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7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8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0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1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2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13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drawings/drawing14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15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drawings/drawing16.xml" ContentType="application/vnd.openxmlformats-officedocument.drawing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17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drawings/drawing18.xml" ContentType="application/vnd.openxmlformats-officedocument.drawing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19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06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8.xml" ContentType="application/vnd.openxmlformats-officedocument.spreadsheetml.comments+xml"/>
  <Override PartName="/xl/comments6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55" documentId="8_{81E4C82C-CC5A-46A5-8FC9-196F83A869DC}" xr6:coauthVersionLast="47" xr6:coauthVersionMax="47" xr10:uidLastSave="{FB04C7DE-406D-484E-805E-C7D78809AF1A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8" r:id="rId3"/>
    <sheet name="Kategori" sheetId="53" r:id="rId4"/>
    <sheet name="Kat" sheetId="80" r:id="rId5"/>
    <sheet name="Måned" sheetId="35" r:id="rId6"/>
    <sheet name="M" sheetId="56" r:id="rId7"/>
    <sheet name="Uke" sheetId="1" r:id="rId8"/>
    <sheet name="U" sheetId="55" r:id="rId9"/>
    <sheet name="Regioner" sheetId="6" r:id="rId10"/>
    <sheet name="R" sheetId="57" r:id="rId11"/>
    <sheet name="Organisasjon" sheetId="16" r:id="rId12"/>
    <sheet name="O" sheetId="61" r:id="rId13"/>
    <sheet name="Regorg" sheetId="44" r:id="rId14"/>
    <sheet name="RO" sheetId="65" r:id="rId15"/>
    <sheet name="Bedrifter" sheetId="45" r:id="rId16"/>
    <sheet name="B" sheetId="66" r:id="rId17"/>
    <sheet name="Slakteri" sheetId="46" r:id="rId18"/>
    <sheet name="S" sheetId="62" r:id="rId19"/>
    <sheet name="Slakteri per MÅNED" sheetId="54" r:id="rId20"/>
    <sheet name="RNR" sheetId="79" state="hidden" r:id="rId21"/>
    <sheet name="S2" sheetId="74" r:id="rId22"/>
    <sheet name="Klasse" sheetId="48" r:id="rId23"/>
    <sheet name="KL" sheetId="67" r:id="rId24"/>
    <sheet name="Kjøtt%" sheetId="49" r:id="rId25"/>
    <sheet name="K" sheetId="64" r:id="rId26"/>
    <sheet name="Vektgrupper" sheetId="50" r:id="rId27"/>
    <sheet name="V" sheetId="60" r:id="rId28"/>
    <sheet name="Variant" sheetId="59" r:id="rId29"/>
    <sheet name="VA" sheetId="47" r:id="rId30"/>
    <sheet name="Variant per måned" sheetId="52" r:id="rId31"/>
    <sheet name="VM" sheetId="75" r:id="rId32"/>
    <sheet name="Fylker" sheetId="63" r:id="rId33"/>
    <sheet name="FY" sheetId="51" r:id="rId34"/>
    <sheet name="Produksjon" sheetId="72" r:id="rId35"/>
    <sheet name="P" sheetId="73" r:id="rId36"/>
    <sheet name="K_nr" sheetId="71" state="hidden" r:id="rId37"/>
  </sheets>
  <definedNames>
    <definedName name="__123Graph_ADIAGRAM1" localSheetId="16" hidden="1">Uke!#REF!</definedName>
    <definedName name="__123Graph_ADIAGRAM1" localSheetId="15" hidden="1">Uke!#REF!</definedName>
    <definedName name="__123Graph_ADIAGRAM1" localSheetId="33" hidden="1">Uke!#REF!</definedName>
    <definedName name="__123Graph_ADIAGRAM1" localSheetId="32" hidden="1">Uke!#REF!</definedName>
    <definedName name="__123Graph_ADIAGRAM1" localSheetId="25" hidden="1">Uke!#REF!</definedName>
    <definedName name="__123Graph_ADIAGRAM1" localSheetId="3" hidden="1">Kategori!#REF!</definedName>
    <definedName name="__123Graph_ADIAGRAM1" localSheetId="24" hidden="1">Uke!#REF!</definedName>
    <definedName name="__123Graph_ADIAGRAM1" localSheetId="23" hidden="1">Uke!#REF!</definedName>
    <definedName name="__123Graph_ADIAGRAM1" localSheetId="22" hidden="1">Uke!#REF!</definedName>
    <definedName name="__123Graph_ADIAGRAM1" localSheetId="6" hidden="1">M!#REF!</definedName>
    <definedName name="__123Graph_ADIAGRAM1" localSheetId="5" hidden="1">Måned!#REF!</definedName>
    <definedName name="__123Graph_ADIAGRAM1" localSheetId="12" hidden="1">Uke!#REF!</definedName>
    <definedName name="__123Graph_ADIAGRAM1" localSheetId="34" hidden="1">Produksjon!#REF!</definedName>
    <definedName name="__123Graph_ADIAGRAM1" localSheetId="10" hidden="1">Uke!#REF!</definedName>
    <definedName name="__123Graph_ADIAGRAM1" localSheetId="13" hidden="1">Uke!#REF!</definedName>
    <definedName name="__123Graph_ADIAGRAM1" localSheetId="14" hidden="1">Uke!#REF!</definedName>
    <definedName name="__123Graph_ADIAGRAM1" localSheetId="18" hidden="1">Uke!#REF!</definedName>
    <definedName name="__123Graph_ADIAGRAM1" localSheetId="17" hidden="1">Uke!#REF!</definedName>
    <definedName name="__123Graph_ADIAGRAM1" localSheetId="19" hidden="1">Uke!#REF!</definedName>
    <definedName name="__123Graph_ADIAGRAM1" localSheetId="8" hidden="1">U!#REF!</definedName>
    <definedName name="__123Graph_ADIAGRAM1" localSheetId="27" hidden="1">Uke!#REF!</definedName>
    <definedName name="__123Graph_ADIAGRAM1" localSheetId="29" hidden="1">Uke!#REF!</definedName>
    <definedName name="__123Graph_ADIAGRAM1" localSheetId="28" hidden="1">Uke!#REF!</definedName>
    <definedName name="__123Graph_ADIAGRAM1" localSheetId="30" hidden="1">Uke!#REF!</definedName>
    <definedName name="__123Graph_ADIAGRAM1" localSheetId="26" hidden="1">Uke!#REF!</definedName>
    <definedName name="__123Graph_ADIAGRAM1" localSheetId="2" hidden="1">Uke!#REF!</definedName>
    <definedName name="__123Graph_ADIAGRAM1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3" hidden="1">Uke!#REF!</definedName>
    <definedName name="__123Graph_ADIAGRAM2" localSheetId="32" hidden="1">Uke!#REF!</definedName>
    <definedName name="__123Graph_ADIAGRAM2" localSheetId="25" hidden="1">Uke!#REF!</definedName>
    <definedName name="__123Graph_ADIAGRAM2" localSheetId="3" hidden="1">Kategori!#REF!</definedName>
    <definedName name="__123Graph_ADIAGRAM2" localSheetId="24" hidden="1">Uke!#REF!</definedName>
    <definedName name="__123Graph_ADIAGRAM2" localSheetId="23" hidden="1">Uke!#REF!</definedName>
    <definedName name="__123Graph_ADIAGRAM2" localSheetId="22" hidden="1">Uke!#REF!</definedName>
    <definedName name="__123Graph_ADIAGRAM2" localSheetId="6" hidden="1">M!#REF!</definedName>
    <definedName name="__123Graph_ADIAGRAM2" localSheetId="5" hidden="1">Måned!#REF!</definedName>
    <definedName name="__123Graph_ADIAGRAM2" localSheetId="12" hidden="1">Uke!#REF!</definedName>
    <definedName name="__123Graph_ADIAGRAM2" localSheetId="34" hidden="1">Produksjon!#REF!</definedName>
    <definedName name="__123Graph_ADIAGRAM2" localSheetId="10" hidden="1">Uke!#REF!</definedName>
    <definedName name="__123Graph_ADIAGRAM2" localSheetId="13" hidden="1">Uke!#REF!</definedName>
    <definedName name="__123Graph_ADIAGRAM2" localSheetId="14" hidden="1">Uke!#REF!</definedName>
    <definedName name="__123Graph_ADIAGRAM2" localSheetId="18" hidden="1">Uke!#REF!</definedName>
    <definedName name="__123Graph_ADIAGRAM2" localSheetId="17" hidden="1">Uke!#REF!</definedName>
    <definedName name="__123Graph_ADIAGRAM2" localSheetId="19" hidden="1">Uke!#REF!</definedName>
    <definedName name="__123Graph_ADIAGRAM2" localSheetId="8" hidden="1">U!#REF!</definedName>
    <definedName name="__123Graph_ADIAGRAM2" localSheetId="27" hidden="1">Uke!#REF!</definedName>
    <definedName name="__123Graph_ADIAGRAM2" localSheetId="29" hidden="1">Uke!#REF!</definedName>
    <definedName name="__123Graph_ADIAGRAM2" localSheetId="28" hidden="1">Uke!#REF!</definedName>
    <definedName name="__123Graph_ADIAGRAM2" localSheetId="30" hidden="1">Uke!#REF!</definedName>
    <definedName name="__123Graph_ADIAGRAM2" localSheetId="26" hidden="1">Uke!#REF!</definedName>
    <definedName name="__123Graph_ADIAGRAM2" localSheetId="2" hidden="1">Uke!#REF!</definedName>
    <definedName name="__123Graph_ADIAGRAM2" hidden="1">Uke!#REF!</definedName>
    <definedName name="__123Graph_ADIAGRAM3" localSheetId="16" hidden="1">Uke!#REF!</definedName>
    <definedName name="__123Graph_ADIAGRAM3" localSheetId="32" hidden="1">Uke!#REF!</definedName>
    <definedName name="__123Graph_ADIAGRAM3" localSheetId="25" hidden="1">Uke!#REF!</definedName>
    <definedName name="__123Graph_ADIAGRAM3" localSheetId="3" hidden="1">Kategori!#REF!</definedName>
    <definedName name="__123Graph_ADIAGRAM3" localSheetId="23" hidden="1">Uke!#REF!</definedName>
    <definedName name="__123Graph_ADIAGRAM3" localSheetId="6" hidden="1">M!#REF!</definedName>
    <definedName name="__123Graph_ADIAGRAM3" localSheetId="5" hidden="1">Måned!#REF!</definedName>
    <definedName name="__123Graph_ADIAGRAM3" localSheetId="12" hidden="1">Uke!#REF!</definedName>
    <definedName name="__123Graph_ADIAGRAM3" localSheetId="34" hidden="1">Produksjon!#REF!</definedName>
    <definedName name="__123Graph_ADIAGRAM3" localSheetId="10" hidden="1">Uke!#REF!</definedName>
    <definedName name="__123Graph_ADIAGRAM3" localSheetId="14" hidden="1">Uke!#REF!</definedName>
    <definedName name="__123Graph_ADIAGRAM3" localSheetId="18" hidden="1">Uke!#REF!</definedName>
    <definedName name="__123Graph_ADIAGRAM3" localSheetId="19" hidden="1">Uke!#REF!</definedName>
    <definedName name="__123Graph_ADIAGRAM3" localSheetId="8" hidden="1">U!#REF!</definedName>
    <definedName name="__123Graph_ADIAGRAM3" localSheetId="27" hidden="1">Uke!#REF!</definedName>
    <definedName name="__123Graph_ADIAGRAM3" localSheetId="28" hidden="1">Uke!#REF!</definedName>
    <definedName name="__123Graph_ADIAGRAM3" localSheetId="2" hidden="1">Uke!#REF!</definedName>
    <definedName name="__123Graph_ADIAGRAM3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3" hidden="1">Uke!#REF!</definedName>
    <definedName name="__123Graph_ADIAGRAM4" localSheetId="32" hidden="1">Uke!#REF!</definedName>
    <definedName name="__123Graph_ADIAGRAM4" localSheetId="25" hidden="1">Uke!#REF!</definedName>
    <definedName name="__123Graph_ADIAGRAM4" localSheetId="3" hidden="1">Kategori!#REF!</definedName>
    <definedName name="__123Graph_ADIAGRAM4" localSheetId="24" hidden="1">Uke!#REF!</definedName>
    <definedName name="__123Graph_ADIAGRAM4" localSheetId="23" hidden="1">Uke!#REF!</definedName>
    <definedName name="__123Graph_ADIAGRAM4" localSheetId="22" hidden="1">Uke!#REF!</definedName>
    <definedName name="__123Graph_ADIAGRAM4" localSheetId="6" hidden="1">M!#REF!</definedName>
    <definedName name="__123Graph_ADIAGRAM4" localSheetId="5" hidden="1">Måned!#REF!</definedName>
    <definedName name="__123Graph_ADIAGRAM4" localSheetId="12" hidden="1">Uke!#REF!</definedName>
    <definedName name="__123Graph_ADIAGRAM4" localSheetId="34" hidden="1">Produksjon!#REF!</definedName>
    <definedName name="__123Graph_ADIAGRAM4" localSheetId="10" hidden="1">Uke!#REF!</definedName>
    <definedName name="__123Graph_ADIAGRAM4" localSheetId="13" hidden="1">Uke!#REF!</definedName>
    <definedName name="__123Graph_ADIAGRAM4" localSheetId="14" hidden="1">Uke!#REF!</definedName>
    <definedName name="__123Graph_ADIAGRAM4" localSheetId="18" hidden="1">Uke!#REF!</definedName>
    <definedName name="__123Graph_ADIAGRAM4" localSheetId="17" hidden="1">Uke!#REF!</definedName>
    <definedName name="__123Graph_ADIAGRAM4" localSheetId="19" hidden="1">Uke!#REF!</definedName>
    <definedName name="__123Graph_ADIAGRAM4" localSheetId="8" hidden="1">U!#REF!</definedName>
    <definedName name="__123Graph_ADIAGRAM4" localSheetId="27" hidden="1">Uke!#REF!</definedName>
    <definedName name="__123Graph_ADIAGRAM4" localSheetId="29" hidden="1">Uke!#REF!</definedName>
    <definedName name="__123Graph_ADIAGRAM4" localSheetId="28" hidden="1">Uke!#REF!</definedName>
    <definedName name="__123Graph_ADIAGRAM4" localSheetId="30" hidden="1">Uke!#REF!</definedName>
    <definedName name="__123Graph_ADIAGRAM4" localSheetId="26" hidden="1">Uke!#REF!</definedName>
    <definedName name="__123Graph_ADIAGRAM4" localSheetId="2" hidden="1">Uke!#REF!</definedName>
    <definedName name="__123Graph_ADIAGRAM4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3" hidden="1">Uke!#REF!</definedName>
    <definedName name="__123Graph_ADIAGRAM5" localSheetId="32" hidden="1">Uke!#REF!</definedName>
    <definedName name="__123Graph_ADIAGRAM5" localSheetId="25" hidden="1">Uke!#REF!</definedName>
    <definedName name="__123Graph_ADIAGRAM5" localSheetId="3" hidden="1">Kategori!#REF!</definedName>
    <definedName name="__123Graph_ADIAGRAM5" localSheetId="24" hidden="1">Uke!#REF!</definedName>
    <definedName name="__123Graph_ADIAGRAM5" localSheetId="23" hidden="1">Uke!#REF!</definedName>
    <definedName name="__123Graph_ADIAGRAM5" localSheetId="22" hidden="1">Uke!#REF!</definedName>
    <definedName name="__123Graph_ADIAGRAM5" localSheetId="6" hidden="1">M!#REF!</definedName>
    <definedName name="__123Graph_ADIAGRAM5" localSheetId="5" hidden="1">Måned!#REF!</definedName>
    <definedName name="__123Graph_ADIAGRAM5" localSheetId="12" hidden="1">Uke!#REF!</definedName>
    <definedName name="__123Graph_ADIAGRAM5" localSheetId="34" hidden="1">Produksjon!#REF!</definedName>
    <definedName name="__123Graph_ADIAGRAM5" localSheetId="10" hidden="1">Uke!#REF!</definedName>
    <definedName name="__123Graph_ADIAGRAM5" localSheetId="13" hidden="1">Uke!#REF!</definedName>
    <definedName name="__123Graph_ADIAGRAM5" localSheetId="14" hidden="1">Uke!#REF!</definedName>
    <definedName name="__123Graph_ADIAGRAM5" localSheetId="18" hidden="1">Uke!#REF!</definedName>
    <definedName name="__123Graph_ADIAGRAM5" localSheetId="17" hidden="1">Uke!#REF!</definedName>
    <definedName name="__123Graph_ADIAGRAM5" localSheetId="19" hidden="1">Uke!#REF!</definedName>
    <definedName name="__123Graph_ADIAGRAM5" localSheetId="8" hidden="1">U!#REF!</definedName>
    <definedName name="__123Graph_ADIAGRAM5" localSheetId="27" hidden="1">Uke!#REF!</definedName>
    <definedName name="__123Graph_ADIAGRAM5" localSheetId="29" hidden="1">Uke!#REF!</definedName>
    <definedName name="__123Graph_ADIAGRAM5" localSheetId="28" hidden="1">Uke!#REF!</definedName>
    <definedName name="__123Graph_ADIAGRAM5" localSheetId="30" hidden="1">Uke!#REF!</definedName>
    <definedName name="__123Graph_ADIAGRAM5" localSheetId="26" hidden="1">Uke!#REF!</definedName>
    <definedName name="__123Graph_ADIAGRAM5" localSheetId="2" hidden="1">Uke!#REF!</definedName>
    <definedName name="__123Graph_ADIAGRAM5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3" hidden="1">Uke!#REF!</definedName>
    <definedName name="__123Graph_BDIAGRAM1" localSheetId="32" hidden="1">Uke!#REF!</definedName>
    <definedName name="__123Graph_BDIAGRAM1" localSheetId="25" hidden="1">Uke!#REF!</definedName>
    <definedName name="__123Graph_BDIAGRAM1" localSheetId="3" hidden="1">Kategori!#REF!</definedName>
    <definedName name="__123Graph_BDIAGRAM1" localSheetId="24" hidden="1">Uke!#REF!</definedName>
    <definedName name="__123Graph_BDIAGRAM1" localSheetId="23" hidden="1">Uke!#REF!</definedName>
    <definedName name="__123Graph_BDIAGRAM1" localSheetId="22" hidden="1">Uke!#REF!</definedName>
    <definedName name="__123Graph_BDIAGRAM1" localSheetId="6" hidden="1">M!#REF!</definedName>
    <definedName name="__123Graph_BDIAGRAM1" localSheetId="5" hidden="1">Måned!#REF!</definedName>
    <definedName name="__123Graph_BDIAGRAM1" localSheetId="12" hidden="1">Uke!#REF!</definedName>
    <definedName name="__123Graph_BDIAGRAM1" localSheetId="34" hidden="1">Produksjon!#REF!</definedName>
    <definedName name="__123Graph_BDIAGRAM1" localSheetId="10" hidden="1">Uke!#REF!</definedName>
    <definedName name="__123Graph_BDIAGRAM1" localSheetId="13" hidden="1">Uke!#REF!</definedName>
    <definedName name="__123Graph_BDIAGRAM1" localSheetId="14" hidden="1">Uke!#REF!</definedName>
    <definedName name="__123Graph_BDIAGRAM1" localSheetId="18" hidden="1">Uke!#REF!</definedName>
    <definedName name="__123Graph_BDIAGRAM1" localSheetId="17" hidden="1">Uke!#REF!</definedName>
    <definedName name="__123Graph_BDIAGRAM1" localSheetId="19" hidden="1">Uke!#REF!</definedName>
    <definedName name="__123Graph_BDIAGRAM1" localSheetId="8" hidden="1">U!#REF!</definedName>
    <definedName name="__123Graph_BDIAGRAM1" localSheetId="27" hidden="1">Uke!#REF!</definedName>
    <definedName name="__123Graph_BDIAGRAM1" localSheetId="29" hidden="1">Uke!#REF!</definedName>
    <definedName name="__123Graph_BDIAGRAM1" localSheetId="28" hidden="1">Uke!#REF!</definedName>
    <definedName name="__123Graph_BDIAGRAM1" localSheetId="30" hidden="1">Uke!#REF!</definedName>
    <definedName name="__123Graph_BDIAGRAM1" localSheetId="26" hidden="1">Uke!#REF!</definedName>
    <definedName name="__123Graph_BDIAGRAM1" localSheetId="2" hidden="1">Uke!#REF!</definedName>
    <definedName name="__123Graph_BDIAGRAM1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3" hidden="1">Uke!#REF!</definedName>
    <definedName name="__123Graph_BDIAGRAM2" localSheetId="32" hidden="1">Uke!#REF!</definedName>
    <definedName name="__123Graph_BDIAGRAM2" localSheetId="25" hidden="1">Uke!#REF!</definedName>
    <definedName name="__123Graph_BDIAGRAM2" localSheetId="3" hidden="1">Kategori!#REF!</definedName>
    <definedName name="__123Graph_BDIAGRAM2" localSheetId="24" hidden="1">Uke!#REF!</definedName>
    <definedName name="__123Graph_BDIAGRAM2" localSheetId="23" hidden="1">Uke!#REF!</definedName>
    <definedName name="__123Graph_BDIAGRAM2" localSheetId="22" hidden="1">Uke!#REF!</definedName>
    <definedName name="__123Graph_BDIAGRAM2" localSheetId="6" hidden="1">M!#REF!</definedName>
    <definedName name="__123Graph_BDIAGRAM2" localSheetId="5" hidden="1">Måned!#REF!</definedName>
    <definedName name="__123Graph_BDIAGRAM2" localSheetId="12" hidden="1">Uke!#REF!</definedName>
    <definedName name="__123Graph_BDIAGRAM2" localSheetId="34" hidden="1">Produksjon!#REF!</definedName>
    <definedName name="__123Graph_BDIAGRAM2" localSheetId="10" hidden="1">Uke!#REF!</definedName>
    <definedName name="__123Graph_BDIAGRAM2" localSheetId="13" hidden="1">Uke!#REF!</definedName>
    <definedName name="__123Graph_BDIAGRAM2" localSheetId="14" hidden="1">Uke!#REF!</definedName>
    <definedName name="__123Graph_BDIAGRAM2" localSheetId="18" hidden="1">Uke!#REF!</definedName>
    <definedName name="__123Graph_BDIAGRAM2" localSheetId="17" hidden="1">Uke!#REF!</definedName>
    <definedName name="__123Graph_BDIAGRAM2" localSheetId="19" hidden="1">Uke!#REF!</definedName>
    <definedName name="__123Graph_BDIAGRAM2" localSheetId="8" hidden="1">U!#REF!</definedName>
    <definedName name="__123Graph_BDIAGRAM2" localSheetId="27" hidden="1">Uke!#REF!</definedName>
    <definedName name="__123Graph_BDIAGRAM2" localSheetId="29" hidden="1">Uke!#REF!</definedName>
    <definedName name="__123Graph_BDIAGRAM2" localSheetId="28" hidden="1">Uke!#REF!</definedName>
    <definedName name="__123Graph_BDIAGRAM2" localSheetId="30" hidden="1">Uke!#REF!</definedName>
    <definedName name="__123Graph_BDIAGRAM2" localSheetId="26" hidden="1">Uke!#REF!</definedName>
    <definedName name="__123Graph_BDIAGRAM2" localSheetId="2" hidden="1">Uke!#REF!</definedName>
    <definedName name="__123Graph_BDIAGRAM2" hidden="1">Uke!#REF!</definedName>
    <definedName name="__123Graph_BDIAGRAM3" localSheetId="16" hidden="1">Uke!#REF!</definedName>
    <definedName name="__123Graph_BDIAGRAM3" localSheetId="32" hidden="1">Uke!#REF!</definedName>
    <definedName name="__123Graph_BDIAGRAM3" localSheetId="25" hidden="1">Uke!#REF!</definedName>
    <definedName name="__123Graph_BDIAGRAM3" localSheetId="3" hidden="1">Kategori!#REF!</definedName>
    <definedName name="__123Graph_BDIAGRAM3" localSheetId="23" hidden="1">Uke!#REF!</definedName>
    <definedName name="__123Graph_BDIAGRAM3" localSheetId="6" hidden="1">M!#REF!</definedName>
    <definedName name="__123Graph_BDIAGRAM3" localSheetId="5" hidden="1">Måned!#REF!</definedName>
    <definedName name="__123Graph_BDIAGRAM3" localSheetId="12" hidden="1">Uke!#REF!</definedName>
    <definedName name="__123Graph_BDIAGRAM3" localSheetId="34" hidden="1">Produksjon!#REF!</definedName>
    <definedName name="__123Graph_BDIAGRAM3" localSheetId="10" hidden="1">Uke!#REF!</definedName>
    <definedName name="__123Graph_BDIAGRAM3" localSheetId="14" hidden="1">Uke!#REF!</definedName>
    <definedName name="__123Graph_BDIAGRAM3" localSheetId="18" hidden="1">Uke!#REF!</definedName>
    <definedName name="__123Graph_BDIAGRAM3" localSheetId="19" hidden="1">Uke!#REF!</definedName>
    <definedName name="__123Graph_BDIAGRAM3" localSheetId="8" hidden="1">U!#REF!</definedName>
    <definedName name="__123Graph_BDIAGRAM3" localSheetId="27" hidden="1">Uke!#REF!</definedName>
    <definedName name="__123Graph_BDIAGRAM3" localSheetId="28" hidden="1">Uke!#REF!</definedName>
    <definedName name="__123Graph_BDIAGRAM3" localSheetId="2" hidden="1">Uke!#REF!</definedName>
    <definedName name="__123Graph_BDIAGRAM3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3" hidden="1">Uke!#REF!</definedName>
    <definedName name="__123Graph_BDIAGRAM4" localSheetId="32" hidden="1">Uke!#REF!</definedName>
    <definedName name="__123Graph_BDIAGRAM4" localSheetId="25" hidden="1">Uke!#REF!</definedName>
    <definedName name="__123Graph_BDIAGRAM4" localSheetId="3" hidden="1">Kategori!#REF!</definedName>
    <definedName name="__123Graph_BDIAGRAM4" localSheetId="24" hidden="1">Uke!#REF!</definedName>
    <definedName name="__123Graph_BDIAGRAM4" localSheetId="23" hidden="1">Uke!#REF!</definedName>
    <definedName name="__123Graph_BDIAGRAM4" localSheetId="22" hidden="1">Uke!#REF!</definedName>
    <definedName name="__123Graph_BDIAGRAM4" localSheetId="6" hidden="1">M!#REF!</definedName>
    <definedName name="__123Graph_BDIAGRAM4" localSheetId="5" hidden="1">Måned!#REF!</definedName>
    <definedName name="__123Graph_BDIAGRAM4" localSheetId="12" hidden="1">Uke!#REF!</definedName>
    <definedName name="__123Graph_BDIAGRAM4" localSheetId="34" hidden="1">Produksjon!#REF!</definedName>
    <definedName name="__123Graph_BDIAGRAM4" localSheetId="10" hidden="1">Uke!#REF!</definedName>
    <definedName name="__123Graph_BDIAGRAM4" localSheetId="13" hidden="1">Uke!#REF!</definedName>
    <definedName name="__123Graph_BDIAGRAM4" localSheetId="14" hidden="1">Uke!#REF!</definedName>
    <definedName name="__123Graph_BDIAGRAM4" localSheetId="18" hidden="1">Uke!#REF!</definedName>
    <definedName name="__123Graph_BDIAGRAM4" localSheetId="17" hidden="1">Uke!#REF!</definedName>
    <definedName name="__123Graph_BDIAGRAM4" localSheetId="19" hidden="1">Uke!#REF!</definedName>
    <definedName name="__123Graph_BDIAGRAM4" localSheetId="8" hidden="1">U!#REF!</definedName>
    <definedName name="__123Graph_BDIAGRAM4" localSheetId="27" hidden="1">Uke!#REF!</definedName>
    <definedName name="__123Graph_BDIAGRAM4" localSheetId="29" hidden="1">Uke!#REF!</definedName>
    <definedName name="__123Graph_BDIAGRAM4" localSheetId="28" hidden="1">Uke!#REF!</definedName>
    <definedName name="__123Graph_BDIAGRAM4" localSheetId="30" hidden="1">Uke!#REF!</definedName>
    <definedName name="__123Graph_BDIAGRAM4" localSheetId="26" hidden="1">Uke!#REF!</definedName>
    <definedName name="__123Graph_BDIAGRAM4" localSheetId="2" hidden="1">Uke!#REF!</definedName>
    <definedName name="__123Graph_BDIAGRAM4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3" hidden="1">Uke!#REF!</definedName>
    <definedName name="__123Graph_CDIAGRAM5" localSheetId="32" hidden="1">Uke!#REF!</definedName>
    <definedName name="__123Graph_CDIAGRAM5" localSheetId="25" hidden="1">Uke!#REF!</definedName>
    <definedName name="__123Graph_CDIAGRAM5" localSheetId="3" hidden="1">Kategori!#REF!</definedName>
    <definedName name="__123Graph_CDIAGRAM5" localSheetId="24" hidden="1">Uke!#REF!</definedName>
    <definedName name="__123Graph_CDIAGRAM5" localSheetId="23" hidden="1">Uke!#REF!</definedName>
    <definedName name="__123Graph_CDIAGRAM5" localSheetId="22" hidden="1">Uke!#REF!</definedName>
    <definedName name="__123Graph_CDIAGRAM5" localSheetId="6" hidden="1">M!#REF!</definedName>
    <definedName name="__123Graph_CDIAGRAM5" localSheetId="5" hidden="1">Måned!#REF!</definedName>
    <definedName name="__123Graph_CDIAGRAM5" localSheetId="12" hidden="1">Uke!#REF!</definedName>
    <definedName name="__123Graph_CDIAGRAM5" localSheetId="34" hidden="1">Produksjon!#REF!</definedName>
    <definedName name="__123Graph_CDIAGRAM5" localSheetId="10" hidden="1">Uke!#REF!</definedName>
    <definedName name="__123Graph_CDIAGRAM5" localSheetId="13" hidden="1">Uke!#REF!</definedName>
    <definedName name="__123Graph_CDIAGRAM5" localSheetId="14" hidden="1">Uke!#REF!</definedName>
    <definedName name="__123Graph_CDIAGRAM5" localSheetId="18" hidden="1">Uke!#REF!</definedName>
    <definedName name="__123Graph_CDIAGRAM5" localSheetId="17" hidden="1">Uke!#REF!</definedName>
    <definedName name="__123Graph_CDIAGRAM5" localSheetId="19" hidden="1">Uke!#REF!</definedName>
    <definedName name="__123Graph_CDIAGRAM5" localSheetId="8" hidden="1">U!#REF!</definedName>
    <definedName name="__123Graph_CDIAGRAM5" localSheetId="27" hidden="1">Uke!#REF!</definedName>
    <definedName name="__123Graph_CDIAGRAM5" localSheetId="29" hidden="1">Uke!#REF!</definedName>
    <definedName name="__123Graph_CDIAGRAM5" localSheetId="28" hidden="1">Uke!#REF!</definedName>
    <definedName name="__123Graph_CDIAGRAM5" localSheetId="30" hidden="1">Uke!#REF!</definedName>
    <definedName name="__123Graph_CDIAGRAM5" localSheetId="26" hidden="1">Uke!#REF!</definedName>
    <definedName name="__123Graph_CDIAGRAM5" localSheetId="2" hidden="1">Uke!#REF!</definedName>
    <definedName name="__123Graph_CDIAGRAM5" hidden="1">Uke!#REF!</definedName>
    <definedName name="__123Graph_XDIAGRAM1" localSheetId="16" hidden="1">Uke!#REF!</definedName>
    <definedName name="__123Graph_XDIAGRAM1" localSheetId="32" hidden="1">Uke!#REF!</definedName>
    <definedName name="__123Graph_XDIAGRAM1" localSheetId="25" hidden="1">Uke!#REF!</definedName>
    <definedName name="__123Graph_XDIAGRAM1" localSheetId="3" hidden="1">Kategori!#REF!</definedName>
    <definedName name="__123Graph_XDIAGRAM1" localSheetId="23" hidden="1">Uke!#REF!</definedName>
    <definedName name="__123Graph_XDIAGRAM1" localSheetId="6" hidden="1">M!#REF!</definedName>
    <definedName name="__123Graph_XDIAGRAM1" localSheetId="5" hidden="1">Måned!#REF!</definedName>
    <definedName name="__123Graph_XDIAGRAM1" localSheetId="12" hidden="1">Uke!#REF!</definedName>
    <definedName name="__123Graph_XDIAGRAM1" localSheetId="34" hidden="1">Produksjon!#REF!</definedName>
    <definedName name="__123Graph_XDIAGRAM1" localSheetId="10" hidden="1">Uke!#REF!</definedName>
    <definedName name="__123Graph_XDIAGRAM1" localSheetId="14" hidden="1">Uke!#REF!</definedName>
    <definedName name="__123Graph_XDIAGRAM1" localSheetId="18" hidden="1">Uke!#REF!</definedName>
    <definedName name="__123Graph_XDIAGRAM1" localSheetId="19" hidden="1">Uke!#REF!</definedName>
    <definedName name="__123Graph_XDIAGRAM1" localSheetId="8" hidden="1">U!#REF!</definedName>
    <definedName name="__123Graph_XDIAGRAM1" localSheetId="27" hidden="1">Uke!#REF!</definedName>
    <definedName name="__123Graph_XDIAGRAM1" localSheetId="28" hidden="1">Uke!#REF!</definedName>
    <definedName name="__123Graph_XDIAGRAM1" localSheetId="2" hidden="1">Uke!#REF!</definedName>
    <definedName name="__123Graph_XDIAGRAM1" hidden="1">Uke!#REF!</definedName>
    <definedName name="__123Graph_XDIAGRAM2" localSheetId="16" hidden="1">Uke!#REF!</definedName>
    <definedName name="__123Graph_XDIAGRAM2" localSheetId="32" hidden="1">Uke!#REF!</definedName>
    <definedName name="__123Graph_XDIAGRAM2" localSheetId="25" hidden="1">Uke!#REF!</definedName>
    <definedName name="__123Graph_XDIAGRAM2" localSheetId="3" hidden="1">Kategori!#REF!</definedName>
    <definedName name="__123Graph_XDIAGRAM2" localSheetId="23" hidden="1">Uke!#REF!</definedName>
    <definedName name="__123Graph_XDIAGRAM2" localSheetId="6" hidden="1">M!#REF!</definedName>
    <definedName name="__123Graph_XDIAGRAM2" localSheetId="5" hidden="1">Måned!#REF!</definedName>
    <definedName name="__123Graph_XDIAGRAM2" localSheetId="12" hidden="1">Uke!#REF!</definedName>
    <definedName name="__123Graph_XDIAGRAM2" localSheetId="34" hidden="1">Produksjon!#REF!</definedName>
    <definedName name="__123Graph_XDIAGRAM2" localSheetId="10" hidden="1">Uke!#REF!</definedName>
    <definedName name="__123Graph_XDIAGRAM2" localSheetId="14" hidden="1">Uke!#REF!</definedName>
    <definedName name="__123Graph_XDIAGRAM2" localSheetId="18" hidden="1">Uke!#REF!</definedName>
    <definedName name="__123Graph_XDIAGRAM2" localSheetId="19" hidden="1">Uke!#REF!</definedName>
    <definedName name="__123Graph_XDIAGRAM2" localSheetId="8" hidden="1">U!#REF!</definedName>
    <definedName name="__123Graph_XDIAGRAM2" localSheetId="27" hidden="1">Uke!#REF!</definedName>
    <definedName name="__123Graph_XDIAGRAM2" localSheetId="28" hidden="1">Uke!#REF!</definedName>
    <definedName name="__123Graph_XDIAGRAM2" localSheetId="2" hidden="1">Uke!#REF!</definedName>
    <definedName name="__123Graph_XDIAGRAM2" hidden="1">Uke!#REF!</definedName>
    <definedName name="__123Graph_XDIAGRAM3" localSheetId="16" hidden="1">Uke!#REF!</definedName>
    <definedName name="__123Graph_XDIAGRAM3" localSheetId="32" hidden="1">Uke!#REF!</definedName>
    <definedName name="__123Graph_XDIAGRAM3" localSheetId="25" hidden="1">Uke!#REF!</definedName>
    <definedName name="__123Graph_XDIAGRAM3" localSheetId="3" hidden="1">Kategori!#REF!</definedName>
    <definedName name="__123Graph_XDIAGRAM3" localSheetId="23" hidden="1">Uke!#REF!</definedName>
    <definedName name="__123Graph_XDIAGRAM3" localSheetId="6" hidden="1">M!#REF!</definedName>
    <definedName name="__123Graph_XDIAGRAM3" localSheetId="5" hidden="1">Måned!#REF!</definedName>
    <definedName name="__123Graph_XDIAGRAM3" localSheetId="12" hidden="1">Uke!#REF!</definedName>
    <definedName name="__123Graph_XDIAGRAM3" localSheetId="34" hidden="1">Produksjon!#REF!</definedName>
    <definedName name="__123Graph_XDIAGRAM3" localSheetId="10" hidden="1">Uke!#REF!</definedName>
    <definedName name="__123Graph_XDIAGRAM3" localSheetId="14" hidden="1">Uke!#REF!</definedName>
    <definedName name="__123Graph_XDIAGRAM3" localSheetId="18" hidden="1">Uke!#REF!</definedName>
    <definedName name="__123Graph_XDIAGRAM3" localSheetId="19" hidden="1">Uke!#REF!</definedName>
    <definedName name="__123Graph_XDIAGRAM3" localSheetId="8" hidden="1">U!#REF!</definedName>
    <definedName name="__123Graph_XDIAGRAM3" localSheetId="27" hidden="1">Uke!#REF!</definedName>
    <definedName name="__123Graph_XDIAGRAM3" localSheetId="28" hidden="1">Uke!#REF!</definedName>
    <definedName name="__123Graph_XDIAGRAM3" localSheetId="2" hidden="1">Uke!#REF!</definedName>
    <definedName name="__123Graph_XDIAGRAM3" hidden="1">Uke!#REF!</definedName>
    <definedName name="__123Graph_XDIAGRAM4" localSheetId="16" hidden="1">Uke!#REF!</definedName>
    <definedName name="__123Graph_XDIAGRAM4" localSheetId="32" hidden="1">Uke!#REF!</definedName>
    <definedName name="__123Graph_XDIAGRAM4" localSheetId="25" hidden="1">Uke!#REF!</definedName>
    <definedName name="__123Graph_XDIAGRAM4" localSheetId="3" hidden="1">Kategori!#REF!</definedName>
    <definedName name="__123Graph_XDIAGRAM4" localSheetId="23" hidden="1">Uke!#REF!</definedName>
    <definedName name="__123Graph_XDIAGRAM4" localSheetId="6" hidden="1">M!#REF!</definedName>
    <definedName name="__123Graph_XDIAGRAM4" localSheetId="5" hidden="1">Måned!#REF!</definedName>
    <definedName name="__123Graph_XDIAGRAM4" localSheetId="12" hidden="1">Uke!#REF!</definedName>
    <definedName name="__123Graph_XDIAGRAM4" localSheetId="34" hidden="1">Produksjon!#REF!</definedName>
    <definedName name="__123Graph_XDIAGRAM4" localSheetId="10" hidden="1">Uke!#REF!</definedName>
    <definedName name="__123Graph_XDIAGRAM4" localSheetId="14" hidden="1">Uke!#REF!</definedName>
    <definedName name="__123Graph_XDIAGRAM4" localSheetId="18" hidden="1">Uke!#REF!</definedName>
    <definedName name="__123Graph_XDIAGRAM4" localSheetId="19" hidden="1">Uke!#REF!</definedName>
    <definedName name="__123Graph_XDIAGRAM4" localSheetId="8" hidden="1">U!#REF!</definedName>
    <definedName name="__123Graph_XDIAGRAM4" localSheetId="27" hidden="1">Uke!#REF!</definedName>
    <definedName name="__123Graph_XDIAGRAM4" localSheetId="28" hidden="1">Uke!#REF!</definedName>
    <definedName name="__123Graph_XDIAGRAM4" localSheetId="2" hidden="1">Uke!#REF!</definedName>
    <definedName name="__123Graph_XDIAGRAM4" hidden="1">Uke!#REF!</definedName>
    <definedName name="__123Graph_XDIAGRAM5" localSheetId="16" hidden="1">Uke!#REF!</definedName>
    <definedName name="__123Graph_XDIAGRAM5" localSheetId="32" hidden="1">Uke!#REF!</definedName>
    <definedName name="__123Graph_XDIAGRAM5" localSheetId="25" hidden="1">Uke!#REF!</definedName>
    <definedName name="__123Graph_XDIAGRAM5" localSheetId="3" hidden="1">Kategori!#REF!</definedName>
    <definedName name="__123Graph_XDIAGRAM5" localSheetId="23" hidden="1">Uke!#REF!</definedName>
    <definedName name="__123Graph_XDIAGRAM5" localSheetId="6" hidden="1">M!#REF!</definedName>
    <definedName name="__123Graph_XDIAGRAM5" localSheetId="5" hidden="1">Måned!#REF!</definedName>
    <definedName name="__123Graph_XDIAGRAM5" localSheetId="12" hidden="1">Uke!#REF!</definedName>
    <definedName name="__123Graph_XDIAGRAM5" localSheetId="34" hidden="1">Produksjon!#REF!</definedName>
    <definedName name="__123Graph_XDIAGRAM5" localSheetId="10" hidden="1">Uke!#REF!</definedName>
    <definedName name="__123Graph_XDIAGRAM5" localSheetId="14" hidden="1">Uke!#REF!</definedName>
    <definedName name="__123Graph_XDIAGRAM5" localSheetId="18" hidden="1">Uke!#REF!</definedName>
    <definedName name="__123Graph_XDIAGRAM5" localSheetId="19" hidden="1">Uke!#REF!</definedName>
    <definedName name="__123Graph_XDIAGRAM5" localSheetId="8" hidden="1">U!#REF!</definedName>
    <definedName name="__123Graph_XDIAGRAM5" localSheetId="27" hidden="1">Uke!#REF!</definedName>
    <definedName name="__123Graph_XDIAGRAM5" localSheetId="28" hidden="1">Uke!#REF!</definedName>
    <definedName name="__123Graph_XDIAGRAM5" localSheetId="2" hidden="1">Uke!#REF!</definedName>
    <definedName name="__123Graph_XDIAGRAM5" hidden="1">Uke!#REF!</definedName>
    <definedName name="a" localSheetId="16" hidden="1">Uke!#REF!</definedName>
    <definedName name="a" localSheetId="32" hidden="1">Uke!#REF!</definedName>
    <definedName name="a" localSheetId="25" hidden="1">Uke!#REF!</definedName>
    <definedName name="a" localSheetId="3" hidden="1">Uke!#REF!</definedName>
    <definedName name="a" localSheetId="23" hidden="1">Uke!#REF!</definedName>
    <definedName name="a" localSheetId="6" hidden="1">Uke!#REF!</definedName>
    <definedName name="a" localSheetId="12" hidden="1">Uke!#REF!</definedName>
    <definedName name="a" localSheetId="34" hidden="1">Uke!#REF!</definedName>
    <definedName name="a" localSheetId="10" hidden="1">Uke!#REF!</definedName>
    <definedName name="a" localSheetId="14" hidden="1">Uke!#REF!</definedName>
    <definedName name="a" localSheetId="18" hidden="1">Uke!#REF!</definedName>
    <definedName name="a" localSheetId="19" hidden="1">Uke!#REF!</definedName>
    <definedName name="a" localSheetId="8" hidden="1">U!#REF!</definedName>
    <definedName name="a" localSheetId="27" hidden="1">Uke!#REF!</definedName>
    <definedName name="a" localSheetId="28" hidden="1">Uke!#REF!</definedName>
    <definedName name="a" localSheetId="2" hidden="1">Uke!#REF!</definedName>
    <definedName name="a" hidden="1">Uke!#REF!</definedName>
    <definedName name="Ark1">'Ark1'!$A$1:$AP$1639</definedName>
    <definedName name="BBB" localSheetId="16" hidden="1">Uke!#REF!</definedName>
    <definedName name="BBB" localSheetId="33" hidden="1">Uke!#REF!</definedName>
    <definedName name="BBB" localSheetId="32" hidden="1">Uke!#REF!</definedName>
    <definedName name="BBB" localSheetId="25" hidden="1">Uke!#REF!</definedName>
    <definedName name="BBB" localSheetId="3" hidden="1">Uke!#REF!</definedName>
    <definedName name="BBB" localSheetId="24" hidden="1">Uke!#REF!</definedName>
    <definedName name="BBB" localSheetId="23" hidden="1">Uke!#REF!</definedName>
    <definedName name="BBB" localSheetId="6" hidden="1">Uke!#REF!</definedName>
    <definedName name="BBB" localSheetId="12" hidden="1">Uke!#REF!</definedName>
    <definedName name="BBB" localSheetId="34" hidden="1">Uke!#REF!</definedName>
    <definedName name="BBB" localSheetId="10" hidden="1">Uke!#REF!</definedName>
    <definedName name="BBB" localSheetId="14" hidden="1">Uke!#REF!</definedName>
    <definedName name="BBB" localSheetId="18" hidden="1">Uke!#REF!</definedName>
    <definedName name="BBB" localSheetId="19" hidden="1">Uke!#REF!</definedName>
    <definedName name="BBB" localSheetId="8" hidden="1">U!#REF!</definedName>
    <definedName name="BBB" localSheetId="27" hidden="1">Uke!#REF!</definedName>
    <definedName name="BBB" localSheetId="28" hidden="1">Uke!#REF!</definedName>
    <definedName name="BBB" localSheetId="30" hidden="1">Uke!#REF!</definedName>
    <definedName name="BBB" localSheetId="26" hidden="1">Uke!#REF!</definedName>
    <definedName name="BBB" localSheetId="2" hidden="1">Uke!#REF!</definedName>
    <definedName name="BBB" hidden="1">Uke!#REF!</definedName>
    <definedName name="BNM" localSheetId="16" hidden="1">Uke!#REF!</definedName>
    <definedName name="BNM" localSheetId="32" hidden="1">Uke!#REF!</definedName>
    <definedName name="BNM" localSheetId="25" hidden="1">Uke!#REF!</definedName>
    <definedName name="BNM" localSheetId="3" hidden="1">Uke!#REF!</definedName>
    <definedName name="BNM" localSheetId="23" hidden="1">Uke!#REF!</definedName>
    <definedName name="BNM" localSheetId="6" hidden="1">Uke!#REF!</definedName>
    <definedName name="BNM" localSheetId="12" hidden="1">Uke!#REF!</definedName>
    <definedName name="BNM" localSheetId="34" hidden="1">Uke!#REF!</definedName>
    <definedName name="BNM" localSheetId="10" hidden="1">Uke!#REF!</definedName>
    <definedName name="BNM" localSheetId="14" hidden="1">Uke!#REF!</definedName>
    <definedName name="BNM" localSheetId="18" hidden="1">Uke!#REF!</definedName>
    <definedName name="BNM" localSheetId="19" hidden="1">Uke!#REF!</definedName>
    <definedName name="BNM" localSheetId="8" hidden="1">U!#REF!</definedName>
    <definedName name="BNM" localSheetId="27" hidden="1">Uke!#REF!</definedName>
    <definedName name="BNM" localSheetId="28" hidden="1">Uke!#REF!</definedName>
    <definedName name="BNM" localSheetId="30" hidden="1">Uke!#REF!</definedName>
    <definedName name="BNM" localSheetId="2" hidden="1">Uke!#REF!</definedName>
    <definedName name="BNM" hidden="1">Uke!#REF!</definedName>
    <definedName name="cc" localSheetId="16" hidden="1">Uke!#REF!</definedName>
    <definedName name="cc" localSheetId="32" hidden="1">Uke!#REF!</definedName>
    <definedName name="cc" localSheetId="25" hidden="1">Uke!#REF!</definedName>
    <definedName name="cc" localSheetId="3" hidden="1">Uke!#REF!</definedName>
    <definedName name="cc" localSheetId="23" hidden="1">Uke!#REF!</definedName>
    <definedName name="cc" localSheetId="6" hidden="1">Uke!#REF!</definedName>
    <definedName name="cc" localSheetId="12" hidden="1">Uke!#REF!</definedName>
    <definedName name="cc" localSheetId="34" hidden="1">Uke!#REF!</definedName>
    <definedName name="cc" localSheetId="10" hidden="1">Uke!#REF!</definedName>
    <definedName name="cc" localSheetId="14" hidden="1">Uke!#REF!</definedName>
    <definedName name="cc" localSheetId="18" hidden="1">Uke!#REF!</definedName>
    <definedName name="cc" localSheetId="19" hidden="1">Uke!#REF!</definedName>
    <definedName name="cc" localSheetId="8" hidden="1">U!#REF!</definedName>
    <definedName name="cc" localSheetId="27" hidden="1">Uke!#REF!</definedName>
    <definedName name="cc" localSheetId="28" hidden="1">Uke!#REF!</definedName>
    <definedName name="cc" localSheetId="2" hidden="1">Uke!#REF!</definedName>
    <definedName name="cc" hidden="1">Uke!#REF!</definedName>
    <definedName name="CFE" localSheetId="16" hidden="1">Uke!#REF!</definedName>
    <definedName name="CFE" localSheetId="33" hidden="1">Uke!#REF!</definedName>
    <definedName name="CFE" localSheetId="32" hidden="1">Uke!#REF!</definedName>
    <definedName name="CFE" localSheetId="25" hidden="1">Uke!#REF!</definedName>
    <definedName name="CFE" localSheetId="3" hidden="1">Uke!#REF!</definedName>
    <definedName name="CFE" localSheetId="23" hidden="1">Uke!#REF!</definedName>
    <definedName name="CFE" localSheetId="6" hidden="1">Uke!#REF!</definedName>
    <definedName name="CFE" localSheetId="12" hidden="1">Uke!#REF!</definedName>
    <definedName name="CFE" localSheetId="34" hidden="1">Uke!#REF!</definedName>
    <definedName name="CFE" localSheetId="10" hidden="1">Uke!#REF!</definedName>
    <definedName name="CFE" localSheetId="14" hidden="1">Uke!#REF!</definedName>
    <definedName name="CFE" localSheetId="18" hidden="1">Uke!#REF!</definedName>
    <definedName name="CFE" localSheetId="19" hidden="1">Uke!#REF!</definedName>
    <definedName name="CFE" localSheetId="8" hidden="1">U!#REF!</definedName>
    <definedName name="CFE" localSheetId="27" hidden="1">Uke!#REF!</definedName>
    <definedName name="CFE" localSheetId="28" hidden="1">Uke!#REF!</definedName>
    <definedName name="CFE" localSheetId="30" hidden="1">Uke!#REF!</definedName>
    <definedName name="CFE" localSheetId="26" hidden="1">Uke!#REF!</definedName>
    <definedName name="CFE" localSheetId="2" hidden="1">Uke!#REF!</definedName>
    <definedName name="CFE" hidden="1">Uke!#REF!</definedName>
    <definedName name="d" localSheetId="16" hidden="1">Uke!#REF!</definedName>
    <definedName name="d" localSheetId="32" hidden="1">Uke!#REF!</definedName>
    <definedName name="d" localSheetId="25" hidden="1">Uke!#REF!</definedName>
    <definedName name="d" localSheetId="3" hidden="1">Uke!#REF!</definedName>
    <definedName name="d" localSheetId="23" hidden="1">Uke!#REF!</definedName>
    <definedName name="d" localSheetId="6" hidden="1">Uke!#REF!</definedName>
    <definedName name="d" localSheetId="12" hidden="1">Uke!#REF!</definedName>
    <definedName name="d" localSheetId="34" hidden="1">Uke!#REF!</definedName>
    <definedName name="d" localSheetId="10" hidden="1">Uke!#REF!</definedName>
    <definedName name="d" localSheetId="14" hidden="1">Uke!#REF!</definedName>
    <definedName name="d" localSheetId="18" hidden="1">Uke!#REF!</definedName>
    <definedName name="d" localSheetId="19" hidden="1">Uke!#REF!</definedName>
    <definedName name="d" localSheetId="8" hidden="1">U!#REF!</definedName>
    <definedName name="d" localSheetId="27" hidden="1">Uke!#REF!</definedName>
    <definedName name="d" localSheetId="28" hidden="1">Uke!#REF!</definedName>
    <definedName name="d" localSheetId="2" hidden="1">Uke!#REF!</definedName>
    <definedName name="d" hidden="1">Uke!#REF!</definedName>
    <definedName name="DDD" localSheetId="16" hidden="1">Uke!#REF!</definedName>
    <definedName name="DDD" localSheetId="33" hidden="1">Uke!#REF!</definedName>
    <definedName name="DDD" localSheetId="32" hidden="1">Uke!#REF!</definedName>
    <definedName name="DDD" localSheetId="25" hidden="1">Uke!#REF!</definedName>
    <definedName name="DDD" localSheetId="3" hidden="1">Uke!#REF!</definedName>
    <definedName name="DDD" localSheetId="24" hidden="1">Uke!#REF!</definedName>
    <definedName name="DDD" localSheetId="23" hidden="1">Uke!#REF!</definedName>
    <definedName name="DDD" localSheetId="22" hidden="1">Uke!#REF!</definedName>
    <definedName name="DDD" localSheetId="6" hidden="1">Uke!#REF!</definedName>
    <definedName name="DDD" localSheetId="12" hidden="1">Uke!#REF!</definedName>
    <definedName name="DDD" localSheetId="34" hidden="1">Uke!#REF!</definedName>
    <definedName name="DDD" localSheetId="10" hidden="1">Uke!#REF!</definedName>
    <definedName name="DDD" localSheetId="14" hidden="1">Uke!#REF!</definedName>
    <definedName name="DDD" localSheetId="18" hidden="1">Uke!#REF!</definedName>
    <definedName name="DDD" localSheetId="17" hidden="1">Uke!#REF!</definedName>
    <definedName name="DDD" localSheetId="19" hidden="1">Uke!#REF!</definedName>
    <definedName name="DDD" localSheetId="8" hidden="1">U!#REF!</definedName>
    <definedName name="DDD" localSheetId="27" hidden="1">Uke!#REF!</definedName>
    <definedName name="DDD" localSheetId="29" hidden="1">Uke!#REF!</definedName>
    <definedName name="DDD" localSheetId="28" hidden="1">Uke!#REF!</definedName>
    <definedName name="DDD" localSheetId="30" hidden="1">Uke!#REF!</definedName>
    <definedName name="DDD" localSheetId="26" hidden="1">Uke!#REF!</definedName>
    <definedName name="DDD" localSheetId="2" hidden="1">Uke!#REF!</definedName>
    <definedName name="DDD" hidden="1">Uke!#REF!</definedName>
    <definedName name="EEE" localSheetId="16" hidden="1">Uke!#REF!</definedName>
    <definedName name="EEE" localSheetId="33" hidden="1">Uke!#REF!</definedName>
    <definedName name="EEE" localSheetId="32" hidden="1">Uke!#REF!</definedName>
    <definedName name="EEE" localSheetId="25" hidden="1">Uke!#REF!</definedName>
    <definedName name="EEE" localSheetId="3" hidden="1">Uke!#REF!</definedName>
    <definedName name="EEE" localSheetId="24" hidden="1">Uke!#REF!</definedName>
    <definedName name="EEE" localSheetId="23" hidden="1">Uke!#REF!</definedName>
    <definedName name="EEE" localSheetId="6" hidden="1">Uke!#REF!</definedName>
    <definedName name="EEE" localSheetId="12" hidden="1">Uke!#REF!</definedName>
    <definedName name="EEE" localSheetId="34" hidden="1">Uke!#REF!</definedName>
    <definedName name="EEE" localSheetId="10" hidden="1">Uke!#REF!</definedName>
    <definedName name="EEE" localSheetId="14" hidden="1">Uke!#REF!</definedName>
    <definedName name="EEE" localSheetId="18" hidden="1">Uke!#REF!</definedName>
    <definedName name="EEE" localSheetId="19" hidden="1">Uke!#REF!</definedName>
    <definedName name="EEE" localSheetId="8" hidden="1">U!#REF!</definedName>
    <definedName name="EEE" localSheetId="27" hidden="1">Uke!#REF!</definedName>
    <definedName name="EEE" localSheetId="28" hidden="1">Uke!#REF!</definedName>
    <definedName name="EEE" localSheetId="30" hidden="1">Uke!#REF!</definedName>
    <definedName name="EEE" localSheetId="26" hidden="1">Uke!#REF!</definedName>
    <definedName name="EEE" localSheetId="2" hidden="1">Uke!#REF!</definedName>
    <definedName name="EEE" hidden="1">Uke!#REF!</definedName>
    <definedName name="f" localSheetId="16" hidden="1">Uke!#REF!</definedName>
    <definedName name="f" localSheetId="32" hidden="1">Uke!#REF!</definedName>
    <definedName name="f" localSheetId="25" hidden="1">Uke!#REF!</definedName>
    <definedName name="f" localSheetId="3" hidden="1">Uke!#REF!</definedName>
    <definedName name="f" localSheetId="23" hidden="1">Uke!#REF!</definedName>
    <definedName name="f" localSheetId="6" hidden="1">Uke!#REF!</definedName>
    <definedName name="f" localSheetId="12" hidden="1">Uke!#REF!</definedName>
    <definedName name="f" localSheetId="34" hidden="1">Uke!#REF!</definedName>
    <definedName name="f" localSheetId="10" hidden="1">Uke!#REF!</definedName>
    <definedName name="f" localSheetId="14" hidden="1">Uke!#REF!</definedName>
    <definedName name="f" localSheetId="18" hidden="1">Uke!#REF!</definedName>
    <definedName name="f" localSheetId="19" hidden="1">Uke!#REF!</definedName>
    <definedName name="f" localSheetId="8" hidden="1">U!#REF!</definedName>
    <definedName name="f" localSheetId="27" hidden="1">Uke!#REF!</definedName>
    <definedName name="f" localSheetId="28" hidden="1">Uke!#REF!</definedName>
    <definedName name="f" localSheetId="2" hidden="1">Uke!#REF!</definedName>
    <definedName name="f" hidden="1">Uke!#REF!</definedName>
    <definedName name="FF" localSheetId="16" hidden="1">Uke!#REF!</definedName>
    <definedName name="FF" localSheetId="32" hidden="1">Uke!#REF!</definedName>
    <definedName name="FF" localSheetId="25" hidden="1">Uke!#REF!</definedName>
    <definedName name="FF" localSheetId="3" hidden="1">Uke!#REF!</definedName>
    <definedName name="FF" localSheetId="23" hidden="1">Uke!#REF!</definedName>
    <definedName name="FF" localSheetId="6" hidden="1">Uke!#REF!</definedName>
    <definedName name="FF" localSheetId="12" hidden="1">Uke!#REF!</definedName>
    <definedName name="FF" localSheetId="34" hidden="1">Uke!#REF!</definedName>
    <definedName name="FF" localSheetId="10" hidden="1">Uke!#REF!</definedName>
    <definedName name="FF" localSheetId="14" hidden="1">Uke!#REF!</definedName>
    <definedName name="FF" localSheetId="18" hidden="1">Uke!#REF!</definedName>
    <definedName name="FF" localSheetId="19" hidden="1">Uke!#REF!</definedName>
    <definedName name="FF" localSheetId="8" hidden="1">U!#REF!</definedName>
    <definedName name="FF" localSheetId="27" hidden="1">Uke!#REF!</definedName>
    <definedName name="FF" localSheetId="28" hidden="1">Uke!#REF!</definedName>
    <definedName name="FF" localSheetId="2" hidden="1">Uke!#REF!</definedName>
    <definedName name="FF" hidden="1">Uke!#REF!</definedName>
    <definedName name="GGG" localSheetId="16" hidden="1">Uke!#REF!</definedName>
    <definedName name="GGG" localSheetId="33" hidden="1">Uke!#REF!</definedName>
    <definedName name="GGG" localSheetId="32" hidden="1">Uke!#REF!</definedName>
    <definedName name="GGG" localSheetId="25" hidden="1">Uke!#REF!</definedName>
    <definedName name="GGG" localSheetId="3" hidden="1">Uke!#REF!</definedName>
    <definedName name="GGG" localSheetId="24" hidden="1">Uke!#REF!</definedName>
    <definedName name="GGG" localSheetId="23" hidden="1">Uke!#REF!</definedName>
    <definedName name="GGG" localSheetId="6" hidden="1">Uke!#REF!</definedName>
    <definedName name="GGG" localSheetId="12" hidden="1">Uke!#REF!</definedName>
    <definedName name="GGG" localSheetId="34" hidden="1">Uke!#REF!</definedName>
    <definedName name="GGG" localSheetId="10" hidden="1">Uke!#REF!</definedName>
    <definedName name="GGG" localSheetId="14" hidden="1">Uke!#REF!</definedName>
    <definedName name="GGG" localSheetId="18" hidden="1">Uke!#REF!</definedName>
    <definedName name="GGG" localSheetId="19" hidden="1">Uke!#REF!</definedName>
    <definedName name="GGG" localSheetId="8" hidden="1">U!#REF!</definedName>
    <definedName name="GGG" localSheetId="27" hidden="1">Uke!#REF!</definedName>
    <definedName name="GGG" localSheetId="28" hidden="1">Uke!#REF!</definedName>
    <definedName name="GGG" localSheetId="30" hidden="1">Uke!#REF!</definedName>
    <definedName name="GGG" localSheetId="26" hidden="1">Uke!#REF!</definedName>
    <definedName name="GGG" localSheetId="2" hidden="1">Uke!#REF!</definedName>
    <definedName name="GGG" hidden="1">Uke!#REF!</definedName>
    <definedName name="GH" localSheetId="16" hidden="1">Uke!#REF!</definedName>
    <definedName name="GH" localSheetId="32" hidden="1">Uke!#REF!</definedName>
    <definedName name="GH" localSheetId="25" hidden="1">Uke!#REF!</definedName>
    <definedName name="GH" localSheetId="3" hidden="1">Uke!#REF!</definedName>
    <definedName name="GH" localSheetId="23" hidden="1">Uke!#REF!</definedName>
    <definedName name="GH" localSheetId="6" hidden="1">Uke!#REF!</definedName>
    <definedName name="GH" localSheetId="12" hidden="1">Uke!#REF!</definedName>
    <definedName name="GH" localSheetId="34" hidden="1">Uke!#REF!</definedName>
    <definedName name="GH" localSheetId="10" hidden="1">Uke!#REF!</definedName>
    <definedName name="GH" localSheetId="14" hidden="1">Uke!#REF!</definedName>
    <definedName name="GH" localSheetId="18" hidden="1">Uke!#REF!</definedName>
    <definedName name="GH" localSheetId="19" hidden="1">Uke!#REF!</definedName>
    <definedName name="GH" localSheetId="8" hidden="1">U!#REF!</definedName>
    <definedName name="GH" localSheetId="27" hidden="1">Uke!#REF!</definedName>
    <definedName name="GH" localSheetId="28" hidden="1">Uke!#REF!</definedName>
    <definedName name="GH" localSheetId="2" hidden="1">Uke!#REF!</definedName>
    <definedName name="GH" hidden="1">Uke!#REF!</definedName>
    <definedName name="GI" localSheetId="16" hidden="1">Uke!#REF!</definedName>
    <definedName name="GI" localSheetId="32" hidden="1">Uke!#REF!</definedName>
    <definedName name="GI" localSheetId="25" hidden="1">Uke!#REF!</definedName>
    <definedName name="GI" localSheetId="3" hidden="1">Uke!#REF!</definedName>
    <definedName name="GI" localSheetId="23" hidden="1">Uke!#REF!</definedName>
    <definedName name="GI" localSheetId="6" hidden="1">Uke!#REF!</definedName>
    <definedName name="GI" localSheetId="12" hidden="1">Uke!#REF!</definedName>
    <definedName name="GI" localSheetId="34" hidden="1">Uke!#REF!</definedName>
    <definedName name="GI" localSheetId="10" hidden="1">Uke!#REF!</definedName>
    <definedName name="GI" localSheetId="14" hidden="1">Uke!#REF!</definedName>
    <definedName name="GI" localSheetId="18" hidden="1">Uke!#REF!</definedName>
    <definedName name="GI" localSheetId="19" hidden="1">Uke!#REF!</definedName>
    <definedName name="GI" localSheetId="8" hidden="1">U!#REF!</definedName>
    <definedName name="GI" localSheetId="27" hidden="1">Uke!#REF!</definedName>
    <definedName name="GI" localSheetId="28" hidden="1">Uke!#REF!</definedName>
    <definedName name="GI" localSheetId="2" hidden="1">Uke!#REF!</definedName>
    <definedName name="GI" hidden="1">Uke!#REF!</definedName>
    <definedName name="HG" localSheetId="16" hidden="1">Uke!#REF!</definedName>
    <definedName name="HG" localSheetId="32" hidden="1">Uke!#REF!</definedName>
    <definedName name="HG" localSheetId="25" hidden="1">Uke!#REF!</definedName>
    <definedName name="HG" localSheetId="3" hidden="1">Uke!#REF!</definedName>
    <definedName name="HG" localSheetId="23" hidden="1">Uke!#REF!</definedName>
    <definedName name="HG" localSheetId="6" hidden="1">Uke!#REF!</definedName>
    <definedName name="HG" localSheetId="12" hidden="1">Uke!#REF!</definedName>
    <definedName name="HG" localSheetId="34" hidden="1">Uke!#REF!</definedName>
    <definedName name="HG" localSheetId="10" hidden="1">Uke!#REF!</definedName>
    <definedName name="HG" localSheetId="14" hidden="1">Uke!#REF!</definedName>
    <definedName name="HG" localSheetId="18" hidden="1">Uke!#REF!</definedName>
    <definedName name="HG" localSheetId="19" hidden="1">Uke!#REF!</definedName>
    <definedName name="HG" localSheetId="8" hidden="1">U!#REF!</definedName>
    <definedName name="HG" localSheetId="27" hidden="1">Uke!#REF!</definedName>
    <definedName name="HG" localSheetId="28" hidden="1">Uke!#REF!</definedName>
    <definedName name="HG" localSheetId="2" hidden="1">Uke!#REF!</definedName>
    <definedName name="HG" hidden="1">Uke!#REF!</definedName>
    <definedName name="HT" localSheetId="16" hidden="1">Uke!#REF!</definedName>
    <definedName name="HT" localSheetId="32" hidden="1">Uke!#REF!</definedName>
    <definedName name="HT" localSheetId="25" hidden="1">Uke!#REF!</definedName>
    <definedName name="HT" localSheetId="3" hidden="1">Uke!#REF!</definedName>
    <definedName name="HT" localSheetId="23" hidden="1">Uke!#REF!</definedName>
    <definedName name="HT" localSheetId="6" hidden="1">Uke!#REF!</definedName>
    <definedName name="HT" localSheetId="12" hidden="1">Uke!#REF!</definedName>
    <definedName name="HT" localSheetId="34" hidden="1">Uke!#REF!</definedName>
    <definedName name="HT" localSheetId="10" hidden="1">Uke!#REF!</definedName>
    <definedName name="HT" localSheetId="14" hidden="1">Uke!#REF!</definedName>
    <definedName name="HT" localSheetId="18" hidden="1">Uke!#REF!</definedName>
    <definedName name="HT" localSheetId="19" hidden="1">Uke!#REF!</definedName>
    <definedName name="HT" localSheetId="8" hidden="1">U!#REF!</definedName>
    <definedName name="HT" localSheetId="27" hidden="1">Uke!#REF!</definedName>
    <definedName name="HT" localSheetId="28" hidden="1">Uke!#REF!</definedName>
    <definedName name="HT" localSheetId="2" hidden="1">Uke!#REF!</definedName>
    <definedName name="HT" hidden="1">Uke!#REF!</definedName>
    <definedName name="JHK" localSheetId="16" hidden="1">Uke!#REF!</definedName>
    <definedName name="JHK" localSheetId="32" hidden="1">Uke!#REF!</definedName>
    <definedName name="JHK" localSheetId="25" hidden="1">Uke!#REF!</definedName>
    <definedName name="JHK" localSheetId="3" hidden="1">Uke!#REF!</definedName>
    <definedName name="JHK" localSheetId="23" hidden="1">Uke!#REF!</definedName>
    <definedName name="JHK" localSheetId="6" hidden="1">Uke!#REF!</definedName>
    <definedName name="JHK" localSheetId="12" hidden="1">Uke!#REF!</definedName>
    <definedName name="JHK" localSheetId="34" hidden="1">Uke!#REF!</definedName>
    <definedName name="JHK" localSheetId="10" hidden="1">Uke!#REF!</definedName>
    <definedName name="JHK" localSheetId="14" hidden="1">Uke!#REF!</definedName>
    <definedName name="JHK" localSheetId="18" hidden="1">Uke!#REF!</definedName>
    <definedName name="JHK" localSheetId="19" hidden="1">Uke!#REF!</definedName>
    <definedName name="JHK" localSheetId="8" hidden="1">U!#REF!</definedName>
    <definedName name="JHK" localSheetId="27" hidden="1">Uke!#REF!</definedName>
    <definedName name="JHK" localSheetId="28" hidden="1">Uke!#REF!</definedName>
    <definedName name="JHK" localSheetId="2" hidden="1">Uke!#REF!</definedName>
    <definedName name="JHK" hidden="1">Uke!#REF!</definedName>
    <definedName name="JLK" localSheetId="16" hidden="1">Uke!#REF!</definedName>
    <definedName name="JLK" localSheetId="32" hidden="1">Uke!#REF!</definedName>
    <definedName name="JLK" localSheetId="25" hidden="1">Uke!#REF!</definedName>
    <definedName name="JLK" localSheetId="3" hidden="1">Uke!#REF!</definedName>
    <definedName name="JLK" localSheetId="23" hidden="1">Uke!#REF!</definedName>
    <definedName name="JLK" localSheetId="6" hidden="1">Uke!#REF!</definedName>
    <definedName name="JLK" localSheetId="12" hidden="1">Uke!#REF!</definedName>
    <definedName name="JLK" localSheetId="34" hidden="1">Uke!#REF!</definedName>
    <definedName name="JLK" localSheetId="10" hidden="1">Uke!#REF!</definedName>
    <definedName name="JLK" localSheetId="14" hidden="1">Uke!#REF!</definedName>
    <definedName name="JLK" localSheetId="18" hidden="1">Uke!#REF!</definedName>
    <definedName name="JLK" localSheetId="19" hidden="1">Uke!#REF!</definedName>
    <definedName name="JLK" localSheetId="8" hidden="1">U!#REF!</definedName>
    <definedName name="JLK" localSheetId="27" hidden="1">Uke!#REF!</definedName>
    <definedName name="JLK" localSheetId="28" hidden="1">Uke!#REF!</definedName>
    <definedName name="JLK" localSheetId="30" hidden="1">Uke!#REF!</definedName>
    <definedName name="JLK" localSheetId="2" hidden="1">Uke!#REF!</definedName>
    <definedName name="JLK" hidden="1">Uke!#REF!</definedName>
    <definedName name="JLKJ" localSheetId="16" hidden="1">Uke!#REF!</definedName>
    <definedName name="JLKJ" localSheetId="32" hidden="1">Uke!#REF!</definedName>
    <definedName name="JLKJ" localSheetId="25" hidden="1">Uke!#REF!</definedName>
    <definedName name="JLKJ" localSheetId="3" hidden="1">Uke!#REF!</definedName>
    <definedName name="JLKJ" localSheetId="23" hidden="1">Uke!#REF!</definedName>
    <definedName name="JLKJ" localSheetId="6" hidden="1">Uke!#REF!</definedName>
    <definedName name="JLKJ" localSheetId="12" hidden="1">Uke!#REF!</definedName>
    <definedName name="JLKJ" localSheetId="34" hidden="1">Uke!#REF!</definedName>
    <definedName name="JLKJ" localSheetId="10" hidden="1">Uke!#REF!</definedName>
    <definedName name="JLKJ" localSheetId="14" hidden="1">Uke!#REF!</definedName>
    <definedName name="JLKJ" localSheetId="18" hidden="1">Uke!#REF!</definedName>
    <definedName name="JLKJ" localSheetId="19" hidden="1">Uke!#REF!</definedName>
    <definedName name="JLKJ" localSheetId="8" hidden="1">U!#REF!</definedName>
    <definedName name="JLKJ" localSheetId="27" hidden="1">Uke!#REF!</definedName>
    <definedName name="JLKJ" localSheetId="28" hidden="1">Uke!#REF!</definedName>
    <definedName name="JLKJ" localSheetId="30" hidden="1">Uke!#REF!</definedName>
    <definedName name="JLKJ" localSheetId="2" hidden="1">Uke!#REF!</definedName>
    <definedName name="JLKJ" hidden="1">Uke!#REF!</definedName>
    <definedName name="JLKJLK" localSheetId="16" hidden="1">Uke!#REF!</definedName>
    <definedName name="JLKJLK" localSheetId="32" hidden="1">Uke!#REF!</definedName>
    <definedName name="JLKJLK" localSheetId="25" hidden="1">Uke!#REF!</definedName>
    <definedName name="JLKJLK" localSheetId="3" hidden="1">Uke!#REF!</definedName>
    <definedName name="JLKJLK" localSheetId="23" hidden="1">Uke!#REF!</definedName>
    <definedName name="JLKJLK" localSheetId="6" hidden="1">Uke!#REF!</definedName>
    <definedName name="JLKJLK" localSheetId="12" hidden="1">Uke!#REF!</definedName>
    <definedName name="JLKJLK" localSheetId="34" hidden="1">Uke!#REF!</definedName>
    <definedName name="JLKJLK" localSheetId="10" hidden="1">Uke!#REF!</definedName>
    <definedName name="JLKJLK" localSheetId="14" hidden="1">Uke!#REF!</definedName>
    <definedName name="JLKJLK" localSheetId="18" hidden="1">Uke!#REF!</definedName>
    <definedName name="JLKJLK" localSheetId="19" hidden="1">Uke!#REF!</definedName>
    <definedName name="JLKJLK" localSheetId="8" hidden="1">U!#REF!</definedName>
    <definedName name="JLKJLK" localSheetId="27" hidden="1">Uke!#REF!</definedName>
    <definedName name="JLKJLK" localSheetId="28" hidden="1">Uke!#REF!</definedName>
    <definedName name="JLKJLK" localSheetId="2" hidden="1">Uke!#REF!</definedName>
    <definedName name="JLKJLK" hidden="1">Uke!#REF!</definedName>
    <definedName name="KJH" localSheetId="16" hidden="1">Uke!#REF!</definedName>
    <definedName name="KJH" localSheetId="33" hidden="1">Uke!#REF!</definedName>
    <definedName name="KJH" localSheetId="32" hidden="1">Uke!#REF!</definedName>
    <definedName name="KJH" localSheetId="25" hidden="1">Uke!#REF!</definedName>
    <definedName name="KJH" localSheetId="3" hidden="1">Uke!#REF!</definedName>
    <definedName name="KJH" localSheetId="23" hidden="1">Uke!#REF!</definedName>
    <definedName name="KJH" localSheetId="6" hidden="1">Uke!#REF!</definedName>
    <definedName name="KJH" localSheetId="12" hidden="1">Uke!#REF!</definedName>
    <definedName name="KJH" localSheetId="34" hidden="1">Uke!#REF!</definedName>
    <definedName name="KJH" localSheetId="10" hidden="1">Uke!#REF!</definedName>
    <definedName name="KJH" localSheetId="14" hidden="1">Uke!#REF!</definedName>
    <definedName name="KJH" localSheetId="18" hidden="1">Uke!#REF!</definedName>
    <definedName name="KJH" localSheetId="19" hidden="1">Uke!#REF!</definedName>
    <definedName name="KJH" localSheetId="8" hidden="1">U!#REF!</definedName>
    <definedName name="KJH" localSheetId="27" hidden="1">Uke!#REF!</definedName>
    <definedName name="KJH" localSheetId="28" hidden="1">Uke!#REF!</definedName>
    <definedName name="KJH" localSheetId="30" hidden="1">Uke!#REF!</definedName>
    <definedName name="KJH" localSheetId="26" hidden="1">Uke!#REF!</definedName>
    <definedName name="KJH" localSheetId="2" hidden="1">Uke!#REF!</definedName>
    <definedName name="KJH" hidden="1">Uke!#REF!</definedName>
    <definedName name="KJHK" localSheetId="16" hidden="1">Uke!#REF!</definedName>
    <definedName name="KJHK" localSheetId="32" hidden="1">Uke!#REF!</definedName>
    <definedName name="KJHK" localSheetId="25" hidden="1">Uke!#REF!</definedName>
    <definedName name="KJHK" localSheetId="3" hidden="1">Uke!#REF!</definedName>
    <definedName name="KJHK" localSheetId="23" hidden="1">Uke!#REF!</definedName>
    <definedName name="KJHK" localSheetId="6" hidden="1">Uke!#REF!</definedName>
    <definedName name="KJHK" localSheetId="12" hidden="1">Uke!#REF!</definedName>
    <definedName name="KJHK" localSheetId="34" hidden="1">Uke!#REF!</definedName>
    <definedName name="KJHK" localSheetId="10" hidden="1">Uke!#REF!</definedName>
    <definedName name="KJHK" localSheetId="14" hidden="1">Uke!#REF!</definedName>
    <definedName name="KJHK" localSheetId="18" hidden="1">Uke!#REF!</definedName>
    <definedName name="KJHK" localSheetId="19" hidden="1">Uke!#REF!</definedName>
    <definedName name="KJHK" localSheetId="8" hidden="1">U!#REF!</definedName>
    <definedName name="KJHK" localSheetId="27" hidden="1">Uke!#REF!</definedName>
    <definedName name="KJHK" localSheetId="28" hidden="1">Uke!#REF!</definedName>
    <definedName name="KJHK" localSheetId="2" hidden="1">Uke!#REF!</definedName>
    <definedName name="KJHK" hidden="1">Uke!#REF!</definedName>
    <definedName name="kkk" localSheetId="16" hidden="1">Uke!#REF!</definedName>
    <definedName name="kkk" localSheetId="32" hidden="1">Uke!#REF!</definedName>
    <definedName name="kkk" localSheetId="25" hidden="1">Uke!#REF!</definedName>
    <definedName name="kkk" localSheetId="3" hidden="1">Uke!#REF!</definedName>
    <definedName name="kkk" localSheetId="23" hidden="1">Uke!#REF!</definedName>
    <definedName name="kkk" localSheetId="6" hidden="1">Uke!#REF!</definedName>
    <definedName name="kkk" localSheetId="12" hidden="1">Uke!#REF!</definedName>
    <definedName name="kkk" localSheetId="34" hidden="1">Uke!#REF!</definedName>
    <definedName name="kkk" localSheetId="10" hidden="1">Uke!#REF!</definedName>
    <definedName name="kkk" localSheetId="14" hidden="1">Uke!#REF!</definedName>
    <definedName name="kkk" localSheetId="18" hidden="1">Uke!#REF!</definedName>
    <definedName name="kkk" localSheetId="19" hidden="1">Uke!#REF!</definedName>
    <definedName name="kkk" localSheetId="8" hidden="1">U!#REF!</definedName>
    <definedName name="kkk" localSheetId="27" hidden="1">Uke!#REF!</definedName>
    <definedName name="kkk" localSheetId="28" hidden="1">Uke!#REF!</definedName>
    <definedName name="kkk" localSheetId="2" hidden="1">Uke!#REF!</definedName>
    <definedName name="kkk" hidden="1">Uke!#REF!</definedName>
    <definedName name="LKH" localSheetId="16" hidden="1">Uke!#REF!</definedName>
    <definedName name="LKH" localSheetId="33" hidden="1">Uke!#REF!</definedName>
    <definedName name="LKH" localSheetId="32" hidden="1">Uke!#REF!</definedName>
    <definedName name="LKH" localSheetId="25" hidden="1">Uke!#REF!</definedName>
    <definedName name="LKH" localSheetId="3" hidden="1">Uke!#REF!</definedName>
    <definedName name="LKH" localSheetId="23" hidden="1">Uke!#REF!</definedName>
    <definedName name="LKH" localSheetId="6" hidden="1">Uke!#REF!</definedName>
    <definedName name="LKH" localSheetId="12" hidden="1">Uke!#REF!</definedName>
    <definedName name="LKH" localSheetId="34" hidden="1">Uke!#REF!</definedName>
    <definedName name="LKH" localSheetId="10" hidden="1">Uke!#REF!</definedName>
    <definedName name="LKH" localSheetId="14" hidden="1">Uke!#REF!</definedName>
    <definedName name="LKH" localSheetId="18" hidden="1">Uke!#REF!</definedName>
    <definedName name="LKH" localSheetId="19" hidden="1">Uke!#REF!</definedName>
    <definedName name="LKH" localSheetId="8" hidden="1">U!#REF!</definedName>
    <definedName name="LKH" localSheetId="27" hidden="1">Uke!#REF!</definedName>
    <definedName name="LKH" localSheetId="28" hidden="1">Uke!#REF!</definedName>
    <definedName name="LKH" localSheetId="30" hidden="1">Uke!#REF!</definedName>
    <definedName name="LKH" localSheetId="26" hidden="1">Uke!#REF!</definedName>
    <definedName name="LKH" localSheetId="2" hidden="1">Uke!#REF!</definedName>
    <definedName name="LKH" hidden="1">Uke!#REF!</definedName>
    <definedName name="lll" localSheetId="16" hidden="1">Uke!#REF!</definedName>
    <definedName name="lll" localSheetId="32" hidden="1">Uke!#REF!</definedName>
    <definedName name="lll" localSheetId="25" hidden="1">Uke!#REF!</definedName>
    <definedName name="lll" localSheetId="3" hidden="1">Uke!#REF!</definedName>
    <definedName name="lll" localSheetId="23" hidden="1">Uke!#REF!</definedName>
    <definedName name="lll" localSheetId="6" hidden="1">Uke!#REF!</definedName>
    <definedName name="lll" localSheetId="12" hidden="1">Uke!#REF!</definedName>
    <definedName name="lll" localSheetId="34" hidden="1">Uke!#REF!</definedName>
    <definedName name="lll" localSheetId="10" hidden="1">Uke!#REF!</definedName>
    <definedName name="lll" localSheetId="14" hidden="1">Uke!#REF!</definedName>
    <definedName name="lll" localSheetId="18" hidden="1">Uke!#REF!</definedName>
    <definedName name="lll" localSheetId="19" hidden="1">Uke!#REF!</definedName>
    <definedName name="lll" localSheetId="8" hidden="1">U!#REF!</definedName>
    <definedName name="lll" localSheetId="27" hidden="1">Uke!#REF!</definedName>
    <definedName name="lll" localSheetId="28" hidden="1">Uke!#REF!</definedName>
    <definedName name="lll" localSheetId="2" hidden="1">Uke!#REF!</definedName>
    <definedName name="lll" hidden="1">Uke!#REF!</definedName>
    <definedName name="MM" localSheetId="16" hidden="1">Uke!#REF!</definedName>
    <definedName name="MM" localSheetId="32" hidden="1">Uke!#REF!</definedName>
    <definedName name="MM" localSheetId="25" hidden="1">Uke!#REF!</definedName>
    <definedName name="MM" localSheetId="3" hidden="1">Uke!#REF!</definedName>
    <definedName name="MM" localSheetId="23" hidden="1">Uke!#REF!</definedName>
    <definedName name="MM" localSheetId="6" hidden="1">Uke!#REF!</definedName>
    <definedName name="MM" localSheetId="12" hidden="1">Uke!#REF!</definedName>
    <definedName name="MM" localSheetId="34" hidden="1">Uke!#REF!</definedName>
    <definedName name="MM" localSheetId="10" hidden="1">Uke!#REF!</definedName>
    <definedName name="MM" localSheetId="14" hidden="1">Uke!#REF!</definedName>
    <definedName name="MM" localSheetId="18" hidden="1">Uke!#REF!</definedName>
    <definedName name="MM" localSheetId="19" hidden="1">Uke!#REF!</definedName>
    <definedName name="MM" localSheetId="8" hidden="1">U!#REF!</definedName>
    <definedName name="MM" localSheetId="27" hidden="1">Uke!#REF!</definedName>
    <definedName name="MM" localSheetId="28" hidden="1">Uke!#REF!</definedName>
    <definedName name="MM" localSheetId="2" hidden="1">Uke!#REF!</definedName>
    <definedName name="MM" hidden="1">Uke!#REF!</definedName>
    <definedName name="mmm" localSheetId="16" hidden="1">Uke!#REF!</definedName>
    <definedName name="mmm" localSheetId="32" hidden="1">Uke!#REF!</definedName>
    <definedName name="mmm" localSheetId="25" hidden="1">Uke!#REF!</definedName>
    <definedName name="mmm" localSheetId="3" hidden="1">Uke!#REF!</definedName>
    <definedName name="mmm" localSheetId="23" hidden="1">Uke!#REF!</definedName>
    <definedName name="mmm" localSheetId="6" hidden="1">Uke!#REF!</definedName>
    <definedName name="mmm" localSheetId="12" hidden="1">Uke!#REF!</definedName>
    <definedName name="mmm" localSheetId="34" hidden="1">Uke!#REF!</definedName>
    <definedName name="mmm" localSheetId="10" hidden="1">Uke!#REF!</definedName>
    <definedName name="mmm" localSheetId="14" hidden="1">Uke!#REF!</definedName>
    <definedName name="mmm" localSheetId="18" hidden="1">Uke!#REF!</definedName>
    <definedName name="mmm" localSheetId="19" hidden="1">Uke!#REF!</definedName>
    <definedName name="mmm" localSheetId="8" hidden="1">U!#REF!</definedName>
    <definedName name="mmm" localSheetId="27" hidden="1">Uke!#REF!</definedName>
    <definedName name="mmm" localSheetId="28" hidden="1">Uke!#REF!</definedName>
    <definedName name="mmm" localSheetId="2" hidden="1">Uke!#REF!</definedName>
    <definedName name="mmm" hidden="1">Uke!#REF!</definedName>
    <definedName name="nn" localSheetId="16" hidden="1">Uke!#REF!</definedName>
    <definedName name="nn" localSheetId="32" hidden="1">Uke!#REF!</definedName>
    <definedName name="nn" localSheetId="25" hidden="1">Uke!#REF!</definedName>
    <definedName name="nn" localSheetId="3" hidden="1">Uke!#REF!</definedName>
    <definedName name="nn" localSheetId="23" hidden="1">Uke!#REF!</definedName>
    <definedName name="nn" localSheetId="6" hidden="1">Uke!#REF!</definedName>
    <definedName name="nn" localSheetId="12" hidden="1">Uke!#REF!</definedName>
    <definedName name="nn" localSheetId="34" hidden="1">Uke!#REF!</definedName>
    <definedName name="nn" localSheetId="10" hidden="1">Uke!#REF!</definedName>
    <definedName name="nn" localSheetId="14" hidden="1">Uke!#REF!</definedName>
    <definedName name="nn" localSheetId="18" hidden="1">Uke!#REF!</definedName>
    <definedName name="nn" localSheetId="19" hidden="1">Uke!#REF!</definedName>
    <definedName name="nn" localSheetId="8" hidden="1">U!#REF!</definedName>
    <definedName name="nn" localSheetId="27" hidden="1">Uke!#REF!</definedName>
    <definedName name="nn" localSheetId="28" hidden="1">Uke!#REF!</definedName>
    <definedName name="nn" localSheetId="2" hidden="1">Uke!#REF!</definedName>
    <definedName name="nn" hidden="1">Uke!#REF!</definedName>
    <definedName name="NVN" localSheetId="16" hidden="1">Uke!#REF!</definedName>
    <definedName name="NVN" localSheetId="32" hidden="1">Uke!#REF!</definedName>
    <definedName name="NVN" localSheetId="25" hidden="1">Uke!#REF!</definedName>
    <definedName name="NVN" localSheetId="3" hidden="1">Uke!#REF!</definedName>
    <definedName name="NVN" localSheetId="23" hidden="1">Uke!#REF!</definedName>
    <definedName name="NVN" localSheetId="6" hidden="1">Uke!#REF!</definedName>
    <definedName name="NVN" localSheetId="12" hidden="1">Uke!#REF!</definedName>
    <definedName name="NVN" localSheetId="34" hidden="1">Uke!#REF!</definedName>
    <definedName name="NVN" localSheetId="10" hidden="1">Uke!#REF!</definedName>
    <definedName name="NVN" localSheetId="14" hidden="1">Uke!#REF!</definedName>
    <definedName name="NVN" localSheetId="18" hidden="1">Uke!#REF!</definedName>
    <definedName name="NVN" localSheetId="19" hidden="1">Uke!#REF!</definedName>
    <definedName name="NVN" localSheetId="8" hidden="1">U!#REF!</definedName>
    <definedName name="NVN" localSheetId="27" hidden="1">Uke!#REF!</definedName>
    <definedName name="NVN" localSheetId="28" hidden="1">Uke!#REF!</definedName>
    <definedName name="NVN" localSheetId="2" hidden="1">Uke!#REF!</definedName>
    <definedName name="NVN" hidden="1">Uke!#REF!</definedName>
    <definedName name="q" localSheetId="16" hidden="1">Uke!#REF!</definedName>
    <definedName name="q" localSheetId="32" hidden="1">Uke!#REF!</definedName>
    <definedName name="q" localSheetId="25" hidden="1">Uke!#REF!</definedName>
    <definedName name="q" localSheetId="3" hidden="1">Uke!#REF!</definedName>
    <definedName name="q" localSheetId="23" hidden="1">Uke!#REF!</definedName>
    <definedName name="q" localSheetId="6" hidden="1">Uke!#REF!</definedName>
    <definedName name="q" localSheetId="12" hidden="1">Uke!#REF!</definedName>
    <definedName name="q" localSheetId="34" hidden="1">Uke!#REF!</definedName>
    <definedName name="q" localSheetId="10" hidden="1">Uke!#REF!</definedName>
    <definedName name="q" localSheetId="14" hidden="1">Uke!#REF!</definedName>
    <definedName name="q" localSheetId="18" hidden="1">Uke!#REF!</definedName>
    <definedName name="q" localSheetId="19" hidden="1">Uke!#REF!</definedName>
    <definedName name="q" localSheetId="8" hidden="1">U!#REF!</definedName>
    <definedName name="q" localSheetId="27" hidden="1">Uke!#REF!</definedName>
    <definedName name="q" localSheetId="28" hidden="1">Uke!#REF!</definedName>
    <definedName name="q" localSheetId="2" hidden="1">Uke!#REF!</definedName>
    <definedName name="q" hidden="1">Uke!#REF!</definedName>
    <definedName name="rr" localSheetId="16" hidden="1">Uke!#REF!</definedName>
    <definedName name="rr" localSheetId="32" hidden="1">Uke!#REF!</definedName>
    <definedName name="rr" localSheetId="25" hidden="1">Uke!#REF!</definedName>
    <definedName name="rr" localSheetId="3" hidden="1">Uke!#REF!</definedName>
    <definedName name="rr" localSheetId="23" hidden="1">Uke!#REF!</definedName>
    <definedName name="rr" localSheetId="6" hidden="1">Uke!#REF!</definedName>
    <definedName name="rr" localSheetId="12" hidden="1">Uke!#REF!</definedName>
    <definedName name="rr" localSheetId="34" hidden="1">Uke!#REF!</definedName>
    <definedName name="rr" localSheetId="10" hidden="1">Uke!#REF!</definedName>
    <definedName name="rr" localSheetId="14" hidden="1">Uke!#REF!</definedName>
    <definedName name="rr" localSheetId="18" hidden="1">Uke!#REF!</definedName>
    <definedName name="rr" localSheetId="19" hidden="1">Uke!#REF!</definedName>
    <definedName name="rr" localSheetId="8" hidden="1">U!#REF!</definedName>
    <definedName name="rr" localSheetId="27" hidden="1">Uke!#REF!</definedName>
    <definedName name="rr" localSheetId="28" hidden="1">Uke!#REF!</definedName>
    <definedName name="rr" localSheetId="2" hidden="1">Uke!#REF!</definedName>
    <definedName name="rr" hidden="1">Uke!#REF!</definedName>
    <definedName name="SSS" localSheetId="16" hidden="1">Uke!#REF!</definedName>
    <definedName name="SSS" localSheetId="33" hidden="1">Uke!#REF!</definedName>
    <definedName name="SSS" localSheetId="32" hidden="1">Uke!#REF!</definedName>
    <definedName name="SSS" localSheetId="25" hidden="1">Uke!#REF!</definedName>
    <definedName name="SSS" localSheetId="3" hidden="1">Uke!#REF!</definedName>
    <definedName name="SSS" localSheetId="24" hidden="1">Uke!#REF!</definedName>
    <definedName name="SSS" localSheetId="23" hidden="1">Uke!#REF!</definedName>
    <definedName name="SSS" localSheetId="6" hidden="1">Uke!#REF!</definedName>
    <definedName name="SSS" localSheetId="12" hidden="1">Uke!#REF!</definedName>
    <definedName name="SSS" localSheetId="34" hidden="1">Uke!#REF!</definedName>
    <definedName name="SSS" localSheetId="10" hidden="1">Uke!#REF!</definedName>
    <definedName name="SSS" localSheetId="14" hidden="1">Uke!#REF!</definedName>
    <definedName name="SSS" localSheetId="18" hidden="1">Uke!#REF!</definedName>
    <definedName name="SSS" localSheetId="19" hidden="1">Uke!#REF!</definedName>
    <definedName name="SSS" localSheetId="8" hidden="1">U!#REF!</definedName>
    <definedName name="SSS" localSheetId="27" hidden="1">Uke!#REF!</definedName>
    <definedName name="SSS" localSheetId="28" hidden="1">Uke!#REF!</definedName>
    <definedName name="SSS" localSheetId="30" hidden="1">Uke!#REF!</definedName>
    <definedName name="SSS" localSheetId="26" hidden="1">Uke!#REF!</definedName>
    <definedName name="SSS" localSheetId="2" hidden="1">Uke!#REF!</definedName>
    <definedName name="SSS" hidden="1">Uke!#REF!</definedName>
    <definedName name="SSSS" localSheetId="16" hidden="1">Uke!#REF!</definedName>
    <definedName name="SSSS" localSheetId="32" hidden="1">Uke!#REF!</definedName>
    <definedName name="SSSS" localSheetId="25" hidden="1">Uke!#REF!</definedName>
    <definedName name="SSSS" localSheetId="3" hidden="1">Uke!#REF!</definedName>
    <definedName name="SSSS" localSheetId="23" hidden="1">Uke!#REF!</definedName>
    <definedName name="SSSS" localSheetId="6" hidden="1">Uke!#REF!</definedName>
    <definedName name="SSSS" localSheetId="12" hidden="1">Uke!#REF!</definedName>
    <definedName name="SSSS" localSheetId="34" hidden="1">Uke!#REF!</definedName>
    <definedName name="SSSS" localSheetId="10" hidden="1">Uke!#REF!</definedName>
    <definedName name="SSSS" localSheetId="14" hidden="1">Uke!#REF!</definedName>
    <definedName name="SSSS" localSheetId="18" hidden="1">Uke!#REF!</definedName>
    <definedName name="SSSS" localSheetId="19" hidden="1">Uke!#REF!</definedName>
    <definedName name="SSSS" localSheetId="8" hidden="1">U!#REF!</definedName>
    <definedName name="SSSS" localSheetId="27" hidden="1">Uke!#REF!</definedName>
    <definedName name="SSSS" localSheetId="28" hidden="1">Uke!#REF!</definedName>
    <definedName name="SSSS" localSheetId="2" hidden="1">Uke!#REF!</definedName>
    <definedName name="SSSS" hidden="1">Uke!#REF!</definedName>
    <definedName name="T" localSheetId="16" hidden="1">Uke!#REF!</definedName>
    <definedName name="T" localSheetId="32" hidden="1">Uke!#REF!</definedName>
    <definedName name="T" localSheetId="25" hidden="1">Uke!#REF!</definedName>
    <definedName name="T" localSheetId="3" hidden="1">Uke!#REF!</definedName>
    <definedName name="T" localSheetId="23" hidden="1">Uke!#REF!</definedName>
    <definedName name="T" localSheetId="6" hidden="1">Uke!#REF!</definedName>
    <definedName name="T" localSheetId="12" hidden="1">Uke!#REF!</definedName>
    <definedName name="T" localSheetId="34" hidden="1">Uke!#REF!</definedName>
    <definedName name="T" localSheetId="10" hidden="1">Uke!#REF!</definedName>
    <definedName name="T" localSheetId="14" hidden="1">Uke!#REF!</definedName>
    <definedName name="T" localSheetId="18" hidden="1">Uke!#REF!</definedName>
    <definedName name="T" localSheetId="19" hidden="1">Uke!#REF!</definedName>
    <definedName name="T" localSheetId="8" hidden="1">U!#REF!</definedName>
    <definedName name="T" localSheetId="27" hidden="1">Uke!#REF!</definedName>
    <definedName name="T" localSheetId="28" hidden="1">Uke!#REF!</definedName>
    <definedName name="T" localSheetId="2" hidden="1">Uke!#REF!</definedName>
    <definedName name="T" hidden="1">Uke!#REF!</definedName>
    <definedName name="TT" localSheetId="16" hidden="1">Uke!#REF!</definedName>
    <definedName name="TT" localSheetId="32" hidden="1">Uke!#REF!</definedName>
    <definedName name="TT" localSheetId="25" hidden="1">Uke!#REF!</definedName>
    <definedName name="TT" localSheetId="3" hidden="1">Uke!#REF!</definedName>
    <definedName name="TT" localSheetId="23" hidden="1">Uke!#REF!</definedName>
    <definedName name="TT" localSheetId="6" hidden="1">Uke!#REF!</definedName>
    <definedName name="TT" localSheetId="12" hidden="1">Uke!#REF!</definedName>
    <definedName name="TT" localSheetId="34" hidden="1">Uke!#REF!</definedName>
    <definedName name="TT" localSheetId="10" hidden="1">Uke!#REF!</definedName>
    <definedName name="TT" localSheetId="14" hidden="1">Uke!#REF!</definedName>
    <definedName name="TT" localSheetId="18" hidden="1">Uke!#REF!</definedName>
    <definedName name="TT" localSheetId="19" hidden="1">Uke!#REF!</definedName>
    <definedName name="TT" localSheetId="8" hidden="1">U!#REF!</definedName>
    <definedName name="TT" localSheetId="27" hidden="1">Uke!#REF!</definedName>
    <definedName name="TT" localSheetId="28" hidden="1">Uke!#REF!</definedName>
    <definedName name="TT" localSheetId="2" hidden="1">Uke!#REF!</definedName>
    <definedName name="TT" hidden="1">Uke!#REF!</definedName>
    <definedName name="TTT" localSheetId="16" hidden="1">Uke!#REF!</definedName>
    <definedName name="TTT" localSheetId="33" hidden="1">Uke!#REF!</definedName>
    <definedName name="TTT" localSheetId="32" hidden="1">Uke!#REF!</definedName>
    <definedName name="TTT" localSheetId="25" hidden="1">Uke!#REF!</definedName>
    <definedName name="TTT" localSheetId="3" hidden="1">Uke!#REF!</definedName>
    <definedName name="TTT" localSheetId="24" hidden="1">Uke!#REF!</definedName>
    <definedName name="TTT" localSheetId="23" hidden="1">Uke!#REF!</definedName>
    <definedName name="TTT" localSheetId="6" hidden="1">Uke!#REF!</definedName>
    <definedName name="TTT" localSheetId="12" hidden="1">Uke!#REF!</definedName>
    <definedName name="TTT" localSheetId="34" hidden="1">Uke!#REF!</definedName>
    <definedName name="TTT" localSheetId="10" hidden="1">Uke!#REF!</definedName>
    <definedName name="TTT" localSheetId="14" hidden="1">Uke!#REF!</definedName>
    <definedName name="TTT" localSheetId="18" hidden="1">Uke!#REF!</definedName>
    <definedName name="TTT" localSheetId="19" hidden="1">Uke!#REF!</definedName>
    <definedName name="TTT" localSheetId="8" hidden="1">U!#REF!</definedName>
    <definedName name="TTT" localSheetId="27" hidden="1">Uke!#REF!</definedName>
    <definedName name="TTT" localSheetId="28" hidden="1">Uke!#REF!</definedName>
    <definedName name="TTT" localSheetId="30" hidden="1">Uke!#REF!</definedName>
    <definedName name="TTT" localSheetId="26" hidden="1">Uke!#REF!</definedName>
    <definedName name="TTT" localSheetId="2" hidden="1">Uke!#REF!</definedName>
    <definedName name="TTT" hidden="1">Uke!#REF!</definedName>
    <definedName name="u" localSheetId="16" hidden="1">Uke!#REF!</definedName>
    <definedName name="u" localSheetId="32" hidden="1">Uke!#REF!</definedName>
    <definedName name="u" localSheetId="25" hidden="1">Uke!#REF!</definedName>
    <definedName name="u" localSheetId="3" hidden="1">Uke!#REF!</definedName>
    <definedName name="u" localSheetId="23" hidden="1">Uke!#REF!</definedName>
    <definedName name="u" localSheetId="6" hidden="1">Uke!#REF!</definedName>
    <definedName name="u" localSheetId="12" hidden="1">Uke!#REF!</definedName>
    <definedName name="u" localSheetId="34" hidden="1">Uke!#REF!</definedName>
    <definedName name="u" localSheetId="10" hidden="1">Uke!#REF!</definedName>
    <definedName name="u" localSheetId="14" hidden="1">Uke!#REF!</definedName>
    <definedName name="u" localSheetId="18" hidden="1">Uke!#REF!</definedName>
    <definedName name="u" localSheetId="19" hidden="1">Uke!#REF!</definedName>
    <definedName name="u" localSheetId="8" hidden="1">U!#REF!</definedName>
    <definedName name="u" localSheetId="27" hidden="1">Uke!#REF!</definedName>
    <definedName name="u" localSheetId="28" hidden="1">Uke!#REF!</definedName>
    <definedName name="u" localSheetId="2" hidden="1">Uke!#REF!</definedName>
    <definedName name="u" hidden="1">Uke!#REF!</definedName>
    <definedName name="_xlnm.Print_Area" localSheetId="2">Å!$AE$4:$BH$30</definedName>
    <definedName name="_xlnm.Print_Area" localSheetId="1">År!$A$4:$AF$37</definedName>
    <definedName name="v" localSheetId="16" hidden="1">Uke!#REF!</definedName>
    <definedName name="v" localSheetId="32" hidden="1">Uke!#REF!</definedName>
    <definedName name="v" localSheetId="25" hidden="1">Uke!#REF!</definedName>
    <definedName name="v" localSheetId="3" hidden="1">Uke!#REF!</definedName>
    <definedName name="v" localSheetId="23" hidden="1">Uke!#REF!</definedName>
    <definedName name="v" localSheetId="6" hidden="1">Uke!#REF!</definedName>
    <definedName name="v" localSheetId="12" hidden="1">Uke!#REF!</definedName>
    <definedName name="v" localSheetId="34" hidden="1">Uke!#REF!</definedName>
    <definedName name="v" localSheetId="10" hidden="1">Uke!#REF!</definedName>
    <definedName name="v" localSheetId="14" hidden="1">Uke!#REF!</definedName>
    <definedName name="v" localSheetId="18" hidden="1">Uke!#REF!</definedName>
    <definedName name="v" localSheetId="19" hidden="1">Uke!#REF!</definedName>
    <definedName name="v" localSheetId="8" hidden="1">U!#REF!</definedName>
    <definedName name="v" localSheetId="27" hidden="1">Uke!#REF!</definedName>
    <definedName name="v" localSheetId="28" hidden="1">Uke!#REF!</definedName>
    <definedName name="v" localSheetId="2" hidden="1">Uke!#REF!</definedName>
    <definedName name="v" hidden="1">Uke!#REF!</definedName>
    <definedName name="vv" localSheetId="16" hidden="1">Uke!#REF!</definedName>
    <definedName name="vv" localSheetId="32" hidden="1">Uke!#REF!</definedName>
    <definedName name="vv" localSheetId="25" hidden="1">Uke!#REF!</definedName>
    <definedName name="vv" localSheetId="3" hidden="1">Uke!#REF!</definedName>
    <definedName name="vv" localSheetId="23" hidden="1">Uke!#REF!</definedName>
    <definedName name="vv" localSheetId="6" hidden="1">Uke!#REF!</definedName>
    <definedName name="vv" localSheetId="12" hidden="1">Uke!#REF!</definedName>
    <definedName name="vv" localSheetId="34" hidden="1">Uke!#REF!</definedName>
    <definedName name="vv" localSheetId="10" hidden="1">Uke!#REF!</definedName>
    <definedName name="vv" localSheetId="14" hidden="1">Uke!#REF!</definedName>
    <definedName name="vv" localSheetId="18" hidden="1">Uke!#REF!</definedName>
    <definedName name="vv" localSheetId="19" hidden="1">Uke!#REF!</definedName>
    <definedName name="vv" localSheetId="8" hidden="1">U!#REF!</definedName>
    <definedName name="vv" localSheetId="27" hidden="1">Uke!#REF!</definedName>
    <definedName name="vv" localSheetId="28" hidden="1">Uke!#REF!</definedName>
    <definedName name="vv" localSheetId="2" hidden="1">Uke!#REF!</definedName>
    <definedName name="vv" hidden="1">Uke!#REF!</definedName>
    <definedName name="VVV" localSheetId="16" hidden="1">Uke!#REF!</definedName>
    <definedName name="VVV" localSheetId="33" hidden="1">Uke!#REF!</definedName>
    <definedName name="VVV" localSheetId="32" hidden="1">Uke!#REF!</definedName>
    <definedName name="VVV" localSheetId="25" hidden="1">Uke!#REF!</definedName>
    <definedName name="VVV" localSheetId="3" hidden="1">Uke!#REF!</definedName>
    <definedName name="VVV" localSheetId="24" hidden="1">Uke!#REF!</definedName>
    <definedName name="VVV" localSheetId="23" hidden="1">Uke!#REF!</definedName>
    <definedName name="VVV" localSheetId="6" hidden="1">Uke!#REF!</definedName>
    <definedName name="VVV" localSheetId="12" hidden="1">Uke!#REF!</definedName>
    <definedName name="VVV" localSheetId="34" hidden="1">Uke!#REF!</definedName>
    <definedName name="VVV" localSheetId="10" hidden="1">Uke!#REF!</definedName>
    <definedName name="VVV" localSheetId="14" hidden="1">Uke!#REF!</definedName>
    <definedName name="VVV" localSheetId="18" hidden="1">Uke!#REF!</definedName>
    <definedName name="VVV" localSheetId="19" hidden="1">Uke!#REF!</definedName>
    <definedName name="VVV" localSheetId="8" hidden="1">U!#REF!</definedName>
    <definedName name="VVV" localSheetId="27" hidden="1">Uke!#REF!</definedName>
    <definedName name="VVV" localSheetId="28" hidden="1">Uke!#REF!</definedName>
    <definedName name="VVV" localSheetId="30" hidden="1">Uke!#REF!</definedName>
    <definedName name="VVV" localSheetId="26" hidden="1">Uke!#REF!</definedName>
    <definedName name="VVV" localSheetId="2" hidden="1">Uke!#REF!</definedName>
    <definedName name="VVV" hidden="1">Uke!#REF!</definedName>
    <definedName name="w" localSheetId="16" hidden="1">Uke!#REF!</definedName>
    <definedName name="w" localSheetId="32" hidden="1">Uke!#REF!</definedName>
    <definedName name="w" localSheetId="25" hidden="1">Uke!#REF!</definedName>
    <definedName name="w" localSheetId="3" hidden="1">Uke!#REF!</definedName>
    <definedName name="w" localSheetId="23" hidden="1">Uke!#REF!</definedName>
    <definedName name="w" localSheetId="6" hidden="1">Uke!#REF!</definedName>
    <definedName name="w" localSheetId="12" hidden="1">Uke!#REF!</definedName>
    <definedName name="w" localSheetId="34" hidden="1">Uke!#REF!</definedName>
    <definedName name="w" localSheetId="10" hidden="1">Uke!#REF!</definedName>
    <definedName name="w" localSheetId="14" hidden="1">Uke!#REF!</definedName>
    <definedName name="w" localSheetId="18" hidden="1">Uke!#REF!</definedName>
    <definedName name="w" localSheetId="19" hidden="1">Uke!#REF!</definedName>
    <definedName name="w" localSheetId="8" hidden="1">U!#REF!</definedName>
    <definedName name="w" localSheetId="27" hidden="1">Uke!#REF!</definedName>
    <definedName name="w" localSheetId="28" hidden="1">Uke!#REF!</definedName>
    <definedName name="w" localSheetId="2" hidden="1">Uke!#REF!</definedName>
    <definedName name="w" hidden="1">Uke!#REF!</definedName>
    <definedName name="XCV" localSheetId="16" hidden="1">Uke!#REF!</definedName>
    <definedName name="XCV" localSheetId="33" hidden="1">Uke!#REF!</definedName>
    <definedName name="XCV" localSheetId="32" hidden="1">Uke!#REF!</definedName>
    <definedName name="XCV" localSheetId="25" hidden="1">Uke!#REF!</definedName>
    <definedName name="XCV" localSheetId="3" hidden="1">Uke!#REF!</definedName>
    <definedName name="XCV" localSheetId="23" hidden="1">Uke!#REF!</definedName>
    <definedName name="XCV" localSheetId="6" hidden="1">Uke!#REF!</definedName>
    <definedName name="XCV" localSheetId="12" hidden="1">Uke!#REF!</definedName>
    <definedName name="XCV" localSheetId="34" hidden="1">Uke!#REF!</definedName>
    <definedName name="XCV" localSheetId="10" hidden="1">Uke!#REF!</definedName>
    <definedName name="XCV" localSheetId="14" hidden="1">Uke!#REF!</definedName>
    <definedName name="XCV" localSheetId="18" hidden="1">Uke!#REF!</definedName>
    <definedName name="XCV" localSheetId="19" hidden="1">Uke!#REF!</definedName>
    <definedName name="XCV" localSheetId="8" hidden="1">U!#REF!</definedName>
    <definedName name="XCV" localSheetId="27" hidden="1">Uke!#REF!</definedName>
    <definedName name="XCV" localSheetId="28" hidden="1">Uke!#REF!</definedName>
    <definedName name="XCV" localSheetId="30" hidden="1">Uke!#REF!</definedName>
    <definedName name="XCV" localSheetId="26" hidden="1">Uke!#REF!</definedName>
    <definedName name="XCV" localSheetId="2" hidden="1">Uke!#REF!</definedName>
    <definedName name="XCV" hidden="1">Uke!#REF!</definedName>
    <definedName name="XGXGF" localSheetId="16" hidden="1">Uke!#REF!</definedName>
    <definedName name="XGXGF" localSheetId="32" hidden="1">Uke!#REF!</definedName>
    <definedName name="XGXGF" localSheetId="25" hidden="1">Uke!#REF!</definedName>
    <definedName name="XGXGF" localSheetId="3" hidden="1">Uke!#REF!</definedName>
    <definedName name="XGXGF" localSheetId="23" hidden="1">Uke!#REF!</definedName>
    <definedName name="XGXGF" localSheetId="6" hidden="1">Uke!#REF!</definedName>
    <definedName name="XGXGF" localSheetId="12" hidden="1">Uke!#REF!</definedName>
    <definedName name="XGXGF" localSheetId="34" hidden="1">Uke!#REF!</definedName>
    <definedName name="XGXGF" localSheetId="10" hidden="1">Uke!#REF!</definedName>
    <definedName name="XGXGF" localSheetId="14" hidden="1">Uke!#REF!</definedName>
    <definedName name="XGXGF" localSheetId="18" hidden="1">Uke!#REF!</definedName>
    <definedName name="XGXGF" localSheetId="19" hidden="1">Uke!#REF!</definedName>
    <definedName name="XGXGF" localSheetId="8" hidden="1">U!#REF!</definedName>
    <definedName name="XGXGF" localSheetId="27" hidden="1">Uke!#REF!</definedName>
    <definedName name="XGXGF" localSheetId="28" hidden="1">Uke!#REF!</definedName>
    <definedName name="XGXGF" localSheetId="2" hidden="1">Uke!#REF!</definedName>
    <definedName name="XGXGF" hidden="1">Uke!#REF!</definedName>
    <definedName name="XXX" localSheetId="16" hidden="1">Uke!#REF!</definedName>
    <definedName name="XXX" localSheetId="33" hidden="1">Uke!#REF!</definedName>
    <definedName name="XXX" localSheetId="32" hidden="1">Uke!#REF!</definedName>
    <definedName name="XXX" localSheetId="25" hidden="1">Uke!#REF!</definedName>
    <definedName name="XXX" localSheetId="3" hidden="1">Uke!#REF!</definedName>
    <definedName name="XXX" localSheetId="24" hidden="1">Uke!#REF!</definedName>
    <definedName name="XXX" localSheetId="23" hidden="1">Uke!#REF!</definedName>
    <definedName name="XXX" localSheetId="22" hidden="1">Uke!#REF!</definedName>
    <definedName name="XXX" localSheetId="6" hidden="1">Uke!#REF!</definedName>
    <definedName name="XXX" localSheetId="12" hidden="1">Uke!#REF!</definedName>
    <definedName name="XXX" localSheetId="34" hidden="1">Uke!#REF!</definedName>
    <definedName name="XXX" localSheetId="10" hidden="1">Uke!#REF!</definedName>
    <definedName name="XXX" localSheetId="14" hidden="1">Uke!#REF!</definedName>
    <definedName name="XXX" localSheetId="18" hidden="1">Uke!#REF!</definedName>
    <definedName name="XXX" localSheetId="17" hidden="1">Uke!#REF!</definedName>
    <definedName name="XXX" localSheetId="19" hidden="1">Uke!#REF!</definedName>
    <definedName name="XXX" localSheetId="8" hidden="1">U!#REF!</definedName>
    <definedName name="XXX" localSheetId="27" hidden="1">Uke!#REF!</definedName>
    <definedName name="XXX" localSheetId="29" hidden="1">Uke!#REF!</definedName>
    <definedName name="XXX" localSheetId="28" hidden="1">Uke!#REF!</definedName>
    <definedName name="XXX" localSheetId="30" hidden="1">Uke!#REF!</definedName>
    <definedName name="XXX" localSheetId="26" hidden="1">Uke!#REF!</definedName>
    <definedName name="XXX" localSheetId="2" hidden="1">Uke!#REF!</definedName>
    <definedName name="XXX" hidden="1">Uke!#REF!</definedName>
    <definedName name="YUT" localSheetId="16" hidden="1">Uke!#REF!</definedName>
    <definedName name="YUT" localSheetId="32" hidden="1">Uke!#REF!</definedName>
    <definedName name="YUT" localSheetId="25" hidden="1">Uke!#REF!</definedName>
    <definedName name="YUT" localSheetId="3" hidden="1">Uke!#REF!</definedName>
    <definedName name="YUT" localSheetId="23" hidden="1">Uke!#REF!</definedName>
    <definedName name="YUT" localSheetId="6" hidden="1">Uke!#REF!</definedName>
    <definedName name="YUT" localSheetId="12" hidden="1">Uke!#REF!</definedName>
    <definedName name="YUT" localSheetId="34" hidden="1">Uke!#REF!</definedName>
    <definedName name="YUT" localSheetId="10" hidden="1">Uke!#REF!</definedName>
    <definedName name="YUT" localSheetId="14" hidden="1">Uke!#REF!</definedName>
    <definedName name="YUT" localSheetId="18" hidden="1">Uke!#REF!</definedName>
    <definedName name="YUT" localSheetId="19" hidden="1">Uke!#REF!</definedName>
    <definedName name="YUT" localSheetId="8" hidden="1">U!#REF!</definedName>
    <definedName name="YUT" localSheetId="27" hidden="1">Uke!#REF!</definedName>
    <definedName name="YUT" localSheetId="28" hidden="1">Uke!#REF!</definedName>
    <definedName name="YUT" localSheetId="30" hidden="1">Uke!#REF!</definedName>
    <definedName name="YUT" localSheetId="2" hidden="1">Uke!#REF!</definedName>
    <definedName name="YUT" hidden="1">Uke!#REF!</definedName>
    <definedName name="YY" localSheetId="16" hidden="1">Uke!#REF!</definedName>
    <definedName name="YY" localSheetId="32" hidden="1">Uke!#REF!</definedName>
    <definedName name="YY" localSheetId="25" hidden="1">Uke!#REF!</definedName>
    <definedName name="YY" localSheetId="3" hidden="1">Uke!#REF!</definedName>
    <definedName name="YY" localSheetId="23" hidden="1">Uke!#REF!</definedName>
    <definedName name="YY" localSheetId="6" hidden="1">Uke!#REF!</definedName>
    <definedName name="YY" localSheetId="12" hidden="1">Uke!#REF!</definedName>
    <definedName name="YY" localSheetId="34" hidden="1">Uke!#REF!</definedName>
    <definedName name="YY" localSheetId="10" hidden="1">Uke!#REF!</definedName>
    <definedName name="YY" localSheetId="14" hidden="1">Uke!#REF!</definedName>
    <definedName name="YY" localSheetId="18" hidden="1">Uke!#REF!</definedName>
    <definedName name="YY" localSheetId="19" hidden="1">Uke!#REF!</definedName>
    <definedName name="YY" localSheetId="8" hidden="1">U!#REF!</definedName>
    <definedName name="YY" localSheetId="27" hidden="1">Uke!#REF!</definedName>
    <definedName name="YY" localSheetId="28" hidden="1">Uke!#REF!</definedName>
    <definedName name="YY" localSheetId="2" hidden="1">Uke!#REF!</definedName>
    <definedName name="YY" hidden="1">Uke!#REF!</definedName>
    <definedName name="YYY" localSheetId="16" hidden="1">Uke!#REF!</definedName>
    <definedName name="YYY" localSheetId="32" hidden="1">Uke!#REF!</definedName>
    <definedName name="YYY" localSheetId="25" hidden="1">Uke!#REF!</definedName>
    <definedName name="YYY" localSheetId="3" hidden="1">Uke!#REF!</definedName>
    <definedName name="YYY" localSheetId="23" hidden="1">Uke!#REF!</definedName>
    <definedName name="YYY" localSheetId="6" hidden="1">Uke!#REF!</definedName>
    <definedName name="YYY" localSheetId="12" hidden="1">Uke!#REF!</definedName>
    <definedName name="YYY" localSheetId="34" hidden="1">Uke!#REF!</definedName>
    <definedName name="YYY" localSheetId="10" hidden="1">Uke!#REF!</definedName>
    <definedName name="YYY" localSheetId="14" hidden="1">Uke!#REF!</definedName>
    <definedName name="YYY" localSheetId="18" hidden="1">Uke!#REF!</definedName>
    <definedName name="YYY" localSheetId="19" hidden="1">Uke!#REF!</definedName>
    <definedName name="YYY" localSheetId="8" hidden="1">U!#REF!</definedName>
    <definedName name="YYY" localSheetId="27" hidden="1">Uke!#REF!</definedName>
    <definedName name="YYY" localSheetId="28" hidden="1">Uke!#REF!</definedName>
    <definedName name="YYY" localSheetId="2" hidden="1">Uke!#REF!</definedName>
    <definedName name="YYY" hidden="1">Uke!#REF!</definedName>
    <definedName name="YYYY" localSheetId="16" hidden="1">Uke!#REF!</definedName>
    <definedName name="YYYY" localSheetId="32" hidden="1">Uke!#REF!</definedName>
    <definedName name="YYYY" localSheetId="25" hidden="1">Uke!#REF!</definedName>
    <definedName name="YYYY" localSheetId="3" hidden="1">Uke!#REF!</definedName>
    <definedName name="YYYY" localSheetId="23" hidden="1">Uke!#REF!</definedName>
    <definedName name="YYYY" localSheetId="6" hidden="1">Uke!#REF!</definedName>
    <definedName name="YYYY" localSheetId="12" hidden="1">Uke!#REF!</definedName>
    <definedName name="YYYY" localSheetId="34" hidden="1">Uke!#REF!</definedName>
    <definedName name="YYYY" localSheetId="10" hidden="1">Uke!#REF!</definedName>
    <definedName name="YYYY" localSheetId="14" hidden="1">Uke!#REF!</definedName>
    <definedName name="YYYY" localSheetId="18" hidden="1">Uke!#REF!</definedName>
    <definedName name="YYYY" localSheetId="19" hidden="1">Uke!#REF!</definedName>
    <definedName name="YYYY" localSheetId="8" hidden="1">U!#REF!</definedName>
    <definedName name="YYYY" localSheetId="27" hidden="1">Uke!#REF!</definedName>
    <definedName name="YYYY" localSheetId="28" hidden="1">Uke!#REF!</definedName>
    <definedName name="YYYY" localSheetId="2" hidden="1">Uke!#REF!</definedName>
    <definedName name="YYYY" hidden="1">Uke!#REF!</definedName>
    <definedName name="zz" localSheetId="16" hidden="1">Uke!#REF!</definedName>
    <definedName name="zz" localSheetId="32" hidden="1">Uke!#REF!</definedName>
    <definedName name="zz" localSheetId="25" hidden="1">Uke!#REF!</definedName>
    <definedName name="zz" localSheetId="3" hidden="1">Uke!#REF!</definedName>
    <definedName name="zz" localSheetId="23" hidden="1">Uke!#REF!</definedName>
    <definedName name="zz" localSheetId="6" hidden="1">Uke!#REF!</definedName>
    <definedName name="zz" localSheetId="12" hidden="1">Uke!#REF!</definedName>
    <definedName name="zz" localSheetId="34" hidden="1">Uke!#REF!</definedName>
    <definedName name="zz" localSheetId="10" hidden="1">Uke!#REF!</definedName>
    <definedName name="zz" localSheetId="14" hidden="1">Uke!#REF!</definedName>
    <definedName name="zz" localSheetId="18" hidden="1">Uke!#REF!</definedName>
    <definedName name="zz" localSheetId="19" hidden="1">Uke!#REF!</definedName>
    <definedName name="zz" localSheetId="8" hidden="1">U!#REF!</definedName>
    <definedName name="zz" localSheetId="27" hidden="1">Uke!#REF!</definedName>
    <definedName name="zz" localSheetId="28" hidden="1">Uke!#REF!</definedName>
    <definedName name="zz" localSheetId="2" hidden="1">Uke!#REF!</definedName>
    <definedName name="zz" hidden="1">Uke!#REF!</definedName>
    <definedName name="øøø" localSheetId="16" hidden="1">Uke!#REF!</definedName>
    <definedName name="øøø" localSheetId="32" hidden="1">Uke!#REF!</definedName>
    <definedName name="øøø" localSheetId="25" hidden="1">Uke!#REF!</definedName>
    <definedName name="øøø" localSheetId="3" hidden="1">Uke!#REF!</definedName>
    <definedName name="øøø" localSheetId="23" hidden="1">Uke!#REF!</definedName>
    <definedName name="øøø" localSheetId="6" hidden="1">Uke!#REF!</definedName>
    <definedName name="øøø" localSheetId="12" hidden="1">Uke!#REF!</definedName>
    <definedName name="øøø" localSheetId="34" hidden="1">Uke!#REF!</definedName>
    <definedName name="øøø" localSheetId="10" hidden="1">Uke!#REF!</definedName>
    <definedName name="øøø" localSheetId="14" hidden="1">Uke!#REF!</definedName>
    <definedName name="øøø" localSheetId="18" hidden="1">Uke!#REF!</definedName>
    <definedName name="øøø" localSheetId="19" hidden="1">Uke!#REF!</definedName>
    <definedName name="øøø" localSheetId="8" hidden="1">U!#REF!</definedName>
    <definedName name="øøø" localSheetId="27" hidden="1">Uke!#REF!</definedName>
    <definedName name="øøø" localSheetId="28" hidden="1">Uke!#REF!</definedName>
    <definedName name="øøø" localSheetId="2" hidden="1">Uke!#REF!</definedName>
    <definedName name="øøø" hidden="1">Uke!#REF!</definedName>
    <definedName name="aa" localSheetId="16" hidden="1">Uke!#REF!</definedName>
    <definedName name="aa" localSheetId="33" hidden="1">Uke!#REF!</definedName>
    <definedName name="aa" localSheetId="32" hidden="1">Uke!#REF!</definedName>
    <definedName name="aa" localSheetId="25" hidden="1">Uke!#REF!</definedName>
    <definedName name="aa" localSheetId="3" hidden="1">Uke!#REF!</definedName>
    <definedName name="aa" localSheetId="24" hidden="1">Uke!#REF!</definedName>
    <definedName name="aa" localSheetId="23" hidden="1">Uke!#REF!</definedName>
    <definedName name="aa" localSheetId="22" hidden="1">Uke!#REF!</definedName>
    <definedName name="aa" localSheetId="6" hidden="1">Uke!#REF!</definedName>
    <definedName name="aa" localSheetId="12" hidden="1">Uke!#REF!</definedName>
    <definedName name="aa" localSheetId="34" hidden="1">Uke!#REF!</definedName>
    <definedName name="aa" localSheetId="10" hidden="1">Uke!#REF!</definedName>
    <definedName name="aa" localSheetId="14" hidden="1">Uke!#REF!</definedName>
    <definedName name="aa" localSheetId="18" hidden="1">Uke!#REF!</definedName>
    <definedName name="aa" localSheetId="19" hidden="1">Uke!#REF!</definedName>
    <definedName name="aa" localSheetId="8" hidden="1">U!#REF!</definedName>
    <definedName name="aa" localSheetId="27" hidden="1">Uke!#REF!</definedName>
    <definedName name="aa" localSheetId="29" hidden="1">Uke!#REF!</definedName>
    <definedName name="aa" localSheetId="28" hidden="1">Uke!#REF!</definedName>
    <definedName name="aa" localSheetId="30" hidden="1">Uke!#REF!</definedName>
    <definedName name="aa" localSheetId="26" hidden="1">Uke!#REF!</definedName>
    <definedName name="aa" localSheetId="2" hidden="1">Uke!#REF!</definedName>
    <definedName name="aa" hidden="1">Uke!#REF!</definedName>
    <definedName name="aaa" localSheetId="16" hidden="1">Uke!#REF!</definedName>
    <definedName name="aaa" localSheetId="33" hidden="1">Uke!#REF!</definedName>
    <definedName name="aaa" localSheetId="32" hidden="1">Uke!#REF!</definedName>
    <definedName name="aaa" localSheetId="25" hidden="1">Uke!#REF!</definedName>
    <definedName name="aaa" localSheetId="3" hidden="1">Uke!#REF!</definedName>
    <definedName name="aaa" localSheetId="24" hidden="1">Uke!#REF!</definedName>
    <definedName name="aaa" localSheetId="23" hidden="1">Uke!#REF!</definedName>
    <definedName name="aaa" localSheetId="22" hidden="1">Uke!#REF!</definedName>
    <definedName name="aaa" localSheetId="6" hidden="1">Uke!#REF!</definedName>
    <definedName name="aaa" localSheetId="12" hidden="1">Uke!#REF!</definedName>
    <definedName name="aaa" localSheetId="34" hidden="1">Uke!#REF!</definedName>
    <definedName name="aaa" localSheetId="10" hidden="1">Uke!#REF!</definedName>
    <definedName name="aaa" localSheetId="14" hidden="1">Uke!#REF!</definedName>
    <definedName name="aaa" localSheetId="18" hidden="1">Uke!#REF!</definedName>
    <definedName name="aaa" localSheetId="19" hidden="1">Uke!#REF!</definedName>
    <definedName name="aaa" localSheetId="8" hidden="1">U!#REF!</definedName>
    <definedName name="aaa" localSheetId="27" hidden="1">Uke!#REF!</definedName>
    <definedName name="aaa" localSheetId="28" hidden="1">Uke!#REF!</definedName>
    <definedName name="aaa" localSheetId="30" hidden="1">Uke!#REF!</definedName>
    <definedName name="aaa" localSheetId="26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79" i="54" l="1"/>
  <c r="B179" i="54"/>
  <c r="C179" i="54"/>
  <c r="E179" i="54"/>
  <c r="G179" i="54"/>
  <c r="H179" i="54"/>
  <c r="N179" i="54"/>
  <c r="O179" i="54"/>
  <c r="P179" i="54"/>
  <c r="Q179" i="54"/>
  <c r="R179" i="54"/>
  <c r="T179" i="54"/>
  <c r="W179" i="54"/>
  <c r="X179" i="54"/>
  <c r="Z179" i="54"/>
  <c r="AA179" i="54"/>
  <c r="B180" i="54"/>
  <c r="C180" i="54"/>
  <c r="E180" i="54"/>
  <c r="G180" i="54"/>
  <c r="H180" i="54"/>
  <c r="K180" i="54" s="1"/>
  <c r="O180" i="54"/>
  <c r="Q180" i="54"/>
  <c r="R180" i="54"/>
  <c r="T180" i="54"/>
  <c r="W180" i="54"/>
  <c r="X180" i="54"/>
  <c r="AA180" i="54"/>
  <c r="B181" i="54"/>
  <c r="C181" i="54"/>
  <c r="E181" i="54"/>
  <c r="G181" i="54"/>
  <c r="H181" i="54"/>
  <c r="P181" i="54" s="1"/>
  <c r="I181" i="54"/>
  <c r="M181" i="54"/>
  <c r="N181" i="54"/>
  <c r="O181" i="54"/>
  <c r="Q181" i="54"/>
  <c r="R181" i="54"/>
  <c r="T181" i="54"/>
  <c r="W181" i="54"/>
  <c r="X181" i="54"/>
  <c r="Y181" i="54"/>
  <c r="AA181" i="54"/>
  <c r="B182" i="54"/>
  <c r="C182" i="54"/>
  <c r="E182" i="54"/>
  <c r="G182" i="54"/>
  <c r="H182" i="54"/>
  <c r="I182" i="54" s="1"/>
  <c r="Y182" i="54" s="1"/>
  <c r="O182" i="54"/>
  <c r="Q182" i="54"/>
  <c r="R182" i="54"/>
  <c r="X182" i="54"/>
  <c r="AA182" i="54"/>
  <c r="B183" i="54"/>
  <c r="C183" i="54"/>
  <c r="E183" i="54"/>
  <c r="G183" i="54"/>
  <c r="H183" i="54"/>
  <c r="P183" i="54" s="1"/>
  <c r="N183" i="54"/>
  <c r="R183" i="54"/>
  <c r="T183" i="54"/>
  <c r="W183" i="54"/>
  <c r="X183" i="54"/>
  <c r="B184" i="54"/>
  <c r="C184" i="54"/>
  <c r="E184" i="54"/>
  <c r="G184" i="54"/>
  <c r="H184" i="54"/>
  <c r="I184" i="54" s="1"/>
  <c r="O184" i="54"/>
  <c r="Q184" i="54"/>
  <c r="X184" i="54"/>
  <c r="B185" i="54"/>
  <c r="C185" i="54"/>
  <c r="E185" i="54"/>
  <c r="G185" i="54"/>
  <c r="H185" i="54"/>
  <c r="O185" i="54" s="1"/>
  <c r="I185" i="54"/>
  <c r="M185" i="54"/>
  <c r="N185" i="54"/>
  <c r="R185" i="54"/>
  <c r="T185" i="54"/>
  <c r="W185" i="54"/>
  <c r="X185" i="54"/>
  <c r="AA185" i="54"/>
  <c r="B186" i="54"/>
  <c r="C186" i="54"/>
  <c r="E186" i="54"/>
  <c r="G186" i="54"/>
  <c r="H186" i="54"/>
  <c r="I186" i="54" s="1"/>
  <c r="Y186" i="54" s="1"/>
  <c r="Q186" i="54"/>
  <c r="X186" i="54"/>
  <c r="B187" i="54"/>
  <c r="C187" i="54"/>
  <c r="E187" i="54"/>
  <c r="G187" i="54"/>
  <c r="H187" i="54"/>
  <c r="O187" i="54" s="1"/>
  <c r="M187" i="54"/>
  <c r="W187" i="54"/>
  <c r="X187" i="54"/>
  <c r="B188" i="54"/>
  <c r="C188" i="54"/>
  <c r="E188" i="54"/>
  <c r="G188" i="54"/>
  <c r="H188" i="54"/>
  <c r="I188" i="54" s="1"/>
  <c r="Q188" i="54"/>
  <c r="X188" i="54"/>
  <c r="Y188" i="54"/>
  <c r="AA188" i="54"/>
  <c r="B189" i="54"/>
  <c r="C189" i="54"/>
  <c r="E189" i="54"/>
  <c r="G189" i="54"/>
  <c r="H189" i="54"/>
  <c r="O189" i="54" s="1"/>
  <c r="I189" i="54"/>
  <c r="M189" i="54"/>
  <c r="N189" i="54"/>
  <c r="R189" i="54"/>
  <c r="T189" i="54"/>
  <c r="W189" i="54"/>
  <c r="X189" i="54"/>
  <c r="B190" i="54"/>
  <c r="C190" i="54"/>
  <c r="E190" i="54"/>
  <c r="G190" i="54"/>
  <c r="H190" i="54"/>
  <c r="I190" i="54" s="1"/>
  <c r="O190" i="54"/>
  <c r="R190" i="54"/>
  <c r="X190" i="54"/>
  <c r="AA190" i="54"/>
  <c r="A41" i="46"/>
  <c r="A42" i="46" s="1"/>
  <c r="A43" i="46" s="1"/>
  <c r="A44" i="46" s="1"/>
  <c r="A45" i="46" s="1"/>
  <c r="B43" i="46"/>
  <c r="C43" i="46"/>
  <c r="D43" i="46" s="1"/>
  <c r="E43" i="46"/>
  <c r="G43" i="46"/>
  <c r="I43" i="46"/>
  <c r="K43" i="46"/>
  <c r="M43" i="46"/>
  <c r="O43" i="46"/>
  <c r="Q43" i="46"/>
  <c r="S43" i="46"/>
  <c r="U43" i="46"/>
  <c r="W43" i="46"/>
  <c r="Y43" i="46"/>
  <c r="AA43" i="46"/>
  <c r="AB43" i="46"/>
  <c r="AD43" i="46"/>
  <c r="AE43" i="46"/>
  <c r="AF43" i="46"/>
  <c r="AG43" i="46"/>
  <c r="B44" i="46"/>
  <c r="C44" i="46"/>
  <c r="D44" i="46"/>
  <c r="E44" i="46"/>
  <c r="G44" i="46"/>
  <c r="I44" i="46"/>
  <c r="AD44" i="46" s="1"/>
  <c r="K44" i="46"/>
  <c r="M44" i="46"/>
  <c r="O44" i="46"/>
  <c r="Q44" i="46"/>
  <c r="S44" i="46"/>
  <c r="U44" i="46"/>
  <c r="W44" i="46"/>
  <c r="Y44" i="46"/>
  <c r="AA44" i="46"/>
  <c r="AB44" i="46"/>
  <c r="AE44" i="46"/>
  <c r="AF44" i="46"/>
  <c r="AG44" i="46"/>
  <c r="B45" i="46"/>
  <c r="C45" i="46"/>
  <c r="D45" i="46" s="1"/>
  <c r="E45" i="46"/>
  <c r="G45" i="46"/>
  <c r="I45" i="46"/>
  <c r="K45" i="46"/>
  <c r="M45" i="46"/>
  <c r="O45" i="46"/>
  <c r="Q45" i="46"/>
  <c r="S45" i="46"/>
  <c r="U45" i="46"/>
  <c r="W45" i="46"/>
  <c r="Y45" i="46"/>
  <c r="AA45" i="46"/>
  <c r="AB45" i="46"/>
  <c r="AE45" i="46"/>
  <c r="AF45" i="46"/>
  <c r="AG45" i="46"/>
  <c r="B24" i="46"/>
  <c r="C24" i="46"/>
  <c r="D24" i="46" s="1"/>
  <c r="E24" i="46"/>
  <c r="G24" i="46"/>
  <c r="I24" i="46"/>
  <c r="K24" i="46"/>
  <c r="M24" i="46"/>
  <c r="S24" i="46"/>
  <c r="U24" i="46"/>
  <c r="W24" i="46"/>
  <c r="Y24" i="46"/>
  <c r="AA24" i="46"/>
  <c r="AB24" i="46"/>
  <c r="AC24" i="46"/>
  <c r="AE24" i="46"/>
  <c r="AF24" i="46"/>
  <c r="AG24" i="46"/>
  <c r="B25" i="46"/>
  <c r="C25" i="46"/>
  <c r="D25" i="46" s="1"/>
  <c r="E25" i="46"/>
  <c r="G25" i="46"/>
  <c r="I25" i="46"/>
  <c r="Q25" i="46" s="1"/>
  <c r="K25" i="46"/>
  <c r="M25" i="46"/>
  <c r="S25" i="46"/>
  <c r="U25" i="46"/>
  <c r="W25" i="46"/>
  <c r="Y25" i="46"/>
  <c r="AA25" i="46"/>
  <c r="AB25" i="46"/>
  <c r="AC25" i="46"/>
  <c r="AE25" i="46"/>
  <c r="AF25" i="46"/>
  <c r="AG25" i="46"/>
  <c r="B26" i="46"/>
  <c r="C26" i="46"/>
  <c r="D26" i="46" s="1"/>
  <c r="E26" i="46"/>
  <c r="G26" i="46"/>
  <c r="I26" i="46"/>
  <c r="K26" i="46"/>
  <c r="M26" i="46"/>
  <c r="O26" i="46"/>
  <c r="S26" i="46"/>
  <c r="U26" i="46"/>
  <c r="W26" i="46"/>
  <c r="Y26" i="46"/>
  <c r="AA26" i="46"/>
  <c r="AB26" i="46"/>
  <c r="AC26" i="46"/>
  <c r="AE26" i="46"/>
  <c r="AF26" i="46"/>
  <c r="AG26" i="46"/>
  <c r="B27" i="46"/>
  <c r="C27" i="46"/>
  <c r="D27" i="46" s="1"/>
  <c r="E27" i="46"/>
  <c r="G27" i="46"/>
  <c r="H27" i="46" s="1"/>
  <c r="I27" i="46"/>
  <c r="J27" i="46"/>
  <c r="K27" i="46"/>
  <c r="L27" i="46"/>
  <c r="M27" i="46"/>
  <c r="N27" i="46" s="1"/>
  <c r="Q27" i="46"/>
  <c r="R27" i="46" s="1"/>
  <c r="S27" i="46"/>
  <c r="U27" i="46"/>
  <c r="V27" i="46" s="1"/>
  <c r="W27" i="46"/>
  <c r="Y27" i="46"/>
  <c r="AA27" i="46"/>
  <c r="AB27" i="46"/>
  <c r="AC27" i="46"/>
  <c r="AE27" i="46"/>
  <c r="AF27" i="46"/>
  <c r="AG27" i="46"/>
  <c r="F53" i="1"/>
  <c r="F54" i="1"/>
  <c r="F55" i="1"/>
  <c r="F56" i="1"/>
  <c r="B46" i="63"/>
  <c r="C46" i="63"/>
  <c r="D46" i="63" s="1"/>
  <c r="E46" i="63"/>
  <c r="G46" i="63"/>
  <c r="J46" i="63"/>
  <c r="K46" i="63"/>
  <c r="M46" i="63"/>
  <c r="O46" i="63"/>
  <c r="R46" i="63"/>
  <c r="U46" i="63"/>
  <c r="W46" i="63"/>
  <c r="Y46" i="63"/>
  <c r="AA46" i="63"/>
  <c r="AB46" i="63"/>
  <c r="AC46" i="63"/>
  <c r="AE46" i="63"/>
  <c r="AF46" i="63"/>
  <c r="B47" i="63"/>
  <c r="C47" i="63"/>
  <c r="D47" i="63" s="1"/>
  <c r="E47" i="63"/>
  <c r="G47" i="63"/>
  <c r="J47" i="63"/>
  <c r="K47" i="63"/>
  <c r="M47" i="63"/>
  <c r="O47" i="63"/>
  <c r="R47" i="63"/>
  <c r="U47" i="63"/>
  <c r="W47" i="63"/>
  <c r="Y47" i="63"/>
  <c r="AA47" i="63"/>
  <c r="AB47" i="63"/>
  <c r="AC47" i="63"/>
  <c r="AE47" i="63"/>
  <c r="AF47" i="63"/>
  <c r="B48" i="63"/>
  <c r="C48" i="63"/>
  <c r="D48" i="63" s="1"/>
  <c r="E48" i="63"/>
  <c r="G48" i="63"/>
  <c r="J48" i="63"/>
  <c r="K48" i="63"/>
  <c r="M48" i="63"/>
  <c r="O48" i="63"/>
  <c r="R48" i="63"/>
  <c r="U48" i="63"/>
  <c r="W48" i="63"/>
  <c r="Y48" i="63"/>
  <c r="AA48" i="63"/>
  <c r="AB48" i="63"/>
  <c r="AC48" i="63"/>
  <c r="AE48" i="63"/>
  <c r="AF48" i="63"/>
  <c r="B49" i="63"/>
  <c r="C49" i="63"/>
  <c r="D49" i="63" s="1"/>
  <c r="E49" i="63"/>
  <c r="G49" i="63"/>
  <c r="J49" i="63"/>
  <c r="K49" i="63"/>
  <c r="M49" i="63"/>
  <c r="O49" i="63"/>
  <c r="R49" i="63"/>
  <c r="U49" i="63"/>
  <c r="W49" i="63"/>
  <c r="Y49" i="63"/>
  <c r="AA49" i="63"/>
  <c r="AB49" i="63"/>
  <c r="AC49" i="63"/>
  <c r="AE49" i="63"/>
  <c r="AF49" i="63"/>
  <c r="B50" i="63"/>
  <c r="C50" i="63"/>
  <c r="D50" i="63" s="1"/>
  <c r="E50" i="63"/>
  <c r="G50" i="63"/>
  <c r="J50" i="63"/>
  <c r="K50" i="63"/>
  <c r="M50" i="63"/>
  <c r="O50" i="63"/>
  <c r="R50" i="63"/>
  <c r="U50" i="63"/>
  <c r="W50" i="63"/>
  <c r="Y50" i="63"/>
  <c r="AA50" i="63"/>
  <c r="AB50" i="63"/>
  <c r="AC50" i="63"/>
  <c r="AE50" i="63"/>
  <c r="AF50" i="63"/>
  <c r="B51" i="63"/>
  <c r="C51" i="63"/>
  <c r="D51" i="63" s="1"/>
  <c r="E51" i="63"/>
  <c r="G51" i="63"/>
  <c r="J51" i="63"/>
  <c r="K51" i="63"/>
  <c r="M51" i="63"/>
  <c r="O51" i="63"/>
  <c r="R51" i="63"/>
  <c r="U51" i="63"/>
  <c r="W51" i="63"/>
  <c r="Y51" i="63"/>
  <c r="AA51" i="63"/>
  <c r="AB51" i="63"/>
  <c r="AC51" i="63"/>
  <c r="AE51" i="63"/>
  <c r="AF51" i="63"/>
  <c r="B52" i="63"/>
  <c r="C52" i="63"/>
  <c r="D52" i="63" s="1"/>
  <c r="E52" i="63"/>
  <c r="G52" i="63"/>
  <c r="J52" i="63"/>
  <c r="K52" i="63"/>
  <c r="M52" i="63"/>
  <c r="O52" i="63"/>
  <c r="R52" i="63"/>
  <c r="U52" i="63"/>
  <c r="W52" i="63"/>
  <c r="Y52" i="63"/>
  <c r="AA52" i="63"/>
  <c r="AB52" i="63"/>
  <c r="AC52" i="63"/>
  <c r="AE52" i="63"/>
  <c r="AF52" i="63"/>
  <c r="B53" i="63"/>
  <c r="C53" i="63"/>
  <c r="D53" i="63" s="1"/>
  <c r="E53" i="63"/>
  <c r="G53" i="63"/>
  <c r="J53" i="63"/>
  <c r="K53" i="63"/>
  <c r="M53" i="63"/>
  <c r="O53" i="63"/>
  <c r="R53" i="63"/>
  <c r="U53" i="63"/>
  <c r="W53" i="63"/>
  <c r="Y53" i="63"/>
  <c r="AA53" i="63"/>
  <c r="AB53" i="63"/>
  <c r="AC53" i="63"/>
  <c r="AE53" i="63"/>
  <c r="AF53" i="63"/>
  <c r="J26" i="63"/>
  <c r="K26" i="63"/>
  <c r="M26" i="63"/>
  <c r="O26" i="63"/>
  <c r="R26" i="63"/>
  <c r="U26" i="63"/>
  <c r="J27" i="63"/>
  <c r="K27" i="63"/>
  <c r="M27" i="63"/>
  <c r="O27" i="63"/>
  <c r="R27" i="63"/>
  <c r="U27" i="63"/>
  <c r="J28" i="63"/>
  <c r="K28" i="63"/>
  <c r="M28" i="63"/>
  <c r="O28" i="63"/>
  <c r="R28" i="63"/>
  <c r="U28" i="63"/>
  <c r="J29" i="63"/>
  <c r="K29" i="63"/>
  <c r="M29" i="63"/>
  <c r="O29" i="63"/>
  <c r="R29" i="63"/>
  <c r="U29" i="63"/>
  <c r="J30" i="63"/>
  <c r="K30" i="63"/>
  <c r="M30" i="63"/>
  <c r="O30" i="63"/>
  <c r="R30" i="63"/>
  <c r="U30" i="63"/>
  <c r="J31" i="63"/>
  <c r="K31" i="63"/>
  <c r="M31" i="63"/>
  <c r="O31" i="63"/>
  <c r="R31" i="63"/>
  <c r="U31" i="63"/>
  <c r="J32" i="63"/>
  <c r="K32" i="63"/>
  <c r="M32" i="63"/>
  <c r="O32" i="63"/>
  <c r="R32" i="63"/>
  <c r="U32" i="63"/>
  <c r="J33" i="63"/>
  <c r="K33" i="63"/>
  <c r="M33" i="63"/>
  <c r="O33" i="63"/>
  <c r="R33" i="63"/>
  <c r="U33" i="63"/>
  <c r="J34" i="63"/>
  <c r="K34" i="63"/>
  <c r="M34" i="63"/>
  <c r="O34" i="63"/>
  <c r="R34" i="63"/>
  <c r="U34" i="63"/>
  <c r="J35" i="63"/>
  <c r="K35" i="63"/>
  <c r="L35" i="63" s="1"/>
  <c r="M35" i="63"/>
  <c r="O35" i="63"/>
  <c r="P35" i="63" s="1"/>
  <c r="R35" i="63"/>
  <c r="S35" i="63" s="1"/>
  <c r="U35" i="63"/>
  <c r="V35" i="63" s="1"/>
  <c r="J36" i="63"/>
  <c r="K36" i="63"/>
  <c r="M36" i="63"/>
  <c r="O36" i="63"/>
  <c r="R36" i="63"/>
  <c r="U36" i="63"/>
  <c r="J37" i="63"/>
  <c r="K37" i="63"/>
  <c r="M37" i="63"/>
  <c r="O37" i="63"/>
  <c r="R37" i="63"/>
  <c r="U37" i="63"/>
  <c r="J38" i="63"/>
  <c r="K38" i="63"/>
  <c r="M38" i="63"/>
  <c r="O38" i="63"/>
  <c r="R38" i="63"/>
  <c r="U38" i="63"/>
  <c r="B36" i="48"/>
  <c r="C36" i="48"/>
  <c r="D36" i="48" s="1"/>
  <c r="F36" i="48"/>
  <c r="O36" i="48" s="1"/>
  <c r="B35" i="48"/>
  <c r="C35" i="48"/>
  <c r="D35" i="48" s="1"/>
  <c r="F35" i="48"/>
  <c r="M35" i="48" s="1"/>
  <c r="B34" i="48"/>
  <c r="C34" i="48"/>
  <c r="D34" i="48" s="1"/>
  <c r="F34" i="48"/>
  <c r="L34" i="48" s="1"/>
  <c r="I187" i="54" l="1"/>
  <c r="R186" i="54"/>
  <c r="R184" i="54"/>
  <c r="AA183" i="54"/>
  <c r="M183" i="54"/>
  <c r="I180" i="54"/>
  <c r="Y180" i="54" s="1"/>
  <c r="M179" i="54"/>
  <c r="I183" i="54"/>
  <c r="Y183" i="54" s="1"/>
  <c r="I179" i="54"/>
  <c r="Y179" i="54" s="1"/>
  <c r="R188" i="54"/>
  <c r="O186" i="54"/>
  <c r="Q190" i="54"/>
  <c r="O188" i="54"/>
  <c r="T187" i="54"/>
  <c r="R187" i="54"/>
  <c r="AA184" i="54"/>
  <c r="Q183" i="54"/>
  <c r="Y190" i="54"/>
  <c r="N187" i="54"/>
  <c r="AA186" i="54"/>
  <c r="Y184" i="54"/>
  <c r="O183" i="54"/>
  <c r="Z190" i="54"/>
  <c r="P190" i="54"/>
  <c r="V189" i="54"/>
  <c r="K189" i="54"/>
  <c r="Z188" i="54"/>
  <c r="P188" i="54"/>
  <c r="V187" i="54"/>
  <c r="K187" i="54"/>
  <c r="Z186" i="54"/>
  <c r="P186" i="54"/>
  <c r="V185" i="54"/>
  <c r="K185" i="54"/>
  <c r="Z184" i="54"/>
  <c r="P184" i="54"/>
  <c r="V183" i="54"/>
  <c r="K183" i="54"/>
  <c r="Z182" i="54"/>
  <c r="P182" i="54"/>
  <c r="V181" i="54"/>
  <c r="K181" i="54"/>
  <c r="Z180" i="54"/>
  <c r="P180" i="54"/>
  <c r="V179" i="54"/>
  <c r="N190" i="54"/>
  <c r="N188" i="54"/>
  <c r="N186" i="54"/>
  <c r="N184" i="54"/>
  <c r="N182" i="54"/>
  <c r="N180" i="54"/>
  <c r="W190" i="54"/>
  <c r="M190" i="54"/>
  <c r="AA189" i="54"/>
  <c r="Q189" i="54"/>
  <c r="W188" i="54"/>
  <c r="M188" i="54"/>
  <c r="AA187" i="54"/>
  <c r="Q187" i="54"/>
  <c r="W186" i="54"/>
  <c r="M186" i="54"/>
  <c r="Q185" i="54"/>
  <c r="W184" i="54"/>
  <c r="M184" i="54"/>
  <c r="W182" i="54"/>
  <c r="M182" i="54"/>
  <c r="M180" i="54"/>
  <c r="V190" i="54"/>
  <c r="K190" i="54"/>
  <c r="Z189" i="54"/>
  <c r="P189" i="54"/>
  <c r="V188" i="54"/>
  <c r="K188" i="54"/>
  <c r="Z187" i="54"/>
  <c r="P187" i="54"/>
  <c r="V186" i="54"/>
  <c r="K186" i="54"/>
  <c r="Z185" i="54"/>
  <c r="P185" i="54"/>
  <c r="V184" i="54"/>
  <c r="K184" i="54"/>
  <c r="Z183" i="54"/>
  <c r="V182" i="54"/>
  <c r="K182" i="54"/>
  <c r="Z181" i="54"/>
  <c r="V180" i="54"/>
  <c r="T190" i="54"/>
  <c r="Y189" i="54"/>
  <c r="T188" i="54"/>
  <c r="Y187" i="54"/>
  <c r="T186" i="54"/>
  <c r="Y185" i="54"/>
  <c r="T184" i="54"/>
  <c r="T182" i="54"/>
  <c r="AD45" i="46"/>
  <c r="AD27" i="46"/>
  <c r="AD26" i="46"/>
  <c r="AD25" i="46"/>
  <c r="Q26" i="46"/>
  <c r="Q24" i="46"/>
  <c r="O25" i="46"/>
  <c r="O24" i="46"/>
  <c r="O27" i="46"/>
  <c r="P27" i="46" s="1"/>
  <c r="AD24" i="46"/>
  <c r="AD49" i="63"/>
  <c r="AD48" i="63"/>
  <c r="V35" i="48"/>
  <c r="AD47" i="63"/>
  <c r="AD52" i="63"/>
  <c r="AD50" i="63"/>
  <c r="AD46" i="63"/>
  <c r="AD53" i="63"/>
  <c r="AD51" i="63"/>
  <c r="U34" i="48"/>
  <c r="U35" i="48"/>
  <c r="M36" i="48"/>
  <c r="L36" i="48"/>
  <c r="X36" i="48"/>
  <c r="K36" i="48"/>
  <c r="I36" i="48"/>
  <c r="H36" i="48"/>
  <c r="E36" i="48"/>
  <c r="W36" i="48" s="1"/>
  <c r="V36" i="48"/>
  <c r="U36" i="48"/>
  <c r="Q36" i="48"/>
  <c r="O35" i="48"/>
  <c r="X34" i="48"/>
  <c r="H35" i="48"/>
  <c r="L35" i="48"/>
  <c r="X35" i="48"/>
  <c r="K35" i="48"/>
  <c r="I35" i="48"/>
  <c r="Q35" i="48"/>
  <c r="E35" i="48"/>
  <c r="W35" i="48" s="1"/>
  <c r="K34" i="48"/>
  <c r="I34" i="48"/>
  <c r="V34" i="48"/>
  <c r="H34" i="48"/>
  <c r="Q34" i="48"/>
  <c r="E34" i="48"/>
  <c r="W34" i="48" s="1"/>
  <c r="O34" i="48"/>
  <c r="M34" i="48"/>
  <c r="B21" i="48" l="1"/>
  <c r="C21" i="48"/>
  <c r="D21" i="48" s="1"/>
  <c r="F21" i="48"/>
  <c r="O21" i="48" s="1"/>
  <c r="B22" i="48"/>
  <c r="C22" i="48"/>
  <c r="D22" i="48" s="1"/>
  <c r="F22" i="48"/>
  <c r="L22" i="48" s="1"/>
  <c r="B23" i="48"/>
  <c r="C23" i="48"/>
  <c r="D23" i="48" s="1"/>
  <c r="F23" i="48"/>
  <c r="H23" i="48" s="1"/>
  <c r="B25" i="48"/>
  <c r="C25" i="48"/>
  <c r="D25" i="48" s="1"/>
  <c r="F25" i="48"/>
  <c r="L25" i="48" s="1"/>
  <c r="B26" i="48"/>
  <c r="C26" i="48"/>
  <c r="D26" i="48" s="1"/>
  <c r="F26" i="48"/>
  <c r="H26" i="48" s="1"/>
  <c r="B27" i="48"/>
  <c r="C27" i="48"/>
  <c r="D27" i="48" s="1"/>
  <c r="F27" i="48"/>
  <c r="H27" i="48" s="1"/>
  <c r="B15" i="48"/>
  <c r="C15" i="48"/>
  <c r="D15" i="48" s="1"/>
  <c r="F15" i="48"/>
  <c r="B16" i="48"/>
  <c r="C16" i="48"/>
  <c r="D16" i="48" s="1"/>
  <c r="F16" i="48"/>
  <c r="B17" i="48"/>
  <c r="C17" i="48"/>
  <c r="D17" i="48" s="1"/>
  <c r="F17" i="48"/>
  <c r="B26" i="63"/>
  <c r="C26" i="63"/>
  <c r="D26" i="63" s="1"/>
  <c r="E26" i="63"/>
  <c r="G26" i="63"/>
  <c r="W26" i="63"/>
  <c r="Y26" i="63"/>
  <c r="AA26" i="63"/>
  <c r="AB26" i="63"/>
  <c r="AC26" i="63"/>
  <c r="AE26" i="63"/>
  <c r="AF26" i="63"/>
  <c r="B27" i="63"/>
  <c r="C27" i="63"/>
  <c r="D27" i="63" s="1"/>
  <c r="E27" i="63"/>
  <c r="G27" i="63"/>
  <c r="W27" i="63"/>
  <c r="Y27" i="63"/>
  <c r="AA27" i="63"/>
  <c r="AB27" i="63"/>
  <c r="AC27" i="63"/>
  <c r="AE27" i="63"/>
  <c r="AF27" i="63"/>
  <c r="B28" i="63"/>
  <c r="C28" i="63"/>
  <c r="D28" i="63" s="1"/>
  <c r="E28" i="63"/>
  <c r="G28" i="63"/>
  <c r="W28" i="63"/>
  <c r="Y28" i="63"/>
  <c r="AA28" i="63"/>
  <c r="AB28" i="63"/>
  <c r="AC28" i="63"/>
  <c r="AE28" i="63"/>
  <c r="AF28" i="63"/>
  <c r="B29" i="63"/>
  <c r="C29" i="63"/>
  <c r="D29" i="63" s="1"/>
  <c r="E29" i="63"/>
  <c r="G29" i="63"/>
  <c r="W29" i="63"/>
  <c r="Y29" i="63"/>
  <c r="AA29" i="63"/>
  <c r="AB29" i="63"/>
  <c r="AC29" i="63"/>
  <c r="AE29" i="63"/>
  <c r="AF29" i="63"/>
  <c r="B30" i="63"/>
  <c r="C30" i="63"/>
  <c r="D30" i="63" s="1"/>
  <c r="E30" i="63"/>
  <c r="G30" i="63"/>
  <c r="W30" i="63"/>
  <c r="Y30" i="63"/>
  <c r="AA30" i="63"/>
  <c r="AB30" i="63"/>
  <c r="AC30" i="63"/>
  <c r="AE30" i="63"/>
  <c r="AF30" i="63"/>
  <c r="B31" i="63"/>
  <c r="C31" i="63"/>
  <c r="D31" i="63" s="1"/>
  <c r="E31" i="63"/>
  <c r="G31" i="63"/>
  <c r="H31" i="63" s="1"/>
  <c r="W31" i="63"/>
  <c r="Y31" i="63"/>
  <c r="AA31" i="63"/>
  <c r="AB31" i="63"/>
  <c r="AC31" i="63"/>
  <c r="AE31" i="63"/>
  <c r="AF31" i="63"/>
  <c r="B32" i="63"/>
  <c r="C32" i="63"/>
  <c r="D32" i="63" s="1"/>
  <c r="E32" i="63"/>
  <c r="G32" i="63"/>
  <c r="H32" i="63" s="1"/>
  <c r="W32" i="63"/>
  <c r="Y32" i="63"/>
  <c r="AA32" i="63"/>
  <c r="AB32" i="63"/>
  <c r="AC32" i="63"/>
  <c r="AE32" i="63"/>
  <c r="AF32" i="63"/>
  <c r="B33" i="63"/>
  <c r="C33" i="63"/>
  <c r="D33" i="63" s="1"/>
  <c r="E33" i="63"/>
  <c r="G33" i="63"/>
  <c r="H33" i="63" s="1"/>
  <c r="W33" i="63"/>
  <c r="Y33" i="63"/>
  <c r="AA33" i="63"/>
  <c r="AB33" i="63"/>
  <c r="AC33" i="63"/>
  <c r="AE33" i="63"/>
  <c r="AF33" i="63"/>
  <c r="B34" i="63"/>
  <c r="C34" i="63"/>
  <c r="D34" i="63" s="1"/>
  <c r="E34" i="63"/>
  <c r="G34" i="63"/>
  <c r="H34" i="63" s="1"/>
  <c r="W34" i="63"/>
  <c r="Y34" i="63"/>
  <c r="AA34" i="63"/>
  <c r="AB34" i="63"/>
  <c r="AC34" i="63"/>
  <c r="AE34" i="63"/>
  <c r="AF34" i="63"/>
  <c r="B35" i="63"/>
  <c r="C35" i="63"/>
  <c r="D35" i="63" s="1"/>
  <c r="E35" i="63"/>
  <c r="G35" i="63"/>
  <c r="H35" i="63" s="1"/>
  <c r="W35" i="63"/>
  <c r="Y35" i="63"/>
  <c r="AA35" i="63"/>
  <c r="AB35" i="63"/>
  <c r="AC35" i="63"/>
  <c r="AE35" i="63"/>
  <c r="AF35" i="63"/>
  <c r="B36" i="63"/>
  <c r="C36" i="63"/>
  <c r="D36" i="63" s="1"/>
  <c r="E36" i="63"/>
  <c r="G36" i="63"/>
  <c r="H36" i="63" s="1"/>
  <c r="W36" i="63"/>
  <c r="Y36" i="63"/>
  <c r="AA36" i="63"/>
  <c r="AB36" i="63"/>
  <c r="AC36" i="63"/>
  <c r="AE36" i="63"/>
  <c r="AF36" i="63"/>
  <c r="B37" i="63"/>
  <c r="C37" i="63"/>
  <c r="D37" i="63" s="1"/>
  <c r="E37" i="63"/>
  <c r="G37" i="63"/>
  <c r="H37" i="63" s="1"/>
  <c r="W37" i="63"/>
  <c r="Y37" i="63"/>
  <c r="AA37" i="63"/>
  <c r="AB37" i="63"/>
  <c r="AC37" i="63"/>
  <c r="AE37" i="63"/>
  <c r="AF37" i="63"/>
  <c r="B38" i="63"/>
  <c r="C38" i="63"/>
  <c r="D38" i="63" s="1"/>
  <c r="E38" i="63"/>
  <c r="G38" i="63"/>
  <c r="H38" i="63" s="1"/>
  <c r="W38" i="63"/>
  <c r="Y38" i="63"/>
  <c r="AA38" i="63"/>
  <c r="AB38" i="63"/>
  <c r="AC38" i="63"/>
  <c r="AE38" i="63"/>
  <c r="AF38" i="63"/>
  <c r="G15" i="48" l="1"/>
  <c r="E16" i="48"/>
  <c r="W16" i="48" s="1"/>
  <c r="G16" i="48"/>
  <c r="H17" i="48"/>
  <c r="G17" i="48"/>
  <c r="S22" i="48"/>
  <c r="S25" i="48"/>
  <c r="X23" i="48"/>
  <c r="V23" i="48"/>
  <c r="S23" i="48"/>
  <c r="Q23" i="48"/>
  <c r="O23" i="48"/>
  <c r="L27" i="48"/>
  <c r="M23" i="48"/>
  <c r="L23" i="48"/>
  <c r="K26" i="48"/>
  <c r="I23" i="48"/>
  <c r="U21" i="48"/>
  <c r="E23" i="48"/>
  <c r="W23" i="48" s="1"/>
  <c r="H21" i="48"/>
  <c r="V27" i="48"/>
  <c r="K25" i="48"/>
  <c r="M21" i="48"/>
  <c r="S27" i="48"/>
  <c r="V25" i="48"/>
  <c r="I25" i="48"/>
  <c r="L21" i="48"/>
  <c r="Q27" i="48"/>
  <c r="M26" i="48"/>
  <c r="U25" i="48"/>
  <c r="H25" i="48"/>
  <c r="I27" i="48"/>
  <c r="Q25" i="48"/>
  <c r="E25" i="48"/>
  <c r="W25" i="48" s="1"/>
  <c r="X21" i="48"/>
  <c r="E21" i="48"/>
  <c r="W21" i="48" s="1"/>
  <c r="O25" i="48"/>
  <c r="E27" i="48"/>
  <c r="W27" i="48" s="1"/>
  <c r="M25" i="48"/>
  <c r="O22" i="48"/>
  <c r="S21" i="48"/>
  <c r="X27" i="48"/>
  <c r="X25" i="48"/>
  <c r="K23" i="48"/>
  <c r="K22" i="48"/>
  <c r="Q21" i="48"/>
  <c r="O27" i="48"/>
  <c r="Q26" i="48"/>
  <c r="E26" i="48"/>
  <c r="W26" i="48" s="1"/>
  <c r="U23" i="48"/>
  <c r="V22" i="48"/>
  <c r="I22" i="48"/>
  <c r="K21" i="48"/>
  <c r="S26" i="48"/>
  <c r="M27" i="48"/>
  <c r="O26" i="48"/>
  <c r="U22" i="48"/>
  <c r="H22" i="48"/>
  <c r="V21" i="48"/>
  <c r="I21" i="48"/>
  <c r="K27" i="48"/>
  <c r="X26" i="48"/>
  <c r="L26" i="48"/>
  <c r="Q22" i="48"/>
  <c r="E22" i="48"/>
  <c r="W22" i="48" s="1"/>
  <c r="U27" i="48"/>
  <c r="V26" i="48"/>
  <c r="I26" i="48"/>
  <c r="M22" i="48"/>
  <c r="U26" i="48"/>
  <c r="X22" i="48"/>
  <c r="X17" i="48"/>
  <c r="M17" i="48"/>
  <c r="Q15" i="48"/>
  <c r="V17" i="48"/>
  <c r="O17" i="48"/>
  <c r="U15" i="48"/>
  <c r="X16" i="48"/>
  <c r="L17" i="48"/>
  <c r="V16" i="48"/>
  <c r="I17" i="48"/>
  <c r="S16" i="48"/>
  <c r="O15" i="48"/>
  <c r="P15" i="48" s="1"/>
  <c r="Q17" i="48"/>
  <c r="E17" i="48"/>
  <c r="W17" i="48" s="1"/>
  <c r="L16" i="48"/>
  <c r="K15" i="48"/>
  <c r="I15" i="48"/>
  <c r="J15" i="48" s="1"/>
  <c r="U16" i="48"/>
  <c r="K16" i="48"/>
  <c r="H15" i="48"/>
  <c r="Q16" i="48"/>
  <c r="U17" i="48"/>
  <c r="K17" i="48"/>
  <c r="H16" i="48"/>
  <c r="M15" i="48"/>
  <c r="N15" i="48" s="1"/>
  <c r="E15" i="48"/>
  <c r="W15" i="48" s="1"/>
  <c r="I16" i="48"/>
  <c r="X15" i="48"/>
  <c r="S17" i="48"/>
  <c r="O16" i="48"/>
  <c r="V15" i="48"/>
  <c r="L15" i="48"/>
  <c r="M16" i="48"/>
  <c r="S15" i="48"/>
  <c r="AD38" i="63"/>
  <c r="AD37" i="63"/>
  <c r="AD36" i="63"/>
  <c r="AD35" i="63"/>
  <c r="AD34" i="63"/>
  <c r="AD33" i="63"/>
  <c r="AD32" i="63"/>
  <c r="AD31" i="63"/>
  <c r="AD30" i="63"/>
  <c r="AD29" i="63"/>
  <c r="AD28" i="63"/>
  <c r="AD27" i="63"/>
  <c r="AD26" i="63"/>
  <c r="B16" i="63" l="1"/>
  <c r="C16" i="63"/>
  <c r="D16" i="63" s="1"/>
  <c r="E16" i="63"/>
  <c r="G16" i="63"/>
  <c r="J16" i="63"/>
  <c r="K16" i="63"/>
  <c r="M16" i="63"/>
  <c r="O16" i="63"/>
  <c r="R16" i="63"/>
  <c r="U16" i="63"/>
  <c r="W16" i="63"/>
  <c r="Y16" i="63"/>
  <c r="AA16" i="63"/>
  <c r="AB16" i="63"/>
  <c r="AC16" i="63"/>
  <c r="AE16" i="63"/>
  <c r="AF16" i="63"/>
  <c r="B17" i="63"/>
  <c r="C17" i="63"/>
  <c r="D17" i="63" s="1"/>
  <c r="E17" i="63"/>
  <c r="G17" i="63"/>
  <c r="J17" i="63"/>
  <c r="K17" i="63"/>
  <c r="M17" i="63"/>
  <c r="O17" i="63"/>
  <c r="R17" i="63"/>
  <c r="U17" i="63"/>
  <c r="W17" i="63"/>
  <c r="Y17" i="63"/>
  <c r="AA17" i="63"/>
  <c r="AB17" i="63"/>
  <c r="AC17" i="63"/>
  <c r="AE17" i="63"/>
  <c r="AF17" i="63"/>
  <c r="B18" i="63"/>
  <c r="C18" i="63"/>
  <c r="D18" i="63" s="1"/>
  <c r="E18" i="63"/>
  <c r="G18" i="63"/>
  <c r="J18" i="63"/>
  <c r="K18" i="63"/>
  <c r="M18" i="63"/>
  <c r="O18" i="63"/>
  <c r="R18" i="63"/>
  <c r="U18" i="63"/>
  <c r="W18" i="63"/>
  <c r="Y18" i="63"/>
  <c r="AA18" i="63"/>
  <c r="AB18" i="63"/>
  <c r="AC18" i="63"/>
  <c r="AE18" i="63"/>
  <c r="AF18" i="63"/>
  <c r="B19" i="63"/>
  <c r="C19" i="63"/>
  <c r="D19" i="63" s="1"/>
  <c r="E19" i="63"/>
  <c r="G19" i="63"/>
  <c r="J19" i="63"/>
  <c r="K19" i="63"/>
  <c r="M19" i="63"/>
  <c r="O19" i="63"/>
  <c r="R19" i="63"/>
  <c r="U19" i="63"/>
  <c r="W19" i="63"/>
  <c r="Y19" i="63"/>
  <c r="AA19" i="63"/>
  <c r="AB19" i="63"/>
  <c r="AC19" i="63"/>
  <c r="AE19" i="63"/>
  <c r="AF19" i="63"/>
  <c r="B20" i="63"/>
  <c r="C20" i="63"/>
  <c r="D20" i="63" s="1"/>
  <c r="E20" i="63"/>
  <c r="G20" i="63"/>
  <c r="H20" i="63" s="1"/>
  <c r="J20" i="63"/>
  <c r="K20" i="63"/>
  <c r="L20" i="63" s="1"/>
  <c r="M20" i="63"/>
  <c r="O20" i="63"/>
  <c r="P20" i="63" s="1"/>
  <c r="R20" i="63"/>
  <c r="S20" i="63" s="1"/>
  <c r="U20" i="63"/>
  <c r="V20" i="63" s="1"/>
  <c r="W20" i="63"/>
  <c r="Y20" i="63"/>
  <c r="AA20" i="63"/>
  <c r="AB20" i="63"/>
  <c r="AC20" i="63"/>
  <c r="AE20" i="63"/>
  <c r="AF20" i="63"/>
  <c r="B21" i="63"/>
  <c r="C21" i="63"/>
  <c r="D21" i="63" s="1"/>
  <c r="E21" i="63"/>
  <c r="G21" i="63"/>
  <c r="J21" i="63"/>
  <c r="K21" i="63"/>
  <c r="M21" i="63"/>
  <c r="O21" i="63"/>
  <c r="R21" i="63"/>
  <c r="U21" i="63"/>
  <c r="W21" i="63"/>
  <c r="Y21" i="63"/>
  <c r="AA21" i="63"/>
  <c r="AB21" i="63"/>
  <c r="AC21" i="63"/>
  <c r="AE21" i="63"/>
  <c r="AF21" i="63"/>
  <c r="B22" i="63"/>
  <c r="C22" i="63"/>
  <c r="D22" i="63" s="1"/>
  <c r="E22" i="63"/>
  <c r="G22" i="63"/>
  <c r="J22" i="63"/>
  <c r="K22" i="63"/>
  <c r="M22" i="63"/>
  <c r="O22" i="63"/>
  <c r="R22" i="63"/>
  <c r="U22" i="63"/>
  <c r="W22" i="63"/>
  <c r="Y22" i="63"/>
  <c r="AA22" i="63"/>
  <c r="AB22" i="63"/>
  <c r="AC22" i="63"/>
  <c r="AE22" i="63"/>
  <c r="AF22" i="63"/>
  <c r="B23" i="63"/>
  <c r="C23" i="63"/>
  <c r="D23" i="63" s="1"/>
  <c r="E23" i="63"/>
  <c r="G23" i="63"/>
  <c r="J23" i="63"/>
  <c r="K23" i="63"/>
  <c r="M23" i="63"/>
  <c r="O23" i="63"/>
  <c r="R23" i="63"/>
  <c r="U23" i="63"/>
  <c r="W23" i="63"/>
  <c r="Y23" i="63"/>
  <c r="AA23" i="63"/>
  <c r="AB23" i="63"/>
  <c r="AC23" i="63"/>
  <c r="AE23" i="63"/>
  <c r="AF23" i="63"/>
  <c r="B13" i="48"/>
  <c r="C13" i="48"/>
  <c r="D13" i="48" s="1"/>
  <c r="F13" i="48"/>
  <c r="B35" i="2"/>
  <c r="F35" i="2"/>
  <c r="H35" i="2"/>
  <c r="J35" i="2"/>
  <c r="L35" i="2"/>
  <c r="N35" i="2"/>
  <c r="O35" i="2"/>
  <c r="P35" i="2"/>
  <c r="R35" i="2"/>
  <c r="T35" i="2"/>
  <c r="U35" i="2"/>
  <c r="V35" i="2"/>
  <c r="Y35" i="2"/>
  <c r="AC35" i="2"/>
  <c r="B36" i="2"/>
  <c r="F36" i="2"/>
  <c r="H36" i="2"/>
  <c r="J36" i="2"/>
  <c r="L36" i="2"/>
  <c r="N36" i="2"/>
  <c r="O36" i="2"/>
  <c r="P36" i="2"/>
  <c r="R36" i="2"/>
  <c r="T36" i="2"/>
  <c r="U36" i="2"/>
  <c r="V36" i="2"/>
  <c r="Y36" i="2"/>
  <c r="AC36" i="2"/>
  <c r="B23" i="72"/>
  <c r="D23" i="72"/>
  <c r="F23" i="72"/>
  <c r="H23" i="72"/>
  <c r="J23" i="72"/>
  <c r="K23" i="72"/>
  <c r="M23" i="72"/>
  <c r="N23" i="72"/>
  <c r="P23" i="72"/>
  <c r="R23" i="72"/>
  <c r="S23" i="72"/>
  <c r="T23" i="72"/>
  <c r="V23" i="72"/>
  <c r="Z23" i="72"/>
  <c r="AA23" i="72"/>
  <c r="B25" i="72"/>
  <c r="D25" i="72"/>
  <c r="F25" i="72"/>
  <c r="H25" i="72"/>
  <c r="J25" i="72"/>
  <c r="K25" i="72"/>
  <c r="M25" i="72"/>
  <c r="N25" i="72"/>
  <c r="P25" i="72"/>
  <c r="R25" i="72"/>
  <c r="S25" i="72"/>
  <c r="T25" i="72"/>
  <c r="V25" i="72"/>
  <c r="Z25" i="72"/>
  <c r="AA25" i="72"/>
  <c r="B26" i="72"/>
  <c r="D26" i="72"/>
  <c r="F26" i="72"/>
  <c r="H26" i="72"/>
  <c r="J26" i="72"/>
  <c r="K26" i="72"/>
  <c r="M26" i="72"/>
  <c r="N26" i="72"/>
  <c r="P26" i="72"/>
  <c r="R26" i="72"/>
  <c r="S26" i="72"/>
  <c r="T26" i="72"/>
  <c r="V26" i="72"/>
  <c r="Z26" i="72"/>
  <c r="AA26" i="72"/>
  <c r="AC11" i="16"/>
  <c r="AB11" i="16"/>
  <c r="Z11" i="16"/>
  <c r="Y11" i="16"/>
  <c r="X11" i="16"/>
  <c r="W11" i="16"/>
  <c r="P11" i="16"/>
  <c r="N11" i="16"/>
  <c r="M11" i="16"/>
  <c r="I11" i="16"/>
  <c r="G11" i="16"/>
  <c r="E11" i="16"/>
  <c r="C11" i="16"/>
  <c r="B11" i="16"/>
  <c r="B72" i="16"/>
  <c r="C72" i="16"/>
  <c r="D72" i="16"/>
  <c r="E72" i="16"/>
  <c r="G72" i="16"/>
  <c r="I72" i="16"/>
  <c r="K72" i="16"/>
  <c r="M72" i="16"/>
  <c r="N72" i="16"/>
  <c r="P72" i="16"/>
  <c r="R72" i="16"/>
  <c r="S72" i="16"/>
  <c r="U72" i="16"/>
  <c r="W72" i="16"/>
  <c r="X72" i="16"/>
  <c r="Y72" i="16"/>
  <c r="AB72" i="16"/>
  <c r="AC72" i="16"/>
  <c r="B73" i="16"/>
  <c r="C73" i="16"/>
  <c r="D73" i="16"/>
  <c r="D74" i="16" s="1"/>
  <c r="D75" i="16" s="1"/>
  <c r="E73" i="16"/>
  <c r="G73" i="16"/>
  <c r="I73" i="16"/>
  <c r="K73" i="16"/>
  <c r="M73" i="16"/>
  <c r="N73" i="16"/>
  <c r="P73" i="16"/>
  <c r="R73" i="16"/>
  <c r="S73" i="16"/>
  <c r="U73" i="16"/>
  <c r="W73" i="16"/>
  <c r="X73" i="16"/>
  <c r="Y73" i="16"/>
  <c r="AB73" i="16"/>
  <c r="AC73" i="16"/>
  <c r="B74" i="16"/>
  <c r="C74" i="16"/>
  <c r="E74" i="16"/>
  <c r="G74" i="16"/>
  <c r="I74" i="16"/>
  <c r="K74" i="16"/>
  <c r="M74" i="16"/>
  <c r="N74" i="16"/>
  <c r="P74" i="16"/>
  <c r="R74" i="16"/>
  <c r="S74" i="16"/>
  <c r="U74" i="16"/>
  <c r="W74" i="16"/>
  <c r="X74" i="16"/>
  <c r="Y74" i="16"/>
  <c r="AB74" i="16"/>
  <c r="AC74" i="16"/>
  <c r="B75" i="16"/>
  <c r="C75" i="16"/>
  <c r="E75" i="16"/>
  <c r="G75" i="16"/>
  <c r="I75" i="16"/>
  <c r="K75" i="16"/>
  <c r="M75" i="16"/>
  <c r="N75" i="16"/>
  <c r="P75" i="16"/>
  <c r="R75" i="16"/>
  <c r="S75" i="16"/>
  <c r="U75" i="16"/>
  <c r="W75" i="16"/>
  <c r="X75" i="16"/>
  <c r="Y75" i="16"/>
  <c r="AB75" i="16"/>
  <c r="AC75" i="16"/>
  <c r="AC10" i="16"/>
  <c r="AB10" i="16"/>
  <c r="Z10" i="16"/>
  <c r="Y10" i="16"/>
  <c r="X10" i="16"/>
  <c r="W10" i="16"/>
  <c r="P10" i="16"/>
  <c r="N10" i="16"/>
  <c r="M10" i="16"/>
  <c r="K10" i="16"/>
  <c r="I10" i="16"/>
  <c r="G10" i="16"/>
  <c r="E10" i="16"/>
  <c r="C10" i="16"/>
  <c r="B10" i="16"/>
  <c r="B44" i="16"/>
  <c r="C44" i="16"/>
  <c r="E44" i="16"/>
  <c r="G44" i="16"/>
  <c r="I44" i="16"/>
  <c r="K44" i="16"/>
  <c r="M44" i="16"/>
  <c r="N44" i="16"/>
  <c r="P44" i="16"/>
  <c r="R44" i="16"/>
  <c r="S44" i="16"/>
  <c r="U44" i="16"/>
  <c r="W44" i="16"/>
  <c r="X44" i="16"/>
  <c r="Y44" i="16"/>
  <c r="AB44" i="16"/>
  <c r="AC44" i="16"/>
  <c r="B45" i="16"/>
  <c r="C45" i="16"/>
  <c r="E45" i="16"/>
  <c r="G45" i="16"/>
  <c r="I45" i="16"/>
  <c r="K45" i="16"/>
  <c r="M45" i="16"/>
  <c r="N45" i="16"/>
  <c r="P45" i="16"/>
  <c r="R45" i="16"/>
  <c r="S45" i="16"/>
  <c r="U45" i="16"/>
  <c r="W45" i="16"/>
  <c r="X45" i="16"/>
  <c r="Y45" i="16"/>
  <c r="AB45" i="16"/>
  <c r="AC45" i="16"/>
  <c r="N17" i="6"/>
  <c r="N18" i="6"/>
  <c r="B39" i="2" l="1"/>
  <c r="L10" i="16"/>
  <c r="E13" i="48"/>
  <c r="W13" i="48" s="1"/>
  <c r="H13" i="48"/>
  <c r="I13" i="48"/>
  <c r="J13" i="48" s="1"/>
  <c r="K13" i="48"/>
  <c r="L13" i="48"/>
  <c r="M13" i="48"/>
  <c r="N13" i="48" s="1"/>
  <c r="G13" i="48"/>
  <c r="O13" i="48"/>
  <c r="P13" i="48" s="1"/>
  <c r="X13" i="48"/>
  <c r="V13" i="48"/>
  <c r="AD16" i="63"/>
  <c r="AD23" i="63"/>
  <c r="M36" i="2"/>
  <c r="W36" i="2"/>
  <c r="AD19" i="63"/>
  <c r="AD17" i="63"/>
  <c r="AD20" i="63"/>
  <c r="X26" i="72"/>
  <c r="AD18" i="63"/>
  <c r="AD21" i="63"/>
  <c r="AD22" i="63"/>
  <c r="U13" i="48"/>
  <c r="S13" i="48"/>
  <c r="Q13" i="48"/>
  <c r="Q45" i="16"/>
  <c r="X36" i="2"/>
  <c r="X23" i="72"/>
  <c r="O75" i="16"/>
  <c r="X25" i="72"/>
  <c r="I36" i="2"/>
  <c r="T4" i="72"/>
  <c r="O74" i="16"/>
  <c r="E36" i="2"/>
  <c r="C36" i="2"/>
  <c r="AB35" i="2"/>
  <c r="AB36" i="2"/>
  <c r="Z35" i="2"/>
  <c r="Z36" i="2"/>
  <c r="X35" i="2"/>
  <c r="O73" i="16"/>
  <c r="AA44" i="16"/>
  <c r="AA72" i="16"/>
  <c r="AA75" i="16"/>
  <c r="AA74" i="16"/>
  <c r="AA73" i="16"/>
  <c r="AA45" i="16"/>
  <c r="O45" i="16"/>
  <c r="AG10" i="46"/>
  <c r="AG11" i="46"/>
  <c r="AG12" i="46"/>
  <c r="AG13" i="46"/>
  <c r="AG14" i="46"/>
  <c r="AG15" i="46"/>
  <c r="AG16" i="46"/>
  <c r="AG17" i="46"/>
  <c r="AG18" i="46"/>
  <c r="AG19" i="46"/>
  <c r="AG20" i="46"/>
  <c r="AG21" i="46"/>
  <c r="AG22" i="46"/>
  <c r="AG23" i="46"/>
  <c r="AG29" i="46"/>
  <c r="AG30" i="46"/>
  <c r="AG31" i="46"/>
  <c r="AG32" i="46"/>
  <c r="AG33" i="46"/>
  <c r="AG34" i="46"/>
  <c r="AG35" i="46"/>
  <c r="AG36" i="46"/>
  <c r="AG37" i="46"/>
  <c r="AG38" i="46"/>
  <c r="AG39" i="46"/>
  <c r="AG40" i="46"/>
  <c r="AG41" i="46"/>
  <c r="AG42" i="46"/>
  <c r="AG47" i="46"/>
  <c r="AG48" i="46"/>
  <c r="AG49" i="46"/>
  <c r="AG50" i="46"/>
  <c r="AG51" i="46"/>
  <c r="AG52" i="46"/>
  <c r="AG53" i="46"/>
  <c r="AG54" i="46"/>
  <c r="AG55" i="46"/>
  <c r="AG56" i="46"/>
  <c r="AG57" i="46"/>
  <c r="AG58" i="46"/>
  <c r="AG59" i="46"/>
  <c r="AG60" i="46"/>
  <c r="AG61" i="46"/>
  <c r="AG62" i="46"/>
  <c r="AG63" i="46"/>
  <c r="AG65" i="46"/>
  <c r="AG66" i="46"/>
  <c r="AG67" i="46"/>
  <c r="AG68" i="46"/>
  <c r="AG69" i="46"/>
  <c r="AG70" i="46"/>
  <c r="AG71" i="46"/>
  <c r="AG72" i="46"/>
  <c r="AG73" i="46"/>
  <c r="AG74" i="46"/>
  <c r="AG75" i="46"/>
  <c r="AG76" i="46"/>
  <c r="AG77" i="46"/>
  <c r="AG78" i="46"/>
  <c r="AG79" i="46"/>
  <c r="AG80" i="46"/>
  <c r="AG81" i="46"/>
  <c r="AG82" i="46"/>
  <c r="AG83" i="46"/>
  <c r="AD36" i="2" l="1"/>
  <c r="C20" i="72"/>
  <c r="B20" i="72"/>
  <c r="D20" i="72"/>
  <c r="F20" i="72"/>
  <c r="H20" i="72"/>
  <c r="J20" i="72"/>
  <c r="K20" i="72"/>
  <c r="M20" i="72"/>
  <c r="N20" i="72"/>
  <c r="P20" i="72"/>
  <c r="R20" i="72"/>
  <c r="S20" i="72"/>
  <c r="T20" i="72"/>
  <c r="V20" i="72"/>
  <c r="Z20" i="72"/>
  <c r="AA20" i="72"/>
  <c r="B22" i="72"/>
  <c r="D22" i="72"/>
  <c r="F22" i="72"/>
  <c r="H22" i="72"/>
  <c r="J22" i="72"/>
  <c r="K22" i="72"/>
  <c r="M22" i="72"/>
  <c r="N22" i="72"/>
  <c r="P22" i="72"/>
  <c r="R22" i="72"/>
  <c r="S22" i="72"/>
  <c r="T22" i="72"/>
  <c r="V22" i="72"/>
  <c r="Z22" i="72"/>
  <c r="AA22" i="72"/>
  <c r="B83" i="46"/>
  <c r="C83" i="46"/>
  <c r="D83" i="46" s="1"/>
  <c r="E83" i="46"/>
  <c r="G83" i="46"/>
  <c r="I83" i="46"/>
  <c r="K83" i="46"/>
  <c r="M83" i="46"/>
  <c r="O83" i="46"/>
  <c r="Q83" i="46"/>
  <c r="S83" i="46"/>
  <c r="U83" i="46"/>
  <c r="W83" i="46"/>
  <c r="Y83" i="46"/>
  <c r="AA83" i="46"/>
  <c r="AB83" i="46"/>
  <c r="AE83" i="46"/>
  <c r="AF83" i="46"/>
  <c r="B71" i="46"/>
  <c r="C71" i="46"/>
  <c r="D71" i="46" s="1"/>
  <c r="E71" i="46"/>
  <c r="G71" i="46"/>
  <c r="I71" i="46"/>
  <c r="K71" i="46"/>
  <c r="M71" i="46"/>
  <c r="O71" i="46"/>
  <c r="Q71" i="46"/>
  <c r="S71" i="46"/>
  <c r="U71" i="46"/>
  <c r="W71" i="46"/>
  <c r="Y71" i="46"/>
  <c r="AA71" i="46"/>
  <c r="AB71" i="46"/>
  <c r="AE71" i="46"/>
  <c r="AF71" i="46"/>
  <c r="B72" i="46"/>
  <c r="C72" i="46"/>
  <c r="D72" i="46" s="1"/>
  <c r="E72" i="46"/>
  <c r="G72" i="46"/>
  <c r="I72" i="46"/>
  <c r="K72" i="46"/>
  <c r="M72" i="46"/>
  <c r="O72" i="46"/>
  <c r="Q72" i="46"/>
  <c r="S72" i="46"/>
  <c r="U72" i="46"/>
  <c r="W72" i="46"/>
  <c r="Y72" i="46"/>
  <c r="AA72" i="46"/>
  <c r="AB72" i="46"/>
  <c r="AE72" i="46"/>
  <c r="AF72" i="46"/>
  <c r="B73" i="46"/>
  <c r="C73" i="46"/>
  <c r="D73" i="46" s="1"/>
  <c r="E73" i="46"/>
  <c r="G73" i="46"/>
  <c r="I73" i="46"/>
  <c r="K73" i="46"/>
  <c r="M73" i="46"/>
  <c r="O73" i="46"/>
  <c r="Q73" i="46"/>
  <c r="S73" i="46"/>
  <c r="U73" i="46"/>
  <c r="W73" i="46"/>
  <c r="Y73" i="46"/>
  <c r="AA73" i="46"/>
  <c r="AB73" i="46"/>
  <c r="AE73" i="46"/>
  <c r="AF73" i="46"/>
  <c r="B74" i="46"/>
  <c r="C74" i="46"/>
  <c r="D74" i="46" s="1"/>
  <c r="E74" i="46"/>
  <c r="G74" i="46"/>
  <c r="I74" i="46"/>
  <c r="K74" i="46"/>
  <c r="M74" i="46"/>
  <c r="O74" i="46"/>
  <c r="Q74" i="46"/>
  <c r="S74" i="46"/>
  <c r="U74" i="46"/>
  <c r="W74" i="46"/>
  <c r="Y74" i="46"/>
  <c r="AA74" i="46"/>
  <c r="AB74" i="46"/>
  <c r="AE74" i="46"/>
  <c r="AF74" i="46"/>
  <c r="B75" i="46"/>
  <c r="C75" i="46"/>
  <c r="D75" i="46" s="1"/>
  <c r="E75" i="46"/>
  <c r="G75" i="46"/>
  <c r="I75" i="46"/>
  <c r="K75" i="46"/>
  <c r="M75" i="46"/>
  <c r="O75" i="46"/>
  <c r="Q75" i="46"/>
  <c r="S75" i="46"/>
  <c r="U75" i="46"/>
  <c r="W75" i="46"/>
  <c r="Y75" i="46"/>
  <c r="AA75" i="46"/>
  <c r="AB75" i="46"/>
  <c r="AE75" i="46"/>
  <c r="AF75" i="46"/>
  <c r="B76" i="46"/>
  <c r="C76" i="46"/>
  <c r="D76" i="46" s="1"/>
  <c r="E76" i="46"/>
  <c r="G76" i="46"/>
  <c r="I76" i="46"/>
  <c r="K76" i="46"/>
  <c r="M76" i="46"/>
  <c r="O76" i="46"/>
  <c r="Q76" i="46"/>
  <c r="S76" i="46"/>
  <c r="U76" i="46"/>
  <c r="W76" i="46"/>
  <c r="Y76" i="46"/>
  <c r="AA76" i="46"/>
  <c r="AB76" i="46"/>
  <c r="AE76" i="46"/>
  <c r="AF76" i="46"/>
  <c r="B77" i="46"/>
  <c r="C77" i="46"/>
  <c r="D77" i="46" s="1"/>
  <c r="E77" i="46"/>
  <c r="G77" i="46"/>
  <c r="I77" i="46"/>
  <c r="K77" i="46"/>
  <c r="M77" i="46"/>
  <c r="O77" i="46"/>
  <c r="Q77" i="46"/>
  <c r="S77" i="46"/>
  <c r="U77" i="46"/>
  <c r="W77" i="46"/>
  <c r="Y77" i="46"/>
  <c r="AA77" i="46"/>
  <c r="AB77" i="46"/>
  <c r="AE77" i="46"/>
  <c r="AF77" i="46"/>
  <c r="B78" i="46"/>
  <c r="C78" i="46"/>
  <c r="D78" i="46" s="1"/>
  <c r="E78" i="46"/>
  <c r="G78" i="46"/>
  <c r="I78" i="46"/>
  <c r="K78" i="46"/>
  <c r="M78" i="46"/>
  <c r="O78" i="46"/>
  <c r="Q78" i="46"/>
  <c r="S78" i="46"/>
  <c r="U78" i="46"/>
  <c r="W78" i="46"/>
  <c r="Y78" i="46"/>
  <c r="AA78" i="46"/>
  <c r="AB78" i="46"/>
  <c r="AE78" i="46"/>
  <c r="AF78" i="46"/>
  <c r="B79" i="46"/>
  <c r="C79" i="46"/>
  <c r="D79" i="46" s="1"/>
  <c r="E79" i="46"/>
  <c r="G79" i="46"/>
  <c r="I79" i="46"/>
  <c r="K79" i="46"/>
  <c r="M79" i="46"/>
  <c r="O79" i="46"/>
  <c r="Q79" i="46"/>
  <c r="S79" i="46"/>
  <c r="U79" i="46"/>
  <c r="W79" i="46"/>
  <c r="Y79" i="46"/>
  <c r="AA79" i="46"/>
  <c r="AB79" i="46"/>
  <c r="AE79" i="46"/>
  <c r="AF79" i="46"/>
  <c r="B80" i="46"/>
  <c r="C80" i="46"/>
  <c r="D80" i="46" s="1"/>
  <c r="E80" i="46"/>
  <c r="G80" i="46"/>
  <c r="I80" i="46"/>
  <c r="K80" i="46"/>
  <c r="M80" i="46"/>
  <c r="O80" i="46"/>
  <c r="Q80" i="46"/>
  <c r="S80" i="46"/>
  <c r="U80" i="46"/>
  <c r="W80" i="46"/>
  <c r="Y80" i="46"/>
  <c r="AA80" i="46"/>
  <c r="AB80" i="46"/>
  <c r="AE80" i="46"/>
  <c r="AF80" i="46"/>
  <c r="B81" i="46"/>
  <c r="C81" i="46"/>
  <c r="D81" i="46" s="1"/>
  <c r="E81" i="46"/>
  <c r="G81" i="46"/>
  <c r="I81" i="46"/>
  <c r="K81" i="46"/>
  <c r="M81" i="46"/>
  <c r="O81" i="46"/>
  <c r="Q81" i="46"/>
  <c r="S81" i="46"/>
  <c r="U81" i="46"/>
  <c r="W81" i="46"/>
  <c r="Y81" i="46"/>
  <c r="AA81" i="46"/>
  <c r="AB81" i="46"/>
  <c r="AE81" i="46"/>
  <c r="AF81" i="46"/>
  <c r="B82" i="46"/>
  <c r="C82" i="46"/>
  <c r="D82" i="46" s="1"/>
  <c r="E82" i="46"/>
  <c r="G82" i="46"/>
  <c r="I82" i="46"/>
  <c r="K82" i="46"/>
  <c r="M82" i="46"/>
  <c r="O82" i="46"/>
  <c r="Q82" i="46"/>
  <c r="S82" i="46"/>
  <c r="U82" i="46"/>
  <c r="W82" i="46"/>
  <c r="Y82" i="46"/>
  <c r="AA82" i="46"/>
  <c r="AB82" i="46"/>
  <c r="AE82" i="46"/>
  <c r="AF82" i="46"/>
  <c r="B48" i="46"/>
  <c r="C48" i="46"/>
  <c r="D48" i="46" s="1"/>
  <c r="E48" i="46"/>
  <c r="G48" i="46"/>
  <c r="I48" i="46"/>
  <c r="K48" i="46"/>
  <c r="M48" i="46"/>
  <c r="O48" i="46"/>
  <c r="Q48" i="46"/>
  <c r="S48" i="46"/>
  <c r="U48" i="46"/>
  <c r="W48" i="46"/>
  <c r="Y48" i="46"/>
  <c r="AA48" i="46"/>
  <c r="AB48" i="46"/>
  <c r="AE48" i="46"/>
  <c r="AF48" i="46"/>
  <c r="B49" i="46"/>
  <c r="C49" i="46"/>
  <c r="D49" i="46" s="1"/>
  <c r="E49" i="46"/>
  <c r="G49" i="46"/>
  <c r="I49" i="46"/>
  <c r="K49" i="46"/>
  <c r="M49" i="46"/>
  <c r="O49" i="46"/>
  <c r="Q49" i="46"/>
  <c r="S49" i="46"/>
  <c r="U49" i="46"/>
  <c r="W49" i="46"/>
  <c r="Y49" i="46"/>
  <c r="AA49" i="46"/>
  <c r="AB49" i="46"/>
  <c r="AE49" i="46"/>
  <c r="AF49" i="46"/>
  <c r="B50" i="46"/>
  <c r="C50" i="46"/>
  <c r="D50" i="46" s="1"/>
  <c r="E50" i="46"/>
  <c r="G50" i="46"/>
  <c r="I50" i="46"/>
  <c r="K50" i="46"/>
  <c r="M50" i="46"/>
  <c r="O50" i="46"/>
  <c r="Q50" i="46"/>
  <c r="S50" i="46"/>
  <c r="U50" i="46"/>
  <c r="W50" i="46"/>
  <c r="Y50" i="46"/>
  <c r="AA50" i="46"/>
  <c r="AB50" i="46"/>
  <c r="AE50" i="46"/>
  <c r="AF50" i="46"/>
  <c r="B51" i="46"/>
  <c r="C51" i="46"/>
  <c r="D51" i="46" s="1"/>
  <c r="E51" i="46"/>
  <c r="G51" i="46"/>
  <c r="I51" i="46"/>
  <c r="K51" i="46"/>
  <c r="M51" i="46"/>
  <c r="O51" i="46"/>
  <c r="Q51" i="46"/>
  <c r="S51" i="46"/>
  <c r="U51" i="46"/>
  <c r="W51" i="46"/>
  <c r="Y51" i="46"/>
  <c r="AA51" i="46"/>
  <c r="AB51" i="46"/>
  <c r="AE51" i="46"/>
  <c r="AF51" i="46"/>
  <c r="B52" i="46"/>
  <c r="C52" i="46"/>
  <c r="D52" i="46" s="1"/>
  <c r="E52" i="46"/>
  <c r="G52" i="46"/>
  <c r="I52" i="46"/>
  <c r="K52" i="46"/>
  <c r="M52" i="46"/>
  <c r="O52" i="46"/>
  <c r="Q52" i="46"/>
  <c r="S52" i="46"/>
  <c r="U52" i="46"/>
  <c r="W52" i="46"/>
  <c r="Y52" i="46"/>
  <c r="AA52" i="46"/>
  <c r="AB52" i="46"/>
  <c r="AE52" i="46"/>
  <c r="AF52" i="46"/>
  <c r="B53" i="46"/>
  <c r="C53" i="46"/>
  <c r="D53" i="46" s="1"/>
  <c r="E53" i="46"/>
  <c r="G53" i="46"/>
  <c r="I53" i="46"/>
  <c r="K53" i="46"/>
  <c r="M53" i="46"/>
  <c r="O53" i="46"/>
  <c r="Q53" i="46"/>
  <c r="S53" i="46"/>
  <c r="U53" i="46"/>
  <c r="W53" i="46"/>
  <c r="Y53" i="46"/>
  <c r="AA53" i="46"/>
  <c r="AB53" i="46"/>
  <c r="AE53" i="46"/>
  <c r="AF53" i="46"/>
  <c r="B54" i="46"/>
  <c r="C54" i="46"/>
  <c r="D54" i="46" s="1"/>
  <c r="E54" i="46"/>
  <c r="G54" i="46"/>
  <c r="I54" i="46"/>
  <c r="K54" i="46"/>
  <c r="M54" i="46"/>
  <c r="O54" i="46"/>
  <c r="Q54" i="46"/>
  <c r="S54" i="46"/>
  <c r="U54" i="46"/>
  <c r="W54" i="46"/>
  <c r="Y54" i="46"/>
  <c r="AA54" i="46"/>
  <c r="AB54" i="46"/>
  <c r="AE54" i="46"/>
  <c r="AF54" i="46"/>
  <c r="B55" i="46"/>
  <c r="C55" i="46"/>
  <c r="D55" i="46" s="1"/>
  <c r="E55" i="46"/>
  <c r="G55" i="46"/>
  <c r="I55" i="46"/>
  <c r="K55" i="46"/>
  <c r="M55" i="46"/>
  <c r="O55" i="46"/>
  <c r="Q55" i="46"/>
  <c r="S55" i="46"/>
  <c r="U55" i="46"/>
  <c r="W55" i="46"/>
  <c r="Y55" i="46"/>
  <c r="AA55" i="46"/>
  <c r="AB55" i="46"/>
  <c r="AE55" i="46"/>
  <c r="AF55" i="46"/>
  <c r="B56" i="46"/>
  <c r="C56" i="46"/>
  <c r="D56" i="46" s="1"/>
  <c r="E56" i="46"/>
  <c r="G56" i="46"/>
  <c r="I56" i="46"/>
  <c r="K56" i="46"/>
  <c r="M56" i="46"/>
  <c r="O56" i="46"/>
  <c r="Q56" i="46"/>
  <c r="S56" i="46"/>
  <c r="U56" i="46"/>
  <c r="W56" i="46"/>
  <c r="Y56" i="46"/>
  <c r="AA56" i="46"/>
  <c r="AB56" i="46"/>
  <c r="AE56" i="46"/>
  <c r="AF56" i="46"/>
  <c r="B57" i="46"/>
  <c r="C57" i="46"/>
  <c r="D57" i="46" s="1"/>
  <c r="E57" i="46"/>
  <c r="G57" i="46"/>
  <c r="I57" i="46"/>
  <c r="K57" i="46"/>
  <c r="M57" i="46"/>
  <c r="O57" i="46"/>
  <c r="Q57" i="46"/>
  <c r="S57" i="46"/>
  <c r="U57" i="46"/>
  <c r="W57" i="46"/>
  <c r="Y57" i="46"/>
  <c r="AA57" i="46"/>
  <c r="AB57" i="46"/>
  <c r="AE57" i="46"/>
  <c r="AF57" i="46"/>
  <c r="B58" i="46"/>
  <c r="C58" i="46"/>
  <c r="D58" i="46" s="1"/>
  <c r="E58" i="46"/>
  <c r="G58" i="46"/>
  <c r="I58" i="46"/>
  <c r="K58" i="46"/>
  <c r="M58" i="46"/>
  <c r="O58" i="46"/>
  <c r="Q58" i="46"/>
  <c r="S58" i="46"/>
  <c r="U58" i="46"/>
  <c r="W58" i="46"/>
  <c r="Y58" i="46"/>
  <c r="AA58" i="46"/>
  <c r="AB58" i="46"/>
  <c r="AE58" i="46"/>
  <c r="AF58" i="46"/>
  <c r="B59" i="46"/>
  <c r="C59" i="46"/>
  <c r="D59" i="46" s="1"/>
  <c r="E59" i="46"/>
  <c r="G59" i="46"/>
  <c r="I59" i="46"/>
  <c r="K59" i="46"/>
  <c r="M59" i="46"/>
  <c r="O59" i="46"/>
  <c r="Q59" i="46"/>
  <c r="S59" i="46"/>
  <c r="U59" i="46"/>
  <c r="W59" i="46"/>
  <c r="Y59" i="46"/>
  <c r="AA59" i="46"/>
  <c r="AB59" i="46"/>
  <c r="AE59" i="46"/>
  <c r="AF59" i="46"/>
  <c r="B60" i="46"/>
  <c r="C60" i="46"/>
  <c r="D60" i="46" s="1"/>
  <c r="E60" i="46"/>
  <c r="G60" i="46"/>
  <c r="I60" i="46"/>
  <c r="K60" i="46"/>
  <c r="M60" i="46"/>
  <c r="O60" i="46"/>
  <c r="Q60" i="46"/>
  <c r="S60" i="46"/>
  <c r="U60" i="46"/>
  <c r="W60" i="46"/>
  <c r="Y60" i="46"/>
  <c r="AA60" i="46"/>
  <c r="AB60" i="46"/>
  <c r="AE60" i="46"/>
  <c r="AF60" i="46"/>
  <c r="B61" i="46"/>
  <c r="C61" i="46"/>
  <c r="D61" i="46" s="1"/>
  <c r="E61" i="46"/>
  <c r="G61" i="46"/>
  <c r="I61" i="46"/>
  <c r="K61" i="46"/>
  <c r="M61" i="46"/>
  <c r="O61" i="46"/>
  <c r="Q61" i="46"/>
  <c r="S61" i="46"/>
  <c r="U61" i="46"/>
  <c r="W61" i="46"/>
  <c r="Y61" i="46"/>
  <c r="AA61" i="46"/>
  <c r="AB61" i="46"/>
  <c r="AE61" i="46"/>
  <c r="AF61" i="46"/>
  <c r="B62" i="46"/>
  <c r="C62" i="46"/>
  <c r="D62" i="46" s="1"/>
  <c r="E62" i="46"/>
  <c r="G62" i="46"/>
  <c r="I62" i="46"/>
  <c r="K62" i="46"/>
  <c r="M62" i="46"/>
  <c r="O62" i="46"/>
  <c r="Q62" i="46"/>
  <c r="S62" i="46"/>
  <c r="U62" i="46"/>
  <c r="W62" i="46"/>
  <c r="Y62" i="46"/>
  <c r="AA62" i="46"/>
  <c r="AB62" i="46"/>
  <c r="AE62" i="46"/>
  <c r="AF62" i="46"/>
  <c r="B63" i="46"/>
  <c r="C63" i="46"/>
  <c r="D63" i="46" s="1"/>
  <c r="E63" i="46"/>
  <c r="G63" i="46"/>
  <c r="I63" i="46"/>
  <c r="K63" i="46"/>
  <c r="M63" i="46"/>
  <c r="O63" i="46"/>
  <c r="Q63" i="46"/>
  <c r="S63" i="46"/>
  <c r="U63" i="46"/>
  <c r="W63" i="46"/>
  <c r="Y63" i="46"/>
  <c r="AA63" i="46"/>
  <c r="AB63" i="46"/>
  <c r="AE63" i="46"/>
  <c r="AF63" i="46"/>
  <c r="A30" i="46"/>
  <c r="A31" i="46" s="1"/>
  <c r="B29" i="46"/>
  <c r="C29" i="46"/>
  <c r="D29" i="46" s="1"/>
  <c r="E29" i="46"/>
  <c r="G29" i="46"/>
  <c r="I29" i="46"/>
  <c r="K29" i="46"/>
  <c r="M29" i="46"/>
  <c r="O29" i="46"/>
  <c r="Q29" i="46"/>
  <c r="S29" i="46"/>
  <c r="U29" i="46"/>
  <c r="W29" i="46"/>
  <c r="Y29" i="46"/>
  <c r="AA29" i="46"/>
  <c r="AB29" i="46"/>
  <c r="AE29" i="46"/>
  <c r="AF29" i="46"/>
  <c r="B30" i="46"/>
  <c r="C30" i="46"/>
  <c r="D30" i="46" s="1"/>
  <c r="E30" i="46"/>
  <c r="G30" i="46"/>
  <c r="I30" i="46"/>
  <c r="K30" i="46"/>
  <c r="M30" i="46"/>
  <c r="O30" i="46"/>
  <c r="Q30" i="46"/>
  <c r="S30" i="46"/>
  <c r="U30" i="46"/>
  <c r="W30" i="46"/>
  <c r="Y30" i="46"/>
  <c r="AA30" i="46"/>
  <c r="AB30" i="46"/>
  <c r="AE30" i="46"/>
  <c r="AF30" i="46"/>
  <c r="B70" i="16"/>
  <c r="C70" i="16"/>
  <c r="E70" i="16"/>
  <c r="G70" i="16"/>
  <c r="I70" i="16"/>
  <c r="K70" i="16"/>
  <c r="M70" i="16"/>
  <c r="N70" i="16"/>
  <c r="P70" i="16"/>
  <c r="R70" i="16"/>
  <c r="S70" i="16"/>
  <c r="U70" i="16"/>
  <c r="W70" i="16"/>
  <c r="X70" i="16"/>
  <c r="Y70" i="16"/>
  <c r="AB70" i="16"/>
  <c r="AC70" i="16"/>
  <c r="B71" i="16"/>
  <c r="C71" i="16"/>
  <c r="E71" i="16"/>
  <c r="G71" i="16"/>
  <c r="I71" i="16"/>
  <c r="K71" i="16"/>
  <c r="M71" i="16"/>
  <c r="N71" i="16"/>
  <c r="O72" i="16" s="1"/>
  <c r="P71" i="16"/>
  <c r="R71" i="16"/>
  <c r="S71" i="16"/>
  <c r="U71" i="16"/>
  <c r="W71" i="16"/>
  <c r="X71" i="16"/>
  <c r="Y71" i="16"/>
  <c r="AB71" i="16"/>
  <c r="AC71" i="16"/>
  <c r="K11" i="16"/>
  <c r="B43" i="16"/>
  <c r="C43" i="16"/>
  <c r="E43" i="16"/>
  <c r="G43" i="16"/>
  <c r="I43" i="16"/>
  <c r="K43" i="16"/>
  <c r="M43" i="16"/>
  <c r="N43" i="16"/>
  <c r="O44" i="16" s="1"/>
  <c r="P43" i="16"/>
  <c r="Q44" i="16" s="1"/>
  <c r="R43" i="16"/>
  <c r="S43" i="16"/>
  <c r="U43" i="16"/>
  <c r="W43" i="16"/>
  <c r="X43" i="16"/>
  <c r="Y43" i="16"/>
  <c r="AB43" i="16"/>
  <c r="AC43" i="16"/>
  <c r="B34" i="2"/>
  <c r="F34" i="2"/>
  <c r="H34" i="2"/>
  <c r="I35" i="2" s="1"/>
  <c r="J34" i="2"/>
  <c r="L34" i="2"/>
  <c r="M35" i="2" s="1"/>
  <c r="N34" i="2"/>
  <c r="O34" i="2"/>
  <c r="P34" i="2"/>
  <c r="R34" i="2"/>
  <c r="T34" i="2"/>
  <c r="U34" i="2"/>
  <c r="V34" i="2"/>
  <c r="W35" i="2" s="1"/>
  <c r="Y34" i="2"/>
  <c r="AC34" i="2"/>
  <c r="AM10" i="1"/>
  <c r="Q81" i="62"/>
  <c r="C35" i="2" l="1"/>
  <c r="E35" i="2"/>
  <c r="P150" i="62"/>
  <c r="AO10" i="1"/>
  <c r="H10" i="16"/>
  <c r="H11" i="16"/>
  <c r="O10" i="16"/>
  <c r="F10" i="16"/>
  <c r="Q10" i="16"/>
  <c r="AD83" i="46"/>
  <c r="F11" i="16"/>
  <c r="AD73" i="46"/>
  <c r="X22" i="72"/>
  <c r="AD29" i="46"/>
  <c r="AD80" i="46"/>
  <c r="AD58" i="46"/>
  <c r="AD50" i="46"/>
  <c r="AD71" i="46"/>
  <c r="AD62" i="46"/>
  <c r="AD54" i="46"/>
  <c r="AD74" i="46"/>
  <c r="AA71" i="16"/>
  <c r="X20" i="72"/>
  <c r="AA70" i="16"/>
  <c r="AD72" i="46"/>
  <c r="AD49" i="46"/>
  <c r="AD48" i="46"/>
  <c r="AD79" i="46"/>
  <c r="AD82" i="46"/>
  <c r="AD75" i="46"/>
  <c r="AD61" i="46"/>
  <c r="AD57" i="46"/>
  <c r="AD53" i="46"/>
  <c r="AD81" i="46"/>
  <c r="AD78" i="46"/>
  <c r="AD60" i="46"/>
  <c r="AD56" i="46"/>
  <c r="AD52" i="46"/>
  <c r="AD77" i="46"/>
  <c r="AD63" i="46"/>
  <c r="AD59" i="46"/>
  <c r="AD55" i="46"/>
  <c r="AD51" i="46"/>
  <c r="AD76" i="46"/>
  <c r="AD30" i="46"/>
  <c r="O71" i="16"/>
  <c r="AA43" i="16"/>
  <c r="AB34" i="2"/>
  <c r="AD35" i="2" s="1"/>
  <c r="Z34" i="2"/>
  <c r="X34" i="2"/>
  <c r="P89" i="61" l="1"/>
  <c r="P83" i="61"/>
  <c r="B19" i="72" l="1"/>
  <c r="D19" i="72"/>
  <c r="F19" i="72"/>
  <c r="H19" i="72"/>
  <c r="J19" i="72"/>
  <c r="K19" i="72"/>
  <c r="M19" i="72"/>
  <c r="N19" i="72"/>
  <c r="P19" i="72"/>
  <c r="R19" i="72"/>
  <c r="S19" i="72"/>
  <c r="T19" i="72"/>
  <c r="V19" i="72"/>
  <c r="Z19" i="72"/>
  <c r="AA19" i="72"/>
  <c r="B68" i="16"/>
  <c r="C68" i="16"/>
  <c r="E68" i="16"/>
  <c r="G68" i="16"/>
  <c r="I68" i="16"/>
  <c r="K68" i="16"/>
  <c r="M68" i="16"/>
  <c r="N68" i="16"/>
  <c r="P68" i="16"/>
  <c r="R68" i="16"/>
  <c r="S68" i="16"/>
  <c r="U68" i="16"/>
  <c r="W68" i="16"/>
  <c r="X68" i="16"/>
  <c r="Y68" i="16"/>
  <c r="AB68" i="16"/>
  <c r="AC68" i="16"/>
  <c r="B69" i="16"/>
  <c r="C69" i="16"/>
  <c r="E69" i="16"/>
  <c r="G69" i="16"/>
  <c r="I69" i="16"/>
  <c r="K69" i="16"/>
  <c r="M69" i="16"/>
  <c r="N69" i="16"/>
  <c r="O70" i="16" s="1"/>
  <c r="P69" i="16"/>
  <c r="R69" i="16"/>
  <c r="S69" i="16"/>
  <c r="U69" i="16"/>
  <c r="W69" i="16"/>
  <c r="X69" i="16"/>
  <c r="Y69" i="16"/>
  <c r="AB69" i="16"/>
  <c r="AC69" i="16"/>
  <c r="B42" i="16"/>
  <c r="C42" i="16"/>
  <c r="E42" i="16"/>
  <c r="G42" i="16"/>
  <c r="I42" i="16"/>
  <c r="K42" i="16"/>
  <c r="M42" i="16"/>
  <c r="N42" i="16"/>
  <c r="O43" i="16" s="1"/>
  <c r="P42" i="16"/>
  <c r="Q43" i="16" s="1"/>
  <c r="R42" i="16"/>
  <c r="S42" i="16"/>
  <c r="U42" i="16"/>
  <c r="W42" i="16"/>
  <c r="X42" i="16"/>
  <c r="Y42" i="16"/>
  <c r="AB42" i="16"/>
  <c r="AC42" i="16"/>
  <c r="B37" i="35"/>
  <c r="D37" i="35"/>
  <c r="E37" i="35"/>
  <c r="H37" i="35"/>
  <c r="J37" i="35" s="1"/>
  <c r="V37" i="35" s="1"/>
  <c r="L37" i="35"/>
  <c r="B38" i="35"/>
  <c r="D38" i="35"/>
  <c r="E38" i="35"/>
  <c r="H38" i="35"/>
  <c r="Z38" i="35" s="1"/>
  <c r="L38" i="35"/>
  <c r="B39" i="35"/>
  <c r="D39" i="35"/>
  <c r="E39" i="35"/>
  <c r="H39" i="35"/>
  <c r="K39" i="35" s="1"/>
  <c r="L39" i="35"/>
  <c r="B40" i="35"/>
  <c r="D40" i="35"/>
  <c r="E40" i="35"/>
  <c r="H40" i="35"/>
  <c r="AC40" i="35" s="1"/>
  <c r="L40" i="35"/>
  <c r="B41" i="35"/>
  <c r="D41" i="35"/>
  <c r="E41" i="35"/>
  <c r="H41" i="35"/>
  <c r="T41" i="35" s="1"/>
  <c r="L41" i="35"/>
  <c r="B42" i="35"/>
  <c r="D42" i="35"/>
  <c r="E42" i="35"/>
  <c r="H42" i="35"/>
  <c r="Z42" i="35" s="1"/>
  <c r="L42" i="35"/>
  <c r="B43" i="35"/>
  <c r="D43" i="35"/>
  <c r="E43" i="35"/>
  <c r="H43" i="35"/>
  <c r="J43" i="35" s="1"/>
  <c r="V43" i="35" s="1"/>
  <c r="L43" i="35"/>
  <c r="B44" i="35"/>
  <c r="D44" i="35"/>
  <c r="E44" i="35"/>
  <c r="H44" i="35"/>
  <c r="K44" i="35" s="1"/>
  <c r="L44" i="35"/>
  <c r="B45" i="35"/>
  <c r="D45" i="35"/>
  <c r="E45" i="35"/>
  <c r="H45" i="35"/>
  <c r="R45" i="35" s="1"/>
  <c r="L45" i="35"/>
  <c r="B46" i="35"/>
  <c r="D46" i="35"/>
  <c r="E46" i="35"/>
  <c r="H46" i="35"/>
  <c r="Z46" i="35" s="1"/>
  <c r="L46" i="35"/>
  <c r="B47" i="35"/>
  <c r="D47" i="35"/>
  <c r="E47" i="35"/>
  <c r="H47" i="35"/>
  <c r="J47" i="35" s="1"/>
  <c r="V47" i="35" s="1"/>
  <c r="L47" i="35"/>
  <c r="B24" i="35"/>
  <c r="C24" i="35"/>
  <c r="D24" i="35"/>
  <c r="E24" i="35"/>
  <c r="H24" i="35"/>
  <c r="L24" i="35"/>
  <c r="B25" i="35"/>
  <c r="C25" i="35"/>
  <c r="D25" i="35"/>
  <c r="E25" i="35"/>
  <c r="H25" i="35"/>
  <c r="L25" i="35"/>
  <c r="B26" i="35"/>
  <c r="C26" i="35"/>
  <c r="D26" i="35"/>
  <c r="E26" i="35"/>
  <c r="H26" i="35"/>
  <c r="L26" i="35"/>
  <c r="B27" i="35"/>
  <c r="C27" i="35"/>
  <c r="D27" i="35"/>
  <c r="E27" i="35"/>
  <c r="H27" i="35"/>
  <c r="L27" i="35"/>
  <c r="B28" i="35"/>
  <c r="C28" i="35"/>
  <c r="D28" i="35"/>
  <c r="E28" i="35"/>
  <c r="H28" i="35"/>
  <c r="L28" i="35"/>
  <c r="B29" i="35"/>
  <c r="C29" i="35"/>
  <c r="D29" i="35"/>
  <c r="E29" i="35"/>
  <c r="H29" i="35"/>
  <c r="L29" i="35"/>
  <c r="B30" i="35"/>
  <c r="C30" i="35"/>
  <c r="D30" i="35"/>
  <c r="E30" i="35"/>
  <c r="H30" i="35"/>
  <c r="L30" i="35"/>
  <c r="B31" i="35"/>
  <c r="C31" i="35"/>
  <c r="D31" i="35"/>
  <c r="E31" i="35"/>
  <c r="H31" i="35"/>
  <c r="N31" i="35" s="1"/>
  <c r="L31" i="35"/>
  <c r="B32" i="35"/>
  <c r="C32" i="35"/>
  <c r="D32" i="35"/>
  <c r="E32" i="35"/>
  <c r="H32" i="35"/>
  <c r="R32" i="35" s="1"/>
  <c r="L32" i="35"/>
  <c r="B33" i="35"/>
  <c r="C33" i="35"/>
  <c r="D33" i="35"/>
  <c r="E33" i="35"/>
  <c r="H33" i="35"/>
  <c r="N33" i="35" s="1"/>
  <c r="L33" i="35"/>
  <c r="B34" i="35"/>
  <c r="C34" i="35"/>
  <c r="D34" i="35"/>
  <c r="E34" i="35"/>
  <c r="H34" i="35"/>
  <c r="K34" i="35" s="1"/>
  <c r="L34" i="35"/>
  <c r="B16" i="35"/>
  <c r="D16" i="35"/>
  <c r="E16" i="35"/>
  <c r="H16" i="35"/>
  <c r="B17" i="35"/>
  <c r="D17" i="35"/>
  <c r="E17" i="35"/>
  <c r="H17" i="35"/>
  <c r="B18" i="35"/>
  <c r="D18" i="35"/>
  <c r="E18" i="35"/>
  <c r="H18" i="35"/>
  <c r="B19" i="35"/>
  <c r="D19" i="35"/>
  <c r="E19" i="35"/>
  <c r="F19" i="35" s="1"/>
  <c r="H19" i="35"/>
  <c r="B20" i="35"/>
  <c r="D20" i="35"/>
  <c r="E20" i="35"/>
  <c r="H20" i="35"/>
  <c r="B21" i="35"/>
  <c r="D21" i="35"/>
  <c r="E21" i="35"/>
  <c r="H21" i="35"/>
  <c r="B33" i="2"/>
  <c r="F33" i="2"/>
  <c r="H33" i="2"/>
  <c r="I34" i="2" s="1"/>
  <c r="J33" i="2"/>
  <c r="L33" i="2"/>
  <c r="M34" i="2" s="1"/>
  <c r="N33" i="2"/>
  <c r="O33" i="2"/>
  <c r="P33" i="2"/>
  <c r="R33" i="2"/>
  <c r="T33" i="2"/>
  <c r="U33" i="2"/>
  <c r="V33" i="2"/>
  <c r="W34" i="2" s="1"/>
  <c r="Y33" i="2"/>
  <c r="AC33" i="2"/>
  <c r="Q176" i="58"/>
  <c r="K19" i="35" l="1"/>
  <c r="K21" i="35"/>
  <c r="K20" i="35"/>
  <c r="K18" i="35"/>
  <c r="N29" i="35"/>
  <c r="K30" i="35"/>
  <c r="N27" i="35"/>
  <c r="K17" i="35"/>
  <c r="K16" i="35"/>
  <c r="AA28" i="35"/>
  <c r="Z33" i="2"/>
  <c r="C34" i="2"/>
  <c r="E34" i="2"/>
  <c r="K26" i="35"/>
  <c r="X19" i="72"/>
  <c r="N24" i="35"/>
  <c r="K25" i="35"/>
  <c r="O69" i="16"/>
  <c r="AD47" i="35"/>
  <c r="AA69" i="16"/>
  <c r="AD45" i="35"/>
  <c r="R47" i="35"/>
  <c r="AA42" i="16"/>
  <c r="Z39" i="35"/>
  <c r="T47" i="35"/>
  <c r="AB33" i="2"/>
  <c r="AD34" i="2" s="1"/>
  <c r="AC37" i="35"/>
  <c r="Y18" i="35"/>
  <c r="K24" i="35"/>
  <c r="AD37" i="35"/>
  <c r="AB45" i="35"/>
  <c r="AB37" i="35"/>
  <c r="AC30" i="35"/>
  <c r="AB28" i="35"/>
  <c r="Z45" i="35"/>
  <c r="AC44" i="35"/>
  <c r="Z37" i="35"/>
  <c r="AA30" i="35"/>
  <c r="X45" i="35"/>
  <c r="Y37" i="35"/>
  <c r="P30" i="35"/>
  <c r="AE30" i="35" s="1"/>
  <c r="K29" i="35"/>
  <c r="K28" i="35"/>
  <c r="P45" i="35"/>
  <c r="J44" i="35"/>
  <c r="V44" i="35" s="1"/>
  <c r="AB33" i="35"/>
  <c r="J29" i="35"/>
  <c r="V29" i="35" s="1"/>
  <c r="Z28" i="35"/>
  <c r="J28" i="35"/>
  <c r="V28" i="35" s="1"/>
  <c r="J46" i="35"/>
  <c r="V46" i="35" s="1"/>
  <c r="AC41" i="35"/>
  <c r="AB41" i="35"/>
  <c r="Y33" i="35"/>
  <c r="AB29" i="35"/>
  <c r="X28" i="35"/>
  <c r="Y41" i="35"/>
  <c r="T33" i="35"/>
  <c r="Z29" i="35"/>
  <c r="T28" i="35"/>
  <c r="X41" i="35"/>
  <c r="Z33" i="35"/>
  <c r="Y28" i="35"/>
  <c r="J16" i="35"/>
  <c r="V16" i="35" s="1"/>
  <c r="P33" i="35"/>
  <c r="X29" i="35"/>
  <c r="P28" i="35"/>
  <c r="AE28" i="35" s="1"/>
  <c r="AD33" i="35"/>
  <c r="K41" i="35"/>
  <c r="N41" i="35"/>
  <c r="AC29" i="35"/>
  <c r="X33" i="2"/>
  <c r="P29" i="35"/>
  <c r="AE29" i="35" s="1"/>
  <c r="N28" i="35"/>
  <c r="R41" i="35"/>
  <c r="K40" i="35"/>
  <c r="Z40" i="35"/>
  <c r="AD40" i="35"/>
  <c r="J33" i="35"/>
  <c r="V33" i="35" s="1"/>
  <c r="AC28" i="35"/>
  <c r="AA68" i="16"/>
  <c r="Z44" i="35"/>
  <c r="Z32" i="35"/>
  <c r="K45" i="35"/>
  <c r="X44" i="35"/>
  <c r="J41" i="35"/>
  <c r="V41" i="35" s="1"/>
  <c r="R40" i="35"/>
  <c r="X39" i="35"/>
  <c r="T37" i="35"/>
  <c r="AB44" i="35"/>
  <c r="N21" i="35"/>
  <c r="AC16" i="35"/>
  <c r="Y29" i="35"/>
  <c r="AD25" i="35"/>
  <c r="T44" i="35"/>
  <c r="N40" i="35"/>
  <c r="P37" i="35"/>
  <c r="AA16" i="35"/>
  <c r="AB25" i="35"/>
  <c r="R44" i="35"/>
  <c r="X42" i="35"/>
  <c r="AC34" i="35"/>
  <c r="AB24" i="35"/>
  <c r="AD43" i="35"/>
  <c r="Z16" i="35"/>
  <c r="AA34" i="35"/>
  <c r="T29" i="35"/>
  <c r="R25" i="35"/>
  <c r="AA24" i="35"/>
  <c r="P44" i="35"/>
  <c r="X43" i="35"/>
  <c r="X17" i="35"/>
  <c r="P34" i="35"/>
  <c r="P24" i="35"/>
  <c r="AE24" i="35" s="1"/>
  <c r="T43" i="35"/>
  <c r="AB32" i="35"/>
  <c r="P26" i="35"/>
  <c r="AE26" i="35" s="1"/>
  <c r="AB16" i="35"/>
  <c r="X34" i="35"/>
  <c r="AA32" i="35"/>
  <c r="J32" i="35"/>
  <c r="V32" i="35" s="1"/>
  <c r="K31" i="35"/>
  <c r="X30" i="35"/>
  <c r="AD29" i="35"/>
  <c r="AD28" i="35"/>
  <c r="R28" i="35"/>
  <c r="Z25" i="35"/>
  <c r="AC24" i="35"/>
  <c r="X47" i="35"/>
  <c r="X46" i="35"/>
  <c r="AC45" i="35"/>
  <c r="N45" i="35"/>
  <c r="AD44" i="35"/>
  <c r="N44" i="35"/>
  <c r="Z43" i="35"/>
  <c r="AD41" i="35"/>
  <c r="P41" i="35"/>
  <c r="P40" i="35"/>
  <c r="AD39" i="35"/>
  <c r="R37" i="35"/>
  <c r="AC21" i="35"/>
  <c r="Z18" i="35"/>
  <c r="Y16" i="35"/>
  <c r="X32" i="35"/>
  <c r="AB27" i="35"/>
  <c r="Z24" i="35"/>
  <c r="AD24" i="35"/>
  <c r="Y45" i="35"/>
  <c r="J45" i="35"/>
  <c r="V45" i="35" s="1"/>
  <c r="R43" i="35"/>
  <c r="J42" i="35"/>
  <c r="V42" i="35" s="1"/>
  <c r="Z41" i="35"/>
  <c r="AB40" i="35"/>
  <c r="J40" i="35"/>
  <c r="V40" i="35" s="1"/>
  <c r="T39" i="35"/>
  <c r="X38" i="35"/>
  <c r="K37" i="35"/>
  <c r="Y32" i="35"/>
  <c r="T32" i="35"/>
  <c r="Y27" i="35"/>
  <c r="AC26" i="35"/>
  <c r="Y24" i="35"/>
  <c r="R39" i="35"/>
  <c r="X16" i="35"/>
  <c r="N18" i="35"/>
  <c r="O18" i="35" s="1"/>
  <c r="AD32" i="35"/>
  <c r="P32" i="35"/>
  <c r="AA26" i="35"/>
  <c r="X24" i="35"/>
  <c r="T45" i="35"/>
  <c r="X40" i="35"/>
  <c r="J38" i="35"/>
  <c r="V38" i="35" s="1"/>
  <c r="I19" i="35"/>
  <c r="L19" i="35" s="1"/>
  <c r="R16" i="35"/>
  <c r="AC32" i="35"/>
  <c r="N32" i="35"/>
  <c r="AB31" i="35"/>
  <c r="K27" i="35"/>
  <c r="X26" i="35"/>
  <c r="T24" i="35"/>
  <c r="T40" i="35"/>
  <c r="J39" i="35"/>
  <c r="V39" i="35" s="1"/>
  <c r="Y46" i="35"/>
  <c r="K46" i="35"/>
  <c r="Y42" i="35"/>
  <c r="K42" i="35"/>
  <c r="Y38" i="35"/>
  <c r="K38" i="35"/>
  <c r="N37" i="35"/>
  <c r="AC47" i="35"/>
  <c r="T46" i="35"/>
  <c r="AC43" i="35"/>
  <c r="P43" i="35"/>
  <c r="T42" i="35"/>
  <c r="AC39" i="35"/>
  <c r="P39" i="35"/>
  <c r="T38" i="35"/>
  <c r="X37" i="35"/>
  <c r="P47" i="35"/>
  <c r="AB47" i="35"/>
  <c r="N47" i="35"/>
  <c r="AD46" i="35"/>
  <c r="R46" i="35"/>
  <c r="Y44" i="35"/>
  <c r="AB43" i="35"/>
  <c r="N43" i="35"/>
  <c r="AD42" i="35"/>
  <c r="R42" i="35"/>
  <c r="Y40" i="35"/>
  <c r="AB39" i="35"/>
  <c r="N39" i="35"/>
  <c r="AD38" i="35"/>
  <c r="R38" i="35"/>
  <c r="Z47" i="35"/>
  <c r="AC46" i="35"/>
  <c r="P46" i="35"/>
  <c r="AC42" i="35"/>
  <c r="P42" i="35"/>
  <c r="AC38" i="35"/>
  <c r="P38" i="35"/>
  <c r="Y47" i="35"/>
  <c r="K47" i="35"/>
  <c r="AB46" i="35"/>
  <c r="N46" i="35"/>
  <c r="Y43" i="35"/>
  <c r="K43" i="35"/>
  <c r="AB42" i="35"/>
  <c r="N42" i="35"/>
  <c r="Y39" i="35"/>
  <c r="AB38" i="35"/>
  <c r="N38" i="35"/>
  <c r="Y31" i="35"/>
  <c r="Y34" i="35"/>
  <c r="J34" i="35"/>
  <c r="V34" i="35" s="1"/>
  <c r="K33" i="35"/>
  <c r="T31" i="35"/>
  <c r="Y30" i="35"/>
  <c r="J30" i="35"/>
  <c r="V30" i="35" s="1"/>
  <c r="T27" i="35"/>
  <c r="Y26" i="35"/>
  <c r="J26" i="35"/>
  <c r="V26" i="35" s="1"/>
  <c r="R31" i="35"/>
  <c r="T34" i="35"/>
  <c r="AD31" i="35"/>
  <c r="P31" i="35"/>
  <c r="T30" i="35"/>
  <c r="AD27" i="35"/>
  <c r="P27" i="35"/>
  <c r="AE27" i="35" s="1"/>
  <c r="T26" i="35"/>
  <c r="X25" i="35"/>
  <c r="J24" i="35"/>
  <c r="V24" i="35" s="1"/>
  <c r="R27" i="35"/>
  <c r="Z17" i="35"/>
  <c r="P16" i="35"/>
  <c r="AE16" i="35" s="1"/>
  <c r="AD34" i="35"/>
  <c r="R34" i="35"/>
  <c r="X33" i="35"/>
  <c r="K32" i="35"/>
  <c r="AC31" i="35"/>
  <c r="AD30" i="35"/>
  <c r="R30" i="35"/>
  <c r="AC27" i="35"/>
  <c r="AD26" i="35"/>
  <c r="R26" i="35"/>
  <c r="T25" i="35"/>
  <c r="X18" i="35"/>
  <c r="N17" i="35"/>
  <c r="N16" i="35"/>
  <c r="AB34" i="35"/>
  <c r="N34" i="35"/>
  <c r="R33" i="35"/>
  <c r="Z31" i="35"/>
  <c r="J31" i="35"/>
  <c r="V31" i="35" s="1"/>
  <c r="AB30" i="35"/>
  <c r="N30" i="35"/>
  <c r="R29" i="35"/>
  <c r="Z27" i="35"/>
  <c r="J27" i="35"/>
  <c r="V27" i="35" s="1"/>
  <c r="AB26" i="35"/>
  <c r="N26" i="35"/>
  <c r="P25" i="35"/>
  <c r="AE25" i="35" s="1"/>
  <c r="R24" i="35"/>
  <c r="Z34" i="35"/>
  <c r="AC33" i="35"/>
  <c r="X31" i="35"/>
  <c r="Z30" i="35"/>
  <c r="X27" i="35"/>
  <c r="Z26" i="35"/>
  <c r="AC25" i="35"/>
  <c r="J25" i="35"/>
  <c r="V25" i="35" s="1"/>
  <c r="AA33" i="35"/>
  <c r="AA31" i="35"/>
  <c r="AA29" i="35"/>
  <c r="AA27" i="35"/>
  <c r="AA25" i="35"/>
  <c r="N25" i="35"/>
  <c r="Y25" i="35"/>
  <c r="P21" i="35"/>
  <c r="N19" i="35"/>
  <c r="AA18" i="35"/>
  <c r="AA17" i="35"/>
  <c r="AB21" i="35"/>
  <c r="J21" i="35"/>
  <c r="V21" i="35" s="1"/>
  <c r="Y17" i="35"/>
  <c r="J17" i="35"/>
  <c r="V17" i="35" s="1"/>
  <c r="Z21" i="35"/>
  <c r="Y21" i="35"/>
  <c r="R18" i="35"/>
  <c r="R17" i="35"/>
  <c r="AA21" i="35"/>
  <c r="Z19" i="35"/>
  <c r="AC18" i="35"/>
  <c r="AC17" i="35"/>
  <c r="AC20" i="35"/>
  <c r="X19" i="35"/>
  <c r="AB18" i="35"/>
  <c r="P18" i="35"/>
  <c r="AB17" i="35"/>
  <c r="P17" i="35"/>
  <c r="AE17" i="35" s="1"/>
  <c r="R20" i="35"/>
  <c r="S20" i="35" s="1"/>
  <c r="Y19" i="35"/>
  <c r="J19" i="35"/>
  <c r="V19" i="35" s="1"/>
  <c r="P20" i="35"/>
  <c r="X21" i="35"/>
  <c r="AA20" i="35"/>
  <c r="R19" i="35"/>
  <c r="S19" i="35" s="1"/>
  <c r="J18" i="35"/>
  <c r="V18" i="35" s="1"/>
  <c r="Z20" i="35"/>
  <c r="N20" i="35"/>
  <c r="O20" i="35" s="1"/>
  <c r="AC19" i="35"/>
  <c r="R21" i="35"/>
  <c r="Y20" i="35"/>
  <c r="J20" i="35"/>
  <c r="V20" i="35" s="1"/>
  <c r="AB19" i="35"/>
  <c r="P19" i="35"/>
  <c r="Q19" i="35" s="1"/>
  <c r="AB20" i="35"/>
  <c r="X20" i="35"/>
  <c r="AA19" i="35"/>
  <c r="AD21" i="35"/>
  <c r="T21" i="35"/>
  <c r="AD20" i="35"/>
  <c r="T20" i="35"/>
  <c r="AD19" i="35"/>
  <c r="T19" i="35"/>
  <c r="AD18" i="35"/>
  <c r="T18" i="35"/>
  <c r="AD17" i="35"/>
  <c r="T17" i="35"/>
  <c r="AD16" i="35"/>
  <c r="T16" i="35"/>
  <c r="AA35" i="44"/>
  <c r="AA34" i="44"/>
  <c r="AA33" i="44"/>
  <c r="AA32" i="44"/>
  <c r="AA31" i="44"/>
  <c r="AA30" i="44"/>
  <c r="AA29" i="44"/>
  <c r="AA28" i="44"/>
  <c r="AA26" i="44"/>
  <c r="AA25" i="44"/>
  <c r="AA24" i="44"/>
  <c r="AA23" i="44"/>
  <c r="AA22" i="44"/>
  <c r="AA21" i="44"/>
  <c r="AA20" i="44"/>
  <c r="AA19" i="44"/>
  <c r="AA17" i="44"/>
  <c r="AA16" i="44"/>
  <c r="AA15" i="44"/>
  <c r="AA14" i="44"/>
  <c r="AA13" i="44"/>
  <c r="AA12" i="44"/>
  <c r="AA11" i="44"/>
  <c r="AA10" i="44"/>
  <c r="Z35" i="44"/>
  <c r="Z34" i="44"/>
  <c r="Z33" i="44"/>
  <c r="Z32" i="44"/>
  <c r="Z31" i="44"/>
  <c r="Z30" i="44"/>
  <c r="Z29" i="44"/>
  <c r="Z28" i="44"/>
  <c r="Z26" i="44"/>
  <c r="Z25" i="44"/>
  <c r="Z24" i="44"/>
  <c r="Z23" i="44"/>
  <c r="Z22" i="44"/>
  <c r="Z21" i="44"/>
  <c r="Z20" i="44"/>
  <c r="Z19" i="44"/>
  <c r="Z17" i="44"/>
  <c r="Z16" i="44"/>
  <c r="Z15" i="44"/>
  <c r="Z14" i="44"/>
  <c r="Z13" i="44"/>
  <c r="Z12" i="44"/>
  <c r="Z11" i="44"/>
  <c r="Z10" i="44"/>
  <c r="Y35" i="44"/>
  <c r="Y34" i="44"/>
  <c r="Y33" i="44"/>
  <c r="Y32" i="44"/>
  <c r="Y31" i="44"/>
  <c r="Y30" i="44"/>
  <c r="Y29" i="44"/>
  <c r="Y28" i="44"/>
  <c r="Y26" i="44"/>
  <c r="Y25" i="44"/>
  <c r="Y24" i="44"/>
  <c r="Y23" i="44"/>
  <c r="Y22" i="44"/>
  <c r="Y21" i="44"/>
  <c r="Y20" i="44"/>
  <c r="Y19" i="44"/>
  <c r="Y17" i="44"/>
  <c r="Y16" i="44"/>
  <c r="Y15" i="44"/>
  <c r="Y14" i="44"/>
  <c r="Y13" i="44"/>
  <c r="Y12" i="44"/>
  <c r="Y11" i="44"/>
  <c r="Y10" i="44"/>
  <c r="O16" i="35" l="1"/>
  <c r="O21" i="35"/>
  <c r="O19" i="35"/>
  <c r="O17" i="35"/>
  <c r="Q21" i="35"/>
  <c r="Q20" i="35"/>
  <c r="S21" i="35"/>
  <c r="S18" i="35"/>
  <c r="Q18" i="35"/>
  <c r="S17" i="35"/>
  <c r="Q17" i="35"/>
  <c r="Q16" i="35"/>
  <c r="S16" i="35"/>
  <c r="F50" i="1"/>
  <c r="F51" i="1"/>
  <c r="F52" i="1"/>
  <c r="B11" i="72" l="1"/>
  <c r="D11" i="72"/>
  <c r="F11" i="72"/>
  <c r="H11" i="72"/>
  <c r="J11" i="72"/>
  <c r="K11" i="72"/>
  <c r="M11" i="72"/>
  <c r="N11" i="72"/>
  <c r="P11" i="72"/>
  <c r="R11" i="72"/>
  <c r="S11" i="72"/>
  <c r="T11" i="72"/>
  <c r="V11" i="72"/>
  <c r="Z11" i="72"/>
  <c r="AA11" i="72"/>
  <c r="B13" i="72"/>
  <c r="D13" i="72"/>
  <c r="F13" i="72"/>
  <c r="H13" i="72"/>
  <c r="J13" i="72"/>
  <c r="K13" i="72"/>
  <c r="M13" i="72"/>
  <c r="N13" i="72"/>
  <c r="P13" i="72"/>
  <c r="R13" i="72"/>
  <c r="S13" i="72"/>
  <c r="T13" i="72"/>
  <c r="V13" i="72"/>
  <c r="Z13" i="72"/>
  <c r="AA13" i="72"/>
  <c r="B14" i="72"/>
  <c r="D14" i="72"/>
  <c r="F14" i="72"/>
  <c r="H14" i="72"/>
  <c r="J14" i="72"/>
  <c r="K14" i="72"/>
  <c r="M14" i="72"/>
  <c r="N14" i="72"/>
  <c r="P14" i="72"/>
  <c r="R14" i="72"/>
  <c r="S14" i="72"/>
  <c r="T14" i="72"/>
  <c r="V14" i="72"/>
  <c r="Z14" i="72"/>
  <c r="AA14" i="72"/>
  <c r="B16" i="72"/>
  <c r="D16" i="72"/>
  <c r="F16" i="72"/>
  <c r="H16" i="72"/>
  <c r="J16" i="72"/>
  <c r="K16" i="72"/>
  <c r="M16" i="72"/>
  <c r="N16" i="72"/>
  <c r="P16" i="72"/>
  <c r="R16" i="72"/>
  <c r="S16" i="72"/>
  <c r="T16" i="72"/>
  <c r="V16" i="72"/>
  <c r="Z16" i="72"/>
  <c r="AA16" i="72"/>
  <c r="B17" i="72"/>
  <c r="D17" i="72"/>
  <c r="F17" i="72"/>
  <c r="H17" i="72"/>
  <c r="J17" i="72"/>
  <c r="K17" i="72"/>
  <c r="M17" i="72"/>
  <c r="N17" i="72"/>
  <c r="P17" i="72"/>
  <c r="R17" i="72"/>
  <c r="S17" i="72"/>
  <c r="T17" i="72"/>
  <c r="V17" i="72"/>
  <c r="Z17" i="72"/>
  <c r="AA17" i="72"/>
  <c r="AA10" i="72"/>
  <c r="Z10" i="72"/>
  <c r="V10" i="72"/>
  <c r="T10" i="72"/>
  <c r="S10" i="72"/>
  <c r="R10" i="72"/>
  <c r="P10" i="72"/>
  <c r="N10" i="72"/>
  <c r="M10" i="72"/>
  <c r="K10" i="72"/>
  <c r="J10" i="72"/>
  <c r="H10" i="72"/>
  <c r="F10" i="72"/>
  <c r="D10" i="72"/>
  <c r="B10" i="72"/>
  <c r="X11" i="72" l="1"/>
  <c r="X17" i="72"/>
  <c r="X16" i="72"/>
  <c r="X13" i="72"/>
  <c r="X14" i="72"/>
  <c r="D117" i="52" l="1"/>
  <c r="D118" i="52" s="1"/>
  <c r="D119" i="52" s="1"/>
  <c r="D120" i="52" s="1"/>
  <c r="D121" i="52" s="1"/>
  <c r="D122" i="52" s="1"/>
  <c r="D123" i="52" s="1"/>
  <c r="D124" i="52" s="1"/>
  <c r="D125" i="52" s="1"/>
  <c r="D126" i="52" s="1"/>
  <c r="D127" i="52" s="1"/>
  <c r="D104" i="52"/>
  <c r="D105" i="52" s="1"/>
  <c r="D106" i="52" s="1"/>
  <c r="D107" i="52" s="1"/>
  <c r="D108" i="52" s="1"/>
  <c r="D109" i="52" s="1"/>
  <c r="D110" i="52" s="1"/>
  <c r="D111" i="52" s="1"/>
  <c r="D112" i="52" s="1"/>
  <c r="D113" i="52" s="1"/>
  <c r="D114" i="52" s="1"/>
  <c r="D62" i="52"/>
  <c r="D63" i="52" s="1"/>
  <c r="D64" i="52" s="1"/>
  <c r="D65" i="52" s="1"/>
  <c r="D66" i="52" s="1"/>
  <c r="D67" i="52" s="1"/>
  <c r="D68" i="52" s="1"/>
  <c r="D69" i="52" s="1"/>
  <c r="D70" i="52" s="1"/>
  <c r="D71" i="52" s="1"/>
  <c r="D72" i="52" s="1"/>
  <c r="D73" i="52" s="1"/>
  <c r="D75" i="52"/>
  <c r="D76" i="52" s="1"/>
  <c r="D77" i="52" s="1"/>
  <c r="D78" i="52" s="1"/>
  <c r="D79" i="52" s="1"/>
  <c r="D80" i="52" s="1"/>
  <c r="D81" i="52" s="1"/>
  <c r="D82" i="52" s="1"/>
  <c r="D83" i="52" s="1"/>
  <c r="D84" i="52" s="1"/>
  <c r="D85" i="52" s="1"/>
  <c r="D86" i="52" s="1"/>
  <c r="B191" i="52"/>
  <c r="C191" i="52"/>
  <c r="E191" i="52"/>
  <c r="G191" i="52"/>
  <c r="H191" i="52"/>
  <c r="O191" i="52" s="1"/>
  <c r="U191" i="52"/>
  <c r="B192" i="52"/>
  <c r="C192" i="52"/>
  <c r="E192" i="52"/>
  <c r="G192" i="52"/>
  <c r="H192" i="52"/>
  <c r="L192" i="52" s="1"/>
  <c r="U192" i="52"/>
  <c r="B186" i="52"/>
  <c r="C186" i="52"/>
  <c r="E186" i="52"/>
  <c r="G186" i="52"/>
  <c r="H186" i="52"/>
  <c r="K186" i="52" s="1"/>
  <c r="U186" i="52"/>
  <c r="B187" i="52"/>
  <c r="C187" i="52"/>
  <c r="E187" i="52"/>
  <c r="G187" i="52"/>
  <c r="H187" i="52"/>
  <c r="I187" i="52" s="1"/>
  <c r="U187" i="52"/>
  <c r="B188" i="52"/>
  <c r="C188" i="52"/>
  <c r="E188" i="52"/>
  <c r="G188" i="52"/>
  <c r="H188" i="52"/>
  <c r="K188" i="52" s="1"/>
  <c r="U188" i="52"/>
  <c r="B189" i="52"/>
  <c r="C189" i="52"/>
  <c r="E189" i="52"/>
  <c r="G189" i="52"/>
  <c r="H189" i="52"/>
  <c r="K189" i="52" s="1"/>
  <c r="U189" i="52"/>
  <c r="B190" i="52"/>
  <c r="C190" i="52"/>
  <c r="E190" i="52"/>
  <c r="G190" i="52"/>
  <c r="H190" i="52"/>
  <c r="M190" i="52" s="1"/>
  <c r="U190" i="52"/>
  <c r="B179" i="52"/>
  <c r="C179" i="52"/>
  <c r="E179" i="52"/>
  <c r="G179" i="52"/>
  <c r="H179" i="52"/>
  <c r="K179" i="52" s="1"/>
  <c r="U179" i="52"/>
  <c r="B181" i="52"/>
  <c r="C181" i="52"/>
  <c r="E181" i="52"/>
  <c r="G181" i="52"/>
  <c r="H181" i="52"/>
  <c r="M181" i="52" s="1"/>
  <c r="U181" i="52"/>
  <c r="B182" i="52"/>
  <c r="C182" i="52"/>
  <c r="E182" i="52"/>
  <c r="G182" i="52"/>
  <c r="H182" i="52"/>
  <c r="L182" i="52" s="1"/>
  <c r="U182" i="52"/>
  <c r="B183" i="52"/>
  <c r="C183" i="52"/>
  <c r="E183" i="52"/>
  <c r="G183" i="52"/>
  <c r="H183" i="52"/>
  <c r="I183" i="52" s="1"/>
  <c r="U183" i="52"/>
  <c r="B184" i="52"/>
  <c r="C184" i="52"/>
  <c r="E184" i="52"/>
  <c r="G184" i="52"/>
  <c r="H184" i="52"/>
  <c r="R184" i="52" s="1"/>
  <c r="U184" i="52"/>
  <c r="B185" i="52"/>
  <c r="C185" i="52"/>
  <c r="E185" i="52"/>
  <c r="G185" i="52"/>
  <c r="H185" i="52"/>
  <c r="O185" i="52" s="1"/>
  <c r="U185" i="52"/>
  <c r="B168" i="52"/>
  <c r="C168" i="52"/>
  <c r="E168" i="52"/>
  <c r="G168" i="52"/>
  <c r="H168" i="52"/>
  <c r="O168" i="52" s="1"/>
  <c r="U168" i="52"/>
  <c r="B169" i="52"/>
  <c r="C169" i="52"/>
  <c r="E169" i="52"/>
  <c r="G169" i="52"/>
  <c r="H169" i="52"/>
  <c r="O169" i="52" s="1"/>
  <c r="U169" i="52"/>
  <c r="B170" i="52"/>
  <c r="C170" i="52"/>
  <c r="E170" i="52"/>
  <c r="G170" i="52"/>
  <c r="H170" i="52"/>
  <c r="I170" i="52" s="1"/>
  <c r="U170" i="52"/>
  <c r="B171" i="52"/>
  <c r="C171" i="52"/>
  <c r="E171" i="52"/>
  <c r="G171" i="52"/>
  <c r="H171" i="52"/>
  <c r="I171" i="52" s="1"/>
  <c r="U171" i="52"/>
  <c r="B172" i="52"/>
  <c r="C172" i="52"/>
  <c r="E172" i="52"/>
  <c r="G172" i="52"/>
  <c r="H172" i="52"/>
  <c r="O172" i="52" s="1"/>
  <c r="U172" i="52"/>
  <c r="B173" i="52"/>
  <c r="C173" i="52"/>
  <c r="E173" i="52"/>
  <c r="G173" i="52"/>
  <c r="H173" i="52"/>
  <c r="O173" i="52" s="1"/>
  <c r="U173" i="52"/>
  <c r="B174" i="52"/>
  <c r="C174" i="52"/>
  <c r="E174" i="52"/>
  <c r="G174" i="52"/>
  <c r="H174" i="52"/>
  <c r="I174" i="52" s="1"/>
  <c r="U174" i="52"/>
  <c r="B175" i="52"/>
  <c r="C175" i="52"/>
  <c r="E175" i="52"/>
  <c r="G175" i="52"/>
  <c r="H175" i="52"/>
  <c r="I175" i="52" s="1"/>
  <c r="U175" i="52"/>
  <c r="B176" i="52"/>
  <c r="C176" i="52"/>
  <c r="E176" i="52"/>
  <c r="G176" i="52"/>
  <c r="H176" i="52"/>
  <c r="O176" i="52" s="1"/>
  <c r="U176" i="52"/>
  <c r="B177" i="52"/>
  <c r="C177" i="52"/>
  <c r="E177" i="52"/>
  <c r="G177" i="52"/>
  <c r="H177" i="52"/>
  <c r="O177" i="52" s="1"/>
  <c r="U177" i="52"/>
  <c r="B178" i="52"/>
  <c r="C178" i="52"/>
  <c r="E178" i="52"/>
  <c r="G178" i="52"/>
  <c r="H178" i="52"/>
  <c r="I178" i="52" s="1"/>
  <c r="U178" i="52"/>
  <c r="S181" i="52" l="1"/>
  <c r="V187" i="52"/>
  <c r="K181" i="52"/>
  <c r="I179" i="52"/>
  <c r="L177" i="52"/>
  <c r="X187" i="52"/>
  <c r="W186" i="52"/>
  <c r="X186" i="52"/>
  <c r="R188" i="52"/>
  <c r="L187" i="52"/>
  <c r="S175" i="52"/>
  <c r="R175" i="52"/>
  <c r="O175" i="52"/>
  <c r="K177" i="52"/>
  <c r="O188" i="52"/>
  <c r="M187" i="52"/>
  <c r="W173" i="52"/>
  <c r="X188" i="52"/>
  <c r="I173" i="52"/>
  <c r="V173" i="52" s="1"/>
  <c r="W188" i="52"/>
  <c r="I188" i="52"/>
  <c r="V188" i="52" s="1"/>
  <c r="I192" i="52"/>
  <c r="V192" i="52" s="1"/>
  <c r="T185" i="52"/>
  <c r="S185" i="52"/>
  <c r="R185" i="52"/>
  <c r="T188" i="52"/>
  <c r="L176" i="52"/>
  <c r="L169" i="52"/>
  <c r="I185" i="52"/>
  <c r="V185" i="52" s="1"/>
  <c r="I190" i="52"/>
  <c r="V190" i="52" s="1"/>
  <c r="S188" i="52"/>
  <c r="W176" i="52"/>
  <c r="M173" i="52"/>
  <c r="R187" i="52"/>
  <c r="R186" i="52"/>
  <c r="S176" i="52"/>
  <c r="X175" i="52"/>
  <c r="L173" i="52"/>
  <c r="W172" i="52"/>
  <c r="Q171" i="52"/>
  <c r="Q169" i="52"/>
  <c r="L184" i="52"/>
  <c r="O179" i="52"/>
  <c r="X190" i="52"/>
  <c r="Q187" i="52"/>
  <c r="Q186" i="52"/>
  <c r="S169" i="52"/>
  <c r="S184" i="52"/>
  <c r="M176" i="52"/>
  <c r="K173" i="52"/>
  <c r="O171" i="52"/>
  <c r="M169" i="52"/>
  <c r="L168" i="52"/>
  <c r="I184" i="52"/>
  <c r="V184" i="52" s="1"/>
  <c r="M179" i="52"/>
  <c r="O187" i="52"/>
  <c r="O186" i="52"/>
  <c r="K192" i="52"/>
  <c r="M186" i="52"/>
  <c r="W184" i="52"/>
  <c r="W177" i="52"/>
  <c r="Q175" i="52"/>
  <c r="T173" i="52"/>
  <c r="K185" i="52"/>
  <c r="W187" i="52"/>
  <c r="K187" i="52"/>
  <c r="S173" i="52"/>
  <c r="X179" i="52"/>
  <c r="T186" i="52"/>
  <c r="K175" i="52"/>
  <c r="Q173" i="52"/>
  <c r="T169" i="52"/>
  <c r="T184" i="52"/>
  <c r="I182" i="52"/>
  <c r="V182" i="52" s="1"/>
  <c r="L181" i="52"/>
  <c r="W179" i="52"/>
  <c r="S187" i="52"/>
  <c r="S186" i="52"/>
  <c r="T189" i="52"/>
  <c r="I177" i="52"/>
  <c r="V177" i="52" s="1"/>
  <c r="K171" i="52"/>
  <c r="T181" i="52"/>
  <c r="I181" i="52"/>
  <c r="V181" i="52" s="1"/>
  <c r="V179" i="52"/>
  <c r="L179" i="52"/>
  <c r="S189" i="52"/>
  <c r="M191" i="52"/>
  <c r="R189" i="52"/>
  <c r="L191" i="52"/>
  <c r="X171" i="52"/>
  <c r="S177" i="52"/>
  <c r="M172" i="52"/>
  <c r="K169" i="52"/>
  <c r="Q185" i="52"/>
  <c r="Q184" i="52"/>
  <c r="Q181" i="52"/>
  <c r="S179" i="52"/>
  <c r="S190" i="52"/>
  <c r="O189" i="52"/>
  <c r="T187" i="52"/>
  <c r="L186" i="52"/>
  <c r="T192" i="52"/>
  <c r="T177" i="52"/>
  <c r="T179" i="52"/>
  <c r="Q189" i="52"/>
  <c r="L172" i="52"/>
  <c r="S171" i="52"/>
  <c r="W169" i="52"/>
  <c r="I169" i="52"/>
  <c r="V169" i="52" s="1"/>
  <c r="S168" i="52"/>
  <c r="X185" i="52"/>
  <c r="M185" i="52"/>
  <c r="O184" i="52"/>
  <c r="T182" i="52"/>
  <c r="X181" i="52"/>
  <c r="O181" i="52"/>
  <c r="R179" i="52"/>
  <c r="O190" i="52"/>
  <c r="X189" i="52"/>
  <c r="L189" i="52"/>
  <c r="I186" i="52"/>
  <c r="V186" i="52" s="1"/>
  <c r="S192" i="52"/>
  <c r="W168" i="52"/>
  <c r="R181" i="52"/>
  <c r="T190" i="52"/>
  <c r="Q177" i="52"/>
  <c r="M177" i="52"/>
  <c r="R171" i="52"/>
  <c r="M168" i="52"/>
  <c r="W185" i="52"/>
  <c r="L185" i="52"/>
  <c r="X184" i="52"/>
  <c r="M184" i="52"/>
  <c r="K182" i="52"/>
  <c r="W181" i="52"/>
  <c r="Q179" i="52"/>
  <c r="L190" i="52"/>
  <c r="I189" i="52"/>
  <c r="V189" i="52" s="1"/>
  <c r="Q192" i="52"/>
  <c r="W191" i="52"/>
  <c r="K191" i="52"/>
  <c r="R192" i="52"/>
  <c r="T191" i="52"/>
  <c r="I191" i="52"/>
  <c r="V191" i="52" s="1"/>
  <c r="X192" i="52"/>
  <c r="O192" i="52"/>
  <c r="R191" i="52"/>
  <c r="S191" i="52"/>
  <c r="W192" i="52"/>
  <c r="M192" i="52"/>
  <c r="Q191" i="52"/>
  <c r="X191" i="52"/>
  <c r="K190" i="52"/>
  <c r="W189" i="52"/>
  <c r="M189" i="52"/>
  <c r="Q188" i="52"/>
  <c r="M188" i="52"/>
  <c r="R190" i="52"/>
  <c r="L188" i="52"/>
  <c r="Q190" i="52"/>
  <c r="W190" i="52"/>
  <c r="S183" i="52"/>
  <c r="R183" i="52"/>
  <c r="Q183" i="52"/>
  <c r="S182" i="52"/>
  <c r="O183" i="52"/>
  <c r="R182" i="52"/>
  <c r="K184" i="52"/>
  <c r="W183" i="52"/>
  <c r="M183" i="52"/>
  <c r="Q182" i="52"/>
  <c r="V183" i="52"/>
  <c r="L183" i="52"/>
  <c r="O182" i="52"/>
  <c r="K183" i="52"/>
  <c r="W182" i="52"/>
  <c r="M182" i="52"/>
  <c r="X183" i="52"/>
  <c r="X182" i="52"/>
  <c r="T183" i="52"/>
  <c r="S178" i="52"/>
  <c r="S174" i="52"/>
  <c r="R178" i="52"/>
  <c r="Q178" i="52"/>
  <c r="K176" i="52"/>
  <c r="W175" i="52"/>
  <c r="M175" i="52"/>
  <c r="Q174" i="52"/>
  <c r="K172" i="52"/>
  <c r="W171" i="52"/>
  <c r="M171" i="52"/>
  <c r="Q170" i="52"/>
  <c r="K168" i="52"/>
  <c r="R174" i="52"/>
  <c r="R170" i="52"/>
  <c r="X178" i="52"/>
  <c r="O178" i="52"/>
  <c r="R177" i="52"/>
  <c r="T176" i="52"/>
  <c r="I176" i="52"/>
  <c r="V176" i="52" s="1"/>
  <c r="V175" i="52"/>
  <c r="L175" i="52"/>
  <c r="X174" i="52"/>
  <c r="O174" i="52"/>
  <c r="R173" i="52"/>
  <c r="T172" i="52"/>
  <c r="I172" i="52"/>
  <c r="V172" i="52" s="1"/>
  <c r="V171" i="52"/>
  <c r="L171" i="52"/>
  <c r="X170" i="52"/>
  <c r="O170" i="52"/>
  <c r="R169" i="52"/>
  <c r="T168" i="52"/>
  <c r="I168" i="52"/>
  <c r="V168" i="52" s="1"/>
  <c r="W174" i="52"/>
  <c r="W178" i="52"/>
  <c r="M174" i="52"/>
  <c r="S172" i="52"/>
  <c r="W170" i="52"/>
  <c r="M170" i="52"/>
  <c r="V178" i="52"/>
  <c r="L178" i="52"/>
  <c r="X177" i="52"/>
  <c r="R176" i="52"/>
  <c r="T175" i="52"/>
  <c r="V174" i="52"/>
  <c r="L174" i="52"/>
  <c r="X173" i="52"/>
  <c r="R172" i="52"/>
  <c r="T171" i="52"/>
  <c r="V170" i="52"/>
  <c r="L170" i="52"/>
  <c r="X169" i="52"/>
  <c r="R168" i="52"/>
  <c r="M178" i="52"/>
  <c r="K178" i="52"/>
  <c r="Q176" i="52"/>
  <c r="K174" i="52"/>
  <c r="Q172" i="52"/>
  <c r="K170" i="52"/>
  <c r="Q168" i="52"/>
  <c r="S170" i="52"/>
  <c r="T178" i="52"/>
  <c r="X176" i="52"/>
  <c r="T174" i="52"/>
  <c r="X172" i="52"/>
  <c r="T170" i="52"/>
  <c r="X168" i="52"/>
  <c r="B77" i="50"/>
  <c r="C77" i="50"/>
  <c r="E77" i="50"/>
  <c r="G77" i="50"/>
  <c r="I77" i="50"/>
  <c r="K77" i="50"/>
  <c r="M77" i="50"/>
  <c r="O77" i="50"/>
  <c r="Q77" i="50"/>
  <c r="S77" i="50"/>
  <c r="W77" i="50"/>
  <c r="X77" i="50"/>
  <c r="Y77" i="50"/>
  <c r="Z77" i="50"/>
  <c r="B78" i="50"/>
  <c r="C78" i="50"/>
  <c r="E78" i="50"/>
  <c r="G78" i="50"/>
  <c r="I78" i="50"/>
  <c r="K78" i="50"/>
  <c r="M78" i="50"/>
  <c r="O78" i="50"/>
  <c r="Q78" i="50"/>
  <c r="S78" i="50"/>
  <c r="W78" i="50"/>
  <c r="X78" i="50"/>
  <c r="Y78" i="50"/>
  <c r="Z78" i="50"/>
  <c r="B79" i="50"/>
  <c r="C79" i="50"/>
  <c r="E79" i="50"/>
  <c r="G79" i="50"/>
  <c r="I79" i="50"/>
  <c r="K79" i="50"/>
  <c r="M79" i="50"/>
  <c r="O79" i="50"/>
  <c r="Q79" i="50"/>
  <c r="S79" i="50"/>
  <c r="W79" i="50"/>
  <c r="X79" i="50"/>
  <c r="Y79" i="50"/>
  <c r="Z79" i="50"/>
  <c r="B80" i="50"/>
  <c r="C80" i="50"/>
  <c r="E80" i="50"/>
  <c r="G80" i="50"/>
  <c r="I80" i="50"/>
  <c r="K80" i="50"/>
  <c r="M80" i="50"/>
  <c r="O80" i="50"/>
  <c r="Q80" i="50"/>
  <c r="S80" i="50"/>
  <c r="W80" i="50"/>
  <c r="X80" i="50"/>
  <c r="Y80" i="50"/>
  <c r="Z80" i="50"/>
  <c r="B81" i="50"/>
  <c r="C81" i="50"/>
  <c r="E81" i="50"/>
  <c r="G81" i="50"/>
  <c r="I81" i="50"/>
  <c r="K81" i="50"/>
  <c r="M81" i="50"/>
  <c r="O81" i="50"/>
  <c r="Q81" i="50"/>
  <c r="S81" i="50"/>
  <c r="W81" i="50"/>
  <c r="X81" i="50"/>
  <c r="Y81" i="50"/>
  <c r="Z81" i="50"/>
  <c r="AB78" i="50" l="1"/>
  <c r="AB80" i="50"/>
  <c r="AA79" i="50"/>
  <c r="AB79" i="50"/>
  <c r="AA78" i="50"/>
  <c r="AB81" i="50"/>
  <c r="AA77" i="50"/>
  <c r="AB77" i="50"/>
  <c r="AA81" i="50"/>
  <c r="AA80" i="50"/>
  <c r="I10" i="46"/>
  <c r="N10" i="46" s="1"/>
  <c r="P10" i="46" l="1"/>
  <c r="J10" i="46"/>
  <c r="R10" i="46"/>
  <c r="B16" i="1"/>
  <c r="C16" i="1"/>
  <c r="F16" i="1"/>
  <c r="N16" i="1" s="1"/>
  <c r="Z16" i="1" s="1"/>
  <c r="J16" i="1" l="1"/>
  <c r="AB16" i="1"/>
  <c r="S16" i="1"/>
  <c r="K16" i="1"/>
  <c r="X16" i="1"/>
  <c r="R16" i="1"/>
  <c r="M16" i="1"/>
  <c r="I16" i="1"/>
  <c r="AA16" i="1"/>
  <c r="W16" i="1"/>
  <c r="P16" i="1"/>
  <c r="H16" i="1"/>
  <c r="U16" i="1" s="1"/>
  <c r="D16" i="1"/>
  <c r="Y16" i="1" s="1"/>
  <c r="B30" i="59"/>
  <c r="C30" i="59"/>
  <c r="E30" i="59"/>
  <c r="G30" i="59"/>
  <c r="I30" i="59"/>
  <c r="J30" i="59"/>
  <c r="L30" i="59"/>
  <c r="M30" i="59"/>
  <c r="O30" i="59"/>
  <c r="Q30" i="59"/>
  <c r="S30" i="59"/>
  <c r="U30" i="59"/>
  <c r="V30" i="59"/>
  <c r="W30" i="59"/>
  <c r="Z30" i="59"/>
  <c r="AA30" i="59"/>
  <c r="B31" i="59"/>
  <c r="C31" i="59"/>
  <c r="E31" i="59"/>
  <c r="G31" i="59"/>
  <c r="I31" i="59"/>
  <c r="J31" i="59"/>
  <c r="L31" i="59"/>
  <c r="M31" i="59"/>
  <c r="O31" i="59"/>
  <c r="Q31" i="59"/>
  <c r="S31" i="59"/>
  <c r="U31" i="59"/>
  <c r="V31" i="59"/>
  <c r="W31" i="59"/>
  <c r="Z31" i="59"/>
  <c r="AA31" i="59"/>
  <c r="B32" i="59"/>
  <c r="C32" i="59"/>
  <c r="E32" i="59"/>
  <c r="G32" i="59"/>
  <c r="I32" i="59"/>
  <c r="J32" i="59"/>
  <c r="L32" i="59"/>
  <c r="M32" i="59"/>
  <c r="O32" i="59"/>
  <c r="Q32" i="59"/>
  <c r="S32" i="59"/>
  <c r="U32" i="59"/>
  <c r="V32" i="59"/>
  <c r="W32" i="59"/>
  <c r="Z32" i="59"/>
  <c r="AA32" i="59"/>
  <c r="B33" i="59"/>
  <c r="C33" i="59"/>
  <c r="E33" i="59"/>
  <c r="G33" i="59"/>
  <c r="I33" i="59"/>
  <c r="J33" i="59"/>
  <c r="L33" i="59"/>
  <c r="M33" i="59"/>
  <c r="O33" i="59"/>
  <c r="Q33" i="59"/>
  <c r="S33" i="59"/>
  <c r="U33" i="59"/>
  <c r="V33" i="59"/>
  <c r="W33" i="59"/>
  <c r="Z33" i="59"/>
  <c r="AA33" i="59"/>
  <c r="B28" i="59"/>
  <c r="C28" i="59"/>
  <c r="E28" i="59"/>
  <c r="G28" i="59"/>
  <c r="I28" i="59"/>
  <c r="J28" i="59"/>
  <c r="L28" i="59"/>
  <c r="M28" i="59"/>
  <c r="O28" i="59"/>
  <c r="Q28" i="59"/>
  <c r="S28" i="59"/>
  <c r="U28" i="59"/>
  <c r="V28" i="59"/>
  <c r="W28" i="59"/>
  <c r="Z28" i="59"/>
  <c r="AA28" i="59"/>
  <c r="B29" i="59"/>
  <c r="C29" i="59"/>
  <c r="E29" i="59"/>
  <c r="G29" i="59"/>
  <c r="I29" i="59"/>
  <c r="J29" i="59"/>
  <c r="L29" i="59"/>
  <c r="M29" i="59"/>
  <c r="O29" i="59"/>
  <c r="Q29" i="59"/>
  <c r="S29" i="59"/>
  <c r="U29" i="59"/>
  <c r="V29" i="59"/>
  <c r="W29" i="59"/>
  <c r="Z29" i="59"/>
  <c r="AA29" i="59"/>
  <c r="AA27" i="59"/>
  <c r="Z27" i="59"/>
  <c r="W27" i="59"/>
  <c r="V27" i="59"/>
  <c r="U27" i="59"/>
  <c r="S27" i="59"/>
  <c r="Q27" i="59"/>
  <c r="O27" i="59"/>
  <c r="M27" i="59"/>
  <c r="L27" i="59"/>
  <c r="J27" i="59"/>
  <c r="I27" i="59"/>
  <c r="G27" i="59"/>
  <c r="E27" i="59"/>
  <c r="C27" i="59"/>
  <c r="B27" i="59"/>
  <c r="G12" i="59"/>
  <c r="I12" i="59"/>
  <c r="J12" i="59"/>
  <c r="L12" i="59"/>
  <c r="M12" i="59"/>
  <c r="O12" i="59"/>
  <c r="Q12" i="59"/>
  <c r="G13" i="59"/>
  <c r="I13" i="59"/>
  <c r="J13" i="59"/>
  <c r="L13" i="59"/>
  <c r="M13" i="59"/>
  <c r="O13" i="59"/>
  <c r="Q13" i="59"/>
  <c r="G14" i="59"/>
  <c r="I14" i="59"/>
  <c r="J14" i="59"/>
  <c r="L14" i="59"/>
  <c r="M14" i="59"/>
  <c r="O14" i="59"/>
  <c r="Q14" i="59"/>
  <c r="G15" i="59"/>
  <c r="I15" i="59"/>
  <c r="J15" i="59"/>
  <c r="L15" i="59"/>
  <c r="M15" i="59"/>
  <c r="O15" i="59"/>
  <c r="Q15" i="59"/>
  <c r="G16" i="59"/>
  <c r="I16" i="59"/>
  <c r="J16" i="59"/>
  <c r="L16" i="59"/>
  <c r="M16" i="59"/>
  <c r="O16" i="59"/>
  <c r="Q16" i="59"/>
  <c r="G17" i="59"/>
  <c r="I17" i="59"/>
  <c r="J17" i="59"/>
  <c r="L17" i="59"/>
  <c r="M17" i="59"/>
  <c r="O17" i="59"/>
  <c r="Q17" i="59"/>
  <c r="D20" i="59"/>
  <c r="D28" i="59" s="1"/>
  <c r="D21" i="59"/>
  <c r="D29" i="59" s="1"/>
  <c r="D22" i="59"/>
  <c r="D30" i="59" s="1"/>
  <c r="D23" i="59"/>
  <c r="D31" i="59" s="1"/>
  <c r="D24" i="59"/>
  <c r="D32" i="59" s="1"/>
  <c r="D25" i="59"/>
  <c r="D33" i="59" s="1"/>
  <c r="D19" i="59"/>
  <c r="D27" i="59" s="1"/>
  <c r="B22" i="59"/>
  <c r="C22" i="59"/>
  <c r="E22" i="59"/>
  <c r="G22" i="59"/>
  <c r="I22" i="59"/>
  <c r="J22" i="59"/>
  <c r="L22" i="59"/>
  <c r="M22" i="59"/>
  <c r="O22" i="59"/>
  <c r="Q22" i="59"/>
  <c r="S22" i="59"/>
  <c r="U22" i="59"/>
  <c r="V22" i="59"/>
  <c r="W22" i="59"/>
  <c r="Z22" i="59"/>
  <c r="AA22" i="59"/>
  <c r="B23" i="59"/>
  <c r="C23" i="59"/>
  <c r="E23" i="59"/>
  <c r="G23" i="59"/>
  <c r="I23" i="59"/>
  <c r="J23" i="59"/>
  <c r="L23" i="59"/>
  <c r="M23" i="59"/>
  <c r="O23" i="59"/>
  <c r="Q23" i="59"/>
  <c r="S23" i="59"/>
  <c r="U23" i="59"/>
  <c r="V23" i="59"/>
  <c r="W23" i="59"/>
  <c r="Z23" i="59"/>
  <c r="AA23" i="59"/>
  <c r="B24" i="59"/>
  <c r="C24" i="59"/>
  <c r="E24" i="59"/>
  <c r="G24" i="59"/>
  <c r="I24" i="59"/>
  <c r="J24" i="59"/>
  <c r="L24" i="59"/>
  <c r="M24" i="59"/>
  <c r="O24" i="59"/>
  <c r="Q24" i="59"/>
  <c r="S24" i="59"/>
  <c r="U24" i="59"/>
  <c r="V24" i="59"/>
  <c r="W24" i="59"/>
  <c r="Z24" i="59"/>
  <c r="AA24" i="59"/>
  <c r="B25" i="59"/>
  <c r="C25" i="59"/>
  <c r="E25" i="59"/>
  <c r="G25" i="59"/>
  <c r="I25" i="59"/>
  <c r="J25" i="59"/>
  <c r="L25" i="59"/>
  <c r="M25" i="59"/>
  <c r="O25" i="59"/>
  <c r="Q25" i="59"/>
  <c r="S25" i="59"/>
  <c r="U25" i="59"/>
  <c r="V25" i="59"/>
  <c r="W25" i="59"/>
  <c r="Z25" i="59"/>
  <c r="AA25" i="59"/>
  <c r="B16" i="59"/>
  <c r="C16" i="59"/>
  <c r="E16" i="59"/>
  <c r="S16" i="59"/>
  <c r="U16" i="59"/>
  <c r="V16" i="59"/>
  <c r="W16" i="59"/>
  <c r="X16" i="59"/>
  <c r="Z16" i="59"/>
  <c r="AA16" i="59"/>
  <c r="B17" i="59"/>
  <c r="C17" i="59"/>
  <c r="E17" i="59"/>
  <c r="S17" i="59"/>
  <c r="U17" i="59"/>
  <c r="V17" i="59"/>
  <c r="W17" i="59"/>
  <c r="X17" i="59"/>
  <c r="Z17" i="59"/>
  <c r="AA17" i="59"/>
  <c r="R16" i="59" l="1"/>
  <c r="Y29" i="59"/>
  <c r="Y28" i="59"/>
  <c r="Y33" i="59"/>
  <c r="Y32" i="59"/>
  <c r="Y31" i="59"/>
  <c r="Y30" i="59"/>
  <c r="Y17" i="59"/>
  <c r="H14" i="59"/>
  <c r="Y25" i="59"/>
  <c r="Y24" i="59"/>
  <c r="N15" i="59"/>
  <c r="Y23" i="59"/>
  <c r="K14" i="59"/>
  <c r="Y16" i="59"/>
  <c r="N16" i="59"/>
  <c r="F17" i="59"/>
  <c r="Y22" i="59"/>
  <c r="R15" i="59"/>
  <c r="K15" i="59"/>
  <c r="P14" i="59"/>
  <c r="H15" i="59"/>
  <c r="R17" i="59"/>
  <c r="K17" i="59"/>
  <c r="H16" i="59"/>
  <c r="P15" i="59"/>
  <c r="N14" i="59"/>
  <c r="P17" i="59"/>
  <c r="F16" i="59"/>
  <c r="R14" i="59"/>
  <c r="N17" i="59"/>
  <c r="H17" i="59"/>
  <c r="P16" i="59"/>
  <c r="K16" i="59"/>
  <c r="I5" i="59"/>
  <c r="B67" i="16" l="1"/>
  <c r="C67" i="16"/>
  <c r="E67" i="16"/>
  <c r="G67" i="16"/>
  <c r="I67" i="16"/>
  <c r="K67" i="16"/>
  <c r="M67" i="16"/>
  <c r="N67" i="16"/>
  <c r="O68" i="16" s="1"/>
  <c r="P67" i="16"/>
  <c r="R67" i="16"/>
  <c r="S67" i="16"/>
  <c r="U67" i="16"/>
  <c r="W67" i="16"/>
  <c r="X67" i="16"/>
  <c r="Y67" i="16"/>
  <c r="AB67" i="16"/>
  <c r="AC67" i="16"/>
  <c r="B66" i="16"/>
  <c r="C66" i="16"/>
  <c r="E66" i="16"/>
  <c r="G66" i="16"/>
  <c r="I66" i="16"/>
  <c r="K66" i="16"/>
  <c r="M66" i="16"/>
  <c r="N66" i="16"/>
  <c r="P66" i="16"/>
  <c r="R66" i="16"/>
  <c r="S66" i="16"/>
  <c r="U66" i="16"/>
  <c r="W66" i="16"/>
  <c r="X66" i="16"/>
  <c r="Y66" i="16"/>
  <c r="AB66" i="16"/>
  <c r="AC66" i="16"/>
  <c r="B40" i="16"/>
  <c r="C40" i="16"/>
  <c r="E40" i="16"/>
  <c r="G40" i="16"/>
  <c r="I40" i="16"/>
  <c r="K40" i="16"/>
  <c r="M40" i="16"/>
  <c r="N40" i="16"/>
  <c r="P40" i="16"/>
  <c r="R40" i="16"/>
  <c r="S40" i="16"/>
  <c r="U40" i="16"/>
  <c r="W40" i="16"/>
  <c r="X40" i="16"/>
  <c r="Y40" i="16"/>
  <c r="AB40" i="16"/>
  <c r="AC40" i="16"/>
  <c r="B41" i="16"/>
  <c r="C41" i="16"/>
  <c r="E41" i="16"/>
  <c r="G41" i="16"/>
  <c r="I41" i="16"/>
  <c r="K41" i="16"/>
  <c r="M41" i="16"/>
  <c r="N41" i="16"/>
  <c r="O42" i="16" s="1"/>
  <c r="P41" i="16"/>
  <c r="Q42" i="16" s="1"/>
  <c r="R41" i="16"/>
  <c r="S41" i="16"/>
  <c r="U41" i="16"/>
  <c r="W41" i="16"/>
  <c r="X41" i="16"/>
  <c r="Y41" i="16"/>
  <c r="AB41" i="16"/>
  <c r="AC41" i="16"/>
  <c r="B32" i="2"/>
  <c r="F32" i="2"/>
  <c r="H32" i="2"/>
  <c r="I33" i="2" s="1"/>
  <c r="J32" i="2"/>
  <c r="L32" i="2"/>
  <c r="M33" i="2" s="1"/>
  <c r="N32" i="2"/>
  <c r="O32" i="2"/>
  <c r="P32" i="2"/>
  <c r="R32" i="2"/>
  <c r="T32" i="2"/>
  <c r="U32" i="2"/>
  <c r="V32" i="2"/>
  <c r="W33" i="2" s="1"/>
  <c r="Y32" i="2"/>
  <c r="AC32" i="2"/>
  <c r="P48" i="58"/>
  <c r="E33" i="2" l="1"/>
  <c r="C33" i="2"/>
  <c r="V89" i="55"/>
  <c r="AO11" i="1"/>
  <c r="AO12" i="1" s="1"/>
  <c r="AO13" i="1" s="1"/>
  <c r="AO14" i="1" s="1"/>
  <c r="AO15" i="1" s="1"/>
  <c r="AO16" i="1" s="1"/>
  <c r="AO17" i="1" s="1"/>
  <c r="AO18" i="1" s="1"/>
  <c r="AO19" i="1" s="1"/>
  <c r="AO20" i="1" s="1"/>
  <c r="AO21" i="1" s="1"/>
  <c r="AO22" i="1" s="1"/>
  <c r="AO23" i="1" s="1"/>
  <c r="AO24" i="1" s="1"/>
  <c r="AO25" i="1" s="1"/>
  <c r="AO26" i="1" s="1"/>
  <c r="AO27" i="1" s="1"/>
  <c r="AO28" i="1" s="1"/>
  <c r="AO29" i="1" s="1"/>
  <c r="AO30" i="1" s="1"/>
  <c r="AO31" i="1" s="1"/>
  <c r="AO32" i="1" s="1"/>
  <c r="AO33" i="1" s="1"/>
  <c r="AO34" i="1" s="1"/>
  <c r="AO35" i="1" s="1"/>
  <c r="AO36" i="1" s="1"/>
  <c r="AO37" i="1" s="1"/>
  <c r="AO38" i="1" s="1"/>
  <c r="AO39" i="1" s="1"/>
  <c r="AO40" i="1" s="1"/>
  <c r="AO41" i="1" s="1"/>
  <c r="AO42" i="1" s="1"/>
  <c r="AO43" i="1" s="1"/>
  <c r="AO44" i="1" s="1"/>
  <c r="AO45" i="1" s="1"/>
  <c r="AO46" i="1" s="1"/>
  <c r="AO47" i="1" s="1"/>
  <c r="AO48" i="1" s="1"/>
  <c r="AO49" i="1" s="1"/>
  <c r="AO50" i="1" s="1"/>
  <c r="AO51" i="1" s="1"/>
  <c r="AO52" i="1" s="1"/>
  <c r="AO53" i="1" s="1"/>
  <c r="AO54" i="1" s="1"/>
  <c r="AO55" i="1" s="1"/>
  <c r="AO56" i="1" s="1"/>
  <c r="AO57" i="1" s="1"/>
  <c r="AO58" i="1" s="1"/>
  <c r="AO59" i="1" s="1"/>
  <c r="AO60" i="1" s="1"/>
  <c r="P86" i="58"/>
  <c r="AO8" i="2"/>
  <c r="AO9" i="2" s="1"/>
  <c r="AO10" i="2" s="1"/>
  <c r="AO11" i="2" s="1"/>
  <c r="AO12" i="2" s="1"/>
  <c r="AO13" i="2" s="1"/>
  <c r="AO14" i="2" s="1"/>
  <c r="AO15" i="2" s="1"/>
  <c r="AO16" i="2" s="1"/>
  <c r="AO17" i="2" s="1"/>
  <c r="AO18" i="2" s="1"/>
  <c r="AO19" i="2" s="1"/>
  <c r="AO20" i="2" s="1"/>
  <c r="AO21" i="2" s="1"/>
  <c r="AO22" i="2" s="1"/>
  <c r="AO23" i="2" s="1"/>
  <c r="AO24" i="2" s="1"/>
  <c r="AO25" i="2" s="1"/>
  <c r="AO26" i="2" s="1"/>
  <c r="AO27" i="2" s="1"/>
  <c r="AO28" i="2" s="1"/>
  <c r="AO29" i="2" s="1"/>
  <c r="AO30" i="2" s="1"/>
  <c r="AO31" i="2" s="1"/>
  <c r="AO32" i="2" s="1"/>
  <c r="AO33" i="2" s="1"/>
  <c r="AO34" i="2" s="1"/>
  <c r="AO35" i="2" s="1"/>
  <c r="AO36" i="2" s="1"/>
  <c r="AM8" i="2"/>
  <c r="R12" i="58"/>
  <c r="AA67" i="16"/>
  <c r="AB32" i="2"/>
  <c r="AD33" i="2" s="1"/>
  <c r="AA40" i="16"/>
  <c r="AN9" i="2"/>
  <c r="Z32" i="2"/>
  <c r="O67" i="16"/>
  <c r="AA66" i="16"/>
  <c r="O41" i="16"/>
  <c r="AA41" i="16"/>
  <c r="Q41" i="16"/>
  <c r="X32" i="2"/>
  <c r="X193" i="54" l="1"/>
  <c r="X194" i="54"/>
  <c r="X195" i="54"/>
  <c r="X196" i="54"/>
  <c r="X197" i="54"/>
  <c r="X198" i="54"/>
  <c r="X199" i="54"/>
  <c r="X200" i="54"/>
  <c r="X201" i="54"/>
  <c r="X202" i="54"/>
  <c r="X203" i="54"/>
  <c r="X192" i="54"/>
  <c r="AM9" i="2" l="1"/>
  <c r="AM10" i="2" s="1"/>
  <c r="AM11" i="2" s="1"/>
  <c r="AM12" i="2" s="1"/>
  <c r="AM13" i="2" s="1"/>
  <c r="AM14" i="2" s="1"/>
  <c r="AM15" i="2" s="1"/>
  <c r="AM16" i="2" s="1"/>
  <c r="AM17" i="2" s="1"/>
  <c r="AM18" i="2" s="1"/>
  <c r="AM19" i="2" s="1"/>
  <c r="AM20" i="2" s="1"/>
  <c r="AM21" i="2" s="1"/>
  <c r="AM22" i="2" s="1"/>
  <c r="AM23" i="2" s="1"/>
  <c r="AM24" i="2" s="1"/>
  <c r="AM25" i="2" s="1"/>
  <c r="AM26" i="2" s="1"/>
  <c r="AM27" i="2" s="1"/>
  <c r="AM28" i="2" s="1"/>
  <c r="AM29" i="2" s="1"/>
  <c r="AM30" i="2" s="1"/>
  <c r="AM31" i="2" s="1"/>
  <c r="AM32" i="2" s="1"/>
  <c r="AM33" i="2" s="1"/>
  <c r="AM34" i="2" s="1"/>
  <c r="AM35" i="2" s="1"/>
  <c r="AM36" i="2" s="1"/>
  <c r="F46" i="1" l="1"/>
  <c r="I46" i="1" s="1"/>
  <c r="F47" i="1"/>
  <c r="N47" i="1" s="1"/>
  <c r="F48" i="1"/>
  <c r="S48" i="1" s="1"/>
  <c r="F49" i="1"/>
  <c r="N49" i="1" s="1"/>
  <c r="J47" i="1" l="1"/>
  <c r="N48" i="1"/>
  <c r="Z48" i="1" s="1"/>
  <c r="S46" i="1"/>
  <c r="N46" i="1"/>
  <c r="Z46" i="1" s="1"/>
  <c r="S47" i="1"/>
  <c r="AB46" i="1"/>
  <c r="M46" i="1"/>
  <c r="X46" i="1"/>
  <c r="J46" i="1"/>
  <c r="R46" i="1"/>
  <c r="J48" i="1"/>
  <c r="AB49" i="1"/>
  <c r="R49" i="1"/>
  <c r="M49" i="1"/>
  <c r="AB48" i="1"/>
  <c r="R48" i="1"/>
  <c r="I48" i="1"/>
  <c r="X47" i="1"/>
  <c r="R47" i="1"/>
  <c r="I47" i="1"/>
  <c r="AA49" i="1"/>
  <c r="W49" i="1"/>
  <c r="P49" i="1"/>
  <c r="H49" i="1"/>
  <c r="U49" i="1" s="1"/>
  <c r="AA48" i="1"/>
  <c r="W48" i="1"/>
  <c r="P48" i="1"/>
  <c r="H48" i="1"/>
  <c r="U48" i="1" s="1"/>
  <c r="AA47" i="1"/>
  <c r="W47" i="1"/>
  <c r="P47" i="1"/>
  <c r="H47" i="1"/>
  <c r="U47" i="1" s="1"/>
  <c r="AA46" i="1"/>
  <c r="W46" i="1"/>
  <c r="P46" i="1"/>
  <c r="H46" i="1"/>
  <c r="U46" i="1" s="1"/>
  <c r="J49" i="1"/>
  <c r="X49" i="1"/>
  <c r="I49" i="1"/>
  <c r="X48" i="1"/>
  <c r="M48" i="1"/>
  <c r="AB47" i="1"/>
  <c r="M47" i="1"/>
  <c r="Z49" i="1"/>
  <c r="K49" i="1"/>
  <c r="K48" i="1"/>
  <c r="Z47" i="1"/>
  <c r="K47" i="1"/>
  <c r="K46" i="1"/>
  <c r="S49" i="1"/>
  <c r="Y31" i="2" l="1"/>
  <c r="Y65" i="46" l="1"/>
  <c r="Y66" i="46"/>
  <c r="Y67" i="46"/>
  <c r="Y68" i="46"/>
  <c r="Y69" i="46"/>
  <c r="Y70" i="46"/>
  <c r="C29" i="50" l="1"/>
  <c r="B156" i="52"/>
  <c r="C156" i="52"/>
  <c r="E156" i="52"/>
  <c r="G156" i="52"/>
  <c r="H156" i="52"/>
  <c r="K156" i="52" s="1"/>
  <c r="U156" i="52"/>
  <c r="B157" i="52"/>
  <c r="C157" i="52"/>
  <c r="E157" i="52"/>
  <c r="G157" i="52"/>
  <c r="H157" i="52"/>
  <c r="K157" i="52" s="1"/>
  <c r="U157" i="52"/>
  <c r="B158" i="52"/>
  <c r="C158" i="52"/>
  <c r="E158" i="52"/>
  <c r="G158" i="52"/>
  <c r="H158" i="52"/>
  <c r="L158" i="52" s="1"/>
  <c r="U158" i="52"/>
  <c r="B159" i="52"/>
  <c r="C159" i="52"/>
  <c r="E159" i="52"/>
  <c r="G159" i="52"/>
  <c r="H159" i="52"/>
  <c r="K159" i="52" s="1"/>
  <c r="U159" i="52"/>
  <c r="B160" i="52"/>
  <c r="C160" i="52"/>
  <c r="E160" i="52"/>
  <c r="G160" i="52"/>
  <c r="H160" i="52"/>
  <c r="I160" i="52" s="1"/>
  <c r="U160" i="52"/>
  <c r="B161" i="52"/>
  <c r="C161" i="52"/>
  <c r="E161" i="52"/>
  <c r="G161" i="52"/>
  <c r="H161" i="52"/>
  <c r="K161" i="52" s="1"/>
  <c r="U161" i="52"/>
  <c r="B162" i="52"/>
  <c r="C162" i="52"/>
  <c r="E162" i="52"/>
  <c r="G162" i="52"/>
  <c r="H162" i="52"/>
  <c r="I162" i="52" s="1"/>
  <c r="U162" i="52"/>
  <c r="B163" i="52"/>
  <c r="C163" i="52"/>
  <c r="E163" i="52"/>
  <c r="G163" i="52"/>
  <c r="H163" i="52"/>
  <c r="K163" i="52" s="1"/>
  <c r="U163" i="52"/>
  <c r="B164" i="52"/>
  <c r="C164" i="52"/>
  <c r="E164" i="52"/>
  <c r="G164" i="52"/>
  <c r="H164" i="52"/>
  <c r="I164" i="52" s="1"/>
  <c r="U164" i="52"/>
  <c r="B165" i="52"/>
  <c r="C165" i="52"/>
  <c r="E165" i="52"/>
  <c r="G165" i="52"/>
  <c r="H165" i="52"/>
  <c r="K165" i="52" s="1"/>
  <c r="U165" i="52"/>
  <c r="B166" i="52"/>
  <c r="C166" i="52"/>
  <c r="E166" i="52"/>
  <c r="G166" i="52"/>
  <c r="H166" i="52"/>
  <c r="I166" i="52" s="1"/>
  <c r="U166" i="52"/>
  <c r="U155" i="52"/>
  <c r="H155" i="52"/>
  <c r="X155" i="52" s="1"/>
  <c r="G155" i="52"/>
  <c r="E155" i="52"/>
  <c r="C155" i="52"/>
  <c r="B155" i="52"/>
  <c r="B143" i="52"/>
  <c r="C143" i="52"/>
  <c r="E143" i="52"/>
  <c r="G143" i="52"/>
  <c r="H143" i="52"/>
  <c r="I143" i="52" s="1"/>
  <c r="U143" i="52"/>
  <c r="B144" i="52"/>
  <c r="C144" i="52"/>
  <c r="E144" i="52"/>
  <c r="G144" i="52"/>
  <c r="H144" i="52"/>
  <c r="K144" i="52" s="1"/>
  <c r="U144" i="52"/>
  <c r="B145" i="52"/>
  <c r="C145" i="52"/>
  <c r="E145" i="52"/>
  <c r="G145" i="52"/>
  <c r="H145" i="52"/>
  <c r="I145" i="52" s="1"/>
  <c r="U145" i="52"/>
  <c r="B146" i="52"/>
  <c r="C146" i="52"/>
  <c r="E146" i="52"/>
  <c r="G146" i="52"/>
  <c r="H146" i="52"/>
  <c r="K146" i="52" s="1"/>
  <c r="U146" i="52"/>
  <c r="B147" i="52"/>
  <c r="C147" i="52"/>
  <c r="E147" i="52"/>
  <c r="G147" i="52"/>
  <c r="H147" i="52"/>
  <c r="I147" i="52" s="1"/>
  <c r="U147" i="52"/>
  <c r="B148" i="52"/>
  <c r="C148" i="52"/>
  <c r="E148" i="52"/>
  <c r="G148" i="52"/>
  <c r="H148" i="52"/>
  <c r="K148" i="52" s="1"/>
  <c r="U148" i="52"/>
  <c r="B149" i="52"/>
  <c r="C149" i="52"/>
  <c r="E149" i="52"/>
  <c r="G149" i="52"/>
  <c r="H149" i="52"/>
  <c r="I149" i="52" s="1"/>
  <c r="U149" i="52"/>
  <c r="B150" i="52"/>
  <c r="C150" i="52"/>
  <c r="E150" i="52"/>
  <c r="G150" i="52"/>
  <c r="H150" i="52"/>
  <c r="K150" i="52" s="1"/>
  <c r="U150" i="52"/>
  <c r="B151" i="52"/>
  <c r="C151" i="52"/>
  <c r="E151" i="52"/>
  <c r="G151" i="52"/>
  <c r="H151" i="52"/>
  <c r="I151" i="52" s="1"/>
  <c r="U151" i="52"/>
  <c r="B152" i="52"/>
  <c r="C152" i="52"/>
  <c r="E152" i="52"/>
  <c r="G152" i="52"/>
  <c r="H152" i="52"/>
  <c r="K152" i="52" s="1"/>
  <c r="U152" i="52"/>
  <c r="B153" i="52"/>
  <c r="C153" i="52"/>
  <c r="E153" i="52"/>
  <c r="G153" i="52"/>
  <c r="H153" i="52"/>
  <c r="I153" i="52" s="1"/>
  <c r="U153" i="52"/>
  <c r="U142" i="52"/>
  <c r="H142" i="52"/>
  <c r="X142" i="52" s="1"/>
  <c r="G142" i="52"/>
  <c r="E142" i="52"/>
  <c r="C142" i="52"/>
  <c r="B142" i="52"/>
  <c r="B130" i="52"/>
  <c r="C130" i="52"/>
  <c r="E130" i="52"/>
  <c r="G130" i="52"/>
  <c r="H130" i="52"/>
  <c r="K130" i="52" s="1"/>
  <c r="U130" i="52"/>
  <c r="B131" i="52"/>
  <c r="C131" i="52"/>
  <c r="E131" i="52"/>
  <c r="G131" i="52"/>
  <c r="H131" i="52"/>
  <c r="K131" i="52" s="1"/>
  <c r="U131" i="52"/>
  <c r="B132" i="52"/>
  <c r="C132" i="52"/>
  <c r="E132" i="52"/>
  <c r="G132" i="52"/>
  <c r="H132" i="52"/>
  <c r="L132" i="52" s="1"/>
  <c r="U132" i="52"/>
  <c r="B133" i="52"/>
  <c r="C133" i="52"/>
  <c r="E133" i="52"/>
  <c r="G133" i="52"/>
  <c r="H133" i="52"/>
  <c r="K133" i="52" s="1"/>
  <c r="U133" i="52"/>
  <c r="B134" i="52"/>
  <c r="C134" i="52"/>
  <c r="E134" i="52"/>
  <c r="G134" i="52"/>
  <c r="H134" i="52"/>
  <c r="L134" i="52" s="1"/>
  <c r="U134" i="52"/>
  <c r="B135" i="52"/>
  <c r="C135" i="52"/>
  <c r="E135" i="52"/>
  <c r="G135" i="52"/>
  <c r="H135" i="52"/>
  <c r="K135" i="52" s="1"/>
  <c r="U135" i="52"/>
  <c r="B136" i="52"/>
  <c r="C136" i="52"/>
  <c r="E136" i="52"/>
  <c r="G136" i="52"/>
  <c r="H136" i="52"/>
  <c r="L136" i="52" s="1"/>
  <c r="U136" i="52"/>
  <c r="B137" i="52"/>
  <c r="C137" i="52"/>
  <c r="E137" i="52"/>
  <c r="G137" i="52"/>
  <c r="H137" i="52"/>
  <c r="K137" i="52" s="1"/>
  <c r="U137" i="52"/>
  <c r="B138" i="52"/>
  <c r="C138" i="52"/>
  <c r="E138" i="52"/>
  <c r="G138" i="52"/>
  <c r="H138" i="52"/>
  <c r="L138" i="52" s="1"/>
  <c r="U138" i="52"/>
  <c r="B139" i="52"/>
  <c r="C139" i="52"/>
  <c r="E139" i="52"/>
  <c r="G139" i="52"/>
  <c r="H139" i="52"/>
  <c r="K139" i="52" s="1"/>
  <c r="U139" i="52"/>
  <c r="B140" i="52"/>
  <c r="C140" i="52"/>
  <c r="E140" i="52"/>
  <c r="G140" i="52"/>
  <c r="H140" i="52"/>
  <c r="L140" i="52" s="1"/>
  <c r="U140" i="52"/>
  <c r="U129" i="52"/>
  <c r="H129" i="52"/>
  <c r="X129" i="52" s="1"/>
  <c r="G129" i="52"/>
  <c r="E129" i="52"/>
  <c r="C129" i="52"/>
  <c r="B129" i="52"/>
  <c r="B117" i="52"/>
  <c r="C117" i="52"/>
  <c r="E117" i="52"/>
  <c r="G117" i="52"/>
  <c r="H117" i="52"/>
  <c r="K117" i="52" s="1"/>
  <c r="U117" i="52"/>
  <c r="B118" i="52"/>
  <c r="C118" i="52"/>
  <c r="E118" i="52"/>
  <c r="G118" i="52"/>
  <c r="H118" i="52"/>
  <c r="I118" i="52" s="1"/>
  <c r="U118" i="52"/>
  <c r="B119" i="52"/>
  <c r="C119" i="52"/>
  <c r="E119" i="52"/>
  <c r="G119" i="52"/>
  <c r="H119" i="52"/>
  <c r="K119" i="52" s="1"/>
  <c r="U119" i="52"/>
  <c r="B120" i="52"/>
  <c r="C120" i="52"/>
  <c r="E120" i="52"/>
  <c r="G120" i="52"/>
  <c r="H120" i="52"/>
  <c r="L120" i="52" s="1"/>
  <c r="U120" i="52"/>
  <c r="B121" i="52"/>
  <c r="C121" i="52"/>
  <c r="E121" i="52"/>
  <c r="G121" i="52"/>
  <c r="H121" i="52"/>
  <c r="K121" i="52" s="1"/>
  <c r="U121" i="52"/>
  <c r="B122" i="52"/>
  <c r="C122" i="52"/>
  <c r="E122" i="52"/>
  <c r="G122" i="52"/>
  <c r="H122" i="52"/>
  <c r="I122" i="52" s="1"/>
  <c r="U122" i="52"/>
  <c r="B123" i="52"/>
  <c r="C123" i="52"/>
  <c r="E123" i="52"/>
  <c r="G123" i="52"/>
  <c r="H123" i="52"/>
  <c r="I123" i="52" s="1"/>
  <c r="U123" i="52"/>
  <c r="B124" i="52"/>
  <c r="C124" i="52"/>
  <c r="E124" i="52"/>
  <c r="G124" i="52"/>
  <c r="H124" i="52"/>
  <c r="L124" i="52" s="1"/>
  <c r="U124" i="52"/>
  <c r="B125" i="52"/>
  <c r="C125" i="52"/>
  <c r="E125" i="52"/>
  <c r="G125" i="52"/>
  <c r="H125" i="52"/>
  <c r="L125" i="52" s="1"/>
  <c r="U125" i="52"/>
  <c r="B126" i="52"/>
  <c r="C126" i="52"/>
  <c r="E126" i="52"/>
  <c r="G126" i="52"/>
  <c r="H126" i="52"/>
  <c r="I126" i="52" s="1"/>
  <c r="U126" i="52"/>
  <c r="B127" i="52"/>
  <c r="C127" i="52"/>
  <c r="E127" i="52"/>
  <c r="G127" i="52"/>
  <c r="H127" i="52"/>
  <c r="I127" i="52" s="1"/>
  <c r="U127" i="52"/>
  <c r="U116" i="52"/>
  <c r="H116" i="52"/>
  <c r="X116" i="52" s="1"/>
  <c r="G116" i="52"/>
  <c r="E116" i="52"/>
  <c r="C116" i="52"/>
  <c r="B116" i="52"/>
  <c r="B104" i="52"/>
  <c r="C104" i="52"/>
  <c r="E104" i="52"/>
  <c r="G104" i="52"/>
  <c r="H104" i="52"/>
  <c r="I104" i="52" s="1"/>
  <c r="U104" i="52"/>
  <c r="B105" i="52"/>
  <c r="C105" i="52"/>
  <c r="E105" i="52"/>
  <c r="G105" i="52"/>
  <c r="H105" i="52"/>
  <c r="K105" i="52" s="1"/>
  <c r="U105" i="52"/>
  <c r="B106" i="52"/>
  <c r="C106" i="52"/>
  <c r="E106" i="52"/>
  <c r="G106" i="52"/>
  <c r="H106" i="52"/>
  <c r="L106" i="52" s="1"/>
  <c r="U106" i="52"/>
  <c r="B107" i="52"/>
  <c r="C107" i="52"/>
  <c r="E107" i="52"/>
  <c r="G107" i="52"/>
  <c r="H107" i="52"/>
  <c r="L107" i="52" s="1"/>
  <c r="U107" i="52"/>
  <c r="B108" i="52"/>
  <c r="C108" i="52"/>
  <c r="E108" i="52"/>
  <c r="G108" i="52"/>
  <c r="H108" i="52"/>
  <c r="I108" i="52" s="1"/>
  <c r="U108" i="52"/>
  <c r="B109" i="52"/>
  <c r="C109" i="52"/>
  <c r="E109" i="52"/>
  <c r="G109" i="52"/>
  <c r="H109" i="52"/>
  <c r="I109" i="52" s="1"/>
  <c r="U109" i="52"/>
  <c r="B110" i="52"/>
  <c r="C110" i="52"/>
  <c r="E110" i="52"/>
  <c r="G110" i="52"/>
  <c r="H110" i="52"/>
  <c r="L110" i="52" s="1"/>
  <c r="U110" i="52"/>
  <c r="B111" i="52"/>
  <c r="C111" i="52"/>
  <c r="E111" i="52"/>
  <c r="G111" i="52"/>
  <c r="H111" i="52"/>
  <c r="L111" i="52" s="1"/>
  <c r="U111" i="52"/>
  <c r="B112" i="52"/>
  <c r="C112" i="52"/>
  <c r="E112" i="52"/>
  <c r="G112" i="52"/>
  <c r="H112" i="52"/>
  <c r="I112" i="52" s="1"/>
  <c r="U112" i="52"/>
  <c r="B113" i="52"/>
  <c r="C113" i="52"/>
  <c r="E113" i="52"/>
  <c r="G113" i="52"/>
  <c r="H113" i="52"/>
  <c r="I113" i="52" s="1"/>
  <c r="U113" i="52"/>
  <c r="B114" i="52"/>
  <c r="C114" i="52"/>
  <c r="E114" i="52"/>
  <c r="G114" i="52"/>
  <c r="H114" i="52"/>
  <c r="L114" i="52" s="1"/>
  <c r="U114" i="52"/>
  <c r="U103" i="52"/>
  <c r="H103" i="52"/>
  <c r="X103" i="52" s="1"/>
  <c r="G103" i="52"/>
  <c r="E103" i="52"/>
  <c r="C103" i="52"/>
  <c r="B103" i="52"/>
  <c r="B89" i="52"/>
  <c r="C89" i="52"/>
  <c r="E89" i="52"/>
  <c r="G89" i="52"/>
  <c r="H89" i="52"/>
  <c r="K89" i="52" s="1"/>
  <c r="U89" i="52"/>
  <c r="B90" i="52"/>
  <c r="C90" i="52"/>
  <c r="E90" i="52"/>
  <c r="G90" i="52"/>
  <c r="H90" i="52"/>
  <c r="I90" i="52" s="1"/>
  <c r="U90" i="52"/>
  <c r="B91" i="52"/>
  <c r="C91" i="52"/>
  <c r="E91" i="52"/>
  <c r="G91" i="52"/>
  <c r="H91" i="52"/>
  <c r="I91" i="52" s="1"/>
  <c r="U91" i="52"/>
  <c r="B92" i="52"/>
  <c r="C92" i="52"/>
  <c r="E92" i="52"/>
  <c r="G92" i="52"/>
  <c r="H92" i="52"/>
  <c r="K92" i="52" s="1"/>
  <c r="U92" i="52"/>
  <c r="B93" i="52"/>
  <c r="C93" i="52"/>
  <c r="E93" i="52"/>
  <c r="G93" i="52"/>
  <c r="H93" i="52"/>
  <c r="I93" i="52" s="1"/>
  <c r="U93" i="52"/>
  <c r="B94" i="52"/>
  <c r="C94" i="52"/>
  <c r="E94" i="52"/>
  <c r="G94" i="52"/>
  <c r="H94" i="52"/>
  <c r="I94" i="52" s="1"/>
  <c r="U94" i="52"/>
  <c r="B95" i="52"/>
  <c r="C95" i="52"/>
  <c r="E95" i="52"/>
  <c r="G95" i="52"/>
  <c r="H95" i="52"/>
  <c r="I95" i="52" s="1"/>
  <c r="U95" i="52"/>
  <c r="B96" i="52"/>
  <c r="C96" i="52"/>
  <c r="E96" i="52"/>
  <c r="G96" i="52"/>
  <c r="H96" i="52"/>
  <c r="K96" i="52" s="1"/>
  <c r="U96" i="52"/>
  <c r="B97" i="52"/>
  <c r="C97" i="52"/>
  <c r="E97" i="52"/>
  <c r="G97" i="52"/>
  <c r="H97" i="52"/>
  <c r="K97" i="52" s="1"/>
  <c r="U97" i="52"/>
  <c r="B98" i="52"/>
  <c r="C98" i="52"/>
  <c r="E98" i="52"/>
  <c r="G98" i="52"/>
  <c r="H98" i="52"/>
  <c r="I98" i="52" s="1"/>
  <c r="U98" i="52"/>
  <c r="B99" i="52"/>
  <c r="C99" i="52"/>
  <c r="E99" i="52"/>
  <c r="G99" i="52"/>
  <c r="H99" i="52"/>
  <c r="I99" i="52" s="1"/>
  <c r="U99" i="52"/>
  <c r="U88" i="52"/>
  <c r="H88" i="52"/>
  <c r="X88" i="52" s="1"/>
  <c r="G88" i="52"/>
  <c r="E88" i="52"/>
  <c r="C88" i="52"/>
  <c r="B88" i="52"/>
  <c r="B20" i="59"/>
  <c r="C20" i="59"/>
  <c r="E20" i="59"/>
  <c r="G20" i="59"/>
  <c r="H12" i="59" s="1"/>
  <c r="I20" i="59"/>
  <c r="J20" i="59"/>
  <c r="K12" i="59" s="1"/>
  <c r="L20" i="59"/>
  <c r="M20" i="59"/>
  <c r="N12" i="59" s="1"/>
  <c r="O20" i="59"/>
  <c r="P12" i="59" s="1"/>
  <c r="Q20" i="59"/>
  <c r="R12" i="59" s="1"/>
  <c r="S20" i="59"/>
  <c r="U20" i="59"/>
  <c r="V20" i="59"/>
  <c r="W20" i="59"/>
  <c r="Z20" i="59"/>
  <c r="AA20" i="59"/>
  <c r="B21" i="59"/>
  <c r="C21" i="59"/>
  <c r="E21" i="59"/>
  <c r="G21" i="59"/>
  <c r="H13" i="59" s="1"/>
  <c r="I21" i="59"/>
  <c r="J21" i="59"/>
  <c r="K13" i="59" s="1"/>
  <c r="L21" i="59"/>
  <c r="M21" i="59"/>
  <c r="N13" i="59" s="1"/>
  <c r="O21" i="59"/>
  <c r="P13" i="59" s="1"/>
  <c r="Q21" i="59"/>
  <c r="R13" i="59" s="1"/>
  <c r="S21" i="59"/>
  <c r="U21" i="59"/>
  <c r="V21" i="59"/>
  <c r="W21" i="59"/>
  <c r="Z21" i="59"/>
  <c r="AA21" i="59"/>
  <c r="B76" i="52"/>
  <c r="C76" i="52"/>
  <c r="E76" i="52"/>
  <c r="G76" i="52"/>
  <c r="H76" i="52"/>
  <c r="K76" i="52" s="1"/>
  <c r="U76" i="52"/>
  <c r="B77" i="52"/>
  <c r="C77" i="52"/>
  <c r="E77" i="52"/>
  <c r="G77" i="52"/>
  <c r="H77" i="52"/>
  <c r="I77" i="52" s="1"/>
  <c r="U77" i="52"/>
  <c r="B78" i="52"/>
  <c r="C78" i="52"/>
  <c r="E78" i="52"/>
  <c r="G78" i="52"/>
  <c r="H78" i="52"/>
  <c r="I78" i="52" s="1"/>
  <c r="U78" i="52"/>
  <c r="B79" i="52"/>
  <c r="C79" i="52"/>
  <c r="E79" i="52"/>
  <c r="G79" i="52"/>
  <c r="H79" i="52"/>
  <c r="I79" i="52" s="1"/>
  <c r="U79" i="52"/>
  <c r="B80" i="52"/>
  <c r="C80" i="52"/>
  <c r="E80" i="52"/>
  <c r="G80" i="52"/>
  <c r="H80" i="52"/>
  <c r="I80" i="52" s="1"/>
  <c r="U80" i="52"/>
  <c r="B81" i="52"/>
  <c r="C81" i="52"/>
  <c r="E81" i="52"/>
  <c r="G81" i="52"/>
  <c r="H81" i="52"/>
  <c r="K81" i="52" s="1"/>
  <c r="U81" i="52"/>
  <c r="B82" i="52"/>
  <c r="C82" i="52"/>
  <c r="E82" i="52"/>
  <c r="G82" i="52"/>
  <c r="H82" i="52"/>
  <c r="I82" i="52" s="1"/>
  <c r="U82" i="52"/>
  <c r="B83" i="52"/>
  <c r="C83" i="52"/>
  <c r="E83" i="52"/>
  <c r="G83" i="52"/>
  <c r="H83" i="52"/>
  <c r="K83" i="52" s="1"/>
  <c r="U83" i="52"/>
  <c r="B84" i="52"/>
  <c r="C84" i="52"/>
  <c r="E84" i="52"/>
  <c r="G84" i="52"/>
  <c r="H84" i="52"/>
  <c r="I84" i="52" s="1"/>
  <c r="U84" i="52"/>
  <c r="B85" i="52"/>
  <c r="C85" i="52"/>
  <c r="E85" i="52"/>
  <c r="G85" i="52"/>
  <c r="H85" i="52"/>
  <c r="I85" i="52" s="1"/>
  <c r="U85" i="52"/>
  <c r="B86" i="52"/>
  <c r="C86" i="52"/>
  <c r="E86" i="52"/>
  <c r="G86" i="52"/>
  <c r="H86" i="52"/>
  <c r="I86" i="52" s="1"/>
  <c r="U86" i="52"/>
  <c r="U75" i="52"/>
  <c r="H75" i="52"/>
  <c r="X75" i="52" s="1"/>
  <c r="G75" i="52"/>
  <c r="E75" i="52"/>
  <c r="C75" i="52"/>
  <c r="B75" i="52"/>
  <c r="B63" i="52"/>
  <c r="C63" i="52"/>
  <c r="E63" i="52"/>
  <c r="G63" i="52"/>
  <c r="H63" i="52"/>
  <c r="I63" i="52" s="1"/>
  <c r="U63" i="52"/>
  <c r="B64" i="52"/>
  <c r="C64" i="52"/>
  <c r="E64" i="52"/>
  <c r="G64" i="52"/>
  <c r="H64" i="52"/>
  <c r="I64" i="52" s="1"/>
  <c r="U64" i="52"/>
  <c r="B65" i="52"/>
  <c r="C65" i="52"/>
  <c r="E65" i="52"/>
  <c r="G65" i="52"/>
  <c r="H65" i="52"/>
  <c r="I65" i="52" s="1"/>
  <c r="U65" i="52"/>
  <c r="B66" i="52"/>
  <c r="C66" i="52"/>
  <c r="E66" i="52"/>
  <c r="G66" i="52"/>
  <c r="H66" i="52"/>
  <c r="K66" i="52" s="1"/>
  <c r="U66" i="52"/>
  <c r="B67" i="52"/>
  <c r="C67" i="52"/>
  <c r="E67" i="52"/>
  <c r="G67" i="52"/>
  <c r="H67" i="52"/>
  <c r="K67" i="52" s="1"/>
  <c r="U67" i="52"/>
  <c r="B68" i="52"/>
  <c r="C68" i="52"/>
  <c r="E68" i="52"/>
  <c r="G68" i="52"/>
  <c r="H68" i="52"/>
  <c r="I68" i="52" s="1"/>
  <c r="U68" i="52"/>
  <c r="B69" i="52"/>
  <c r="C69" i="52"/>
  <c r="E69" i="52"/>
  <c r="G69" i="52"/>
  <c r="H69" i="52"/>
  <c r="I69" i="52" s="1"/>
  <c r="U69" i="52"/>
  <c r="B70" i="52"/>
  <c r="C70" i="52"/>
  <c r="E70" i="52"/>
  <c r="G70" i="52"/>
  <c r="H70" i="52"/>
  <c r="K70" i="52" s="1"/>
  <c r="U70" i="52"/>
  <c r="B71" i="52"/>
  <c r="C71" i="52"/>
  <c r="E71" i="52"/>
  <c r="G71" i="52"/>
  <c r="H71" i="52"/>
  <c r="S71" i="52" s="1"/>
  <c r="U71" i="52"/>
  <c r="B72" i="52"/>
  <c r="C72" i="52"/>
  <c r="E72" i="52"/>
  <c r="G72" i="52"/>
  <c r="H72" i="52"/>
  <c r="I72" i="52" s="1"/>
  <c r="U72" i="52"/>
  <c r="B73" i="52"/>
  <c r="C73" i="52"/>
  <c r="E73" i="52"/>
  <c r="G73" i="52"/>
  <c r="H73" i="52"/>
  <c r="K73" i="52" s="1"/>
  <c r="U73" i="52"/>
  <c r="U62" i="52"/>
  <c r="H62" i="52"/>
  <c r="G62" i="52"/>
  <c r="E62" i="52"/>
  <c r="C62" i="52"/>
  <c r="B62" i="52"/>
  <c r="B50" i="52"/>
  <c r="C50" i="52"/>
  <c r="E50" i="52"/>
  <c r="G50" i="52"/>
  <c r="H50" i="52"/>
  <c r="I50" i="52" s="1"/>
  <c r="U50" i="52"/>
  <c r="B51" i="52"/>
  <c r="C51" i="52"/>
  <c r="E51" i="52"/>
  <c r="G51" i="52"/>
  <c r="H51" i="52"/>
  <c r="K51" i="52" s="1"/>
  <c r="U51" i="52"/>
  <c r="B52" i="52"/>
  <c r="C52" i="52"/>
  <c r="E52" i="52"/>
  <c r="G52" i="52"/>
  <c r="H52" i="52"/>
  <c r="I52" i="52" s="1"/>
  <c r="U52" i="52"/>
  <c r="B53" i="52"/>
  <c r="C53" i="52"/>
  <c r="E53" i="52"/>
  <c r="G53" i="52"/>
  <c r="H53" i="52"/>
  <c r="K53" i="52" s="1"/>
  <c r="U53" i="52"/>
  <c r="B54" i="52"/>
  <c r="C54" i="52"/>
  <c r="E54" i="52"/>
  <c r="G54" i="52"/>
  <c r="H54" i="52"/>
  <c r="I54" i="52" s="1"/>
  <c r="U54" i="52"/>
  <c r="B55" i="52"/>
  <c r="C55" i="52"/>
  <c r="E55" i="52"/>
  <c r="G55" i="52"/>
  <c r="H55" i="52"/>
  <c r="U55" i="52"/>
  <c r="B56" i="52"/>
  <c r="C56" i="52"/>
  <c r="E56" i="52"/>
  <c r="G56" i="52"/>
  <c r="H56" i="52"/>
  <c r="I56" i="52" s="1"/>
  <c r="U56" i="52"/>
  <c r="B57" i="52"/>
  <c r="C57" i="52"/>
  <c r="E57" i="52"/>
  <c r="G57" i="52"/>
  <c r="H57" i="52"/>
  <c r="K57" i="52" s="1"/>
  <c r="U57" i="52"/>
  <c r="B58" i="52"/>
  <c r="C58" i="52"/>
  <c r="E58" i="52"/>
  <c r="G58" i="52"/>
  <c r="H58" i="52"/>
  <c r="I58" i="52" s="1"/>
  <c r="U58" i="52"/>
  <c r="B59" i="52"/>
  <c r="C59" i="52"/>
  <c r="E59" i="52"/>
  <c r="G59" i="52"/>
  <c r="H59" i="52"/>
  <c r="K59" i="52" s="1"/>
  <c r="U59" i="52"/>
  <c r="B60" i="52"/>
  <c r="C60" i="52"/>
  <c r="E60" i="52"/>
  <c r="G60" i="52"/>
  <c r="H60" i="52"/>
  <c r="I60" i="52" s="1"/>
  <c r="U60" i="52"/>
  <c r="U49" i="52"/>
  <c r="H49" i="52"/>
  <c r="G49" i="52"/>
  <c r="E49" i="52"/>
  <c r="C49" i="52"/>
  <c r="B49" i="52"/>
  <c r="W133" i="52" l="1"/>
  <c r="W161" i="52"/>
  <c r="W143" i="52"/>
  <c r="Y21" i="59"/>
  <c r="S153" i="52"/>
  <c r="R83" i="52"/>
  <c r="X118" i="52"/>
  <c r="T70" i="52"/>
  <c r="S78" i="52"/>
  <c r="M79" i="52"/>
  <c r="L78" i="52"/>
  <c r="Q118" i="52"/>
  <c r="X140" i="52"/>
  <c r="W112" i="52"/>
  <c r="R112" i="52"/>
  <c r="T111" i="52"/>
  <c r="T64" i="52"/>
  <c r="O158" i="52"/>
  <c r="S130" i="52"/>
  <c r="X156" i="52"/>
  <c r="W151" i="52"/>
  <c r="S143" i="52"/>
  <c r="V84" i="52"/>
  <c r="W79" i="52"/>
  <c r="S68" i="52"/>
  <c r="T78" i="52"/>
  <c r="S112" i="52"/>
  <c r="R118" i="52"/>
  <c r="X132" i="52"/>
  <c r="X143" i="52"/>
  <c r="R143" i="52"/>
  <c r="S156" i="52"/>
  <c r="X130" i="52"/>
  <c r="O130" i="52"/>
  <c r="X148" i="52"/>
  <c r="W156" i="52"/>
  <c r="O156" i="52"/>
  <c r="X89" i="52"/>
  <c r="X70" i="52"/>
  <c r="X82" i="52"/>
  <c r="Q82" i="52"/>
  <c r="X78" i="52"/>
  <c r="Q78" i="52"/>
  <c r="M130" i="52"/>
  <c r="S151" i="52"/>
  <c r="M156" i="52"/>
  <c r="S82" i="52"/>
  <c r="W71" i="52"/>
  <c r="W82" i="52"/>
  <c r="O82" i="52"/>
  <c r="S79" i="52"/>
  <c r="M78" i="52"/>
  <c r="R89" i="52"/>
  <c r="V118" i="52"/>
  <c r="T130" i="52"/>
  <c r="I130" i="52"/>
  <c r="V130" i="52" s="1"/>
  <c r="M151" i="52"/>
  <c r="T148" i="52"/>
  <c r="T160" i="52"/>
  <c r="T156" i="52"/>
  <c r="I156" i="52"/>
  <c r="V156" i="52" s="1"/>
  <c r="W57" i="52"/>
  <c r="S69" i="52"/>
  <c r="W68" i="52"/>
  <c r="R68" i="52"/>
  <c r="K84" i="52"/>
  <c r="T82" i="52"/>
  <c r="M82" i="52"/>
  <c r="V80" i="52"/>
  <c r="T76" i="52"/>
  <c r="W97" i="52"/>
  <c r="O118" i="52"/>
  <c r="X117" i="52"/>
  <c r="S133" i="52"/>
  <c r="M143" i="52"/>
  <c r="S56" i="52"/>
  <c r="X69" i="52"/>
  <c r="M69" i="52"/>
  <c r="V68" i="52"/>
  <c r="M68" i="52"/>
  <c r="X63" i="52"/>
  <c r="S76" i="52"/>
  <c r="L98" i="52"/>
  <c r="S122" i="52"/>
  <c r="S121" i="52"/>
  <c r="T118" i="52"/>
  <c r="L118" i="52"/>
  <c r="O140" i="52"/>
  <c r="S137" i="52"/>
  <c r="X133" i="52"/>
  <c r="R133" i="52"/>
  <c r="Q132" i="52"/>
  <c r="W145" i="52"/>
  <c r="T143" i="52"/>
  <c r="L143" i="52"/>
  <c r="S58" i="52"/>
  <c r="M57" i="52"/>
  <c r="T52" i="52"/>
  <c r="V69" i="52"/>
  <c r="L69" i="52"/>
  <c r="L68" i="52"/>
  <c r="Q80" i="52"/>
  <c r="I76" i="52"/>
  <c r="V76" i="52" s="1"/>
  <c r="M97" i="52"/>
  <c r="O114" i="52"/>
  <c r="S117" i="52"/>
  <c r="X65" i="52"/>
  <c r="V94" i="52"/>
  <c r="S104" i="52"/>
  <c r="W138" i="52"/>
  <c r="W132" i="52"/>
  <c r="O132" i="52"/>
  <c r="W163" i="52"/>
  <c r="X160" i="52"/>
  <c r="S160" i="52"/>
  <c r="V86" i="52"/>
  <c r="X50" i="52"/>
  <c r="T72" i="52"/>
  <c r="R66" i="52"/>
  <c r="S63" i="52"/>
  <c r="S86" i="52"/>
  <c r="T85" i="52"/>
  <c r="X76" i="52"/>
  <c r="O76" i="52"/>
  <c r="V98" i="52"/>
  <c r="S97" i="52"/>
  <c r="W114" i="52"/>
  <c r="M104" i="52"/>
  <c r="S139" i="52"/>
  <c r="K132" i="52"/>
  <c r="S148" i="52"/>
  <c r="X146" i="52"/>
  <c r="S166" i="52"/>
  <c r="S162" i="52"/>
  <c r="S161" i="52"/>
  <c r="W160" i="52"/>
  <c r="Q160" i="52"/>
  <c r="W157" i="52"/>
  <c r="M59" i="52"/>
  <c r="Q72" i="52"/>
  <c r="Q66" i="52"/>
  <c r="S65" i="52"/>
  <c r="M63" i="52"/>
  <c r="W86" i="52"/>
  <c r="L86" i="52"/>
  <c r="L85" i="52"/>
  <c r="R84" i="52"/>
  <c r="R80" i="52"/>
  <c r="W77" i="52"/>
  <c r="M76" i="52"/>
  <c r="Y20" i="59"/>
  <c r="X97" i="52"/>
  <c r="O97" i="52"/>
  <c r="Q94" i="52"/>
  <c r="X90" i="52"/>
  <c r="S108" i="52"/>
  <c r="W104" i="52"/>
  <c r="L104" i="52"/>
  <c r="T119" i="52"/>
  <c r="W139" i="52"/>
  <c r="R139" i="52"/>
  <c r="O138" i="52"/>
  <c r="S132" i="52"/>
  <c r="I132" i="52"/>
  <c r="V132" i="52" s="1"/>
  <c r="Q166" i="52"/>
  <c r="M163" i="52"/>
  <c r="M161" i="52"/>
  <c r="M160" i="52"/>
  <c r="W93" i="52"/>
  <c r="W147" i="52"/>
  <c r="S54" i="52"/>
  <c r="R63" i="52"/>
  <c r="V79" i="52"/>
  <c r="S107" i="52"/>
  <c r="I155" i="52"/>
  <c r="V155" i="52" s="1"/>
  <c r="T158" i="52"/>
  <c r="M158" i="52"/>
  <c r="Q58" i="52"/>
  <c r="Q56" i="52"/>
  <c r="L63" i="52"/>
  <c r="R86" i="52"/>
  <c r="L79" i="52"/>
  <c r="W125" i="52"/>
  <c r="T60" i="52"/>
  <c r="W58" i="52"/>
  <c r="M58" i="52"/>
  <c r="W56" i="52"/>
  <c r="M56" i="52"/>
  <c r="Q54" i="52"/>
  <c r="S50" i="52"/>
  <c r="X72" i="52"/>
  <c r="O72" i="52"/>
  <c r="O70" i="52"/>
  <c r="M65" i="52"/>
  <c r="O64" i="52"/>
  <c r="Q63" i="52"/>
  <c r="K63" i="52"/>
  <c r="Q86" i="52"/>
  <c r="X85" i="52"/>
  <c r="R85" i="52"/>
  <c r="X84" i="52"/>
  <c r="T84" i="52"/>
  <c r="O84" i="52"/>
  <c r="X83" i="52"/>
  <c r="O83" i="52"/>
  <c r="V82" i="52"/>
  <c r="R82" i="52"/>
  <c r="K82" i="52"/>
  <c r="Q79" i="52"/>
  <c r="K79" i="52"/>
  <c r="W78" i="52"/>
  <c r="R78" i="52"/>
  <c r="K78" i="52"/>
  <c r="S77" i="52"/>
  <c r="W76" i="52"/>
  <c r="R76" i="52"/>
  <c r="L76" i="52"/>
  <c r="S98" i="52"/>
  <c r="T97" i="52"/>
  <c r="L97" i="52"/>
  <c r="S93" i="52"/>
  <c r="S90" i="52"/>
  <c r="W108" i="52"/>
  <c r="Q107" i="52"/>
  <c r="X106" i="52"/>
  <c r="W130" i="52"/>
  <c r="R130" i="52"/>
  <c r="L130" i="52"/>
  <c r="S147" i="52"/>
  <c r="S145" i="52"/>
  <c r="Q155" i="52"/>
  <c r="X158" i="52"/>
  <c r="S158" i="52"/>
  <c r="K158" i="52"/>
  <c r="R156" i="52"/>
  <c r="L156" i="52"/>
  <c r="X60" i="52"/>
  <c r="W59" i="52"/>
  <c r="W63" i="52"/>
  <c r="Q84" i="52"/>
  <c r="R79" i="52"/>
  <c r="K60" i="52"/>
  <c r="S59" i="52"/>
  <c r="K58" i="52"/>
  <c r="S57" i="52"/>
  <c r="K56" i="52"/>
  <c r="W54" i="52"/>
  <c r="M54" i="52"/>
  <c r="R50" i="52"/>
  <c r="X67" i="52"/>
  <c r="V65" i="52"/>
  <c r="V64" i="52"/>
  <c r="T63" i="52"/>
  <c r="O63" i="52"/>
  <c r="X86" i="52"/>
  <c r="T86" i="52"/>
  <c r="O86" i="52"/>
  <c r="V85" i="52"/>
  <c r="O85" i="52"/>
  <c r="W84" i="52"/>
  <c r="S84" i="52"/>
  <c r="M84" i="52"/>
  <c r="X79" i="52"/>
  <c r="T79" i="52"/>
  <c r="O79" i="52"/>
  <c r="V78" i="52"/>
  <c r="M77" i="52"/>
  <c r="Q76" i="52"/>
  <c r="Q98" i="52"/>
  <c r="M93" i="52"/>
  <c r="S89" i="52"/>
  <c r="Q114" i="52"/>
  <c r="W107" i="52"/>
  <c r="M107" i="52"/>
  <c r="T105" i="52"/>
  <c r="S125" i="52"/>
  <c r="T117" i="52"/>
  <c r="S140" i="52"/>
  <c r="X134" i="52"/>
  <c r="T132" i="52"/>
  <c r="M132" i="52"/>
  <c r="Q130" i="52"/>
  <c r="I142" i="52"/>
  <c r="V142" i="52" s="1"/>
  <c r="R147" i="52"/>
  <c r="M145" i="52"/>
  <c r="V143" i="52"/>
  <c r="W158" i="52"/>
  <c r="Q158" i="52"/>
  <c r="I158" i="52"/>
  <c r="Q156" i="52"/>
  <c r="X52" i="52"/>
  <c r="S52" i="52"/>
  <c r="W51" i="52"/>
  <c r="W50" i="52"/>
  <c r="M50" i="52"/>
  <c r="S73" i="52"/>
  <c r="W72" i="52"/>
  <c r="S72" i="52"/>
  <c r="M72" i="52"/>
  <c r="W70" i="52"/>
  <c r="S70" i="52"/>
  <c r="M70" i="52"/>
  <c r="Q68" i="52"/>
  <c r="K68" i="52"/>
  <c r="W67" i="52"/>
  <c r="S67" i="52"/>
  <c r="M67" i="52"/>
  <c r="X66" i="52"/>
  <c r="T66" i="52"/>
  <c r="O66" i="52"/>
  <c r="W65" i="52"/>
  <c r="R65" i="52"/>
  <c r="L65" i="52"/>
  <c r="X64" i="52"/>
  <c r="S64" i="52"/>
  <c r="M64" i="52"/>
  <c r="T81" i="52"/>
  <c r="X80" i="52"/>
  <c r="T80" i="52"/>
  <c r="O80" i="52"/>
  <c r="O78" i="52"/>
  <c r="V77" i="52"/>
  <c r="R77" i="52"/>
  <c r="L77" i="52"/>
  <c r="R97" i="52"/>
  <c r="I97" i="52"/>
  <c r="V97" i="52" s="1"/>
  <c r="V93" i="52"/>
  <c r="R93" i="52"/>
  <c r="L93" i="52"/>
  <c r="W91" i="52"/>
  <c r="M90" i="52"/>
  <c r="W89" i="52"/>
  <c r="L89" i="52"/>
  <c r="K103" i="52"/>
  <c r="M114" i="52"/>
  <c r="V112" i="52"/>
  <c r="M112" i="52"/>
  <c r="X111" i="52"/>
  <c r="S111" i="52"/>
  <c r="W109" i="52"/>
  <c r="R108" i="52"/>
  <c r="K107" i="52"/>
  <c r="R122" i="52"/>
  <c r="O121" i="52"/>
  <c r="W120" i="52"/>
  <c r="X119" i="52"/>
  <c r="S119" i="52"/>
  <c r="W117" i="52"/>
  <c r="O117" i="52"/>
  <c r="M140" i="52"/>
  <c r="M139" i="52"/>
  <c r="W153" i="52"/>
  <c r="R153" i="52"/>
  <c r="X152" i="52"/>
  <c r="W148" i="52"/>
  <c r="M148" i="52"/>
  <c r="V147" i="52"/>
  <c r="M147" i="52"/>
  <c r="O67" i="52"/>
  <c r="W53" i="52"/>
  <c r="W52" i="52"/>
  <c r="O52" i="52"/>
  <c r="L50" i="52"/>
  <c r="W73" i="52"/>
  <c r="R73" i="52"/>
  <c r="V72" i="52"/>
  <c r="R72" i="52"/>
  <c r="L72" i="52"/>
  <c r="M71" i="52"/>
  <c r="R70" i="52"/>
  <c r="L70" i="52"/>
  <c r="W69" i="52"/>
  <c r="R69" i="52"/>
  <c r="X68" i="52"/>
  <c r="T68" i="52"/>
  <c r="O68" i="52"/>
  <c r="R67" i="52"/>
  <c r="L67" i="52"/>
  <c r="W66" i="52"/>
  <c r="S66" i="52"/>
  <c r="M66" i="52"/>
  <c r="Q65" i="52"/>
  <c r="K65" i="52"/>
  <c r="W64" i="52"/>
  <c r="R64" i="52"/>
  <c r="L64" i="52"/>
  <c r="T83" i="52"/>
  <c r="X81" i="52"/>
  <c r="R81" i="52"/>
  <c r="W80" i="52"/>
  <c r="S80" i="52"/>
  <c r="M80" i="52"/>
  <c r="Q77" i="52"/>
  <c r="K77" i="52"/>
  <c r="Q93" i="52"/>
  <c r="K93" i="52"/>
  <c r="V90" i="52"/>
  <c r="O103" i="52"/>
  <c r="T114" i="52"/>
  <c r="I114" i="52"/>
  <c r="V114" i="52" s="1"/>
  <c r="L112" i="52"/>
  <c r="W111" i="52"/>
  <c r="O111" i="52"/>
  <c r="W122" i="52"/>
  <c r="M122" i="52"/>
  <c r="W121" i="52"/>
  <c r="L121" i="52"/>
  <c r="W119" i="52"/>
  <c r="R119" i="52"/>
  <c r="M117" i="52"/>
  <c r="K129" i="52"/>
  <c r="T140" i="52"/>
  <c r="K140" i="52"/>
  <c r="S135" i="52"/>
  <c r="T134" i="52"/>
  <c r="V153" i="52"/>
  <c r="M153" i="52"/>
  <c r="T149" i="52"/>
  <c r="I148" i="52"/>
  <c r="V148" i="52" s="1"/>
  <c r="L147" i="52"/>
  <c r="T146" i="52"/>
  <c r="W155" i="52"/>
  <c r="X162" i="52"/>
  <c r="Q162" i="52"/>
  <c r="M52" i="52"/>
  <c r="V50" i="52"/>
  <c r="Q70" i="52"/>
  <c r="I70" i="52"/>
  <c r="V70" i="52" s="1"/>
  <c r="Q67" i="52"/>
  <c r="I67" i="52"/>
  <c r="V67" i="52" s="1"/>
  <c r="T65" i="52"/>
  <c r="O65" i="52"/>
  <c r="Q64" i="52"/>
  <c r="K64" i="52"/>
  <c r="O81" i="52"/>
  <c r="X77" i="52"/>
  <c r="T77" i="52"/>
  <c r="O77" i="52"/>
  <c r="X93" i="52"/>
  <c r="T93" i="52"/>
  <c r="O93" i="52"/>
  <c r="S91" i="52"/>
  <c r="I111" i="52"/>
  <c r="V111" i="52" s="1"/>
  <c r="S109" i="52"/>
  <c r="L122" i="52"/>
  <c r="L119" i="52"/>
  <c r="O136" i="52"/>
  <c r="O134" i="52"/>
  <c r="L153" i="52"/>
  <c r="T152" i="52"/>
  <c r="T150" i="52"/>
  <c r="S146" i="52"/>
  <c r="T144" i="52"/>
  <c r="W165" i="52"/>
  <c r="S164" i="52"/>
  <c r="S163" i="52"/>
  <c r="W162" i="52"/>
  <c r="M162" i="52"/>
  <c r="W159" i="52"/>
  <c r="S157" i="52"/>
  <c r="T67" i="52"/>
  <c r="K162" i="52"/>
  <c r="M157" i="52"/>
  <c r="X49" i="52"/>
  <c r="O49" i="52"/>
  <c r="K49" i="52"/>
  <c r="K55" i="52"/>
  <c r="S55" i="52"/>
  <c r="X62" i="52"/>
  <c r="Q62" i="52"/>
  <c r="K62" i="52"/>
  <c r="I71" i="52"/>
  <c r="O71" i="52"/>
  <c r="T71" i="52"/>
  <c r="X71" i="52"/>
  <c r="K71" i="52"/>
  <c r="Q71" i="52"/>
  <c r="L71" i="52"/>
  <c r="R71" i="52"/>
  <c r="V71" i="52"/>
  <c r="W96" i="52"/>
  <c r="S53" i="52"/>
  <c r="R52" i="52"/>
  <c r="L52" i="52"/>
  <c r="Q50" i="52"/>
  <c r="K50" i="52"/>
  <c r="M73" i="52"/>
  <c r="Q69" i="52"/>
  <c r="K69" i="52"/>
  <c r="L66" i="52"/>
  <c r="Q85" i="52"/>
  <c r="K85" i="52"/>
  <c r="L84" i="52"/>
  <c r="W83" i="52"/>
  <c r="S83" i="52"/>
  <c r="M83" i="52"/>
  <c r="L82" i="52"/>
  <c r="W81" i="52"/>
  <c r="S81" i="52"/>
  <c r="M81" i="52"/>
  <c r="W99" i="52"/>
  <c r="W98" i="52"/>
  <c r="R98" i="52"/>
  <c r="K98" i="52"/>
  <c r="M94" i="52"/>
  <c r="T92" i="52"/>
  <c r="M91" i="52"/>
  <c r="W90" i="52"/>
  <c r="R90" i="52"/>
  <c r="L90" i="52"/>
  <c r="M113" i="52"/>
  <c r="Q110" i="52"/>
  <c r="X107" i="52"/>
  <c r="T107" i="52"/>
  <c r="O107" i="52"/>
  <c r="I107" i="52"/>
  <c r="V107" i="52" s="1"/>
  <c r="S105" i="52"/>
  <c r="S126" i="52"/>
  <c r="M125" i="52"/>
  <c r="O124" i="52"/>
  <c r="R121" i="52"/>
  <c r="I121" i="52"/>
  <c r="V121" i="52" s="1"/>
  <c r="O120" i="52"/>
  <c r="O119" i="52"/>
  <c r="R117" i="52"/>
  <c r="L117" i="52"/>
  <c r="W140" i="52"/>
  <c r="Q140" i="52"/>
  <c r="I140" i="52"/>
  <c r="V140" i="52" s="1"/>
  <c r="L139" i="52"/>
  <c r="T136" i="52"/>
  <c r="M136" i="52"/>
  <c r="W135" i="52"/>
  <c r="R135" i="52"/>
  <c r="W134" i="52"/>
  <c r="S134" i="52"/>
  <c r="M134" i="52"/>
  <c r="S152" i="52"/>
  <c r="V151" i="52"/>
  <c r="R151" i="52"/>
  <c r="L151" i="52"/>
  <c r="X150" i="52"/>
  <c r="S150" i="52"/>
  <c r="X149" i="52"/>
  <c r="S149" i="52"/>
  <c r="V145" i="52"/>
  <c r="R145" i="52"/>
  <c r="L145" i="52"/>
  <c r="X144" i="52"/>
  <c r="S144" i="52"/>
  <c r="K155" i="52"/>
  <c r="R155" i="52"/>
  <c r="W166" i="52"/>
  <c r="M166" i="52"/>
  <c r="X164" i="52"/>
  <c r="Q164" i="52"/>
  <c r="Q120" i="52"/>
  <c r="W60" i="52"/>
  <c r="S60" i="52"/>
  <c r="V60" i="52"/>
  <c r="Q60" i="52"/>
  <c r="M53" i="52"/>
  <c r="Q52" i="52"/>
  <c r="K52" i="52"/>
  <c r="T50" i="52"/>
  <c r="O50" i="52"/>
  <c r="T69" i="52"/>
  <c r="O69" i="52"/>
  <c r="I66" i="52"/>
  <c r="V66" i="52" s="1"/>
  <c r="S96" i="52"/>
  <c r="S92" i="52"/>
  <c r="Q90" i="52"/>
  <c r="K90" i="52"/>
  <c r="O110" i="52"/>
  <c r="S106" i="52"/>
  <c r="X105" i="52"/>
  <c r="M105" i="52"/>
  <c r="R126" i="52"/>
  <c r="K120" i="52"/>
  <c r="Q117" i="52"/>
  <c r="I117" i="52"/>
  <c r="V117" i="52" s="1"/>
  <c r="X136" i="52"/>
  <c r="S136" i="52"/>
  <c r="K136" i="52"/>
  <c r="M135" i="52"/>
  <c r="R134" i="52"/>
  <c r="K134" i="52"/>
  <c r="Q151" i="52"/>
  <c r="K151" i="52"/>
  <c r="W150" i="52"/>
  <c r="O150" i="52"/>
  <c r="W149" i="52"/>
  <c r="O149" i="52"/>
  <c r="O148" i="52"/>
  <c r="Q145" i="52"/>
  <c r="K145" i="52"/>
  <c r="W144" i="52"/>
  <c r="O144" i="52"/>
  <c r="L155" i="52"/>
  <c r="T155" i="52"/>
  <c r="K166" i="52"/>
  <c r="S165" i="52"/>
  <c r="W164" i="52"/>
  <c r="M164" i="52"/>
  <c r="K160" i="52"/>
  <c r="S159" i="52"/>
  <c r="M60" i="52"/>
  <c r="M86" i="52"/>
  <c r="W85" i="52"/>
  <c r="S85" i="52"/>
  <c r="M85" i="52"/>
  <c r="Q83" i="52"/>
  <c r="Q81" i="52"/>
  <c r="M98" i="52"/>
  <c r="Q97" i="52"/>
  <c r="X96" i="52"/>
  <c r="O96" i="52"/>
  <c r="S95" i="52"/>
  <c r="X92" i="52"/>
  <c r="I92" i="52"/>
  <c r="V92" i="52" s="1"/>
  <c r="T90" i="52"/>
  <c r="O90" i="52"/>
  <c r="M89" i="52"/>
  <c r="X114" i="52"/>
  <c r="S114" i="52"/>
  <c r="K114" i="52"/>
  <c r="W113" i="52"/>
  <c r="M111" i="52"/>
  <c r="W110" i="52"/>
  <c r="I110" i="52"/>
  <c r="V110" i="52" s="1"/>
  <c r="R107" i="52"/>
  <c r="M106" i="52"/>
  <c r="I105" i="52"/>
  <c r="V105" i="52" s="1"/>
  <c r="V104" i="52"/>
  <c r="W127" i="52"/>
  <c r="W126" i="52"/>
  <c r="L126" i="52"/>
  <c r="X121" i="52"/>
  <c r="T121" i="52"/>
  <c r="M121" i="52"/>
  <c r="S120" i="52"/>
  <c r="I120" i="52"/>
  <c r="V120" i="52" s="1"/>
  <c r="W136" i="52"/>
  <c r="Q136" i="52"/>
  <c r="I136" i="52"/>
  <c r="V136" i="52" s="1"/>
  <c r="Q134" i="52"/>
  <c r="I134" i="52"/>
  <c r="V134" i="52" s="1"/>
  <c r="Q131" i="52"/>
  <c r="X151" i="52"/>
  <c r="T151" i="52"/>
  <c r="O151" i="52"/>
  <c r="M150" i="52"/>
  <c r="M149" i="52"/>
  <c r="X145" i="52"/>
  <c r="T145" i="52"/>
  <c r="O145" i="52"/>
  <c r="I144" i="52"/>
  <c r="V144" i="52" s="1"/>
  <c r="O155" i="52"/>
  <c r="M165" i="52"/>
  <c r="K164" i="52"/>
  <c r="M159" i="52"/>
  <c r="V166" i="52"/>
  <c r="R166" i="52"/>
  <c r="L166" i="52"/>
  <c r="X165" i="52"/>
  <c r="T165" i="52"/>
  <c r="O165" i="52"/>
  <c r="I165" i="52"/>
  <c r="V165" i="52" s="1"/>
  <c r="V164" i="52"/>
  <c r="R164" i="52"/>
  <c r="L164" i="52"/>
  <c r="X163" i="52"/>
  <c r="T163" i="52"/>
  <c r="O163" i="52"/>
  <c r="I163" i="52"/>
  <c r="V163" i="52" s="1"/>
  <c r="V162" i="52"/>
  <c r="R162" i="52"/>
  <c r="L162" i="52"/>
  <c r="X161" i="52"/>
  <c r="T161" i="52"/>
  <c r="O161" i="52"/>
  <c r="I161" i="52"/>
  <c r="V161" i="52" s="1"/>
  <c r="V160" i="52"/>
  <c r="R160" i="52"/>
  <c r="L160" i="52"/>
  <c r="X159" i="52"/>
  <c r="T159" i="52"/>
  <c r="O159" i="52"/>
  <c r="I159" i="52"/>
  <c r="V159" i="52" s="1"/>
  <c r="V158" i="52"/>
  <c r="R158" i="52"/>
  <c r="X157" i="52"/>
  <c r="T157" i="52"/>
  <c r="O157" i="52"/>
  <c r="I157" i="52"/>
  <c r="V157" i="52" s="1"/>
  <c r="X166" i="52"/>
  <c r="T166" i="52"/>
  <c r="O166" i="52"/>
  <c r="R165" i="52"/>
  <c r="L165" i="52"/>
  <c r="T164" i="52"/>
  <c r="O164" i="52"/>
  <c r="R163" i="52"/>
  <c r="L163" i="52"/>
  <c r="T162" i="52"/>
  <c r="O162" i="52"/>
  <c r="R161" i="52"/>
  <c r="L161" i="52"/>
  <c r="O160" i="52"/>
  <c r="R159" i="52"/>
  <c r="L159" i="52"/>
  <c r="R157" i="52"/>
  <c r="L157" i="52"/>
  <c r="Q165" i="52"/>
  <c r="Q163" i="52"/>
  <c r="Q161" i="52"/>
  <c r="Q159" i="52"/>
  <c r="Q157" i="52"/>
  <c r="M155" i="52"/>
  <c r="S155" i="52"/>
  <c r="I49" i="52"/>
  <c r="V49" i="52" s="1"/>
  <c r="T49" i="52"/>
  <c r="W55" i="52"/>
  <c r="M55" i="52"/>
  <c r="V52" i="52"/>
  <c r="M51" i="52"/>
  <c r="X73" i="52"/>
  <c r="T73" i="52"/>
  <c r="O73" i="52"/>
  <c r="I73" i="52"/>
  <c r="V73" i="52" s="1"/>
  <c r="O75" i="52"/>
  <c r="K88" i="52"/>
  <c r="M99" i="52"/>
  <c r="T96" i="52"/>
  <c r="I96" i="52"/>
  <c r="V96" i="52" s="1"/>
  <c r="W94" i="52"/>
  <c r="R94" i="52"/>
  <c r="K94" i="52"/>
  <c r="M92" i="52"/>
  <c r="T89" i="52"/>
  <c r="O89" i="52"/>
  <c r="I89" i="52"/>
  <c r="V89" i="52" s="1"/>
  <c r="I103" i="52"/>
  <c r="T103" i="52"/>
  <c r="S113" i="52"/>
  <c r="Q111" i="52"/>
  <c r="K111" i="52"/>
  <c r="X110" i="52"/>
  <c r="S110" i="52"/>
  <c r="K110" i="52"/>
  <c r="L108" i="52"/>
  <c r="Q106" i="52"/>
  <c r="K106" i="52"/>
  <c r="K116" i="52"/>
  <c r="S127" i="52"/>
  <c r="Q125" i="52"/>
  <c r="K125" i="52"/>
  <c r="X124" i="52"/>
  <c r="S124" i="52"/>
  <c r="K124" i="52"/>
  <c r="X123" i="52"/>
  <c r="S123" i="52"/>
  <c r="T142" i="52"/>
  <c r="K72" i="52"/>
  <c r="V63" i="52"/>
  <c r="Q75" i="52"/>
  <c r="O88" i="52"/>
  <c r="T106" i="52"/>
  <c r="O106" i="52"/>
  <c r="I106" i="52"/>
  <c r="V106" i="52" s="1"/>
  <c r="W105" i="52"/>
  <c r="O105" i="52"/>
  <c r="R104" i="52"/>
  <c r="O116" i="52"/>
  <c r="X127" i="52"/>
  <c r="M127" i="52"/>
  <c r="V126" i="52"/>
  <c r="M126" i="52"/>
  <c r="X125" i="52"/>
  <c r="T125" i="52"/>
  <c r="O125" i="52"/>
  <c r="I125" i="52"/>
  <c r="V125" i="52" s="1"/>
  <c r="W124" i="52"/>
  <c r="Q124" i="52"/>
  <c r="I124" i="52"/>
  <c r="V124" i="52" s="1"/>
  <c r="W123" i="52"/>
  <c r="M123" i="52"/>
  <c r="V122" i="52"/>
  <c r="Q122" i="52"/>
  <c r="Q121" i="52"/>
  <c r="X120" i="52"/>
  <c r="T120" i="52"/>
  <c r="M120" i="52"/>
  <c r="Q119" i="52"/>
  <c r="I119" i="52"/>
  <c r="V119" i="52" s="1"/>
  <c r="W118" i="52"/>
  <c r="S118" i="52"/>
  <c r="M118" i="52"/>
  <c r="Q129" i="52"/>
  <c r="T138" i="52"/>
  <c r="M138" i="52"/>
  <c r="W137" i="52"/>
  <c r="R137" i="52"/>
  <c r="M133" i="52"/>
  <c r="T131" i="52"/>
  <c r="O131" i="52"/>
  <c r="K142" i="52"/>
  <c r="Q153" i="52"/>
  <c r="K153" i="52"/>
  <c r="W152" i="52"/>
  <c r="O152" i="52"/>
  <c r="I150" i="52"/>
  <c r="V150" i="52" s="1"/>
  <c r="V149" i="52"/>
  <c r="R149" i="52"/>
  <c r="L149" i="52"/>
  <c r="Q147" i="52"/>
  <c r="K147" i="52"/>
  <c r="W146" i="52"/>
  <c r="O146" i="52"/>
  <c r="Q143" i="52"/>
  <c r="K143" i="52"/>
  <c r="L73" i="52"/>
  <c r="I75" i="52"/>
  <c r="T75" i="52"/>
  <c r="Q88" i="52"/>
  <c r="Q116" i="52"/>
  <c r="X138" i="52"/>
  <c r="S138" i="52"/>
  <c r="K138" i="52"/>
  <c r="M137" i="52"/>
  <c r="L133" i="52"/>
  <c r="R132" i="52"/>
  <c r="X131" i="52"/>
  <c r="S131" i="52"/>
  <c r="M131" i="52"/>
  <c r="O142" i="52"/>
  <c r="X153" i="52"/>
  <c r="T153" i="52"/>
  <c r="O153" i="52"/>
  <c r="I152" i="52"/>
  <c r="Q149" i="52"/>
  <c r="K149" i="52"/>
  <c r="X147" i="52"/>
  <c r="T147" i="52"/>
  <c r="O147" i="52"/>
  <c r="I146" i="52"/>
  <c r="V146" i="52" s="1"/>
  <c r="O143" i="52"/>
  <c r="Q49" i="52"/>
  <c r="Q55" i="52"/>
  <c r="S51" i="52"/>
  <c r="Q73" i="52"/>
  <c r="K75" i="52"/>
  <c r="L80" i="52"/>
  <c r="I88" i="52"/>
  <c r="T88" i="52"/>
  <c r="S99" i="52"/>
  <c r="M96" i="52"/>
  <c r="W95" i="52"/>
  <c r="S94" i="52"/>
  <c r="L94" i="52"/>
  <c r="W92" i="52"/>
  <c r="O92" i="52"/>
  <c r="Q89" i="52"/>
  <c r="Q103" i="52"/>
  <c r="R111" i="52"/>
  <c r="T110" i="52"/>
  <c r="M110" i="52"/>
  <c r="M109" i="52"/>
  <c r="V108" i="52"/>
  <c r="M108" i="52"/>
  <c r="W106" i="52"/>
  <c r="R106" i="52"/>
  <c r="I116" i="52"/>
  <c r="T116" i="52"/>
  <c r="R125" i="52"/>
  <c r="T124" i="52"/>
  <c r="M124" i="52"/>
  <c r="T123" i="52"/>
  <c r="M119" i="52"/>
  <c r="Q138" i="52"/>
  <c r="I138" i="52"/>
  <c r="V138" i="52" s="1"/>
  <c r="W131" i="52"/>
  <c r="R131" i="52"/>
  <c r="L131" i="52"/>
  <c r="Q142" i="52"/>
  <c r="M152" i="52"/>
  <c r="M144" i="52"/>
  <c r="V152" i="52"/>
  <c r="R152" i="52"/>
  <c r="L152" i="52"/>
  <c r="R150" i="52"/>
  <c r="L150" i="52"/>
  <c r="R148" i="52"/>
  <c r="L148" i="52"/>
  <c r="R146" i="52"/>
  <c r="L146" i="52"/>
  <c r="R144" i="52"/>
  <c r="L144" i="52"/>
  <c r="M146" i="52"/>
  <c r="Q152" i="52"/>
  <c r="Q150" i="52"/>
  <c r="Q148" i="52"/>
  <c r="Q146" i="52"/>
  <c r="Q144" i="52"/>
  <c r="L142" i="52"/>
  <c r="R142" i="52"/>
  <c r="W142" i="52"/>
  <c r="M142" i="52"/>
  <c r="S142" i="52"/>
  <c r="R140" i="52"/>
  <c r="X139" i="52"/>
  <c r="T139" i="52"/>
  <c r="O139" i="52"/>
  <c r="I139" i="52"/>
  <c r="V139" i="52" s="1"/>
  <c r="R138" i="52"/>
  <c r="X137" i="52"/>
  <c r="T137" i="52"/>
  <c r="O137" i="52"/>
  <c r="I137" i="52"/>
  <c r="V137" i="52" s="1"/>
  <c r="R136" i="52"/>
  <c r="X135" i="52"/>
  <c r="T135" i="52"/>
  <c r="O135" i="52"/>
  <c r="I135" i="52"/>
  <c r="V135" i="52" s="1"/>
  <c r="T133" i="52"/>
  <c r="O133" i="52"/>
  <c r="I133" i="52"/>
  <c r="V133" i="52" s="1"/>
  <c r="I131" i="52"/>
  <c r="V131" i="52" s="1"/>
  <c r="L137" i="52"/>
  <c r="L135" i="52"/>
  <c r="Q139" i="52"/>
  <c r="Q137" i="52"/>
  <c r="Q135" i="52"/>
  <c r="Q133" i="52"/>
  <c r="I129" i="52"/>
  <c r="O129" i="52"/>
  <c r="T129" i="52"/>
  <c r="L129" i="52"/>
  <c r="R129" i="52"/>
  <c r="W129" i="52"/>
  <c r="M129" i="52"/>
  <c r="S129" i="52"/>
  <c r="V127" i="52"/>
  <c r="R127" i="52"/>
  <c r="L127" i="52"/>
  <c r="Q126" i="52"/>
  <c r="K126" i="52"/>
  <c r="V123" i="52"/>
  <c r="R123" i="52"/>
  <c r="L123" i="52"/>
  <c r="K122" i="52"/>
  <c r="K118" i="52"/>
  <c r="Q127" i="52"/>
  <c r="K127" i="52"/>
  <c r="X126" i="52"/>
  <c r="T126" i="52"/>
  <c r="O126" i="52"/>
  <c r="R124" i="52"/>
  <c r="Q123" i="52"/>
  <c r="K123" i="52"/>
  <c r="X122" i="52"/>
  <c r="T122" i="52"/>
  <c r="O122" i="52"/>
  <c r="R120" i="52"/>
  <c r="T127" i="52"/>
  <c r="O127" i="52"/>
  <c r="O123" i="52"/>
  <c r="L116" i="52"/>
  <c r="R116" i="52"/>
  <c r="W116" i="52"/>
  <c r="M116" i="52"/>
  <c r="S116" i="52"/>
  <c r="V113" i="52"/>
  <c r="R113" i="52"/>
  <c r="L113" i="52"/>
  <c r="Q112" i="52"/>
  <c r="K112" i="52"/>
  <c r="V109" i="52"/>
  <c r="R109" i="52"/>
  <c r="L109" i="52"/>
  <c r="Q108" i="52"/>
  <c r="K108" i="52"/>
  <c r="R105" i="52"/>
  <c r="L105" i="52"/>
  <c r="Q104" i="52"/>
  <c r="K104" i="52"/>
  <c r="R114" i="52"/>
  <c r="Q113" i="52"/>
  <c r="K113" i="52"/>
  <c r="X112" i="52"/>
  <c r="T112" i="52"/>
  <c r="O112" i="52"/>
  <c r="R110" i="52"/>
  <c r="Q109" i="52"/>
  <c r="K109" i="52"/>
  <c r="X108" i="52"/>
  <c r="T108" i="52"/>
  <c r="O108" i="52"/>
  <c r="Q105" i="52"/>
  <c r="X104" i="52"/>
  <c r="T104" i="52"/>
  <c r="O104" i="52"/>
  <c r="X113" i="52"/>
  <c r="T113" i="52"/>
  <c r="O113" i="52"/>
  <c r="X109" i="52"/>
  <c r="T109" i="52"/>
  <c r="O109" i="52"/>
  <c r="L103" i="52"/>
  <c r="R103" i="52"/>
  <c r="W103" i="52"/>
  <c r="M103" i="52"/>
  <c r="S103" i="52"/>
  <c r="M95" i="52"/>
  <c r="R99" i="52"/>
  <c r="V95" i="52"/>
  <c r="L95" i="52"/>
  <c r="V91" i="52"/>
  <c r="L91" i="52"/>
  <c r="V99" i="52"/>
  <c r="L99" i="52"/>
  <c r="R95" i="52"/>
  <c r="R91" i="52"/>
  <c r="Q99" i="52"/>
  <c r="K99" i="52"/>
  <c r="X98" i="52"/>
  <c r="T98" i="52"/>
  <c r="O98" i="52"/>
  <c r="R96" i="52"/>
  <c r="L96" i="52"/>
  <c r="Q95" i="52"/>
  <c r="K95" i="52"/>
  <c r="X94" i="52"/>
  <c r="T94" i="52"/>
  <c r="O94" i="52"/>
  <c r="R92" i="52"/>
  <c r="L92" i="52"/>
  <c r="Q91" i="52"/>
  <c r="K91" i="52"/>
  <c r="X99" i="52"/>
  <c r="T99" i="52"/>
  <c r="O99" i="52"/>
  <c r="Q96" i="52"/>
  <c r="X95" i="52"/>
  <c r="T95" i="52"/>
  <c r="O95" i="52"/>
  <c r="Q92" i="52"/>
  <c r="X91" i="52"/>
  <c r="T91" i="52"/>
  <c r="O91" i="52"/>
  <c r="L88" i="52"/>
  <c r="R88" i="52"/>
  <c r="W88" i="52"/>
  <c r="M88" i="52"/>
  <c r="S88" i="52"/>
  <c r="I83" i="52"/>
  <c r="V83" i="52" s="1"/>
  <c r="I81" i="52"/>
  <c r="V81" i="52" s="1"/>
  <c r="K86" i="52"/>
  <c r="K80" i="52"/>
  <c r="L83" i="52"/>
  <c r="L81" i="52"/>
  <c r="L75" i="52"/>
  <c r="R75" i="52"/>
  <c r="W75" i="52"/>
  <c r="M75" i="52"/>
  <c r="S75" i="52"/>
  <c r="I62" i="52"/>
  <c r="O62" i="52"/>
  <c r="T62" i="52"/>
  <c r="L62" i="52"/>
  <c r="R62" i="52"/>
  <c r="W62" i="52"/>
  <c r="M62" i="52"/>
  <c r="S62" i="52"/>
  <c r="R60" i="52"/>
  <c r="L60" i="52"/>
  <c r="X59" i="52"/>
  <c r="T59" i="52"/>
  <c r="O59" i="52"/>
  <c r="I59" i="52"/>
  <c r="V59" i="52" s="1"/>
  <c r="V58" i="52"/>
  <c r="R58" i="52"/>
  <c r="L58" i="52"/>
  <c r="X57" i="52"/>
  <c r="T57" i="52"/>
  <c r="O57" i="52"/>
  <c r="I57" i="52"/>
  <c r="V57" i="52" s="1"/>
  <c r="V56" i="52"/>
  <c r="R56" i="52"/>
  <c r="L56" i="52"/>
  <c r="X55" i="52"/>
  <c r="T55" i="52"/>
  <c r="O55" i="52"/>
  <c r="I55" i="52"/>
  <c r="V55" i="52" s="1"/>
  <c r="V54" i="52"/>
  <c r="R54" i="52"/>
  <c r="L54" i="52"/>
  <c r="X53" i="52"/>
  <c r="T53" i="52"/>
  <c r="O53" i="52"/>
  <c r="I53" i="52"/>
  <c r="V53" i="52" s="1"/>
  <c r="X51" i="52"/>
  <c r="T51" i="52"/>
  <c r="O51" i="52"/>
  <c r="I51" i="52"/>
  <c r="V51" i="52" s="1"/>
  <c r="K54" i="52"/>
  <c r="O60" i="52"/>
  <c r="R59" i="52"/>
  <c r="L59" i="52"/>
  <c r="X58" i="52"/>
  <c r="T58" i="52"/>
  <c r="O58" i="52"/>
  <c r="R57" i="52"/>
  <c r="L57" i="52"/>
  <c r="X56" i="52"/>
  <c r="T56" i="52"/>
  <c r="O56" i="52"/>
  <c r="R55" i="52"/>
  <c r="L55" i="52"/>
  <c r="X54" i="52"/>
  <c r="T54" i="52"/>
  <c r="O54" i="52"/>
  <c r="R53" i="52"/>
  <c r="L53" i="52"/>
  <c r="R51" i="52"/>
  <c r="L51" i="52"/>
  <c r="Q59" i="52"/>
  <c r="Q57" i="52"/>
  <c r="Q53" i="52"/>
  <c r="Q51" i="52"/>
  <c r="L49" i="52"/>
  <c r="R49" i="52"/>
  <c r="W49" i="52"/>
  <c r="M49" i="52"/>
  <c r="S49" i="52"/>
  <c r="U10" i="46"/>
  <c r="V10" i="46" s="1"/>
  <c r="AC45" i="63" l="1"/>
  <c r="AC44" i="63"/>
  <c r="AC43" i="63"/>
  <c r="AC42" i="63"/>
  <c r="AC41" i="63"/>
  <c r="AC40" i="63"/>
  <c r="AC25" i="63"/>
  <c r="AC15" i="63"/>
  <c r="AC14" i="63"/>
  <c r="AC13" i="63"/>
  <c r="AC12" i="63"/>
  <c r="AC11" i="63"/>
  <c r="AC10" i="63"/>
  <c r="AB45" i="63"/>
  <c r="AB44" i="63"/>
  <c r="AB43" i="63"/>
  <c r="AB42" i="63"/>
  <c r="AB41" i="63"/>
  <c r="AB40" i="63"/>
  <c r="AB25" i="63"/>
  <c r="AB15" i="63"/>
  <c r="AB14" i="63"/>
  <c r="AB13" i="63"/>
  <c r="AB12" i="63"/>
  <c r="AB11" i="63"/>
  <c r="AB10" i="63"/>
  <c r="AA45" i="63"/>
  <c r="AA44" i="63"/>
  <c r="AA43" i="63"/>
  <c r="AA42" i="63"/>
  <c r="AA41" i="63"/>
  <c r="AA40" i="63"/>
  <c r="AA25" i="63"/>
  <c r="AA15" i="63"/>
  <c r="AA14" i="63"/>
  <c r="AA13" i="63"/>
  <c r="AA12" i="63"/>
  <c r="AA11" i="63"/>
  <c r="AA10" i="63"/>
  <c r="L38" i="63"/>
  <c r="L37" i="63"/>
  <c r="L36" i="63"/>
  <c r="L34" i="63"/>
  <c r="L33" i="63"/>
  <c r="L32" i="63"/>
  <c r="L31" i="63"/>
  <c r="K45" i="63"/>
  <c r="L30" i="63" s="1"/>
  <c r="K44" i="63"/>
  <c r="L29" i="63" s="1"/>
  <c r="K43" i="63"/>
  <c r="L28" i="63" s="1"/>
  <c r="K42" i="63"/>
  <c r="L27" i="63" s="1"/>
  <c r="K41" i="63"/>
  <c r="L26" i="63" s="1"/>
  <c r="K40" i="63"/>
  <c r="L21" i="63" s="1"/>
  <c r="L19" i="63"/>
  <c r="L18" i="63"/>
  <c r="L17" i="63"/>
  <c r="L16" i="63"/>
  <c r="K25" i="63"/>
  <c r="K15" i="63"/>
  <c r="K14" i="63"/>
  <c r="K13" i="63"/>
  <c r="K12" i="63"/>
  <c r="K11" i="63"/>
  <c r="K10" i="63"/>
  <c r="M45" i="63"/>
  <c r="M44" i="63"/>
  <c r="M43" i="63"/>
  <c r="M42" i="63"/>
  <c r="M41" i="63"/>
  <c r="M40" i="63"/>
  <c r="M25" i="63"/>
  <c r="M15" i="63"/>
  <c r="M14" i="63"/>
  <c r="M13" i="63"/>
  <c r="M12" i="63"/>
  <c r="M11" i="63"/>
  <c r="M10" i="63"/>
  <c r="U47" i="52"/>
  <c r="U46" i="52"/>
  <c r="U45" i="52"/>
  <c r="U44" i="52"/>
  <c r="U43" i="52"/>
  <c r="U42" i="52"/>
  <c r="U41" i="52"/>
  <c r="U40" i="52"/>
  <c r="U39" i="52"/>
  <c r="U38" i="52"/>
  <c r="U37" i="52"/>
  <c r="U36" i="52"/>
  <c r="U34" i="52"/>
  <c r="U33" i="52"/>
  <c r="U32" i="52"/>
  <c r="U31" i="52"/>
  <c r="U30" i="52"/>
  <c r="U29" i="52"/>
  <c r="U28" i="52"/>
  <c r="U27" i="52"/>
  <c r="U26" i="52"/>
  <c r="U25" i="52"/>
  <c r="U24" i="52"/>
  <c r="U23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W19" i="59"/>
  <c r="W15" i="59"/>
  <c r="W14" i="59"/>
  <c r="W13" i="59"/>
  <c r="W12" i="59"/>
  <c r="W11" i="59"/>
  <c r="V19" i="59"/>
  <c r="V15" i="59"/>
  <c r="V14" i="59"/>
  <c r="V13" i="59"/>
  <c r="V12" i="59"/>
  <c r="V11" i="59"/>
  <c r="U19" i="59"/>
  <c r="U15" i="59"/>
  <c r="U14" i="59"/>
  <c r="U13" i="59"/>
  <c r="U12" i="59"/>
  <c r="U11" i="59"/>
  <c r="L19" i="59"/>
  <c r="L11" i="59"/>
  <c r="J19" i="59"/>
  <c r="J11" i="59"/>
  <c r="X76" i="50"/>
  <c r="X75" i="50"/>
  <c r="X74" i="50"/>
  <c r="X73" i="50"/>
  <c r="X72" i="50"/>
  <c r="X71" i="50"/>
  <c r="X70" i="50"/>
  <c r="X69" i="50"/>
  <c r="X68" i="50"/>
  <c r="X67" i="50"/>
  <c r="X66" i="50"/>
  <c r="X65" i="50"/>
  <c r="X64" i="50"/>
  <c r="X63" i="50"/>
  <c r="X62" i="50"/>
  <c r="X61" i="50"/>
  <c r="X60" i="50"/>
  <c r="X59" i="50"/>
  <c r="X58" i="50"/>
  <c r="X57" i="50"/>
  <c r="X56" i="50"/>
  <c r="X55" i="50"/>
  <c r="X54" i="50"/>
  <c r="X53" i="50"/>
  <c r="X52" i="50"/>
  <c r="X51" i="50"/>
  <c r="X50" i="50"/>
  <c r="X49" i="50"/>
  <c r="X48" i="50"/>
  <c r="X47" i="50"/>
  <c r="X46" i="50"/>
  <c r="X45" i="50"/>
  <c r="X44" i="50"/>
  <c r="X43" i="50"/>
  <c r="X42" i="50"/>
  <c r="X41" i="50"/>
  <c r="X40" i="50"/>
  <c r="X39" i="50"/>
  <c r="X38" i="50"/>
  <c r="X37" i="50"/>
  <c r="X36" i="50"/>
  <c r="X34" i="50"/>
  <c r="X33" i="50"/>
  <c r="X32" i="50"/>
  <c r="X31" i="50"/>
  <c r="X30" i="50"/>
  <c r="X29" i="50"/>
  <c r="X28" i="50"/>
  <c r="X27" i="50"/>
  <c r="X26" i="50"/>
  <c r="X25" i="50"/>
  <c r="X24" i="50"/>
  <c r="X23" i="50"/>
  <c r="X22" i="50"/>
  <c r="X21" i="50"/>
  <c r="X20" i="50"/>
  <c r="X19" i="50"/>
  <c r="X18" i="50"/>
  <c r="X17" i="50"/>
  <c r="X16" i="50"/>
  <c r="X15" i="50"/>
  <c r="X14" i="50"/>
  <c r="X13" i="50"/>
  <c r="X12" i="50"/>
  <c r="W76" i="50"/>
  <c r="W75" i="50"/>
  <c r="W74" i="50"/>
  <c r="W73" i="50"/>
  <c r="W72" i="50"/>
  <c r="W71" i="50"/>
  <c r="W70" i="50"/>
  <c r="W69" i="50"/>
  <c r="W68" i="50"/>
  <c r="W67" i="50"/>
  <c r="W66" i="50"/>
  <c r="W65" i="50"/>
  <c r="W64" i="50"/>
  <c r="W63" i="50"/>
  <c r="W62" i="50"/>
  <c r="W61" i="50"/>
  <c r="W60" i="50"/>
  <c r="W59" i="50"/>
  <c r="W58" i="50"/>
  <c r="W57" i="50"/>
  <c r="W56" i="50"/>
  <c r="W55" i="50"/>
  <c r="W54" i="50"/>
  <c r="W53" i="50"/>
  <c r="W52" i="50"/>
  <c r="W51" i="50"/>
  <c r="W50" i="50"/>
  <c r="W49" i="50"/>
  <c r="W48" i="50"/>
  <c r="W47" i="50"/>
  <c r="W46" i="50"/>
  <c r="W45" i="50"/>
  <c r="W44" i="50"/>
  <c r="W43" i="50"/>
  <c r="W42" i="50"/>
  <c r="W41" i="50"/>
  <c r="W40" i="50"/>
  <c r="W39" i="50"/>
  <c r="W38" i="50"/>
  <c r="W37" i="50"/>
  <c r="W36" i="50"/>
  <c r="W34" i="50"/>
  <c r="W33" i="50"/>
  <c r="W32" i="50"/>
  <c r="W31" i="50"/>
  <c r="W30" i="50"/>
  <c r="W29" i="50"/>
  <c r="W28" i="50"/>
  <c r="W27" i="50"/>
  <c r="W26" i="50"/>
  <c r="W25" i="50"/>
  <c r="W24" i="50"/>
  <c r="W23" i="50"/>
  <c r="W22" i="50"/>
  <c r="W21" i="50"/>
  <c r="W20" i="50"/>
  <c r="W19" i="50"/>
  <c r="W18" i="50"/>
  <c r="W17" i="50"/>
  <c r="W16" i="50"/>
  <c r="W15" i="50"/>
  <c r="W14" i="50"/>
  <c r="W13" i="50"/>
  <c r="W12" i="50"/>
  <c r="K76" i="50"/>
  <c r="K75" i="50"/>
  <c r="K74" i="50"/>
  <c r="K73" i="50"/>
  <c r="K72" i="50"/>
  <c r="K71" i="50"/>
  <c r="K70" i="50"/>
  <c r="K69" i="50"/>
  <c r="K68" i="50"/>
  <c r="K67" i="50"/>
  <c r="K66" i="50"/>
  <c r="K65" i="50"/>
  <c r="K64" i="50"/>
  <c r="K63" i="50"/>
  <c r="K62" i="50"/>
  <c r="K61" i="50"/>
  <c r="K60" i="50"/>
  <c r="K59" i="50"/>
  <c r="K58" i="50"/>
  <c r="K57" i="50"/>
  <c r="K56" i="50"/>
  <c r="K55" i="50"/>
  <c r="K54" i="50"/>
  <c r="K53" i="50"/>
  <c r="K52" i="50"/>
  <c r="K51" i="50"/>
  <c r="K50" i="50"/>
  <c r="K49" i="50"/>
  <c r="K48" i="50"/>
  <c r="K47" i="50"/>
  <c r="K46" i="50"/>
  <c r="K45" i="50"/>
  <c r="K44" i="50"/>
  <c r="K43" i="50"/>
  <c r="K42" i="50"/>
  <c r="K41" i="50"/>
  <c r="K40" i="50"/>
  <c r="K39" i="50"/>
  <c r="K38" i="50"/>
  <c r="K37" i="50"/>
  <c r="K36" i="50"/>
  <c r="K34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U655" i="49"/>
  <c r="U654" i="49"/>
  <c r="U653" i="49"/>
  <c r="U652" i="49"/>
  <c r="U651" i="49"/>
  <c r="U650" i="49"/>
  <c r="U649" i="49"/>
  <c r="U648" i="49"/>
  <c r="U647" i="49"/>
  <c r="U646" i="49"/>
  <c r="U645" i="49"/>
  <c r="U644" i="49"/>
  <c r="U643" i="49"/>
  <c r="U642" i="49"/>
  <c r="U641" i="49"/>
  <c r="U640" i="49"/>
  <c r="U639" i="49"/>
  <c r="U638" i="49"/>
  <c r="U637" i="49"/>
  <c r="U636" i="49"/>
  <c r="U635" i="49"/>
  <c r="U634" i="49"/>
  <c r="U633" i="49"/>
  <c r="U632" i="49"/>
  <c r="U631" i="49"/>
  <c r="U630" i="49"/>
  <c r="U629" i="49"/>
  <c r="U628" i="49"/>
  <c r="U627" i="49"/>
  <c r="U626" i="49"/>
  <c r="U625" i="49"/>
  <c r="U624" i="49"/>
  <c r="U623" i="49"/>
  <c r="U622" i="49"/>
  <c r="U621" i="49"/>
  <c r="U620" i="49"/>
  <c r="U619" i="49"/>
  <c r="U618" i="49"/>
  <c r="U617" i="49"/>
  <c r="U616" i="49"/>
  <c r="U615" i="49"/>
  <c r="U614" i="49"/>
  <c r="U613" i="49"/>
  <c r="U612" i="49"/>
  <c r="U611" i="49"/>
  <c r="U610" i="49"/>
  <c r="U609" i="49"/>
  <c r="U608" i="49"/>
  <c r="U607" i="49"/>
  <c r="U606" i="49"/>
  <c r="U605" i="49"/>
  <c r="U604" i="49"/>
  <c r="U603" i="49"/>
  <c r="U602" i="49"/>
  <c r="U601" i="49"/>
  <c r="U600" i="49"/>
  <c r="U599" i="49"/>
  <c r="U598" i="49"/>
  <c r="U597" i="49"/>
  <c r="U596" i="49"/>
  <c r="U595" i="49"/>
  <c r="U594" i="49"/>
  <c r="U593" i="49"/>
  <c r="U592" i="49"/>
  <c r="U591" i="49"/>
  <c r="U590" i="49"/>
  <c r="U589" i="49"/>
  <c r="U588" i="49"/>
  <c r="U587" i="49"/>
  <c r="U586" i="49"/>
  <c r="U585" i="49"/>
  <c r="U584" i="49"/>
  <c r="U583" i="49"/>
  <c r="U582" i="49"/>
  <c r="U581" i="49"/>
  <c r="U580" i="49"/>
  <c r="U579" i="49"/>
  <c r="U578" i="49"/>
  <c r="U577" i="49"/>
  <c r="U576" i="49"/>
  <c r="U575" i="49"/>
  <c r="U574" i="49"/>
  <c r="U573" i="49"/>
  <c r="U572" i="49"/>
  <c r="U571" i="49"/>
  <c r="U570" i="49"/>
  <c r="U569" i="49"/>
  <c r="U568" i="49"/>
  <c r="U567" i="49"/>
  <c r="U566" i="49"/>
  <c r="U565" i="49"/>
  <c r="U564" i="49"/>
  <c r="U563" i="49"/>
  <c r="U562" i="49"/>
  <c r="U561" i="49"/>
  <c r="U560" i="49"/>
  <c r="U559" i="49"/>
  <c r="U558" i="49"/>
  <c r="U557" i="49"/>
  <c r="U556" i="49"/>
  <c r="U555" i="49"/>
  <c r="U554" i="49"/>
  <c r="U553" i="49"/>
  <c r="U552" i="49"/>
  <c r="U551" i="49"/>
  <c r="U550" i="49"/>
  <c r="U549" i="49"/>
  <c r="U548" i="49"/>
  <c r="U547" i="49"/>
  <c r="U546" i="49"/>
  <c r="U545" i="49"/>
  <c r="U544" i="49"/>
  <c r="U543" i="49"/>
  <c r="U542" i="49"/>
  <c r="U541" i="49"/>
  <c r="U540" i="49"/>
  <c r="U539" i="49"/>
  <c r="U538" i="49"/>
  <c r="U537" i="49"/>
  <c r="U536" i="49"/>
  <c r="U535" i="49"/>
  <c r="U534" i="49"/>
  <c r="U533" i="49"/>
  <c r="U532" i="49"/>
  <c r="U531" i="49"/>
  <c r="U530" i="49"/>
  <c r="U529" i="49"/>
  <c r="U528" i="49"/>
  <c r="U527" i="49"/>
  <c r="U526" i="49"/>
  <c r="U525" i="49"/>
  <c r="U524" i="49"/>
  <c r="U523" i="49"/>
  <c r="U522" i="49"/>
  <c r="U521" i="49"/>
  <c r="U520" i="49"/>
  <c r="U519" i="49"/>
  <c r="U518" i="49"/>
  <c r="U517" i="49"/>
  <c r="U516" i="49"/>
  <c r="U515" i="49"/>
  <c r="U514" i="49"/>
  <c r="U513" i="49"/>
  <c r="U512" i="49"/>
  <c r="U511" i="49"/>
  <c r="U510" i="49"/>
  <c r="U509" i="49"/>
  <c r="U508" i="49"/>
  <c r="U507" i="49"/>
  <c r="U506" i="49"/>
  <c r="U505" i="49"/>
  <c r="U504" i="49"/>
  <c r="U503" i="49"/>
  <c r="U502" i="49"/>
  <c r="U501" i="49"/>
  <c r="U500" i="49"/>
  <c r="U499" i="49"/>
  <c r="U498" i="49"/>
  <c r="U497" i="49"/>
  <c r="U496" i="49"/>
  <c r="U495" i="49"/>
  <c r="U494" i="49"/>
  <c r="U493" i="49"/>
  <c r="U492" i="49"/>
  <c r="U491" i="49"/>
  <c r="U490" i="49"/>
  <c r="U489" i="49"/>
  <c r="U488" i="49"/>
  <c r="U487" i="49"/>
  <c r="U486" i="49"/>
  <c r="U485" i="49"/>
  <c r="U484" i="49"/>
  <c r="U483" i="49"/>
  <c r="U482" i="49"/>
  <c r="U481" i="49"/>
  <c r="U480" i="49"/>
  <c r="U479" i="49"/>
  <c r="U478" i="49"/>
  <c r="U477" i="49"/>
  <c r="U476" i="49"/>
  <c r="U475" i="49"/>
  <c r="U474" i="49"/>
  <c r="U473" i="49"/>
  <c r="U472" i="49"/>
  <c r="U471" i="49"/>
  <c r="U470" i="49"/>
  <c r="U469" i="49"/>
  <c r="U468" i="49"/>
  <c r="U467" i="49"/>
  <c r="U466" i="49"/>
  <c r="U465" i="49"/>
  <c r="U464" i="49"/>
  <c r="U463" i="49"/>
  <c r="U462" i="49"/>
  <c r="U461" i="49"/>
  <c r="U460" i="49"/>
  <c r="U459" i="49"/>
  <c r="U458" i="49"/>
  <c r="U457" i="49"/>
  <c r="U456" i="49"/>
  <c r="U455" i="49"/>
  <c r="U454" i="49"/>
  <c r="U453" i="49"/>
  <c r="U452" i="49"/>
  <c r="U451" i="49"/>
  <c r="U450" i="49"/>
  <c r="U449" i="49"/>
  <c r="U448" i="49"/>
  <c r="U447" i="49"/>
  <c r="U446" i="49"/>
  <c r="U445" i="49"/>
  <c r="U444" i="49"/>
  <c r="U443" i="49"/>
  <c r="U442" i="49"/>
  <c r="U441" i="49"/>
  <c r="U440" i="49"/>
  <c r="U439" i="49"/>
  <c r="U438" i="49"/>
  <c r="U437" i="49"/>
  <c r="U436" i="49"/>
  <c r="U435" i="49"/>
  <c r="U434" i="49"/>
  <c r="U433" i="49"/>
  <c r="U432" i="49"/>
  <c r="U431" i="49"/>
  <c r="U430" i="49"/>
  <c r="U429" i="49"/>
  <c r="U428" i="49"/>
  <c r="U427" i="49"/>
  <c r="U426" i="49"/>
  <c r="U425" i="49"/>
  <c r="U424" i="49"/>
  <c r="U423" i="49"/>
  <c r="U422" i="49"/>
  <c r="U421" i="49"/>
  <c r="U420" i="49"/>
  <c r="U419" i="49"/>
  <c r="U418" i="49"/>
  <c r="U417" i="49"/>
  <c r="U416" i="49"/>
  <c r="U415" i="49"/>
  <c r="U414" i="49"/>
  <c r="U413" i="49"/>
  <c r="U412" i="49"/>
  <c r="U411" i="49"/>
  <c r="U410" i="49"/>
  <c r="U409" i="49"/>
  <c r="U408" i="49"/>
  <c r="U407" i="49"/>
  <c r="U406" i="49"/>
  <c r="U405" i="49"/>
  <c r="U404" i="49"/>
  <c r="U403" i="49"/>
  <c r="U402" i="49"/>
  <c r="U401" i="49"/>
  <c r="U400" i="49"/>
  <c r="U399" i="49"/>
  <c r="U398" i="49"/>
  <c r="U397" i="49"/>
  <c r="U396" i="49"/>
  <c r="U395" i="49"/>
  <c r="U394" i="49"/>
  <c r="U393" i="49"/>
  <c r="U392" i="49"/>
  <c r="U391" i="49"/>
  <c r="U390" i="49"/>
  <c r="U389" i="49"/>
  <c r="U388" i="49"/>
  <c r="U387" i="49"/>
  <c r="U386" i="49"/>
  <c r="U385" i="49"/>
  <c r="U384" i="49"/>
  <c r="U383" i="49"/>
  <c r="U382" i="49"/>
  <c r="U381" i="49"/>
  <c r="U380" i="49"/>
  <c r="U379" i="49"/>
  <c r="U378" i="49"/>
  <c r="U377" i="49"/>
  <c r="U376" i="49"/>
  <c r="U375" i="49"/>
  <c r="U374" i="49"/>
  <c r="U373" i="49"/>
  <c r="U372" i="49"/>
  <c r="U371" i="49"/>
  <c r="U370" i="49"/>
  <c r="U369" i="49"/>
  <c r="U368" i="49"/>
  <c r="U367" i="49"/>
  <c r="U366" i="49"/>
  <c r="U365" i="49"/>
  <c r="U364" i="49"/>
  <c r="U363" i="49"/>
  <c r="U362" i="49"/>
  <c r="U361" i="49"/>
  <c r="U360" i="49"/>
  <c r="U359" i="49"/>
  <c r="U358" i="49"/>
  <c r="U357" i="49"/>
  <c r="U356" i="49"/>
  <c r="U355" i="49"/>
  <c r="U354" i="49"/>
  <c r="U353" i="49"/>
  <c r="U352" i="49"/>
  <c r="U351" i="49"/>
  <c r="U350" i="49"/>
  <c r="U349" i="49"/>
  <c r="U348" i="49"/>
  <c r="U347" i="49"/>
  <c r="U346" i="49"/>
  <c r="U345" i="49"/>
  <c r="U344" i="49"/>
  <c r="U343" i="49"/>
  <c r="U342" i="49"/>
  <c r="U341" i="49"/>
  <c r="U340" i="49"/>
  <c r="U339" i="49"/>
  <c r="U338" i="49"/>
  <c r="U337" i="49"/>
  <c r="U336" i="49"/>
  <c r="U335" i="49"/>
  <c r="U334" i="49"/>
  <c r="U333" i="49"/>
  <c r="U332" i="49"/>
  <c r="U331" i="49"/>
  <c r="U330" i="49"/>
  <c r="U329" i="49"/>
  <c r="U328" i="49"/>
  <c r="U327" i="49"/>
  <c r="U326" i="49"/>
  <c r="U325" i="49"/>
  <c r="U324" i="49"/>
  <c r="U323" i="49"/>
  <c r="U322" i="49"/>
  <c r="U321" i="49"/>
  <c r="U320" i="49"/>
  <c r="U319" i="49"/>
  <c r="U318" i="49"/>
  <c r="U317" i="49"/>
  <c r="U316" i="49"/>
  <c r="U315" i="49"/>
  <c r="U314" i="49"/>
  <c r="U313" i="49"/>
  <c r="U312" i="49"/>
  <c r="U311" i="49"/>
  <c r="U310" i="49"/>
  <c r="U309" i="49"/>
  <c r="U308" i="49"/>
  <c r="U307" i="49"/>
  <c r="U306" i="49"/>
  <c r="U305" i="49"/>
  <c r="U304" i="49"/>
  <c r="U303" i="49"/>
  <c r="U302" i="49"/>
  <c r="U301" i="49"/>
  <c r="U300" i="49"/>
  <c r="U299" i="49"/>
  <c r="U298" i="49"/>
  <c r="U297" i="49"/>
  <c r="U296" i="49"/>
  <c r="U295" i="49"/>
  <c r="U294" i="49"/>
  <c r="U293" i="49"/>
  <c r="U292" i="49"/>
  <c r="U291" i="49"/>
  <c r="U290" i="49"/>
  <c r="U289" i="49"/>
  <c r="U288" i="49"/>
  <c r="U287" i="49"/>
  <c r="U286" i="49"/>
  <c r="U285" i="49"/>
  <c r="U284" i="49"/>
  <c r="U283" i="49"/>
  <c r="U282" i="49"/>
  <c r="U281" i="49"/>
  <c r="U280" i="49"/>
  <c r="U279" i="49"/>
  <c r="U278" i="49"/>
  <c r="U277" i="49"/>
  <c r="U276" i="49"/>
  <c r="U275" i="49"/>
  <c r="U274" i="49"/>
  <c r="U273" i="49"/>
  <c r="U272" i="49"/>
  <c r="U271" i="49"/>
  <c r="U270" i="49"/>
  <c r="U269" i="49"/>
  <c r="U268" i="49"/>
  <c r="U267" i="49"/>
  <c r="U266" i="49"/>
  <c r="U265" i="49"/>
  <c r="U264" i="49"/>
  <c r="U263" i="49"/>
  <c r="U262" i="49"/>
  <c r="U261" i="49"/>
  <c r="U260" i="49"/>
  <c r="U259" i="49"/>
  <c r="U258" i="49"/>
  <c r="U257" i="49"/>
  <c r="U256" i="49"/>
  <c r="U255" i="49"/>
  <c r="U254" i="49"/>
  <c r="U253" i="49"/>
  <c r="U252" i="49"/>
  <c r="U251" i="49"/>
  <c r="U250" i="49"/>
  <c r="U249" i="49"/>
  <c r="U248" i="49"/>
  <c r="U247" i="49"/>
  <c r="U246" i="49"/>
  <c r="U245" i="49"/>
  <c r="U244" i="49"/>
  <c r="U243" i="49"/>
  <c r="U242" i="49"/>
  <c r="U241" i="49"/>
  <c r="U240" i="49"/>
  <c r="U239" i="49"/>
  <c r="U238" i="49"/>
  <c r="U237" i="49"/>
  <c r="U236" i="49"/>
  <c r="U235" i="49"/>
  <c r="U234" i="49"/>
  <c r="U233" i="49"/>
  <c r="U232" i="49"/>
  <c r="U231" i="49"/>
  <c r="U230" i="49"/>
  <c r="U229" i="49"/>
  <c r="U228" i="49"/>
  <c r="U227" i="49"/>
  <c r="U226" i="49"/>
  <c r="U225" i="49"/>
  <c r="U224" i="49"/>
  <c r="U223" i="49"/>
  <c r="U222" i="49"/>
  <c r="U221" i="49"/>
  <c r="U220" i="49"/>
  <c r="U219" i="49"/>
  <c r="U218" i="49"/>
  <c r="U217" i="49"/>
  <c r="U216" i="49"/>
  <c r="U215" i="49"/>
  <c r="U214" i="49"/>
  <c r="U213" i="49"/>
  <c r="U212" i="49"/>
  <c r="U211" i="49"/>
  <c r="U210" i="49"/>
  <c r="U209" i="49"/>
  <c r="U208" i="49"/>
  <c r="U207" i="49"/>
  <c r="U206" i="49"/>
  <c r="U205" i="49"/>
  <c r="U204" i="49"/>
  <c r="U203" i="49"/>
  <c r="U202" i="49"/>
  <c r="U201" i="49"/>
  <c r="U200" i="49"/>
  <c r="U199" i="49"/>
  <c r="U198" i="49"/>
  <c r="U197" i="49"/>
  <c r="U196" i="49"/>
  <c r="U195" i="49"/>
  <c r="U194" i="49"/>
  <c r="U193" i="49"/>
  <c r="U192" i="49"/>
  <c r="U191" i="49"/>
  <c r="U190" i="49"/>
  <c r="U189" i="49"/>
  <c r="U188" i="49"/>
  <c r="U187" i="49"/>
  <c r="U186" i="49"/>
  <c r="U185" i="49"/>
  <c r="U184" i="49"/>
  <c r="U183" i="49"/>
  <c r="U182" i="49"/>
  <c r="U181" i="49"/>
  <c r="U180" i="49"/>
  <c r="U179" i="49"/>
  <c r="U178" i="49"/>
  <c r="U177" i="49"/>
  <c r="U176" i="49"/>
  <c r="U175" i="49"/>
  <c r="U174" i="49"/>
  <c r="U173" i="49"/>
  <c r="U172" i="49"/>
  <c r="U171" i="49"/>
  <c r="U170" i="49"/>
  <c r="U169" i="49"/>
  <c r="U168" i="49"/>
  <c r="U167" i="49"/>
  <c r="U166" i="49"/>
  <c r="U165" i="49"/>
  <c r="U164" i="49"/>
  <c r="U163" i="49"/>
  <c r="U162" i="49"/>
  <c r="U161" i="49"/>
  <c r="U160" i="49"/>
  <c r="U159" i="49"/>
  <c r="U158" i="49"/>
  <c r="U157" i="49"/>
  <c r="U156" i="49"/>
  <c r="U155" i="49"/>
  <c r="U154" i="49"/>
  <c r="U153" i="49"/>
  <c r="U152" i="49"/>
  <c r="U151" i="49"/>
  <c r="U150" i="49"/>
  <c r="U149" i="49"/>
  <c r="U148" i="49"/>
  <c r="U147" i="49"/>
  <c r="U146" i="49"/>
  <c r="U145" i="49"/>
  <c r="U144" i="49"/>
  <c r="U143" i="49"/>
  <c r="U142" i="49"/>
  <c r="U141" i="49"/>
  <c r="U140" i="49"/>
  <c r="U139" i="49"/>
  <c r="U138" i="49"/>
  <c r="U137" i="49"/>
  <c r="U136" i="49"/>
  <c r="U135" i="49"/>
  <c r="U134" i="49"/>
  <c r="U133" i="49"/>
  <c r="U132" i="49"/>
  <c r="U131" i="49"/>
  <c r="U130" i="49"/>
  <c r="U129" i="49"/>
  <c r="U128" i="49"/>
  <c r="U127" i="49"/>
  <c r="U126" i="49"/>
  <c r="U125" i="49"/>
  <c r="U124" i="49"/>
  <c r="U123" i="49"/>
  <c r="U122" i="49"/>
  <c r="U121" i="49"/>
  <c r="U120" i="49"/>
  <c r="U119" i="49"/>
  <c r="U118" i="49"/>
  <c r="U117" i="49"/>
  <c r="U116" i="49"/>
  <c r="U115" i="49"/>
  <c r="U114" i="49"/>
  <c r="U113" i="49"/>
  <c r="U112" i="49"/>
  <c r="U111" i="49"/>
  <c r="U110" i="49"/>
  <c r="U109" i="49"/>
  <c r="U108" i="49"/>
  <c r="U107" i="49"/>
  <c r="U106" i="49"/>
  <c r="U105" i="49"/>
  <c r="U104" i="49"/>
  <c r="U103" i="49"/>
  <c r="U102" i="49"/>
  <c r="U101" i="49"/>
  <c r="U100" i="49"/>
  <c r="U99" i="49"/>
  <c r="U98" i="49"/>
  <c r="U97" i="49"/>
  <c r="U96" i="49"/>
  <c r="U95" i="49"/>
  <c r="U94" i="49"/>
  <c r="U93" i="49"/>
  <c r="U92" i="49"/>
  <c r="U91" i="49"/>
  <c r="U90" i="49"/>
  <c r="U89" i="49"/>
  <c r="U88" i="49"/>
  <c r="U87" i="49"/>
  <c r="U86" i="49"/>
  <c r="U85" i="49"/>
  <c r="U84" i="49"/>
  <c r="U83" i="49"/>
  <c r="U82" i="49"/>
  <c r="U81" i="49"/>
  <c r="U80" i="49"/>
  <c r="U79" i="49"/>
  <c r="U78" i="49"/>
  <c r="U77" i="49"/>
  <c r="U76" i="49"/>
  <c r="U75" i="49"/>
  <c r="U74" i="49"/>
  <c r="U73" i="49"/>
  <c r="U72" i="49"/>
  <c r="U71" i="49"/>
  <c r="U70" i="49"/>
  <c r="U69" i="49"/>
  <c r="U68" i="49"/>
  <c r="U67" i="49"/>
  <c r="U66" i="49"/>
  <c r="U65" i="49"/>
  <c r="U64" i="49"/>
  <c r="U63" i="49"/>
  <c r="U62" i="49"/>
  <c r="U61" i="49"/>
  <c r="U60" i="49"/>
  <c r="U59" i="49"/>
  <c r="U58" i="49"/>
  <c r="U57" i="49"/>
  <c r="U56" i="49"/>
  <c r="U55" i="49"/>
  <c r="U54" i="49"/>
  <c r="U52" i="49"/>
  <c r="U51" i="49"/>
  <c r="U50" i="49"/>
  <c r="U49" i="49"/>
  <c r="U48" i="49"/>
  <c r="U47" i="49"/>
  <c r="U46" i="49"/>
  <c r="U45" i="49"/>
  <c r="U44" i="49"/>
  <c r="U43" i="49"/>
  <c r="U42" i="49"/>
  <c r="U41" i="49"/>
  <c r="U40" i="49"/>
  <c r="U39" i="49"/>
  <c r="U38" i="49"/>
  <c r="U37" i="49"/>
  <c r="U36" i="49"/>
  <c r="U35" i="49"/>
  <c r="U34" i="49"/>
  <c r="U33" i="49"/>
  <c r="U32" i="49"/>
  <c r="U30" i="49"/>
  <c r="U29" i="49"/>
  <c r="U28" i="49"/>
  <c r="U27" i="49"/>
  <c r="U26" i="49"/>
  <c r="U25" i="49"/>
  <c r="U24" i="49"/>
  <c r="U23" i="49"/>
  <c r="U22" i="49"/>
  <c r="U21" i="49"/>
  <c r="U20" i="49"/>
  <c r="U19" i="49"/>
  <c r="U18" i="49"/>
  <c r="U17" i="49"/>
  <c r="U16" i="49"/>
  <c r="U15" i="49"/>
  <c r="U14" i="49"/>
  <c r="U13" i="49"/>
  <c r="U12" i="49"/>
  <c r="U11" i="49"/>
  <c r="U10" i="49"/>
  <c r="I655" i="49"/>
  <c r="I654" i="49"/>
  <c r="I653" i="49"/>
  <c r="I652" i="49"/>
  <c r="I651" i="49"/>
  <c r="I650" i="49"/>
  <c r="I649" i="49"/>
  <c r="I648" i="49"/>
  <c r="I647" i="49"/>
  <c r="I646" i="49"/>
  <c r="I645" i="49"/>
  <c r="I644" i="49"/>
  <c r="I643" i="49"/>
  <c r="I642" i="49"/>
  <c r="I641" i="49"/>
  <c r="I640" i="49"/>
  <c r="I639" i="49"/>
  <c r="I638" i="49"/>
  <c r="I637" i="49"/>
  <c r="I636" i="49"/>
  <c r="I635" i="49"/>
  <c r="I634" i="49"/>
  <c r="I633" i="49"/>
  <c r="I632" i="49"/>
  <c r="I631" i="49"/>
  <c r="I630" i="49"/>
  <c r="I629" i="49"/>
  <c r="I628" i="49"/>
  <c r="I627" i="49"/>
  <c r="I626" i="49"/>
  <c r="I625" i="49"/>
  <c r="I624" i="49"/>
  <c r="I623" i="49"/>
  <c r="I622" i="49"/>
  <c r="I621" i="49"/>
  <c r="I620" i="49"/>
  <c r="I619" i="49"/>
  <c r="I618" i="49"/>
  <c r="I617" i="49"/>
  <c r="I616" i="49"/>
  <c r="I615" i="49"/>
  <c r="I614" i="49"/>
  <c r="I613" i="49"/>
  <c r="I612" i="49"/>
  <c r="I611" i="49"/>
  <c r="I610" i="49"/>
  <c r="I609" i="49"/>
  <c r="I608" i="49"/>
  <c r="I607" i="49"/>
  <c r="I606" i="49"/>
  <c r="I605" i="49"/>
  <c r="I604" i="49"/>
  <c r="I603" i="49"/>
  <c r="I602" i="49"/>
  <c r="I601" i="49"/>
  <c r="I600" i="49"/>
  <c r="I599" i="49"/>
  <c r="I598" i="49"/>
  <c r="I597" i="49"/>
  <c r="I596" i="49"/>
  <c r="I595" i="49"/>
  <c r="I594" i="49"/>
  <c r="I593" i="49"/>
  <c r="I592" i="49"/>
  <c r="I591" i="49"/>
  <c r="I590" i="49"/>
  <c r="I589" i="49"/>
  <c r="I588" i="49"/>
  <c r="I587" i="49"/>
  <c r="I586" i="49"/>
  <c r="I585" i="49"/>
  <c r="I584" i="49"/>
  <c r="I583" i="49"/>
  <c r="I582" i="49"/>
  <c r="I581" i="49"/>
  <c r="I580" i="49"/>
  <c r="I579" i="49"/>
  <c r="I578" i="49"/>
  <c r="I577" i="49"/>
  <c r="I576" i="49"/>
  <c r="I575" i="49"/>
  <c r="I574" i="49"/>
  <c r="I573" i="49"/>
  <c r="I572" i="49"/>
  <c r="I571" i="49"/>
  <c r="I570" i="49"/>
  <c r="I569" i="49"/>
  <c r="I568" i="49"/>
  <c r="I567" i="49"/>
  <c r="I566" i="49"/>
  <c r="I565" i="49"/>
  <c r="I564" i="49"/>
  <c r="I563" i="49"/>
  <c r="I562" i="49"/>
  <c r="I561" i="49"/>
  <c r="I560" i="49"/>
  <c r="I559" i="49"/>
  <c r="I558" i="49"/>
  <c r="I557" i="49"/>
  <c r="I556" i="49"/>
  <c r="I555" i="49"/>
  <c r="I554" i="49"/>
  <c r="I553" i="49"/>
  <c r="I552" i="49"/>
  <c r="I551" i="49"/>
  <c r="I550" i="49"/>
  <c r="I549" i="49"/>
  <c r="I548" i="49"/>
  <c r="I547" i="49"/>
  <c r="I546" i="49"/>
  <c r="I545" i="49"/>
  <c r="I544" i="49"/>
  <c r="I543" i="49"/>
  <c r="I542" i="49"/>
  <c r="I541" i="49"/>
  <c r="I540" i="49"/>
  <c r="I539" i="49"/>
  <c r="I538" i="49"/>
  <c r="I537" i="49"/>
  <c r="I536" i="49"/>
  <c r="I535" i="49"/>
  <c r="I534" i="49"/>
  <c r="I533" i="49"/>
  <c r="I532" i="49"/>
  <c r="I531" i="49"/>
  <c r="I530" i="49"/>
  <c r="I529" i="49"/>
  <c r="I528" i="49"/>
  <c r="I527" i="49"/>
  <c r="I526" i="49"/>
  <c r="I525" i="49"/>
  <c r="I524" i="49"/>
  <c r="I523" i="49"/>
  <c r="I522" i="49"/>
  <c r="I521" i="49"/>
  <c r="I520" i="49"/>
  <c r="I519" i="49"/>
  <c r="I518" i="49"/>
  <c r="I517" i="49"/>
  <c r="I516" i="49"/>
  <c r="I515" i="49"/>
  <c r="I514" i="49"/>
  <c r="I513" i="49"/>
  <c r="I512" i="49"/>
  <c r="I511" i="49"/>
  <c r="I510" i="49"/>
  <c r="I509" i="49"/>
  <c r="I508" i="49"/>
  <c r="I507" i="49"/>
  <c r="I506" i="49"/>
  <c r="I505" i="49"/>
  <c r="I504" i="49"/>
  <c r="I503" i="49"/>
  <c r="I502" i="49"/>
  <c r="I501" i="49"/>
  <c r="I500" i="49"/>
  <c r="I499" i="49"/>
  <c r="I498" i="49"/>
  <c r="I497" i="49"/>
  <c r="I496" i="49"/>
  <c r="I495" i="49"/>
  <c r="I494" i="49"/>
  <c r="I493" i="49"/>
  <c r="I492" i="49"/>
  <c r="I491" i="49"/>
  <c r="I490" i="49"/>
  <c r="I489" i="49"/>
  <c r="I488" i="49"/>
  <c r="I487" i="49"/>
  <c r="I486" i="49"/>
  <c r="I485" i="49"/>
  <c r="I484" i="49"/>
  <c r="I483" i="49"/>
  <c r="I482" i="49"/>
  <c r="I481" i="49"/>
  <c r="I480" i="49"/>
  <c r="I479" i="49"/>
  <c r="I478" i="49"/>
  <c r="I477" i="49"/>
  <c r="I476" i="49"/>
  <c r="I475" i="49"/>
  <c r="I474" i="49"/>
  <c r="I473" i="49"/>
  <c r="I472" i="49"/>
  <c r="I471" i="49"/>
  <c r="I470" i="49"/>
  <c r="I469" i="49"/>
  <c r="I468" i="49"/>
  <c r="I467" i="49"/>
  <c r="I466" i="49"/>
  <c r="I465" i="49"/>
  <c r="I464" i="49"/>
  <c r="I463" i="49"/>
  <c r="I462" i="49"/>
  <c r="I461" i="49"/>
  <c r="I460" i="49"/>
  <c r="I459" i="49"/>
  <c r="I458" i="49"/>
  <c r="I457" i="49"/>
  <c r="I456" i="49"/>
  <c r="I455" i="49"/>
  <c r="I454" i="49"/>
  <c r="I453" i="49"/>
  <c r="I452" i="49"/>
  <c r="I451" i="49"/>
  <c r="I450" i="49"/>
  <c r="I449" i="49"/>
  <c r="I448" i="49"/>
  <c r="I447" i="49"/>
  <c r="I446" i="49"/>
  <c r="I445" i="49"/>
  <c r="I444" i="49"/>
  <c r="I443" i="49"/>
  <c r="I442" i="49"/>
  <c r="I441" i="49"/>
  <c r="I440" i="49"/>
  <c r="I439" i="49"/>
  <c r="I438" i="49"/>
  <c r="I437" i="49"/>
  <c r="I436" i="49"/>
  <c r="I435" i="49"/>
  <c r="I434" i="49"/>
  <c r="I433" i="49"/>
  <c r="I432" i="49"/>
  <c r="I431" i="49"/>
  <c r="I430" i="49"/>
  <c r="I429" i="49"/>
  <c r="I428" i="49"/>
  <c r="I427" i="49"/>
  <c r="I426" i="49"/>
  <c r="I425" i="49"/>
  <c r="I424" i="49"/>
  <c r="I423" i="49"/>
  <c r="I422" i="49"/>
  <c r="I421" i="49"/>
  <c r="I420" i="49"/>
  <c r="I419" i="49"/>
  <c r="I418" i="49"/>
  <c r="I417" i="49"/>
  <c r="I416" i="49"/>
  <c r="I415" i="49"/>
  <c r="I414" i="49"/>
  <c r="I413" i="49"/>
  <c r="I412" i="49"/>
  <c r="I411" i="49"/>
  <c r="I410" i="49"/>
  <c r="I409" i="49"/>
  <c r="I408" i="49"/>
  <c r="I407" i="49"/>
  <c r="I406" i="49"/>
  <c r="I405" i="49"/>
  <c r="I404" i="49"/>
  <c r="I403" i="49"/>
  <c r="I402" i="49"/>
  <c r="I401" i="49"/>
  <c r="I400" i="49"/>
  <c r="I399" i="49"/>
  <c r="I398" i="49"/>
  <c r="I397" i="49"/>
  <c r="I396" i="49"/>
  <c r="I395" i="49"/>
  <c r="I394" i="49"/>
  <c r="I393" i="49"/>
  <c r="I392" i="49"/>
  <c r="I391" i="49"/>
  <c r="I390" i="49"/>
  <c r="I389" i="49"/>
  <c r="I388" i="49"/>
  <c r="I387" i="49"/>
  <c r="I386" i="49"/>
  <c r="I385" i="49"/>
  <c r="I384" i="49"/>
  <c r="I383" i="49"/>
  <c r="I382" i="49"/>
  <c r="I381" i="49"/>
  <c r="I380" i="49"/>
  <c r="I379" i="49"/>
  <c r="I378" i="49"/>
  <c r="I377" i="49"/>
  <c r="I376" i="49"/>
  <c r="I375" i="49"/>
  <c r="I374" i="49"/>
  <c r="I373" i="49"/>
  <c r="I372" i="49"/>
  <c r="I371" i="49"/>
  <c r="I370" i="49"/>
  <c r="I369" i="49"/>
  <c r="I368" i="49"/>
  <c r="I367" i="49"/>
  <c r="I366" i="49"/>
  <c r="I365" i="49"/>
  <c r="I364" i="49"/>
  <c r="I363" i="49"/>
  <c r="I362" i="49"/>
  <c r="I361" i="49"/>
  <c r="I360" i="49"/>
  <c r="I359" i="49"/>
  <c r="I358" i="49"/>
  <c r="I357" i="49"/>
  <c r="I356" i="49"/>
  <c r="I355" i="49"/>
  <c r="I354" i="49"/>
  <c r="I353" i="49"/>
  <c r="I352" i="49"/>
  <c r="I351" i="49"/>
  <c r="I350" i="49"/>
  <c r="I349" i="49"/>
  <c r="I348" i="49"/>
  <c r="I347" i="49"/>
  <c r="I346" i="49"/>
  <c r="I345" i="49"/>
  <c r="I344" i="49"/>
  <c r="I343" i="49"/>
  <c r="I342" i="49"/>
  <c r="I341" i="49"/>
  <c r="I340" i="49"/>
  <c r="I339" i="49"/>
  <c r="I338" i="49"/>
  <c r="I337" i="49"/>
  <c r="I336" i="49"/>
  <c r="I335" i="49"/>
  <c r="I334" i="49"/>
  <c r="I333" i="49"/>
  <c r="I332" i="49"/>
  <c r="I331" i="49"/>
  <c r="I330" i="49"/>
  <c r="I329" i="49"/>
  <c r="I328" i="49"/>
  <c r="I327" i="49"/>
  <c r="I326" i="49"/>
  <c r="I325" i="49"/>
  <c r="I324" i="49"/>
  <c r="I323" i="49"/>
  <c r="I322" i="49"/>
  <c r="I321" i="49"/>
  <c r="I320" i="49"/>
  <c r="I319" i="49"/>
  <c r="I318" i="49"/>
  <c r="I317" i="49"/>
  <c r="I316" i="49"/>
  <c r="I315" i="49"/>
  <c r="I314" i="49"/>
  <c r="I313" i="49"/>
  <c r="I312" i="49"/>
  <c r="I311" i="49"/>
  <c r="I310" i="49"/>
  <c r="I309" i="49"/>
  <c r="I308" i="49"/>
  <c r="I307" i="49"/>
  <c r="I306" i="49"/>
  <c r="I305" i="49"/>
  <c r="I304" i="49"/>
  <c r="I303" i="49"/>
  <c r="I302" i="49"/>
  <c r="I301" i="49"/>
  <c r="I300" i="49"/>
  <c r="I299" i="49"/>
  <c r="I298" i="49"/>
  <c r="I297" i="49"/>
  <c r="I296" i="49"/>
  <c r="I295" i="49"/>
  <c r="I294" i="49"/>
  <c r="I293" i="49"/>
  <c r="I292" i="49"/>
  <c r="I291" i="49"/>
  <c r="I290" i="49"/>
  <c r="I289" i="49"/>
  <c r="I288" i="49"/>
  <c r="I287" i="49"/>
  <c r="I286" i="49"/>
  <c r="I285" i="49"/>
  <c r="I284" i="49"/>
  <c r="I283" i="49"/>
  <c r="I282" i="49"/>
  <c r="I281" i="49"/>
  <c r="I280" i="49"/>
  <c r="I279" i="49"/>
  <c r="I278" i="49"/>
  <c r="I277" i="49"/>
  <c r="I276" i="49"/>
  <c r="I275" i="49"/>
  <c r="I274" i="49"/>
  <c r="I273" i="49"/>
  <c r="I272" i="49"/>
  <c r="I271" i="49"/>
  <c r="I270" i="49"/>
  <c r="I269" i="49"/>
  <c r="I268" i="49"/>
  <c r="I267" i="49"/>
  <c r="I266" i="49"/>
  <c r="I265" i="49"/>
  <c r="I264" i="49"/>
  <c r="I263" i="49"/>
  <c r="I262" i="49"/>
  <c r="I261" i="49"/>
  <c r="I260" i="49"/>
  <c r="I259" i="49"/>
  <c r="I258" i="49"/>
  <c r="I257" i="49"/>
  <c r="I256" i="49"/>
  <c r="I255" i="49"/>
  <c r="I254" i="49"/>
  <c r="I253" i="49"/>
  <c r="I252" i="49"/>
  <c r="I251" i="49"/>
  <c r="I250" i="49"/>
  <c r="I249" i="49"/>
  <c r="I248" i="49"/>
  <c r="I247" i="49"/>
  <c r="I246" i="49"/>
  <c r="I245" i="49"/>
  <c r="I244" i="49"/>
  <c r="I243" i="49"/>
  <c r="I242" i="49"/>
  <c r="I241" i="49"/>
  <c r="I240" i="49"/>
  <c r="I239" i="49"/>
  <c r="I238" i="49"/>
  <c r="I237" i="49"/>
  <c r="I236" i="49"/>
  <c r="I235" i="49"/>
  <c r="I234" i="49"/>
  <c r="I233" i="49"/>
  <c r="I232" i="49"/>
  <c r="I231" i="49"/>
  <c r="I230" i="49"/>
  <c r="I229" i="49"/>
  <c r="I228" i="49"/>
  <c r="I227" i="49"/>
  <c r="I226" i="49"/>
  <c r="I225" i="49"/>
  <c r="I224" i="49"/>
  <c r="I223" i="49"/>
  <c r="I222" i="49"/>
  <c r="I221" i="49"/>
  <c r="I220" i="49"/>
  <c r="I219" i="49"/>
  <c r="I218" i="49"/>
  <c r="I217" i="49"/>
  <c r="I216" i="49"/>
  <c r="I215" i="49"/>
  <c r="I214" i="49"/>
  <c r="I213" i="49"/>
  <c r="I212" i="49"/>
  <c r="I211" i="49"/>
  <c r="I210" i="49"/>
  <c r="I209" i="49"/>
  <c r="I208" i="49"/>
  <c r="I207" i="49"/>
  <c r="I206" i="49"/>
  <c r="I205" i="49"/>
  <c r="I204" i="49"/>
  <c r="I203" i="49"/>
  <c r="I202" i="49"/>
  <c r="I201" i="49"/>
  <c r="I200" i="49"/>
  <c r="I199" i="49"/>
  <c r="I198" i="49"/>
  <c r="I197" i="49"/>
  <c r="I196" i="49"/>
  <c r="I195" i="49"/>
  <c r="I194" i="49"/>
  <c r="I193" i="49"/>
  <c r="I192" i="49"/>
  <c r="I191" i="49"/>
  <c r="I190" i="49"/>
  <c r="I189" i="49"/>
  <c r="I188" i="49"/>
  <c r="I187" i="49"/>
  <c r="I186" i="49"/>
  <c r="I185" i="49"/>
  <c r="I184" i="49"/>
  <c r="I183" i="49"/>
  <c r="I182" i="49"/>
  <c r="I181" i="49"/>
  <c r="I180" i="49"/>
  <c r="I179" i="49"/>
  <c r="I178" i="49"/>
  <c r="I177" i="49"/>
  <c r="I176" i="49"/>
  <c r="I175" i="49"/>
  <c r="I174" i="49"/>
  <c r="I173" i="49"/>
  <c r="I172" i="49"/>
  <c r="I171" i="49"/>
  <c r="I170" i="49"/>
  <c r="I169" i="49"/>
  <c r="I168" i="49"/>
  <c r="I167" i="49"/>
  <c r="I166" i="49"/>
  <c r="I165" i="49"/>
  <c r="I164" i="49"/>
  <c r="I163" i="49"/>
  <c r="I162" i="49"/>
  <c r="I161" i="49"/>
  <c r="I160" i="49"/>
  <c r="I159" i="49"/>
  <c r="I158" i="49"/>
  <c r="I157" i="49"/>
  <c r="I156" i="49"/>
  <c r="I155" i="49"/>
  <c r="I154" i="49"/>
  <c r="I153" i="49"/>
  <c r="I152" i="49"/>
  <c r="I151" i="49"/>
  <c r="I150" i="49"/>
  <c r="I149" i="49"/>
  <c r="I148" i="49"/>
  <c r="I147" i="49"/>
  <c r="I146" i="49"/>
  <c r="I145" i="49"/>
  <c r="I144" i="49"/>
  <c r="I143" i="49"/>
  <c r="I142" i="49"/>
  <c r="I141" i="49"/>
  <c r="I140" i="49"/>
  <c r="I139" i="49"/>
  <c r="I138" i="49"/>
  <c r="I137" i="49"/>
  <c r="I136" i="49"/>
  <c r="I135" i="49"/>
  <c r="I134" i="49"/>
  <c r="I133" i="49"/>
  <c r="I132" i="49"/>
  <c r="I131" i="49"/>
  <c r="I130" i="49"/>
  <c r="I129" i="49"/>
  <c r="I128" i="49"/>
  <c r="I127" i="49"/>
  <c r="I126" i="49"/>
  <c r="I125" i="49"/>
  <c r="I124" i="49"/>
  <c r="I123" i="49"/>
  <c r="I122" i="49"/>
  <c r="I121" i="49"/>
  <c r="I120" i="49"/>
  <c r="I119" i="49"/>
  <c r="I118" i="49"/>
  <c r="I117" i="49"/>
  <c r="I116" i="49"/>
  <c r="I115" i="49"/>
  <c r="I114" i="49"/>
  <c r="I113" i="49"/>
  <c r="I112" i="49"/>
  <c r="I111" i="49"/>
  <c r="I110" i="49"/>
  <c r="I109" i="49"/>
  <c r="I108" i="49"/>
  <c r="I107" i="49"/>
  <c r="I106" i="49"/>
  <c r="I105" i="49"/>
  <c r="I104" i="49"/>
  <c r="I103" i="49"/>
  <c r="I102" i="49"/>
  <c r="I101" i="49"/>
  <c r="I100" i="49"/>
  <c r="I99" i="49"/>
  <c r="I98" i="49"/>
  <c r="I97" i="49"/>
  <c r="I96" i="49"/>
  <c r="I95" i="49"/>
  <c r="I94" i="49"/>
  <c r="I93" i="49"/>
  <c r="I92" i="49"/>
  <c r="I91" i="49"/>
  <c r="I90" i="49"/>
  <c r="I89" i="49"/>
  <c r="I88" i="49"/>
  <c r="I87" i="49"/>
  <c r="I86" i="49"/>
  <c r="I85" i="49"/>
  <c r="I84" i="49"/>
  <c r="I83" i="49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7" i="49"/>
  <c r="I56" i="49"/>
  <c r="I55" i="49"/>
  <c r="I54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0" i="49"/>
  <c r="I29" i="49"/>
  <c r="I28" i="49"/>
  <c r="I27" i="49"/>
  <c r="I26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K655" i="49"/>
  <c r="K654" i="49"/>
  <c r="K653" i="49"/>
  <c r="K652" i="49"/>
  <c r="K651" i="49"/>
  <c r="K650" i="49"/>
  <c r="K649" i="49"/>
  <c r="K648" i="49"/>
  <c r="K647" i="49"/>
  <c r="K646" i="49"/>
  <c r="K645" i="49"/>
  <c r="K644" i="49"/>
  <c r="K643" i="49"/>
  <c r="K642" i="49"/>
  <c r="K641" i="49"/>
  <c r="K640" i="49"/>
  <c r="K639" i="49"/>
  <c r="K638" i="49"/>
  <c r="K637" i="49"/>
  <c r="K636" i="49"/>
  <c r="K635" i="49"/>
  <c r="K634" i="49"/>
  <c r="K633" i="49"/>
  <c r="K632" i="49"/>
  <c r="K631" i="49"/>
  <c r="K630" i="49"/>
  <c r="K629" i="49"/>
  <c r="K628" i="49"/>
  <c r="K627" i="49"/>
  <c r="K626" i="49"/>
  <c r="K625" i="49"/>
  <c r="K624" i="49"/>
  <c r="K623" i="49"/>
  <c r="K622" i="49"/>
  <c r="K621" i="49"/>
  <c r="K620" i="49"/>
  <c r="K619" i="49"/>
  <c r="K618" i="49"/>
  <c r="K617" i="49"/>
  <c r="K616" i="49"/>
  <c r="K615" i="49"/>
  <c r="K614" i="49"/>
  <c r="K613" i="49"/>
  <c r="K612" i="49"/>
  <c r="K611" i="49"/>
  <c r="K610" i="49"/>
  <c r="K609" i="49"/>
  <c r="K608" i="49"/>
  <c r="K607" i="49"/>
  <c r="K606" i="49"/>
  <c r="K605" i="49"/>
  <c r="K604" i="49"/>
  <c r="K603" i="49"/>
  <c r="K602" i="49"/>
  <c r="K601" i="49"/>
  <c r="K600" i="49"/>
  <c r="K599" i="49"/>
  <c r="K598" i="49"/>
  <c r="K597" i="49"/>
  <c r="K596" i="49"/>
  <c r="K595" i="49"/>
  <c r="K594" i="49"/>
  <c r="K593" i="49"/>
  <c r="K592" i="49"/>
  <c r="K591" i="49"/>
  <c r="K590" i="49"/>
  <c r="K589" i="49"/>
  <c r="K588" i="49"/>
  <c r="K587" i="49"/>
  <c r="K586" i="49"/>
  <c r="K585" i="49"/>
  <c r="K584" i="49"/>
  <c r="K583" i="49"/>
  <c r="K582" i="49"/>
  <c r="K581" i="49"/>
  <c r="K580" i="49"/>
  <c r="K579" i="49"/>
  <c r="K578" i="49"/>
  <c r="K577" i="49"/>
  <c r="K576" i="49"/>
  <c r="K575" i="49"/>
  <c r="K574" i="49"/>
  <c r="K573" i="49"/>
  <c r="K572" i="49"/>
  <c r="K571" i="49"/>
  <c r="K570" i="49"/>
  <c r="K569" i="49"/>
  <c r="K568" i="49"/>
  <c r="K567" i="49"/>
  <c r="K566" i="49"/>
  <c r="K565" i="49"/>
  <c r="K564" i="49"/>
  <c r="K563" i="49"/>
  <c r="K562" i="49"/>
  <c r="K561" i="49"/>
  <c r="K560" i="49"/>
  <c r="K559" i="49"/>
  <c r="K558" i="49"/>
  <c r="K557" i="49"/>
  <c r="K556" i="49"/>
  <c r="K555" i="49"/>
  <c r="K554" i="49"/>
  <c r="K553" i="49"/>
  <c r="K552" i="49"/>
  <c r="K551" i="49"/>
  <c r="K550" i="49"/>
  <c r="K549" i="49"/>
  <c r="K548" i="49"/>
  <c r="K547" i="49"/>
  <c r="K546" i="49"/>
  <c r="K545" i="49"/>
  <c r="K544" i="49"/>
  <c r="K543" i="49"/>
  <c r="K542" i="49"/>
  <c r="K541" i="49"/>
  <c r="K540" i="49"/>
  <c r="K539" i="49"/>
  <c r="K538" i="49"/>
  <c r="K537" i="49"/>
  <c r="K536" i="49"/>
  <c r="K535" i="49"/>
  <c r="K534" i="49"/>
  <c r="K533" i="49"/>
  <c r="K532" i="49"/>
  <c r="K531" i="49"/>
  <c r="K530" i="49"/>
  <c r="K529" i="49"/>
  <c r="K528" i="49"/>
  <c r="K527" i="49"/>
  <c r="K526" i="49"/>
  <c r="K525" i="49"/>
  <c r="K524" i="49"/>
  <c r="K523" i="49"/>
  <c r="K522" i="49"/>
  <c r="K521" i="49"/>
  <c r="K520" i="49"/>
  <c r="K519" i="49"/>
  <c r="K518" i="49"/>
  <c r="K517" i="49"/>
  <c r="K516" i="49"/>
  <c r="K515" i="49"/>
  <c r="K514" i="49"/>
  <c r="K513" i="49"/>
  <c r="K512" i="49"/>
  <c r="K511" i="49"/>
  <c r="K510" i="49"/>
  <c r="K509" i="49"/>
  <c r="K508" i="49"/>
  <c r="K507" i="49"/>
  <c r="K506" i="49"/>
  <c r="K505" i="49"/>
  <c r="K504" i="49"/>
  <c r="K503" i="49"/>
  <c r="K502" i="49"/>
  <c r="K501" i="49"/>
  <c r="K500" i="49"/>
  <c r="K499" i="49"/>
  <c r="K498" i="49"/>
  <c r="K497" i="49"/>
  <c r="K496" i="49"/>
  <c r="K495" i="49"/>
  <c r="K494" i="49"/>
  <c r="K493" i="49"/>
  <c r="K492" i="49"/>
  <c r="K491" i="49"/>
  <c r="K490" i="49"/>
  <c r="K489" i="49"/>
  <c r="K488" i="49"/>
  <c r="K487" i="49"/>
  <c r="K486" i="49"/>
  <c r="K485" i="49"/>
  <c r="K484" i="49"/>
  <c r="K483" i="49"/>
  <c r="K482" i="49"/>
  <c r="K481" i="49"/>
  <c r="K480" i="49"/>
  <c r="K479" i="49"/>
  <c r="K478" i="49"/>
  <c r="K477" i="49"/>
  <c r="K476" i="49"/>
  <c r="K475" i="49"/>
  <c r="K474" i="49"/>
  <c r="K473" i="49"/>
  <c r="K472" i="49"/>
  <c r="K471" i="49"/>
  <c r="K470" i="49"/>
  <c r="K469" i="49"/>
  <c r="K468" i="49"/>
  <c r="K467" i="49"/>
  <c r="K466" i="49"/>
  <c r="K465" i="49"/>
  <c r="K464" i="49"/>
  <c r="K463" i="49"/>
  <c r="K462" i="49"/>
  <c r="K461" i="49"/>
  <c r="K460" i="49"/>
  <c r="K459" i="49"/>
  <c r="K458" i="49"/>
  <c r="K457" i="49"/>
  <c r="K456" i="49"/>
  <c r="K455" i="49"/>
  <c r="K454" i="49"/>
  <c r="K453" i="49"/>
  <c r="K452" i="49"/>
  <c r="K451" i="49"/>
  <c r="K450" i="49"/>
  <c r="K449" i="49"/>
  <c r="K448" i="49"/>
  <c r="K447" i="49"/>
  <c r="K446" i="49"/>
  <c r="K445" i="49"/>
  <c r="K444" i="49"/>
  <c r="K443" i="49"/>
  <c r="K442" i="49"/>
  <c r="K441" i="49"/>
  <c r="K440" i="49"/>
  <c r="K439" i="49"/>
  <c r="K438" i="49"/>
  <c r="K437" i="49"/>
  <c r="K436" i="49"/>
  <c r="K435" i="49"/>
  <c r="K434" i="49"/>
  <c r="K433" i="49"/>
  <c r="K432" i="49"/>
  <c r="K431" i="49"/>
  <c r="K430" i="49"/>
  <c r="K429" i="49"/>
  <c r="K428" i="49"/>
  <c r="K427" i="49"/>
  <c r="K426" i="49"/>
  <c r="K425" i="49"/>
  <c r="K424" i="49"/>
  <c r="K423" i="49"/>
  <c r="K422" i="49"/>
  <c r="K421" i="49"/>
  <c r="K420" i="49"/>
  <c r="K419" i="49"/>
  <c r="K418" i="49"/>
  <c r="K417" i="49"/>
  <c r="K416" i="49"/>
  <c r="K415" i="49"/>
  <c r="K414" i="49"/>
  <c r="K413" i="49"/>
  <c r="K412" i="49"/>
  <c r="K411" i="49"/>
  <c r="K410" i="49"/>
  <c r="K409" i="49"/>
  <c r="K408" i="49"/>
  <c r="K407" i="49"/>
  <c r="K406" i="49"/>
  <c r="K405" i="49"/>
  <c r="K404" i="49"/>
  <c r="K403" i="49"/>
  <c r="K402" i="49"/>
  <c r="K401" i="49"/>
  <c r="K400" i="49"/>
  <c r="K399" i="49"/>
  <c r="K398" i="49"/>
  <c r="K397" i="49"/>
  <c r="K396" i="49"/>
  <c r="K395" i="49"/>
  <c r="K394" i="49"/>
  <c r="K393" i="49"/>
  <c r="K392" i="49"/>
  <c r="K391" i="49"/>
  <c r="K390" i="49"/>
  <c r="K389" i="49"/>
  <c r="K388" i="49"/>
  <c r="K387" i="49"/>
  <c r="K386" i="49"/>
  <c r="K385" i="49"/>
  <c r="K384" i="49"/>
  <c r="K383" i="49"/>
  <c r="K382" i="49"/>
  <c r="K381" i="49"/>
  <c r="K380" i="49"/>
  <c r="K379" i="49"/>
  <c r="K378" i="49"/>
  <c r="K377" i="49"/>
  <c r="K376" i="49"/>
  <c r="K375" i="49"/>
  <c r="K374" i="49"/>
  <c r="K373" i="49"/>
  <c r="K372" i="49"/>
  <c r="K371" i="49"/>
  <c r="K370" i="49"/>
  <c r="K369" i="49"/>
  <c r="K368" i="49"/>
  <c r="K367" i="49"/>
  <c r="K366" i="49"/>
  <c r="K365" i="49"/>
  <c r="K364" i="49"/>
  <c r="K363" i="49"/>
  <c r="K362" i="49"/>
  <c r="K361" i="49"/>
  <c r="K360" i="49"/>
  <c r="K359" i="49"/>
  <c r="K358" i="49"/>
  <c r="K357" i="49"/>
  <c r="K356" i="49"/>
  <c r="K355" i="49"/>
  <c r="K354" i="49"/>
  <c r="K353" i="49"/>
  <c r="K352" i="49"/>
  <c r="K351" i="49"/>
  <c r="K350" i="49"/>
  <c r="K349" i="49"/>
  <c r="K348" i="49"/>
  <c r="K347" i="49"/>
  <c r="K346" i="49"/>
  <c r="K345" i="49"/>
  <c r="K344" i="49"/>
  <c r="K343" i="49"/>
  <c r="K342" i="49"/>
  <c r="K341" i="49"/>
  <c r="K340" i="49"/>
  <c r="K339" i="49"/>
  <c r="K338" i="49"/>
  <c r="K337" i="49"/>
  <c r="K336" i="49"/>
  <c r="K335" i="49"/>
  <c r="K334" i="49"/>
  <c r="K333" i="49"/>
  <c r="K332" i="49"/>
  <c r="K331" i="49"/>
  <c r="K330" i="49"/>
  <c r="K329" i="49"/>
  <c r="K328" i="49"/>
  <c r="K327" i="49"/>
  <c r="K326" i="49"/>
  <c r="K325" i="49"/>
  <c r="K324" i="49"/>
  <c r="K323" i="49"/>
  <c r="K322" i="49"/>
  <c r="K321" i="49"/>
  <c r="K320" i="49"/>
  <c r="K319" i="49"/>
  <c r="K318" i="49"/>
  <c r="K317" i="49"/>
  <c r="K316" i="49"/>
  <c r="K315" i="49"/>
  <c r="K314" i="49"/>
  <c r="K313" i="49"/>
  <c r="K312" i="49"/>
  <c r="K311" i="49"/>
  <c r="K310" i="49"/>
  <c r="K309" i="49"/>
  <c r="K308" i="49"/>
  <c r="K307" i="49"/>
  <c r="K306" i="49"/>
  <c r="K305" i="49"/>
  <c r="K304" i="49"/>
  <c r="K303" i="49"/>
  <c r="K302" i="49"/>
  <c r="K301" i="49"/>
  <c r="K300" i="49"/>
  <c r="K299" i="49"/>
  <c r="K298" i="49"/>
  <c r="K297" i="49"/>
  <c r="K296" i="49"/>
  <c r="K295" i="49"/>
  <c r="K294" i="49"/>
  <c r="K293" i="49"/>
  <c r="K292" i="49"/>
  <c r="K291" i="49"/>
  <c r="K290" i="49"/>
  <c r="K289" i="49"/>
  <c r="K288" i="49"/>
  <c r="K287" i="49"/>
  <c r="K286" i="49"/>
  <c r="K285" i="49"/>
  <c r="K284" i="49"/>
  <c r="K283" i="49"/>
  <c r="K282" i="49"/>
  <c r="K281" i="49"/>
  <c r="K280" i="49"/>
  <c r="K279" i="49"/>
  <c r="K278" i="49"/>
  <c r="K277" i="49"/>
  <c r="K276" i="49"/>
  <c r="K275" i="49"/>
  <c r="K274" i="49"/>
  <c r="K273" i="49"/>
  <c r="K272" i="49"/>
  <c r="K271" i="49"/>
  <c r="K270" i="49"/>
  <c r="K269" i="49"/>
  <c r="K268" i="49"/>
  <c r="K267" i="49"/>
  <c r="K266" i="49"/>
  <c r="K265" i="49"/>
  <c r="K264" i="49"/>
  <c r="K263" i="49"/>
  <c r="K262" i="49"/>
  <c r="K261" i="49"/>
  <c r="K260" i="49"/>
  <c r="K259" i="49"/>
  <c r="K258" i="49"/>
  <c r="K257" i="49"/>
  <c r="K256" i="49"/>
  <c r="K255" i="49"/>
  <c r="K254" i="49"/>
  <c r="K253" i="49"/>
  <c r="K252" i="49"/>
  <c r="K251" i="49"/>
  <c r="K250" i="49"/>
  <c r="K249" i="49"/>
  <c r="K248" i="49"/>
  <c r="K247" i="49"/>
  <c r="K246" i="49"/>
  <c r="K245" i="49"/>
  <c r="K244" i="49"/>
  <c r="K243" i="49"/>
  <c r="K242" i="49"/>
  <c r="K241" i="49"/>
  <c r="K240" i="49"/>
  <c r="K239" i="49"/>
  <c r="K238" i="49"/>
  <c r="K237" i="49"/>
  <c r="K236" i="49"/>
  <c r="K235" i="49"/>
  <c r="K234" i="49"/>
  <c r="K233" i="49"/>
  <c r="K232" i="49"/>
  <c r="K231" i="49"/>
  <c r="K230" i="49"/>
  <c r="K229" i="49"/>
  <c r="K228" i="49"/>
  <c r="K227" i="49"/>
  <c r="K226" i="49"/>
  <c r="K225" i="49"/>
  <c r="K224" i="49"/>
  <c r="K223" i="49"/>
  <c r="K222" i="49"/>
  <c r="K221" i="49"/>
  <c r="K220" i="49"/>
  <c r="K219" i="49"/>
  <c r="K218" i="49"/>
  <c r="K217" i="49"/>
  <c r="K216" i="49"/>
  <c r="K215" i="49"/>
  <c r="K214" i="49"/>
  <c r="K213" i="49"/>
  <c r="K212" i="49"/>
  <c r="K211" i="49"/>
  <c r="K210" i="49"/>
  <c r="K209" i="49"/>
  <c r="K208" i="49"/>
  <c r="K207" i="49"/>
  <c r="K206" i="49"/>
  <c r="K205" i="49"/>
  <c r="K204" i="49"/>
  <c r="K203" i="49"/>
  <c r="K202" i="49"/>
  <c r="K201" i="49"/>
  <c r="K200" i="49"/>
  <c r="K199" i="49"/>
  <c r="K198" i="49"/>
  <c r="K197" i="49"/>
  <c r="K196" i="49"/>
  <c r="K195" i="49"/>
  <c r="K194" i="49"/>
  <c r="K193" i="49"/>
  <c r="K192" i="49"/>
  <c r="K191" i="49"/>
  <c r="K190" i="49"/>
  <c r="K189" i="49"/>
  <c r="K188" i="49"/>
  <c r="K187" i="49"/>
  <c r="K186" i="49"/>
  <c r="K185" i="49"/>
  <c r="K184" i="49"/>
  <c r="K183" i="49"/>
  <c r="K182" i="49"/>
  <c r="K181" i="49"/>
  <c r="K180" i="49"/>
  <c r="K179" i="49"/>
  <c r="K178" i="49"/>
  <c r="K177" i="49"/>
  <c r="K176" i="49"/>
  <c r="K175" i="49"/>
  <c r="K174" i="49"/>
  <c r="K173" i="49"/>
  <c r="K172" i="49"/>
  <c r="K171" i="49"/>
  <c r="K170" i="49"/>
  <c r="K169" i="49"/>
  <c r="K168" i="49"/>
  <c r="K167" i="49"/>
  <c r="K166" i="49"/>
  <c r="K165" i="49"/>
  <c r="K164" i="49"/>
  <c r="K163" i="49"/>
  <c r="K162" i="49"/>
  <c r="K161" i="49"/>
  <c r="K160" i="49"/>
  <c r="K159" i="49"/>
  <c r="K158" i="49"/>
  <c r="K157" i="49"/>
  <c r="K156" i="49"/>
  <c r="K155" i="49"/>
  <c r="K154" i="49"/>
  <c r="K153" i="49"/>
  <c r="K152" i="49"/>
  <c r="K151" i="49"/>
  <c r="K150" i="49"/>
  <c r="K149" i="49"/>
  <c r="K148" i="49"/>
  <c r="K147" i="49"/>
  <c r="K146" i="49"/>
  <c r="K145" i="49"/>
  <c r="K144" i="49"/>
  <c r="K143" i="49"/>
  <c r="K142" i="49"/>
  <c r="K141" i="49"/>
  <c r="K140" i="49"/>
  <c r="K139" i="49"/>
  <c r="K138" i="49"/>
  <c r="K137" i="49"/>
  <c r="K136" i="49"/>
  <c r="K135" i="49"/>
  <c r="K134" i="49"/>
  <c r="K133" i="49"/>
  <c r="K132" i="49"/>
  <c r="K131" i="49"/>
  <c r="K130" i="49"/>
  <c r="K129" i="49"/>
  <c r="K128" i="49"/>
  <c r="K127" i="49"/>
  <c r="K126" i="49"/>
  <c r="K125" i="49"/>
  <c r="K124" i="49"/>
  <c r="K123" i="49"/>
  <c r="K122" i="49"/>
  <c r="K121" i="49"/>
  <c r="K120" i="49"/>
  <c r="K119" i="49"/>
  <c r="K118" i="49"/>
  <c r="K117" i="49"/>
  <c r="K116" i="49"/>
  <c r="K115" i="49"/>
  <c r="K114" i="49"/>
  <c r="K113" i="49"/>
  <c r="K112" i="49"/>
  <c r="K111" i="49"/>
  <c r="K110" i="49"/>
  <c r="K109" i="49"/>
  <c r="K108" i="49"/>
  <c r="K107" i="49"/>
  <c r="K106" i="49"/>
  <c r="K105" i="49"/>
  <c r="K104" i="49"/>
  <c r="K103" i="49"/>
  <c r="K102" i="49"/>
  <c r="K101" i="49"/>
  <c r="K100" i="49"/>
  <c r="K99" i="49"/>
  <c r="K98" i="49"/>
  <c r="K97" i="49"/>
  <c r="K96" i="49"/>
  <c r="K95" i="49"/>
  <c r="K94" i="49"/>
  <c r="K93" i="49"/>
  <c r="K92" i="49"/>
  <c r="K91" i="49"/>
  <c r="K90" i="49"/>
  <c r="K89" i="49"/>
  <c r="K88" i="49"/>
  <c r="K87" i="49"/>
  <c r="K86" i="49"/>
  <c r="K85" i="49"/>
  <c r="K84" i="49"/>
  <c r="K83" i="49"/>
  <c r="K82" i="49"/>
  <c r="K81" i="49"/>
  <c r="K80" i="49"/>
  <c r="K79" i="49"/>
  <c r="K78" i="49"/>
  <c r="K77" i="49"/>
  <c r="K76" i="49"/>
  <c r="K75" i="49"/>
  <c r="K74" i="49"/>
  <c r="K73" i="49"/>
  <c r="K72" i="49"/>
  <c r="K71" i="49"/>
  <c r="K70" i="49"/>
  <c r="K69" i="49"/>
  <c r="K68" i="49"/>
  <c r="K67" i="49"/>
  <c r="K66" i="49"/>
  <c r="K65" i="49"/>
  <c r="K64" i="49"/>
  <c r="K63" i="49"/>
  <c r="K62" i="49"/>
  <c r="K61" i="49"/>
  <c r="K60" i="49"/>
  <c r="K59" i="49"/>
  <c r="K58" i="49"/>
  <c r="K57" i="49"/>
  <c r="K56" i="49"/>
  <c r="K55" i="49"/>
  <c r="K54" i="49"/>
  <c r="K52" i="49"/>
  <c r="K51" i="49"/>
  <c r="K50" i="49"/>
  <c r="K49" i="49"/>
  <c r="K48" i="49"/>
  <c r="K47" i="49"/>
  <c r="K46" i="49"/>
  <c r="K45" i="49"/>
  <c r="K44" i="49"/>
  <c r="K43" i="49"/>
  <c r="K42" i="49"/>
  <c r="K41" i="49"/>
  <c r="K40" i="49"/>
  <c r="K39" i="49"/>
  <c r="K38" i="49"/>
  <c r="K37" i="49"/>
  <c r="K36" i="49"/>
  <c r="K35" i="49"/>
  <c r="K34" i="49"/>
  <c r="K33" i="49"/>
  <c r="K32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X438" i="54"/>
  <c r="X437" i="54"/>
  <c r="X436" i="54"/>
  <c r="X435" i="54"/>
  <c r="X434" i="54"/>
  <c r="X433" i="54"/>
  <c r="X432" i="54"/>
  <c r="X431" i="54"/>
  <c r="X430" i="54"/>
  <c r="X429" i="54"/>
  <c r="X428" i="54"/>
  <c r="X427" i="54"/>
  <c r="X425" i="54"/>
  <c r="X424" i="54"/>
  <c r="X423" i="54"/>
  <c r="X422" i="54"/>
  <c r="X421" i="54"/>
  <c r="X420" i="54"/>
  <c r="X419" i="54"/>
  <c r="X418" i="54"/>
  <c r="X417" i="54"/>
  <c r="X416" i="54"/>
  <c r="X415" i="54"/>
  <c r="X414" i="54"/>
  <c r="X412" i="54"/>
  <c r="X411" i="54"/>
  <c r="X410" i="54"/>
  <c r="X409" i="54"/>
  <c r="X408" i="54"/>
  <c r="X407" i="54"/>
  <c r="X406" i="54"/>
  <c r="X405" i="54"/>
  <c r="X404" i="54"/>
  <c r="X403" i="54"/>
  <c r="X402" i="54"/>
  <c r="X401" i="54"/>
  <c r="X399" i="54"/>
  <c r="X398" i="54"/>
  <c r="X397" i="54"/>
  <c r="X396" i="54"/>
  <c r="X395" i="54"/>
  <c r="X394" i="54"/>
  <c r="X393" i="54"/>
  <c r="X392" i="54"/>
  <c r="X391" i="54"/>
  <c r="X390" i="54"/>
  <c r="X389" i="54"/>
  <c r="X388" i="54"/>
  <c r="X386" i="54"/>
  <c r="X385" i="54"/>
  <c r="X384" i="54"/>
  <c r="X383" i="54"/>
  <c r="X382" i="54"/>
  <c r="X381" i="54"/>
  <c r="X380" i="54"/>
  <c r="X379" i="54"/>
  <c r="X378" i="54"/>
  <c r="X377" i="54"/>
  <c r="X376" i="54"/>
  <c r="X375" i="54"/>
  <c r="X373" i="54"/>
  <c r="X372" i="54"/>
  <c r="X371" i="54"/>
  <c r="X370" i="54"/>
  <c r="X369" i="54"/>
  <c r="X368" i="54"/>
  <c r="X367" i="54"/>
  <c r="X366" i="54"/>
  <c r="X365" i="54"/>
  <c r="X364" i="54"/>
  <c r="X363" i="54"/>
  <c r="X362" i="54"/>
  <c r="X360" i="54"/>
  <c r="X359" i="54"/>
  <c r="X358" i="54"/>
  <c r="X357" i="54"/>
  <c r="X356" i="54"/>
  <c r="X355" i="54"/>
  <c r="X354" i="54"/>
  <c r="X353" i="54"/>
  <c r="X352" i="54"/>
  <c r="X351" i="54"/>
  <c r="X350" i="54"/>
  <c r="X349" i="54"/>
  <c r="X347" i="54"/>
  <c r="X346" i="54"/>
  <c r="X345" i="54"/>
  <c r="X344" i="54"/>
  <c r="X343" i="54"/>
  <c r="X342" i="54"/>
  <c r="X341" i="54"/>
  <c r="X340" i="54"/>
  <c r="X339" i="54"/>
  <c r="X338" i="54"/>
  <c r="X337" i="54"/>
  <c r="X336" i="54"/>
  <c r="X334" i="54"/>
  <c r="X333" i="54"/>
  <c r="X332" i="54"/>
  <c r="X331" i="54"/>
  <c r="X330" i="54"/>
  <c r="X329" i="54"/>
  <c r="X328" i="54"/>
  <c r="X327" i="54"/>
  <c r="X326" i="54"/>
  <c r="X325" i="54"/>
  <c r="X324" i="54"/>
  <c r="X323" i="54"/>
  <c r="X321" i="54"/>
  <c r="X320" i="54"/>
  <c r="X319" i="54"/>
  <c r="X318" i="54"/>
  <c r="X317" i="54"/>
  <c r="X316" i="54"/>
  <c r="X315" i="54"/>
  <c r="X314" i="54"/>
  <c r="X313" i="54"/>
  <c r="X312" i="54"/>
  <c r="X311" i="54"/>
  <c r="X310" i="54"/>
  <c r="X308" i="54"/>
  <c r="X307" i="54"/>
  <c r="X306" i="54"/>
  <c r="X305" i="54"/>
  <c r="X304" i="54"/>
  <c r="X303" i="54"/>
  <c r="X302" i="54"/>
  <c r="X301" i="54"/>
  <c r="X300" i="54"/>
  <c r="X299" i="54"/>
  <c r="X298" i="54"/>
  <c r="X297" i="54"/>
  <c r="X295" i="54"/>
  <c r="X294" i="54"/>
  <c r="X293" i="54"/>
  <c r="X292" i="54"/>
  <c r="X291" i="54"/>
  <c r="X290" i="54"/>
  <c r="X289" i="54"/>
  <c r="X288" i="54"/>
  <c r="X287" i="54"/>
  <c r="X286" i="54"/>
  <c r="X285" i="54"/>
  <c r="X284" i="54"/>
  <c r="X282" i="54"/>
  <c r="X281" i="54"/>
  <c r="X280" i="54"/>
  <c r="X279" i="54"/>
  <c r="X278" i="54"/>
  <c r="X277" i="54"/>
  <c r="X276" i="54"/>
  <c r="X275" i="54"/>
  <c r="X274" i="54"/>
  <c r="X273" i="54"/>
  <c r="X272" i="54"/>
  <c r="X271" i="54"/>
  <c r="X269" i="54"/>
  <c r="X268" i="54"/>
  <c r="X267" i="54"/>
  <c r="X266" i="54"/>
  <c r="X265" i="54"/>
  <c r="X264" i="54"/>
  <c r="X263" i="54"/>
  <c r="X262" i="54"/>
  <c r="X261" i="54"/>
  <c r="X260" i="54"/>
  <c r="X259" i="54"/>
  <c r="X258" i="54"/>
  <c r="X256" i="54"/>
  <c r="X255" i="54"/>
  <c r="X254" i="54"/>
  <c r="X253" i="54"/>
  <c r="X252" i="54"/>
  <c r="X251" i="54"/>
  <c r="X250" i="54"/>
  <c r="X249" i="54"/>
  <c r="X248" i="54"/>
  <c r="X247" i="54"/>
  <c r="X246" i="54"/>
  <c r="X245" i="54"/>
  <c r="X243" i="54"/>
  <c r="X242" i="54"/>
  <c r="X241" i="54"/>
  <c r="X240" i="54"/>
  <c r="X239" i="54"/>
  <c r="X238" i="54"/>
  <c r="X237" i="54"/>
  <c r="X236" i="54"/>
  <c r="X235" i="54"/>
  <c r="X234" i="54"/>
  <c r="X233" i="54"/>
  <c r="X232" i="54"/>
  <c r="X219" i="54"/>
  <c r="X220" i="54"/>
  <c r="X221" i="54"/>
  <c r="X222" i="54"/>
  <c r="X223" i="54"/>
  <c r="X224" i="54"/>
  <c r="X225" i="54"/>
  <c r="X226" i="54"/>
  <c r="X227" i="54"/>
  <c r="X228" i="54"/>
  <c r="X229" i="54"/>
  <c r="X218" i="54"/>
  <c r="X206" i="54"/>
  <c r="X207" i="54"/>
  <c r="X208" i="54"/>
  <c r="X209" i="54"/>
  <c r="X210" i="54"/>
  <c r="X211" i="54"/>
  <c r="X212" i="54"/>
  <c r="X213" i="54"/>
  <c r="X214" i="54"/>
  <c r="X215" i="54"/>
  <c r="X216" i="54"/>
  <c r="X205" i="54"/>
  <c r="X167" i="54"/>
  <c r="X168" i="54"/>
  <c r="X169" i="54"/>
  <c r="X170" i="54"/>
  <c r="X171" i="54"/>
  <c r="X172" i="54"/>
  <c r="X173" i="54"/>
  <c r="X174" i="54"/>
  <c r="X175" i="54"/>
  <c r="X176" i="54"/>
  <c r="X177" i="54"/>
  <c r="X166" i="54"/>
  <c r="X154" i="54"/>
  <c r="X155" i="54"/>
  <c r="X156" i="54"/>
  <c r="X157" i="54"/>
  <c r="X158" i="54"/>
  <c r="X159" i="54"/>
  <c r="X160" i="54"/>
  <c r="X161" i="54"/>
  <c r="X162" i="54"/>
  <c r="X163" i="54"/>
  <c r="X164" i="54"/>
  <c r="X153" i="54"/>
  <c r="X141" i="54"/>
  <c r="X142" i="54"/>
  <c r="X143" i="54"/>
  <c r="X144" i="54"/>
  <c r="X145" i="54"/>
  <c r="X146" i="54"/>
  <c r="X147" i="54"/>
  <c r="X148" i="54"/>
  <c r="X149" i="54"/>
  <c r="X150" i="54"/>
  <c r="X151" i="54"/>
  <c r="X140" i="54"/>
  <c r="X128" i="54"/>
  <c r="X129" i="54"/>
  <c r="X130" i="54"/>
  <c r="X131" i="54"/>
  <c r="X132" i="54"/>
  <c r="X133" i="54"/>
  <c r="X134" i="54"/>
  <c r="X135" i="54"/>
  <c r="X136" i="54"/>
  <c r="X137" i="54"/>
  <c r="X138" i="54"/>
  <c r="X127" i="54"/>
  <c r="X115" i="54"/>
  <c r="X116" i="54"/>
  <c r="X117" i="54"/>
  <c r="X118" i="54"/>
  <c r="X119" i="54"/>
  <c r="X120" i="54"/>
  <c r="X121" i="54"/>
  <c r="X122" i="54"/>
  <c r="X123" i="54"/>
  <c r="X124" i="54"/>
  <c r="X125" i="54"/>
  <c r="X114" i="54"/>
  <c r="X102" i="54"/>
  <c r="X103" i="54"/>
  <c r="X104" i="54"/>
  <c r="X105" i="54"/>
  <c r="X106" i="54"/>
  <c r="X107" i="54"/>
  <c r="X108" i="54"/>
  <c r="X109" i="54"/>
  <c r="X110" i="54"/>
  <c r="X111" i="54"/>
  <c r="X112" i="54"/>
  <c r="X101" i="54"/>
  <c r="X76" i="54"/>
  <c r="X77" i="54"/>
  <c r="X78" i="54"/>
  <c r="X79" i="54"/>
  <c r="X80" i="54"/>
  <c r="X81" i="54"/>
  <c r="X82" i="54"/>
  <c r="X83" i="54"/>
  <c r="X84" i="54"/>
  <c r="X85" i="54"/>
  <c r="X86" i="54"/>
  <c r="X75" i="54"/>
  <c r="X63" i="54"/>
  <c r="X64" i="54"/>
  <c r="X65" i="54"/>
  <c r="X66" i="54"/>
  <c r="X67" i="54"/>
  <c r="X68" i="54"/>
  <c r="X69" i="54"/>
  <c r="X70" i="54"/>
  <c r="X71" i="54"/>
  <c r="X72" i="54"/>
  <c r="X73" i="54"/>
  <c r="X62" i="54"/>
  <c r="X37" i="54"/>
  <c r="X38" i="54"/>
  <c r="X39" i="54"/>
  <c r="X40" i="54"/>
  <c r="X41" i="54"/>
  <c r="X42" i="54"/>
  <c r="X43" i="54"/>
  <c r="X44" i="54"/>
  <c r="X45" i="54"/>
  <c r="X46" i="54"/>
  <c r="X47" i="54"/>
  <c r="X36" i="54"/>
  <c r="X24" i="54"/>
  <c r="X25" i="54"/>
  <c r="X26" i="54"/>
  <c r="X27" i="54"/>
  <c r="X28" i="54"/>
  <c r="X29" i="54"/>
  <c r="X30" i="54"/>
  <c r="X31" i="54"/>
  <c r="X32" i="54"/>
  <c r="X33" i="54"/>
  <c r="X34" i="54"/>
  <c r="X23" i="54"/>
  <c r="X11" i="54"/>
  <c r="X12" i="54"/>
  <c r="X13" i="54"/>
  <c r="X14" i="54"/>
  <c r="X15" i="54"/>
  <c r="X16" i="54"/>
  <c r="X17" i="54"/>
  <c r="X18" i="54"/>
  <c r="X19" i="54"/>
  <c r="X20" i="54"/>
  <c r="X21" i="54"/>
  <c r="X10" i="54"/>
  <c r="S11" i="46"/>
  <c r="S12" i="46"/>
  <c r="S13" i="46"/>
  <c r="S14" i="46"/>
  <c r="S15" i="46"/>
  <c r="S16" i="46"/>
  <c r="S17" i="46"/>
  <c r="S18" i="46"/>
  <c r="S19" i="46"/>
  <c r="S20" i="46"/>
  <c r="S21" i="46"/>
  <c r="S22" i="46"/>
  <c r="S23" i="46"/>
  <c r="S10" i="46"/>
  <c r="X25" i="45"/>
  <c r="Y25" i="45"/>
  <c r="Z25" i="45"/>
  <c r="X26" i="45"/>
  <c r="Y26" i="45"/>
  <c r="Z26" i="45"/>
  <c r="X27" i="45"/>
  <c r="Y27" i="45"/>
  <c r="Z27" i="45"/>
  <c r="X28" i="45"/>
  <c r="Y28" i="45"/>
  <c r="Z28" i="45"/>
  <c r="X29" i="45"/>
  <c r="Y29" i="45"/>
  <c r="Z29" i="45"/>
  <c r="Z24" i="45"/>
  <c r="Y24" i="45"/>
  <c r="X24" i="45"/>
  <c r="X18" i="45"/>
  <c r="Y18" i="45"/>
  <c r="Z18" i="45"/>
  <c r="X19" i="45"/>
  <c r="Y19" i="45"/>
  <c r="Z19" i="45"/>
  <c r="X20" i="45"/>
  <c r="Y20" i="45"/>
  <c r="Z20" i="45"/>
  <c r="X21" i="45"/>
  <c r="Y21" i="45"/>
  <c r="Z21" i="45"/>
  <c r="X22" i="45"/>
  <c r="Y22" i="45"/>
  <c r="Z22" i="45"/>
  <c r="Z17" i="45"/>
  <c r="Y17" i="45"/>
  <c r="X17" i="45"/>
  <c r="X11" i="45"/>
  <c r="Y11" i="45"/>
  <c r="Z11" i="45"/>
  <c r="X12" i="45"/>
  <c r="Y12" i="45"/>
  <c r="Z12" i="45"/>
  <c r="X13" i="45"/>
  <c r="Y13" i="45"/>
  <c r="Z13" i="45"/>
  <c r="X14" i="45"/>
  <c r="Y14" i="45"/>
  <c r="Z14" i="45"/>
  <c r="X15" i="45"/>
  <c r="Y15" i="45"/>
  <c r="Z15" i="45"/>
  <c r="Z10" i="45"/>
  <c r="Y10" i="45"/>
  <c r="X10" i="45"/>
  <c r="K25" i="45"/>
  <c r="M25" i="45"/>
  <c r="K26" i="45"/>
  <c r="M26" i="45"/>
  <c r="K27" i="45"/>
  <c r="M27" i="45"/>
  <c r="K28" i="45"/>
  <c r="M28" i="45"/>
  <c r="K29" i="45"/>
  <c r="M29" i="45"/>
  <c r="M24" i="45"/>
  <c r="K24" i="45"/>
  <c r="K18" i="45"/>
  <c r="M18" i="45"/>
  <c r="K19" i="45"/>
  <c r="M19" i="45"/>
  <c r="K20" i="45"/>
  <c r="M20" i="45"/>
  <c r="K21" i="45"/>
  <c r="M21" i="45"/>
  <c r="K22" i="45"/>
  <c r="M22" i="45"/>
  <c r="M17" i="45"/>
  <c r="K17" i="45"/>
  <c r="K11" i="45"/>
  <c r="M11" i="45"/>
  <c r="K12" i="45"/>
  <c r="M12" i="45"/>
  <c r="K13" i="45"/>
  <c r="M13" i="45"/>
  <c r="K14" i="45"/>
  <c r="M14" i="45"/>
  <c r="K15" i="45"/>
  <c r="M15" i="45"/>
  <c r="M10" i="45"/>
  <c r="K10" i="45"/>
  <c r="W35" i="44"/>
  <c r="W34" i="44"/>
  <c r="W33" i="44"/>
  <c r="W32" i="44"/>
  <c r="W31" i="44"/>
  <c r="W30" i="44"/>
  <c r="W29" i="44"/>
  <c r="W28" i="44"/>
  <c r="L29" i="44"/>
  <c r="N29" i="44"/>
  <c r="L30" i="44"/>
  <c r="N30" i="44"/>
  <c r="L31" i="44"/>
  <c r="N31" i="44"/>
  <c r="L32" i="44"/>
  <c r="N32" i="44"/>
  <c r="L33" i="44"/>
  <c r="N33" i="44"/>
  <c r="L34" i="44"/>
  <c r="N34" i="44"/>
  <c r="L35" i="44"/>
  <c r="N35" i="44"/>
  <c r="N28" i="44"/>
  <c r="L28" i="44"/>
  <c r="L20" i="44"/>
  <c r="N20" i="44"/>
  <c r="L21" i="44"/>
  <c r="N21" i="44"/>
  <c r="L22" i="44"/>
  <c r="N22" i="44"/>
  <c r="L23" i="44"/>
  <c r="N23" i="44"/>
  <c r="L24" i="44"/>
  <c r="N24" i="44"/>
  <c r="L25" i="44"/>
  <c r="N25" i="44"/>
  <c r="L26" i="44"/>
  <c r="N26" i="44"/>
  <c r="N19" i="44"/>
  <c r="L19" i="44"/>
  <c r="L11" i="44"/>
  <c r="N11" i="44"/>
  <c r="L12" i="44"/>
  <c r="M12" i="44" s="1"/>
  <c r="N12" i="44"/>
  <c r="L13" i="44"/>
  <c r="N13" i="44"/>
  <c r="L14" i="44"/>
  <c r="N14" i="44"/>
  <c r="L15" i="44"/>
  <c r="M15" i="44" s="1"/>
  <c r="N15" i="44"/>
  <c r="L16" i="44"/>
  <c r="N16" i="44"/>
  <c r="L17" i="44"/>
  <c r="N17" i="44"/>
  <c r="N10" i="44"/>
  <c r="L10" i="44"/>
  <c r="AA26" i="6"/>
  <c r="AA27" i="6"/>
  <c r="AA28" i="6"/>
  <c r="AA25" i="6"/>
  <c r="AA21" i="6"/>
  <c r="AA22" i="6"/>
  <c r="AA23" i="6"/>
  <c r="AA20" i="6"/>
  <c r="U26" i="53"/>
  <c r="U27" i="53"/>
  <c r="U24" i="53"/>
  <c r="Q26" i="53"/>
  <c r="R26" i="53"/>
  <c r="S26" i="53"/>
  <c r="Q27" i="53"/>
  <c r="R27" i="53"/>
  <c r="S27" i="53"/>
  <c r="S24" i="53"/>
  <c r="R24" i="53"/>
  <c r="Q24" i="53"/>
  <c r="U22" i="53"/>
  <c r="U23" i="53"/>
  <c r="U20" i="53"/>
  <c r="Q22" i="53"/>
  <c r="R22" i="53"/>
  <c r="S22" i="53"/>
  <c r="Q23" i="53"/>
  <c r="R23" i="53"/>
  <c r="S23" i="53"/>
  <c r="S20" i="53"/>
  <c r="R20" i="53"/>
  <c r="Q20" i="53"/>
  <c r="U18" i="53"/>
  <c r="U19" i="53"/>
  <c r="U16" i="53"/>
  <c r="Q18" i="53"/>
  <c r="R18" i="53"/>
  <c r="S18" i="53"/>
  <c r="Q19" i="53"/>
  <c r="R19" i="53"/>
  <c r="S19" i="53"/>
  <c r="S16" i="53"/>
  <c r="R16" i="53"/>
  <c r="Q16" i="53"/>
  <c r="Q14" i="53"/>
  <c r="R14" i="53"/>
  <c r="S14" i="53"/>
  <c r="U14" i="53"/>
  <c r="X14" i="53"/>
  <c r="Y14" i="53"/>
  <c r="Q15" i="53"/>
  <c r="R15" i="53"/>
  <c r="S15" i="53"/>
  <c r="U15" i="53"/>
  <c r="X15" i="53"/>
  <c r="Y15" i="53"/>
  <c r="X12" i="53"/>
  <c r="S12" i="53"/>
  <c r="R12" i="53"/>
  <c r="Q12" i="53"/>
  <c r="S10" i="53"/>
  <c r="S11" i="53"/>
  <c r="U37" i="16"/>
  <c r="R34" i="16"/>
  <c r="R35" i="16"/>
  <c r="U64" i="16"/>
  <c r="U65" i="16"/>
  <c r="W47" i="16"/>
  <c r="X47" i="16"/>
  <c r="Y47" i="16"/>
  <c r="W48" i="16"/>
  <c r="X48" i="16"/>
  <c r="Y48" i="16"/>
  <c r="W49" i="16"/>
  <c r="X49" i="16"/>
  <c r="Y49" i="16"/>
  <c r="W50" i="16"/>
  <c r="X50" i="16"/>
  <c r="Y50" i="16"/>
  <c r="W51" i="16"/>
  <c r="X51" i="16"/>
  <c r="Y51" i="16"/>
  <c r="W52" i="16"/>
  <c r="X52" i="16"/>
  <c r="Y52" i="16"/>
  <c r="W53" i="16"/>
  <c r="X53" i="16"/>
  <c r="Y53" i="16"/>
  <c r="W54" i="16"/>
  <c r="X54" i="16"/>
  <c r="Y54" i="16"/>
  <c r="W55" i="16"/>
  <c r="X55" i="16"/>
  <c r="Y55" i="16"/>
  <c r="W56" i="16"/>
  <c r="X56" i="16"/>
  <c r="Y56" i="16"/>
  <c r="W57" i="16"/>
  <c r="X57" i="16"/>
  <c r="Y57" i="16"/>
  <c r="W58" i="16"/>
  <c r="X58" i="16"/>
  <c r="Y58" i="16"/>
  <c r="W59" i="16"/>
  <c r="X59" i="16"/>
  <c r="Y59" i="16"/>
  <c r="W60" i="16"/>
  <c r="X60" i="16"/>
  <c r="Y60" i="16"/>
  <c r="W61" i="16"/>
  <c r="X61" i="16"/>
  <c r="Y61" i="16"/>
  <c r="W62" i="16"/>
  <c r="X62" i="16"/>
  <c r="Y62" i="16"/>
  <c r="W63" i="16"/>
  <c r="X63" i="16"/>
  <c r="Y63" i="16"/>
  <c r="W64" i="16"/>
  <c r="X64" i="16"/>
  <c r="Y64" i="16"/>
  <c r="W65" i="16"/>
  <c r="X65" i="16"/>
  <c r="Y65" i="16"/>
  <c r="W18" i="16"/>
  <c r="X18" i="16"/>
  <c r="Y18" i="16"/>
  <c r="W19" i="16"/>
  <c r="X19" i="16"/>
  <c r="Y19" i="16"/>
  <c r="W20" i="16"/>
  <c r="X20" i="16"/>
  <c r="Y20" i="16"/>
  <c r="W21" i="16"/>
  <c r="X21" i="16"/>
  <c r="Y21" i="16"/>
  <c r="W22" i="16"/>
  <c r="X22" i="16"/>
  <c r="Y22" i="16"/>
  <c r="W23" i="16"/>
  <c r="X23" i="16"/>
  <c r="Y23" i="16"/>
  <c r="W24" i="16"/>
  <c r="X24" i="16"/>
  <c r="Y24" i="16"/>
  <c r="W25" i="16"/>
  <c r="X25" i="16"/>
  <c r="Y25" i="16"/>
  <c r="W26" i="16"/>
  <c r="X26" i="16"/>
  <c r="Y26" i="16"/>
  <c r="W27" i="16"/>
  <c r="X27" i="16"/>
  <c r="Y27" i="16"/>
  <c r="W28" i="16"/>
  <c r="X28" i="16"/>
  <c r="Y28" i="16"/>
  <c r="W29" i="16"/>
  <c r="X29" i="16"/>
  <c r="Y29" i="16"/>
  <c r="W30" i="16"/>
  <c r="X30" i="16"/>
  <c r="Y30" i="16"/>
  <c r="W31" i="16"/>
  <c r="X31" i="16"/>
  <c r="Y31" i="16"/>
  <c r="W32" i="16"/>
  <c r="X32" i="16"/>
  <c r="Y32" i="16"/>
  <c r="W33" i="16"/>
  <c r="X33" i="16"/>
  <c r="Y33" i="16"/>
  <c r="W34" i="16"/>
  <c r="X34" i="16"/>
  <c r="Y34" i="16"/>
  <c r="W35" i="16"/>
  <c r="X35" i="16"/>
  <c r="Y35" i="16"/>
  <c r="W36" i="16"/>
  <c r="X36" i="16"/>
  <c r="Y36" i="16"/>
  <c r="W37" i="16"/>
  <c r="X37" i="16"/>
  <c r="Y37" i="16"/>
  <c r="W38" i="16"/>
  <c r="X38" i="16"/>
  <c r="Y38" i="16"/>
  <c r="W39" i="16"/>
  <c r="X39" i="16"/>
  <c r="Y39" i="16"/>
  <c r="X17" i="16"/>
  <c r="Y17" i="16"/>
  <c r="W17" i="16"/>
  <c r="W26" i="6"/>
  <c r="W27" i="6"/>
  <c r="W28" i="6"/>
  <c r="W25" i="6"/>
  <c r="L26" i="6"/>
  <c r="L27" i="6"/>
  <c r="L28" i="6"/>
  <c r="L25" i="6"/>
  <c r="L21" i="6"/>
  <c r="L22" i="6"/>
  <c r="L23" i="6"/>
  <c r="L20" i="6"/>
  <c r="Y26" i="6"/>
  <c r="Z26" i="6"/>
  <c r="Y27" i="6"/>
  <c r="Z27" i="6"/>
  <c r="Y28" i="6"/>
  <c r="Z28" i="6"/>
  <c r="Z25" i="6"/>
  <c r="Y25" i="6"/>
  <c r="Y21" i="6"/>
  <c r="Z21" i="6"/>
  <c r="Y22" i="6"/>
  <c r="Z22" i="6"/>
  <c r="Y23" i="6"/>
  <c r="Z23" i="6"/>
  <c r="Z20" i="6"/>
  <c r="Y20" i="6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8" i="2"/>
  <c r="L22" i="63" l="1"/>
  <c r="L23" i="63"/>
  <c r="M13" i="44"/>
  <c r="M11" i="44"/>
  <c r="M17" i="44"/>
  <c r="L15" i="45"/>
  <c r="L11" i="45"/>
  <c r="L12" i="45"/>
  <c r="L13" i="45"/>
  <c r="K11" i="59"/>
  <c r="M14" i="44"/>
  <c r="L14" i="45"/>
  <c r="M16" i="44"/>
  <c r="Q10" i="53" l="1"/>
  <c r="R10" i="53"/>
  <c r="Q11" i="53"/>
  <c r="R11" i="53"/>
  <c r="Q28" i="53"/>
  <c r="R28" i="53"/>
  <c r="Q30" i="53"/>
  <c r="R30" i="53"/>
  <c r="Q31" i="53"/>
  <c r="R31" i="53"/>
  <c r="Q32" i="53"/>
  <c r="R32" i="53"/>
  <c r="Q34" i="53"/>
  <c r="R34" i="53"/>
  <c r="Q35" i="53"/>
  <c r="R35" i="53"/>
  <c r="Q36" i="53"/>
  <c r="R36" i="53"/>
  <c r="Q38" i="53"/>
  <c r="R38" i="53"/>
  <c r="Q39" i="53"/>
  <c r="R39" i="53"/>
  <c r="Q40" i="53"/>
  <c r="R40" i="53"/>
  <c r="Q42" i="53"/>
  <c r="R42" i="53"/>
  <c r="Q43" i="53"/>
  <c r="R43" i="53"/>
  <c r="Q44" i="53"/>
  <c r="R44" i="53"/>
  <c r="Q46" i="53"/>
  <c r="R46" i="53"/>
  <c r="Q47" i="53"/>
  <c r="R47" i="53"/>
  <c r="Q48" i="53"/>
  <c r="R48" i="53"/>
  <c r="Q49" i="53"/>
  <c r="R49" i="53"/>
  <c r="Q50" i="53"/>
  <c r="R50" i="53"/>
  <c r="Q51" i="53"/>
  <c r="R51" i="53"/>
  <c r="Q52" i="53"/>
  <c r="R52" i="53"/>
  <c r="Q53" i="53"/>
  <c r="R53" i="53"/>
  <c r="Q54" i="53"/>
  <c r="R54" i="53"/>
  <c r="Q55" i="53"/>
  <c r="R55" i="53"/>
  <c r="Q56" i="53"/>
  <c r="R56" i="53"/>
  <c r="Q57" i="53"/>
  <c r="R57" i="53"/>
  <c r="Q58" i="53"/>
  <c r="R58" i="53"/>
  <c r="Q59" i="53"/>
  <c r="R59" i="53"/>
  <c r="Q60" i="53"/>
  <c r="R60" i="53"/>
  <c r="Q61" i="53"/>
  <c r="R61" i="53"/>
  <c r="Q62" i="53"/>
  <c r="R62" i="53"/>
  <c r="Q63" i="53"/>
  <c r="R63" i="53"/>
  <c r="Q64" i="53"/>
  <c r="R64" i="53"/>
  <c r="Q65" i="53"/>
  <c r="R65" i="53"/>
  <c r="Q66" i="53"/>
  <c r="R66" i="53"/>
  <c r="Q67" i="53"/>
  <c r="R67" i="53"/>
  <c r="Q68" i="53"/>
  <c r="R68" i="53"/>
  <c r="Q69" i="53"/>
  <c r="R69" i="53"/>
  <c r="Q70" i="53"/>
  <c r="R70" i="53"/>
  <c r="Q71" i="53"/>
  <c r="R71" i="53"/>
  <c r="Q72" i="53"/>
  <c r="R72" i="53"/>
  <c r="Q73" i="53"/>
  <c r="R73" i="53"/>
  <c r="Q74" i="53"/>
  <c r="R74" i="53"/>
  <c r="Q75" i="53"/>
  <c r="R75" i="53"/>
  <c r="Q76" i="53"/>
  <c r="R76" i="53"/>
  <c r="Q77" i="53"/>
  <c r="R77" i="53"/>
  <c r="Q78" i="53"/>
  <c r="R78" i="53"/>
  <c r="Q79" i="53"/>
  <c r="R79" i="53"/>
  <c r="Q80" i="53"/>
  <c r="R80" i="53"/>
  <c r="Q81" i="53"/>
  <c r="R81" i="53"/>
  <c r="Q82" i="53"/>
  <c r="R82" i="53"/>
  <c r="Q83" i="53"/>
  <c r="R83" i="53"/>
  <c r="X12" i="59" l="1"/>
  <c r="X13" i="59"/>
  <c r="X14" i="59"/>
  <c r="X15" i="59"/>
  <c r="X11" i="59"/>
  <c r="AB11" i="6"/>
  <c r="AB12" i="6"/>
  <c r="AB13" i="6"/>
  <c r="AB10" i="6"/>
  <c r="Y16" i="6"/>
  <c r="Z16" i="6"/>
  <c r="AA16" i="6"/>
  <c r="Y17" i="6"/>
  <c r="Z17" i="6"/>
  <c r="AA17" i="6"/>
  <c r="Y18" i="6"/>
  <c r="Z18" i="6"/>
  <c r="AA18" i="6"/>
  <c r="Z15" i="6"/>
  <c r="AA15" i="6"/>
  <c r="Y15" i="6"/>
  <c r="Y11" i="6"/>
  <c r="Z11" i="6"/>
  <c r="AA11" i="6"/>
  <c r="Y12" i="6"/>
  <c r="Z12" i="6"/>
  <c r="AA12" i="6"/>
  <c r="Y13" i="6"/>
  <c r="Z13" i="6"/>
  <c r="AA13" i="6"/>
  <c r="AA10" i="6"/>
  <c r="Z10" i="6"/>
  <c r="Y10" i="6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AB11" i="46"/>
  <c r="AB12" i="46"/>
  <c r="AB13" i="46"/>
  <c r="AB14" i="46"/>
  <c r="AB15" i="46"/>
  <c r="AB16" i="46"/>
  <c r="AB17" i="46"/>
  <c r="AB18" i="46"/>
  <c r="AB19" i="46"/>
  <c r="AB20" i="46"/>
  <c r="AB21" i="46"/>
  <c r="AB22" i="46"/>
  <c r="AB23" i="46"/>
  <c r="AB10" i="46"/>
  <c r="AA10" i="46"/>
  <c r="AA11" i="46"/>
  <c r="AA12" i="46"/>
  <c r="AA13" i="46"/>
  <c r="AA14" i="46"/>
  <c r="AA15" i="46"/>
  <c r="AA16" i="46"/>
  <c r="AA17" i="46"/>
  <c r="AA18" i="46"/>
  <c r="AA19" i="46"/>
  <c r="AA20" i="46"/>
  <c r="AA21" i="46"/>
  <c r="AA22" i="46"/>
  <c r="AA23" i="46"/>
  <c r="AC11" i="46"/>
  <c r="AC12" i="46"/>
  <c r="AC13" i="46"/>
  <c r="AC14" i="46"/>
  <c r="AC15" i="46"/>
  <c r="AC16" i="46"/>
  <c r="AC17" i="46"/>
  <c r="AC18" i="46"/>
  <c r="AC19" i="46"/>
  <c r="AC20" i="46"/>
  <c r="AC21" i="46"/>
  <c r="AC22" i="46"/>
  <c r="AC23" i="46"/>
  <c r="AC10" i="46"/>
  <c r="K65" i="46"/>
  <c r="M65" i="46"/>
  <c r="K66" i="46"/>
  <c r="M66" i="46"/>
  <c r="K67" i="46"/>
  <c r="M67" i="46"/>
  <c r="K68" i="46"/>
  <c r="M68" i="46"/>
  <c r="K69" i="46"/>
  <c r="M69" i="46"/>
  <c r="K70" i="46"/>
  <c r="M70" i="46"/>
  <c r="K32" i="46"/>
  <c r="M32" i="46"/>
  <c r="K33" i="46"/>
  <c r="M33" i="46"/>
  <c r="K34" i="46"/>
  <c r="M34" i="46"/>
  <c r="K35" i="46"/>
  <c r="M35" i="46"/>
  <c r="K36" i="46"/>
  <c r="M36" i="46"/>
  <c r="K37" i="46"/>
  <c r="M37" i="46"/>
  <c r="K38" i="46"/>
  <c r="M38" i="46"/>
  <c r="K39" i="46"/>
  <c r="M39" i="46"/>
  <c r="K40" i="46"/>
  <c r="M40" i="46"/>
  <c r="K41" i="46"/>
  <c r="M41" i="46"/>
  <c r="K42" i="46"/>
  <c r="M42" i="46"/>
  <c r="L24" i="46"/>
  <c r="N24" i="46"/>
  <c r="L25" i="46"/>
  <c r="N25" i="46"/>
  <c r="L26" i="46"/>
  <c r="N26" i="46"/>
  <c r="K47" i="46"/>
  <c r="M47" i="46"/>
  <c r="M31" i="46"/>
  <c r="K31" i="46"/>
  <c r="K11" i="46"/>
  <c r="L11" i="46" s="1"/>
  <c r="M11" i="46"/>
  <c r="K12" i="46"/>
  <c r="M12" i="46"/>
  <c r="K13" i="46"/>
  <c r="M13" i="46"/>
  <c r="K14" i="46"/>
  <c r="M14" i="46"/>
  <c r="K15" i="46"/>
  <c r="M15" i="46"/>
  <c r="K16" i="46"/>
  <c r="M16" i="46"/>
  <c r="K17" i="46"/>
  <c r="M17" i="46"/>
  <c r="K18" i="46"/>
  <c r="M18" i="46"/>
  <c r="K19" i="46"/>
  <c r="M19" i="46"/>
  <c r="K20" i="46"/>
  <c r="M20" i="46"/>
  <c r="K21" i="46"/>
  <c r="M21" i="46"/>
  <c r="K22" i="46"/>
  <c r="M22" i="46"/>
  <c r="K23" i="46"/>
  <c r="M23" i="46"/>
  <c r="M10" i="46"/>
  <c r="K10" i="46"/>
  <c r="L10" i="46" s="1"/>
  <c r="J16" i="6"/>
  <c r="L16" i="6"/>
  <c r="J17" i="6"/>
  <c r="L17" i="6"/>
  <c r="J18" i="6"/>
  <c r="L18" i="6"/>
  <c r="J15" i="6"/>
  <c r="L15" i="6"/>
  <c r="J11" i="6"/>
  <c r="L11" i="6"/>
  <c r="J12" i="6"/>
  <c r="L12" i="6"/>
  <c r="J13" i="6"/>
  <c r="L13" i="6"/>
  <c r="L10" i="6"/>
  <c r="J10" i="6"/>
  <c r="N4" i="72"/>
  <c r="G4" i="72"/>
  <c r="K47" i="16"/>
  <c r="M47" i="16"/>
  <c r="K48" i="16"/>
  <c r="M48" i="16"/>
  <c r="K49" i="16"/>
  <c r="M49" i="16"/>
  <c r="K50" i="16"/>
  <c r="M50" i="16"/>
  <c r="K51" i="16"/>
  <c r="M51" i="16"/>
  <c r="K52" i="16"/>
  <c r="M52" i="16"/>
  <c r="K53" i="16"/>
  <c r="M53" i="16"/>
  <c r="K54" i="16"/>
  <c r="M54" i="16"/>
  <c r="K55" i="16"/>
  <c r="M55" i="16"/>
  <c r="K56" i="16"/>
  <c r="M56" i="16"/>
  <c r="K57" i="16"/>
  <c r="M57" i="16"/>
  <c r="K58" i="16"/>
  <c r="M58" i="16"/>
  <c r="K59" i="16"/>
  <c r="M59" i="16"/>
  <c r="K60" i="16"/>
  <c r="M60" i="16"/>
  <c r="K61" i="16"/>
  <c r="M61" i="16"/>
  <c r="K62" i="16"/>
  <c r="M62" i="16"/>
  <c r="K63" i="16"/>
  <c r="M63" i="16"/>
  <c r="K64" i="16"/>
  <c r="M64" i="16"/>
  <c r="K65" i="16"/>
  <c r="M65" i="16"/>
  <c r="K18" i="16"/>
  <c r="M18" i="16"/>
  <c r="K19" i="16"/>
  <c r="M19" i="16"/>
  <c r="K20" i="16"/>
  <c r="M20" i="16"/>
  <c r="K21" i="16"/>
  <c r="M21" i="16"/>
  <c r="K22" i="16"/>
  <c r="M22" i="16"/>
  <c r="K23" i="16"/>
  <c r="M23" i="16"/>
  <c r="K24" i="16"/>
  <c r="M24" i="16"/>
  <c r="K25" i="16"/>
  <c r="M25" i="16"/>
  <c r="K26" i="16"/>
  <c r="M26" i="16"/>
  <c r="K27" i="16"/>
  <c r="M27" i="16"/>
  <c r="K28" i="16"/>
  <c r="M28" i="16"/>
  <c r="K29" i="16"/>
  <c r="M29" i="16"/>
  <c r="K30" i="16"/>
  <c r="M30" i="16"/>
  <c r="K31" i="16"/>
  <c r="M31" i="16"/>
  <c r="K32" i="16"/>
  <c r="M32" i="16"/>
  <c r="K33" i="16"/>
  <c r="M33" i="16"/>
  <c r="K34" i="16"/>
  <c r="M34" i="16"/>
  <c r="K35" i="16"/>
  <c r="M35" i="16"/>
  <c r="K36" i="16"/>
  <c r="M36" i="16"/>
  <c r="K37" i="16"/>
  <c r="M37" i="16"/>
  <c r="K38" i="16"/>
  <c r="M38" i="16"/>
  <c r="K39" i="16"/>
  <c r="M39" i="16"/>
  <c r="M17" i="16"/>
  <c r="K17" i="16"/>
  <c r="K11" i="6" l="1"/>
  <c r="K13" i="6"/>
  <c r="L23" i="46"/>
  <c r="L19" i="46"/>
  <c r="L15" i="46"/>
  <c r="L22" i="46"/>
  <c r="L18" i="46"/>
  <c r="L14" i="46"/>
  <c r="L21" i="46"/>
  <c r="L17" i="46"/>
  <c r="L13" i="46"/>
  <c r="L20" i="46"/>
  <c r="L16" i="46"/>
  <c r="L12" i="46"/>
  <c r="K12" i="6"/>
  <c r="X10" i="72"/>
  <c r="B13" i="59"/>
  <c r="C13" i="59"/>
  <c r="E13" i="59"/>
  <c r="F13" i="59" s="1"/>
  <c r="S13" i="59"/>
  <c r="Z13" i="59"/>
  <c r="AA13" i="59"/>
  <c r="F18" i="1"/>
  <c r="H18" i="1" s="1"/>
  <c r="P18" i="1" l="1"/>
  <c r="W18" i="1"/>
  <c r="Y13" i="59"/>
  <c r="M18" i="1"/>
  <c r="D18" i="1"/>
  <c r="Y18" i="1" s="1"/>
  <c r="U18" i="1"/>
  <c r="X18" i="1"/>
  <c r="I18" i="1"/>
  <c r="S18" i="1"/>
  <c r="K18" i="1"/>
  <c r="J18" i="1"/>
  <c r="AB18" i="1"/>
  <c r="R18" i="1"/>
  <c r="N18" i="1"/>
  <c r="Z18" i="1" s="1"/>
  <c r="AA18" i="1"/>
  <c r="B62" i="16" l="1"/>
  <c r="C62" i="16"/>
  <c r="E62" i="16"/>
  <c r="G62" i="16"/>
  <c r="I62" i="16"/>
  <c r="N62" i="16"/>
  <c r="P62" i="16"/>
  <c r="R62" i="16"/>
  <c r="S62" i="16"/>
  <c r="AB62" i="16"/>
  <c r="AC62" i="16"/>
  <c r="B63" i="16"/>
  <c r="C63" i="16"/>
  <c r="E63" i="16"/>
  <c r="G63" i="16"/>
  <c r="I63" i="16"/>
  <c r="N63" i="16"/>
  <c r="P63" i="16"/>
  <c r="R63" i="16"/>
  <c r="S63" i="16"/>
  <c r="AB63" i="16"/>
  <c r="AC63" i="16"/>
  <c r="B64" i="16"/>
  <c r="C64" i="16"/>
  <c r="E64" i="16"/>
  <c r="G64" i="16"/>
  <c r="I64" i="16"/>
  <c r="N64" i="16"/>
  <c r="P64" i="16"/>
  <c r="R64" i="16"/>
  <c r="S64" i="16"/>
  <c r="AB64" i="16"/>
  <c r="AC64" i="16"/>
  <c r="B65" i="16"/>
  <c r="C65" i="16"/>
  <c r="E65" i="16"/>
  <c r="G65" i="16"/>
  <c r="I65" i="16"/>
  <c r="N65" i="16"/>
  <c r="O66" i="16" s="1"/>
  <c r="P65" i="16"/>
  <c r="R65" i="16"/>
  <c r="S65" i="16"/>
  <c r="AB65" i="16"/>
  <c r="AC65" i="16"/>
  <c r="O65" i="16" l="1"/>
  <c r="O63" i="16"/>
  <c r="AA65" i="16"/>
  <c r="AA63" i="16"/>
  <c r="AA62" i="16"/>
  <c r="AA64" i="16"/>
  <c r="O64" i="16"/>
  <c r="B31" i="2" l="1"/>
  <c r="F31" i="2"/>
  <c r="H31" i="2"/>
  <c r="I32" i="2" s="1"/>
  <c r="L31" i="2"/>
  <c r="M32" i="2" s="1"/>
  <c r="O31" i="2"/>
  <c r="P31" i="2"/>
  <c r="R31" i="2"/>
  <c r="U31" i="2"/>
  <c r="V31" i="2"/>
  <c r="W32" i="2" s="1"/>
  <c r="AC31" i="2"/>
  <c r="AM11" i="1"/>
  <c r="AM12" i="1" s="1"/>
  <c r="AM13" i="1" s="1"/>
  <c r="AM14" i="1" s="1"/>
  <c r="AM15" i="1" s="1"/>
  <c r="AM16" i="1" s="1"/>
  <c r="AM17" i="1" s="1"/>
  <c r="AM18" i="1" s="1"/>
  <c r="AM19" i="1" s="1"/>
  <c r="AM20" i="1" s="1"/>
  <c r="AM21" i="1" s="1"/>
  <c r="AM22" i="1" s="1"/>
  <c r="AM23" i="1" s="1"/>
  <c r="AM24" i="1" s="1"/>
  <c r="AM25" i="1" s="1"/>
  <c r="AM26" i="1" s="1"/>
  <c r="AM27" i="1" s="1"/>
  <c r="AM28" i="1" s="1"/>
  <c r="AN10" i="46"/>
  <c r="AN11" i="46" s="1"/>
  <c r="AN12" i="46" s="1"/>
  <c r="AN13" i="46" s="1"/>
  <c r="AN14" i="46" s="1"/>
  <c r="AN15" i="46" s="1"/>
  <c r="AN16" i="46" s="1"/>
  <c r="AN17" i="46" s="1"/>
  <c r="AN18" i="46" s="1"/>
  <c r="AN19" i="46" s="1"/>
  <c r="AN20" i="46" s="1"/>
  <c r="AN21" i="46" s="1"/>
  <c r="AN22" i="46" s="1"/>
  <c r="AN23" i="46" s="1"/>
  <c r="AN25" i="46" s="1"/>
  <c r="AN26" i="46" s="1"/>
  <c r="AN27" i="46" s="1"/>
  <c r="AN29" i="46" s="1"/>
  <c r="AM29" i="1" l="1"/>
  <c r="AM30" i="1" s="1"/>
  <c r="AM31" i="1" s="1"/>
  <c r="AM32" i="1" s="1"/>
  <c r="AM33" i="1" s="1"/>
  <c r="AM34" i="1" s="1"/>
  <c r="AM35" i="1" s="1"/>
  <c r="AM36" i="1" s="1"/>
  <c r="AM37" i="1" s="1"/>
  <c r="AM38" i="1" s="1"/>
  <c r="AM39" i="1" s="1"/>
  <c r="AM40" i="1" s="1"/>
  <c r="AM41" i="1" s="1"/>
  <c r="AM42" i="1" s="1"/>
  <c r="AM43" i="1" s="1"/>
  <c r="AM44" i="1" s="1"/>
  <c r="AM45" i="1" s="1"/>
  <c r="AM46" i="1" s="1"/>
  <c r="AM47" i="1" s="1"/>
  <c r="AM48" i="1" s="1"/>
  <c r="AM49" i="1" s="1"/>
  <c r="AM50" i="1" s="1"/>
  <c r="AM51" i="1" s="1"/>
  <c r="AM52" i="1" s="1"/>
  <c r="AM53" i="1" s="1"/>
  <c r="AM54" i="1" s="1"/>
  <c r="AM55" i="1" s="1"/>
  <c r="AM56" i="1" s="1"/>
  <c r="AM57" i="1" s="1"/>
  <c r="AM58" i="1" s="1"/>
  <c r="AM59" i="1" s="1"/>
  <c r="AM60" i="1" s="1"/>
  <c r="V12" i="55"/>
  <c r="Z31" i="2"/>
  <c r="C32" i="2"/>
  <c r="E32" i="2"/>
  <c r="AM10" i="46"/>
  <c r="AM11" i="46" s="1"/>
  <c r="AM12" i="46" s="1"/>
  <c r="AM13" i="46" s="1"/>
  <c r="AM14" i="46" s="1"/>
  <c r="AM15" i="46" s="1"/>
  <c r="AM16" i="46" s="1"/>
  <c r="AM17" i="46" s="1"/>
  <c r="AM18" i="46" s="1"/>
  <c r="AM19" i="46" s="1"/>
  <c r="AM20" i="46" s="1"/>
  <c r="AM21" i="46" s="1"/>
  <c r="AM22" i="46" s="1"/>
  <c r="AM23" i="46" s="1"/>
  <c r="AM25" i="46" s="1"/>
  <c r="AM26" i="46" s="1"/>
  <c r="AM27" i="46" s="1"/>
  <c r="AM29" i="46" s="1"/>
  <c r="AN8" i="2"/>
  <c r="AN10" i="2" s="1"/>
  <c r="AN11" i="2" s="1"/>
  <c r="AN12" i="2" s="1"/>
  <c r="AN13" i="2" s="1"/>
  <c r="AN14" i="2" s="1"/>
  <c r="AN15" i="2" s="1"/>
  <c r="AN16" i="2" s="1"/>
  <c r="AN17" i="2" s="1"/>
  <c r="AN18" i="2" s="1"/>
  <c r="AN19" i="2" s="1"/>
  <c r="AN20" i="2" s="1"/>
  <c r="AN21" i="2" s="1"/>
  <c r="AN22" i="2" s="1"/>
  <c r="AN23" i="2" s="1"/>
  <c r="AN24" i="2" s="1"/>
  <c r="AN25" i="2" s="1"/>
  <c r="AN26" i="2" s="1"/>
  <c r="AN27" i="2" s="1"/>
  <c r="AN28" i="2" s="1"/>
  <c r="AN29" i="2" s="1"/>
  <c r="AN30" i="2" s="1"/>
  <c r="AN31" i="2" s="1"/>
  <c r="AN32" i="2" s="1"/>
  <c r="AN33" i="2" s="1"/>
  <c r="AN34" i="2" s="1"/>
  <c r="AN35" i="2" s="1"/>
  <c r="AN36" i="2" s="1"/>
  <c r="AB31" i="2"/>
  <c r="AD32" i="2" s="1"/>
  <c r="X31" i="2"/>
  <c r="V75" i="52" l="1"/>
  <c r="U11" i="16" l="1"/>
  <c r="B39" i="16"/>
  <c r="C39" i="16"/>
  <c r="E39" i="16"/>
  <c r="G39" i="16"/>
  <c r="I39" i="16"/>
  <c r="N39" i="16"/>
  <c r="O40" i="16" s="1"/>
  <c r="P39" i="16"/>
  <c r="Q40" i="16" s="1"/>
  <c r="R39" i="16"/>
  <c r="S39" i="16"/>
  <c r="U39" i="16"/>
  <c r="AB39" i="16"/>
  <c r="AC39" i="16"/>
  <c r="U10" i="16"/>
  <c r="Q11" i="16" l="1"/>
  <c r="L11" i="16"/>
  <c r="O11" i="16"/>
  <c r="U4" i="16"/>
  <c r="AA39" i="16"/>
  <c r="F59" i="1"/>
  <c r="X59" i="1" l="1"/>
  <c r="R59" i="1"/>
  <c r="I59" i="1"/>
  <c r="K59" i="1"/>
  <c r="M59" i="1"/>
  <c r="W59" i="1"/>
  <c r="P59" i="1"/>
  <c r="N59" i="1"/>
  <c r="F39" i="1" l="1"/>
  <c r="F40" i="1"/>
  <c r="F41" i="1"/>
  <c r="F42" i="1"/>
  <c r="F43" i="1"/>
  <c r="F44" i="1"/>
  <c r="F45" i="1"/>
  <c r="I45" i="1" l="1"/>
  <c r="M45" i="1"/>
  <c r="S45" i="1"/>
  <c r="J45" i="1"/>
  <c r="N45" i="1"/>
  <c r="Z45" i="1" s="1"/>
  <c r="K45" i="1"/>
  <c r="P45" i="1"/>
  <c r="W45" i="1"/>
  <c r="AA45" i="1"/>
  <c r="R45" i="1"/>
  <c r="X45" i="1"/>
  <c r="AB45" i="1"/>
  <c r="H44" i="1"/>
  <c r="U44" i="1" s="1"/>
  <c r="M44" i="1"/>
  <c r="R44" i="1"/>
  <c r="X44" i="1"/>
  <c r="AB44" i="1"/>
  <c r="I44" i="1"/>
  <c r="N44" i="1"/>
  <c r="Z44" i="1" s="1"/>
  <c r="J44" i="1"/>
  <c r="K44" i="1"/>
  <c r="P44" i="1"/>
  <c r="W44" i="1"/>
  <c r="AA44" i="1"/>
  <c r="S44" i="1"/>
  <c r="I42" i="1"/>
  <c r="M42" i="1"/>
  <c r="S42" i="1"/>
  <c r="N42" i="1"/>
  <c r="K42" i="1"/>
  <c r="P42" i="1"/>
  <c r="W42" i="1"/>
  <c r="R42" i="1"/>
  <c r="X42" i="1"/>
  <c r="J42" i="1"/>
  <c r="I43" i="1"/>
  <c r="N43" i="1"/>
  <c r="S43" i="1"/>
  <c r="J43" i="1"/>
  <c r="K43" i="1"/>
  <c r="P43" i="1"/>
  <c r="W43" i="1"/>
  <c r="M43" i="1"/>
  <c r="R43" i="1"/>
  <c r="X43" i="1"/>
  <c r="X41" i="1"/>
  <c r="R41" i="1"/>
  <c r="I41" i="1"/>
  <c r="R40" i="1"/>
  <c r="X40" i="1"/>
  <c r="S40" i="1"/>
  <c r="H40" i="1"/>
  <c r="U40" i="1" s="1"/>
  <c r="I40" i="1"/>
  <c r="W40" i="1"/>
  <c r="R39" i="1"/>
  <c r="I39" i="1"/>
  <c r="W39" i="1"/>
  <c r="AA39" i="1"/>
  <c r="X39" i="1"/>
  <c r="AB39" i="1"/>
  <c r="P41" i="1"/>
  <c r="W41" i="1"/>
  <c r="M41" i="1"/>
  <c r="P40" i="1"/>
  <c r="M40" i="1"/>
  <c r="M39" i="1"/>
  <c r="P39" i="1"/>
  <c r="W21" i="6"/>
  <c r="W22" i="6"/>
  <c r="W23" i="6"/>
  <c r="W20" i="6"/>
  <c r="R28" i="2"/>
  <c r="F37" i="1" l="1"/>
  <c r="I37" i="1" s="1"/>
  <c r="F38" i="1"/>
  <c r="R38" i="1" l="1"/>
  <c r="I38" i="1"/>
  <c r="X38" i="1"/>
  <c r="X37" i="1"/>
  <c r="R37" i="1"/>
  <c r="W38" i="1"/>
  <c r="P38" i="1"/>
  <c r="M38" i="1"/>
  <c r="P37" i="1"/>
  <c r="W37" i="1"/>
  <c r="M37" i="1"/>
  <c r="F35" i="1"/>
  <c r="F36" i="1"/>
  <c r="I36" i="1" s="1"/>
  <c r="C23" i="35"/>
  <c r="X36" i="1" l="1"/>
  <c r="R36" i="1"/>
  <c r="K35" i="1"/>
  <c r="P35" i="1"/>
  <c r="R35" i="1"/>
  <c r="X35" i="1"/>
  <c r="I35" i="1"/>
  <c r="M35" i="1"/>
  <c r="J35" i="1"/>
  <c r="N35" i="1"/>
  <c r="W35" i="1"/>
  <c r="P36" i="1"/>
  <c r="M36" i="1"/>
  <c r="W36" i="1"/>
  <c r="F33" i="1"/>
  <c r="F34" i="1"/>
  <c r="R34" i="1" s="1"/>
  <c r="I34" i="1" l="1"/>
  <c r="X34" i="1"/>
  <c r="K33" i="1"/>
  <c r="P33" i="1"/>
  <c r="W33" i="1"/>
  <c r="H33" i="1"/>
  <c r="U33" i="1" s="1"/>
  <c r="N33" i="1"/>
  <c r="J33" i="1"/>
  <c r="M33" i="1"/>
  <c r="R33" i="1"/>
  <c r="X33" i="1"/>
  <c r="I33" i="1"/>
  <c r="S33" i="1"/>
  <c r="W34" i="1"/>
  <c r="M34" i="1"/>
  <c r="P34" i="1"/>
  <c r="U12" i="53"/>
  <c r="Y40" i="63" l="1"/>
  <c r="Y41" i="63"/>
  <c r="Y42" i="63"/>
  <c r="Y43" i="63"/>
  <c r="Y44" i="63"/>
  <c r="Y45" i="63"/>
  <c r="Y11" i="63"/>
  <c r="Y12" i="63"/>
  <c r="Y13" i="63"/>
  <c r="Y14" i="63"/>
  <c r="Y15" i="63"/>
  <c r="Y25" i="63"/>
  <c r="Y10" i="63"/>
  <c r="U13" i="50"/>
  <c r="U14" i="50"/>
  <c r="U15" i="50"/>
  <c r="U16" i="50"/>
  <c r="U17" i="50"/>
  <c r="U18" i="50"/>
  <c r="U19" i="50"/>
  <c r="U20" i="50"/>
  <c r="U21" i="50"/>
  <c r="U22" i="50"/>
  <c r="U23" i="50"/>
  <c r="U24" i="50"/>
  <c r="U25" i="50"/>
  <c r="U26" i="50"/>
  <c r="U27" i="50"/>
  <c r="U28" i="50"/>
  <c r="U29" i="50"/>
  <c r="U30" i="50"/>
  <c r="U31" i="50"/>
  <c r="U32" i="50"/>
  <c r="U33" i="50"/>
  <c r="U34" i="50"/>
  <c r="U12" i="50"/>
  <c r="S33" i="49"/>
  <c r="S34" i="49"/>
  <c r="S35" i="49"/>
  <c r="S36" i="49"/>
  <c r="S37" i="49"/>
  <c r="S38" i="49"/>
  <c r="S39" i="49"/>
  <c r="S40" i="49"/>
  <c r="S41" i="49"/>
  <c r="S42" i="49"/>
  <c r="S43" i="49"/>
  <c r="S44" i="49"/>
  <c r="S45" i="49"/>
  <c r="S46" i="49"/>
  <c r="S47" i="49"/>
  <c r="S48" i="49"/>
  <c r="S49" i="49"/>
  <c r="S50" i="49"/>
  <c r="S51" i="49"/>
  <c r="S52" i="49"/>
  <c r="S32" i="49"/>
  <c r="S25" i="49"/>
  <c r="S11" i="49"/>
  <c r="S12" i="49"/>
  <c r="S13" i="49"/>
  <c r="S14" i="49"/>
  <c r="S15" i="49"/>
  <c r="S16" i="49"/>
  <c r="S17" i="49"/>
  <c r="S18" i="49"/>
  <c r="S19" i="49"/>
  <c r="S20" i="49"/>
  <c r="S21" i="49"/>
  <c r="S22" i="49"/>
  <c r="S23" i="49"/>
  <c r="S24" i="49"/>
  <c r="S26" i="49"/>
  <c r="S27" i="49"/>
  <c r="S28" i="49"/>
  <c r="S29" i="49"/>
  <c r="S30" i="49"/>
  <c r="S10" i="49"/>
  <c r="Y32" i="46"/>
  <c r="Y33" i="46"/>
  <c r="Y34" i="46"/>
  <c r="Y35" i="46"/>
  <c r="Y36" i="46"/>
  <c r="Y37" i="46"/>
  <c r="Y38" i="46"/>
  <c r="Y39" i="46"/>
  <c r="Y40" i="46"/>
  <c r="Y41" i="46"/>
  <c r="Y42" i="46"/>
  <c r="Y47" i="46"/>
  <c r="Y31" i="46"/>
  <c r="V18" i="45"/>
  <c r="V19" i="45"/>
  <c r="V20" i="45"/>
  <c r="V21" i="45"/>
  <c r="V22" i="45"/>
  <c r="V17" i="45"/>
  <c r="W26" i="44"/>
  <c r="W25" i="44"/>
  <c r="W24" i="44"/>
  <c r="W23" i="44"/>
  <c r="W22" i="44"/>
  <c r="W21" i="44"/>
  <c r="W20" i="44"/>
  <c r="W19" i="44"/>
  <c r="U38" i="16"/>
  <c r="W18" i="6"/>
  <c r="W17" i="6"/>
  <c r="W16" i="6"/>
  <c r="W15" i="6"/>
  <c r="R29" i="2"/>
  <c r="Y11" i="46"/>
  <c r="Y12" i="46"/>
  <c r="Y13" i="46"/>
  <c r="Y14" i="46"/>
  <c r="Y15" i="46"/>
  <c r="Y16" i="46"/>
  <c r="Y17" i="46"/>
  <c r="Y18" i="46"/>
  <c r="Y19" i="46"/>
  <c r="Y20" i="46"/>
  <c r="Y21" i="46"/>
  <c r="Y22" i="46"/>
  <c r="Y23" i="46"/>
  <c r="Y10" i="46"/>
  <c r="V11" i="45"/>
  <c r="V12" i="45"/>
  <c r="V13" i="45"/>
  <c r="V14" i="45"/>
  <c r="V15" i="45"/>
  <c r="V10" i="45"/>
  <c r="W11" i="44"/>
  <c r="W12" i="44"/>
  <c r="W13" i="44"/>
  <c r="W14" i="44"/>
  <c r="W15" i="44"/>
  <c r="W16" i="44"/>
  <c r="W17" i="44"/>
  <c r="W10" i="44"/>
  <c r="W11" i="6"/>
  <c r="W12" i="6"/>
  <c r="W13" i="6"/>
  <c r="W10" i="6"/>
  <c r="U10" i="53"/>
  <c r="U11" i="53"/>
  <c r="R30" i="2"/>
  <c r="B428" i="54" l="1"/>
  <c r="B429" i="54"/>
  <c r="B430" i="54"/>
  <c r="B431" i="54"/>
  <c r="B432" i="54"/>
  <c r="B433" i="54"/>
  <c r="B434" i="54"/>
  <c r="B435" i="54"/>
  <c r="B436" i="54"/>
  <c r="B437" i="54"/>
  <c r="B438" i="54"/>
  <c r="B415" i="54"/>
  <c r="B416" i="54"/>
  <c r="B417" i="54"/>
  <c r="B418" i="54"/>
  <c r="B419" i="54"/>
  <c r="B420" i="54"/>
  <c r="B421" i="54"/>
  <c r="B422" i="54"/>
  <c r="B423" i="54"/>
  <c r="B424" i="54"/>
  <c r="B425" i="54"/>
  <c r="B427" i="54"/>
  <c r="B402" i="54"/>
  <c r="B403" i="54"/>
  <c r="B404" i="54"/>
  <c r="B405" i="54"/>
  <c r="B406" i="54"/>
  <c r="B407" i="54"/>
  <c r="B408" i="54"/>
  <c r="B409" i="54"/>
  <c r="B410" i="54"/>
  <c r="B411" i="54"/>
  <c r="B412" i="54"/>
  <c r="B414" i="54"/>
  <c r="B389" i="54"/>
  <c r="B390" i="54"/>
  <c r="B391" i="54"/>
  <c r="B392" i="54"/>
  <c r="B393" i="54"/>
  <c r="B394" i="54"/>
  <c r="B395" i="54"/>
  <c r="B396" i="54"/>
  <c r="B397" i="54"/>
  <c r="B398" i="54"/>
  <c r="B399" i="54"/>
  <c r="B401" i="54"/>
  <c r="B376" i="54"/>
  <c r="B377" i="54"/>
  <c r="B378" i="54"/>
  <c r="B379" i="54"/>
  <c r="B380" i="54"/>
  <c r="B381" i="54"/>
  <c r="B382" i="54"/>
  <c r="B383" i="54"/>
  <c r="B384" i="54"/>
  <c r="B385" i="54"/>
  <c r="B386" i="54"/>
  <c r="B388" i="54"/>
  <c r="B363" i="54"/>
  <c r="B364" i="54"/>
  <c r="B365" i="54"/>
  <c r="B366" i="54"/>
  <c r="B367" i="54"/>
  <c r="B368" i="54"/>
  <c r="B369" i="54"/>
  <c r="B370" i="54"/>
  <c r="B371" i="54"/>
  <c r="B372" i="54"/>
  <c r="B373" i="54"/>
  <c r="B375" i="54"/>
  <c r="B351" i="54"/>
  <c r="B352" i="54"/>
  <c r="B353" i="54"/>
  <c r="B354" i="54"/>
  <c r="B355" i="54"/>
  <c r="B356" i="54"/>
  <c r="B357" i="54"/>
  <c r="B358" i="54"/>
  <c r="B359" i="54"/>
  <c r="B360" i="54"/>
  <c r="B362" i="54"/>
  <c r="B337" i="54"/>
  <c r="B338" i="54"/>
  <c r="B339" i="54"/>
  <c r="B340" i="54"/>
  <c r="B341" i="54"/>
  <c r="B342" i="54"/>
  <c r="B343" i="54"/>
  <c r="B344" i="54"/>
  <c r="B345" i="54"/>
  <c r="B346" i="54"/>
  <c r="B347" i="54"/>
  <c r="B349" i="54"/>
  <c r="B350" i="54"/>
  <c r="B324" i="54"/>
  <c r="B325" i="54"/>
  <c r="B326" i="54"/>
  <c r="B327" i="54"/>
  <c r="B328" i="54"/>
  <c r="B329" i="54"/>
  <c r="B330" i="54"/>
  <c r="B331" i="54"/>
  <c r="B332" i="54"/>
  <c r="B333" i="54"/>
  <c r="B334" i="54"/>
  <c r="B336" i="54"/>
  <c r="B311" i="54"/>
  <c r="B312" i="54"/>
  <c r="B313" i="54"/>
  <c r="B314" i="54"/>
  <c r="B315" i="54"/>
  <c r="B316" i="54"/>
  <c r="B317" i="54"/>
  <c r="B318" i="54"/>
  <c r="B319" i="54"/>
  <c r="B320" i="54"/>
  <c r="B321" i="54"/>
  <c r="B323" i="54"/>
  <c r="B310" i="54"/>
  <c r="B298" i="54"/>
  <c r="B299" i="54"/>
  <c r="B300" i="54"/>
  <c r="B301" i="54"/>
  <c r="B302" i="54"/>
  <c r="B303" i="54"/>
  <c r="B304" i="54"/>
  <c r="B305" i="54"/>
  <c r="B306" i="54"/>
  <c r="B307" i="54"/>
  <c r="B308" i="54"/>
  <c r="B285" i="54"/>
  <c r="B286" i="54"/>
  <c r="B287" i="54"/>
  <c r="B288" i="54"/>
  <c r="B289" i="54"/>
  <c r="B290" i="54"/>
  <c r="B291" i="54"/>
  <c r="B292" i="54"/>
  <c r="B293" i="54"/>
  <c r="B294" i="54"/>
  <c r="B295" i="54"/>
  <c r="B297" i="54"/>
  <c r="B284" i="54"/>
  <c r="B272" i="54"/>
  <c r="B273" i="54"/>
  <c r="B274" i="54"/>
  <c r="B275" i="54"/>
  <c r="B276" i="54"/>
  <c r="B277" i="54"/>
  <c r="B278" i="54"/>
  <c r="B279" i="54"/>
  <c r="B280" i="54"/>
  <c r="B281" i="54"/>
  <c r="B282" i="54"/>
  <c r="B271" i="54"/>
  <c r="B259" i="54"/>
  <c r="B260" i="54"/>
  <c r="B261" i="54"/>
  <c r="B262" i="54"/>
  <c r="B263" i="54"/>
  <c r="B264" i="54"/>
  <c r="B265" i="54"/>
  <c r="B266" i="54"/>
  <c r="B267" i="54"/>
  <c r="B268" i="54"/>
  <c r="B269" i="54"/>
  <c r="B258" i="54"/>
  <c r="B246" i="54"/>
  <c r="B247" i="54"/>
  <c r="B248" i="54"/>
  <c r="B249" i="54"/>
  <c r="B250" i="54"/>
  <c r="B251" i="54"/>
  <c r="B252" i="54"/>
  <c r="B253" i="54"/>
  <c r="B254" i="54"/>
  <c r="B255" i="54"/>
  <c r="B256" i="54"/>
  <c r="B245" i="54"/>
  <c r="B233" i="54"/>
  <c r="B234" i="54"/>
  <c r="B235" i="54"/>
  <c r="B236" i="54"/>
  <c r="B237" i="54"/>
  <c r="B238" i="54"/>
  <c r="B239" i="54"/>
  <c r="B240" i="54"/>
  <c r="B241" i="54"/>
  <c r="B242" i="54"/>
  <c r="B243" i="54"/>
  <c r="B232" i="54"/>
  <c r="B219" i="54"/>
  <c r="B220" i="54"/>
  <c r="B221" i="54"/>
  <c r="B222" i="54"/>
  <c r="B223" i="54"/>
  <c r="B224" i="54"/>
  <c r="B225" i="54"/>
  <c r="B226" i="54"/>
  <c r="B227" i="54"/>
  <c r="B228" i="54"/>
  <c r="B229" i="54"/>
  <c r="B218" i="54"/>
  <c r="B206" i="54"/>
  <c r="B207" i="54"/>
  <c r="B208" i="54"/>
  <c r="B209" i="54"/>
  <c r="B210" i="54"/>
  <c r="B211" i="54"/>
  <c r="B212" i="54"/>
  <c r="B213" i="54"/>
  <c r="B214" i="54"/>
  <c r="B215" i="54"/>
  <c r="B216" i="54"/>
  <c r="B205" i="54"/>
  <c r="B193" i="54"/>
  <c r="B194" i="54"/>
  <c r="B195" i="54"/>
  <c r="B196" i="54"/>
  <c r="B197" i="54"/>
  <c r="B198" i="54"/>
  <c r="B199" i="54"/>
  <c r="B200" i="54"/>
  <c r="B201" i="54"/>
  <c r="B202" i="54"/>
  <c r="B203" i="54"/>
  <c r="B192" i="54"/>
  <c r="B167" i="54"/>
  <c r="B168" i="54"/>
  <c r="B169" i="54"/>
  <c r="B170" i="54"/>
  <c r="B171" i="54"/>
  <c r="B172" i="54"/>
  <c r="B173" i="54"/>
  <c r="B174" i="54"/>
  <c r="B175" i="54"/>
  <c r="B176" i="54"/>
  <c r="B177" i="54"/>
  <c r="B166" i="54"/>
  <c r="B154" i="54"/>
  <c r="B155" i="54"/>
  <c r="B156" i="54"/>
  <c r="B157" i="54"/>
  <c r="B158" i="54"/>
  <c r="B159" i="54"/>
  <c r="B160" i="54"/>
  <c r="B161" i="54"/>
  <c r="B162" i="54"/>
  <c r="B163" i="54"/>
  <c r="B164" i="54"/>
  <c r="B153" i="54"/>
  <c r="B141" i="54"/>
  <c r="B142" i="54"/>
  <c r="B143" i="54"/>
  <c r="B144" i="54"/>
  <c r="B145" i="54"/>
  <c r="B146" i="54"/>
  <c r="B147" i="54"/>
  <c r="B148" i="54"/>
  <c r="B149" i="54"/>
  <c r="B150" i="54"/>
  <c r="B151" i="54"/>
  <c r="B140" i="54"/>
  <c r="B128" i="54"/>
  <c r="B129" i="54"/>
  <c r="B130" i="54"/>
  <c r="B131" i="54"/>
  <c r="B132" i="54"/>
  <c r="B133" i="54"/>
  <c r="B134" i="54"/>
  <c r="B135" i="54"/>
  <c r="B136" i="54"/>
  <c r="B137" i="54"/>
  <c r="B138" i="54"/>
  <c r="B127" i="54"/>
  <c r="B115" i="54"/>
  <c r="B116" i="54"/>
  <c r="B117" i="54"/>
  <c r="B118" i="54"/>
  <c r="B119" i="54"/>
  <c r="B120" i="54"/>
  <c r="B121" i="54"/>
  <c r="B122" i="54"/>
  <c r="B123" i="54"/>
  <c r="B124" i="54"/>
  <c r="B125" i="54"/>
  <c r="B114" i="54"/>
  <c r="B102" i="54"/>
  <c r="B103" i="54"/>
  <c r="B104" i="54"/>
  <c r="B105" i="54"/>
  <c r="B106" i="54"/>
  <c r="B107" i="54"/>
  <c r="B108" i="54"/>
  <c r="B109" i="54"/>
  <c r="B110" i="54"/>
  <c r="B111" i="54"/>
  <c r="B112" i="54"/>
  <c r="B101" i="54"/>
  <c r="B89" i="54"/>
  <c r="B90" i="54"/>
  <c r="B91" i="54"/>
  <c r="B92" i="54"/>
  <c r="B93" i="54"/>
  <c r="B94" i="54"/>
  <c r="B95" i="54"/>
  <c r="B96" i="54"/>
  <c r="B97" i="54"/>
  <c r="B98" i="54"/>
  <c r="B99" i="54"/>
  <c r="B88" i="54"/>
  <c r="B76" i="54"/>
  <c r="B77" i="54"/>
  <c r="B78" i="54"/>
  <c r="B79" i="54"/>
  <c r="B80" i="54"/>
  <c r="B81" i="54"/>
  <c r="B82" i="54"/>
  <c r="B83" i="54"/>
  <c r="B84" i="54"/>
  <c r="B85" i="54"/>
  <c r="B86" i="54"/>
  <c r="B75" i="54"/>
  <c r="B63" i="54"/>
  <c r="B64" i="54"/>
  <c r="B65" i="54"/>
  <c r="B66" i="54"/>
  <c r="B67" i="54"/>
  <c r="B68" i="54"/>
  <c r="B69" i="54"/>
  <c r="B70" i="54"/>
  <c r="B71" i="54"/>
  <c r="B72" i="54"/>
  <c r="B73" i="54"/>
  <c r="B62" i="54"/>
  <c r="B50" i="54"/>
  <c r="B51" i="54"/>
  <c r="B52" i="54"/>
  <c r="B53" i="54"/>
  <c r="B54" i="54"/>
  <c r="B55" i="54"/>
  <c r="B56" i="54"/>
  <c r="B57" i="54"/>
  <c r="B58" i="54"/>
  <c r="B59" i="54"/>
  <c r="B60" i="54"/>
  <c r="B49" i="54"/>
  <c r="B37" i="54"/>
  <c r="B38" i="54"/>
  <c r="B39" i="54"/>
  <c r="B40" i="54"/>
  <c r="B41" i="54"/>
  <c r="B42" i="54"/>
  <c r="B43" i="54"/>
  <c r="B44" i="54"/>
  <c r="B45" i="54"/>
  <c r="B46" i="54"/>
  <c r="B47" i="54"/>
  <c r="B36" i="54"/>
  <c r="B24" i="54"/>
  <c r="B25" i="54"/>
  <c r="B26" i="54"/>
  <c r="B27" i="54"/>
  <c r="B28" i="54"/>
  <c r="B29" i="54"/>
  <c r="B30" i="54"/>
  <c r="B31" i="54"/>
  <c r="B32" i="54"/>
  <c r="B33" i="54"/>
  <c r="B34" i="54"/>
  <c r="B23" i="54"/>
  <c r="B11" i="54"/>
  <c r="B12" i="54"/>
  <c r="B13" i="54"/>
  <c r="B14" i="54"/>
  <c r="B15" i="54"/>
  <c r="B16" i="54"/>
  <c r="B17" i="54"/>
  <c r="B18" i="54"/>
  <c r="B19" i="54"/>
  <c r="B20" i="54"/>
  <c r="B21" i="54"/>
  <c r="B10" i="54"/>
  <c r="C421" i="54"/>
  <c r="E421" i="54"/>
  <c r="G421" i="54"/>
  <c r="H421" i="54"/>
  <c r="K421" i="54" s="1"/>
  <c r="C422" i="54"/>
  <c r="E422" i="54"/>
  <c r="G422" i="54"/>
  <c r="H422" i="54"/>
  <c r="K422" i="54" s="1"/>
  <c r="C423" i="54"/>
  <c r="E423" i="54"/>
  <c r="G423" i="54"/>
  <c r="H423" i="54"/>
  <c r="K423" i="54" s="1"/>
  <c r="C424" i="54"/>
  <c r="E424" i="54"/>
  <c r="G424" i="54"/>
  <c r="H424" i="54"/>
  <c r="K424" i="54" s="1"/>
  <c r="C425" i="54"/>
  <c r="E425" i="54"/>
  <c r="G425" i="54"/>
  <c r="H425" i="54"/>
  <c r="K425" i="54" s="1"/>
  <c r="C427" i="54"/>
  <c r="E427" i="54"/>
  <c r="G427" i="54"/>
  <c r="H427" i="54"/>
  <c r="C428" i="54"/>
  <c r="E428" i="54"/>
  <c r="G428" i="54"/>
  <c r="H428" i="54"/>
  <c r="K428" i="54" s="1"/>
  <c r="C429" i="54"/>
  <c r="E429" i="54"/>
  <c r="G429" i="54"/>
  <c r="H429" i="54"/>
  <c r="K429" i="54" s="1"/>
  <c r="C430" i="54"/>
  <c r="E430" i="54"/>
  <c r="G430" i="54"/>
  <c r="H430" i="54"/>
  <c r="K430" i="54" s="1"/>
  <c r="C431" i="54"/>
  <c r="E431" i="54"/>
  <c r="G431" i="54"/>
  <c r="H431" i="54"/>
  <c r="K431" i="54" s="1"/>
  <c r="C432" i="54"/>
  <c r="E432" i="54"/>
  <c r="G432" i="54"/>
  <c r="H432" i="54"/>
  <c r="K432" i="54" s="1"/>
  <c r="C433" i="54"/>
  <c r="E433" i="54"/>
  <c r="G433" i="54"/>
  <c r="H433" i="54"/>
  <c r="K433" i="54" s="1"/>
  <c r="C434" i="54"/>
  <c r="E434" i="54"/>
  <c r="G434" i="54"/>
  <c r="H434" i="54"/>
  <c r="K434" i="54" s="1"/>
  <c r="C435" i="54"/>
  <c r="E435" i="54"/>
  <c r="G435" i="54"/>
  <c r="H435" i="54"/>
  <c r="K435" i="54" s="1"/>
  <c r="C436" i="54"/>
  <c r="E436" i="54"/>
  <c r="G436" i="54"/>
  <c r="H436" i="54"/>
  <c r="K436" i="54" s="1"/>
  <c r="C437" i="54"/>
  <c r="E437" i="54"/>
  <c r="G437" i="54"/>
  <c r="H437" i="54"/>
  <c r="K437" i="54" s="1"/>
  <c r="C438" i="54"/>
  <c r="E438" i="54"/>
  <c r="G438" i="54"/>
  <c r="H438" i="54"/>
  <c r="K438" i="54" s="1"/>
  <c r="C388" i="54"/>
  <c r="E388" i="54"/>
  <c r="G388" i="54"/>
  <c r="H388" i="54"/>
  <c r="C389" i="54"/>
  <c r="E389" i="54"/>
  <c r="G389" i="54"/>
  <c r="H389" i="54"/>
  <c r="K389" i="54" s="1"/>
  <c r="C390" i="54"/>
  <c r="E390" i="54"/>
  <c r="G390" i="54"/>
  <c r="H390" i="54"/>
  <c r="K390" i="54" s="1"/>
  <c r="C391" i="54"/>
  <c r="E391" i="54"/>
  <c r="G391" i="54"/>
  <c r="H391" i="54"/>
  <c r="K391" i="54" s="1"/>
  <c r="C392" i="54"/>
  <c r="E392" i="54"/>
  <c r="G392" i="54"/>
  <c r="H392" i="54"/>
  <c r="K392" i="54" s="1"/>
  <c r="C393" i="54"/>
  <c r="E393" i="54"/>
  <c r="G393" i="54"/>
  <c r="H393" i="54"/>
  <c r="K393" i="54" s="1"/>
  <c r="C394" i="54"/>
  <c r="E394" i="54"/>
  <c r="G394" i="54"/>
  <c r="H394" i="54"/>
  <c r="K394" i="54" s="1"/>
  <c r="C395" i="54"/>
  <c r="E395" i="54"/>
  <c r="G395" i="54"/>
  <c r="H395" i="54"/>
  <c r="K395" i="54" s="1"/>
  <c r="C396" i="54"/>
  <c r="E396" i="54"/>
  <c r="G396" i="54"/>
  <c r="H396" i="54"/>
  <c r="K396" i="54" s="1"/>
  <c r="C397" i="54"/>
  <c r="E397" i="54"/>
  <c r="G397" i="54"/>
  <c r="H397" i="54"/>
  <c r="K397" i="54" s="1"/>
  <c r="C398" i="54"/>
  <c r="E398" i="54"/>
  <c r="G398" i="54"/>
  <c r="H398" i="54"/>
  <c r="K398" i="54" s="1"/>
  <c r="C399" i="54"/>
  <c r="E399" i="54"/>
  <c r="G399" i="54"/>
  <c r="H399" i="54"/>
  <c r="K399" i="54" s="1"/>
  <c r="C401" i="54"/>
  <c r="E401" i="54"/>
  <c r="G401" i="54"/>
  <c r="H401" i="54"/>
  <c r="C402" i="54"/>
  <c r="E402" i="54"/>
  <c r="G402" i="54"/>
  <c r="H402" i="54"/>
  <c r="K402" i="54" s="1"/>
  <c r="C403" i="54"/>
  <c r="E403" i="54"/>
  <c r="G403" i="54"/>
  <c r="H403" i="54"/>
  <c r="K403" i="54" s="1"/>
  <c r="C404" i="54"/>
  <c r="E404" i="54"/>
  <c r="G404" i="54"/>
  <c r="H404" i="54"/>
  <c r="K404" i="54" s="1"/>
  <c r="C405" i="54"/>
  <c r="E405" i="54"/>
  <c r="G405" i="54"/>
  <c r="H405" i="54"/>
  <c r="K405" i="54" s="1"/>
  <c r="C406" i="54"/>
  <c r="E406" i="54"/>
  <c r="G406" i="54"/>
  <c r="H406" i="54"/>
  <c r="K406" i="54" s="1"/>
  <c r="C407" i="54"/>
  <c r="E407" i="54"/>
  <c r="G407" i="54"/>
  <c r="H407" i="54"/>
  <c r="K407" i="54" s="1"/>
  <c r="C408" i="54"/>
  <c r="E408" i="54"/>
  <c r="G408" i="54"/>
  <c r="H408" i="54"/>
  <c r="K408" i="54" s="1"/>
  <c r="C409" i="54"/>
  <c r="E409" i="54"/>
  <c r="G409" i="54"/>
  <c r="H409" i="54"/>
  <c r="K409" i="54" s="1"/>
  <c r="C410" i="54"/>
  <c r="E410" i="54"/>
  <c r="G410" i="54"/>
  <c r="H410" i="54"/>
  <c r="K410" i="54" s="1"/>
  <c r="C411" i="54"/>
  <c r="E411" i="54"/>
  <c r="G411" i="54"/>
  <c r="H411" i="54"/>
  <c r="K411" i="54" s="1"/>
  <c r="C412" i="54"/>
  <c r="E412" i="54"/>
  <c r="G412" i="54"/>
  <c r="H412" i="54"/>
  <c r="K412" i="54" s="1"/>
  <c r="C414" i="54"/>
  <c r="E414" i="54"/>
  <c r="G414" i="54"/>
  <c r="H414" i="54"/>
  <c r="C415" i="54"/>
  <c r="E415" i="54"/>
  <c r="G415" i="54"/>
  <c r="H415" i="54"/>
  <c r="K415" i="54" s="1"/>
  <c r="C416" i="54"/>
  <c r="E416" i="54"/>
  <c r="G416" i="54"/>
  <c r="H416" i="54"/>
  <c r="K416" i="54" s="1"/>
  <c r="C417" i="54"/>
  <c r="E417" i="54"/>
  <c r="G417" i="54"/>
  <c r="H417" i="54"/>
  <c r="K417" i="54" s="1"/>
  <c r="C418" i="54"/>
  <c r="E418" i="54"/>
  <c r="G418" i="54"/>
  <c r="H418" i="54"/>
  <c r="K418" i="54" s="1"/>
  <c r="C419" i="54"/>
  <c r="E419" i="54"/>
  <c r="G419" i="54"/>
  <c r="H419" i="54"/>
  <c r="K419" i="54" s="1"/>
  <c r="C420" i="54"/>
  <c r="E420" i="54"/>
  <c r="G420" i="54"/>
  <c r="H420" i="54"/>
  <c r="K420" i="54" s="1"/>
  <c r="C351" i="54"/>
  <c r="E351" i="54"/>
  <c r="G351" i="54"/>
  <c r="H351" i="54"/>
  <c r="K351" i="54" s="1"/>
  <c r="C352" i="54"/>
  <c r="E352" i="54"/>
  <c r="G352" i="54"/>
  <c r="H352" i="54"/>
  <c r="K352" i="54" s="1"/>
  <c r="C353" i="54"/>
  <c r="E353" i="54"/>
  <c r="G353" i="54"/>
  <c r="H353" i="54"/>
  <c r="K353" i="54" s="1"/>
  <c r="C354" i="54"/>
  <c r="E354" i="54"/>
  <c r="G354" i="54"/>
  <c r="H354" i="54"/>
  <c r="K354" i="54" s="1"/>
  <c r="C355" i="54"/>
  <c r="E355" i="54"/>
  <c r="G355" i="54"/>
  <c r="H355" i="54"/>
  <c r="K355" i="54" s="1"/>
  <c r="C356" i="54"/>
  <c r="E356" i="54"/>
  <c r="G356" i="54"/>
  <c r="H356" i="54"/>
  <c r="K356" i="54" s="1"/>
  <c r="C357" i="54"/>
  <c r="E357" i="54"/>
  <c r="G357" i="54"/>
  <c r="H357" i="54"/>
  <c r="K357" i="54" s="1"/>
  <c r="C358" i="54"/>
  <c r="E358" i="54"/>
  <c r="G358" i="54"/>
  <c r="H358" i="54"/>
  <c r="K358" i="54" s="1"/>
  <c r="C359" i="54"/>
  <c r="E359" i="54"/>
  <c r="G359" i="54"/>
  <c r="H359" i="54"/>
  <c r="K359" i="54" s="1"/>
  <c r="C360" i="54"/>
  <c r="E360" i="54"/>
  <c r="G360" i="54"/>
  <c r="H360" i="54"/>
  <c r="K360" i="54" s="1"/>
  <c r="C362" i="54"/>
  <c r="E362" i="54"/>
  <c r="G362" i="54"/>
  <c r="H362" i="54"/>
  <c r="C363" i="54"/>
  <c r="E363" i="54"/>
  <c r="G363" i="54"/>
  <c r="H363" i="54"/>
  <c r="K363" i="54" s="1"/>
  <c r="C364" i="54"/>
  <c r="E364" i="54"/>
  <c r="G364" i="54"/>
  <c r="H364" i="54"/>
  <c r="K364" i="54" s="1"/>
  <c r="C365" i="54"/>
  <c r="E365" i="54"/>
  <c r="G365" i="54"/>
  <c r="H365" i="54"/>
  <c r="K365" i="54" s="1"/>
  <c r="C366" i="54"/>
  <c r="E366" i="54"/>
  <c r="G366" i="54"/>
  <c r="H366" i="54"/>
  <c r="K366" i="54" s="1"/>
  <c r="C367" i="54"/>
  <c r="E367" i="54"/>
  <c r="G367" i="54"/>
  <c r="H367" i="54"/>
  <c r="K367" i="54" s="1"/>
  <c r="C368" i="54"/>
  <c r="E368" i="54"/>
  <c r="G368" i="54"/>
  <c r="H368" i="54"/>
  <c r="K368" i="54" s="1"/>
  <c r="C369" i="54"/>
  <c r="E369" i="54"/>
  <c r="G369" i="54"/>
  <c r="H369" i="54"/>
  <c r="K369" i="54" s="1"/>
  <c r="C370" i="54"/>
  <c r="E370" i="54"/>
  <c r="G370" i="54"/>
  <c r="H370" i="54"/>
  <c r="K370" i="54" s="1"/>
  <c r="C371" i="54"/>
  <c r="E371" i="54"/>
  <c r="G371" i="54"/>
  <c r="H371" i="54"/>
  <c r="K371" i="54" s="1"/>
  <c r="C372" i="54"/>
  <c r="E372" i="54"/>
  <c r="G372" i="54"/>
  <c r="H372" i="54"/>
  <c r="K372" i="54" s="1"/>
  <c r="C373" i="54"/>
  <c r="E373" i="54"/>
  <c r="G373" i="54"/>
  <c r="H373" i="54"/>
  <c r="K373" i="54" s="1"/>
  <c r="C375" i="54"/>
  <c r="E375" i="54"/>
  <c r="G375" i="54"/>
  <c r="H375" i="54"/>
  <c r="C376" i="54"/>
  <c r="E376" i="54"/>
  <c r="G376" i="54"/>
  <c r="H376" i="54"/>
  <c r="K376" i="54" s="1"/>
  <c r="C377" i="54"/>
  <c r="E377" i="54"/>
  <c r="G377" i="54"/>
  <c r="H377" i="54"/>
  <c r="K377" i="54" s="1"/>
  <c r="C378" i="54"/>
  <c r="E378" i="54"/>
  <c r="G378" i="54"/>
  <c r="H378" i="54"/>
  <c r="K378" i="54" s="1"/>
  <c r="C379" i="54"/>
  <c r="E379" i="54"/>
  <c r="G379" i="54"/>
  <c r="H379" i="54"/>
  <c r="K379" i="54" s="1"/>
  <c r="C380" i="54"/>
  <c r="E380" i="54"/>
  <c r="G380" i="54"/>
  <c r="H380" i="54"/>
  <c r="K380" i="54" s="1"/>
  <c r="C381" i="54"/>
  <c r="E381" i="54"/>
  <c r="G381" i="54"/>
  <c r="H381" i="54"/>
  <c r="K381" i="54" s="1"/>
  <c r="C382" i="54"/>
  <c r="E382" i="54"/>
  <c r="G382" i="54"/>
  <c r="H382" i="54"/>
  <c r="K382" i="54" s="1"/>
  <c r="C383" i="54"/>
  <c r="E383" i="54"/>
  <c r="G383" i="54"/>
  <c r="H383" i="54"/>
  <c r="K383" i="54" s="1"/>
  <c r="C384" i="54"/>
  <c r="E384" i="54"/>
  <c r="G384" i="54"/>
  <c r="H384" i="54"/>
  <c r="K384" i="54" s="1"/>
  <c r="C385" i="54"/>
  <c r="E385" i="54"/>
  <c r="G385" i="54"/>
  <c r="H385" i="54"/>
  <c r="K385" i="54" s="1"/>
  <c r="C386" i="54"/>
  <c r="E386" i="54"/>
  <c r="G386" i="54"/>
  <c r="H386" i="54"/>
  <c r="K386" i="54" s="1"/>
  <c r="C232" i="54"/>
  <c r="E232" i="54"/>
  <c r="G232" i="54"/>
  <c r="H232" i="54"/>
  <c r="C233" i="54"/>
  <c r="E233" i="54"/>
  <c r="G233" i="54"/>
  <c r="H233" i="54"/>
  <c r="K233" i="54" s="1"/>
  <c r="C234" i="54"/>
  <c r="E234" i="54"/>
  <c r="G234" i="54"/>
  <c r="H234" i="54"/>
  <c r="K234" i="54" s="1"/>
  <c r="C235" i="54"/>
  <c r="E235" i="54"/>
  <c r="G235" i="54"/>
  <c r="H235" i="54"/>
  <c r="K235" i="54" s="1"/>
  <c r="C236" i="54"/>
  <c r="E236" i="54"/>
  <c r="G236" i="54"/>
  <c r="H236" i="54"/>
  <c r="K236" i="54" s="1"/>
  <c r="C237" i="54"/>
  <c r="E237" i="54"/>
  <c r="G237" i="54"/>
  <c r="H237" i="54"/>
  <c r="K237" i="54" s="1"/>
  <c r="C238" i="54"/>
  <c r="E238" i="54"/>
  <c r="G238" i="54"/>
  <c r="H238" i="54"/>
  <c r="K238" i="54" s="1"/>
  <c r="C239" i="54"/>
  <c r="E239" i="54"/>
  <c r="G239" i="54"/>
  <c r="H239" i="54"/>
  <c r="K239" i="54" s="1"/>
  <c r="C240" i="54"/>
  <c r="E240" i="54"/>
  <c r="G240" i="54"/>
  <c r="H240" i="54"/>
  <c r="K240" i="54" s="1"/>
  <c r="C241" i="54"/>
  <c r="E241" i="54"/>
  <c r="G241" i="54"/>
  <c r="H241" i="54"/>
  <c r="K241" i="54" s="1"/>
  <c r="C242" i="54"/>
  <c r="E242" i="54"/>
  <c r="G242" i="54"/>
  <c r="H242" i="54"/>
  <c r="K242" i="54" s="1"/>
  <c r="C243" i="54"/>
  <c r="E243" i="54"/>
  <c r="G243" i="54"/>
  <c r="H243" i="54"/>
  <c r="K243" i="54" s="1"/>
  <c r="C245" i="54"/>
  <c r="E245" i="54"/>
  <c r="G245" i="54"/>
  <c r="H245" i="54"/>
  <c r="C246" i="54"/>
  <c r="E246" i="54"/>
  <c r="G246" i="54"/>
  <c r="H246" i="54"/>
  <c r="K246" i="54" s="1"/>
  <c r="C247" i="54"/>
  <c r="E247" i="54"/>
  <c r="G247" i="54"/>
  <c r="H247" i="54"/>
  <c r="K247" i="54" s="1"/>
  <c r="C248" i="54"/>
  <c r="E248" i="54"/>
  <c r="G248" i="54"/>
  <c r="H248" i="54"/>
  <c r="K248" i="54" s="1"/>
  <c r="C249" i="54"/>
  <c r="E249" i="54"/>
  <c r="G249" i="54"/>
  <c r="H249" i="54"/>
  <c r="K249" i="54" s="1"/>
  <c r="C250" i="54"/>
  <c r="E250" i="54"/>
  <c r="G250" i="54"/>
  <c r="H250" i="54"/>
  <c r="K250" i="54" s="1"/>
  <c r="C251" i="54"/>
  <c r="E251" i="54"/>
  <c r="G251" i="54"/>
  <c r="H251" i="54"/>
  <c r="K251" i="54" s="1"/>
  <c r="C252" i="54"/>
  <c r="E252" i="54"/>
  <c r="G252" i="54"/>
  <c r="H252" i="54"/>
  <c r="K252" i="54" s="1"/>
  <c r="C253" i="54"/>
  <c r="E253" i="54"/>
  <c r="G253" i="54"/>
  <c r="H253" i="54"/>
  <c r="K253" i="54" s="1"/>
  <c r="C254" i="54"/>
  <c r="E254" i="54"/>
  <c r="G254" i="54"/>
  <c r="H254" i="54"/>
  <c r="K254" i="54" s="1"/>
  <c r="C255" i="54"/>
  <c r="E255" i="54"/>
  <c r="G255" i="54"/>
  <c r="H255" i="54"/>
  <c r="K255" i="54" s="1"/>
  <c r="C256" i="54"/>
  <c r="E256" i="54"/>
  <c r="G256" i="54"/>
  <c r="H256" i="54"/>
  <c r="K256" i="54" s="1"/>
  <c r="C258" i="54"/>
  <c r="E258" i="54"/>
  <c r="G258" i="54"/>
  <c r="H258" i="54"/>
  <c r="C259" i="54"/>
  <c r="E259" i="54"/>
  <c r="G259" i="54"/>
  <c r="H259" i="54"/>
  <c r="K259" i="54" s="1"/>
  <c r="C260" i="54"/>
  <c r="E260" i="54"/>
  <c r="G260" i="54"/>
  <c r="H260" i="54"/>
  <c r="K260" i="54" s="1"/>
  <c r="C261" i="54"/>
  <c r="E261" i="54"/>
  <c r="G261" i="54"/>
  <c r="H261" i="54"/>
  <c r="K261" i="54" s="1"/>
  <c r="C262" i="54"/>
  <c r="E262" i="54"/>
  <c r="G262" i="54"/>
  <c r="H262" i="54"/>
  <c r="K262" i="54" s="1"/>
  <c r="C263" i="54"/>
  <c r="E263" i="54"/>
  <c r="G263" i="54"/>
  <c r="H263" i="54"/>
  <c r="K263" i="54" s="1"/>
  <c r="C264" i="54"/>
  <c r="E264" i="54"/>
  <c r="G264" i="54"/>
  <c r="H264" i="54"/>
  <c r="K264" i="54" s="1"/>
  <c r="C265" i="54"/>
  <c r="E265" i="54"/>
  <c r="G265" i="54"/>
  <c r="H265" i="54"/>
  <c r="K265" i="54" s="1"/>
  <c r="C266" i="54"/>
  <c r="E266" i="54"/>
  <c r="G266" i="54"/>
  <c r="H266" i="54"/>
  <c r="K266" i="54" s="1"/>
  <c r="C267" i="54"/>
  <c r="E267" i="54"/>
  <c r="G267" i="54"/>
  <c r="H267" i="54"/>
  <c r="K267" i="54" s="1"/>
  <c r="C268" i="54"/>
  <c r="E268" i="54"/>
  <c r="G268" i="54"/>
  <c r="H268" i="54"/>
  <c r="K268" i="54" s="1"/>
  <c r="C269" i="54"/>
  <c r="E269" i="54"/>
  <c r="G269" i="54"/>
  <c r="H269" i="54"/>
  <c r="K269" i="54" s="1"/>
  <c r="C271" i="54"/>
  <c r="E271" i="54"/>
  <c r="G271" i="54"/>
  <c r="H271" i="54"/>
  <c r="C272" i="54"/>
  <c r="E272" i="54"/>
  <c r="G272" i="54"/>
  <c r="H272" i="54"/>
  <c r="K272" i="54" s="1"/>
  <c r="C273" i="54"/>
  <c r="E273" i="54"/>
  <c r="G273" i="54"/>
  <c r="H273" i="54"/>
  <c r="K273" i="54" s="1"/>
  <c r="C274" i="54"/>
  <c r="E274" i="54"/>
  <c r="G274" i="54"/>
  <c r="H274" i="54"/>
  <c r="K274" i="54" s="1"/>
  <c r="C275" i="54"/>
  <c r="E275" i="54"/>
  <c r="G275" i="54"/>
  <c r="H275" i="54"/>
  <c r="K275" i="54" s="1"/>
  <c r="C276" i="54"/>
  <c r="E276" i="54"/>
  <c r="G276" i="54"/>
  <c r="H276" i="54"/>
  <c r="K276" i="54" s="1"/>
  <c r="C277" i="54"/>
  <c r="E277" i="54"/>
  <c r="G277" i="54"/>
  <c r="H277" i="54"/>
  <c r="K277" i="54" s="1"/>
  <c r="C278" i="54"/>
  <c r="E278" i="54"/>
  <c r="G278" i="54"/>
  <c r="H278" i="54"/>
  <c r="K278" i="54" s="1"/>
  <c r="C279" i="54"/>
  <c r="E279" i="54"/>
  <c r="G279" i="54"/>
  <c r="H279" i="54"/>
  <c r="K279" i="54" s="1"/>
  <c r="C280" i="54"/>
  <c r="E280" i="54"/>
  <c r="G280" i="54"/>
  <c r="H280" i="54"/>
  <c r="K280" i="54" s="1"/>
  <c r="C281" i="54"/>
  <c r="E281" i="54"/>
  <c r="G281" i="54"/>
  <c r="H281" i="54"/>
  <c r="K281" i="54" s="1"/>
  <c r="C282" i="54"/>
  <c r="E282" i="54"/>
  <c r="G282" i="54"/>
  <c r="H282" i="54"/>
  <c r="K282" i="54" s="1"/>
  <c r="C284" i="54"/>
  <c r="E284" i="54"/>
  <c r="G284" i="54"/>
  <c r="H284" i="54"/>
  <c r="C285" i="54"/>
  <c r="E285" i="54"/>
  <c r="G285" i="54"/>
  <c r="H285" i="54"/>
  <c r="K285" i="54" s="1"/>
  <c r="C286" i="54"/>
  <c r="E286" i="54"/>
  <c r="G286" i="54"/>
  <c r="H286" i="54"/>
  <c r="K286" i="54" s="1"/>
  <c r="C287" i="54"/>
  <c r="E287" i="54"/>
  <c r="G287" i="54"/>
  <c r="H287" i="54"/>
  <c r="K287" i="54" s="1"/>
  <c r="C288" i="54"/>
  <c r="E288" i="54"/>
  <c r="G288" i="54"/>
  <c r="H288" i="54"/>
  <c r="K288" i="54" s="1"/>
  <c r="C289" i="54"/>
  <c r="E289" i="54"/>
  <c r="G289" i="54"/>
  <c r="H289" i="54"/>
  <c r="K289" i="54" s="1"/>
  <c r="C290" i="54"/>
  <c r="E290" i="54"/>
  <c r="G290" i="54"/>
  <c r="H290" i="54"/>
  <c r="K290" i="54" s="1"/>
  <c r="C291" i="54"/>
  <c r="E291" i="54"/>
  <c r="G291" i="54"/>
  <c r="H291" i="54"/>
  <c r="K291" i="54" s="1"/>
  <c r="C292" i="54"/>
  <c r="E292" i="54"/>
  <c r="G292" i="54"/>
  <c r="H292" i="54"/>
  <c r="K292" i="54" s="1"/>
  <c r="C293" i="54"/>
  <c r="E293" i="54"/>
  <c r="G293" i="54"/>
  <c r="H293" i="54"/>
  <c r="K293" i="54" s="1"/>
  <c r="C294" i="54"/>
  <c r="E294" i="54"/>
  <c r="G294" i="54"/>
  <c r="H294" i="54"/>
  <c r="K294" i="54" s="1"/>
  <c r="C295" i="54"/>
  <c r="E295" i="54"/>
  <c r="G295" i="54"/>
  <c r="H295" i="54"/>
  <c r="K295" i="54" s="1"/>
  <c r="C297" i="54"/>
  <c r="E297" i="54"/>
  <c r="G297" i="54"/>
  <c r="H297" i="54"/>
  <c r="C298" i="54"/>
  <c r="E298" i="54"/>
  <c r="G298" i="54"/>
  <c r="H298" i="54"/>
  <c r="K298" i="54" s="1"/>
  <c r="C299" i="54"/>
  <c r="E299" i="54"/>
  <c r="G299" i="54"/>
  <c r="H299" i="54"/>
  <c r="K299" i="54" s="1"/>
  <c r="C300" i="54"/>
  <c r="E300" i="54"/>
  <c r="G300" i="54"/>
  <c r="H300" i="54"/>
  <c r="K300" i="54" s="1"/>
  <c r="C301" i="54"/>
  <c r="E301" i="54"/>
  <c r="G301" i="54"/>
  <c r="H301" i="54"/>
  <c r="K301" i="54" s="1"/>
  <c r="C302" i="54"/>
  <c r="E302" i="54"/>
  <c r="G302" i="54"/>
  <c r="H302" i="54"/>
  <c r="K302" i="54" s="1"/>
  <c r="C303" i="54"/>
  <c r="E303" i="54"/>
  <c r="G303" i="54"/>
  <c r="H303" i="54"/>
  <c r="K303" i="54" s="1"/>
  <c r="C304" i="54"/>
  <c r="E304" i="54"/>
  <c r="G304" i="54"/>
  <c r="H304" i="54"/>
  <c r="K304" i="54" s="1"/>
  <c r="C305" i="54"/>
  <c r="E305" i="54"/>
  <c r="G305" i="54"/>
  <c r="H305" i="54"/>
  <c r="K305" i="54" s="1"/>
  <c r="C306" i="54"/>
  <c r="E306" i="54"/>
  <c r="G306" i="54"/>
  <c r="H306" i="54"/>
  <c r="K306" i="54" s="1"/>
  <c r="C307" i="54"/>
  <c r="E307" i="54"/>
  <c r="G307" i="54"/>
  <c r="H307" i="54"/>
  <c r="K307" i="54" s="1"/>
  <c r="C308" i="54"/>
  <c r="E308" i="54"/>
  <c r="G308" i="54"/>
  <c r="H308" i="54"/>
  <c r="K308" i="54" s="1"/>
  <c r="C310" i="54"/>
  <c r="E310" i="54"/>
  <c r="G310" i="54"/>
  <c r="H310" i="54"/>
  <c r="C311" i="54"/>
  <c r="E311" i="54"/>
  <c r="G311" i="54"/>
  <c r="H311" i="54"/>
  <c r="K311" i="54" s="1"/>
  <c r="C312" i="54"/>
  <c r="E312" i="54"/>
  <c r="G312" i="54"/>
  <c r="H312" i="54"/>
  <c r="K312" i="54" s="1"/>
  <c r="C313" i="54"/>
  <c r="E313" i="54"/>
  <c r="G313" i="54"/>
  <c r="H313" i="54"/>
  <c r="K313" i="54" s="1"/>
  <c r="C314" i="54"/>
  <c r="E314" i="54"/>
  <c r="G314" i="54"/>
  <c r="H314" i="54"/>
  <c r="K314" i="54" s="1"/>
  <c r="C315" i="54"/>
  <c r="E315" i="54"/>
  <c r="G315" i="54"/>
  <c r="H315" i="54"/>
  <c r="K315" i="54" s="1"/>
  <c r="C316" i="54"/>
  <c r="E316" i="54"/>
  <c r="G316" i="54"/>
  <c r="H316" i="54"/>
  <c r="K316" i="54" s="1"/>
  <c r="C317" i="54"/>
  <c r="E317" i="54"/>
  <c r="G317" i="54"/>
  <c r="H317" i="54"/>
  <c r="K317" i="54" s="1"/>
  <c r="C318" i="54"/>
  <c r="E318" i="54"/>
  <c r="G318" i="54"/>
  <c r="H318" i="54"/>
  <c r="K318" i="54" s="1"/>
  <c r="C319" i="54"/>
  <c r="E319" i="54"/>
  <c r="G319" i="54"/>
  <c r="H319" i="54"/>
  <c r="K319" i="54" s="1"/>
  <c r="C320" i="54"/>
  <c r="E320" i="54"/>
  <c r="G320" i="54"/>
  <c r="H320" i="54"/>
  <c r="K320" i="54" s="1"/>
  <c r="C321" i="54"/>
  <c r="E321" i="54"/>
  <c r="G321" i="54"/>
  <c r="H321" i="54"/>
  <c r="K321" i="54" s="1"/>
  <c r="C323" i="54"/>
  <c r="E323" i="54"/>
  <c r="G323" i="54"/>
  <c r="H323" i="54"/>
  <c r="C324" i="54"/>
  <c r="E324" i="54"/>
  <c r="G324" i="54"/>
  <c r="H324" i="54"/>
  <c r="K324" i="54" s="1"/>
  <c r="C325" i="54"/>
  <c r="E325" i="54"/>
  <c r="G325" i="54"/>
  <c r="H325" i="54"/>
  <c r="K325" i="54" s="1"/>
  <c r="C326" i="54"/>
  <c r="E326" i="54"/>
  <c r="G326" i="54"/>
  <c r="H326" i="54"/>
  <c r="K326" i="54" s="1"/>
  <c r="C327" i="54"/>
  <c r="E327" i="54"/>
  <c r="G327" i="54"/>
  <c r="H327" i="54"/>
  <c r="K327" i="54" s="1"/>
  <c r="C328" i="54"/>
  <c r="E328" i="54"/>
  <c r="G328" i="54"/>
  <c r="H328" i="54"/>
  <c r="K328" i="54" s="1"/>
  <c r="C329" i="54"/>
  <c r="E329" i="54"/>
  <c r="G329" i="54"/>
  <c r="H329" i="54"/>
  <c r="K329" i="54" s="1"/>
  <c r="C330" i="54"/>
  <c r="E330" i="54"/>
  <c r="G330" i="54"/>
  <c r="H330" i="54"/>
  <c r="K330" i="54" s="1"/>
  <c r="C331" i="54"/>
  <c r="E331" i="54"/>
  <c r="G331" i="54"/>
  <c r="H331" i="54"/>
  <c r="K331" i="54" s="1"/>
  <c r="C332" i="54"/>
  <c r="E332" i="54"/>
  <c r="G332" i="54"/>
  <c r="H332" i="54"/>
  <c r="K332" i="54" s="1"/>
  <c r="C333" i="54"/>
  <c r="E333" i="54"/>
  <c r="G333" i="54"/>
  <c r="H333" i="54"/>
  <c r="K333" i="54" s="1"/>
  <c r="C334" i="54"/>
  <c r="E334" i="54"/>
  <c r="G334" i="54"/>
  <c r="H334" i="54"/>
  <c r="K334" i="54" s="1"/>
  <c r="C336" i="54"/>
  <c r="E336" i="54"/>
  <c r="G336" i="54"/>
  <c r="H336" i="54"/>
  <c r="C337" i="54"/>
  <c r="E337" i="54"/>
  <c r="G337" i="54"/>
  <c r="H337" i="54"/>
  <c r="K337" i="54" s="1"/>
  <c r="C338" i="54"/>
  <c r="E338" i="54"/>
  <c r="G338" i="54"/>
  <c r="H338" i="54"/>
  <c r="K338" i="54" s="1"/>
  <c r="C339" i="54"/>
  <c r="E339" i="54"/>
  <c r="G339" i="54"/>
  <c r="H339" i="54"/>
  <c r="K339" i="54" s="1"/>
  <c r="C340" i="54"/>
  <c r="E340" i="54"/>
  <c r="G340" i="54"/>
  <c r="H340" i="54"/>
  <c r="K340" i="54" s="1"/>
  <c r="C341" i="54"/>
  <c r="E341" i="54"/>
  <c r="G341" i="54"/>
  <c r="H341" i="54"/>
  <c r="K341" i="54" s="1"/>
  <c r="C342" i="54"/>
  <c r="E342" i="54"/>
  <c r="G342" i="54"/>
  <c r="H342" i="54"/>
  <c r="K342" i="54" s="1"/>
  <c r="C343" i="54"/>
  <c r="E343" i="54"/>
  <c r="G343" i="54"/>
  <c r="H343" i="54"/>
  <c r="K343" i="54" s="1"/>
  <c r="C344" i="54"/>
  <c r="E344" i="54"/>
  <c r="G344" i="54"/>
  <c r="H344" i="54"/>
  <c r="K344" i="54" s="1"/>
  <c r="C345" i="54"/>
  <c r="E345" i="54"/>
  <c r="G345" i="54"/>
  <c r="H345" i="54"/>
  <c r="K345" i="54" s="1"/>
  <c r="C346" i="54"/>
  <c r="E346" i="54"/>
  <c r="G346" i="54"/>
  <c r="H346" i="54"/>
  <c r="K346" i="54" s="1"/>
  <c r="C347" i="54"/>
  <c r="E347" i="54"/>
  <c r="G347" i="54"/>
  <c r="H347" i="54"/>
  <c r="K347" i="54" s="1"/>
  <c r="C349" i="54"/>
  <c r="E349" i="54"/>
  <c r="G349" i="54"/>
  <c r="H349" i="54"/>
  <c r="C350" i="54"/>
  <c r="E350" i="54"/>
  <c r="G350" i="54"/>
  <c r="H350" i="54"/>
  <c r="K350" i="54" s="1"/>
  <c r="W349" i="54" l="1"/>
  <c r="V349" i="54"/>
  <c r="N349" i="54"/>
  <c r="M349" i="54"/>
  <c r="W344" i="54"/>
  <c r="V344" i="54"/>
  <c r="N344" i="54"/>
  <c r="M344" i="54"/>
  <c r="W340" i="54"/>
  <c r="V340" i="54"/>
  <c r="N340" i="54"/>
  <c r="M340" i="54"/>
  <c r="W336" i="54"/>
  <c r="V336" i="54"/>
  <c r="N336" i="54"/>
  <c r="M336" i="54"/>
  <c r="W350" i="54"/>
  <c r="M350" i="54"/>
  <c r="V350" i="54"/>
  <c r="N350" i="54"/>
  <c r="N347" i="54"/>
  <c r="V347" i="54"/>
  <c r="W347" i="54"/>
  <c r="M347" i="54"/>
  <c r="N343" i="54"/>
  <c r="W343" i="54"/>
  <c r="V343" i="54"/>
  <c r="M343" i="54"/>
  <c r="W339" i="54"/>
  <c r="N339" i="54"/>
  <c r="V339" i="54"/>
  <c r="M339" i="54"/>
  <c r="N334" i="54"/>
  <c r="V334" i="54"/>
  <c r="M334" i="54"/>
  <c r="W334" i="54"/>
  <c r="M346" i="54"/>
  <c r="N346" i="54"/>
  <c r="W346" i="54"/>
  <c r="V346" i="54"/>
  <c r="M342" i="54"/>
  <c r="N342" i="54"/>
  <c r="W342" i="54"/>
  <c r="V342" i="54"/>
  <c r="M338" i="54"/>
  <c r="W338" i="54"/>
  <c r="N338" i="54"/>
  <c r="V338" i="54"/>
  <c r="W333" i="54"/>
  <c r="M333" i="54"/>
  <c r="N333" i="54"/>
  <c r="V333" i="54"/>
  <c r="W332" i="54"/>
  <c r="M332" i="54"/>
  <c r="V332" i="54"/>
  <c r="N332" i="54"/>
  <c r="W331" i="54"/>
  <c r="V331" i="54"/>
  <c r="N331" i="54"/>
  <c r="M331" i="54"/>
  <c r="N330" i="54"/>
  <c r="V330" i="54"/>
  <c r="M330" i="54"/>
  <c r="W330" i="54"/>
  <c r="M329" i="54"/>
  <c r="N329" i="54"/>
  <c r="W329" i="54"/>
  <c r="V329" i="54"/>
  <c r="W328" i="54"/>
  <c r="M328" i="54"/>
  <c r="V328" i="54"/>
  <c r="N328" i="54"/>
  <c r="W327" i="54"/>
  <c r="V327" i="54"/>
  <c r="N327" i="54"/>
  <c r="M327" i="54"/>
  <c r="N326" i="54"/>
  <c r="W326" i="54"/>
  <c r="V326" i="54"/>
  <c r="M326" i="54"/>
  <c r="M325" i="54"/>
  <c r="N325" i="54"/>
  <c r="W325" i="54"/>
  <c r="V325" i="54"/>
  <c r="M324" i="54"/>
  <c r="W324" i="54"/>
  <c r="V324" i="54"/>
  <c r="N324" i="54"/>
  <c r="W323" i="54"/>
  <c r="V323" i="54"/>
  <c r="N323" i="54"/>
  <c r="M323" i="54"/>
  <c r="W321" i="54"/>
  <c r="N321" i="54"/>
  <c r="V321" i="54"/>
  <c r="M321" i="54"/>
  <c r="M320" i="54"/>
  <c r="W320" i="54"/>
  <c r="N320" i="54"/>
  <c r="V320" i="54"/>
  <c r="M319" i="54"/>
  <c r="V319" i="54"/>
  <c r="N319" i="54"/>
  <c r="W319" i="54"/>
  <c r="W318" i="54"/>
  <c r="V318" i="54"/>
  <c r="N318" i="54"/>
  <c r="M318" i="54"/>
  <c r="N317" i="54"/>
  <c r="V317" i="54"/>
  <c r="W317" i="54"/>
  <c r="M317" i="54"/>
  <c r="W316" i="54"/>
  <c r="M316" i="54"/>
  <c r="N316" i="54"/>
  <c r="V316" i="54"/>
  <c r="W315" i="54"/>
  <c r="M315" i="54"/>
  <c r="V315" i="54"/>
  <c r="N315" i="54"/>
  <c r="W314" i="54"/>
  <c r="V314" i="54"/>
  <c r="N314" i="54"/>
  <c r="M314" i="54"/>
  <c r="N313" i="54"/>
  <c r="V313" i="54"/>
  <c r="W313" i="54"/>
  <c r="M313" i="54"/>
  <c r="M312" i="54"/>
  <c r="N312" i="54"/>
  <c r="W312" i="54"/>
  <c r="V312" i="54"/>
  <c r="W311" i="54"/>
  <c r="M311" i="54"/>
  <c r="V311" i="54"/>
  <c r="N311" i="54"/>
  <c r="W310" i="54"/>
  <c r="V310" i="54"/>
  <c r="N310" i="54"/>
  <c r="M310" i="54"/>
  <c r="N308" i="54"/>
  <c r="W308" i="54"/>
  <c r="V308" i="54"/>
  <c r="M308" i="54"/>
  <c r="M307" i="54"/>
  <c r="N307" i="54"/>
  <c r="V307" i="54"/>
  <c r="W307" i="54"/>
  <c r="M306" i="54"/>
  <c r="W306" i="54"/>
  <c r="V306" i="54"/>
  <c r="N306" i="54"/>
  <c r="W305" i="54"/>
  <c r="V305" i="54"/>
  <c r="N305" i="54"/>
  <c r="M305" i="54"/>
  <c r="W304" i="54"/>
  <c r="N304" i="54"/>
  <c r="V304" i="54"/>
  <c r="M304" i="54"/>
  <c r="M303" i="54"/>
  <c r="W303" i="54"/>
  <c r="N303" i="54"/>
  <c r="V303" i="54"/>
  <c r="T302" i="54"/>
  <c r="M302" i="54"/>
  <c r="V302" i="54"/>
  <c r="W302" i="54"/>
  <c r="N302" i="54"/>
  <c r="W301" i="54"/>
  <c r="V301" i="54"/>
  <c r="N301" i="54"/>
  <c r="M301" i="54"/>
  <c r="T300" i="54"/>
  <c r="N300" i="54"/>
  <c r="V300" i="54"/>
  <c r="M300" i="54"/>
  <c r="W300" i="54"/>
  <c r="W299" i="54"/>
  <c r="M299" i="54"/>
  <c r="N299" i="54"/>
  <c r="V299" i="54"/>
  <c r="W298" i="54"/>
  <c r="M298" i="54"/>
  <c r="V298" i="54"/>
  <c r="N298" i="54"/>
  <c r="W297" i="54"/>
  <c r="V297" i="54"/>
  <c r="N297" i="54"/>
  <c r="M297" i="54"/>
  <c r="N295" i="54"/>
  <c r="V295" i="54"/>
  <c r="M295" i="54"/>
  <c r="W295" i="54"/>
  <c r="M294" i="54"/>
  <c r="N294" i="54"/>
  <c r="W294" i="54"/>
  <c r="V294" i="54"/>
  <c r="W293" i="54"/>
  <c r="M293" i="54"/>
  <c r="V293" i="54"/>
  <c r="N293" i="54"/>
  <c r="T292" i="54"/>
  <c r="W292" i="54"/>
  <c r="V292" i="54"/>
  <c r="N292" i="54"/>
  <c r="M292" i="54"/>
  <c r="N291" i="54"/>
  <c r="W291" i="54"/>
  <c r="V291" i="54"/>
  <c r="M291" i="54"/>
  <c r="M290" i="54"/>
  <c r="N290" i="54"/>
  <c r="W290" i="54"/>
  <c r="V290" i="54"/>
  <c r="T289" i="54"/>
  <c r="M289" i="54"/>
  <c r="W289" i="54"/>
  <c r="V289" i="54"/>
  <c r="N289" i="54"/>
  <c r="W288" i="54"/>
  <c r="V288" i="54"/>
  <c r="N288" i="54"/>
  <c r="M288" i="54"/>
  <c r="T287" i="54"/>
  <c r="W287" i="54"/>
  <c r="N287" i="54"/>
  <c r="V287" i="54"/>
  <c r="M287" i="54"/>
  <c r="M286" i="54"/>
  <c r="W286" i="54"/>
  <c r="N286" i="54"/>
  <c r="V286" i="54"/>
  <c r="M285" i="54"/>
  <c r="V285" i="54"/>
  <c r="N285" i="54"/>
  <c r="W285" i="54"/>
  <c r="W284" i="54"/>
  <c r="V284" i="54"/>
  <c r="N284" i="54"/>
  <c r="M284" i="54"/>
  <c r="N282" i="54"/>
  <c r="V282" i="54"/>
  <c r="W282" i="54"/>
  <c r="M282" i="54"/>
  <c r="W281" i="54"/>
  <c r="M281" i="54"/>
  <c r="N281" i="54"/>
  <c r="V281" i="54"/>
  <c r="W280" i="54"/>
  <c r="M280" i="54"/>
  <c r="V280" i="54"/>
  <c r="N280" i="54"/>
  <c r="T279" i="54"/>
  <c r="W279" i="54"/>
  <c r="V279" i="54"/>
  <c r="N279" i="54"/>
  <c r="M279" i="54"/>
  <c r="T278" i="54"/>
  <c r="N278" i="54"/>
  <c r="V278" i="54"/>
  <c r="W278" i="54"/>
  <c r="M278" i="54"/>
  <c r="M277" i="54"/>
  <c r="N277" i="54"/>
  <c r="W277" i="54"/>
  <c r="V277" i="54"/>
  <c r="W276" i="54"/>
  <c r="M276" i="54"/>
  <c r="V276" i="54"/>
  <c r="N276" i="54"/>
  <c r="W275" i="54"/>
  <c r="V275" i="54"/>
  <c r="N275" i="54"/>
  <c r="M275" i="54"/>
  <c r="N274" i="54"/>
  <c r="W274" i="54"/>
  <c r="V274" i="54"/>
  <c r="M274" i="54"/>
  <c r="T273" i="54"/>
  <c r="M273" i="54"/>
  <c r="N273" i="54"/>
  <c r="V273" i="54"/>
  <c r="W273" i="54"/>
  <c r="M272" i="54"/>
  <c r="W272" i="54"/>
  <c r="V272" i="54"/>
  <c r="N272" i="54"/>
  <c r="W271" i="54"/>
  <c r="V271" i="54"/>
  <c r="N271" i="54"/>
  <c r="M271" i="54"/>
  <c r="T269" i="54"/>
  <c r="W269" i="54"/>
  <c r="N269" i="54"/>
  <c r="V269" i="54"/>
  <c r="M269" i="54"/>
  <c r="M268" i="54"/>
  <c r="W268" i="54"/>
  <c r="N268" i="54"/>
  <c r="V268" i="54"/>
  <c r="M267" i="54"/>
  <c r="V267" i="54"/>
  <c r="W267" i="54"/>
  <c r="N267" i="54"/>
  <c r="V266" i="54"/>
  <c r="W266" i="54"/>
  <c r="N266" i="54"/>
  <c r="M266" i="54"/>
  <c r="T265" i="54"/>
  <c r="W265" i="54"/>
  <c r="N265" i="54"/>
  <c r="V265" i="54"/>
  <c r="M265" i="54"/>
  <c r="T264" i="54"/>
  <c r="M264" i="54"/>
  <c r="W264" i="54"/>
  <c r="N264" i="54"/>
  <c r="V264" i="54"/>
  <c r="M263" i="54"/>
  <c r="V263" i="54"/>
  <c r="W263" i="54"/>
  <c r="N263" i="54"/>
  <c r="V262" i="54"/>
  <c r="W262" i="54"/>
  <c r="N262" i="54"/>
  <c r="M262" i="54"/>
  <c r="W261" i="54"/>
  <c r="N261" i="54"/>
  <c r="V261" i="54"/>
  <c r="M261" i="54"/>
  <c r="T260" i="54"/>
  <c r="M260" i="54"/>
  <c r="W260" i="54"/>
  <c r="N260" i="54"/>
  <c r="V260" i="54"/>
  <c r="M259" i="54"/>
  <c r="V259" i="54"/>
  <c r="W259" i="54"/>
  <c r="N259" i="54"/>
  <c r="V258" i="54"/>
  <c r="W258" i="54"/>
  <c r="N258" i="54"/>
  <c r="M258" i="54"/>
  <c r="W256" i="54"/>
  <c r="N256" i="54"/>
  <c r="V256" i="54"/>
  <c r="M256" i="54"/>
  <c r="T255" i="54"/>
  <c r="M255" i="54"/>
  <c r="W255" i="54"/>
  <c r="N255" i="54"/>
  <c r="V255" i="54"/>
  <c r="M254" i="54"/>
  <c r="V254" i="54"/>
  <c r="W254" i="54"/>
  <c r="N254" i="54"/>
  <c r="V253" i="54"/>
  <c r="W253" i="54"/>
  <c r="N253" i="54"/>
  <c r="M253" i="54"/>
  <c r="W252" i="54"/>
  <c r="N252" i="54"/>
  <c r="V252" i="54"/>
  <c r="M252" i="54"/>
  <c r="M251" i="54"/>
  <c r="W251" i="54"/>
  <c r="N251" i="54"/>
  <c r="V251" i="54"/>
  <c r="M250" i="54"/>
  <c r="V250" i="54"/>
  <c r="W250" i="54"/>
  <c r="N250" i="54"/>
  <c r="V249" i="54"/>
  <c r="W249" i="54"/>
  <c r="N249" i="54"/>
  <c r="M249" i="54"/>
  <c r="T248" i="54"/>
  <c r="W248" i="54"/>
  <c r="N248" i="54"/>
  <c r="V248" i="54"/>
  <c r="M248" i="54"/>
  <c r="M247" i="54"/>
  <c r="W247" i="54"/>
  <c r="N247" i="54"/>
  <c r="V247" i="54"/>
  <c r="T246" i="54"/>
  <c r="M246" i="54"/>
  <c r="V246" i="54"/>
  <c r="W246" i="54"/>
  <c r="N246" i="54"/>
  <c r="T245" i="54"/>
  <c r="V245" i="54"/>
  <c r="W245" i="54"/>
  <c r="N245" i="54"/>
  <c r="M245" i="54"/>
  <c r="T243" i="54"/>
  <c r="W243" i="54"/>
  <c r="N243" i="54"/>
  <c r="V243" i="54"/>
  <c r="M243" i="54"/>
  <c r="M242" i="54"/>
  <c r="W242" i="54"/>
  <c r="N242" i="54"/>
  <c r="V242" i="54"/>
  <c r="M241" i="54"/>
  <c r="V241" i="54"/>
  <c r="W241" i="54"/>
  <c r="N241" i="54"/>
  <c r="T240" i="54"/>
  <c r="V240" i="54"/>
  <c r="W240" i="54"/>
  <c r="N240" i="54"/>
  <c r="M240" i="54"/>
  <c r="W239" i="54"/>
  <c r="N239" i="54"/>
  <c r="V239" i="54"/>
  <c r="M239" i="54"/>
  <c r="M238" i="54"/>
  <c r="W238" i="54"/>
  <c r="N238" i="54"/>
  <c r="V238" i="54"/>
  <c r="M237" i="54"/>
  <c r="V237" i="54"/>
  <c r="W237" i="54"/>
  <c r="N237" i="54"/>
  <c r="T236" i="54"/>
  <c r="V236" i="54"/>
  <c r="W236" i="54"/>
  <c r="N236" i="54"/>
  <c r="M236" i="54"/>
  <c r="W235" i="54"/>
  <c r="N235" i="54"/>
  <c r="V235" i="54"/>
  <c r="M235" i="54"/>
  <c r="T234" i="54"/>
  <c r="M234" i="54"/>
  <c r="W234" i="54"/>
  <c r="N234" i="54"/>
  <c r="V234" i="54"/>
  <c r="M233" i="54"/>
  <c r="V233" i="54"/>
  <c r="W233" i="54"/>
  <c r="N233" i="54"/>
  <c r="T232" i="54"/>
  <c r="V232" i="54"/>
  <c r="W232" i="54"/>
  <c r="N232" i="54"/>
  <c r="M232" i="54"/>
  <c r="N386" i="54"/>
  <c r="V386" i="54"/>
  <c r="W386" i="54"/>
  <c r="M386" i="54"/>
  <c r="W385" i="54"/>
  <c r="M385" i="54"/>
  <c r="N385" i="54"/>
  <c r="V385" i="54"/>
  <c r="T384" i="54"/>
  <c r="W384" i="54"/>
  <c r="M384" i="54"/>
  <c r="V384" i="54"/>
  <c r="N384" i="54"/>
  <c r="W383" i="54"/>
  <c r="V383" i="54"/>
  <c r="N383" i="54"/>
  <c r="M383" i="54"/>
  <c r="N382" i="54"/>
  <c r="V382" i="54"/>
  <c r="W382" i="54"/>
  <c r="M382" i="54"/>
  <c r="M381" i="54"/>
  <c r="N381" i="54"/>
  <c r="W381" i="54"/>
  <c r="V381" i="54"/>
  <c r="T380" i="54"/>
  <c r="W380" i="54"/>
  <c r="M380" i="54"/>
  <c r="V380" i="54"/>
  <c r="N380" i="54"/>
  <c r="W379" i="54"/>
  <c r="V379" i="54"/>
  <c r="N379" i="54"/>
  <c r="M379" i="54"/>
  <c r="N378" i="54"/>
  <c r="W378" i="54"/>
  <c r="V378" i="54"/>
  <c r="M378" i="54"/>
  <c r="T377" i="54"/>
  <c r="M377" i="54"/>
  <c r="N377" i="54"/>
  <c r="W377" i="54"/>
  <c r="V377" i="54"/>
  <c r="T376" i="54"/>
  <c r="M376" i="54"/>
  <c r="W376" i="54"/>
  <c r="V376" i="54"/>
  <c r="N376" i="54"/>
  <c r="W375" i="54"/>
  <c r="V375" i="54"/>
  <c r="N375" i="54"/>
  <c r="M375" i="54"/>
  <c r="W373" i="54"/>
  <c r="N373" i="54"/>
  <c r="V373" i="54"/>
  <c r="M373" i="54"/>
  <c r="M372" i="54"/>
  <c r="W372" i="54"/>
  <c r="N372" i="54"/>
  <c r="V372" i="54"/>
  <c r="T371" i="54"/>
  <c r="M371" i="54"/>
  <c r="W371" i="54"/>
  <c r="V371" i="54"/>
  <c r="N371" i="54"/>
  <c r="T370" i="54"/>
  <c r="W370" i="54"/>
  <c r="V370" i="54"/>
  <c r="N370" i="54"/>
  <c r="M370" i="54"/>
  <c r="N369" i="54"/>
  <c r="V369" i="54"/>
  <c r="M369" i="54"/>
  <c r="W369" i="54"/>
  <c r="T368" i="54"/>
  <c r="W368" i="54"/>
  <c r="M368" i="54"/>
  <c r="N368" i="54"/>
  <c r="V368" i="54"/>
  <c r="W367" i="54"/>
  <c r="M367" i="54"/>
  <c r="V367" i="54"/>
  <c r="N367" i="54"/>
  <c r="W366" i="54"/>
  <c r="V366" i="54"/>
  <c r="N366" i="54"/>
  <c r="M366" i="54"/>
  <c r="T365" i="54"/>
  <c r="N365" i="54"/>
  <c r="V365" i="54"/>
  <c r="W365" i="54"/>
  <c r="M365" i="54"/>
  <c r="T364" i="54"/>
  <c r="M364" i="54"/>
  <c r="N364" i="54"/>
  <c r="W364" i="54"/>
  <c r="V364" i="54"/>
  <c r="W363" i="54"/>
  <c r="M363" i="54"/>
  <c r="V363" i="54"/>
  <c r="N363" i="54"/>
  <c r="W362" i="54"/>
  <c r="V362" i="54"/>
  <c r="N362" i="54"/>
  <c r="M362" i="54"/>
  <c r="N360" i="54"/>
  <c r="W360" i="54"/>
  <c r="V360" i="54"/>
  <c r="M360" i="54"/>
  <c r="T359" i="54"/>
  <c r="M359" i="54"/>
  <c r="N359" i="54"/>
  <c r="W359" i="54"/>
  <c r="V359" i="54"/>
  <c r="M358" i="54"/>
  <c r="W358" i="54"/>
  <c r="V358" i="54"/>
  <c r="N358" i="54"/>
  <c r="W357" i="54"/>
  <c r="V357" i="54"/>
  <c r="N357" i="54"/>
  <c r="M357" i="54"/>
  <c r="W356" i="54"/>
  <c r="N356" i="54"/>
  <c r="V356" i="54"/>
  <c r="M356" i="54"/>
  <c r="T355" i="54"/>
  <c r="M355" i="54"/>
  <c r="W355" i="54"/>
  <c r="N355" i="54"/>
  <c r="V355" i="54"/>
  <c r="M354" i="54"/>
  <c r="W354" i="54"/>
  <c r="V354" i="54"/>
  <c r="N354" i="54"/>
  <c r="W353" i="54"/>
  <c r="V353" i="54"/>
  <c r="N353" i="54"/>
  <c r="M353" i="54"/>
  <c r="N352" i="54"/>
  <c r="V352" i="54"/>
  <c r="M352" i="54"/>
  <c r="W352" i="54"/>
  <c r="W351" i="54"/>
  <c r="M351" i="54"/>
  <c r="N351" i="54"/>
  <c r="V351" i="54"/>
  <c r="T420" i="54"/>
  <c r="W420" i="54"/>
  <c r="M420" i="54"/>
  <c r="N420" i="54"/>
  <c r="V420" i="54"/>
  <c r="W419" i="54"/>
  <c r="M419" i="54"/>
  <c r="V419" i="54"/>
  <c r="N419" i="54"/>
  <c r="W418" i="54"/>
  <c r="V418" i="54"/>
  <c r="N418" i="54"/>
  <c r="M418" i="54"/>
  <c r="N417" i="54"/>
  <c r="V417" i="54"/>
  <c r="W417" i="54"/>
  <c r="M417" i="54"/>
  <c r="M416" i="54"/>
  <c r="N416" i="54"/>
  <c r="W416" i="54"/>
  <c r="V416" i="54"/>
  <c r="T415" i="54"/>
  <c r="W415" i="54"/>
  <c r="M415" i="54"/>
  <c r="V415" i="54"/>
  <c r="N415" i="54"/>
  <c r="W414" i="54"/>
  <c r="V414" i="54"/>
  <c r="N414" i="54"/>
  <c r="M414" i="54"/>
  <c r="N412" i="54"/>
  <c r="W412" i="54"/>
  <c r="V412" i="54"/>
  <c r="M412" i="54"/>
  <c r="M411" i="54"/>
  <c r="N411" i="54"/>
  <c r="W411" i="54"/>
  <c r="V411" i="54"/>
  <c r="M410" i="54"/>
  <c r="W410" i="54"/>
  <c r="V410" i="54"/>
  <c r="N410" i="54"/>
  <c r="W409" i="54"/>
  <c r="V409" i="54"/>
  <c r="N409" i="54"/>
  <c r="M409" i="54"/>
  <c r="T408" i="54"/>
  <c r="W408" i="54"/>
  <c r="N408" i="54"/>
  <c r="V408" i="54"/>
  <c r="M408" i="54"/>
  <c r="M407" i="54"/>
  <c r="W407" i="54"/>
  <c r="N407" i="54"/>
  <c r="V407" i="54"/>
  <c r="T406" i="54"/>
  <c r="M406" i="54"/>
  <c r="W406" i="54"/>
  <c r="V406" i="54"/>
  <c r="N406" i="54"/>
  <c r="W405" i="54"/>
  <c r="V405" i="54"/>
  <c r="N405" i="54"/>
  <c r="M405" i="54"/>
  <c r="N404" i="54"/>
  <c r="V404" i="54"/>
  <c r="M404" i="54"/>
  <c r="W404" i="54"/>
  <c r="W403" i="54"/>
  <c r="M403" i="54"/>
  <c r="N403" i="54"/>
  <c r="V403" i="54"/>
  <c r="W402" i="54"/>
  <c r="M402" i="54"/>
  <c r="V402" i="54"/>
  <c r="N402" i="54"/>
  <c r="W401" i="54"/>
  <c r="V401" i="54"/>
  <c r="N401" i="54"/>
  <c r="M401" i="54"/>
  <c r="N399" i="54"/>
  <c r="V399" i="54"/>
  <c r="W399" i="54"/>
  <c r="M399" i="54"/>
  <c r="M398" i="54"/>
  <c r="N398" i="54"/>
  <c r="W398" i="54"/>
  <c r="V398" i="54"/>
  <c r="W397" i="54"/>
  <c r="M397" i="54"/>
  <c r="V397" i="54"/>
  <c r="N397" i="54"/>
  <c r="W396" i="54"/>
  <c r="V396" i="54"/>
  <c r="N396" i="54"/>
  <c r="M396" i="54"/>
  <c r="N395" i="54"/>
  <c r="W395" i="54"/>
  <c r="V395" i="54"/>
  <c r="M395" i="54"/>
  <c r="M394" i="54"/>
  <c r="N394" i="54"/>
  <c r="W394" i="54"/>
  <c r="V394" i="54"/>
  <c r="M393" i="54"/>
  <c r="V393" i="54"/>
  <c r="W393" i="54"/>
  <c r="N393" i="54"/>
  <c r="T392" i="54"/>
  <c r="W392" i="54"/>
  <c r="V392" i="54"/>
  <c r="N392" i="54"/>
  <c r="M392" i="54"/>
  <c r="W391" i="54"/>
  <c r="N391" i="54"/>
  <c r="V391" i="54"/>
  <c r="M391" i="54"/>
  <c r="M390" i="54"/>
  <c r="W390" i="54"/>
  <c r="N390" i="54"/>
  <c r="V390" i="54"/>
  <c r="M389" i="54"/>
  <c r="W389" i="54"/>
  <c r="V389" i="54"/>
  <c r="N389" i="54"/>
  <c r="W388" i="54"/>
  <c r="V388" i="54"/>
  <c r="N388" i="54"/>
  <c r="M388" i="54"/>
  <c r="N438" i="54"/>
  <c r="V438" i="54"/>
  <c r="M438" i="54"/>
  <c r="W438" i="54"/>
  <c r="W437" i="54"/>
  <c r="M437" i="54"/>
  <c r="N437" i="54"/>
  <c r="V437" i="54"/>
  <c r="W436" i="54"/>
  <c r="M436" i="54"/>
  <c r="V436" i="54"/>
  <c r="N436" i="54"/>
  <c r="W435" i="54"/>
  <c r="V435" i="54"/>
  <c r="N435" i="54"/>
  <c r="M435" i="54"/>
  <c r="N434" i="54"/>
  <c r="V434" i="54"/>
  <c r="W434" i="54"/>
  <c r="M434" i="54"/>
  <c r="M433" i="54"/>
  <c r="N433" i="54"/>
  <c r="W433" i="54"/>
  <c r="V433" i="54"/>
  <c r="W432" i="54"/>
  <c r="M432" i="54"/>
  <c r="V432" i="54"/>
  <c r="N432" i="54"/>
  <c r="W431" i="54"/>
  <c r="V431" i="54"/>
  <c r="N431" i="54"/>
  <c r="M431" i="54"/>
  <c r="T430" i="54"/>
  <c r="N430" i="54"/>
  <c r="W430" i="54"/>
  <c r="V430" i="54"/>
  <c r="M430" i="54"/>
  <c r="M429" i="54"/>
  <c r="N429" i="54"/>
  <c r="W429" i="54"/>
  <c r="V429" i="54"/>
  <c r="M428" i="54"/>
  <c r="W428" i="54"/>
  <c r="V428" i="54"/>
  <c r="N428" i="54"/>
  <c r="W427" i="54"/>
  <c r="V427" i="54"/>
  <c r="N427" i="54"/>
  <c r="M427" i="54"/>
  <c r="T425" i="54"/>
  <c r="W425" i="54"/>
  <c r="N425" i="54"/>
  <c r="V425" i="54"/>
  <c r="M425" i="54"/>
  <c r="M424" i="54"/>
  <c r="W424" i="54"/>
  <c r="N424" i="54"/>
  <c r="V424" i="54"/>
  <c r="M423" i="54"/>
  <c r="W423" i="54"/>
  <c r="V423" i="54"/>
  <c r="N423" i="54"/>
  <c r="W422" i="54"/>
  <c r="V422" i="54"/>
  <c r="N422" i="54"/>
  <c r="M422" i="54"/>
  <c r="N421" i="54"/>
  <c r="V421" i="54"/>
  <c r="M421" i="54"/>
  <c r="W421" i="54"/>
  <c r="W345" i="54"/>
  <c r="M345" i="54"/>
  <c r="V345" i="54"/>
  <c r="N345" i="54"/>
  <c r="M341" i="54"/>
  <c r="W341" i="54"/>
  <c r="V341" i="54"/>
  <c r="N341" i="54"/>
  <c r="M337" i="54"/>
  <c r="V337" i="54"/>
  <c r="W337" i="54"/>
  <c r="N337" i="54"/>
  <c r="I334" i="54"/>
  <c r="Y334" i="54" s="1"/>
  <c r="T334" i="54"/>
  <c r="T317" i="54"/>
  <c r="T313" i="54"/>
  <c r="T304" i="54"/>
  <c r="T282" i="54"/>
  <c r="T256" i="54"/>
  <c r="T252" i="54"/>
  <c r="I382" i="54"/>
  <c r="Y382" i="54" s="1"/>
  <c r="T382" i="54"/>
  <c r="I378" i="54"/>
  <c r="Y378" i="54" s="1"/>
  <c r="T378" i="54"/>
  <c r="I373" i="54"/>
  <c r="Y373" i="54" s="1"/>
  <c r="T373" i="54"/>
  <c r="I418" i="54"/>
  <c r="Y418" i="54" s="1"/>
  <c r="T418" i="54"/>
  <c r="I405" i="54"/>
  <c r="Y405" i="54" s="1"/>
  <c r="T405" i="54"/>
  <c r="T433" i="54"/>
  <c r="T338" i="54"/>
  <c r="I333" i="54"/>
  <c r="Y333" i="54" s="1"/>
  <c r="T333" i="54"/>
  <c r="I329" i="54"/>
  <c r="Y329" i="54" s="1"/>
  <c r="T329" i="54"/>
  <c r="I325" i="54"/>
  <c r="Y325" i="54" s="1"/>
  <c r="T325" i="54"/>
  <c r="I320" i="54"/>
  <c r="Y320" i="54" s="1"/>
  <c r="T320" i="54"/>
  <c r="I316" i="54"/>
  <c r="Y316" i="54" s="1"/>
  <c r="T316" i="54"/>
  <c r="I312" i="54"/>
  <c r="Y312" i="54" s="1"/>
  <c r="T312" i="54"/>
  <c r="T307" i="54"/>
  <c r="T303" i="54"/>
  <c r="T299" i="54"/>
  <c r="T294" i="54"/>
  <c r="T290" i="54"/>
  <c r="T286" i="54"/>
  <c r="I281" i="54"/>
  <c r="Y281" i="54" s="1"/>
  <c r="T281" i="54"/>
  <c r="I277" i="54"/>
  <c r="Y277" i="54" s="1"/>
  <c r="T277" i="54"/>
  <c r="I268" i="54"/>
  <c r="Y268" i="54" s="1"/>
  <c r="T268" i="54"/>
  <c r="T251" i="54"/>
  <c r="T247" i="54"/>
  <c r="T242" i="54"/>
  <c r="T238" i="54"/>
  <c r="I385" i="54"/>
  <c r="Y385" i="54" s="1"/>
  <c r="T385" i="54"/>
  <c r="I381" i="54"/>
  <c r="Y381" i="54" s="1"/>
  <c r="T381" i="54"/>
  <c r="I372" i="54"/>
  <c r="Y372" i="54" s="1"/>
  <c r="T372" i="54"/>
  <c r="I351" i="54"/>
  <c r="Y351" i="54" s="1"/>
  <c r="T351" i="54"/>
  <c r="T417" i="54"/>
  <c r="I412" i="54"/>
  <c r="Y412" i="54" s="1"/>
  <c r="T412" i="54"/>
  <c r="I404" i="54"/>
  <c r="Y404" i="54" s="1"/>
  <c r="T404" i="54"/>
  <c r="I399" i="54"/>
  <c r="Y399" i="54" s="1"/>
  <c r="T399" i="54"/>
  <c r="P395" i="54"/>
  <c r="T395" i="54"/>
  <c r="T391" i="54"/>
  <c r="T436" i="54"/>
  <c r="T432" i="54"/>
  <c r="I428" i="54"/>
  <c r="Y428" i="54" s="1"/>
  <c r="T428" i="54"/>
  <c r="R423" i="54"/>
  <c r="T423" i="54"/>
  <c r="I347" i="54"/>
  <c r="Y347" i="54" s="1"/>
  <c r="T347" i="54"/>
  <c r="T330" i="54"/>
  <c r="T321" i="54"/>
  <c r="T295" i="54"/>
  <c r="T261" i="54"/>
  <c r="T235" i="54"/>
  <c r="I386" i="54"/>
  <c r="Y386" i="54" s="1"/>
  <c r="T386" i="54"/>
  <c r="I356" i="54"/>
  <c r="Y356" i="54" s="1"/>
  <c r="T356" i="54"/>
  <c r="T352" i="54"/>
  <c r="I409" i="54"/>
  <c r="Y409" i="54" s="1"/>
  <c r="T409" i="54"/>
  <c r="T437" i="54"/>
  <c r="AA429" i="54"/>
  <c r="T429" i="54"/>
  <c r="T424" i="54"/>
  <c r="I346" i="54"/>
  <c r="Y346" i="54" s="1"/>
  <c r="T346" i="54"/>
  <c r="I342" i="54"/>
  <c r="Y342" i="54" s="1"/>
  <c r="T342" i="54"/>
  <c r="T350" i="54"/>
  <c r="Q345" i="54"/>
  <c r="T345" i="54"/>
  <c r="T341" i="54"/>
  <c r="T337" i="54"/>
  <c r="T332" i="54"/>
  <c r="T328" i="54"/>
  <c r="Q324" i="54"/>
  <c r="T324" i="54"/>
  <c r="O319" i="54"/>
  <c r="T319" i="54"/>
  <c r="I315" i="54"/>
  <c r="Y315" i="54" s="1"/>
  <c r="T315" i="54"/>
  <c r="I311" i="54"/>
  <c r="Y311" i="54" s="1"/>
  <c r="T311" i="54"/>
  <c r="I306" i="54"/>
  <c r="Y306" i="54" s="1"/>
  <c r="T306" i="54"/>
  <c r="T298" i="54"/>
  <c r="I293" i="54"/>
  <c r="Y293" i="54" s="1"/>
  <c r="T293" i="54"/>
  <c r="I285" i="54"/>
  <c r="Y285" i="54" s="1"/>
  <c r="T285" i="54"/>
  <c r="I280" i="54"/>
  <c r="Y280" i="54" s="1"/>
  <c r="T280" i="54"/>
  <c r="T276" i="54"/>
  <c r="I272" i="54"/>
  <c r="Y272" i="54" s="1"/>
  <c r="T272" i="54"/>
  <c r="T267" i="54"/>
  <c r="Z263" i="54"/>
  <c r="T263" i="54"/>
  <c r="Q259" i="54"/>
  <c r="T259" i="54"/>
  <c r="I254" i="54"/>
  <c r="Y254" i="54" s="1"/>
  <c r="T254" i="54"/>
  <c r="I250" i="54"/>
  <c r="Y250" i="54" s="1"/>
  <c r="T250" i="54"/>
  <c r="T241" i="54"/>
  <c r="T237" i="54"/>
  <c r="T233" i="54"/>
  <c r="T367" i="54"/>
  <c r="T363" i="54"/>
  <c r="O358" i="54"/>
  <c r="T358" i="54"/>
  <c r="T354" i="54"/>
  <c r="T416" i="54"/>
  <c r="T411" i="54"/>
  <c r="T407" i="54"/>
  <c r="T403" i="54"/>
  <c r="T398" i="54"/>
  <c r="Z394" i="54"/>
  <c r="T394" i="54"/>
  <c r="T390" i="54"/>
  <c r="T435" i="54"/>
  <c r="T431" i="54"/>
  <c r="I427" i="54"/>
  <c r="Y427" i="54" s="1"/>
  <c r="T427" i="54"/>
  <c r="I422" i="54"/>
  <c r="Y422" i="54" s="1"/>
  <c r="T422" i="54"/>
  <c r="I343" i="54"/>
  <c r="Y343" i="54" s="1"/>
  <c r="T343" i="54"/>
  <c r="I339" i="54"/>
  <c r="Y339" i="54" s="1"/>
  <c r="T339" i="54"/>
  <c r="T326" i="54"/>
  <c r="T308" i="54"/>
  <c r="T291" i="54"/>
  <c r="T274" i="54"/>
  <c r="Z239" i="54"/>
  <c r="T239" i="54"/>
  <c r="T369" i="54"/>
  <c r="R360" i="54"/>
  <c r="T360" i="54"/>
  <c r="I414" i="54"/>
  <c r="Y414" i="54" s="1"/>
  <c r="T414" i="54"/>
  <c r="I401" i="54"/>
  <c r="Y401" i="54" s="1"/>
  <c r="T401" i="54"/>
  <c r="I396" i="54"/>
  <c r="Y396" i="54" s="1"/>
  <c r="T396" i="54"/>
  <c r="I388" i="54"/>
  <c r="Y388" i="54" s="1"/>
  <c r="T388" i="54"/>
  <c r="T349" i="54"/>
  <c r="T344" i="54"/>
  <c r="T340" i="54"/>
  <c r="T336" i="54"/>
  <c r="I331" i="54"/>
  <c r="Y331" i="54" s="1"/>
  <c r="T331" i="54"/>
  <c r="T327" i="54"/>
  <c r="T323" i="54"/>
  <c r="T318" i="54"/>
  <c r="T314" i="54"/>
  <c r="T310" i="54"/>
  <c r="R310" i="54"/>
  <c r="T305" i="54"/>
  <c r="T301" i="54"/>
  <c r="T297" i="54"/>
  <c r="T288" i="54"/>
  <c r="T284" i="54"/>
  <c r="R275" i="54"/>
  <c r="T275" i="54"/>
  <c r="T271" i="54"/>
  <c r="T266" i="54"/>
  <c r="I262" i="54"/>
  <c r="Y262" i="54" s="1"/>
  <c r="T262" i="54"/>
  <c r="Q258" i="54"/>
  <c r="T258" i="54"/>
  <c r="T253" i="54"/>
  <c r="I249" i="54"/>
  <c r="Y249" i="54" s="1"/>
  <c r="T249" i="54"/>
  <c r="T383" i="54"/>
  <c r="T379" i="54"/>
  <c r="P375" i="54"/>
  <c r="T375" i="54"/>
  <c r="I366" i="54"/>
  <c r="Y366" i="54" s="1"/>
  <c r="T366" i="54"/>
  <c r="P362" i="54"/>
  <c r="T362" i="54"/>
  <c r="AA357" i="54"/>
  <c r="T357" i="54"/>
  <c r="T353" i="54"/>
  <c r="T419" i="54"/>
  <c r="T410" i="54"/>
  <c r="T402" i="54"/>
  <c r="P397" i="54"/>
  <c r="T397" i="54"/>
  <c r="R393" i="54"/>
  <c r="T393" i="54"/>
  <c r="T389" i="54"/>
  <c r="I438" i="54"/>
  <c r="Y438" i="54" s="1"/>
  <c r="T438" i="54"/>
  <c r="I434" i="54"/>
  <c r="Y434" i="54" s="1"/>
  <c r="T434" i="54"/>
  <c r="I421" i="54"/>
  <c r="Y421" i="54" s="1"/>
  <c r="T421" i="54"/>
  <c r="O233" i="54"/>
  <c r="AA233" i="54"/>
  <c r="AA421" i="54"/>
  <c r="Z352" i="54"/>
  <c r="Z329" i="54"/>
  <c r="AA354" i="54"/>
  <c r="AA435" i="54"/>
  <c r="O326" i="54"/>
  <c r="Z254" i="54"/>
  <c r="Z405" i="54"/>
  <c r="Z272" i="54"/>
  <c r="AA379" i="54"/>
  <c r="AA362" i="54"/>
  <c r="Z438" i="54"/>
  <c r="Z326" i="54"/>
  <c r="Z316" i="54"/>
  <c r="Z379" i="54"/>
  <c r="Z358" i="54"/>
  <c r="Z417" i="54"/>
  <c r="AA410" i="54"/>
  <c r="Z407" i="54"/>
  <c r="R329" i="54"/>
  <c r="Z290" i="54"/>
  <c r="AA363" i="54"/>
  <c r="O362" i="54"/>
  <c r="AA318" i="54"/>
  <c r="AA297" i="54"/>
  <c r="R318" i="54"/>
  <c r="Z342" i="54"/>
  <c r="O338" i="54"/>
  <c r="P318" i="54"/>
  <c r="Z312" i="54"/>
  <c r="R272" i="54"/>
  <c r="AA259" i="54"/>
  <c r="Z360" i="54"/>
  <c r="Z412" i="54"/>
  <c r="Q391" i="54"/>
  <c r="AA389" i="54"/>
  <c r="O318" i="54"/>
  <c r="Q237" i="54"/>
  <c r="AA352" i="54"/>
  <c r="Z391" i="54"/>
  <c r="O391" i="54"/>
  <c r="P338" i="54"/>
  <c r="O306" i="54"/>
  <c r="P379" i="54"/>
  <c r="P363" i="54"/>
  <c r="O379" i="54"/>
  <c r="I318" i="54"/>
  <c r="Y318" i="54" s="1"/>
  <c r="Z294" i="54"/>
  <c r="P272" i="54"/>
  <c r="Z431" i="54"/>
  <c r="O421" i="54"/>
  <c r="AA338" i="54"/>
  <c r="Q338" i="54"/>
  <c r="AA331" i="54"/>
  <c r="O329" i="54"/>
  <c r="AA303" i="54"/>
  <c r="Q254" i="54"/>
  <c r="O417" i="54"/>
  <c r="O412" i="54"/>
  <c r="AA433" i="54"/>
  <c r="R342" i="54"/>
  <c r="I338" i="54"/>
  <c r="Y338" i="54" s="1"/>
  <c r="O331" i="54"/>
  <c r="Z306" i="54"/>
  <c r="Z297" i="54"/>
  <c r="P297" i="54"/>
  <c r="I241" i="54"/>
  <c r="Y241" i="54" s="1"/>
  <c r="P238" i="54"/>
  <c r="O378" i="54"/>
  <c r="O366" i="54"/>
  <c r="P410" i="54"/>
  <c r="O407" i="54"/>
  <c r="Z393" i="54"/>
  <c r="Z350" i="54"/>
  <c r="P303" i="54"/>
  <c r="O297" i="54"/>
  <c r="O282" i="54"/>
  <c r="O280" i="54"/>
  <c r="Z250" i="54"/>
  <c r="Z414" i="54"/>
  <c r="O410" i="54"/>
  <c r="AA404" i="54"/>
  <c r="O404" i="54"/>
  <c r="O427" i="54"/>
  <c r="Q347" i="54"/>
  <c r="O346" i="54"/>
  <c r="R241" i="54"/>
  <c r="AA383" i="54"/>
  <c r="I379" i="54"/>
  <c r="Y379" i="54" s="1"/>
  <c r="P357" i="54"/>
  <c r="Z354" i="54"/>
  <c r="P354" i="54"/>
  <c r="P352" i="54"/>
  <c r="O435" i="54"/>
  <c r="O431" i="54"/>
  <c r="R297" i="54"/>
  <c r="Q250" i="54"/>
  <c r="P241" i="54"/>
  <c r="AA366" i="54"/>
  <c r="R366" i="54"/>
  <c r="I354" i="54"/>
  <c r="Y354" i="54" s="1"/>
  <c r="O352" i="54"/>
  <c r="Q417" i="54"/>
  <c r="Q416" i="54"/>
  <c r="AA427" i="54"/>
  <c r="Z313" i="54"/>
  <c r="P305" i="54"/>
  <c r="Z303" i="54"/>
  <c r="O303" i="54"/>
  <c r="AA301" i="54"/>
  <c r="O294" i="54"/>
  <c r="AA286" i="54"/>
  <c r="P286" i="54"/>
  <c r="Z281" i="54"/>
  <c r="Z277" i="54"/>
  <c r="R277" i="54"/>
  <c r="O274" i="54"/>
  <c r="Q272" i="54"/>
  <c r="P250" i="54"/>
  <c r="Z238" i="54"/>
  <c r="I238" i="54"/>
  <c r="Y238" i="54" s="1"/>
  <c r="AA367" i="54"/>
  <c r="Z366" i="54"/>
  <c r="O363" i="54"/>
  <c r="I362" i="54"/>
  <c r="Y362" i="54" s="1"/>
  <c r="R356" i="54"/>
  <c r="O354" i="54"/>
  <c r="AA417" i="54"/>
  <c r="P417" i="54"/>
  <c r="I417" i="54"/>
  <c r="Y417" i="54" s="1"/>
  <c r="P389" i="54"/>
  <c r="I435" i="54"/>
  <c r="Y435" i="54" s="1"/>
  <c r="Z433" i="54"/>
  <c r="AA431" i="54"/>
  <c r="I431" i="54"/>
  <c r="Y431" i="54" s="1"/>
  <c r="Z428" i="54"/>
  <c r="O341" i="54"/>
  <c r="Z327" i="54"/>
  <c r="R325" i="54"/>
  <c r="Z315" i="54"/>
  <c r="R303" i="54"/>
  <c r="Z291" i="54"/>
  <c r="O286" i="54"/>
  <c r="O277" i="54"/>
  <c r="O250" i="54"/>
  <c r="Z369" i="54"/>
  <c r="AA399" i="54"/>
  <c r="Z341" i="54"/>
  <c r="Z333" i="54"/>
  <c r="Z325" i="54"/>
  <c r="P323" i="54"/>
  <c r="O313" i="54"/>
  <c r="O312" i="54"/>
  <c r="Q303" i="54"/>
  <c r="I303" i="54"/>
  <c r="Y303" i="54" s="1"/>
  <c r="Z295" i="54"/>
  <c r="O290" i="54"/>
  <c r="I288" i="54"/>
  <c r="Y288" i="54" s="1"/>
  <c r="I286" i="54"/>
  <c r="Y286" i="54" s="1"/>
  <c r="O281" i="54"/>
  <c r="AA272" i="54"/>
  <c r="O272" i="54"/>
  <c r="Z258" i="54"/>
  <c r="AA250" i="54"/>
  <c r="Q249" i="54"/>
  <c r="P366" i="54"/>
  <c r="Z362" i="54"/>
  <c r="Z356" i="54"/>
  <c r="I419" i="54"/>
  <c r="Y419" i="54" s="1"/>
  <c r="R417" i="54"/>
  <c r="Z404" i="54"/>
  <c r="R404" i="54"/>
  <c r="Z399" i="54"/>
  <c r="O399" i="54"/>
  <c r="O438" i="54"/>
  <c r="Z435" i="54"/>
  <c r="P435" i="54"/>
  <c r="R431" i="54"/>
  <c r="AA310" i="54"/>
  <c r="AA260" i="54"/>
  <c r="O255" i="54"/>
  <c r="AA255" i="54"/>
  <c r="Z310" i="54"/>
  <c r="P310" i="54"/>
  <c r="Q308" i="54"/>
  <c r="Z300" i="54"/>
  <c r="AA264" i="54"/>
  <c r="I245" i="54"/>
  <c r="Y245" i="54" s="1"/>
  <c r="P376" i="54"/>
  <c r="I395" i="54"/>
  <c r="Y395" i="54" s="1"/>
  <c r="R395" i="54"/>
  <c r="Z395" i="54"/>
  <c r="O395" i="54"/>
  <c r="AA395" i="54"/>
  <c r="I392" i="54"/>
  <c r="Y392" i="54" s="1"/>
  <c r="O392" i="54"/>
  <c r="I430" i="54"/>
  <c r="Y430" i="54" s="1"/>
  <c r="I232" i="54"/>
  <c r="Y232" i="54" s="1"/>
  <c r="O232" i="54"/>
  <c r="P415" i="54"/>
  <c r="O394" i="54"/>
  <c r="Q394" i="54"/>
  <c r="R344" i="54"/>
  <c r="Z334" i="54"/>
  <c r="AA320" i="54"/>
  <c r="O316" i="54"/>
  <c r="AA307" i="54"/>
  <c r="I302" i="54"/>
  <c r="Y302" i="54" s="1"/>
  <c r="I298" i="54"/>
  <c r="Y298" i="54" s="1"/>
  <c r="O298" i="54"/>
  <c r="I273" i="54"/>
  <c r="Y273" i="54" s="1"/>
  <c r="P273" i="54"/>
  <c r="P234" i="54"/>
  <c r="Z234" i="54"/>
  <c r="I233" i="54"/>
  <c r="Y233" i="54" s="1"/>
  <c r="P233" i="54"/>
  <c r="Q233" i="54"/>
  <c r="R233" i="54"/>
  <c r="Z233" i="54"/>
  <c r="Z232" i="54"/>
  <c r="O367" i="54"/>
  <c r="P367" i="54"/>
  <c r="Z367" i="54"/>
  <c r="P406" i="54"/>
  <c r="I397" i="54"/>
  <c r="Y397" i="54" s="1"/>
  <c r="R397" i="54"/>
  <c r="Z397" i="54"/>
  <c r="O397" i="54"/>
  <c r="AA397" i="54"/>
  <c r="I425" i="54"/>
  <c r="Y425" i="54" s="1"/>
  <c r="P292" i="54"/>
  <c r="I289" i="54"/>
  <c r="Y289" i="54" s="1"/>
  <c r="O289" i="54"/>
  <c r="Z289" i="54"/>
  <c r="Q289" i="54"/>
  <c r="O287" i="54"/>
  <c r="Z287" i="54"/>
  <c r="Z278" i="54"/>
  <c r="I408" i="54"/>
  <c r="Y408" i="54" s="1"/>
  <c r="P349" i="54"/>
  <c r="Z346" i="54"/>
  <c r="R346" i="54"/>
  <c r="P344" i="54"/>
  <c r="Z339" i="54"/>
  <c r="AA336" i="54"/>
  <c r="R333" i="54"/>
  <c r="P331" i="54"/>
  <c r="Q328" i="54"/>
  <c r="R327" i="54"/>
  <c r="O325" i="54"/>
  <c r="Z320" i="54"/>
  <c r="O320" i="54"/>
  <c r="I310" i="54"/>
  <c r="Y310" i="54" s="1"/>
  <c r="Z307" i="54"/>
  <c r="P307" i="54"/>
  <c r="P299" i="54"/>
  <c r="Q299" i="54"/>
  <c r="Z298" i="54"/>
  <c r="I266" i="54"/>
  <c r="Y266" i="54" s="1"/>
  <c r="O266" i="54"/>
  <c r="Q266" i="54"/>
  <c r="I263" i="54"/>
  <c r="Y263" i="54" s="1"/>
  <c r="O263" i="54"/>
  <c r="O246" i="54"/>
  <c r="AA246" i="54"/>
  <c r="Z245" i="54"/>
  <c r="I371" i="54"/>
  <c r="Y371" i="54" s="1"/>
  <c r="O371" i="54"/>
  <c r="Z371" i="54"/>
  <c r="Z420" i="54"/>
  <c r="O420" i="54"/>
  <c r="R394" i="54"/>
  <c r="I393" i="54"/>
  <c r="Y393" i="54" s="1"/>
  <c r="P393" i="54"/>
  <c r="Z392" i="54"/>
  <c r="O423" i="54"/>
  <c r="Z423" i="54"/>
  <c r="P423" i="54"/>
  <c r="AA423" i="54"/>
  <c r="Q423" i="54"/>
  <c r="I297" i="54"/>
  <c r="Y297" i="54" s="1"/>
  <c r="O295" i="54"/>
  <c r="R288" i="54"/>
  <c r="Z282" i="54"/>
  <c r="AA274" i="54"/>
  <c r="R274" i="54"/>
  <c r="AA251" i="54"/>
  <c r="AA241" i="54"/>
  <c r="O241" i="54"/>
  <c r="Z383" i="54"/>
  <c r="P383" i="54"/>
  <c r="R419" i="54"/>
  <c r="Z409" i="54"/>
  <c r="P402" i="54"/>
  <c r="R435" i="54"/>
  <c r="P288" i="54"/>
  <c r="Q280" i="54"/>
  <c r="P274" i="54"/>
  <c r="Q262" i="54"/>
  <c r="Z241" i="54"/>
  <c r="AA238" i="54"/>
  <c r="AA235" i="54"/>
  <c r="O383" i="54"/>
  <c r="Z381" i="54"/>
  <c r="P419" i="54"/>
  <c r="Q407" i="54"/>
  <c r="Q435" i="54"/>
  <c r="P431" i="54"/>
  <c r="O422" i="54"/>
  <c r="R316" i="54"/>
  <c r="Q294" i="54"/>
  <c r="Q290" i="54"/>
  <c r="AA288" i="54"/>
  <c r="O288" i="54"/>
  <c r="Z286" i="54"/>
  <c r="R286" i="54"/>
  <c r="P284" i="54"/>
  <c r="Q277" i="54"/>
  <c r="Z274" i="54"/>
  <c r="I274" i="54"/>
  <c r="Y274" i="54" s="1"/>
  <c r="O273" i="54"/>
  <c r="AA268" i="54"/>
  <c r="R263" i="54"/>
  <c r="Z261" i="54"/>
  <c r="O259" i="54"/>
  <c r="I258" i="54"/>
  <c r="Y258" i="54" s="1"/>
  <c r="Z256" i="54"/>
  <c r="P254" i="54"/>
  <c r="R250" i="54"/>
  <c r="P370" i="54"/>
  <c r="Q370" i="54"/>
  <c r="AA370" i="54"/>
  <c r="O364" i="54"/>
  <c r="Z364" i="54"/>
  <c r="Z347" i="54"/>
  <c r="O347" i="54"/>
  <c r="AA344" i="54"/>
  <c r="O342" i="54"/>
  <c r="Z336" i="54"/>
  <c r="P336" i="54"/>
  <c r="O333" i="54"/>
  <c r="Q329" i="54"/>
  <c r="P327" i="54"/>
  <c r="O324" i="54"/>
  <c r="Z321" i="54"/>
  <c r="R320" i="54"/>
  <c r="Q316" i="54"/>
  <c r="R314" i="54"/>
  <c r="Z311" i="54"/>
  <c r="AA294" i="54"/>
  <c r="P294" i="54"/>
  <c r="I294" i="54"/>
  <c r="Y294" i="54" s="1"/>
  <c r="AA290" i="54"/>
  <c r="P290" i="54"/>
  <c r="I290" i="54"/>
  <c r="Y290" i="54" s="1"/>
  <c r="Z288" i="54"/>
  <c r="Q286" i="54"/>
  <c r="AA284" i="54"/>
  <c r="O284" i="54"/>
  <c r="Z280" i="54"/>
  <c r="R280" i="54"/>
  <c r="AA277" i="54"/>
  <c r="P277" i="54"/>
  <c r="Q276" i="54"/>
  <c r="Z266" i="54"/>
  <c r="R266" i="54"/>
  <c r="Q263" i="54"/>
  <c r="O254" i="54"/>
  <c r="I253" i="54"/>
  <c r="Y253" i="54" s="1"/>
  <c r="Q253" i="54"/>
  <c r="Z252" i="54"/>
  <c r="O247" i="54"/>
  <c r="Q246" i="54"/>
  <c r="O242" i="54"/>
  <c r="I240" i="54"/>
  <c r="Y240" i="54" s="1"/>
  <c r="Q240" i="54"/>
  <c r="I355" i="54"/>
  <c r="Y355" i="54" s="1"/>
  <c r="Z355" i="54"/>
  <c r="O350" i="54"/>
  <c r="Z345" i="54"/>
  <c r="Z344" i="54"/>
  <c r="I344" i="54"/>
  <c r="Y344" i="54" s="1"/>
  <c r="Q343" i="54"/>
  <c r="Q341" i="54"/>
  <c r="P340" i="54"/>
  <c r="Z338" i="54"/>
  <c r="R338" i="54"/>
  <c r="O336" i="54"/>
  <c r="AA329" i="54"/>
  <c r="P329" i="54"/>
  <c r="AA327" i="54"/>
  <c r="O327" i="54"/>
  <c r="Z324" i="54"/>
  <c r="Q320" i="54"/>
  <c r="Z318" i="54"/>
  <c r="AA316" i="54"/>
  <c r="P316" i="54"/>
  <c r="O315" i="54"/>
  <c r="P314" i="54"/>
  <c r="Q313" i="54"/>
  <c r="O310" i="54"/>
  <c r="O307" i="54"/>
  <c r="AA305" i="54"/>
  <c r="O305" i="54"/>
  <c r="Q304" i="54"/>
  <c r="AA299" i="54"/>
  <c r="O299" i="54"/>
  <c r="O275" i="54"/>
  <c r="Q271" i="54"/>
  <c r="AA263" i="54"/>
  <c r="P263" i="54"/>
  <c r="O260" i="54"/>
  <c r="AA254" i="54"/>
  <c r="Z248" i="54"/>
  <c r="AA247" i="54"/>
  <c r="Z243" i="54"/>
  <c r="AA242" i="54"/>
  <c r="R235" i="54"/>
  <c r="Z235" i="54"/>
  <c r="P384" i="54"/>
  <c r="Z343" i="54"/>
  <c r="O343" i="54"/>
  <c r="Q337" i="54"/>
  <c r="O334" i="54"/>
  <c r="P320" i="54"/>
  <c r="Z304" i="54"/>
  <c r="O304" i="54"/>
  <c r="P301" i="54"/>
  <c r="Z299" i="54"/>
  <c r="R299" i="54"/>
  <c r="I299" i="54"/>
  <c r="Y299" i="54" s="1"/>
  <c r="Q298" i="54"/>
  <c r="R294" i="54"/>
  <c r="R290" i="54"/>
  <c r="R254" i="54"/>
  <c r="O239" i="54"/>
  <c r="I236" i="54"/>
  <c r="Y236" i="54" s="1"/>
  <c r="Q236" i="54"/>
  <c r="AA380" i="54"/>
  <c r="P380" i="54"/>
  <c r="I377" i="54"/>
  <c r="Y377" i="54" s="1"/>
  <c r="Z377" i="54"/>
  <c r="I375" i="54"/>
  <c r="Y375" i="54" s="1"/>
  <c r="R375" i="54"/>
  <c r="Z375" i="54"/>
  <c r="AA375" i="54"/>
  <c r="O375" i="54"/>
  <c r="R370" i="54"/>
  <c r="I359" i="54"/>
  <c r="Y359" i="54" s="1"/>
  <c r="Z359" i="54"/>
  <c r="I353" i="54"/>
  <c r="Y353" i="54" s="1"/>
  <c r="O353" i="54"/>
  <c r="R353" i="54"/>
  <c r="Z353" i="54"/>
  <c r="O415" i="54"/>
  <c r="R412" i="54"/>
  <c r="Z386" i="54"/>
  <c r="R386" i="54"/>
  <c r="R383" i="54"/>
  <c r="I383" i="54"/>
  <c r="Y383" i="54" s="1"/>
  <c r="R379" i="54"/>
  <c r="Z372" i="54"/>
  <c r="Q367" i="54"/>
  <c r="I367" i="54"/>
  <c r="Y367" i="54" s="1"/>
  <c r="Q366" i="54"/>
  <c r="R354" i="54"/>
  <c r="AA419" i="54"/>
  <c r="O419" i="54"/>
  <c r="AA415" i="54"/>
  <c r="Q412" i="54"/>
  <c r="Z408" i="54"/>
  <c r="R408" i="54"/>
  <c r="Q403" i="54"/>
  <c r="Z398" i="54"/>
  <c r="Q398" i="54"/>
  <c r="AA391" i="54"/>
  <c r="P391" i="54"/>
  <c r="I391" i="54"/>
  <c r="Y391" i="54" s="1"/>
  <c r="I389" i="54"/>
  <c r="Y389" i="54" s="1"/>
  <c r="Z437" i="54"/>
  <c r="P436" i="54"/>
  <c r="O433" i="54"/>
  <c r="Z427" i="54"/>
  <c r="R427" i="54"/>
  <c r="Q245" i="54"/>
  <c r="Q241" i="54"/>
  <c r="Z237" i="54"/>
  <c r="O237" i="54"/>
  <c r="R234" i="54"/>
  <c r="O386" i="54"/>
  <c r="Q379" i="54"/>
  <c r="Q354" i="54"/>
  <c r="Q420" i="54"/>
  <c r="Z419" i="54"/>
  <c r="Z415" i="54"/>
  <c r="R415" i="54"/>
  <c r="I415" i="54"/>
  <c r="Y415" i="54" s="1"/>
  <c r="AA412" i="54"/>
  <c r="P412" i="54"/>
  <c r="O408" i="54"/>
  <c r="Z403" i="54"/>
  <c r="O403" i="54"/>
  <c r="Z401" i="54"/>
  <c r="R399" i="54"/>
  <c r="O398" i="54"/>
  <c r="Z388" i="54"/>
  <c r="Q427" i="54"/>
  <c r="Z424" i="54"/>
  <c r="Q395" i="54"/>
  <c r="R391" i="54"/>
  <c r="Q389" i="54"/>
  <c r="P432" i="54"/>
  <c r="Q431" i="54"/>
  <c r="AA428" i="54"/>
  <c r="O428" i="54"/>
  <c r="P427" i="54"/>
  <c r="Z422" i="54"/>
  <c r="R422" i="54"/>
  <c r="Z421" i="54"/>
  <c r="P421" i="54"/>
  <c r="Z349" i="54"/>
  <c r="R349" i="54"/>
  <c r="I349" i="54"/>
  <c r="Y349" i="54" s="1"/>
  <c r="R340" i="54"/>
  <c r="I340" i="54"/>
  <c r="Y340" i="54" s="1"/>
  <c r="O339" i="54"/>
  <c r="Z330" i="54"/>
  <c r="O330" i="54"/>
  <c r="R323" i="54"/>
  <c r="I323" i="54"/>
  <c r="Y323" i="54" s="1"/>
  <c r="O321" i="54"/>
  <c r="I314" i="54"/>
  <c r="Y314" i="54" s="1"/>
  <c r="I307" i="54"/>
  <c r="Y307" i="54" s="1"/>
  <c r="P279" i="54"/>
  <c r="I267" i="54"/>
  <c r="Y267" i="54" s="1"/>
  <c r="P267" i="54"/>
  <c r="AA267" i="54"/>
  <c r="R267" i="54"/>
  <c r="R312" i="54"/>
  <c r="O301" i="54"/>
  <c r="AA292" i="54"/>
  <c r="O292" i="54"/>
  <c r="Q285" i="54"/>
  <c r="Z284" i="54"/>
  <c r="R281" i="54"/>
  <c r="AA279" i="54"/>
  <c r="I276" i="54"/>
  <c r="Y276" i="54" s="1"/>
  <c r="R276" i="54"/>
  <c r="Z276" i="54"/>
  <c r="O276" i="54"/>
  <c r="AA275" i="54"/>
  <c r="Q267" i="54"/>
  <c r="O349" i="54"/>
  <c r="Q346" i="54"/>
  <c r="Q342" i="54"/>
  <c r="AA340" i="54"/>
  <c r="O340" i="54"/>
  <c r="Z337" i="54"/>
  <c r="O337" i="54"/>
  <c r="R336" i="54"/>
  <c r="I336" i="54"/>
  <c r="Y336" i="54" s="1"/>
  <c r="Q333" i="54"/>
  <c r="Z331" i="54"/>
  <c r="Z328" i="54"/>
  <c r="O328" i="54"/>
  <c r="I327" i="54"/>
  <c r="Y327" i="54" s="1"/>
  <c r="Q325" i="54"/>
  <c r="AA323" i="54"/>
  <c r="O323" i="54"/>
  <c r="Q317" i="54"/>
  <c r="AA314" i="54"/>
  <c r="O314" i="54"/>
  <c r="Q312" i="54"/>
  <c r="Z308" i="54"/>
  <c r="O308" i="54"/>
  <c r="R307" i="54"/>
  <c r="Z305" i="54"/>
  <c r="Q302" i="54"/>
  <c r="Z301" i="54"/>
  <c r="Q293" i="54"/>
  <c r="Z292" i="54"/>
  <c r="Z285" i="54"/>
  <c r="O285" i="54"/>
  <c r="R284" i="54"/>
  <c r="I284" i="54"/>
  <c r="Y284" i="54" s="1"/>
  <c r="Q281" i="54"/>
  <c r="Z279" i="54"/>
  <c r="R279" i="54"/>
  <c r="I271" i="54"/>
  <c r="Y271" i="54" s="1"/>
  <c r="O271" i="54"/>
  <c r="R271" i="54"/>
  <c r="Z271" i="54"/>
  <c r="Z267" i="54"/>
  <c r="O267" i="54"/>
  <c r="Z265" i="54"/>
  <c r="AA349" i="54"/>
  <c r="AA346" i="54"/>
  <c r="P346" i="54"/>
  <c r="O344" i="54"/>
  <c r="AA342" i="54"/>
  <c r="P342" i="54"/>
  <c r="Z340" i="54"/>
  <c r="AA333" i="54"/>
  <c r="P333" i="54"/>
  <c r="Q332" i="54"/>
  <c r="R331" i="54"/>
  <c r="Q330" i="54"/>
  <c r="AA325" i="54"/>
  <c r="P325" i="54"/>
  <c r="Z323" i="54"/>
  <c r="Q319" i="54"/>
  <c r="Z317" i="54"/>
  <c r="O317" i="54"/>
  <c r="Z314" i="54"/>
  <c r="AA312" i="54"/>
  <c r="P312" i="54"/>
  <c r="O311" i="54"/>
  <c r="Q307" i="54"/>
  <c r="R305" i="54"/>
  <c r="I305" i="54"/>
  <c r="Y305" i="54" s="1"/>
  <c r="Z302" i="54"/>
  <c r="O302" i="54"/>
  <c r="R301" i="54"/>
  <c r="I301" i="54"/>
  <c r="Y301" i="54" s="1"/>
  <c r="O300" i="54"/>
  <c r="Z293" i="54"/>
  <c r="O293" i="54"/>
  <c r="R292" i="54"/>
  <c r="I292" i="54"/>
  <c r="Y292" i="54" s="1"/>
  <c r="O291" i="54"/>
  <c r="AA281" i="54"/>
  <c r="P281" i="54"/>
  <c r="O279" i="54"/>
  <c r="O278" i="54"/>
  <c r="I275" i="54"/>
  <c r="Y275" i="54" s="1"/>
  <c r="P275" i="54"/>
  <c r="Z275" i="54"/>
  <c r="I368" i="54"/>
  <c r="Y368" i="54" s="1"/>
  <c r="Z264" i="54"/>
  <c r="P264" i="54"/>
  <c r="Z262" i="54"/>
  <c r="R262" i="54"/>
  <c r="O261" i="54"/>
  <c r="I260" i="54"/>
  <c r="Y260" i="54" s="1"/>
  <c r="P259" i="54"/>
  <c r="I259" i="54"/>
  <c r="Y259" i="54" s="1"/>
  <c r="R258" i="54"/>
  <c r="O256" i="54"/>
  <c r="I255" i="54"/>
  <c r="Y255" i="54" s="1"/>
  <c r="O253" i="54"/>
  <c r="Z251" i="54"/>
  <c r="P251" i="54"/>
  <c r="Z249" i="54"/>
  <c r="R249" i="54"/>
  <c r="O248" i="54"/>
  <c r="I247" i="54"/>
  <c r="Y247" i="54" s="1"/>
  <c r="P246" i="54"/>
  <c r="I246" i="54"/>
  <c r="Y246" i="54" s="1"/>
  <c r="R245" i="54"/>
  <c r="O243" i="54"/>
  <c r="I242" i="54"/>
  <c r="Y242" i="54" s="1"/>
  <c r="O240" i="54"/>
  <c r="AA237" i="54"/>
  <c r="P237" i="54"/>
  <c r="I237" i="54"/>
  <c r="Y237" i="54" s="1"/>
  <c r="O236" i="54"/>
  <c r="AA234" i="54"/>
  <c r="O234" i="54"/>
  <c r="R232" i="54"/>
  <c r="O384" i="54"/>
  <c r="Z382" i="54"/>
  <c r="R382" i="54"/>
  <c r="Z380" i="54"/>
  <c r="Q380" i="54"/>
  <c r="I380" i="54"/>
  <c r="Y380" i="54" s="1"/>
  <c r="O377" i="54"/>
  <c r="O376" i="54"/>
  <c r="Z373" i="54"/>
  <c r="R373" i="54"/>
  <c r="R371" i="54"/>
  <c r="I370" i="54"/>
  <c r="Y370" i="54" s="1"/>
  <c r="O370" i="54"/>
  <c r="Z370" i="54"/>
  <c r="I369" i="54"/>
  <c r="Y369" i="54" s="1"/>
  <c r="O369" i="54"/>
  <c r="R369" i="54"/>
  <c r="Z368" i="54"/>
  <c r="I364" i="54"/>
  <c r="Y364" i="54" s="1"/>
  <c r="I358" i="54"/>
  <c r="Y358" i="54" s="1"/>
  <c r="P358" i="54"/>
  <c r="AA358" i="54"/>
  <c r="Q358" i="54"/>
  <c r="R358" i="54"/>
  <c r="I357" i="54"/>
  <c r="Y357" i="54" s="1"/>
  <c r="Q357" i="54"/>
  <c r="R357" i="54"/>
  <c r="O357" i="54"/>
  <c r="Z357" i="54"/>
  <c r="O264" i="54"/>
  <c r="O251" i="54"/>
  <c r="AA236" i="54"/>
  <c r="Q232" i="54"/>
  <c r="AA384" i="54"/>
  <c r="O382" i="54"/>
  <c r="AA376" i="54"/>
  <c r="O373" i="54"/>
  <c r="Q371" i="54"/>
  <c r="I365" i="54"/>
  <c r="Y365" i="54" s="1"/>
  <c r="O365" i="54"/>
  <c r="R365" i="54"/>
  <c r="Z365" i="54"/>
  <c r="I264" i="54"/>
  <c r="Y264" i="54" s="1"/>
  <c r="O262" i="54"/>
  <c r="Z260" i="54"/>
  <c r="P260" i="54"/>
  <c r="Z259" i="54"/>
  <c r="R259" i="54"/>
  <c r="O258" i="54"/>
  <c r="Z255" i="54"/>
  <c r="P255" i="54"/>
  <c r="Z253" i="54"/>
  <c r="R253" i="54"/>
  <c r="O252" i="54"/>
  <c r="I251" i="54"/>
  <c r="Y251" i="54" s="1"/>
  <c r="O249" i="54"/>
  <c r="Z247" i="54"/>
  <c r="P247" i="54"/>
  <c r="Z246" i="54"/>
  <c r="R246" i="54"/>
  <c r="O245" i="54"/>
  <c r="Z242" i="54"/>
  <c r="P242" i="54"/>
  <c r="Z240" i="54"/>
  <c r="R240" i="54"/>
  <c r="O238" i="54"/>
  <c r="R237" i="54"/>
  <c r="Z236" i="54"/>
  <c r="R236" i="54"/>
  <c r="O235" i="54"/>
  <c r="Q234" i="54"/>
  <c r="AA232" i="54"/>
  <c r="P232" i="54"/>
  <c r="Z385" i="54"/>
  <c r="Z384" i="54"/>
  <c r="Q384" i="54"/>
  <c r="I384" i="54"/>
  <c r="Y384" i="54" s="1"/>
  <c r="Q383" i="54"/>
  <c r="O381" i="54"/>
  <c r="O380" i="54"/>
  <c r="Z378" i="54"/>
  <c r="R378" i="54"/>
  <c r="Z376" i="54"/>
  <c r="Q376" i="54"/>
  <c r="I376" i="54"/>
  <c r="Y376" i="54" s="1"/>
  <c r="Q375" i="54"/>
  <c r="AA371" i="54"/>
  <c r="P371" i="54"/>
  <c r="O368" i="54"/>
  <c r="I363" i="54"/>
  <c r="Y363" i="54" s="1"/>
  <c r="Q363" i="54"/>
  <c r="R363" i="54"/>
  <c r="Z363" i="54"/>
  <c r="Q362" i="54"/>
  <c r="R362" i="54"/>
  <c r="I360" i="54"/>
  <c r="Y360" i="54" s="1"/>
  <c r="O360" i="54"/>
  <c r="O356" i="54"/>
  <c r="Q353" i="54"/>
  <c r="R352" i="54"/>
  <c r="Z418" i="54"/>
  <c r="Z416" i="54"/>
  <c r="O416" i="54"/>
  <c r="Q411" i="54"/>
  <c r="Z410" i="54"/>
  <c r="Q408" i="54"/>
  <c r="AA406" i="54"/>
  <c r="O406" i="54"/>
  <c r="Q404" i="54"/>
  <c r="AA402" i="54"/>
  <c r="O402" i="54"/>
  <c r="Q399" i="54"/>
  <c r="Z396" i="54"/>
  <c r="R367" i="54"/>
  <c r="O359" i="54"/>
  <c r="AA353" i="54"/>
  <c r="P353" i="54"/>
  <c r="Q352" i="54"/>
  <c r="I352" i="54"/>
  <c r="Y352" i="54" s="1"/>
  <c r="Z411" i="54"/>
  <c r="O411" i="54"/>
  <c r="R410" i="54"/>
  <c r="I410" i="54"/>
  <c r="Y410" i="54" s="1"/>
  <c r="AA408" i="54"/>
  <c r="P408" i="54"/>
  <c r="Z406" i="54"/>
  <c r="P404" i="54"/>
  <c r="Z402" i="54"/>
  <c r="P399" i="54"/>
  <c r="O437" i="54"/>
  <c r="O436" i="54"/>
  <c r="Z434" i="54"/>
  <c r="R434" i="54"/>
  <c r="AA432" i="54"/>
  <c r="O432" i="54"/>
  <c r="Z430" i="54"/>
  <c r="R430" i="54"/>
  <c r="Z429" i="54"/>
  <c r="P429" i="54"/>
  <c r="R428" i="54"/>
  <c r="Z425" i="54"/>
  <c r="R425" i="54"/>
  <c r="P424" i="54"/>
  <c r="Q422" i="54"/>
  <c r="R421" i="54"/>
  <c r="R406" i="54"/>
  <c r="I406" i="54"/>
  <c r="Y406" i="54" s="1"/>
  <c r="R402" i="54"/>
  <c r="I402" i="54"/>
  <c r="Y402" i="54" s="1"/>
  <c r="Q390" i="54"/>
  <c r="Z389" i="54"/>
  <c r="O389" i="54"/>
  <c r="AA436" i="54"/>
  <c r="O434" i="54"/>
  <c r="Z432" i="54"/>
  <c r="O430" i="54"/>
  <c r="O429" i="54"/>
  <c r="Q428" i="54"/>
  <c r="O425" i="54"/>
  <c r="O424" i="54"/>
  <c r="AA422" i="54"/>
  <c r="P422" i="54"/>
  <c r="Q421" i="54"/>
  <c r="AA393" i="54"/>
  <c r="O393" i="54"/>
  <c r="Z390" i="54"/>
  <c r="O390" i="54"/>
  <c r="R389" i="54"/>
  <c r="R438" i="54"/>
  <c r="Z436" i="54"/>
  <c r="Q436" i="54"/>
  <c r="I436" i="54"/>
  <c r="Y436" i="54" s="1"/>
  <c r="Q432" i="54"/>
  <c r="I432" i="54"/>
  <c r="Y432" i="54" s="1"/>
  <c r="P428" i="54"/>
  <c r="AA424" i="54"/>
  <c r="I424" i="54"/>
  <c r="Y424" i="54" s="1"/>
  <c r="AA437" i="54"/>
  <c r="P437" i="54"/>
  <c r="I437" i="54"/>
  <c r="Y437" i="54" s="1"/>
  <c r="P433" i="54"/>
  <c r="I433" i="54"/>
  <c r="Y433" i="54" s="1"/>
  <c r="I429" i="54"/>
  <c r="Y429" i="54" s="1"/>
  <c r="I423" i="54"/>
  <c r="Y423" i="54" s="1"/>
  <c r="Q438" i="54"/>
  <c r="R437" i="54"/>
  <c r="Q434" i="54"/>
  <c r="R433" i="54"/>
  <c r="Q430" i="54"/>
  <c r="R429" i="54"/>
  <c r="Q425" i="54"/>
  <c r="R424" i="54"/>
  <c r="AA438" i="54"/>
  <c r="P438" i="54"/>
  <c r="Q437" i="54"/>
  <c r="R436" i="54"/>
  <c r="AA434" i="54"/>
  <c r="P434" i="54"/>
  <c r="Q433" i="54"/>
  <c r="R432" i="54"/>
  <c r="AA430" i="54"/>
  <c r="P430" i="54"/>
  <c r="Q429" i="54"/>
  <c r="AA425" i="54"/>
  <c r="P425" i="54"/>
  <c r="Q424" i="54"/>
  <c r="O409" i="54"/>
  <c r="AA420" i="54"/>
  <c r="P420" i="54"/>
  <c r="I420" i="54"/>
  <c r="Y420" i="54" s="1"/>
  <c r="Q419" i="54"/>
  <c r="R418" i="54"/>
  <c r="AA416" i="54"/>
  <c r="P416" i="54"/>
  <c r="I416" i="54"/>
  <c r="Y416" i="54" s="1"/>
  <c r="Q415" i="54"/>
  <c r="R414" i="54"/>
  <c r="AA411" i="54"/>
  <c r="P411" i="54"/>
  <c r="I411" i="54"/>
  <c r="Y411" i="54" s="1"/>
  <c r="Q410" i="54"/>
  <c r="R409" i="54"/>
  <c r="AA407" i="54"/>
  <c r="P407" i="54"/>
  <c r="I407" i="54"/>
  <c r="Y407" i="54" s="1"/>
  <c r="Q406" i="54"/>
  <c r="R405" i="54"/>
  <c r="AA403" i="54"/>
  <c r="P403" i="54"/>
  <c r="I403" i="54"/>
  <c r="Y403" i="54" s="1"/>
  <c r="Q402" i="54"/>
  <c r="R401" i="54"/>
  <c r="AA398" i="54"/>
  <c r="P398" i="54"/>
  <c r="I398" i="54"/>
  <c r="Y398" i="54" s="1"/>
  <c r="Q397" i="54"/>
  <c r="R396" i="54"/>
  <c r="AA394" i="54"/>
  <c r="P394" i="54"/>
  <c r="I394" i="54"/>
  <c r="Y394" i="54" s="1"/>
  <c r="Q393" i="54"/>
  <c r="R392" i="54"/>
  <c r="AA390" i="54"/>
  <c r="P390" i="54"/>
  <c r="I390" i="54"/>
  <c r="Y390" i="54" s="1"/>
  <c r="R388" i="54"/>
  <c r="O418" i="54"/>
  <c r="O414" i="54"/>
  <c r="O396" i="54"/>
  <c r="O388" i="54"/>
  <c r="Q418" i="54"/>
  <c r="Q414" i="54"/>
  <c r="Q409" i="54"/>
  <c r="Q405" i="54"/>
  <c r="Q401" i="54"/>
  <c r="Q396" i="54"/>
  <c r="Q392" i="54"/>
  <c r="Q388" i="54"/>
  <c r="O405" i="54"/>
  <c r="O401" i="54"/>
  <c r="R420" i="54"/>
  <c r="AA418" i="54"/>
  <c r="P418" i="54"/>
  <c r="R416" i="54"/>
  <c r="AA414" i="54"/>
  <c r="P414" i="54"/>
  <c r="R411" i="54"/>
  <c r="AA409" i="54"/>
  <c r="P409" i="54"/>
  <c r="R407" i="54"/>
  <c r="AA405" i="54"/>
  <c r="P405" i="54"/>
  <c r="R403" i="54"/>
  <c r="AA401" i="54"/>
  <c r="P401" i="54"/>
  <c r="R398" i="54"/>
  <c r="AA396" i="54"/>
  <c r="P396" i="54"/>
  <c r="AA392" i="54"/>
  <c r="P392" i="54"/>
  <c r="R390" i="54"/>
  <c r="AA388" i="54"/>
  <c r="P388" i="54"/>
  <c r="O372" i="54"/>
  <c r="O355" i="54"/>
  <c r="Q386" i="54"/>
  <c r="R385" i="54"/>
  <c r="Q382" i="54"/>
  <c r="R381" i="54"/>
  <c r="Q378" i="54"/>
  <c r="R377" i="54"/>
  <c r="Q373" i="54"/>
  <c r="R372" i="54"/>
  <c r="Q369" i="54"/>
  <c r="R368" i="54"/>
  <c r="Q365" i="54"/>
  <c r="R364" i="54"/>
  <c r="Q360" i="54"/>
  <c r="R359" i="54"/>
  <c r="Q356" i="54"/>
  <c r="R355" i="54"/>
  <c r="R351" i="54"/>
  <c r="O385" i="54"/>
  <c r="O351" i="54"/>
  <c r="AA386" i="54"/>
  <c r="P386" i="54"/>
  <c r="Q385" i="54"/>
  <c r="R384" i="54"/>
  <c r="AA382" i="54"/>
  <c r="P382" i="54"/>
  <c r="Q381" i="54"/>
  <c r="R380" i="54"/>
  <c r="AA378" i="54"/>
  <c r="P378" i="54"/>
  <c r="Q377" i="54"/>
  <c r="R376" i="54"/>
  <c r="AA373" i="54"/>
  <c r="P373" i="54"/>
  <c r="Q372" i="54"/>
  <c r="AA369" i="54"/>
  <c r="P369" i="54"/>
  <c r="Q368" i="54"/>
  <c r="AA365" i="54"/>
  <c r="P365" i="54"/>
  <c r="Q364" i="54"/>
  <c r="AA360" i="54"/>
  <c r="P360" i="54"/>
  <c r="Q359" i="54"/>
  <c r="AA356" i="54"/>
  <c r="P356" i="54"/>
  <c r="Q355" i="54"/>
  <c r="Q351" i="54"/>
  <c r="Z351" i="54"/>
  <c r="AA385" i="54"/>
  <c r="P385" i="54"/>
  <c r="AA381" i="54"/>
  <c r="P381" i="54"/>
  <c r="AA377" i="54"/>
  <c r="P377" i="54"/>
  <c r="AA372" i="54"/>
  <c r="P372" i="54"/>
  <c r="AA368" i="54"/>
  <c r="P368" i="54"/>
  <c r="AA364" i="54"/>
  <c r="P364" i="54"/>
  <c r="AA359" i="54"/>
  <c r="P359" i="54"/>
  <c r="AA355" i="54"/>
  <c r="P355" i="54"/>
  <c r="AA351" i="54"/>
  <c r="P351" i="54"/>
  <c r="Q350" i="54"/>
  <c r="AA350" i="54"/>
  <c r="P350" i="54"/>
  <c r="I350" i="54"/>
  <c r="Y350" i="54" s="1"/>
  <c r="Q349" i="54"/>
  <c r="R347" i="54"/>
  <c r="AA345" i="54"/>
  <c r="P345" i="54"/>
  <c r="I345" i="54"/>
  <c r="Y345" i="54" s="1"/>
  <c r="Q344" i="54"/>
  <c r="R343" i="54"/>
  <c r="AA341" i="54"/>
  <c r="P341" i="54"/>
  <c r="I341" i="54"/>
  <c r="Y341" i="54" s="1"/>
  <c r="Q340" i="54"/>
  <c r="R339" i="54"/>
  <c r="AA337" i="54"/>
  <c r="P337" i="54"/>
  <c r="I337" i="54"/>
  <c r="Y337" i="54" s="1"/>
  <c r="Q336" i="54"/>
  <c r="R334" i="54"/>
  <c r="Z332" i="54"/>
  <c r="R332" i="54"/>
  <c r="Q331" i="54"/>
  <c r="AA330" i="54"/>
  <c r="I328" i="54"/>
  <c r="Y328" i="54" s="1"/>
  <c r="P328" i="54"/>
  <c r="AA328" i="54"/>
  <c r="R328" i="54"/>
  <c r="I324" i="54"/>
  <c r="Y324" i="54" s="1"/>
  <c r="P324" i="54"/>
  <c r="AA324" i="54"/>
  <c r="R324" i="54"/>
  <c r="Q339" i="54"/>
  <c r="Q334" i="54"/>
  <c r="I332" i="54"/>
  <c r="Y332" i="54" s="1"/>
  <c r="P332" i="54"/>
  <c r="AA332" i="54"/>
  <c r="R330" i="54"/>
  <c r="I330" i="54"/>
  <c r="Y330" i="54" s="1"/>
  <c r="R326" i="54"/>
  <c r="I326" i="54"/>
  <c r="Y326" i="54" s="1"/>
  <c r="P326" i="54"/>
  <c r="AA326" i="54"/>
  <c r="R321" i="54"/>
  <c r="I321" i="54"/>
  <c r="Y321" i="54" s="1"/>
  <c r="P321" i="54"/>
  <c r="AA321" i="54"/>
  <c r="O345" i="54"/>
  <c r="R350" i="54"/>
  <c r="AA347" i="54"/>
  <c r="P347" i="54"/>
  <c r="R345" i="54"/>
  <c r="AA343" i="54"/>
  <c r="P343" i="54"/>
  <c r="R341" i="54"/>
  <c r="AA339" i="54"/>
  <c r="P339" i="54"/>
  <c r="R337" i="54"/>
  <c r="AA334" i="54"/>
  <c r="P334" i="54"/>
  <c r="O332" i="54"/>
  <c r="P330" i="54"/>
  <c r="Q326" i="54"/>
  <c r="Q321" i="54"/>
  <c r="Z319" i="54"/>
  <c r="I319" i="54"/>
  <c r="Y319" i="54" s="1"/>
  <c r="P319" i="54"/>
  <c r="AA319" i="54"/>
  <c r="R319" i="54"/>
  <c r="Q300" i="54"/>
  <c r="Q295" i="54"/>
  <c r="Q291" i="54"/>
  <c r="Q287" i="54"/>
  <c r="Q282" i="54"/>
  <c r="I279" i="54"/>
  <c r="Y279" i="54" s="1"/>
  <c r="Q278" i="54"/>
  <c r="Z273" i="54"/>
  <c r="Q273" i="54"/>
  <c r="O269" i="54"/>
  <c r="O268" i="54"/>
  <c r="Q265" i="54"/>
  <c r="R265" i="54"/>
  <c r="I265" i="54"/>
  <c r="Y265" i="54" s="1"/>
  <c r="P265" i="54"/>
  <c r="AA265" i="54"/>
  <c r="AA317" i="54"/>
  <c r="P317" i="54"/>
  <c r="I317" i="54"/>
  <c r="Y317" i="54" s="1"/>
  <c r="R315" i="54"/>
  <c r="AA313" i="54"/>
  <c r="P313" i="54"/>
  <c r="I313" i="54"/>
  <c r="Y313" i="54" s="1"/>
  <c r="R311" i="54"/>
  <c r="AA308" i="54"/>
  <c r="P308" i="54"/>
  <c r="I308" i="54"/>
  <c r="Y308" i="54" s="1"/>
  <c r="R306" i="54"/>
  <c r="AA304" i="54"/>
  <c r="P304" i="54"/>
  <c r="I304" i="54"/>
  <c r="Y304" i="54" s="1"/>
  <c r="R302" i="54"/>
  <c r="AA300" i="54"/>
  <c r="P300" i="54"/>
  <c r="I300" i="54"/>
  <c r="Y300" i="54" s="1"/>
  <c r="R298" i="54"/>
  <c r="AA295" i="54"/>
  <c r="P295" i="54"/>
  <c r="I295" i="54"/>
  <c r="Y295" i="54" s="1"/>
  <c r="R293" i="54"/>
  <c r="AA291" i="54"/>
  <c r="P291" i="54"/>
  <c r="I291" i="54"/>
  <c r="Y291" i="54" s="1"/>
  <c r="R289" i="54"/>
  <c r="AA287" i="54"/>
  <c r="P287" i="54"/>
  <c r="I287" i="54"/>
  <c r="Y287" i="54" s="1"/>
  <c r="R285" i="54"/>
  <c r="AA282" i="54"/>
  <c r="P282" i="54"/>
  <c r="I282" i="54"/>
  <c r="Y282" i="54" s="1"/>
  <c r="AA278" i="54"/>
  <c r="P278" i="54"/>
  <c r="I278" i="54"/>
  <c r="Y278" i="54" s="1"/>
  <c r="R273" i="54"/>
  <c r="Q315" i="54"/>
  <c r="Q311" i="54"/>
  <c r="Q306" i="54"/>
  <c r="Q269" i="54"/>
  <c r="I269" i="54"/>
  <c r="Y269" i="54" s="1"/>
  <c r="P269" i="54"/>
  <c r="AA269" i="54"/>
  <c r="R268" i="54"/>
  <c r="Q268" i="54"/>
  <c r="Q327" i="54"/>
  <c r="Q323" i="54"/>
  <c r="Q318" i="54"/>
  <c r="R317" i="54"/>
  <c r="AA315" i="54"/>
  <c r="P315" i="54"/>
  <c r="Q314" i="54"/>
  <c r="R313" i="54"/>
  <c r="AA311" i="54"/>
  <c r="P311" i="54"/>
  <c r="Q310" i="54"/>
  <c r="R308" i="54"/>
  <c r="AA306" i="54"/>
  <c r="P306" i="54"/>
  <c r="Q305" i="54"/>
  <c r="R304" i="54"/>
  <c r="AA302" i="54"/>
  <c r="P302" i="54"/>
  <c r="Q301" i="54"/>
  <c r="R300" i="54"/>
  <c r="AA298" i="54"/>
  <c r="P298" i="54"/>
  <c r="Q297" i="54"/>
  <c r="R295" i="54"/>
  <c r="AA293" i="54"/>
  <c r="P293" i="54"/>
  <c r="Q292" i="54"/>
  <c r="R291" i="54"/>
  <c r="AA289" i="54"/>
  <c r="P289" i="54"/>
  <c r="Q288" i="54"/>
  <c r="R287" i="54"/>
  <c r="AA285" i="54"/>
  <c r="P285" i="54"/>
  <c r="Q284" i="54"/>
  <c r="R282" i="54"/>
  <c r="AA280" i="54"/>
  <c r="P280" i="54"/>
  <c r="Q279" i="54"/>
  <c r="R278" i="54"/>
  <c r="AA276" i="54"/>
  <c r="P276" i="54"/>
  <c r="Q275" i="54"/>
  <c r="Q274" i="54"/>
  <c r="AA273" i="54"/>
  <c r="Z269" i="54"/>
  <c r="R269" i="54"/>
  <c r="Z268" i="54"/>
  <c r="P268" i="54"/>
  <c r="O265" i="54"/>
  <c r="Q264" i="54"/>
  <c r="AA261" i="54"/>
  <c r="P261" i="54"/>
  <c r="I261" i="54"/>
  <c r="Y261" i="54" s="1"/>
  <c r="Q260" i="54"/>
  <c r="AA256" i="54"/>
  <c r="P256" i="54"/>
  <c r="I256" i="54"/>
  <c r="Y256" i="54" s="1"/>
  <c r="Q255" i="54"/>
  <c r="AA252" i="54"/>
  <c r="P252" i="54"/>
  <c r="I252" i="54"/>
  <c r="Y252" i="54" s="1"/>
  <c r="Q251" i="54"/>
  <c r="AA248" i="54"/>
  <c r="P248" i="54"/>
  <c r="I248" i="54"/>
  <c r="Y248" i="54" s="1"/>
  <c r="Q247" i="54"/>
  <c r="AA243" i="54"/>
  <c r="P243" i="54"/>
  <c r="I243" i="54"/>
  <c r="Y243" i="54" s="1"/>
  <c r="Q242" i="54"/>
  <c r="AA239" i="54"/>
  <c r="P239" i="54"/>
  <c r="I239" i="54"/>
  <c r="Y239" i="54" s="1"/>
  <c r="Q238" i="54"/>
  <c r="P235" i="54"/>
  <c r="I235" i="54"/>
  <c r="Y235" i="54" s="1"/>
  <c r="I234" i="54"/>
  <c r="Y234" i="54" s="1"/>
  <c r="R261" i="54"/>
  <c r="R256" i="54"/>
  <c r="R252" i="54"/>
  <c r="R248" i="54"/>
  <c r="R243" i="54"/>
  <c r="R239" i="54"/>
  <c r="AA271" i="54"/>
  <c r="P271" i="54"/>
  <c r="AA266" i="54"/>
  <c r="P266" i="54"/>
  <c r="R264" i="54"/>
  <c r="AA262" i="54"/>
  <c r="P262" i="54"/>
  <c r="Q261" i="54"/>
  <c r="R260" i="54"/>
  <c r="AA258" i="54"/>
  <c r="P258" i="54"/>
  <c r="Q256" i="54"/>
  <c r="R255" i="54"/>
  <c r="AA253" i="54"/>
  <c r="P253" i="54"/>
  <c r="Q252" i="54"/>
  <c r="R251" i="54"/>
  <c r="AA249" i="54"/>
  <c r="P249" i="54"/>
  <c r="Q248" i="54"/>
  <c r="R247" i="54"/>
  <c r="AA245" i="54"/>
  <c r="P245" i="54"/>
  <c r="Q243" i="54"/>
  <c r="R242" i="54"/>
  <c r="AA240" i="54"/>
  <c r="P240" i="54"/>
  <c r="Q239" i="54"/>
  <c r="R238" i="54"/>
  <c r="P236" i="54"/>
  <c r="Q235" i="54"/>
  <c r="B37" i="52" l="1"/>
  <c r="B38" i="52"/>
  <c r="B39" i="52"/>
  <c r="B40" i="52"/>
  <c r="B41" i="52"/>
  <c r="B42" i="52"/>
  <c r="B43" i="52"/>
  <c r="B44" i="52"/>
  <c r="B45" i="52"/>
  <c r="B46" i="52"/>
  <c r="B47" i="52"/>
  <c r="B36" i="52"/>
  <c r="B24" i="52"/>
  <c r="B25" i="52"/>
  <c r="B26" i="52"/>
  <c r="B27" i="52"/>
  <c r="B28" i="52"/>
  <c r="B29" i="52"/>
  <c r="B30" i="52"/>
  <c r="B31" i="52"/>
  <c r="B32" i="52"/>
  <c r="B33" i="52"/>
  <c r="B34" i="52"/>
  <c r="B23" i="52"/>
  <c r="B11" i="52"/>
  <c r="B12" i="52"/>
  <c r="B13" i="52"/>
  <c r="B14" i="52"/>
  <c r="B15" i="52"/>
  <c r="B16" i="52"/>
  <c r="B17" i="52"/>
  <c r="B18" i="52"/>
  <c r="B19" i="52"/>
  <c r="B20" i="52"/>
  <c r="B21" i="52"/>
  <c r="B10" i="52"/>
  <c r="C37" i="52"/>
  <c r="E37" i="52"/>
  <c r="G37" i="52"/>
  <c r="H37" i="52"/>
  <c r="C38" i="52"/>
  <c r="E38" i="52"/>
  <c r="G38" i="52"/>
  <c r="H38" i="52"/>
  <c r="C39" i="52"/>
  <c r="E39" i="52"/>
  <c r="G39" i="52"/>
  <c r="H39" i="52"/>
  <c r="C40" i="52"/>
  <c r="E40" i="52"/>
  <c r="G40" i="52"/>
  <c r="H40" i="52"/>
  <c r="C41" i="52"/>
  <c r="E41" i="52"/>
  <c r="G41" i="52"/>
  <c r="H41" i="52"/>
  <c r="C42" i="52"/>
  <c r="E42" i="52"/>
  <c r="G42" i="52"/>
  <c r="H42" i="52"/>
  <c r="C43" i="52"/>
  <c r="E43" i="52"/>
  <c r="G43" i="52"/>
  <c r="H43" i="52"/>
  <c r="C44" i="52"/>
  <c r="E44" i="52"/>
  <c r="G44" i="52"/>
  <c r="H44" i="52"/>
  <c r="C45" i="52"/>
  <c r="E45" i="52"/>
  <c r="G45" i="52"/>
  <c r="H45" i="52"/>
  <c r="C46" i="52"/>
  <c r="E46" i="52"/>
  <c r="G46" i="52"/>
  <c r="H46" i="52"/>
  <c r="C47" i="52"/>
  <c r="E47" i="52"/>
  <c r="G47" i="52"/>
  <c r="H47" i="52"/>
  <c r="H36" i="52"/>
  <c r="G36" i="52"/>
  <c r="E36" i="52"/>
  <c r="C36" i="52"/>
  <c r="C24" i="52"/>
  <c r="E24" i="52"/>
  <c r="G24" i="52"/>
  <c r="H24" i="52"/>
  <c r="C25" i="52"/>
  <c r="E25" i="52"/>
  <c r="G25" i="52"/>
  <c r="H25" i="52"/>
  <c r="C26" i="52"/>
  <c r="E26" i="52"/>
  <c r="G26" i="52"/>
  <c r="H26" i="52"/>
  <c r="C27" i="52"/>
  <c r="E27" i="52"/>
  <c r="G27" i="52"/>
  <c r="H27" i="52"/>
  <c r="C28" i="52"/>
  <c r="E28" i="52"/>
  <c r="G28" i="52"/>
  <c r="H28" i="52"/>
  <c r="C29" i="52"/>
  <c r="E29" i="52"/>
  <c r="G29" i="52"/>
  <c r="H29" i="52"/>
  <c r="C30" i="52"/>
  <c r="E30" i="52"/>
  <c r="G30" i="52"/>
  <c r="H30" i="52"/>
  <c r="C31" i="52"/>
  <c r="E31" i="52"/>
  <c r="G31" i="52"/>
  <c r="H31" i="52"/>
  <c r="C32" i="52"/>
  <c r="E32" i="52"/>
  <c r="G32" i="52"/>
  <c r="H32" i="52"/>
  <c r="C33" i="52"/>
  <c r="E33" i="52"/>
  <c r="G33" i="52"/>
  <c r="H33" i="52"/>
  <c r="C34" i="52"/>
  <c r="E34" i="52"/>
  <c r="G34" i="52"/>
  <c r="H34" i="52"/>
  <c r="H23" i="52"/>
  <c r="G23" i="52"/>
  <c r="E23" i="52"/>
  <c r="C23" i="52"/>
  <c r="C11" i="52"/>
  <c r="E11" i="52"/>
  <c r="G11" i="52"/>
  <c r="H11" i="52"/>
  <c r="C12" i="52"/>
  <c r="E12" i="52"/>
  <c r="G12" i="52"/>
  <c r="H12" i="52"/>
  <c r="C13" i="52"/>
  <c r="E13" i="52"/>
  <c r="G13" i="52"/>
  <c r="H13" i="52"/>
  <c r="C14" i="52"/>
  <c r="E14" i="52"/>
  <c r="G14" i="52"/>
  <c r="H14" i="52"/>
  <c r="C15" i="52"/>
  <c r="E15" i="52"/>
  <c r="G15" i="52"/>
  <c r="H15" i="52"/>
  <c r="C16" i="52"/>
  <c r="E16" i="52"/>
  <c r="G16" i="52"/>
  <c r="H16" i="52"/>
  <c r="C17" i="52"/>
  <c r="E17" i="52"/>
  <c r="G17" i="52"/>
  <c r="H17" i="52"/>
  <c r="C18" i="52"/>
  <c r="E18" i="52"/>
  <c r="G18" i="52"/>
  <c r="H18" i="52"/>
  <c r="C19" i="52"/>
  <c r="E19" i="52"/>
  <c r="G19" i="52"/>
  <c r="H19" i="52"/>
  <c r="C20" i="52"/>
  <c r="E20" i="52"/>
  <c r="G20" i="52"/>
  <c r="H20" i="52"/>
  <c r="C21" i="52"/>
  <c r="E21" i="52"/>
  <c r="G21" i="52"/>
  <c r="H21" i="52"/>
  <c r="H10" i="52"/>
  <c r="G10" i="52"/>
  <c r="E10" i="52"/>
  <c r="C10" i="52"/>
  <c r="S4" i="52" l="1"/>
  <c r="T21" i="52"/>
  <c r="S21" i="52"/>
  <c r="L21" i="52"/>
  <c r="K21" i="52"/>
  <c r="L10" i="52"/>
  <c r="K10" i="52"/>
  <c r="T10" i="52"/>
  <c r="S10" i="52"/>
  <c r="X23" i="52"/>
  <c r="K23" i="52"/>
  <c r="T23" i="52"/>
  <c r="S23" i="52"/>
  <c r="L23" i="52"/>
  <c r="X36" i="52"/>
  <c r="K36" i="52"/>
  <c r="T36" i="52"/>
  <c r="S36" i="52"/>
  <c r="L36" i="52"/>
  <c r="L20" i="52"/>
  <c r="T20" i="52"/>
  <c r="K20" i="52"/>
  <c r="S20" i="52"/>
  <c r="S19" i="52"/>
  <c r="L19" i="52"/>
  <c r="T19" i="52"/>
  <c r="K19" i="52"/>
  <c r="X18" i="52"/>
  <c r="T18" i="52"/>
  <c r="K18" i="52"/>
  <c r="S18" i="52"/>
  <c r="L18" i="52"/>
  <c r="I17" i="52"/>
  <c r="V17" i="52" s="1"/>
  <c r="T17" i="52"/>
  <c r="S17" i="52"/>
  <c r="L17" i="52"/>
  <c r="K17" i="52"/>
  <c r="R16" i="52"/>
  <c r="T16" i="52"/>
  <c r="S16" i="52"/>
  <c r="L16" i="52"/>
  <c r="K16" i="52"/>
  <c r="I15" i="52"/>
  <c r="V15" i="52" s="1"/>
  <c r="L15" i="52"/>
  <c r="T15" i="52"/>
  <c r="S15" i="52"/>
  <c r="K15" i="52"/>
  <c r="R14" i="52"/>
  <c r="S14" i="52"/>
  <c r="K14" i="52"/>
  <c r="L14" i="52"/>
  <c r="T14" i="52"/>
  <c r="I13" i="52"/>
  <c r="V13" i="52" s="1"/>
  <c r="T13" i="52"/>
  <c r="S13" i="52"/>
  <c r="L13" i="52"/>
  <c r="K13" i="52"/>
  <c r="T12" i="52"/>
  <c r="S12" i="52"/>
  <c r="L12" i="52"/>
  <c r="K12" i="52"/>
  <c r="T11" i="52"/>
  <c r="S11" i="52"/>
  <c r="L11" i="52"/>
  <c r="K11" i="52"/>
  <c r="Q34" i="52"/>
  <c r="T34" i="52"/>
  <c r="S34" i="52"/>
  <c r="L34" i="52"/>
  <c r="K34" i="52"/>
  <c r="I33" i="52"/>
  <c r="V33" i="52" s="1"/>
  <c r="T33" i="52"/>
  <c r="S33" i="52"/>
  <c r="L33" i="52"/>
  <c r="K33" i="52"/>
  <c r="W32" i="52"/>
  <c r="L32" i="52"/>
  <c r="T32" i="52"/>
  <c r="S32" i="52"/>
  <c r="K32" i="52"/>
  <c r="S31" i="52"/>
  <c r="K31" i="52"/>
  <c r="L31" i="52"/>
  <c r="T31" i="52"/>
  <c r="T30" i="52"/>
  <c r="S30" i="52"/>
  <c r="L30" i="52"/>
  <c r="K30" i="52"/>
  <c r="T29" i="52"/>
  <c r="S29" i="52"/>
  <c r="K29" i="52"/>
  <c r="L29" i="52"/>
  <c r="I28" i="52"/>
  <c r="V28" i="52" s="1"/>
  <c r="T28" i="52"/>
  <c r="K28" i="52"/>
  <c r="L28" i="52"/>
  <c r="S28" i="52"/>
  <c r="L27" i="52"/>
  <c r="K27" i="52"/>
  <c r="T27" i="52"/>
  <c r="S27" i="52"/>
  <c r="Q26" i="52"/>
  <c r="T26" i="52"/>
  <c r="S26" i="52"/>
  <c r="L26" i="52"/>
  <c r="K26" i="52"/>
  <c r="I25" i="52"/>
  <c r="V25" i="52" s="1"/>
  <c r="S25" i="52"/>
  <c r="L25" i="52"/>
  <c r="K25" i="52"/>
  <c r="T25" i="52"/>
  <c r="I24" i="52"/>
  <c r="V24" i="52" s="1"/>
  <c r="T24" i="52"/>
  <c r="S24" i="52"/>
  <c r="L24" i="52"/>
  <c r="K24" i="52"/>
  <c r="T47" i="52"/>
  <c r="S47" i="52"/>
  <c r="L47" i="52"/>
  <c r="K47" i="52"/>
  <c r="T46" i="52"/>
  <c r="S46" i="52"/>
  <c r="L46" i="52"/>
  <c r="K46" i="52"/>
  <c r="I45" i="52"/>
  <c r="V45" i="52" s="1"/>
  <c r="T45" i="52"/>
  <c r="S45" i="52"/>
  <c r="L45" i="52"/>
  <c r="K45" i="52"/>
  <c r="L44" i="52"/>
  <c r="K44" i="52"/>
  <c r="T44" i="52"/>
  <c r="S44" i="52"/>
  <c r="T43" i="52"/>
  <c r="S43" i="52"/>
  <c r="L43" i="52"/>
  <c r="K43" i="52"/>
  <c r="I42" i="52"/>
  <c r="V42" i="52" s="1"/>
  <c r="T42" i="52"/>
  <c r="S42" i="52"/>
  <c r="L42" i="52"/>
  <c r="K42" i="52"/>
  <c r="S41" i="52"/>
  <c r="T41" i="52"/>
  <c r="L41" i="52"/>
  <c r="K41" i="52"/>
  <c r="K40" i="52"/>
  <c r="S40" i="52"/>
  <c r="T40" i="52"/>
  <c r="L40" i="52"/>
  <c r="T39" i="52"/>
  <c r="S39" i="52"/>
  <c r="L39" i="52"/>
  <c r="K39" i="52"/>
  <c r="T38" i="52"/>
  <c r="L38" i="52"/>
  <c r="K38" i="52"/>
  <c r="S38" i="52"/>
  <c r="T37" i="52"/>
  <c r="S37" i="52"/>
  <c r="L37" i="52"/>
  <c r="K37" i="52"/>
  <c r="X10" i="52"/>
  <c r="O13" i="52"/>
  <c r="X16" i="52"/>
  <c r="W13" i="52"/>
  <c r="W30" i="52"/>
  <c r="W44" i="52"/>
  <c r="W42" i="52"/>
  <c r="R42" i="52"/>
  <c r="I36" i="52"/>
  <c r="O44" i="52"/>
  <c r="M42" i="52"/>
  <c r="X25" i="52"/>
  <c r="X44" i="52"/>
  <c r="M44" i="52"/>
  <c r="M25" i="52"/>
  <c r="I20" i="52"/>
  <c r="V20" i="52" s="1"/>
  <c r="M31" i="52"/>
  <c r="X31" i="52"/>
  <c r="I37" i="52"/>
  <c r="V37" i="52" s="1"/>
  <c r="W37" i="52"/>
  <c r="M21" i="52"/>
  <c r="X21" i="52"/>
  <c r="O21" i="52"/>
  <c r="X20" i="52"/>
  <c r="M11" i="52"/>
  <c r="I29" i="52"/>
  <c r="V29" i="52" s="1"/>
  <c r="Q29" i="52"/>
  <c r="M46" i="52"/>
  <c r="W46" i="52"/>
  <c r="W20" i="52"/>
  <c r="O17" i="52"/>
  <c r="Q17" i="52"/>
  <c r="X13" i="52"/>
  <c r="M13" i="52"/>
  <c r="O33" i="52"/>
  <c r="W33" i="52"/>
  <c r="X33" i="52"/>
  <c r="O18" i="52"/>
  <c r="W17" i="52"/>
  <c r="I16" i="52"/>
  <c r="V16" i="52" s="1"/>
  <c r="Q16" i="52"/>
  <c r="Q13" i="52"/>
  <c r="Q12" i="52"/>
  <c r="X11" i="52"/>
  <c r="M30" i="52"/>
  <c r="W24" i="52"/>
  <c r="O39" i="52"/>
  <c r="Q20" i="52"/>
  <c r="M17" i="52"/>
  <c r="X15" i="52"/>
  <c r="R15" i="52"/>
  <c r="R46" i="52"/>
  <c r="M39" i="52"/>
  <c r="M29" i="52"/>
  <c r="X39" i="52"/>
  <c r="I10" i="52"/>
  <c r="X17" i="52"/>
  <c r="O16" i="52"/>
  <c r="M15" i="52"/>
  <c r="W29" i="52"/>
  <c r="R29" i="52"/>
  <c r="O27" i="52"/>
  <c r="Q24" i="52"/>
  <c r="V129" i="52"/>
  <c r="O10" i="52"/>
  <c r="W21" i="52"/>
  <c r="O20" i="52"/>
  <c r="W18" i="52"/>
  <c r="W14" i="52"/>
  <c r="I23" i="52"/>
  <c r="X27" i="52"/>
  <c r="M27" i="52"/>
  <c r="W25" i="52"/>
  <c r="R25" i="52"/>
  <c r="M24" i="52"/>
  <c r="X47" i="52"/>
  <c r="O47" i="52"/>
  <c r="W45" i="52"/>
  <c r="Q42" i="52"/>
  <c r="V103" i="52"/>
  <c r="R21" i="52"/>
  <c r="I21" i="52"/>
  <c r="V21" i="52" s="1"/>
  <c r="M20" i="52"/>
  <c r="Q19" i="52"/>
  <c r="R18" i="52"/>
  <c r="R17" i="52"/>
  <c r="W16" i="52"/>
  <c r="M16" i="52"/>
  <c r="W15" i="52"/>
  <c r="R13" i="52"/>
  <c r="Q30" i="52"/>
  <c r="W28" i="52"/>
  <c r="W27" i="52"/>
  <c r="R26" i="52"/>
  <c r="Q25" i="52"/>
  <c r="O36" i="52"/>
  <c r="M47" i="52"/>
  <c r="X42" i="52"/>
  <c r="O42" i="52"/>
  <c r="M18" i="52"/>
  <c r="R27" i="52"/>
  <c r="I27" i="52"/>
  <c r="V27" i="52" s="1"/>
  <c r="O25" i="52"/>
  <c r="R24" i="52"/>
  <c r="M38" i="52"/>
  <c r="V116" i="52"/>
  <c r="O14" i="52"/>
  <c r="X14" i="52"/>
  <c r="X43" i="52"/>
  <c r="M43" i="52"/>
  <c r="M40" i="52"/>
  <c r="O40" i="52"/>
  <c r="W40" i="52"/>
  <c r="W19" i="52"/>
  <c r="R19" i="52"/>
  <c r="Q14" i="52"/>
  <c r="W12" i="52"/>
  <c r="R12" i="52"/>
  <c r="M34" i="52"/>
  <c r="W34" i="52"/>
  <c r="Q33" i="52"/>
  <c r="R33" i="52"/>
  <c r="I31" i="52"/>
  <c r="V31" i="52" s="1"/>
  <c r="R31" i="52"/>
  <c r="W31" i="52"/>
  <c r="Q43" i="52"/>
  <c r="I32" i="52"/>
  <c r="V32" i="52" s="1"/>
  <c r="I19" i="52"/>
  <c r="V19" i="52" s="1"/>
  <c r="O19" i="52"/>
  <c r="X19" i="52"/>
  <c r="M14" i="52"/>
  <c r="I12" i="52"/>
  <c r="V12" i="52" s="1"/>
  <c r="O12" i="52"/>
  <c r="X12" i="52"/>
  <c r="I11" i="52"/>
  <c r="V11" i="52" s="1"/>
  <c r="O11" i="52"/>
  <c r="Q11" i="52"/>
  <c r="O43" i="52"/>
  <c r="I38" i="52"/>
  <c r="V38" i="52" s="1"/>
  <c r="O38" i="52"/>
  <c r="X38" i="52"/>
  <c r="Q38" i="52"/>
  <c r="Q10" i="52"/>
  <c r="M19" i="52"/>
  <c r="Q18" i="52"/>
  <c r="I14" i="52"/>
  <c r="V14" i="52" s="1"/>
  <c r="M12" i="52"/>
  <c r="W11" i="52"/>
  <c r="R11" i="52"/>
  <c r="M33" i="52"/>
  <c r="M32" i="52"/>
  <c r="O31" i="52"/>
  <c r="M26" i="52"/>
  <c r="W26" i="52"/>
  <c r="O26" i="52"/>
  <c r="X26" i="52"/>
  <c r="I46" i="52"/>
  <c r="V46" i="52" s="1"/>
  <c r="O46" i="52"/>
  <c r="X46" i="52"/>
  <c r="Q46" i="52"/>
  <c r="W43" i="52"/>
  <c r="I43" i="52"/>
  <c r="V43" i="52" s="1"/>
  <c r="I41" i="52"/>
  <c r="V41" i="52" s="1"/>
  <c r="W41" i="52"/>
  <c r="X40" i="52"/>
  <c r="I40" i="52"/>
  <c r="V40" i="52" s="1"/>
  <c r="W38" i="52"/>
  <c r="R38" i="52"/>
  <c r="O23" i="52"/>
  <c r="X29" i="52"/>
  <c r="O29" i="52"/>
  <c r="M28" i="52"/>
  <c r="X24" i="52"/>
  <c r="O24" i="52"/>
  <c r="Q36" i="52"/>
  <c r="W47" i="52"/>
  <c r="Q47" i="52"/>
  <c r="I47" i="52"/>
  <c r="V47" i="52" s="1"/>
  <c r="I44" i="52"/>
  <c r="V44" i="52" s="1"/>
  <c r="W39" i="52"/>
  <c r="Q39" i="52"/>
  <c r="I39" i="52"/>
  <c r="V39" i="52" s="1"/>
  <c r="M37" i="52"/>
  <c r="Q23" i="52"/>
  <c r="V88" i="52"/>
  <c r="M45" i="52"/>
  <c r="M41" i="52"/>
  <c r="R41" i="52"/>
  <c r="R37" i="52"/>
  <c r="R45" i="52"/>
  <c r="Q45" i="52"/>
  <c r="R44" i="52"/>
  <c r="Q41" i="52"/>
  <c r="R40" i="52"/>
  <c r="Q37" i="52"/>
  <c r="R47" i="52"/>
  <c r="X45" i="52"/>
  <c r="O45" i="52"/>
  <c r="Q44" i="52"/>
  <c r="R43" i="52"/>
  <c r="X41" i="52"/>
  <c r="O41" i="52"/>
  <c r="Q40" i="52"/>
  <c r="R39" i="52"/>
  <c r="X37" i="52"/>
  <c r="O37" i="52"/>
  <c r="R36" i="52"/>
  <c r="W36" i="52"/>
  <c r="M36" i="52"/>
  <c r="X34" i="52"/>
  <c r="O34" i="52"/>
  <c r="I34" i="52"/>
  <c r="V34" i="52" s="1"/>
  <c r="R32" i="52"/>
  <c r="X30" i="52"/>
  <c r="O30" i="52"/>
  <c r="I30" i="52"/>
  <c r="V30" i="52" s="1"/>
  <c r="R28" i="52"/>
  <c r="I26" i="52"/>
  <c r="V26" i="52" s="1"/>
  <c r="Q32" i="52"/>
  <c r="Q28" i="52"/>
  <c r="R34" i="52"/>
  <c r="X32" i="52"/>
  <c r="O32" i="52"/>
  <c r="Q31" i="52"/>
  <c r="R30" i="52"/>
  <c r="X28" i="52"/>
  <c r="O28" i="52"/>
  <c r="Q27" i="52"/>
  <c r="R23" i="52"/>
  <c r="W23" i="52"/>
  <c r="M23" i="52"/>
  <c r="Q21" i="52"/>
  <c r="R20" i="52"/>
  <c r="I18" i="52"/>
  <c r="V18" i="52" s="1"/>
  <c r="Q15" i="52"/>
  <c r="O15" i="52"/>
  <c r="R10" i="52"/>
  <c r="W10" i="52"/>
  <c r="M10" i="52"/>
  <c r="V38" i="63"/>
  <c r="S38" i="63"/>
  <c r="P38" i="63"/>
  <c r="V37" i="63"/>
  <c r="S37" i="63"/>
  <c r="P37" i="63"/>
  <c r="V36" i="63"/>
  <c r="S36" i="63"/>
  <c r="P36" i="63"/>
  <c r="V34" i="63"/>
  <c r="S34" i="63"/>
  <c r="P34" i="63"/>
  <c r="V33" i="63"/>
  <c r="S33" i="63"/>
  <c r="P33" i="63"/>
  <c r="V32" i="63"/>
  <c r="S32" i="63"/>
  <c r="P32" i="63"/>
  <c r="V31" i="63"/>
  <c r="S31" i="63"/>
  <c r="P31" i="63"/>
  <c r="AF45" i="63"/>
  <c r="AE45" i="63"/>
  <c r="W45" i="63"/>
  <c r="U45" i="63"/>
  <c r="V30" i="63" s="1"/>
  <c r="R45" i="63"/>
  <c r="S30" i="63" s="1"/>
  <c r="O45" i="63"/>
  <c r="P30" i="63" s="1"/>
  <c r="J45" i="63"/>
  <c r="G45" i="63"/>
  <c r="H30" i="63" s="1"/>
  <c r="E45" i="63"/>
  <c r="C45" i="63"/>
  <c r="D45" i="63" s="1"/>
  <c r="B45" i="63"/>
  <c r="AF44" i="63"/>
  <c r="AE44" i="63"/>
  <c r="W44" i="63"/>
  <c r="U44" i="63"/>
  <c r="V29" i="63" s="1"/>
  <c r="R44" i="63"/>
  <c r="S29" i="63" s="1"/>
  <c r="O44" i="63"/>
  <c r="P29" i="63" s="1"/>
  <c r="J44" i="63"/>
  <c r="G44" i="63"/>
  <c r="H29" i="63" s="1"/>
  <c r="E44" i="63"/>
  <c r="C44" i="63"/>
  <c r="D44" i="63" s="1"/>
  <c r="B44" i="63"/>
  <c r="AF43" i="63"/>
  <c r="AE43" i="63"/>
  <c r="W43" i="63"/>
  <c r="U43" i="63"/>
  <c r="V28" i="63" s="1"/>
  <c r="R43" i="63"/>
  <c r="S28" i="63" s="1"/>
  <c r="O43" i="63"/>
  <c r="P28" i="63" s="1"/>
  <c r="J43" i="63"/>
  <c r="G43" i="63"/>
  <c r="H28" i="63" s="1"/>
  <c r="E43" i="63"/>
  <c r="C43" i="63"/>
  <c r="D43" i="63" s="1"/>
  <c r="B43" i="63"/>
  <c r="AF42" i="63"/>
  <c r="AE42" i="63"/>
  <c r="W42" i="63"/>
  <c r="U42" i="63"/>
  <c r="V27" i="63" s="1"/>
  <c r="R42" i="63"/>
  <c r="S27" i="63" s="1"/>
  <c r="O42" i="63"/>
  <c r="P27" i="63" s="1"/>
  <c r="J42" i="63"/>
  <c r="G42" i="63"/>
  <c r="H27" i="63" s="1"/>
  <c r="E42" i="63"/>
  <c r="C42" i="63"/>
  <c r="D42" i="63" s="1"/>
  <c r="B42" i="63"/>
  <c r="AF41" i="63"/>
  <c r="AE41" i="63"/>
  <c r="W41" i="63"/>
  <c r="U41" i="63"/>
  <c r="V26" i="63" s="1"/>
  <c r="R41" i="63"/>
  <c r="S26" i="63" s="1"/>
  <c r="O41" i="63"/>
  <c r="P26" i="63" s="1"/>
  <c r="J41" i="63"/>
  <c r="G41" i="63"/>
  <c r="H26" i="63" s="1"/>
  <c r="E41" i="63"/>
  <c r="C41" i="63"/>
  <c r="D41" i="63" s="1"/>
  <c r="B41" i="63"/>
  <c r="AF40" i="63"/>
  <c r="AE40" i="63"/>
  <c r="W40" i="63"/>
  <c r="U40" i="63"/>
  <c r="V21" i="63" s="1"/>
  <c r="R40" i="63"/>
  <c r="S21" i="63" s="1"/>
  <c r="O40" i="63"/>
  <c r="P21" i="63" s="1"/>
  <c r="J40" i="63"/>
  <c r="G40" i="63"/>
  <c r="H21" i="63" s="1"/>
  <c r="E40" i="63"/>
  <c r="C40" i="63"/>
  <c r="D40" i="63" s="1"/>
  <c r="B40" i="63"/>
  <c r="V19" i="63"/>
  <c r="S19" i="63"/>
  <c r="P19" i="63"/>
  <c r="H19" i="63"/>
  <c r="V18" i="63"/>
  <c r="S18" i="63"/>
  <c r="P18" i="63"/>
  <c r="H17" i="63"/>
  <c r="V16" i="63"/>
  <c r="S16" i="63"/>
  <c r="P16" i="63"/>
  <c r="H16" i="63"/>
  <c r="AF25" i="63"/>
  <c r="AE25" i="63"/>
  <c r="W25" i="63"/>
  <c r="U25" i="63"/>
  <c r="R25" i="63"/>
  <c r="O25" i="63"/>
  <c r="L25" i="63"/>
  <c r="J25" i="63"/>
  <c r="G25" i="63"/>
  <c r="H25" i="63" s="1"/>
  <c r="E25" i="63"/>
  <c r="C25" i="63"/>
  <c r="D25" i="63" s="1"/>
  <c r="B25" i="63"/>
  <c r="AF15" i="63"/>
  <c r="AE15" i="63"/>
  <c r="W15" i="63"/>
  <c r="U15" i="63"/>
  <c r="V15" i="63" s="1"/>
  <c r="R15" i="63"/>
  <c r="S15" i="63" s="1"/>
  <c r="O15" i="63"/>
  <c r="P15" i="63" s="1"/>
  <c r="L15" i="63"/>
  <c r="J15" i="63"/>
  <c r="G15" i="63"/>
  <c r="H15" i="63" s="1"/>
  <c r="E15" i="63"/>
  <c r="C15" i="63"/>
  <c r="D15" i="63" s="1"/>
  <c r="B15" i="63"/>
  <c r="AF14" i="63"/>
  <c r="AE14" i="63"/>
  <c r="W14" i="63"/>
  <c r="U14" i="63"/>
  <c r="V14" i="63" s="1"/>
  <c r="R14" i="63"/>
  <c r="S14" i="63" s="1"/>
  <c r="O14" i="63"/>
  <c r="P14" i="63" s="1"/>
  <c r="L14" i="63"/>
  <c r="J14" i="63"/>
  <c r="G14" i="63"/>
  <c r="H14" i="63" s="1"/>
  <c r="E14" i="63"/>
  <c r="C14" i="63"/>
  <c r="D14" i="63" s="1"/>
  <c r="B14" i="63"/>
  <c r="AF13" i="63"/>
  <c r="AE13" i="63"/>
  <c r="W13" i="63"/>
  <c r="U13" i="63"/>
  <c r="V13" i="63" s="1"/>
  <c r="R13" i="63"/>
  <c r="S13" i="63" s="1"/>
  <c r="O13" i="63"/>
  <c r="P13" i="63" s="1"/>
  <c r="L13" i="63"/>
  <c r="J13" i="63"/>
  <c r="G13" i="63"/>
  <c r="H13" i="63" s="1"/>
  <c r="E13" i="63"/>
  <c r="C13" i="63"/>
  <c r="D13" i="63" s="1"/>
  <c r="B13" i="63"/>
  <c r="AF12" i="63"/>
  <c r="AE12" i="63"/>
  <c r="W12" i="63"/>
  <c r="U12" i="63"/>
  <c r="V12" i="63" s="1"/>
  <c r="R12" i="63"/>
  <c r="S12" i="63" s="1"/>
  <c r="O12" i="63"/>
  <c r="P12" i="63" s="1"/>
  <c r="L12" i="63"/>
  <c r="J12" i="63"/>
  <c r="G12" i="63"/>
  <c r="H12" i="63" s="1"/>
  <c r="E12" i="63"/>
  <c r="C12" i="63"/>
  <c r="D12" i="63" s="1"/>
  <c r="B12" i="63"/>
  <c r="AF11" i="63"/>
  <c r="AE11" i="63"/>
  <c r="W11" i="63"/>
  <c r="U11" i="63"/>
  <c r="V11" i="63" s="1"/>
  <c r="R11" i="63"/>
  <c r="S11" i="63" s="1"/>
  <c r="O11" i="63"/>
  <c r="P11" i="63" s="1"/>
  <c r="L11" i="63"/>
  <c r="J11" i="63"/>
  <c r="G11" i="63"/>
  <c r="H11" i="63" s="1"/>
  <c r="E11" i="63"/>
  <c r="C11" i="63"/>
  <c r="D11" i="63" s="1"/>
  <c r="B11" i="63"/>
  <c r="AF10" i="63"/>
  <c r="AE10" i="63"/>
  <c r="W10" i="63"/>
  <c r="U10" i="63"/>
  <c r="V10" i="63" s="1"/>
  <c r="R10" i="63"/>
  <c r="S10" i="63" s="1"/>
  <c r="O10" i="63"/>
  <c r="L10" i="63"/>
  <c r="J10" i="63"/>
  <c r="G10" i="63"/>
  <c r="E10" i="63"/>
  <c r="C10" i="63"/>
  <c r="D10" i="63" s="1"/>
  <c r="B10" i="63"/>
  <c r="H4" i="63"/>
  <c r="R2" i="63"/>
  <c r="H22" i="63" l="1"/>
  <c r="P22" i="63"/>
  <c r="V23" i="63"/>
  <c r="S22" i="63"/>
  <c r="H23" i="63"/>
  <c r="V22" i="63"/>
  <c r="P23" i="63"/>
  <c r="S23" i="63"/>
  <c r="P17" i="63"/>
  <c r="S17" i="63"/>
  <c r="H18" i="63"/>
  <c r="V17" i="63"/>
  <c r="P10" i="63"/>
  <c r="S25" i="63"/>
  <c r="P25" i="63"/>
  <c r="V25" i="63"/>
  <c r="R4" i="63"/>
  <c r="H10" i="63"/>
  <c r="AD11" i="63"/>
  <c r="AD13" i="63"/>
  <c r="AD15" i="63"/>
  <c r="AD43" i="63"/>
  <c r="AD45" i="63"/>
  <c r="AD41" i="63"/>
  <c r="AD10" i="63"/>
  <c r="AD12" i="63"/>
  <c r="AD14" i="63"/>
  <c r="AD25" i="63"/>
  <c r="AD40" i="63"/>
  <c r="AD42" i="63"/>
  <c r="AD44" i="63"/>
  <c r="G11" i="46"/>
  <c r="H11" i="46" s="1"/>
  <c r="I11" i="46"/>
  <c r="U11" i="46"/>
  <c r="V11" i="46" s="1"/>
  <c r="W11" i="46"/>
  <c r="AE11" i="46"/>
  <c r="AF11" i="46"/>
  <c r="G12" i="46"/>
  <c r="I12" i="46"/>
  <c r="U12" i="46"/>
  <c r="W12" i="46"/>
  <c r="AE12" i="46"/>
  <c r="AF12" i="46"/>
  <c r="G13" i="46"/>
  <c r="I13" i="46"/>
  <c r="U13" i="46"/>
  <c r="W13" i="46"/>
  <c r="AE13" i="46"/>
  <c r="AF13" i="46"/>
  <c r="G14" i="46"/>
  <c r="I14" i="46"/>
  <c r="U14" i="46"/>
  <c r="W14" i="46"/>
  <c r="AE14" i="46"/>
  <c r="AF14" i="46"/>
  <c r="G15" i="46"/>
  <c r="I15" i="46"/>
  <c r="U15" i="46"/>
  <c r="W15" i="46"/>
  <c r="AE15" i="46"/>
  <c r="AF15" i="46"/>
  <c r="G16" i="46"/>
  <c r="I16" i="46"/>
  <c r="U16" i="46"/>
  <c r="W16" i="46"/>
  <c r="AE16" i="46"/>
  <c r="AF16" i="46"/>
  <c r="G17" i="46"/>
  <c r="I17" i="46"/>
  <c r="U17" i="46"/>
  <c r="W17" i="46"/>
  <c r="AE17" i="46"/>
  <c r="AF17" i="46"/>
  <c r="G18" i="46"/>
  <c r="I18" i="46"/>
  <c r="U18" i="46"/>
  <c r="W18" i="46"/>
  <c r="AE18" i="46"/>
  <c r="AF18" i="46"/>
  <c r="G19" i="46"/>
  <c r="I19" i="46"/>
  <c r="U19" i="46"/>
  <c r="W19" i="46"/>
  <c r="AE19" i="46"/>
  <c r="AF19" i="46"/>
  <c r="G20" i="46"/>
  <c r="I20" i="46"/>
  <c r="U20" i="46"/>
  <c r="W20" i="46"/>
  <c r="AE20" i="46"/>
  <c r="AF20" i="46"/>
  <c r="G21" i="46"/>
  <c r="I21" i="46"/>
  <c r="U21" i="46"/>
  <c r="W21" i="46"/>
  <c r="AE21" i="46"/>
  <c r="AF21" i="46"/>
  <c r="G22" i="46"/>
  <c r="I22" i="46"/>
  <c r="U22" i="46"/>
  <c r="W22" i="46"/>
  <c r="AE22" i="46"/>
  <c r="AF22" i="46"/>
  <c r="G23" i="46"/>
  <c r="I23" i="46"/>
  <c r="U23" i="46"/>
  <c r="W23" i="46"/>
  <c r="AE23" i="46"/>
  <c r="AF23" i="46"/>
  <c r="B68" i="46"/>
  <c r="C68" i="46"/>
  <c r="D68" i="46" s="1"/>
  <c r="E68" i="46"/>
  <c r="G68" i="46"/>
  <c r="I68" i="46"/>
  <c r="O68" i="46"/>
  <c r="Q68" i="46"/>
  <c r="S68" i="46"/>
  <c r="U68" i="46"/>
  <c r="W68" i="46"/>
  <c r="AA68" i="46"/>
  <c r="AB68" i="46"/>
  <c r="AE68" i="46"/>
  <c r="AF68" i="46"/>
  <c r="B69" i="46"/>
  <c r="C69" i="46"/>
  <c r="D69" i="46" s="1"/>
  <c r="E69" i="46"/>
  <c r="G69" i="46"/>
  <c r="I69" i="46"/>
  <c r="O69" i="46"/>
  <c r="Q69" i="46"/>
  <c r="S69" i="46"/>
  <c r="U69" i="46"/>
  <c r="W69" i="46"/>
  <c r="AA69" i="46"/>
  <c r="AB69" i="46"/>
  <c r="AE69" i="46"/>
  <c r="AF69" i="46"/>
  <c r="B70" i="46"/>
  <c r="C70" i="46"/>
  <c r="D70" i="46" s="1"/>
  <c r="E70" i="46"/>
  <c r="G70" i="46"/>
  <c r="I70" i="46"/>
  <c r="O70" i="46"/>
  <c r="Q70" i="46"/>
  <c r="S70" i="46"/>
  <c r="U70" i="46"/>
  <c r="W70" i="46"/>
  <c r="AA70" i="46"/>
  <c r="AB70" i="46"/>
  <c r="AE70" i="46"/>
  <c r="AF70" i="46"/>
  <c r="AF67" i="46"/>
  <c r="AE67" i="46"/>
  <c r="AB67" i="46"/>
  <c r="AA67" i="46"/>
  <c r="W67" i="46"/>
  <c r="U67" i="46"/>
  <c r="S67" i="46"/>
  <c r="Q67" i="46"/>
  <c r="O67" i="46"/>
  <c r="I67" i="46"/>
  <c r="G67" i="46"/>
  <c r="E67" i="46"/>
  <c r="C67" i="46"/>
  <c r="D67" i="46" s="1"/>
  <c r="B67" i="46"/>
  <c r="AF66" i="46"/>
  <c r="AE66" i="46"/>
  <c r="AB66" i="46"/>
  <c r="AA66" i="46"/>
  <c r="W66" i="46"/>
  <c r="U66" i="46"/>
  <c r="S66" i="46"/>
  <c r="Q66" i="46"/>
  <c r="O66" i="46"/>
  <c r="I66" i="46"/>
  <c r="G66" i="46"/>
  <c r="E66" i="46"/>
  <c r="C66" i="46"/>
  <c r="D66" i="46" s="1"/>
  <c r="B66" i="46"/>
  <c r="AF65" i="46"/>
  <c r="AE65" i="46"/>
  <c r="AB65" i="46"/>
  <c r="AA65" i="46"/>
  <c r="W65" i="46"/>
  <c r="U65" i="46"/>
  <c r="S65" i="46"/>
  <c r="Q65" i="46"/>
  <c r="O65" i="46"/>
  <c r="I65" i="46"/>
  <c r="G65" i="46"/>
  <c r="E65" i="46"/>
  <c r="C65" i="46"/>
  <c r="D65" i="46" s="1"/>
  <c r="B65" i="46"/>
  <c r="A52" i="46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F47" i="46"/>
  <c r="AE47" i="46"/>
  <c r="AB47" i="46"/>
  <c r="AA47" i="46"/>
  <c r="W47" i="46"/>
  <c r="U47" i="46"/>
  <c r="S47" i="46"/>
  <c r="Q47" i="46"/>
  <c r="O47" i="46"/>
  <c r="I47" i="46"/>
  <c r="G47" i="46"/>
  <c r="E47" i="46"/>
  <c r="C47" i="46"/>
  <c r="D47" i="46" s="1"/>
  <c r="B47" i="46"/>
  <c r="V26" i="46"/>
  <c r="R26" i="46"/>
  <c r="P26" i="46"/>
  <c r="J26" i="46"/>
  <c r="H26" i="46"/>
  <c r="V25" i="46"/>
  <c r="R25" i="46"/>
  <c r="P25" i="46"/>
  <c r="J25" i="46"/>
  <c r="H25" i="46"/>
  <c r="V24" i="46"/>
  <c r="R24" i="46"/>
  <c r="P24" i="46"/>
  <c r="J24" i="46"/>
  <c r="H24" i="46"/>
  <c r="AF42" i="46"/>
  <c r="AE42" i="46"/>
  <c r="AB42" i="46"/>
  <c r="AA42" i="46"/>
  <c r="W42" i="46"/>
  <c r="U42" i="46"/>
  <c r="S42" i="46"/>
  <c r="Q42" i="46"/>
  <c r="O42" i="46"/>
  <c r="I42" i="46"/>
  <c r="G42" i="46"/>
  <c r="E42" i="46"/>
  <c r="C42" i="46"/>
  <c r="D42" i="46" s="1"/>
  <c r="B42" i="46"/>
  <c r="AF41" i="46"/>
  <c r="AE41" i="46"/>
  <c r="AB41" i="46"/>
  <c r="AA41" i="46"/>
  <c r="W41" i="46"/>
  <c r="U41" i="46"/>
  <c r="S41" i="46"/>
  <c r="Q41" i="46"/>
  <c r="O41" i="46"/>
  <c r="I41" i="46"/>
  <c r="G41" i="46"/>
  <c r="E41" i="46"/>
  <c r="C41" i="46"/>
  <c r="D41" i="46" s="1"/>
  <c r="B41" i="46"/>
  <c r="AF40" i="46"/>
  <c r="AE40" i="46"/>
  <c r="AB40" i="46"/>
  <c r="AA40" i="46"/>
  <c r="W40" i="46"/>
  <c r="U40" i="46"/>
  <c r="S40" i="46"/>
  <c r="Q40" i="46"/>
  <c r="O40" i="46"/>
  <c r="I40" i="46"/>
  <c r="G40" i="46"/>
  <c r="E40" i="46"/>
  <c r="C40" i="46"/>
  <c r="D40" i="46" s="1"/>
  <c r="B40" i="46"/>
  <c r="AF39" i="46"/>
  <c r="AE39" i="46"/>
  <c r="AB39" i="46"/>
  <c r="AA39" i="46"/>
  <c r="W39" i="46"/>
  <c r="U39" i="46"/>
  <c r="S39" i="46"/>
  <c r="Q39" i="46"/>
  <c r="O39" i="46"/>
  <c r="I39" i="46"/>
  <c r="G39" i="46"/>
  <c r="E39" i="46"/>
  <c r="C39" i="46"/>
  <c r="D39" i="46" s="1"/>
  <c r="B39" i="46"/>
  <c r="AF38" i="46"/>
  <c r="AE38" i="46"/>
  <c r="AB38" i="46"/>
  <c r="AA38" i="46"/>
  <c r="W38" i="46"/>
  <c r="U38" i="46"/>
  <c r="S38" i="46"/>
  <c r="Q38" i="46"/>
  <c r="O38" i="46"/>
  <c r="I38" i="46"/>
  <c r="G38" i="46"/>
  <c r="E38" i="46"/>
  <c r="C38" i="46"/>
  <c r="D38" i="46" s="1"/>
  <c r="B38" i="46"/>
  <c r="AF37" i="46"/>
  <c r="AE37" i="46"/>
  <c r="AB37" i="46"/>
  <c r="AA37" i="46"/>
  <c r="W37" i="46"/>
  <c r="U37" i="46"/>
  <c r="S37" i="46"/>
  <c r="Q37" i="46"/>
  <c r="O37" i="46"/>
  <c r="I37" i="46"/>
  <c r="G37" i="46"/>
  <c r="E37" i="46"/>
  <c r="C37" i="46"/>
  <c r="D37" i="46" s="1"/>
  <c r="B37" i="46"/>
  <c r="AF36" i="46"/>
  <c r="AE36" i="46"/>
  <c r="AB36" i="46"/>
  <c r="AA36" i="46"/>
  <c r="W36" i="46"/>
  <c r="U36" i="46"/>
  <c r="S36" i="46"/>
  <c r="Q36" i="46"/>
  <c r="O36" i="46"/>
  <c r="I36" i="46"/>
  <c r="G36" i="46"/>
  <c r="E36" i="46"/>
  <c r="C36" i="46"/>
  <c r="D36" i="46" s="1"/>
  <c r="B36" i="46"/>
  <c r="AF35" i="46"/>
  <c r="AE35" i="46"/>
  <c r="AB35" i="46"/>
  <c r="AA35" i="46"/>
  <c r="W35" i="46"/>
  <c r="U35" i="46"/>
  <c r="S35" i="46"/>
  <c r="Q35" i="46"/>
  <c r="O35" i="46"/>
  <c r="I35" i="46"/>
  <c r="G35" i="46"/>
  <c r="E35" i="46"/>
  <c r="C35" i="46"/>
  <c r="D35" i="46" s="1"/>
  <c r="B35" i="46"/>
  <c r="AF34" i="46"/>
  <c r="AE34" i="46"/>
  <c r="AB34" i="46"/>
  <c r="AA34" i="46"/>
  <c r="W34" i="46"/>
  <c r="U34" i="46"/>
  <c r="S34" i="46"/>
  <c r="Q34" i="46"/>
  <c r="O34" i="46"/>
  <c r="I34" i="46"/>
  <c r="G34" i="46"/>
  <c r="E34" i="46"/>
  <c r="C34" i="46"/>
  <c r="D34" i="46" s="1"/>
  <c r="B34" i="46"/>
  <c r="AF33" i="46"/>
  <c r="AE33" i="46"/>
  <c r="AB33" i="46"/>
  <c r="AA33" i="46"/>
  <c r="W33" i="46"/>
  <c r="U33" i="46"/>
  <c r="S33" i="46"/>
  <c r="Q33" i="46"/>
  <c r="O33" i="46"/>
  <c r="I33" i="46"/>
  <c r="G33" i="46"/>
  <c r="E33" i="46"/>
  <c r="C33" i="46"/>
  <c r="D33" i="46" s="1"/>
  <c r="B33" i="46"/>
  <c r="AF32" i="46"/>
  <c r="AE32" i="46"/>
  <c r="AB32" i="46"/>
  <c r="AA32" i="46"/>
  <c r="W32" i="46"/>
  <c r="U32" i="46"/>
  <c r="S32" i="46"/>
  <c r="Q32" i="46"/>
  <c r="O32" i="46"/>
  <c r="I32" i="46"/>
  <c r="G32" i="46"/>
  <c r="E32" i="46"/>
  <c r="C32" i="46"/>
  <c r="D32" i="46" s="1"/>
  <c r="B32" i="46"/>
  <c r="A32" i="46"/>
  <c r="A33" i="46" s="1"/>
  <c r="A34" i="46" s="1"/>
  <c r="A35" i="46" s="1"/>
  <c r="A36" i="46" s="1"/>
  <c r="A37" i="46" s="1"/>
  <c r="A38" i="46" s="1"/>
  <c r="A39" i="46" s="1"/>
  <c r="A40" i="46" s="1"/>
  <c r="A48" i="46" s="1"/>
  <c r="A49" i="46" s="1"/>
  <c r="A50" i="46" s="1"/>
  <c r="AF31" i="46"/>
  <c r="AE31" i="46"/>
  <c r="AB31" i="46"/>
  <c r="AA31" i="46"/>
  <c r="W31" i="46"/>
  <c r="U31" i="46"/>
  <c r="S31" i="46"/>
  <c r="Q31" i="46"/>
  <c r="O31" i="46"/>
  <c r="I31" i="46"/>
  <c r="G31" i="46"/>
  <c r="E31" i="46"/>
  <c r="C31" i="46"/>
  <c r="D31" i="46" s="1"/>
  <c r="B31" i="46"/>
  <c r="H22" i="46" l="1"/>
  <c r="H18" i="46"/>
  <c r="H14" i="46"/>
  <c r="J23" i="46"/>
  <c r="N23" i="46"/>
  <c r="N19" i="46"/>
  <c r="J19" i="46"/>
  <c r="J15" i="46"/>
  <c r="N15" i="46"/>
  <c r="J11" i="46"/>
  <c r="N11" i="46"/>
  <c r="H23" i="46"/>
  <c r="H19" i="46"/>
  <c r="H15" i="46"/>
  <c r="J20" i="46"/>
  <c r="N20" i="46"/>
  <c r="J16" i="46"/>
  <c r="N16" i="46"/>
  <c r="J12" i="46"/>
  <c r="N12" i="46"/>
  <c r="H20" i="46"/>
  <c r="H16" i="46"/>
  <c r="H12" i="46"/>
  <c r="N21" i="46"/>
  <c r="J21" i="46"/>
  <c r="N17" i="46"/>
  <c r="J17" i="46"/>
  <c r="N13" i="46"/>
  <c r="J13" i="46"/>
  <c r="H21" i="46"/>
  <c r="H17" i="46"/>
  <c r="H13" i="46"/>
  <c r="N22" i="46"/>
  <c r="J22" i="46"/>
  <c r="N18" i="46"/>
  <c r="J18" i="46"/>
  <c r="N14" i="46"/>
  <c r="J14" i="46"/>
  <c r="Q15" i="46"/>
  <c r="R15" i="46" s="1"/>
  <c r="V23" i="46"/>
  <c r="V19" i="46"/>
  <c r="V15" i="46"/>
  <c r="V20" i="46"/>
  <c r="V16" i="46"/>
  <c r="V12" i="46"/>
  <c r="Q20" i="46"/>
  <c r="R20" i="46" s="1"/>
  <c r="Q16" i="46"/>
  <c r="R16" i="46" s="1"/>
  <c r="Q12" i="46"/>
  <c r="R12" i="46" s="1"/>
  <c r="Q19" i="46"/>
  <c r="R19" i="46" s="1"/>
  <c r="V21" i="46"/>
  <c r="V17" i="46"/>
  <c r="V13" i="46"/>
  <c r="Q21" i="46"/>
  <c r="R21" i="46" s="1"/>
  <c r="Q17" i="46"/>
  <c r="R17" i="46" s="1"/>
  <c r="Q13" i="46"/>
  <c r="R13" i="46" s="1"/>
  <c r="Q23" i="46"/>
  <c r="R23" i="46" s="1"/>
  <c r="V22" i="46"/>
  <c r="V18" i="46"/>
  <c r="V14" i="46"/>
  <c r="Q22" i="46"/>
  <c r="R22" i="46" s="1"/>
  <c r="Q18" i="46"/>
  <c r="R18" i="46" s="1"/>
  <c r="Q14" i="46"/>
  <c r="R14" i="46" s="1"/>
  <c r="Q11" i="46"/>
  <c r="R11" i="46" s="1"/>
  <c r="W4" i="46"/>
  <c r="AH29" i="46"/>
  <c r="AH27" i="46"/>
  <c r="AH26" i="46"/>
  <c r="AH25" i="46"/>
  <c r="AH23" i="46"/>
  <c r="AH22" i="46"/>
  <c r="AH21" i="46"/>
  <c r="AH20" i="46"/>
  <c r="AH19" i="46"/>
  <c r="AH18" i="46"/>
  <c r="AH17" i="46"/>
  <c r="AH16" i="46"/>
  <c r="AH15" i="46"/>
  <c r="AH14" i="46"/>
  <c r="AH13" i="46"/>
  <c r="AH12" i="46"/>
  <c r="AH11" i="46"/>
  <c r="O22" i="46"/>
  <c r="P22" i="46" s="1"/>
  <c r="O18" i="46"/>
  <c r="P18" i="46" s="1"/>
  <c r="O14" i="46"/>
  <c r="P14" i="46" s="1"/>
  <c r="O21" i="46"/>
  <c r="P21" i="46" s="1"/>
  <c r="O17" i="46"/>
  <c r="P17" i="46" s="1"/>
  <c r="O13" i="46"/>
  <c r="P13" i="46" s="1"/>
  <c r="O20" i="46"/>
  <c r="P20" i="46" s="1"/>
  <c r="O16" i="46"/>
  <c r="P16" i="46" s="1"/>
  <c r="O12" i="46"/>
  <c r="P12" i="46" s="1"/>
  <c r="O23" i="46"/>
  <c r="P23" i="46" s="1"/>
  <c r="O19" i="46"/>
  <c r="P19" i="46" s="1"/>
  <c r="O15" i="46"/>
  <c r="P15" i="46" s="1"/>
  <c r="O11" i="46"/>
  <c r="P11" i="46" s="1"/>
  <c r="AD70" i="46"/>
  <c r="AD13" i="46"/>
  <c r="AD11" i="46"/>
  <c r="AD14" i="46"/>
  <c r="AD21" i="46"/>
  <c r="AD22" i="46"/>
  <c r="AD20" i="46"/>
  <c r="AD19" i="46"/>
  <c r="AD17" i="46"/>
  <c r="AD32" i="46"/>
  <c r="AD36" i="46"/>
  <c r="AD40" i="46"/>
  <c r="AD31" i="46"/>
  <c r="AD42" i="46"/>
  <c r="AD68" i="46"/>
  <c r="AD18" i="46"/>
  <c r="AD16" i="46"/>
  <c r="AD12" i="46"/>
  <c r="AD15" i="46"/>
  <c r="AD34" i="46"/>
  <c r="AD38" i="46"/>
  <c r="AD47" i="46"/>
  <c r="AD66" i="46"/>
  <c r="AD69" i="46"/>
  <c r="AD23" i="46"/>
  <c r="AD33" i="46"/>
  <c r="AD37" i="46"/>
  <c r="AD41" i="46"/>
  <c r="AD67" i="46"/>
  <c r="AD35" i="46"/>
  <c r="AD39" i="46"/>
  <c r="AD65" i="46"/>
  <c r="B11" i="48" l="1"/>
  <c r="B12" i="48"/>
  <c r="C11" i="48"/>
  <c r="D11" i="48" s="1"/>
  <c r="C12" i="48"/>
  <c r="D12" i="48" s="1"/>
  <c r="F11" i="48"/>
  <c r="F12" i="48"/>
  <c r="F10" i="48"/>
  <c r="C10" i="48"/>
  <c r="D10" i="48" s="1"/>
  <c r="B10" i="48"/>
  <c r="AC61" i="16"/>
  <c r="AB61" i="16"/>
  <c r="S61" i="16"/>
  <c r="R61" i="16"/>
  <c r="P61" i="16"/>
  <c r="N61" i="16"/>
  <c r="O62" i="16" s="1"/>
  <c r="I61" i="16"/>
  <c r="G61" i="16"/>
  <c r="E61" i="16"/>
  <c r="C61" i="16"/>
  <c r="B61" i="16"/>
  <c r="AC38" i="16"/>
  <c r="AB38" i="16"/>
  <c r="S38" i="16"/>
  <c r="R38" i="16"/>
  <c r="P38" i="16"/>
  <c r="Q39" i="16" s="1"/>
  <c r="N38" i="16"/>
  <c r="O39" i="16" s="1"/>
  <c r="I38" i="16"/>
  <c r="G38" i="16"/>
  <c r="E38" i="16"/>
  <c r="C38" i="16"/>
  <c r="B38" i="16"/>
  <c r="B30" i="2"/>
  <c r="Z30" i="2" s="1"/>
  <c r="F30" i="2"/>
  <c r="H30" i="2"/>
  <c r="I31" i="2" s="1"/>
  <c r="L30" i="2"/>
  <c r="M31" i="2" s="1"/>
  <c r="O30" i="2"/>
  <c r="P30" i="2"/>
  <c r="U30" i="2"/>
  <c r="V30" i="2"/>
  <c r="W31" i="2" s="1"/>
  <c r="AC30" i="2"/>
  <c r="I12" i="48" l="1"/>
  <c r="J12" i="48" s="1"/>
  <c r="K12" i="48"/>
  <c r="L12" i="48"/>
  <c r="M12" i="48"/>
  <c r="N12" i="48" s="1"/>
  <c r="O12" i="48"/>
  <c r="P12" i="48" s="1"/>
  <c r="G12" i="48"/>
  <c r="H12" i="48"/>
  <c r="I11" i="48"/>
  <c r="J11" i="48" s="1"/>
  <c r="K11" i="48"/>
  <c r="L11" i="48"/>
  <c r="M11" i="48"/>
  <c r="N11" i="48" s="1"/>
  <c r="O11" i="48"/>
  <c r="P11" i="48" s="1"/>
  <c r="G11" i="48"/>
  <c r="H11" i="48"/>
  <c r="U12" i="48"/>
  <c r="V12" i="48"/>
  <c r="V11" i="48"/>
  <c r="U11" i="48"/>
  <c r="V10" i="48"/>
  <c r="K10" i="48"/>
  <c r="U10" i="48"/>
  <c r="I10" i="48"/>
  <c r="C31" i="2"/>
  <c r="E31" i="2"/>
  <c r="X10" i="48"/>
  <c r="S10" i="48"/>
  <c r="E11" i="48"/>
  <c r="W11" i="48" s="1"/>
  <c r="S11" i="48"/>
  <c r="S12" i="48"/>
  <c r="X12" i="48"/>
  <c r="AB30" i="2"/>
  <c r="AD31" i="2" s="1"/>
  <c r="X30" i="2"/>
  <c r="AA61" i="16"/>
  <c r="Q12" i="48"/>
  <c r="E10" i="48"/>
  <c r="E12" i="48"/>
  <c r="W12" i="48" s="1"/>
  <c r="X11" i="48"/>
  <c r="Q11" i="48"/>
  <c r="Q10" i="48"/>
  <c r="L10" i="48"/>
  <c r="H10" i="48"/>
  <c r="M10" i="48"/>
  <c r="O10" i="48"/>
  <c r="AA38" i="16"/>
  <c r="AA11" i="16" l="1"/>
  <c r="AA10" i="16"/>
  <c r="F58" i="1"/>
  <c r="X58" i="1" l="1"/>
  <c r="I58" i="1"/>
  <c r="R58" i="1"/>
  <c r="K58" i="1"/>
  <c r="W58" i="1"/>
  <c r="M58" i="1"/>
  <c r="P58" i="1"/>
  <c r="N58" i="1"/>
  <c r="F57" i="1"/>
  <c r="AC418" i="60"/>
  <c r="AB418" i="60"/>
  <c r="AA418" i="60"/>
  <c r="Z418" i="60"/>
  <c r="X418" i="60"/>
  <c r="AC417" i="60"/>
  <c r="AB417" i="60"/>
  <c r="AA417" i="60"/>
  <c r="Z417" i="60"/>
  <c r="X417" i="60"/>
  <c r="AC416" i="60"/>
  <c r="AB416" i="60"/>
  <c r="AA416" i="60"/>
  <c r="Z416" i="60"/>
  <c r="X416" i="60"/>
  <c r="AC415" i="60"/>
  <c r="AB415" i="60"/>
  <c r="AA415" i="60"/>
  <c r="Z415" i="60"/>
  <c r="X415" i="60"/>
  <c r="AC414" i="60"/>
  <c r="AB414" i="60"/>
  <c r="AA414" i="60"/>
  <c r="Z414" i="60"/>
  <c r="X414" i="60"/>
  <c r="AC413" i="60"/>
  <c r="AB413" i="60"/>
  <c r="AA413" i="60"/>
  <c r="Z413" i="60"/>
  <c r="X413" i="60"/>
  <c r="AC412" i="60"/>
  <c r="AB412" i="60"/>
  <c r="AA412" i="60"/>
  <c r="Z412" i="60"/>
  <c r="X412" i="60"/>
  <c r="AC411" i="60"/>
  <c r="AB411" i="60"/>
  <c r="AA411" i="60"/>
  <c r="Z411" i="60"/>
  <c r="X411" i="60"/>
  <c r="AC410" i="60"/>
  <c r="AB410" i="60"/>
  <c r="AA410" i="60"/>
  <c r="Z410" i="60"/>
  <c r="X410" i="60"/>
  <c r="AC409" i="60"/>
  <c r="AB409" i="60"/>
  <c r="AA409" i="60"/>
  <c r="Z409" i="60"/>
  <c r="X409" i="60"/>
  <c r="AC408" i="60"/>
  <c r="AB408" i="60"/>
  <c r="AA408" i="60"/>
  <c r="Z408" i="60"/>
  <c r="X408" i="60"/>
  <c r="AC407" i="60"/>
  <c r="AB407" i="60"/>
  <c r="AA407" i="60"/>
  <c r="Z407" i="60"/>
  <c r="X407" i="60"/>
  <c r="AC406" i="60"/>
  <c r="AB406" i="60"/>
  <c r="AA406" i="60"/>
  <c r="Z406" i="60"/>
  <c r="X406" i="60"/>
  <c r="AC405" i="60"/>
  <c r="AB405" i="60"/>
  <c r="AA405" i="60"/>
  <c r="Z405" i="60"/>
  <c r="X405" i="60"/>
  <c r="AC404" i="60"/>
  <c r="AB404" i="60"/>
  <c r="AA404" i="60"/>
  <c r="Z404" i="60"/>
  <c r="X404" i="60"/>
  <c r="AC403" i="60"/>
  <c r="AB403" i="60"/>
  <c r="AA403" i="60"/>
  <c r="Z403" i="60"/>
  <c r="X403" i="60"/>
  <c r="AC402" i="60"/>
  <c r="AB402" i="60"/>
  <c r="AA402" i="60"/>
  <c r="Z402" i="60"/>
  <c r="X402" i="60"/>
  <c r="AC401" i="60"/>
  <c r="AB401" i="60"/>
  <c r="AA401" i="60"/>
  <c r="Z401" i="60"/>
  <c r="X401" i="60"/>
  <c r="AC400" i="60"/>
  <c r="AB400" i="60"/>
  <c r="AA400" i="60"/>
  <c r="Z400" i="60"/>
  <c r="X400" i="60"/>
  <c r="AC399" i="60"/>
  <c r="AB399" i="60"/>
  <c r="AA399" i="60"/>
  <c r="Z399" i="60"/>
  <c r="X399" i="60"/>
  <c r="AC398" i="60"/>
  <c r="AB398" i="60"/>
  <c r="AA398" i="60"/>
  <c r="Z398" i="60"/>
  <c r="X398" i="60"/>
  <c r="AC397" i="60"/>
  <c r="AB397" i="60"/>
  <c r="AA397" i="60"/>
  <c r="Z397" i="60"/>
  <c r="X397" i="60"/>
  <c r="AC396" i="60"/>
  <c r="AB396" i="60"/>
  <c r="AA396" i="60"/>
  <c r="Z396" i="60"/>
  <c r="X396" i="60"/>
  <c r="AC395" i="60"/>
  <c r="AB395" i="60"/>
  <c r="AA395" i="60"/>
  <c r="Z395" i="60"/>
  <c r="X395" i="60"/>
  <c r="AC394" i="60"/>
  <c r="AB394" i="60"/>
  <c r="AA394" i="60"/>
  <c r="Z394" i="60"/>
  <c r="X394" i="60"/>
  <c r="AC393" i="60"/>
  <c r="AB393" i="60"/>
  <c r="AA393" i="60"/>
  <c r="Z393" i="60"/>
  <c r="X393" i="60"/>
  <c r="AC392" i="60"/>
  <c r="AB392" i="60"/>
  <c r="AA392" i="60"/>
  <c r="Z392" i="60"/>
  <c r="X392" i="60"/>
  <c r="AC391" i="60"/>
  <c r="AB391" i="60"/>
  <c r="AA391" i="60"/>
  <c r="Z391" i="60"/>
  <c r="X391" i="60"/>
  <c r="AC390" i="60"/>
  <c r="AB390" i="60"/>
  <c r="AA390" i="60"/>
  <c r="Z390" i="60"/>
  <c r="X390" i="60"/>
  <c r="AC389" i="60"/>
  <c r="AB389" i="60"/>
  <c r="AA389" i="60"/>
  <c r="Z389" i="60"/>
  <c r="X389" i="60"/>
  <c r="AC388" i="60"/>
  <c r="AB388" i="60"/>
  <c r="AA388" i="60"/>
  <c r="Z388" i="60"/>
  <c r="X388" i="60"/>
  <c r="AC387" i="60"/>
  <c r="AB387" i="60"/>
  <c r="AA387" i="60"/>
  <c r="Z387" i="60"/>
  <c r="X387" i="60"/>
  <c r="AC386" i="60"/>
  <c r="AB386" i="60"/>
  <c r="AA386" i="60"/>
  <c r="Z386" i="60"/>
  <c r="X386" i="60"/>
  <c r="AC385" i="60"/>
  <c r="AB385" i="60"/>
  <c r="AA385" i="60"/>
  <c r="Z385" i="60"/>
  <c r="X385" i="60"/>
  <c r="AC384" i="60"/>
  <c r="AB384" i="60"/>
  <c r="AA384" i="60"/>
  <c r="Z384" i="60"/>
  <c r="X384" i="60"/>
  <c r="AC383" i="60"/>
  <c r="AB383" i="60"/>
  <c r="AA383" i="60"/>
  <c r="Z383" i="60"/>
  <c r="X383" i="60"/>
  <c r="AC382" i="60"/>
  <c r="AB382" i="60"/>
  <c r="AA382" i="60"/>
  <c r="Z382" i="60"/>
  <c r="X382" i="60"/>
  <c r="AC381" i="60"/>
  <c r="AB381" i="60"/>
  <c r="AA381" i="60"/>
  <c r="Z381" i="60"/>
  <c r="X381" i="60"/>
  <c r="AC380" i="60"/>
  <c r="AB380" i="60"/>
  <c r="AA380" i="60"/>
  <c r="Z380" i="60"/>
  <c r="X380" i="60"/>
  <c r="AC379" i="60"/>
  <c r="AB379" i="60"/>
  <c r="AA379" i="60"/>
  <c r="Z379" i="60"/>
  <c r="X379" i="60"/>
  <c r="AC378" i="60"/>
  <c r="AB378" i="60"/>
  <c r="AA378" i="60"/>
  <c r="Z378" i="60"/>
  <c r="X378" i="60"/>
  <c r="AC377" i="60"/>
  <c r="AB377" i="60"/>
  <c r="AA377" i="60"/>
  <c r="Z377" i="60"/>
  <c r="X377" i="60"/>
  <c r="AC376" i="60"/>
  <c r="AB376" i="60"/>
  <c r="AA376" i="60"/>
  <c r="Z376" i="60"/>
  <c r="X376" i="60"/>
  <c r="AC375" i="60"/>
  <c r="AB375" i="60"/>
  <c r="AA375" i="60"/>
  <c r="Z375" i="60"/>
  <c r="X375" i="60"/>
  <c r="AC374" i="60"/>
  <c r="AB374" i="60"/>
  <c r="AA374" i="60"/>
  <c r="Z374" i="60"/>
  <c r="X374" i="60"/>
  <c r="AC373" i="60"/>
  <c r="AB373" i="60"/>
  <c r="AA373" i="60"/>
  <c r="Z373" i="60"/>
  <c r="X373" i="60"/>
  <c r="AC372" i="60"/>
  <c r="AB372" i="60"/>
  <c r="AA372" i="60"/>
  <c r="Z372" i="60"/>
  <c r="X372" i="60"/>
  <c r="AC371" i="60"/>
  <c r="AB371" i="60"/>
  <c r="AA371" i="60"/>
  <c r="Z371" i="60"/>
  <c r="X371" i="60"/>
  <c r="AC370" i="60"/>
  <c r="AB370" i="60"/>
  <c r="AA370" i="60"/>
  <c r="Z370" i="60"/>
  <c r="X370" i="60"/>
  <c r="AC369" i="60"/>
  <c r="AB369" i="60"/>
  <c r="AA369" i="60"/>
  <c r="Z369" i="60"/>
  <c r="X369" i="60"/>
  <c r="AC368" i="60"/>
  <c r="AB368" i="60"/>
  <c r="AA368" i="60"/>
  <c r="Z368" i="60"/>
  <c r="X368" i="60"/>
  <c r="AC367" i="60"/>
  <c r="AB367" i="60"/>
  <c r="AA367" i="60"/>
  <c r="Z367" i="60"/>
  <c r="X367" i="60"/>
  <c r="AC366" i="60"/>
  <c r="AB366" i="60"/>
  <c r="AA366" i="60"/>
  <c r="Z366" i="60"/>
  <c r="X366" i="60"/>
  <c r="AC365" i="60"/>
  <c r="AB365" i="60"/>
  <c r="AA365" i="60"/>
  <c r="Z365" i="60"/>
  <c r="X365" i="60"/>
  <c r="AC364" i="60"/>
  <c r="AB364" i="60"/>
  <c r="AA364" i="60"/>
  <c r="Z364" i="60"/>
  <c r="X364" i="60"/>
  <c r="AC363" i="60"/>
  <c r="AB363" i="60"/>
  <c r="AA363" i="60"/>
  <c r="Z363" i="60"/>
  <c r="X363" i="60"/>
  <c r="AC362" i="60"/>
  <c r="AB362" i="60"/>
  <c r="AA362" i="60"/>
  <c r="Z362" i="60"/>
  <c r="X362" i="60"/>
  <c r="AC361" i="60"/>
  <c r="AB361" i="60"/>
  <c r="AA361" i="60"/>
  <c r="Z361" i="60"/>
  <c r="X361" i="60"/>
  <c r="AC360" i="60"/>
  <c r="AB360" i="60"/>
  <c r="AA360" i="60"/>
  <c r="Z360" i="60"/>
  <c r="X360" i="60"/>
  <c r="AC359" i="60"/>
  <c r="AB359" i="60"/>
  <c r="AA359" i="60"/>
  <c r="Z359" i="60"/>
  <c r="X359" i="60"/>
  <c r="AC358" i="60"/>
  <c r="AB358" i="60"/>
  <c r="AA358" i="60"/>
  <c r="Z358" i="60"/>
  <c r="X358" i="60"/>
  <c r="AC357" i="60"/>
  <c r="AB357" i="60"/>
  <c r="AA357" i="60"/>
  <c r="Z357" i="60"/>
  <c r="X357" i="60"/>
  <c r="AC356" i="60"/>
  <c r="AB356" i="60"/>
  <c r="AA356" i="60"/>
  <c r="Z356" i="60"/>
  <c r="X356" i="60"/>
  <c r="AC355" i="60"/>
  <c r="AB355" i="60"/>
  <c r="AA355" i="60"/>
  <c r="Z355" i="60"/>
  <c r="X355" i="60"/>
  <c r="AC354" i="60"/>
  <c r="AB354" i="60"/>
  <c r="AA354" i="60"/>
  <c r="Z354" i="60"/>
  <c r="X354" i="60"/>
  <c r="AC353" i="60"/>
  <c r="AB353" i="60"/>
  <c r="AA353" i="60"/>
  <c r="Z353" i="60"/>
  <c r="X353" i="60"/>
  <c r="AC352" i="60"/>
  <c r="AB352" i="60"/>
  <c r="AA352" i="60"/>
  <c r="Z352" i="60"/>
  <c r="X352" i="60"/>
  <c r="AC351" i="60"/>
  <c r="AB351" i="60"/>
  <c r="AA351" i="60"/>
  <c r="Z351" i="60"/>
  <c r="X351" i="60"/>
  <c r="AC350" i="60"/>
  <c r="AB350" i="60"/>
  <c r="AA350" i="60"/>
  <c r="Z350" i="60"/>
  <c r="X350" i="60"/>
  <c r="AC349" i="60"/>
  <c r="AB349" i="60"/>
  <c r="AA349" i="60"/>
  <c r="Z349" i="60"/>
  <c r="X349" i="60"/>
  <c r="AC348" i="60"/>
  <c r="AB348" i="60"/>
  <c r="AA348" i="60"/>
  <c r="Z348" i="60"/>
  <c r="X348" i="60"/>
  <c r="AC347" i="60"/>
  <c r="AB347" i="60"/>
  <c r="AA347" i="60"/>
  <c r="Z347" i="60"/>
  <c r="X347" i="60"/>
  <c r="AC346" i="60"/>
  <c r="AB346" i="60"/>
  <c r="AA346" i="60"/>
  <c r="Z346" i="60"/>
  <c r="X346" i="60"/>
  <c r="AC345" i="60"/>
  <c r="AB345" i="60"/>
  <c r="AA345" i="60"/>
  <c r="Z345" i="60"/>
  <c r="X345" i="60"/>
  <c r="AC344" i="60"/>
  <c r="AB344" i="60"/>
  <c r="AA344" i="60"/>
  <c r="Z344" i="60"/>
  <c r="X344" i="60"/>
  <c r="AC343" i="60"/>
  <c r="AB343" i="60"/>
  <c r="AA343" i="60"/>
  <c r="Z343" i="60"/>
  <c r="X343" i="60"/>
  <c r="AC342" i="60"/>
  <c r="AB342" i="60"/>
  <c r="AA342" i="60"/>
  <c r="Z342" i="60"/>
  <c r="X342" i="60"/>
  <c r="AC341" i="60"/>
  <c r="AB341" i="60"/>
  <c r="AA341" i="60"/>
  <c r="Z341" i="60"/>
  <c r="X341" i="60"/>
  <c r="AC340" i="60"/>
  <c r="AB340" i="60"/>
  <c r="AA340" i="60"/>
  <c r="Z340" i="60"/>
  <c r="X340" i="60"/>
  <c r="AC339" i="60"/>
  <c r="AB339" i="60"/>
  <c r="AA339" i="60"/>
  <c r="Z339" i="60"/>
  <c r="X339" i="60"/>
  <c r="AC338" i="60"/>
  <c r="AB338" i="60"/>
  <c r="AA338" i="60"/>
  <c r="Z338" i="60"/>
  <c r="X338" i="60"/>
  <c r="AC337" i="60"/>
  <c r="AB337" i="60"/>
  <c r="AA337" i="60"/>
  <c r="Z337" i="60"/>
  <c r="X337" i="60"/>
  <c r="AC336" i="60"/>
  <c r="AB336" i="60"/>
  <c r="AA336" i="60"/>
  <c r="Z336" i="60"/>
  <c r="X336" i="60"/>
  <c r="AC335" i="60"/>
  <c r="AB335" i="60"/>
  <c r="AA335" i="60"/>
  <c r="Z335" i="60"/>
  <c r="X335" i="60"/>
  <c r="AC334" i="60"/>
  <c r="AB334" i="60"/>
  <c r="AA334" i="60"/>
  <c r="Z334" i="60"/>
  <c r="X334" i="60"/>
  <c r="AC333" i="60"/>
  <c r="AB333" i="60"/>
  <c r="AA333" i="60"/>
  <c r="Z333" i="60"/>
  <c r="X333" i="60"/>
  <c r="AC332" i="60"/>
  <c r="AB332" i="60"/>
  <c r="AA332" i="60"/>
  <c r="Z332" i="60"/>
  <c r="X332" i="60"/>
  <c r="AC331" i="60"/>
  <c r="AB331" i="60"/>
  <c r="AA331" i="60"/>
  <c r="Z331" i="60"/>
  <c r="X331" i="60"/>
  <c r="AC330" i="60"/>
  <c r="AB330" i="60"/>
  <c r="AA330" i="60"/>
  <c r="Z330" i="60"/>
  <c r="X330" i="60"/>
  <c r="AC329" i="60"/>
  <c r="AB329" i="60"/>
  <c r="AA329" i="60"/>
  <c r="Z329" i="60"/>
  <c r="X329" i="60"/>
  <c r="AC328" i="60"/>
  <c r="AB328" i="60"/>
  <c r="AA328" i="60"/>
  <c r="Z328" i="60"/>
  <c r="X328" i="60"/>
  <c r="AC327" i="60"/>
  <c r="AB327" i="60"/>
  <c r="AA327" i="60"/>
  <c r="Z327" i="60"/>
  <c r="X327" i="60"/>
  <c r="AC326" i="60"/>
  <c r="AB326" i="60"/>
  <c r="AA326" i="60"/>
  <c r="Z326" i="60"/>
  <c r="X326" i="60"/>
  <c r="AC325" i="60"/>
  <c r="AB325" i="60"/>
  <c r="AA325" i="60"/>
  <c r="Z325" i="60"/>
  <c r="X325" i="60"/>
  <c r="AC324" i="60"/>
  <c r="AB324" i="60"/>
  <c r="AA324" i="60"/>
  <c r="Z324" i="60"/>
  <c r="X324" i="60"/>
  <c r="AC323" i="60"/>
  <c r="AB323" i="60"/>
  <c r="AA323" i="60"/>
  <c r="Z323" i="60"/>
  <c r="X323" i="60"/>
  <c r="AC322" i="60"/>
  <c r="AB322" i="60"/>
  <c r="AA322" i="60"/>
  <c r="Z322" i="60"/>
  <c r="X322" i="60"/>
  <c r="AC321" i="60"/>
  <c r="AB321" i="60"/>
  <c r="AA321" i="60"/>
  <c r="Z321" i="60"/>
  <c r="X321" i="60"/>
  <c r="AC320" i="60"/>
  <c r="AB320" i="60"/>
  <c r="AA320" i="60"/>
  <c r="Z320" i="60"/>
  <c r="X320" i="60"/>
  <c r="AC319" i="60"/>
  <c r="AB319" i="60"/>
  <c r="AA319" i="60"/>
  <c r="Z319" i="60"/>
  <c r="X319" i="60"/>
  <c r="AC318" i="60"/>
  <c r="AB318" i="60"/>
  <c r="AA318" i="60"/>
  <c r="Z318" i="60"/>
  <c r="X318" i="60"/>
  <c r="AC317" i="60"/>
  <c r="AB317" i="60"/>
  <c r="AA317" i="60"/>
  <c r="Z317" i="60"/>
  <c r="X317" i="60"/>
  <c r="AC316" i="60"/>
  <c r="AB316" i="60"/>
  <c r="AA316" i="60"/>
  <c r="Z316" i="60"/>
  <c r="X316" i="60"/>
  <c r="AC315" i="60"/>
  <c r="AB315" i="60"/>
  <c r="AA315" i="60"/>
  <c r="Z315" i="60"/>
  <c r="X315" i="60"/>
  <c r="AC314" i="60"/>
  <c r="AB314" i="60"/>
  <c r="AA314" i="60"/>
  <c r="Z314" i="60"/>
  <c r="X314" i="60"/>
  <c r="AC313" i="60"/>
  <c r="AB313" i="60"/>
  <c r="AA313" i="60"/>
  <c r="Z313" i="60"/>
  <c r="X313" i="60"/>
  <c r="AC312" i="60"/>
  <c r="AB312" i="60"/>
  <c r="AA312" i="60"/>
  <c r="Z312" i="60"/>
  <c r="X312" i="60"/>
  <c r="AC311" i="60"/>
  <c r="AB311" i="60"/>
  <c r="AA311" i="60"/>
  <c r="Z311" i="60"/>
  <c r="X311" i="60"/>
  <c r="AC310" i="60"/>
  <c r="AB310" i="60"/>
  <c r="AA310" i="60"/>
  <c r="Z310" i="60"/>
  <c r="X310" i="60"/>
  <c r="AC309" i="60"/>
  <c r="AB309" i="60"/>
  <c r="AA309" i="60"/>
  <c r="Z309" i="60"/>
  <c r="X309" i="60"/>
  <c r="AC308" i="60"/>
  <c r="AB308" i="60"/>
  <c r="AA308" i="60"/>
  <c r="Z308" i="60"/>
  <c r="X308" i="60"/>
  <c r="AC307" i="60"/>
  <c r="AB307" i="60"/>
  <c r="AA307" i="60"/>
  <c r="Z307" i="60"/>
  <c r="X307" i="60"/>
  <c r="AC306" i="60"/>
  <c r="AB306" i="60"/>
  <c r="AA306" i="60"/>
  <c r="Z306" i="60"/>
  <c r="X306" i="60"/>
  <c r="AC305" i="60"/>
  <c r="AB305" i="60"/>
  <c r="AA305" i="60"/>
  <c r="Z305" i="60"/>
  <c r="X305" i="60"/>
  <c r="AC304" i="60"/>
  <c r="AB304" i="60"/>
  <c r="AA304" i="60"/>
  <c r="Z304" i="60"/>
  <c r="X304" i="60"/>
  <c r="AC303" i="60"/>
  <c r="AB303" i="60"/>
  <c r="AA303" i="60"/>
  <c r="Z303" i="60"/>
  <c r="X303" i="60"/>
  <c r="AC302" i="60"/>
  <c r="AB302" i="60"/>
  <c r="AA302" i="60"/>
  <c r="Z302" i="60"/>
  <c r="X302" i="60"/>
  <c r="AC301" i="60"/>
  <c r="AB301" i="60"/>
  <c r="AA301" i="60"/>
  <c r="Z301" i="60"/>
  <c r="X301" i="60"/>
  <c r="AC300" i="60"/>
  <c r="AB300" i="60"/>
  <c r="AA300" i="60"/>
  <c r="Z300" i="60"/>
  <c r="X300" i="60"/>
  <c r="AC299" i="60"/>
  <c r="AB299" i="60"/>
  <c r="AA299" i="60"/>
  <c r="Z299" i="60"/>
  <c r="X299" i="60"/>
  <c r="AC298" i="60"/>
  <c r="AB298" i="60"/>
  <c r="AA298" i="60"/>
  <c r="Z298" i="60"/>
  <c r="X298" i="60"/>
  <c r="AC297" i="60"/>
  <c r="AB297" i="60"/>
  <c r="AA297" i="60"/>
  <c r="Z297" i="60"/>
  <c r="X297" i="60"/>
  <c r="AC296" i="60"/>
  <c r="AB296" i="60"/>
  <c r="AA296" i="60"/>
  <c r="Z296" i="60"/>
  <c r="X296" i="60"/>
  <c r="AC295" i="60"/>
  <c r="AB295" i="60"/>
  <c r="AA295" i="60"/>
  <c r="Z295" i="60"/>
  <c r="X295" i="60"/>
  <c r="AC294" i="60"/>
  <c r="AB294" i="60"/>
  <c r="AA294" i="60"/>
  <c r="Z294" i="60"/>
  <c r="X294" i="60"/>
  <c r="AC293" i="60"/>
  <c r="AB293" i="60"/>
  <c r="AA293" i="60"/>
  <c r="Z293" i="60"/>
  <c r="X293" i="60"/>
  <c r="AC292" i="60"/>
  <c r="AB292" i="60"/>
  <c r="AA292" i="60"/>
  <c r="Z292" i="60"/>
  <c r="X292" i="60"/>
  <c r="AC291" i="60"/>
  <c r="AB291" i="60"/>
  <c r="AA291" i="60"/>
  <c r="Z291" i="60"/>
  <c r="X291" i="60"/>
  <c r="AC290" i="60"/>
  <c r="AB290" i="60"/>
  <c r="AA290" i="60"/>
  <c r="Z290" i="60"/>
  <c r="X290" i="60"/>
  <c r="AC289" i="60"/>
  <c r="AB289" i="60"/>
  <c r="AA289" i="60"/>
  <c r="Z289" i="60"/>
  <c r="X289" i="60"/>
  <c r="AC288" i="60"/>
  <c r="AB288" i="60"/>
  <c r="AA288" i="60"/>
  <c r="Z288" i="60"/>
  <c r="X288" i="60"/>
  <c r="AC287" i="60"/>
  <c r="AB287" i="60"/>
  <c r="AA287" i="60"/>
  <c r="Z287" i="60"/>
  <c r="X287" i="60"/>
  <c r="AC286" i="60"/>
  <c r="AB286" i="60"/>
  <c r="AA286" i="60"/>
  <c r="Z286" i="60"/>
  <c r="X286" i="60"/>
  <c r="AC285" i="60"/>
  <c r="AB285" i="60"/>
  <c r="AA285" i="60"/>
  <c r="Z285" i="60"/>
  <c r="X285" i="60"/>
  <c r="AC284" i="60"/>
  <c r="AB284" i="60"/>
  <c r="AA284" i="60"/>
  <c r="Z284" i="60"/>
  <c r="X284" i="60"/>
  <c r="AC283" i="60"/>
  <c r="AB283" i="60"/>
  <c r="AA283" i="60"/>
  <c r="Z283" i="60"/>
  <c r="X283" i="60"/>
  <c r="AC282" i="60"/>
  <c r="AB282" i="60"/>
  <c r="AA282" i="60"/>
  <c r="Z282" i="60"/>
  <c r="X282" i="60"/>
  <c r="AC281" i="60"/>
  <c r="AB281" i="60"/>
  <c r="AA281" i="60"/>
  <c r="Z281" i="60"/>
  <c r="X281" i="60"/>
  <c r="AC280" i="60"/>
  <c r="AB280" i="60"/>
  <c r="AA280" i="60"/>
  <c r="Z280" i="60"/>
  <c r="X280" i="60"/>
  <c r="AC279" i="60"/>
  <c r="AB279" i="60"/>
  <c r="AA279" i="60"/>
  <c r="Z279" i="60"/>
  <c r="X279" i="60"/>
  <c r="AC278" i="60"/>
  <c r="AB278" i="60"/>
  <c r="AA278" i="60"/>
  <c r="Z278" i="60"/>
  <c r="X278" i="60"/>
  <c r="AC277" i="60"/>
  <c r="AB277" i="60"/>
  <c r="AA277" i="60"/>
  <c r="Z277" i="60"/>
  <c r="X277" i="60"/>
  <c r="AC276" i="60"/>
  <c r="AB276" i="60"/>
  <c r="AA276" i="60"/>
  <c r="Z276" i="60"/>
  <c r="X276" i="60"/>
  <c r="AC275" i="60"/>
  <c r="AB275" i="60"/>
  <c r="AA275" i="60"/>
  <c r="Z275" i="60"/>
  <c r="X275" i="60"/>
  <c r="AC274" i="60"/>
  <c r="AB274" i="60"/>
  <c r="AA274" i="60"/>
  <c r="Z274" i="60"/>
  <c r="X274" i="60"/>
  <c r="AC273" i="60"/>
  <c r="AB273" i="60"/>
  <c r="AA273" i="60"/>
  <c r="Z273" i="60"/>
  <c r="X273" i="60"/>
  <c r="AC272" i="60"/>
  <c r="AB272" i="60"/>
  <c r="AA272" i="60"/>
  <c r="Z272" i="60"/>
  <c r="X272" i="60"/>
  <c r="AC271" i="60"/>
  <c r="AB271" i="60"/>
  <c r="AA271" i="60"/>
  <c r="Z271" i="60"/>
  <c r="X271" i="60"/>
  <c r="AC270" i="60"/>
  <c r="AB270" i="60"/>
  <c r="AA270" i="60"/>
  <c r="Z270" i="60"/>
  <c r="X270" i="60"/>
  <c r="AC269" i="60"/>
  <c r="AB269" i="60"/>
  <c r="AA269" i="60"/>
  <c r="Z269" i="60"/>
  <c r="X269" i="60"/>
  <c r="AC268" i="60"/>
  <c r="AB268" i="60"/>
  <c r="AA268" i="60"/>
  <c r="Z268" i="60"/>
  <c r="X268" i="60"/>
  <c r="AC267" i="60"/>
  <c r="AB267" i="60"/>
  <c r="AA267" i="60"/>
  <c r="Z267" i="60"/>
  <c r="X267" i="60"/>
  <c r="AC266" i="60"/>
  <c r="AB266" i="60"/>
  <c r="AA266" i="60"/>
  <c r="Z266" i="60"/>
  <c r="X266" i="60"/>
  <c r="AC265" i="60"/>
  <c r="AB265" i="60"/>
  <c r="AA265" i="60"/>
  <c r="Z265" i="60"/>
  <c r="X265" i="60"/>
  <c r="AC264" i="60"/>
  <c r="AB264" i="60"/>
  <c r="AA264" i="60"/>
  <c r="Z264" i="60"/>
  <c r="X264" i="60"/>
  <c r="AC263" i="60"/>
  <c r="AB263" i="60"/>
  <c r="AA263" i="60"/>
  <c r="Z263" i="60"/>
  <c r="X263" i="60"/>
  <c r="AC262" i="60"/>
  <c r="AB262" i="60"/>
  <c r="AA262" i="60"/>
  <c r="Z262" i="60"/>
  <c r="X262" i="60"/>
  <c r="AC261" i="60"/>
  <c r="AB261" i="60"/>
  <c r="AA261" i="60"/>
  <c r="Z261" i="60"/>
  <c r="X261" i="60"/>
  <c r="AC260" i="60"/>
  <c r="AB260" i="60"/>
  <c r="AA260" i="60"/>
  <c r="Z260" i="60"/>
  <c r="X260" i="60"/>
  <c r="AC259" i="60"/>
  <c r="AB259" i="60"/>
  <c r="AA259" i="60"/>
  <c r="Z259" i="60"/>
  <c r="X259" i="60"/>
  <c r="AC258" i="60"/>
  <c r="AB258" i="60"/>
  <c r="AA258" i="60"/>
  <c r="Z258" i="60"/>
  <c r="X258" i="60"/>
  <c r="AC257" i="60"/>
  <c r="AB257" i="60"/>
  <c r="AA257" i="60"/>
  <c r="Z257" i="60"/>
  <c r="X257" i="60"/>
  <c r="AC256" i="60"/>
  <c r="AB256" i="60"/>
  <c r="AA256" i="60"/>
  <c r="Z256" i="60"/>
  <c r="X256" i="60"/>
  <c r="AC255" i="60"/>
  <c r="AB255" i="60"/>
  <c r="AA255" i="60"/>
  <c r="Z255" i="60"/>
  <c r="X255" i="60"/>
  <c r="AC254" i="60"/>
  <c r="AB254" i="60"/>
  <c r="AA254" i="60"/>
  <c r="Z254" i="60"/>
  <c r="X254" i="60"/>
  <c r="AC253" i="60"/>
  <c r="AB253" i="60"/>
  <c r="AA253" i="60"/>
  <c r="Z253" i="60"/>
  <c r="X253" i="60"/>
  <c r="AC252" i="60"/>
  <c r="AB252" i="60"/>
  <c r="AA252" i="60"/>
  <c r="Z252" i="60"/>
  <c r="X252" i="60"/>
  <c r="AC251" i="60"/>
  <c r="AB251" i="60"/>
  <c r="AA251" i="60"/>
  <c r="Z251" i="60"/>
  <c r="X251" i="60"/>
  <c r="AC250" i="60"/>
  <c r="AB250" i="60"/>
  <c r="AA250" i="60"/>
  <c r="Z250" i="60"/>
  <c r="X250" i="60"/>
  <c r="AC249" i="60"/>
  <c r="AB249" i="60"/>
  <c r="AA249" i="60"/>
  <c r="Z249" i="60"/>
  <c r="X249" i="60"/>
  <c r="AC248" i="60"/>
  <c r="AB248" i="60"/>
  <c r="AA248" i="60"/>
  <c r="Z248" i="60"/>
  <c r="X248" i="60"/>
  <c r="AC247" i="60"/>
  <c r="AB247" i="60"/>
  <c r="AA247" i="60"/>
  <c r="Z247" i="60"/>
  <c r="X247" i="60"/>
  <c r="AC246" i="60"/>
  <c r="AB246" i="60"/>
  <c r="AA246" i="60"/>
  <c r="Z246" i="60"/>
  <c r="X246" i="60"/>
  <c r="AC245" i="60"/>
  <c r="AB245" i="60"/>
  <c r="AA245" i="60"/>
  <c r="Z245" i="60"/>
  <c r="X245" i="60"/>
  <c r="AC244" i="60"/>
  <c r="AB244" i="60"/>
  <c r="AA244" i="60"/>
  <c r="Z244" i="60"/>
  <c r="X244" i="60"/>
  <c r="AC243" i="60"/>
  <c r="AB243" i="60"/>
  <c r="AA243" i="60"/>
  <c r="Z243" i="60"/>
  <c r="X243" i="60"/>
  <c r="AC242" i="60"/>
  <c r="AB242" i="60"/>
  <c r="AA242" i="60"/>
  <c r="Z242" i="60"/>
  <c r="X242" i="60"/>
  <c r="AC241" i="60"/>
  <c r="AB241" i="60"/>
  <c r="AA241" i="60"/>
  <c r="Z241" i="60"/>
  <c r="X241" i="60"/>
  <c r="AC240" i="60"/>
  <c r="AB240" i="60"/>
  <c r="AA240" i="60"/>
  <c r="Z240" i="60"/>
  <c r="X240" i="60"/>
  <c r="AC239" i="60"/>
  <c r="AB239" i="60"/>
  <c r="AA239" i="60"/>
  <c r="Z239" i="60"/>
  <c r="X239" i="60"/>
  <c r="AC238" i="60"/>
  <c r="AB238" i="60"/>
  <c r="AA238" i="60"/>
  <c r="Z238" i="60"/>
  <c r="X238" i="60"/>
  <c r="AC237" i="60"/>
  <c r="AB237" i="60"/>
  <c r="AA237" i="60"/>
  <c r="Z237" i="60"/>
  <c r="X237" i="60"/>
  <c r="AC236" i="60"/>
  <c r="AB236" i="60"/>
  <c r="AA236" i="60"/>
  <c r="Z236" i="60"/>
  <c r="X236" i="60"/>
  <c r="AC235" i="60"/>
  <c r="AB235" i="60"/>
  <c r="AA235" i="60"/>
  <c r="Z235" i="60"/>
  <c r="X235" i="60"/>
  <c r="AC234" i="60"/>
  <c r="AB234" i="60"/>
  <c r="AA234" i="60"/>
  <c r="Z234" i="60"/>
  <c r="X234" i="60"/>
  <c r="AC233" i="60"/>
  <c r="AB233" i="60"/>
  <c r="AA233" i="60"/>
  <c r="Z233" i="60"/>
  <c r="X233" i="60"/>
  <c r="AC232" i="60"/>
  <c r="AB232" i="60"/>
  <c r="AA232" i="60"/>
  <c r="Z232" i="60"/>
  <c r="X232" i="60"/>
  <c r="AC231" i="60"/>
  <c r="AB231" i="60"/>
  <c r="AA231" i="60"/>
  <c r="Z231" i="60"/>
  <c r="X231" i="60"/>
  <c r="AC230" i="60"/>
  <c r="AB230" i="60"/>
  <c r="AA230" i="60"/>
  <c r="Z230" i="60"/>
  <c r="X230" i="60"/>
  <c r="AC229" i="60"/>
  <c r="AB229" i="60"/>
  <c r="AA229" i="60"/>
  <c r="Z229" i="60"/>
  <c r="X229" i="60"/>
  <c r="AC228" i="60"/>
  <c r="AB228" i="60"/>
  <c r="AA228" i="60"/>
  <c r="Z228" i="60"/>
  <c r="X228" i="60"/>
  <c r="AC227" i="60"/>
  <c r="AB227" i="60"/>
  <c r="AA227" i="60"/>
  <c r="Z227" i="60"/>
  <c r="X227" i="60"/>
  <c r="AC226" i="60"/>
  <c r="AB226" i="60"/>
  <c r="AA226" i="60"/>
  <c r="Z226" i="60"/>
  <c r="X226" i="60"/>
  <c r="AC225" i="60"/>
  <c r="AB225" i="60"/>
  <c r="AA225" i="60"/>
  <c r="Z225" i="60"/>
  <c r="X225" i="60"/>
  <c r="AC224" i="60"/>
  <c r="AB224" i="60"/>
  <c r="AA224" i="60"/>
  <c r="Z224" i="60"/>
  <c r="X224" i="60"/>
  <c r="AC223" i="60"/>
  <c r="AB223" i="60"/>
  <c r="AA223" i="60"/>
  <c r="Z223" i="60"/>
  <c r="X223" i="60"/>
  <c r="AC222" i="60"/>
  <c r="AB222" i="60"/>
  <c r="AA222" i="60"/>
  <c r="Z222" i="60"/>
  <c r="X222" i="60"/>
  <c r="AC221" i="60"/>
  <c r="AB221" i="60"/>
  <c r="AA221" i="60"/>
  <c r="Z221" i="60"/>
  <c r="X221" i="60"/>
  <c r="AC220" i="60"/>
  <c r="AB220" i="60"/>
  <c r="AA220" i="60"/>
  <c r="Z220" i="60"/>
  <c r="X220" i="60"/>
  <c r="AC219" i="60"/>
  <c r="AB219" i="60"/>
  <c r="AA219" i="60"/>
  <c r="Z219" i="60"/>
  <c r="X219" i="60"/>
  <c r="AC218" i="60"/>
  <c r="AB218" i="60"/>
  <c r="AA218" i="60"/>
  <c r="Z218" i="60"/>
  <c r="X218" i="60"/>
  <c r="AC217" i="60"/>
  <c r="AB217" i="60"/>
  <c r="AA217" i="60"/>
  <c r="Z217" i="60"/>
  <c r="X217" i="60"/>
  <c r="AC216" i="60"/>
  <c r="AB216" i="60"/>
  <c r="AA216" i="60"/>
  <c r="Z216" i="60"/>
  <c r="X216" i="60"/>
  <c r="AC215" i="60"/>
  <c r="AB215" i="60"/>
  <c r="AA215" i="60"/>
  <c r="Z215" i="60"/>
  <c r="X215" i="60"/>
  <c r="AC214" i="60"/>
  <c r="AB214" i="60"/>
  <c r="AA214" i="60"/>
  <c r="Z214" i="60"/>
  <c r="X214" i="60"/>
  <c r="AC213" i="60"/>
  <c r="AB213" i="60"/>
  <c r="AA213" i="60"/>
  <c r="Z213" i="60"/>
  <c r="X213" i="60"/>
  <c r="AC212" i="60"/>
  <c r="AB212" i="60"/>
  <c r="AA212" i="60"/>
  <c r="Z212" i="60"/>
  <c r="X212" i="60"/>
  <c r="AC211" i="60"/>
  <c r="AB211" i="60"/>
  <c r="AA211" i="60"/>
  <c r="Z211" i="60"/>
  <c r="X211" i="60"/>
  <c r="AC210" i="60"/>
  <c r="AB210" i="60"/>
  <c r="AA210" i="60"/>
  <c r="Z210" i="60"/>
  <c r="X210" i="60"/>
  <c r="AC209" i="60"/>
  <c r="AB209" i="60"/>
  <c r="AA209" i="60"/>
  <c r="Z209" i="60"/>
  <c r="X209" i="60"/>
  <c r="AC208" i="60"/>
  <c r="AB208" i="60"/>
  <c r="AA208" i="60"/>
  <c r="Z208" i="60"/>
  <c r="X208" i="60"/>
  <c r="AC207" i="60"/>
  <c r="AB207" i="60"/>
  <c r="AA207" i="60"/>
  <c r="Z207" i="60"/>
  <c r="X207" i="60"/>
  <c r="AC206" i="60"/>
  <c r="AB206" i="60"/>
  <c r="AA206" i="60"/>
  <c r="Z206" i="60"/>
  <c r="X206" i="60"/>
  <c r="AC205" i="60"/>
  <c r="AB205" i="60"/>
  <c r="AA205" i="60"/>
  <c r="Z205" i="60"/>
  <c r="X205" i="60"/>
  <c r="AC204" i="60"/>
  <c r="AB204" i="60"/>
  <c r="AA204" i="60"/>
  <c r="Z204" i="60"/>
  <c r="X204" i="60"/>
  <c r="AC203" i="60"/>
  <c r="AB203" i="60"/>
  <c r="AA203" i="60"/>
  <c r="Z203" i="60"/>
  <c r="X203" i="60"/>
  <c r="AC202" i="60"/>
  <c r="AB202" i="60"/>
  <c r="AA202" i="60"/>
  <c r="Z202" i="60"/>
  <c r="X202" i="60"/>
  <c r="AC201" i="60"/>
  <c r="AB201" i="60"/>
  <c r="AA201" i="60"/>
  <c r="Z201" i="60"/>
  <c r="X201" i="60"/>
  <c r="AC200" i="60"/>
  <c r="AB200" i="60"/>
  <c r="AA200" i="60"/>
  <c r="Z200" i="60"/>
  <c r="X200" i="60"/>
  <c r="AC199" i="60"/>
  <c r="AB199" i="60"/>
  <c r="AA199" i="60"/>
  <c r="Z199" i="60"/>
  <c r="X199" i="60"/>
  <c r="AC198" i="60"/>
  <c r="AB198" i="60"/>
  <c r="AA198" i="60"/>
  <c r="Z198" i="60"/>
  <c r="X198" i="60"/>
  <c r="AC197" i="60"/>
  <c r="AB197" i="60"/>
  <c r="AA197" i="60"/>
  <c r="Z197" i="60"/>
  <c r="X197" i="60"/>
  <c r="AC196" i="60"/>
  <c r="AB196" i="60"/>
  <c r="AA196" i="60"/>
  <c r="Z196" i="60"/>
  <c r="X196" i="60"/>
  <c r="AC195" i="60"/>
  <c r="AB195" i="60"/>
  <c r="AA195" i="60"/>
  <c r="Z195" i="60"/>
  <c r="X195" i="60"/>
  <c r="AC194" i="60"/>
  <c r="AB194" i="60"/>
  <c r="AA194" i="60"/>
  <c r="Z194" i="60"/>
  <c r="X194" i="60"/>
  <c r="AC193" i="60"/>
  <c r="AB193" i="60"/>
  <c r="AA193" i="60"/>
  <c r="Z193" i="60"/>
  <c r="X193" i="60"/>
  <c r="AC192" i="60"/>
  <c r="AB192" i="60"/>
  <c r="AA192" i="60"/>
  <c r="Z192" i="60"/>
  <c r="X192" i="60"/>
  <c r="AC191" i="60"/>
  <c r="AB191" i="60"/>
  <c r="AA191" i="60"/>
  <c r="Z191" i="60"/>
  <c r="X191" i="60"/>
  <c r="AC190" i="60"/>
  <c r="AB190" i="60"/>
  <c r="AA190" i="60"/>
  <c r="Z190" i="60"/>
  <c r="X190" i="60"/>
  <c r="AC189" i="60"/>
  <c r="AB189" i="60"/>
  <c r="AA189" i="60"/>
  <c r="Z189" i="60"/>
  <c r="X189" i="60"/>
  <c r="AC188" i="60"/>
  <c r="AB188" i="60"/>
  <c r="AA188" i="60"/>
  <c r="Z188" i="60"/>
  <c r="X188" i="60"/>
  <c r="AC187" i="60"/>
  <c r="AB187" i="60"/>
  <c r="AA187" i="60"/>
  <c r="Z187" i="60"/>
  <c r="X187" i="60"/>
  <c r="AC186" i="60"/>
  <c r="AB186" i="60"/>
  <c r="AA186" i="60"/>
  <c r="Z186" i="60"/>
  <c r="X186" i="60"/>
  <c r="AC185" i="60"/>
  <c r="AB185" i="60"/>
  <c r="AA185" i="60"/>
  <c r="Z185" i="60"/>
  <c r="X185" i="60"/>
  <c r="AC184" i="60"/>
  <c r="AB184" i="60"/>
  <c r="AA184" i="60"/>
  <c r="Z184" i="60"/>
  <c r="X184" i="60"/>
  <c r="AC183" i="60"/>
  <c r="AB183" i="60"/>
  <c r="AA183" i="60"/>
  <c r="Z183" i="60"/>
  <c r="X183" i="60"/>
  <c r="AC182" i="60"/>
  <c r="AB182" i="60"/>
  <c r="AA182" i="60"/>
  <c r="Z182" i="60"/>
  <c r="X182" i="60"/>
  <c r="AC181" i="60"/>
  <c r="AB181" i="60"/>
  <c r="AA181" i="60"/>
  <c r="Z181" i="60"/>
  <c r="X181" i="60"/>
  <c r="AC180" i="60"/>
  <c r="AB180" i="60"/>
  <c r="AA180" i="60"/>
  <c r="Z180" i="60"/>
  <c r="X180" i="60"/>
  <c r="AC179" i="60"/>
  <c r="AB179" i="60"/>
  <c r="AA179" i="60"/>
  <c r="Z179" i="60"/>
  <c r="X179" i="60"/>
  <c r="AC178" i="60"/>
  <c r="AB178" i="60"/>
  <c r="AA178" i="60"/>
  <c r="Z178" i="60"/>
  <c r="X178" i="60"/>
  <c r="AC177" i="60"/>
  <c r="AB177" i="60"/>
  <c r="AA177" i="60"/>
  <c r="Z177" i="60"/>
  <c r="X177" i="60"/>
  <c r="AC176" i="60"/>
  <c r="AB176" i="60"/>
  <c r="AA176" i="60"/>
  <c r="Z176" i="60"/>
  <c r="X176" i="60"/>
  <c r="AC175" i="60"/>
  <c r="AB175" i="60"/>
  <c r="AA175" i="60"/>
  <c r="Z175" i="60"/>
  <c r="X175" i="60"/>
  <c r="AC174" i="60"/>
  <c r="AB174" i="60"/>
  <c r="AA174" i="60"/>
  <c r="Z174" i="60"/>
  <c r="X174" i="60"/>
  <c r="AC173" i="60"/>
  <c r="AB173" i="60"/>
  <c r="AA173" i="60"/>
  <c r="Z173" i="60"/>
  <c r="X173" i="60"/>
  <c r="AC172" i="60"/>
  <c r="AB172" i="60"/>
  <c r="AA172" i="60"/>
  <c r="Z172" i="60"/>
  <c r="X172" i="60"/>
  <c r="AC171" i="60"/>
  <c r="AB171" i="60"/>
  <c r="AA171" i="60"/>
  <c r="Z171" i="60"/>
  <c r="X171" i="60"/>
  <c r="AC170" i="60"/>
  <c r="AB170" i="60"/>
  <c r="AA170" i="60"/>
  <c r="Z170" i="60"/>
  <c r="X170" i="60"/>
  <c r="AC169" i="60"/>
  <c r="AB169" i="60"/>
  <c r="AA169" i="60"/>
  <c r="Z169" i="60"/>
  <c r="X169" i="60"/>
  <c r="AC168" i="60"/>
  <c r="AB168" i="60"/>
  <c r="AA168" i="60"/>
  <c r="Z168" i="60"/>
  <c r="X168" i="60"/>
  <c r="AC167" i="60"/>
  <c r="AB167" i="60"/>
  <c r="AA167" i="60"/>
  <c r="Z167" i="60"/>
  <c r="X167" i="60"/>
  <c r="AC166" i="60"/>
  <c r="AB166" i="60"/>
  <c r="AA166" i="60"/>
  <c r="Z166" i="60"/>
  <c r="X166" i="60"/>
  <c r="AC165" i="60"/>
  <c r="AB165" i="60"/>
  <c r="AA165" i="60"/>
  <c r="Z165" i="60"/>
  <c r="X165" i="60"/>
  <c r="AC164" i="60"/>
  <c r="AB164" i="60"/>
  <c r="AA164" i="60"/>
  <c r="Z164" i="60"/>
  <c r="X164" i="60"/>
  <c r="AC163" i="60"/>
  <c r="AB163" i="60"/>
  <c r="AA163" i="60"/>
  <c r="Z163" i="60"/>
  <c r="X163" i="60"/>
  <c r="AC162" i="60"/>
  <c r="AB162" i="60"/>
  <c r="AA162" i="60"/>
  <c r="Z162" i="60"/>
  <c r="X162" i="60"/>
  <c r="AC161" i="60"/>
  <c r="AB161" i="60"/>
  <c r="AA161" i="60"/>
  <c r="Z161" i="60"/>
  <c r="X161" i="60"/>
  <c r="AC160" i="60"/>
  <c r="AB160" i="60"/>
  <c r="AA160" i="60"/>
  <c r="Z160" i="60"/>
  <c r="X160" i="60"/>
  <c r="AC159" i="60"/>
  <c r="AB159" i="60"/>
  <c r="AA159" i="60"/>
  <c r="Z159" i="60"/>
  <c r="X159" i="60"/>
  <c r="AC158" i="60"/>
  <c r="AB158" i="60"/>
  <c r="AA158" i="60"/>
  <c r="Z158" i="60"/>
  <c r="X158" i="60"/>
  <c r="AC157" i="60"/>
  <c r="AB157" i="60"/>
  <c r="AA157" i="60"/>
  <c r="Z157" i="60"/>
  <c r="X157" i="60"/>
  <c r="AC156" i="60"/>
  <c r="AB156" i="60"/>
  <c r="AA156" i="60"/>
  <c r="Z156" i="60"/>
  <c r="X156" i="60"/>
  <c r="AC155" i="60"/>
  <c r="AB155" i="60"/>
  <c r="AA155" i="60"/>
  <c r="Z155" i="60"/>
  <c r="X155" i="60"/>
  <c r="AC154" i="60"/>
  <c r="AB154" i="60"/>
  <c r="AA154" i="60"/>
  <c r="Z154" i="60"/>
  <c r="X154" i="60"/>
  <c r="AC153" i="60"/>
  <c r="AB153" i="60"/>
  <c r="AA153" i="60"/>
  <c r="Z153" i="60"/>
  <c r="X153" i="60"/>
  <c r="AC152" i="60"/>
  <c r="AB152" i="60"/>
  <c r="AA152" i="60"/>
  <c r="Z152" i="60"/>
  <c r="X152" i="60"/>
  <c r="AC151" i="60"/>
  <c r="AB151" i="60"/>
  <c r="AA151" i="60"/>
  <c r="Z151" i="60"/>
  <c r="X151" i="60"/>
  <c r="AC150" i="60"/>
  <c r="AB150" i="60"/>
  <c r="AA150" i="60"/>
  <c r="Z150" i="60"/>
  <c r="X150" i="60"/>
  <c r="AC149" i="60"/>
  <c r="AB149" i="60"/>
  <c r="AA149" i="60"/>
  <c r="Z149" i="60"/>
  <c r="X149" i="60"/>
  <c r="AC148" i="60"/>
  <c r="AB148" i="60"/>
  <c r="AA148" i="60"/>
  <c r="Z148" i="60"/>
  <c r="X148" i="60"/>
  <c r="AC147" i="60"/>
  <c r="AB147" i="60"/>
  <c r="AA147" i="60"/>
  <c r="Z147" i="60"/>
  <c r="X147" i="60"/>
  <c r="AC146" i="60"/>
  <c r="AB146" i="60"/>
  <c r="AA146" i="60"/>
  <c r="Z146" i="60"/>
  <c r="X146" i="60"/>
  <c r="AC145" i="60"/>
  <c r="AB145" i="60"/>
  <c r="AA145" i="60"/>
  <c r="Z145" i="60"/>
  <c r="X145" i="60"/>
  <c r="AC144" i="60"/>
  <c r="AB144" i="60"/>
  <c r="AA144" i="60"/>
  <c r="Z144" i="60"/>
  <c r="X144" i="60"/>
  <c r="AC143" i="60"/>
  <c r="AB143" i="60"/>
  <c r="AA143" i="60"/>
  <c r="Z143" i="60"/>
  <c r="X143" i="60"/>
  <c r="AC142" i="60"/>
  <c r="AB142" i="60"/>
  <c r="AA142" i="60"/>
  <c r="Z142" i="60"/>
  <c r="X142" i="60"/>
  <c r="AC141" i="60"/>
  <c r="AB141" i="60"/>
  <c r="AA141" i="60"/>
  <c r="Z141" i="60"/>
  <c r="X141" i="60"/>
  <c r="AC140" i="60"/>
  <c r="AB140" i="60"/>
  <c r="AA140" i="60"/>
  <c r="Z140" i="60"/>
  <c r="X140" i="60"/>
  <c r="AC139" i="60"/>
  <c r="AB139" i="60"/>
  <c r="AA139" i="60"/>
  <c r="Z139" i="60"/>
  <c r="X139" i="60"/>
  <c r="AC138" i="60"/>
  <c r="AB138" i="60"/>
  <c r="AA138" i="60"/>
  <c r="Z138" i="60"/>
  <c r="X138" i="60"/>
  <c r="AC137" i="60"/>
  <c r="AB137" i="60"/>
  <c r="AA137" i="60"/>
  <c r="Z137" i="60"/>
  <c r="X137" i="60"/>
  <c r="AC136" i="60"/>
  <c r="AB136" i="60"/>
  <c r="AA136" i="60"/>
  <c r="Z136" i="60"/>
  <c r="X136" i="60"/>
  <c r="AC135" i="60"/>
  <c r="AB135" i="60"/>
  <c r="AA135" i="60"/>
  <c r="Z135" i="60"/>
  <c r="X135" i="60"/>
  <c r="AC134" i="60"/>
  <c r="AB134" i="60"/>
  <c r="AA134" i="60"/>
  <c r="Z134" i="60"/>
  <c r="X134" i="60"/>
  <c r="AC133" i="60"/>
  <c r="AB133" i="60"/>
  <c r="AA133" i="60"/>
  <c r="Z133" i="60"/>
  <c r="X133" i="60"/>
  <c r="AC132" i="60"/>
  <c r="AB132" i="60"/>
  <c r="AA132" i="60"/>
  <c r="Z132" i="60"/>
  <c r="X132" i="60"/>
  <c r="AC131" i="60"/>
  <c r="AB131" i="60"/>
  <c r="AA131" i="60"/>
  <c r="Z131" i="60"/>
  <c r="X131" i="60"/>
  <c r="AC130" i="60"/>
  <c r="AB130" i="60"/>
  <c r="AA130" i="60"/>
  <c r="Z130" i="60"/>
  <c r="X130" i="60"/>
  <c r="AC129" i="60"/>
  <c r="AB129" i="60"/>
  <c r="AA129" i="60"/>
  <c r="Z129" i="60"/>
  <c r="X129" i="60"/>
  <c r="AC128" i="60"/>
  <c r="AB128" i="60"/>
  <c r="AA128" i="60"/>
  <c r="Z128" i="60"/>
  <c r="X128" i="60"/>
  <c r="AC127" i="60"/>
  <c r="AB127" i="60"/>
  <c r="AA127" i="60"/>
  <c r="Z127" i="60"/>
  <c r="X127" i="60"/>
  <c r="AC126" i="60"/>
  <c r="AB126" i="60"/>
  <c r="AA126" i="60"/>
  <c r="Z126" i="60"/>
  <c r="X126" i="60"/>
  <c r="AC125" i="60"/>
  <c r="AB125" i="60"/>
  <c r="AA125" i="60"/>
  <c r="Z125" i="60"/>
  <c r="X125" i="60"/>
  <c r="AC124" i="60"/>
  <c r="AB124" i="60"/>
  <c r="AA124" i="60"/>
  <c r="Z124" i="60"/>
  <c r="X124" i="60"/>
  <c r="AC123" i="60"/>
  <c r="AB123" i="60"/>
  <c r="AA123" i="60"/>
  <c r="Z123" i="60"/>
  <c r="X123" i="60"/>
  <c r="AC122" i="60"/>
  <c r="AB122" i="60"/>
  <c r="AA122" i="60"/>
  <c r="Z122" i="60"/>
  <c r="X122" i="60"/>
  <c r="AC121" i="60"/>
  <c r="AB121" i="60"/>
  <c r="AA121" i="60"/>
  <c r="Z121" i="60"/>
  <c r="X121" i="60"/>
  <c r="AC120" i="60"/>
  <c r="AB120" i="60"/>
  <c r="AA120" i="60"/>
  <c r="Z120" i="60"/>
  <c r="X120" i="60"/>
  <c r="AC119" i="60"/>
  <c r="AB119" i="60"/>
  <c r="AA119" i="60"/>
  <c r="Z119" i="60"/>
  <c r="X119" i="60"/>
  <c r="AC118" i="60"/>
  <c r="AB118" i="60"/>
  <c r="AA118" i="60"/>
  <c r="Z118" i="60"/>
  <c r="X118" i="60"/>
  <c r="AC117" i="60"/>
  <c r="AB117" i="60"/>
  <c r="AA117" i="60"/>
  <c r="Z117" i="60"/>
  <c r="X117" i="60"/>
  <c r="AC116" i="60"/>
  <c r="AB116" i="60"/>
  <c r="AA116" i="60"/>
  <c r="Z116" i="60"/>
  <c r="X116" i="60"/>
  <c r="AC115" i="60"/>
  <c r="AB115" i="60"/>
  <c r="AA115" i="60"/>
  <c r="Z115" i="60"/>
  <c r="X115" i="60"/>
  <c r="AC114" i="60"/>
  <c r="AB114" i="60"/>
  <c r="AA114" i="60"/>
  <c r="Z114" i="60"/>
  <c r="X114" i="60"/>
  <c r="AC113" i="60"/>
  <c r="AB113" i="60"/>
  <c r="AA113" i="60"/>
  <c r="Z113" i="60"/>
  <c r="X113" i="60"/>
  <c r="AC112" i="60"/>
  <c r="AB112" i="60"/>
  <c r="AA112" i="60"/>
  <c r="Z112" i="60"/>
  <c r="X112" i="60"/>
  <c r="AC111" i="60"/>
  <c r="AB111" i="60"/>
  <c r="AA111" i="60"/>
  <c r="Z111" i="60"/>
  <c r="X111" i="60"/>
  <c r="AC110" i="60"/>
  <c r="AB110" i="60"/>
  <c r="AA110" i="60"/>
  <c r="Z110" i="60"/>
  <c r="X110" i="60"/>
  <c r="AC109" i="60"/>
  <c r="AB109" i="60"/>
  <c r="AA109" i="60"/>
  <c r="Z109" i="60"/>
  <c r="X109" i="60"/>
  <c r="AC108" i="60"/>
  <c r="AB108" i="60"/>
  <c r="AA108" i="60"/>
  <c r="Z108" i="60"/>
  <c r="X108" i="60"/>
  <c r="AC107" i="60"/>
  <c r="AB107" i="60"/>
  <c r="AA107" i="60"/>
  <c r="Z107" i="60"/>
  <c r="X107" i="60"/>
  <c r="AC106" i="60"/>
  <c r="AB106" i="60"/>
  <c r="AA106" i="60"/>
  <c r="Z106" i="60"/>
  <c r="X106" i="60"/>
  <c r="AC105" i="60"/>
  <c r="AB105" i="60"/>
  <c r="AA105" i="60"/>
  <c r="Z105" i="60"/>
  <c r="X105" i="60"/>
  <c r="AC104" i="60"/>
  <c r="AB104" i="60"/>
  <c r="AA104" i="60"/>
  <c r="Z104" i="60"/>
  <c r="X104" i="60"/>
  <c r="AC103" i="60"/>
  <c r="AB103" i="60"/>
  <c r="AA103" i="60"/>
  <c r="Z103" i="60"/>
  <c r="X103" i="60"/>
  <c r="AC102" i="60"/>
  <c r="AB102" i="60"/>
  <c r="AA102" i="60"/>
  <c r="Z102" i="60"/>
  <c r="X102" i="60"/>
  <c r="AC101" i="60"/>
  <c r="AB101" i="60"/>
  <c r="AA101" i="60"/>
  <c r="Z101" i="60"/>
  <c r="X101" i="60"/>
  <c r="AC100" i="60"/>
  <c r="AB100" i="60"/>
  <c r="AA100" i="60"/>
  <c r="Z100" i="60"/>
  <c r="X100" i="60"/>
  <c r="AC99" i="60"/>
  <c r="AB99" i="60"/>
  <c r="AA99" i="60"/>
  <c r="Z99" i="60"/>
  <c r="X99" i="60"/>
  <c r="AC98" i="60"/>
  <c r="AB98" i="60"/>
  <c r="AA98" i="60"/>
  <c r="Z98" i="60"/>
  <c r="X98" i="60"/>
  <c r="AC97" i="60"/>
  <c r="AB97" i="60"/>
  <c r="AA97" i="60"/>
  <c r="Z97" i="60"/>
  <c r="X97" i="60"/>
  <c r="AC96" i="60"/>
  <c r="AB96" i="60"/>
  <c r="AA96" i="60"/>
  <c r="Z96" i="60"/>
  <c r="X96" i="60"/>
  <c r="AC95" i="60"/>
  <c r="AB95" i="60"/>
  <c r="AA95" i="60"/>
  <c r="Z95" i="60"/>
  <c r="X95" i="60"/>
  <c r="AC94" i="60"/>
  <c r="AB94" i="60"/>
  <c r="AA94" i="60"/>
  <c r="Z94" i="60"/>
  <c r="X94" i="60"/>
  <c r="AC93" i="60"/>
  <c r="AB93" i="60"/>
  <c r="AA93" i="60"/>
  <c r="Z93" i="60"/>
  <c r="X93" i="60"/>
  <c r="AC92" i="60"/>
  <c r="AB92" i="60"/>
  <c r="AA92" i="60"/>
  <c r="Z92" i="60"/>
  <c r="X92" i="60"/>
  <c r="AC91" i="60"/>
  <c r="AB91" i="60"/>
  <c r="AA91" i="60"/>
  <c r="Z91" i="60"/>
  <c r="X91" i="60"/>
  <c r="AC90" i="60"/>
  <c r="AB90" i="60"/>
  <c r="AA90" i="60"/>
  <c r="Z90" i="60"/>
  <c r="X90" i="60"/>
  <c r="AC89" i="60"/>
  <c r="AB89" i="60"/>
  <c r="AA89" i="60"/>
  <c r="Z89" i="60"/>
  <c r="X89" i="60"/>
  <c r="AC88" i="60"/>
  <c r="AB88" i="60"/>
  <c r="AA88" i="60"/>
  <c r="Z88" i="60"/>
  <c r="X88" i="60"/>
  <c r="AC87" i="60"/>
  <c r="AB87" i="60"/>
  <c r="AA87" i="60"/>
  <c r="Z87" i="60"/>
  <c r="X87" i="60"/>
  <c r="AC86" i="60"/>
  <c r="AB86" i="60"/>
  <c r="AA86" i="60"/>
  <c r="Z86" i="60"/>
  <c r="X86" i="60"/>
  <c r="AC85" i="60"/>
  <c r="AB85" i="60"/>
  <c r="AA85" i="60"/>
  <c r="Z85" i="60"/>
  <c r="X85" i="60"/>
  <c r="AC84" i="60"/>
  <c r="AB84" i="60"/>
  <c r="AA84" i="60"/>
  <c r="Z84" i="60"/>
  <c r="X84" i="60"/>
  <c r="AC83" i="60"/>
  <c r="AB83" i="60"/>
  <c r="AA83" i="60"/>
  <c r="Z83" i="60"/>
  <c r="X83" i="60"/>
  <c r="AC82" i="60"/>
  <c r="AB82" i="60"/>
  <c r="AA82" i="60"/>
  <c r="Z82" i="60"/>
  <c r="X82" i="60"/>
  <c r="AC81" i="60"/>
  <c r="AB81" i="60"/>
  <c r="AA81" i="60"/>
  <c r="Z81" i="60"/>
  <c r="X81" i="60"/>
  <c r="AC80" i="60"/>
  <c r="AB80" i="60"/>
  <c r="AA80" i="60"/>
  <c r="Z80" i="60"/>
  <c r="X80" i="60"/>
  <c r="AC79" i="60"/>
  <c r="AB79" i="60"/>
  <c r="AA79" i="60"/>
  <c r="Z79" i="60"/>
  <c r="X79" i="60"/>
  <c r="AC78" i="60"/>
  <c r="AB78" i="60"/>
  <c r="AA78" i="60"/>
  <c r="Z78" i="60"/>
  <c r="X78" i="60"/>
  <c r="AC77" i="60"/>
  <c r="AB77" i="60"/>
  <c r="AA77" i="60"/>
  <c r="Z77" i="60"/>
  <c r="X77" i="60"/>
  <c r="AC76" i="60"/>
  <c r="AB76" i="60"/>
  <c r="AA76" i="60"/>
  <c r="Z76" i="60"/>
  <c r="X76" i="60"/>
  <c r="AC75" i="60"/>
  <c r="AB75" i="60"/>
  <c r="AA75" i="60"/>
  <c r="Z75" i="60"/>
  <c r="X75" i="60"/>
  <c r="AC74" i="60"/>
  <c r="AB74" i="60"/>
  <c r="AA74" i="60"/>
  <c r="Z74" i="60"/>
  <c r="X74" i="60"/>
  <c r="AC73" i="60"/>
  <c r="AB73" i="60"/>
  <c r="AA73" i="60"/>
  <c r="Z73" i="60"/>
  <c r="X73" i="60"/>
  <c r="AC72" i="60"/>
  <c r="AB72" i="60"/>
  <c r="AA72" i="60"/>
  <c r="Z72" i="60"/>
  <c r="X72" i="60"/>
  <c r="AC71" i="60"/>
  <c r="AB71" i="60"/>
  <c r="AA71" i="60"/>
  <c r="Z71" i="60"/>
  <c r="X71" i="60"/>
  <c r="AC70" i="60"/>
  <c r="AB70" i="60"/>
  <c r="AA70" i="60"/>
  <c r="Z70" i="60"/>
  <c r="X70" i="60"/>
  <c r="AC69" i="60"/>
  <c r="AB69" i="60"/>
  <c r="AA69" i="60"/>
  <c r="Z69" i="60"/>
  <c r="X69" i="60"/>
  <c r="AC68" i="60"/>
  <c r="AB68" i="60"/>
  <c r="AA68" i="60"/>
  <c r="Z68" i="60"/>
  <c r="X68" i="60"/>
  <c r="AC67" i="60"/>
  <c r="AB67" i="60"/>
  <c r="AA67" i="60"/>
  <c r="Z67" i="60"/>
  <c r="X67" i="60"/>
  <c r="AC66" i="60"/>
  <c r="AB66" i="60"/>
  <c r="AA66" i="60"/>
  <c r="Z66" i="60"/>
  <c r="X66" i="60"/>
  <c r="AC65" i="60"/>
  <c r="AB65" i="60"/>
  <c r="AA65" i="60"/>
  <c r="Z65" i="60"/>
  <c r="X65" i="60"/>
  <c r="AC64" i="60"/>
  <c r="AB64" i="60"/>
  <c r="AA64" i="60"/>
  <c r="Z64" i="60"/>
  <c r="X64" i="60"/>
  <c r="AC63" i="60"/>
  <c r="AB63" i="60"/>
  <c r="AA63" i="60"/>
  <c r="Z63" i="60"/>
  <c r="X63" i="60"/>
  <c r="AC62" i="60"/>
  <c r="AB62" i="60"/>
  <c r="AA62" i="60"/>
  <c r="Z62" i="60"/>
  <c r="X62" i="60"/>
  <c r="AC61" i="60"/>
  <c r="AB61" i="60"/>
  <c r="AA61" i="60"/>
  <c r="Z61" i="60"/>
  <c r="X61" i="60"/>
  <c r="AC60" i="60"/>
  <c r="AB60" i="60"/>
  <c r="AA60" i="60"/>
  <c r="Z60" i="60"/>
  <c r="X60" i="60"/>
  <c r="AC59" i="60"/>
  <c r="AB59" i="60"/>
  <c r="AA59" i="60"/>
  <c r="Z59" i="60"/>
  <c r="X59" i="60"/>
  <c r="AC58" i="60"/>
  <c r="AB58" i="60"/>
  <c r="AA58" i="60"/>
  <c r="Z58" i="60"/>
  <c r="X58" i="60"/>
  <c r="AC57" i="60"/>
  <c r="AB57" i="60"/>
  <c r="AA57" i="60"/>
  <c r="Z57" i="60"/>
  <c r="X57" i="60"/>
  <c r="AC56" i="60"/>
  <c r="AB56" i="60"/>
  <c r="AA56" i="60"/>
  <c r="Z56" i="60"/>
  <c r="X56" i="60"/>
  <c r="AC55" i="60"/>
  <c r="AB55" i="60"/>
  <c r="AA55" i="60"/>
  <c r="Z55" i="60"/>
  <c r="X55" i="60"/>
  <c r="AC54" i="60"/>
  <c r="AB54" i="60"/>
  <c r="AA54" i="60"/>
  <c r="Z54" i="60"/>
  <c r="X54" i="60"/>
  <c r="AC53" i="60"/>
  <c r="AB53" i="60"/>
  <c r="AA53" i="60"/>
  <c r="Z53" i="60"/>
  <c r="X53" i="60"/>
  <c r="AC52" i="60"/>
  <c r="AB52" i="60"/>
  <c r="AA52" i="60"/>
  <c r="Z52" i="60"/>
  <c r="X52" i="60"/>
  <c r="AC51" i="60"/>
  <c r="AB51" i="60"/>
  <c r="AA51" i="60"/>
  <c r="Z51" i="60"/>
  <c r="X51" i="60"/>
  <c r="AC50" i="60"/>
  <c r="AB50" i="60"/>
  <c r="AA50" i="60"/>
  <c r="Z50" i="60"/>
  <c r="X50" i="60"/>
  <c r="AC49" i="60"/>
  <c r="AB49" i="60"/>
  <c r="AA49" i="60"/>
  <c r="Z49" i="60"/>
  <c r="X49" i="60"/>
  <c r="AC48" i="60"/>
  <c r="AB48" i="60"/>
  <c r="AA48" i="60"/>
  <c r="Z48" i="60"/>
  <c r="X48" i="60"/>
  <c r="AC47" i="60"/>
  <c r="AB47" i="60"/>
  <c r="AA47" i="60"/>
  <c r="Z47" i="60"/>
  <c r="X47" i="60"/>
  <c r="AC46" i="60"/>
  <c r="AB46" i="60"/>
  <c r="AA46" i="60"/>
  <c r="Z46" i="60"/>
  <c r="X46" i="60"/>
  <c r="AC45" i="60"/>
  <c r="AB45" i="60"/>
  <c r="AA45" i="60"/>
  <c r="Z45" i="60"/>
  <c r="X45" i="60"/>
  <c r="AC44" i="60"/>
  <c r="AB44" i="60"/>
  <c r="AA44" i="60"/>
  <c r="Z44" i="60"/>
  <c r="X44" i="60"/>
  <c r="AC43" i="60"/>
  <c r="AB43" i="60"/>
  <c r="AA43" i="60"/>
  <c r="Z43" i="60"/>
  <c r="X43" i="60"/>
  <c r="AC42" i="60"/>
  <c r="AB42" i="60"/>
  <c r="AA42" i="60"/>
  <c r="Z42" i="60"/>
  <c r="X42" i="60"/>
  <c r="AC41" i="60"/>
  <c r="AB41" i="60"/>
  <c r="AA41" i="60"/>
  <c r="Z41" i="60"/>
  <c r="X41" i="60"/>
  <c r="AC40" i="60"/>
  <c r="AB40" i="60"/>
  <c r="AA40" i="60"/>
  <c r="Z40" i="60"/>
  <c r="X40" i="60"/>
  <c r="AC39" i="60"/>
  <c r="AB39" i="60"/>
  <c r="AA39" i="60"/>
  <c r="Z39" i="60"/>
  <c r="X39" i="60"/>
  <c r="AC38" i="60"/>
  <c r="AB38" i="60"/>
  <c r="AA38" i="60"/>
  <c r="Z38" i="60"/>
  <c r="X38" i="60"/>
  <c r="AC37" i="60"/>
  <c r="AB37" i="60"/>
  <c r="AA37" i="60"/>
  <c r="Z37" i="60"/>
  <c r="X37" i="60"/>
  <c r="AC36" i="60"/>
  <c r="AB36" i="60"/>
  <c r="AA36" i="60"/>
  <c r="Z36" i="60"/>
  <c r="X36" i="60"/>
  <c r="AC35" i="60"/>
  <c r="AB35" i="60"/>
  <c r="AA35" i="60"/>
  <c r="Z35" i="60"/>
  <c r="X35" i="60"/>
  <c r="AC34" i="60"/>
  <c r="AB34" i="60"/>
  <c r="AA34" i="60"/>
  <c r="Z34" i="60"/>
  <c r="X34" i="60"/>
  <c r="AC33" i="60"/>
  <c r="AB33" i="60"/>
  <c r="AA33" i="60"/>
  <c r="Z33" i="60"/>
  <c r="X33" i="60"/>
  <c r="AC32" i="60"/>
  <c r="AB32" i="60"/>
  <c r="AA32" i="60"/>
  <c r="Z32" i="60"/>
  <c r="X32" i="60"/>
  <c r="AC31" i="60"/>
  <c r="AB31" i="60"/>
  <c r="AA31" i="60"/>
  <c r="Z31" i="60"/>
  <c r="X31" i="60"/>
  <c r="AC30" i="60"/>
  <c r="AB30" i="60"/>
  <c r="AA30" i="60"/>
  <c r="Z30" i="60"/>
  <c r="X30" i="60"/>
  <c r="AC29" i="60"/>
  <c r="AB29" i="60"/>
  <c r="AA29" i="60"/>
  <c r="Z29" i="60"/>
  <c r="X29" i="60"/>
  <c r="AC28" i="60"/>
  <c r="AB28" i="60"/>
  <c r="AA28" i="60"/>
  <c r="Z28" i="60"/>
  <c r="X28" i="60"/>
  <c r="AC27" i="60"/>
  <c r="AB27" i="60"/>
  <c r="AA27" i="60"/>
  <c r="Z27" i="60"/>
  <c r="X27" i="60"/>
  <c r="AC26" i="60"/>
  <c r="AB26" i="60"/>
  <c r="AA26" i="60"/>
  <c r="Z26" i="60"/>
  <c r="X26" i="60"/>
  <c r="AC25" i="60"/>
  <c r="AB25" i="60"/>
  <c r="AA25" i="60"/>
  <c r="Z25" i="60"/>
  <c r="X25" i="60"/>
  <c r="AC24" i="60"/>
  <c r="AB24" i="60"/>
  <c r="AA24" i="60"/>
  <c r="Z24" i="60"/>
  <c r="X24" i="60"/>
  <c r="AC23" i="60"/>
  <c r="AB23" i="60"/>
  <c r="AA23" i="60"/>
  <c r="Z23" i="60"/>
  <c r="X23" i="60"/>
  <c r="AC22" i="60"/>
  <c r="AB22" i="60"/>
  <c r="AA22" i="60"/>
  <c r="Z22" i="60"/>
  <c r="X22" i="60"/>
  <c r="AC21" i="60"/>
  <c r="AB21" i="60"/>
  <c r="AA21" i="60"/>
  <c r="Z21" i="60"/>
  <c r="X21" i="60"/>
  <c r="AC20" i="60"/>
  <c r="AB20" i="60"/>
  <c r="AA20" i="60"/>
  <c r="Z20" i="60"/>
  <c r="X20" i="60"/>
  <c r="AC19" i="60"/>
  <c r="AB19" i="60"/>
  <c r="AA19" i="60"/>
  <c r="Z19" i="60"/>
  <c r="X19" i="60"/>
  <c r="AC18" i="60"/>
  <c r="AB18" i="60"/>
  <c r="AA18" i="60"/>
  <c r="Z18" i="60"/>
  <c r="X18" i="60"/>
  <c r="AC17" i="60"/>
  <c r="AB17" i="60"/>
  <c r="AA17" i="60"/>
  <c r="Z17" i="60"/>
  <c r="X17" i="60"/>
  <c r="AC16" i="60"/>
  <c r="AB16" i="60"/>
  <c r="AA16" i="60"/>
  <c r="Z16" i="60"/>
  <c r="X16" i="60"/>
  <c r="AC15" i="60"/>
  <c r="AB15" i="60"/>
  <c r="AA15" i="60"/>
  <c r="Z15" i="60"/>
  <c r="X15" i="60"/>
  <c r="AC14" i="60"/>
  <c r="AB14" i="60"/>
  <c r="AA14" i="60"/>
  <c r="Z14" i="60"/>
  <c r="X14" i="60"/>
  <c r="AC13" i="60"/>
  <c r="AB13" i="60"/>
  <c r="AA13" i="60"/>
  <c r="Z13" i="60"/>
  <c r="X13" i="60"/>
  <c r="X57" i="1" l="1"/>
  <c r="R57" i="1"/>
  <c r="I57" i="1"/>
  <c r="X56" i="1"/>
  <c r="R56" i="1"/>
  <c r="I56" i="1"/>
  <c r="P57" i="1"/>
  <c r="W57" i="1"/>
  <c r="M57" i="1"/>
  <c r="P56" i="1"/>
  <c r="M56" i="1"/>
  <c r="W56" i="1"/>
  <c r="AD154" i="60"/>
  <c r="AD156" i="60"/>
  <c r="AD162" i="60"/>
  <c r="AD93" i="60"/>
  <c r="AD120" i="60"/>
  <c r="AD122" i="60"/>
  <c r="AD124" i="60"/>
  <c r="AD126" i="60"/>
  <c r="AD128" i="60"/>
  <c r="AD130" i="60"/>
  <c r="AD132" i="60"/>
  <c r="AD134" i="60"/>
  <c r="AD136" i="60"/>
  <c r="AD138" i="60"/>
  <c r="AD140" i="60"/>
  <c r="AD142" i="60"/>
  <c r="AD144" i="60"/>
  <c r="AD160" i="60"/>
  <c r="AD164" i="60"/>
  <c r="AD166" i="60"/>
  <c r="AD168" i="60"/>
  <c r="AD170" i="60"/>
  <c r="AD172" i="60"/>
  <c r="AD174" i="60"/>
  <c r="AD176" i="60"/>
  <c r="AD178" i="60"/>
  <c r="AD180" i="60"/>
  <c r="AD182" i="60"/>
  <c r="AD184" i="60"/>
  <c r="AD186" i="60"/>
  <c r="AD188" i="60"/>
  <c r="AD190" i="60"/>
  <c r="AD192" i="60"/>
  <c r="AD194" i="60"/>
  <c r="AD196" i="60"/>
  <c r="AD198" i="60"/>
  <c r="AD200" i="60"/>
  <c r="AD202" i="60"/>
  <c r="AD204" i="60"/>
  <c r="AD206" i="60"/>
  <c r="AD208" i="60"/>
  <c r="AD210" i="60"/>
  <c r="AD212" i="60"/>
  <c r="AD214" i="60"/>
  <c r="AD216" i="60"/>
  <c r="AD218" i="60"/>
  <c r="AD220" i="60"/>
  <c r="AD222" i="60"/>
  <c r="AD224" i="60"/>
  <c r="AD226" i="60"/>
  <c r="AD228" i="60"/>
  <c r="AD230" i="60"/>
  <c r="AD232" i="60"/>
  <c r="AD234" i="60"/>
  <c r="AD236" i="60"/>
  <c r="AD238" i="60"/>
  <c r="AD240" i="60"/>
  <c r="AD242" i="60"/>
  <c r="AD244" i="60"/>
  <c r="AD248" i="60"/>
  <c r="AD299" i="60"/>
  <c r="AD303" i="60"/>
  <c r="AD315" i="60"/>
  <c r="AD158" i="60"/>
  <c r="AD97" i="60"/>
  <c r="AD319" i="60"/>
  <c r="AD146" i="60"/>
  <c r="AD148" i="60"/>
  <c r="AD150" i="60"/>
  <c r="AD152" i="60"/>
  <c r="AD61" i="60"/>
  <c r="AD73" i="60"/>
  <c r="AD81" i="60"/>
  <c r="AD119" i="60"/>
  <c r="AD121" i="60"/>
  <c r="AD123" i="60"/>
  <c r="AD125" i="60"/>
  <c r="AD127" i="60"/>
  <c r="AD129" i="60"/>
  <c r="AD131" i="60"/>
  <c r="AD133" i="60"/>
  <c r="AD135" i="60"/>
  <c r="AD137" i="60"/>
  <c r="AD139" i="60"/>
  <c r="AD141" i="60"/>
  <c r="AD143" i="60"/>
  <c r="AD145" i="60"/>
  <c r="AD147" i="60"/>
  <c r="AD149" i="60"/>
  <c r="AD151" i="60"/>
  <c r="AD153" i="60"/>
  <c r="AD155" i="60"/>
  <c r="AD157" i="60"/>
  <c r="AD159" i="60"/>
  <c r="AD161" i="60"/>
  <c r="AD163" i="60"/>
  <c r="AD33" i="60"/>
  <c r="AD89" i="60"/>
  <c r="AD165" i="60"/>
  <c r="AD167" i="60"/>
  <c r="AD169" i="60"/>
  <c r="AD171" i="60"/>
  <c r="AD173" i="60"/>
  <c r="AD175" i="60"/>
  <c r="AD177" i="60"/>
  <c r="AD179" i="60"/>
  <c r="AD181" i="60"/>
  <c r="AD183" i="60"/>
  <c r="AD185" i="60"/>
  <c r="AD187" i="60"/>
  <c r="AD189" i="60"/>
  <c r="AD191" i="60"/>
  <c r="AD193" i="60"/>
  <c r="AD195" i="60"/>
  <c r="AD197" i="60"/>
  <c r="AD199" i="60"/>
  <c r="AD201" i="60"/>
  <c r="AD203" i="60"/>
  <c r="AD205" i="60"/>
  <c r="AD207" i="60"/>
  <c r="AD209" i="60"/>
  <c r="AD211" i="60"/>
  <c r="AD213" i="60"/>
  <c r="AD215" i="60"/>
  <c r="AD217" i="60"/>
  <c r="AD219" i="60"/>
  <c r="AD221" i="60"/>
  <c r="AD223" i="60"/>
  <c r="AD225" i="60"/>
  <c r="AD227" i="60"/>
  <c r="AD229" i="60"/>
  <c r="AD231" i="60"/>
  <c r="AD233" i="60"/>
  <c r="AD235" i="60"/>
  <c r="AD237" i="60"/>
  <c r="AD239" i="60"/>
  <c r="AD241" i="60"/>
  <c r="AD243" i="60"/>
  <c r="AD245" i="60"/>
  <c r="AD247" i="60"/>
  <c r="AD249" i="60"/>
  <c r="AD267" i="60"/>
  <c r="AD307" i="60"/>
  <c r="AD323" i="60"/>
  <c r="AD336" i="60"/>
  <c r="AD338" i="60"/>
  <c r="AD340" i="60"/>
  <c r="AD342" i="60"/>
  <c r="AD344" i="60"/>
  <c r="AD346" i="60"/>
  <c r="AD352" i="60"/>
  <c r="AD354" i="60"/>
  <c r="AD356" i="60"/>
  <c r="AD358" i="60"/>
  <c r="AD360" i="60"/>
  <c r="AD362" i="60"/>
  <c r="AD364" i="60"/>
  <c r="AD366" i="60"/>
  <c r="AD368" i="60"/>
  <c r="AD370" i="60"/>
  <c r="AD372" i="60"/>
  <c r="AD374" i="60"/>
  <c r="AD376" i="60"/>
  <c r="AD378" i="60"/>
  <c r="AD380" i="60"/>
  <c r="AD382" i="60"/>
  <c r="AD384" i="60"/>
  <c r="AD386" i="60"/>
  <c r="AD388" i="60"/>
  <c r="AD390" i="60"/>
  <c r="AD392" i="60"/>
  <c r="AD396" i="60"/>
  <c r="AD398" i="60"/>
  <c r="AD400" i="60"/>
  <c r="AD402" i="60"/>
  <c r="AD404" i="60"/>
  <c r="AD406" i="60"/>
  <c r="AD408" i="60"/>
  <c r="AD410" i="60"/>
  <c r="AD412" i="60"/>
  <c r="AD414" i="60"/>
  <c r="AD416" i="60"/>
  <c r="AD418" i="60"/>
  <c r="AD311" i="60"/>
  <c r="AD327" i="60"/>
  <c r="AD246" i="60"/>
  <c r="AD105" i="60"/>
  <c r="AD109" i="60"/>
  <c r="AD113" i="60"/>
  <c r="AD117" i="60"/>
  <c r="AD348" i="60"/>
  <c r="AD350" i="60"/>
  <c r="AD394" i="60"/>
  <c r="AD85" i="60"/>
  <c r="AD65" i="60"/>
  <c r="AD77" i="60"/>
  <c r="AD295" i="60"/>
  <c r="AD75" i="60"/>
  <c r="AD95" i="60"/>
  <c r="AD63" i="60"/>
  <c r="AD87" i="60"/>
  <c r="AD67" i="60"/>
  <c r="AD79" i="60"/>
  <c r="AD104" i="60"/>
  <c r="AD17" i="60"/>
  <c r="AD20" i="60"/>
  <c r="AD21" i="60"/>
  <c r="AD25" i="60"/>
  <c r="AD29" i="60"/>
  <c r="AD71" i="60"/>
  <c r="AD83" i="60"/>
  <c r="AD91" i="60"/>
  <c r="AD99" i="60"/>
  <c r="AD112" i="60"/>
  <c r="AD16" i="60"/>
  <c r="AD59" i="60"/>
  <c r="AD58" i="60"/>
  <c r="AD62" i="60"/>
  <c r="AD66" i="60"/>
  <c r="AD70" i="60"/>
  <c r="AD74" i="60"/>
  <c r="AD78" i="60"/>
  <c r="AD82" i="60"/>
  <c r="AD86" i="60"/>
  <c r="AD90" i="60"/>
  <c r="AD94" i="60"/>
  <c r="AD98" i="60"/>
  <c r="AD101" i="60"/>
  <c r="AD108" i="60"/>
  <c r="AD116" i="60"/>
  <c r="AD253" i="60"/>
  <c r="AD257" i="60"/>
  <c r="AD261" i="60"/>
  <c r="AD265" i="60"/>
  <c r="AD269" i="60"/>
  <c r="AD273" i="60"/>
  <c r="AD277" i="60"/>
  <c r="AD281" i="60"/>
  <c r="AD285" i="60"/>
  <c r="AD289" i="60"/>
  <c r="AD293" i="60"/>
  <c r="AD297" i="60"/>
  <c r="AD301" i="60"/>
  <c r="AD305" i="60"/>
  <c r="AD309" i="60"/>
  <c r="AD313" i="60"/>
  <c r="AD317" i="60"/>
  <c r="AD321" i="60"/>
  <c r="AD325" i="60"/>
  <c r="AD69" i="60"/>
  <c r="AD335" i="60"/>
  <c r="AD337" i="60"/>
  <c r="AD339" i="60"/>
  <c r="AD341" i="60"/>
  <c r="AD343" i="60"/>
  <c r="AD345" i="60"/>
  <c r="AD347" i="60"/>
  <c r="AD349" i="60"/>
  <c r="AD351" i="60"/>
  <c r="AD353" i="60"/>
  <c r="AD355" i="60"/>
  <c r="AD357" i="60"/>
  <c r="AD359" i="60"/>
  <c r="AD361" i="60"/>
  <c r="AD363" i="60"/>
  <c r="AD365" i="60"/>
  <c r="AD367" i="60"/>
  <c r="AD369" i="60"/>
  <c r="AD371" i="60"/>
  <c r="AD373" i="60"/>
  <c r="AD375" i="60"/>
  <c r="AD377" i="60"/>
  <c r="AD379" i="60"/>
  <c r="AD381" i="60"/>
  <c r="AD383" i="60"/>
  <c r="AD385" i="60"/>
  <c r="AD387" i="60"/>
  <c r="AD389" i="60"/>
  <c r="AD391" i="60"/>
  <c r="AD393" i="60"/>
  <c r="AD395" i="60"/>
  <c r="AD397" i="60"/>
  <c r="AD399" i="60"/>
  <c r="AD401" i="60"/>
  <c r="AD403" i="60"/>
  <c r="AD405" i="60"/>
  <c r="AD407" i="60"/>
  <c r="AD409" i="60"/>
  <c r="AD411" i="60"/>
  <c r="AD413" i="60"/>
  <c r="AD415" i="60"/>
  <c r="AD417" i="60"/>
  <c r="AD60" i="60"/>
  <c r="AD64" i="60"/>
  <c r="AD68" i="60"/>
  <c r="AD72" i="60"/>
  <c r="AD76" i="60"/>
  <c r="AD80" i="60"/>
  <c r="AD84" i="60"/>
  <c r="AD88" i="60"/>
  <c r="AD92" i="60"/>
  <c r="AD96" i="60"/>
  <c r="AD100" i="60"/>
  <c r="AD251" i="60"/>
  <c r="AD255" i="60"/>
  <c r="AD259" i="60"/>
  <c r="AD263" i="60"/>
  <c r="AD271" i="60"/>
  <c r="AD275" i="60"/>
  <c r="AD279" i="60"/>
  <c r="AD283" i="60"/>
  <c r="AD287" i="60"/>
  <c r="AD291" i="60"/>
  <c r="AD331" i="60"/>
  <c r="AD13" i="60"/>
  <c r="AD24" i="60"/>
  <c r="AD28" i="60"/>
  <c r="AD32" i="60"/>
  <c r="AD15" i="60"/>
  <c r="AD19" i="60"/>
  <c r="AD23" i="60"/>
  <c r="AD27" i="60"/>
  <c r="AD31" i="60"/>
  <c r="AD35" i="60"/>
  <c r="AD36" i="60"/>
  <c r="AD37" i="60"/>
  <c r="AD38" i="60"/>
  <c r="AD39" i="60"/>
  <c r="AD40" i="60"/>
  <c r="AD41" i="60"/>
  <c r="AD42" i="60"/>
  <c r="AD43" i="60"/>
  <c r="AD44" i="60"/>
  <c r="AD45" i="60"/>
  <c r="AD46" i="60"/>
  <c r="AD47" i="60"/>
  <c r="AD48" i="60"/>
  <c r="AD49" i="60"/>
  <c r="AD50" i="60"/>
  <c r="AD51" i="60"/>
  <c r="AD52" i="60"/>
  <c r="AD53" i="60"/>
  <c r="AD54" i="60"/>
  <c r="AD55" i="60"/>
  <c r="AD56" i="60"/>
  <c r="AD57" i="60"/>
  <c r="AD14" i="60"/>
  <c r="AD18" i="60"/>
  <c r="AD22" i="60"/>
  <c r="AD26" i="60"/>
  <c r="AD30" i="60"/>
  <c r="AD34" i="60"/>
  <c r="AD103" i="60"/>
  <c r="AD107" i="60"/>
  <c r="AD111" i="60"/>
  <c r="AD115" i="60"/>
  <c r="AD102" i="60"/>
  <c r="AD106" i="60"/>
  <c r="AD110" i="60"/>
  <c r="AD114" i="60"/>
  <c r="AD118" i="60"/>
  <c r="AD250" i="60"/>
  <c r="AD254" i="60"/>
  <c r="AD258" i="60"/>
  <c r="AD262" i="60"/>
  <c r="AD266" i="60"/>
  <c r="AD270" i="60"/>
  <c r="AD274" i="60"/>
  <c r="AD278" i="60"/>
  <c r="AD282" i="60"/>
  <c r="AD286" i="60"/>
  <c r="AD290" i="60"/>
  <c r="AD294" i="60"/>
  <c r="AD298" i="60"/>
  <c r="AD302" i="60"/>
  <c r="AD306" i="60"/>
  <c r="AD310" i="60"/>
  <c r="AD314" i="60"/>
  <c r="AD318" i="60"/>
  <c r="AD322" i="60"/>
  <c r="AD326" i="60"/>
  <c r="AD330" i="60"/>
  <c r="AD329" i="60"/>
  <c r="AD333" i="60"/>
  <c r="AD252" i="60"/>
  <c r="AD256" i="60"/>
  <c r="AD260" i="60"/>
  <c r="AD264" i="60"/>
  <c r="AD268" i="60"/>
  <c r="AD272" i="60"/>
  <c r="AD276" i="60"/>
  <c r="AD280" i="60"/>
  <c r="AD284" i="60"/>
  <c r="AD288" i="60"/>
  <c r="AD292" i="60"/>
  <c r="AD296" i="60"/>
  <c r="AD300" i="60"/>
  <c r="AD304" i="60"/>
  <c r="AD308" i="60"/>
  <c r="AD312" i="60"/>
  <c r="AD316" i="60"/>
  <c r="AD320" i="60"/>
  <c r="AD324" i="60"/>
  <c r="AD328" i="60"/>
  <c r="AD332" i="60"/>
  <c r="AD334" i="60"/>
  <c r="B19" i="59"/>
  <c r="C19" i="59"/>
  <c r="E19" i="59"/>
  <c r="G19" i="59"/>
  <c r="I19" i="59"/>
  <c r="M19" i="59"/>
  <c r="O19" i="59"/>
  <c r="Q19" i="59"/>
  <c r="S19" i="59"/>
  <c r="Z19" i="59"/>
  <c r="AA19" i="59"/>
  <c r="AA15" i="59"/>
  <c r="Z15" i="59"/>
  <c r="S15" i="59"/>
  <c r="E15" i="59"/>
  <c r="F15" i="59" s="1"/>
  <c r="C15" i="59"/>
  <c r="B15" i="59"/>
  <c r="AA14" i="59"/>
  <c r="Z14" i="59"/>
  <c r="S14" i="59"/>
  <c r="E14" i="59"/>
  <c r="F14" i="59" s="1"/>
  <c r="C14" i="59"/>
  <c r="B14" i="59"/>
  <c r="AA12" i="59"/>
  <c r="Z12" i="59"/>
  <c r="S12" i="59"/>
  <c r="E12" i="59"/>
  <c r="F12" i="59" s="1"/>
  <c r="C12" i="59"/>
  <c r="B12" i="59"/>
  <c r="AA11" i="59"/>
  <c r="Z11" i="59"/>
  <c r="S11" i="59"/>
  <c r="Q11" i="59"/>
  <c r="O11" i="59"/>
  <c r="M11" i="59"/>
  <c r="I11" i="59"/>
  <c r="G11" i="59"/>
  <c r="E11" i="59"/>
  <c r="C11" i="59"/>
  <c r="B11" i="59"/>
  <c r="P2" i="59"/>
  <c r="P11" i="59" l="1"/>
  <c r="F11" i="59"/>
  <c r="H11" i="59"/>
  <c r="R11" i="59"/>
  <c r="N11" i="59"/>
  <c r="R5" i="59"/>
  <c r="Y19" i="59"/>
  <c r="Y27" i="59"/>
  <c r="Y11" i="59"/>
  <c r="Y14" i="59"/>
  <c r="Y15" i="59"/>
  <c r="Y12" i="59"/>
  <c r="X55" i="1" l="1"/>
  <c r="R55" i="1"/>
  <c r="I55" i="1"/>
  <c r="K55" i="1"/>
  <c r="M55" i="1"/>
  <c r="W55" i="1"/>
  <c r="P55" i="1"/>
  <c r="N55" i="1"/>
  <c r="R57" i="16" l="1"/>
  <c r="S11" i="16"/>
  <c r="R11" i="16"/>
  <c r="S60" i="16"/>
  <c r="R60" i="16"/>
  <c r="S59" i="16"/>
  <c r="R59" i="16"/>
  <c r="S58" i="16"/>
  <c r="R58" i="16"/>
  <c r="S57" i="16"/>
  <c r="S34" i="16"/>
  <c r="S35" i="16"/>
  <c r="S36" i="16"/>
  <c r="S37" i="16"/>
  <c r="S10" i="16"/>
  <c r="R36" i="16"/>
  <c r="R10" i="16"/>
  <c r="R37" i="16"/>
  <c r="C219" i="54" l="1"/>
  <c r="E219" i="54"/>
  <c r="G219" i="54"/>
  <c r="H219" i="54"/>
  <c r="C220" i="54"/>
  <c r="E220" i="54"/>
  <c r="G220" i="54"/>
  <c r="H220" i="54"/>
  <c r="C221" i="54"/>
  <c r="E221" i="54"/>
  <c r="G221" i="54"/>
  <c r="H221" i="54"/>
  <c r="C222" i="54"/>
  <c r="E222" i="54"/>
  <c r="G222" i="54"/>
  <c r="H222" i="54"/>
  <c r="C223" i="54"/>
  <c r="E223" i="54"/>
  <c r="G223" i="54"/>
  <c r="H223" i="54"/>
  <c r="C224" i="54"/>
  <c r="E224" i="54"/>
  <c r="G224" i="54"/>
  <c r="H224" i="54"/>
  <c r="K224" i="54" s="1"/>
  <c r="C225" i="54"/>
  <c r="E225" i="54"/>
  <c r="G225" i="54"/>
  <c r="H225" i="54"/>
  <c r="K225" i="54" s="1"/>
  <c r="C226" i="54"/>
  <c r="E226" i="54"/>
  <c r="G226" i="54"/>
  <c r="H226" i="54"/>
  <c r="K226" i="54" s="1"/>
  <c r="C227" i="54"/>
  <c r="E227" i="54"/>
  <c r="G227" i="54"/>
  <c r="H227" i="54"/>
  <c r="K227" i="54" s="1"/>
  <c r="C228" i="54"/>
  <c r="E228" i="54"/>
  <c r="G228" i="54"/>
  <c r="H228" i="54"/>
  <c r="K228" i="54" s="1"/>
  <c r="C229" i="54"/>
  <c r="E229" i="54"/>
  <c r="G229" i="54"/>
  <c r="H229" i="54"/>
  <c r="K229" i="54" s="1"/>
  <c r="H218" i="54"/>
  <c r="G218" i="54"/>
  <c r="E218" i="54"/>
  <c r="C218" i="54"/>
  <c r="C206" i="54"/>
  <c r="E206" i="54"/>
  <c r="G206" i="54"/>
  <c r="H206" i="54"/>
  <c r="C207" i="54"/>
  <c r="E207" i="54"/>
  <c r="G207" i="54"/>
  <c r="H207" i="54"/>
  <c r="C208" i="54"/>
  <c r="E208" i="54"/>
  <c r="G208" i="54"/>
  <c r="H208" i="54"/>
  <c r="C209" i="54"/>
  <c r="E209" i="54"/>
  <c r="G209" i="54"/>
  <c r="H209" i="54"/>
  <c r="C210" i="54"/>
  <c r="E210" i="54"/>
  <c r="G210" i="54"/>
  <c r="H210" i="54"/>
  <c r="C211" i="54"/>
  <c r="E211" i="54"/>
  <c r="G211" i="54"/>
  <c r="H211" i="54"/>
  <c r="K211" i="54" s="1"/>
  <c r="C212" i="54"/>
  <c r="E212" i="54"/>
  <c r="G212" i="54"/>
  <c r="H212" i="54"/>
  <c r="K212" i="54" s="1"/>
  <c r="C213" i="54"/>
  <c r="E213" i="54"/>
  <c r="G213" i="54"/>
  <c r="H213" i="54"/>
  <c r="K213" i="54" s="1"/>
  <c r="C214" i="54"/>
  <c r="E214" i="54"/>
  <c r="G214" i="54"/>
  <c r="H214" i="54"/>
  <c r="K214" i="54" s="1"/>
  <c r="C215" i="54"/>
  <c r="E215" i="54"/>
  <c r="G215" i="54"/>
  <c r="H215" i="54"/>
  <c r="K215" i="54" s="1"/>
  <c r="C216" i="54"/>
  <c r="E216" i="54"/>
  <c r="G216" i="54"/>
  <c r="H216" i="54"/>
  <c r="K216" i="54" s="1"/>
  <c r="H205" i="54"/>
  <c r="G205" i="54"/>
  <c r="E205" i="54"/>
  <c r="C205" i="54"/>
  <c r="C193" i="54"/>
  <c r="E193" i="54"/>
  <c r="G193" i="54"/>
  <c r="H193" i="54"/>
  <c r="C194" i="54"/>
  <c r="E194" i="54"/>
  <c r="G194" i="54"/>
  <c r="H194" i="54"/>
  <c r="C195" i="54"/>
  <c r="E195" i="54"/>
  <c r="G195" i="54"/>
  <c r="H195" i="54"/>
  <c r="C196" i="54"/>
  <c r="E196" i="54"/>
  <c r="G196" i="54"/>
  <c r="H196" i="54"/>
  <c r="C197" i="54"/>
  <c r="E197" i="54"/>
  <c r="G197" i="54"/>
  <c r="H197" i="54"/>
  <c r="C198" i="54"/>
  <c r="E198" i="54"/>
  <c r="G198" i="54"/>
  <c r="H198" i="54"/>
  <c r="K198" i="54" s="1"/>
  <c r="C199" i="54"/>
  <c r="E199" i="54"/>
  <c r="G199" i="54"/>
  <c r="H199" i="54"/>
  <c r="K199" i="54" s="1"/>
  <c r="C200" i="54"/>
  <c r="E200" i="54"/>
  <c r="G200" i="54"/>
  <c r="H200" i="54"/>
  <c r="K200" i="54" s="1"/>
  <c r="C201" i="54"/>
  <c r="E201" i="54"/>
  <c r="G201" i="54"/>
  <c r="H201" i="54"/>
  <c r="K201" i="54" s="1"/>
  <c r="C202" i="54"/>
  <c r="E202" i="54"/>
  <c r="G202" i="54"/>
  <c r="H202" i="54"/>
  <c r="K202" i="54" s="1"/>
  <c r="C203" i="54"/>
  <c r="E203" i="54"/>
  <c r="G203" i="54"/>
  <c r="H203" i="54"/>
  <c r="K203" i="54" s="1"/>
  <c r="H192" i="54"/>
  <c r="G192" i="54"/>
  <c r="E192" i="54"/>
  <c r="C192" i="54"/>
  <c r="C167" i="54"/>
  <c r="E167" i="54"/>
  <c r="G167" i="54"/>
  <c r="H167" i="54"/>
  <c r="C168" i="54"/>
  <c r="E168" i="54"/>
  <c r="G168" i="54"/>
  <c r="H168" i="54"/>
  <c r="C169" i="54"/>
  <c r="E169" i="54"/>
  <c r="G169" i="54"/>
  <c r="H169" i="54"/>
  <c r="C170" i="54"/>
  <c r="E170" i="54"/>
  <c r="G170" i="54"/>
  <c r="H170" i="54"/>
  <c r="C171" i="54"/>
  <c r="E171" i="54"/>
  <c r="G171" i="54"/>
  <c r="H171" i="54"/>
  <c r="C172" i="54"/>
  <c r="E172" i="54"/>
  <c r="G172" i="54"/>
  <c r="H172" i="54"/>
  <c r="K172" i="54" s="1"/>
  <c r="C173" i="54"/>
  <c r="E173" i="54"/>
  <c r="G173" i="54"/>
  <c r="H173" i="54"/>
  <c r="K173" i="54" s="1"/>
  <c r="C174" i="54"/>
  <c r="E174" i="54"/>
  <c r="G174" i="54"/>
  <c r="H174" i="54"/>
  <c r="K174" i="54" s="1"/>
  <c r="C175" i="54"/>
  <c r="E175" i="54"/>
  <c r="G175" i="54"/>
  <c r="H175" i="54"/>
  <c r="K175" i="54" s="1"/>
  <c r="C176" i="54"/>
  <c r="E176" i="54"/>
  <c r="G176" i="54"/>
  <c r="H176" i="54"/>
  <c r="K176" i="54" s="1"/>
  <c r="C177" i="54"/>
  <c r="E177" i="54"/>
  <c r="G177" i="54"/>
  <c r="H177" i="54"/>
  <c r="K177" i="54" s="1"/>
  <c r="H166" i="54"/>
  <c r="G166" i="54"/>
  <c r="E166" i="54"/>
  <c r="C166" i="54"/>
  <c r="C154" i="54"/>
  <c r="E154" i="54"/>
  <c r="G154" i="54"/>
  <c r="H154" i="54"/>
  <c r="C155" i="54"/>
  <c r="E155" i="54"/>
  <c r="G155" i="54"/>
  <c r="H155" i="54"/>
  <c r="C156" i="54"/>
  <c r="E156" i="54"/>
  <c r="G156" i="54"/>
  <c r="H156" i="54"/>
  <c r="C157" i="54"/>
  <c r="E157" i="54"/>
  <c r="G157" i="54"/>
  <c r="H157" i="54"/>
  <c r="C158" i="54"/>
  <c r="E158" i="54"/>
  <c r="G158" i="54"/>
  <c r="H158" i="54"/>
  <c r="C159" i="54"/>
  <c r="E159" i="54"/>
  <c r="G159" i="54"/>
  <c r="H159" i="54"/>
  <c r="K159" i="54" s="1"/>
  <c r="C160" i="54"/>
  <c r="E160" i="54"/>
  <c r="G160" i="54"/>
  <c r="H160" i="54"/>
  <c r="K160" i="54" s="1"/>
  <c r="C161" i="54"/>
  <c r="E161" i="54"/>
  <c r="G161" i="54"/>
  <c r="H161" i="54"/>
  <c r="K161" i="54" s="1"/>
  <c r="C162" i="54"/>
  <c r="E162" i="54"/>
  <c r="G162" i="54"/>
  <c r="H162" i="54"/>
  <c r="K162" i="54" s="1"/>
  <c r="C163" i="54"/>
  <c r="E163" i="54"/>
  <c r="G163" i="54"/>
  <c r="H163" i="54"/>
  <c r="K163" i="54" s="1"/>
  <c r="C164" i="54"/>
  <c r="E164" i="54"/>
  <c r="G164" i="54"/>
  <c r="H164" i="54"/>
  <c r="K164" i="54" s="1"/>
  <c r="H153" i="54"/>
  <c r="G153" i="54"/>
  <c r="E153" i="54"/>
  <c r="C153" i="54"/>
  <c r="C141" i="54"/>
  <c r="E141" i="54"/>
  <c r="G141" i="54"/>
  <c r="H141" i="54"/>
  <c r="C142" i="54"/>
  <c r="E142" i="54"/>
  <c r="G142" i="54"/>
  <c r="H142" i="54"/>
  <c r="C143" i="54"/>
  <c r="E143" i="54"/>
  <c r="G143" i="54"/>
  <c r="H143" i="54"/>
  <c r="C144" i="54"/>
  <c r="E144" i="54"/>
  <c r="G144" i="54"/>
  <c r="H144" i="54"/>
  <c r="C145" i="54"/>
  <c r="E145" i="54"/>
  <c r="G145" i="54"/>
  <c r="H145" i="54"/>
  <c r="C146" i="54"/>
  <c r="E146" i="54"/>
  <c r="G146" i="54"/>
  <c r="H146" i="54"/>
  <c r="K146" i="54" s="1"/>
  <c r="C147" i="54"/>
  <c r="E147" i="54"/>
  <c r="G147" i="54"/>
  <c r="H147" i="54"/>
  <c r="K147" i="54" s="1"/>
  <c r="C148" i="54"/>
  <c r="E148" i="54"/>
  <c r="G148" i="54"/>
  <c r="H148" i="54"/>
  <c r="K148" i="54" s="1"/>
  <c r="C149" i="54"/>
  <c r="E149" i="54"/>
  <c r="G149" i="54"/>
  <c r="H149" i="54"/>
  <c r="K149" i="54" s="1"/>
  <c r="C150" i="54"/>
  <c r="E150" i="54"/>
  <c r="G150" i="54"/>
  <c r="H150" i="54"/>
  <c r="K150" i="54" s="1"/>
  <c r="C151" i="54"/>
  <c r="E151" i="54"/>
  <c r="G151" i="54"/>
  <c r="H151" i="54"/>
  <c r="K151" i="54" s="1"/>
  <c r="H140" i="54"/>
  <c r="G140" i="54"/>
  <c r="E140" i="54"/>
  <c r="C140" i="54"/>
  <c r="C128" i="54"/>
  <c r="E128" i="54"/>
  <c r="G128" i="54"/>
  <c r="H128" i="54"/>
  <c r="C129" i="54"/>
  <c r="E129" i="54"/>
  <c r="G129" i="54"/>
  <c r="H129" i="54"/>
  <c r="C130" i="54"/>
  <c r="E130" i="54"/>
  <c r="G130" i="54"/>
  <c r="H130" i="54"/>
  <c r="C131" i="54"/>
  <c r="E131" i="54"/>
  <c r="G131" i="54"/>
  <c r="H131" i="54"/>
  <c r="C132" i="54"/>
  <c r="E132" i="54"/>
  <c r="G132" i="54"/>
  <c r="H132" i="54"/>
  <c r="C133" i="54"/>
  <c r="E133" i="54"/>
  <c r="G133" i="54"/>
  <c r="H133" i="54"/>
  <c r="K133" i="54" s="1"/>
  <c r="C134" i="54"/>
  <c r="E134" i="54"/>
  <c r="G134" i="54"/>
  <c r="H134" i="54"/>
  <c r="K134" i="54" s="1"/>
  <c r="C135" i="54"/>
  <c r="E135" i="54"/>
  <c r="G135" i="54"/>
  <c r="H135" i="54"/>
  <c r="K135" i="54" s="1"/>
  <c r="C136" i="54"/>
  <c r="E136" i="54"/>
  <c r="G136" i="54"/>
  <c r="H136" i="54"/>
  <c r="K136" i="54" s="1"/>
  <c r="C137" i="54"/>
  <c r="E137" i="54"/>
  <c r="G137" i="54"/>
  <c r="H137" i="54"/>
  <c r="K137" i="54" s="1"/>
  <c r="C138" i="54"/>
  <c r="E138" i="54"/>
  <c r="G138" i="54"/>
  <c r="H138" i="54"/>
  <c r="K138" i="54" s="1"/>
  <c r="H127" i="54"/>
  <c r="G127" i="54"/>
  <c r="E127" i="54"/>
  <c r="C127" i="54"/>
  <c r="C115" i="54"/>
  <c r="E115" i="54"/>
  <c r="G115" i="54"/>
  <c r="H115" i="54"/>
  <c r="C116" i="54"/>
  <c r="E116" i="54"/>
  <c r="G116" i="54"/>
  <c r="H116" i="54"/>
  <c r="C117" i="54"/>
  <c r="E117" i="54"/>
  <c r="G117" i="54"/>
  <c r="H117" i="54"/>
  <c r="C118" i="54"/>
  <c r="E118" i="54"/>
  <c r="G118" i="54"/>
  <c r="H118" i="54"/>
  <c r="C119" i="54"/>
  <c r="E119" i="54"/>
  <c r="G119" i="54"/>
  <c r="H119" i="54"/>
  <c r="C120" i="54"/>
  <c r="E120" i="54"/>
  <c r="G120" i="54"/>
  <c r="H120" i="54"/>
  <c r="K120" i="54" s="1"/>
  <c r="C121" i="54"/>
  <c r="E121" i="54"/>
  <c r="G121" i="54"/>
  <c r="H121" i="54"/>
  <c r="K121" i="54" s="1"/>
  <c r="C122" i="54"/>
  <c r="E122" i="54"/>
  <c r="G122" i="54"/>
  <c r="H122" i="54"/>
  <c r="K122" i="54" s="1"/>
  <c r="C123" i="54"/>
  <c r="E123" i="54"/>
  <c r="G123" i="54"/>
  <c r="H123" i="54"/>
  <c r="K123" i="54" s="1"/>
  <c r="C124" i="54"/>
  <c r="E124" i="54"/>
  <c r="G124" i="54"/>
  <c r="H124" i="54"/>
  <c r="K124" i="54" s="1"/>
  <c r="C125" i="54"/>
  <c r="E125" i="54"/>
  <c r="G125" i="54"/>
  <c r="H125" i="54"/>
  <c r="K125" i="54" s="1"/>
  <c r="H114" i="54"/>
  <c r="G114" i="54"/>
  <c r="E114" i="54"/>
  <c r="C114" i="54"/>
  <c r="C102" i="54"/>
  <c r="E102" i="54"/>
  <c r="G102" i="54"/>
  <c r="H102" i="54"/>
  <c r="C103" i="54"/>
  <c r="E103" i="54"/>
  <c r="G103" i="54"/>
  <c r="H103" i="54"/>
  <c r="C104" i="54"/>
  <c r="E104" i="54"/>
  <c r="G104" i="54"/>
  <c r="H104" i="54"/>
  <c r="C105" i="54"/>
  <c r="E105" i="54"/>
  <c r="G105" i="54"/>
  <c r="H105" i="54"/>
  <c r="C106" i="54"/>
  <c r="E106" i="54"/>
  <c r="G106" i="54"/>
  <c r="H106" i="54"/>
  <c r="C107" i="54"/>
  <c r="E107" i="54"/>
  <c r="G107" i="54"/>
  <c r="H107" i="54"/>
  <c r="K107" i="54" s="1"/>
  <c r="C108" i="54"/>
  <c r="E108" i="54"/>
  <c r="G108" i="54"/>
  <c r="H108" i="54"/>
  <c r="K108" i="54" s="1"/>
  <c r="C109" i="54"/>
  <c r="E109" i="54"/>
  <c r="G109" i="54"/>
  <c r="H109" i="54"/>
  <c r="K109" i="54" s="1"/>
  <c r="C110" i="54"/>
  <c r="E110" i="54"/>
  <c r="G110" i="54"/>
  <c r="H110" i="54"/>
  <c r="K110" i="54" s="1"/>
  <c r="C111" i="54"/>
  <c r="E111" i="54"/>
  <c r="G111" i="54"/>
  <c r="H111" i="54"/>
  <c r="K111" i="54" s="1"/>
  <c r="C112" i="54"/>
  <c r="E112" i="54"/>
  <c r="G112" i="54"/>
  <c r="H112" i="54"/>
  <c r="K112" i="54" s="1"/>
  <c r="H101" i="54"/>
  <c r="G101" i="54"/>
  <c r="E101" i="54"/>
  <c r="C101" i="54"/>
  <c r="C89" i="54"/>
  <c r="E89" i="54"/>
  <c r="G89" i="54"/>
  <c r="H89" i="54"/>
  <c r="C90" i="54"/>
  <c r="E90" i="54"/>
  <c r="G90" i="54"/>
  <c r="H90" i="54"/>
  <c r="C91" i="54"/>
  <c r="E91" i="54"/>
  <c r="G91" i="54"/>
  <c r="H91" i="54"/>
  <c r="C92" i="54"/>
  <c r="E92" i="54"/>
  <c r="G92" i="54"/>
  <c r="H92" i="54"/>
  <c r="C93" i="54"/>
  <c r="E93" i="54"/>
  <c r="G93" i="54"/>
  <c r="H93" i="54"/>
  <c r="C94" i="54"/>
  <c r="E94" i="54"/>
  <c r="G94" i="54"/>
  <c r="H94" i="54"/>
  <c r="K94" i="54" s="1"/>
  <c r="C95" i="54"/>
  <c r="E95" i="54"/>
  <c r="G95" i="54"/>
  <c r="H95" i="54"/>
  <c r="K95" i="54" s="1"/>
  <c r="C96" i="54"/>
  <c r="E96" i="54"/>
  <c r="G96" i="54"/>
  <c r="H96" i="54"/>
  <c r="K96" i="54" s="1"/>
  <c r="C97" i="54"/>
  <c r="E97" i="54"/>
  <c r="G97" i="54"/>
  <c r="H97" i="54"/>
  <c r="K97" i="54" s="1"/>
  <c r="C98" i="54"/>
  <c r="E98" i="54"/>
  <c r="G98" i="54"/>
  <c r="H98" i="54"/>
  <c r="K98" i="54" s="1"/>
  <c r="C99" i="54"/>
  <c r="E99" i="54"/>
  <c r="G99" i="54"/>
  <c r="H99" i="54"/>
  <c r="K99" i="54" s="1"/>
  <c r="H88" i="54"/>
  <c r="G88" i="54"/>
  <c r="E88" i="54"/>
  <c r="C88" i="54"/>
  <c r="C76" i="54"/>
  <c r="E76" i="54"/>
  <c r="G76" i="54"/>
  <c r="H76" i="54"/>
  <c r="C77" i="54"/>
  <c r="E77" i="54"/>
  <c r="G77" i="54"/>
  <c r="H77" i="54"/>
  <c r="C78" i="54"/>
  <c r="E78" i="54"/>
  <c r="G78" i="54"/>
  <c r="H78" i="54"/>
  <c r="C79" i="54"/>
  <c r="E79" i="54"/>
  <c r="G79" i="54"/>
  <c r="H79" i="54"/>
  <c r="C80" i="54"/>
  <c r="E80" i="54"/>
  <c r="G80" i="54"/>
  <c r="H80" i="54"/>
  <c r="C81" i="54"/>
  <c r="E81" i="54"/>
  <c r="G81" i="54"/>
  <c r="H81" i="54"/>
  <c r="K81" i="54" s="1"/>
  <c r="C82" i="54"/>
  <c r="E82" i="54"/>
  <c r="G82" i="54"/>
  <c r="H82" i="54"/>
  <c r="K82" i="54" s="1"/>
  <c r="C83" i="54"/>
  <c r="E83" i="54"/>
  <c r="G83" i="54"/>
  <c r="H83" i="54"/>
  <c r="K83" i="54" s="1"/>
  <c r="C84" i="54"/>
  <c r="E84" i="54"/>
  <c r="G84" i="54"/>
  <c r="H84" i="54"/>
  <c r="K84" i="54" s="1"/>
  <c r="C85" i="54"/>
  <c r="E85" i="54"/>
  <c r="G85" i="54"/>
  <c r="H85" i="54"/>
  <c r="K85" i="54" s="1"/>
  <c r="C86" i="54"/>
  <c r="E86" i="54"/>
  <c r="G86" i="54"/>
  <c r="H86" i="54"/>
  <c r="K86" i="54" s="1"/>
  <c r="H75" i="54"/>
  <c r="G75" i="54"/>
  <c r="E75" i="54"/>
  <c r="C75" i="54"/>
  <c r="C63" i="54"/>
  <c r="E63" i="54"/>
  <c r="G63" i="54"/>
  <c r="H63" i="54"/>
  <c r="C64" i="54"/>
  <c r="E64" i="54"/>
  <c r="G64" i="54"/>
  <c r="H64" i="54"/>
  <c r="C65" i="54"/>
  <c r="E65" i="54"/>
  <c r="G65" i="54"/>
  <c r="H65" i="54"/>
  <c r="C66" i="54"/>
  <c r="E66" i="54"/>
  <c r="G66" i="54"/>
  <c r="H66" i="54"/>
  <c r="C67" i="54"/>
  <c r="E67" i="54"/>
  <c r="G67" i="54"/>
  <c r="H67" i="54"/>
  <c r="C68" i="54"/>
  <c r="E68" i="54"/>
  <c r="G68" i="54"/>
  <c r="H68" i="54"/>
  <c r="K68" i="54" s="1"/>
  <c r="C69" i="54"/>
  <c r="E69" i="54"/>
  <c r="G69" i="54"/>
  <c r="H69" i="54"/>
  <c r="K69" i="54" s="1"/>
  <c r="C70" i="54"/>
  <c r="E70" i="54"/>
  <c r="G70" i="54"/>
  <c r="H70" i="54"/>
  <c r="K70" i="54" s="1"/>
  <c r="C71" i="54"/>
  <c r="E71" i="54"/>
  <c r="G71" i="54"/>
  <c r="H71" i="54"/>
  <c r="K71" i="54" s="1"/>
  <c r="C72" i="54"/>
  <c r="E72" i="54"/>
  <c r="G72" i="54"/>
  <c r="H72" i="54"/>
  <c r="K72" i="54" s="1"/>
  <c r="C73" i="54"/>
  <c r="E73" i="54"/>
  <c r="G73" i="54"/>
  <c r="H73" i="54"/>
  <c r="K73" i="54" s="1"/>
  <c r="H62" i="54"/>
  <c r="G62" i="54"/>
  <c r="E62" i="54"/>
  <c r="C62" i="54"/>
  <c r="C50" i="54"/>
  <c r="E50" i="54"/>
  <c r="G50" i="54"/>
  <c r="H50" i="54"/>
  <c r="C51" i="54"/>
  <c r="E51" i="54"/>
  <c r="G51" i="54"/>
  <c r="H51" i="54"/>
  <c r="C52" i="54"/>
  <c r="E52" i="54"/>
  <c r="G52" i="54"/>
  <c r="H52" i="54"/>
  <c r="C53" i="54"/>
  <c r="E53" i="54"/>
  <c r="G53" i="54"/>
  <c r="H53" i="54"/>
  <c r="C54" i="54"/>
  <c r="E54" i="54"/>
  <c r="G54" i="54"/>
  <c r="H54" i="54"/>
  <c r="C55" i="54"/>
  <c r="E55" i="54"/>
  <c r="G55" i="54"/>
  <c r="H55" i="54"/>
  <c r="K55" i="54" s="1"/>
  <c r="C56" i="54"/>
  <c r="E56" i="54"/>
  <c r="G56" i="54"/>
  <c r="H56" i="54"/>
  <c r="K56" i="54" s="1"/>
  <c r="C57" i="54"/>
  <c r="E57" i="54"/>
  <c r="G57" i="54"/>
  <c r="H57" i="54"/>
  <c r="K57" i="54" s="1"/>
  <c r="C58" i="54"/>
  <c r="E58" i="54"/>
  <c r="G58" i="54"/>
  <c r="H58" i="54"/>
  <c r="K58" i="54" s="1"/>
  <c r="C59" i="54"/>
  <c r="E59" i="54"/>
  <c r="G59" i="54"/>
  <c r="H59" i="54"/>
  <c r="K59" i="54" s="1"/>
  <c r="C60" i="54"/>
  <c r="E60" i="54"/>
  <c r="G60" i="54"/>
  <c r="H60" i="54"/>
  <c r="K60" i="54" s="1"/>
  <c r="H49" i="54"/>
  <c r="G49" i="54"/>
  <c r="E49" i="54"/>
  <c r="C49" i="54"/>
  <c r="C37" i="54"/>
  <c r="E37" i="54"/>
  <c r="G37" i="54"/>
  <c r="H37" i="54"/>
  <c r="C38" i="54"/>
  <c r="E38" i="54"/>
  <c r="G38" i="54"/>
  <c r="H38" i="54"/>
  <c r="C39" i="54"/>
  <c r="E39" i="54"/>
  <c r="G39" i="54"/>
  <c r="H39" i="54"/>
  <c r="C40" i="54"/>
  <c r="E40" i="54"/>
  <c r="G40" i="54"/>
  <c r="H40" i="54"/>
  <c r="C41" i="54"/>
  <c r="E41" i="54"/>
  <c r="G41" i="54"/>
  <c r="H41" i="54"/>
  <c r="C42" i="54"/>
  <c r="E42" i="54"/>
  <c r="G42" i="54"/>
  <c r="H42" i="54"/>
  <c r="K42" i="54" s="1"/>
  <c r="C43" i="54"/>
  <c r="E43" i="54"/>
  <c r="G43" i="54"/>
  <c r="H43" i="54"/>
  <c r="K43" i="54" s="1"/>
  <c r="C44" i="54"/>
  <c r="E44" i="54"/>
  <c r="G44" i="54"/>
  <c r="H44" i="54"/>
  <c r="K44" i="54" s="1"/>
  <c r="C45" i="54"/>
  <c r="E45" i="54"/>
  <c r="G45" i="54"/>
  <c r="H45" i="54"/>
  <c r="K45" i="54" s="1"/>
  <c r="C46" i="54"/>
  <c r="E46" i="54"/>
  <c r="G46" i="54"/>
  <c r="H46" i="54"/>
  <c r="K46" i="54" s="1"/>
  <c r="C47" i="54"/>
  <c r="E47" i="54"/>
  <c r="G47" i="54"/>
  <c r="H47" i="54"/>
  <c r="K47" i="54" s="1"/>
  <c r="H36" i="54"/>
  <c r="G36" i="54"/>
  <c r="E36" i="54"/>
  <c r="C36" i="54"/>
  <c r="C24" i="54"/>
  <c r="E24" i="54"/>
  <c r="G24" i="54"/>
  <c r="H24" i="54"/>
  <c r="C25" i="54"/>
  <c r="E25" i="54"/>
  <c r="G25" i="54"/>
  <c r="H25" i="54"/>
  <c r="C26" i="54"/>
  <c r="E26" i="54"/>
  <c r="G26" i="54"/>
  <c r="H26" i="54"/>
  <c r="C27" i="54"/>
  <c r="E27" i="54"/>
  <c r="G27" i="54"/>
  <c r="H27" i="54"/>
  <c r="C28" i="54"/>
  <c r="E28" i="54"/>
  <c r="G28" i="54"/>
  <c r="H28" i="54"/>
  <c r="C29" i="54"/>
  <c r="E29" i="54"/>
  <c r="G29" i="54"/>
  <c r="H29" i="54"/>
  <c r="K29" i="54" s="1"/>
  <c r="C30" i="54"/>
  <c r="E30" i="54"/>
  <c r="G30" i="54"/>
  <c r="H30" i="54"/>
  <c r="K30" i="54" s="1"/>
  <c r="C31" i="54"/>
  <c r="E31" i="54"/>
  <c r="G31" i="54"/>
  <c r="H31" i="54"/>
  <c r="K31" i="54" s="1"/>
  <c r="C32" i="54"/>
  <c r="E32" i="54"/>
  <c r="G32" i="54"/>
  <c r="H32" i="54"/>
  <c r="K32" i="54" s="1"/>
  <c r="C33" i="54"/>
  <c r="E33" i="54"/>
  <c r="G33" i="54"/>
  <c r="H33" i="54"/>
  <c r="K33" i="54" s="1"/>
  <c r="C34" i="54"/>
  <c r="E34" i="54"/>
  <c r="G34" i="54"/>
  <c r="H34" i="54"/>
  <c r="K34" i="54" s="1"/>
  <c r="H23" i="54"/>
  <c r="G23" i="54"/>
  <c r="E23" i="54"/>
  <c r="C23" i="54"/>
  <c r="C11" i="54"/>
  <c r="E11" i="54"/>
  <c r="G11" i="54"/>
  <c r="T11" i="54" s="1"/>
  <c r="H11" i="54"/>
  <c r="C12" i="54"/>
  <c r="E12" i="54"/>
  <c r="G12" i="54"/>
  <c r="T12" i="54" s="1"/>
  <c r="H12" i="54"/>
  <c r="C13" i="54"/>
  <c r="E13" i="54"/>
  <c r="G13" i="54"/>
  <c r="T13" i="54" s="1"/>
  <c r="H13" i="54"/>
  <c r="C14" i="54"/>
  <c r="E14" i="54"/>
  <c r="G14" i="54"/>
  <c r="T14" i="54" s="1"/>
  <c r="H14" i="54"/>
  <c r="C15" i="54"/>
  <c r="E15" i="54"/>
  <c r="G15" i="54"/>
  <c r="T15" i="54" s="1"/>
  <c r="H15" i="54"/>
  <c r="C16" i="54"/>
  <c r="E16" i="54"/>
  <c r="G16" i="54"/>
  <c r="T16" i="54" s="1"/>
  <c r="H16" i="54"/>
  <c r="K16" i="54" s="1"/>
  <c r="C17" i="54"/>
  <c r="E17" i="54"/>
  <c r="G17" i="54"/>
  <c r="T17" i="54" s="1"/>
  <c r="H17" i="54"/>
  <c r="K17" i="54" s="1"/>
  <c r="C18" i="54"/>
  <c r="E18" i="54"/>
  <c r="G18" i="54"/>
  <c r="T18" i="54" s="1"/>
  <c r="H18" i="54"/>
  <c r="K18" i="54" s="1"/>
  <c r="C19" i="54"/>
  <c r="E19" i="54"/>
  <c r="G19" i="54"/>
  <c r="T19" i="54" s="1"/>
  <c r="H19" i="54"/>
  <c r="K19" i="54" s="1"/>
  <c r="C20" i="54"/>
  <c r="E20" i="54"/>
  <c r="G20" i="54"/>
  <c r="T20" i="54" s="1"/>
  <c r="H20" i="54"/>
  <c r="K20" i="54" s="1"/>
  <c r="C21" i="54"/>
  <c r="E21" i="54"/>
  <c r="G21" i="54"/>
  <c r="T21" i="54" s="1"/>
  <c r="H21" i="54"/>
  <c r="K21" i="54" s="1"/>
  <c r="H10" i="54"/>
  <c r="G10" i="54"/>
  <c r="T10" i="54" s="1"/>
  <c r="E10" i="54"/>
  <c r="C10" i="54"/>
  <c r="Z76" i="50"/>
  <c r="Y76" i="50"/>
  <c r="S76" i="50"/>
  <c r="Q76" i="50"/>
  <c r="O76" i="50"/>
  <c r="M76" i="50"/>
  <c r="G76" i="50"/>
  <c r="E76" i="50"/>
  <c r="C76" i="50"/>
  <c r="B76" i="50"/>
  <c r="Z75" i="50"/>
  <c r="Y75" i="50"/>
  <c r="S75" i="50"/>
  <c r="Q75" i="50"/>
  <c r="O75" i="50"/>
  <c r="M75" i="50"/>
  <c r="G75" i="50"/>
  <c r="E75" i="50"/>
  <c r="C75" i="50"/>
  <c r="B75" i="50"/>
  <c r="Z74" i="50"/>
  <c r="Y74" i="50"/>
  <c r="S74" i="50"/>
  <c r="Q74" i="50"/>
  <c r="O74" i="50"/>
  <c r="M74" i="50"/>
  <c r="G74" i="50"/>
  <c r="E74" i="50"/>
  <c r="C74" i="50"/>
  <c r="B74" i="50"/>
  <c r="Z73" i="50"/>
  <c r="Y73" i="50"/>
  <c r="S73" i="50"/>
  <c r="Q73" i="50"/>
  <c r="O73" i="50"/>
  <c r="M73" i="50"/>
  <c r="G73" i="50"/>
  <c r="E73" i="50"/>
  <c r="C73" i="50"/>
  <c r="B73" i="50"/>
  <c r="Z72" i="50"/>
  <c r="Y72" i="50"/>
  <c r="S72" i="50"/>
  <c r="Q72" i="50"/>
  <c r="O72" i="50"/>
  <c r="M72" i="50"/>
  <c r="G72" i="50"/>
  <c r="E72" i="50"/>
  <c r="C72" i="50"/>
  <c r="B72" i="50"/>
  <c r="Z71" i="50"/>
  <c r="Y71" i="50"/>
  <c r="S71" i="50"/>
  <c r="Q71" i="50"/>
  <c r="O71" i="50"/>
  <c r="M71" i="50"/>
  <c r="G71" i="50"/>
  <c r="E71" i="50"/>
  <c r="C71" i="50"/>
  <c r="B71" i="50"/>
  <c r="Z70" i="50"/>
  <c r="Y70" i="50"/>
  <c r="S70" i="50"/>
  <c r="Q70" i="50"/>
  <c r="O70" i="50"/>
  <c r="M70" i="50"/>
  <c r="G70" i="50"/>
  <c r="E70" i="50"/>
  <c r="C70" i="50"/>
  <c r="B70" i="50"/>
  <c r="Z69" i="50"/>
  <c r="Y69" i="50"/>
  <c r="S69" i="50"/>
  <c r="Q69" i="50"/>
  <c r="O69" i="50"/>
  <c r="M69" i="50"/>
  <c r="G69" i="50"/>
  <c r="E69" i="50"/>
  <c r="C69" i="50"/>
  <c r="B69" i="50"/>
  <c r="Z68" i="50"/>
  <c r="Y68" i="50"/>
  <c r="S68" i="50"/>
  <c r="Q68" i="50"/>
  <c r="O68" i="50"/>
  <c r="M68" i="50"/>
  <c r="G68" i="50"/>
  <c r="E68" i="50"/>
  <c r="C68" i="50"/>
  <c r="B68" i="50"/>
  <c r="Z67" i="50"/>
  <c r="Y67" i="50"/>
  <c r="S67" i="50"/>
  <c r="Q67" i="50"/>
  <c r="O67" i="50"/>
  <c r="M67" i="50"/>
  <c r="G67" i="50"/>
  <c r="E67" i="50"/>
  <c r="C67" i="50"/>
  <c r="B67" i="50"/>
  <c r="Z66" i="50"/>
  <c r="Y66" i="50"/>
  <c r="S66" i="50"/>
  <c r="Q66" i="50"/>
  <c r="O66" i="50"/>
  <c r="M66" i="50"/>
  <c r="G66" i="50"/>
  <c r="E66" i="50"/>
  <c r="C66" i="50"/>
  <c r="B66" i="50"/>
  <c r="Z65" i="50"/>
  <c r="Y65" i="50"/>
  <c r="S65" i="50"/>
  <c r="Q65" i="50"/>
  <c r="O65" i="50"/>
  <c r="M65" i="50"/>
  <c r="G65" i="50"/>
  <c r="E65" i="50"/>
  <c r="C65" i="50"/>
  <c r="B65" i="50"/>
  <c r="Z64" i="50"/>
  <c r="Y64" i="50"/>
  <c r="S64" i="50"/>
  <c r="Q64" i="50"/>
  <c r="O64" i="50"/>
  <c r="M64" i="50"/>
  <c r="G64" i="50"/>
  <c r="E64" i="50"/>
  <c r="C64" i="50"/>
  <c r="B64" i="50"/>
  <c r="Z63" i="50"/>
  <c r="Y63" i="50"/>
  <c r="S63" i="50"/>
  <c r="Q63" i="50"/>
  <c r="O63" i="50"/>
  <c r="M63" i="50"/>
  <c r="G63" i="50"/>
  <c r="E63" i="50"/>
  <c r="C63" i="50"/>
  <c r="B63" i="50"/>
  <c r="Z62" i="50"/>
  <c r="Y62" i="50"/>
  <c r="S62" i="50"/>
  <c r="Q62" i="50"/>
  <c r="O62" i="50"/>
  <c r="M62" i="50"/>
  <c r="G62" i="50"/>
  <c r="E62" i="50"/>
  <c r="C62" i="50"/>
  <c r="B62" i="50"/>
  <c r="Z61" i="50"/>
  <c r="Y61" i="50"/>
  <c r="S61" i="50"/>
  <c r="Q61" i="50"/>
  <c r="O61" i="50"/>
  <c r="M61" i="50"/>
  <c r="G61" i="50"/>
  <c r="E61" i="50"/>
  <c r="C61" i="50"/>
  <c r="B61" i="50"/>
  <c r="Z60" i="50"/>
  <c r="Y60" i="50"/>
  <c r="S60" i="50"/>
  <c r="Q60" i="50"/>
  <c r="O60" i="50"/>
  <c r="M60" i="50"/>
  <c r="G60" i="50"/>
  <c r="E60" i="50"/>
  <c r="C60" i="50"/>
  <c r="B60" i="50"/>
  <c r="Z59" i="50"/>
  <c r="Y59" i="50"/>
  <c r="S59" i="50"/>
  <c r="Q59" i="50"/>
  <c r="O59" i="50"/>
  <c r="M59" i="50"/>
  <c r="G59" i="50"/>
  <c r="E59" i="50"/>
  <c r="C59" i="50"/>
  <c r="B59" i="50"/>
  <c r="Z58" i="50"/>
  <c r="Y58" i="50"/>
  <c r="S58" i="50"/>
  <c r="Q58" i="50"/>
  <c r="O58" i="50"/>
  <c r="M58" i="50"/>
  <c r="G58" i="50"/>
  <c r="E58" i="50"/>
  <c r="C58" i="50"/>
  <c r="B58" i="50"/>
  <c r="Z57" i="50"/>
  <c r="Y57" i="50"/>
  <c r="S57" i="50"/>
  <c r="Q57" i="50"/>
  <c r="O57" i="50"/>
  <c r="M57" i="50"/>
  <c r="G57" i="50"/>
  <c r="E57" i="50"/>
  <c r="C57" i="50"/>
  <c r="B57" i="50"/>
  <c r="Z56" i="50"/>
  <c r="Y56" i="50"/>
  <c r="S56" i="50"/>
  <c r="Q56" i="50"/>
  <c r="O56" i="50"/>
  <c r="M56" i="50"/>
  <c r="G56" i="50"/>
  <c r="E56" i="50"/>
  <c r="C56" i="50"/>
  <c r="B56" i="50"/>
  <c r="Z55" i="50"/>
  <c r="Y55" i="50"/>
  <c r="S55" i="50"/>
  <c r="Q55" i="50"/>
  <c r="O55" i="50"/>
  <c r="M55" i="50"/>
  <c r="G55" i="50"/>
  <c r="E55" i="50"/>
  <c r="C55" i="50"/>
  <c r="B55" i="50"/>
  <c r="Z54" i="50"/>
  <c r="Y54" i="50"/>
  <c r="S54" i="50"/>
  <c r="Q54" i="50"/>
  <c r="O54" i="50"/>
  <c r="M54" i="50"/>
  <c r="G54" i="50"/>
  <c r="E54" i="50"/>
  <c r="C54" i="50"/>
  <c r="B54" i="50"/>
  <c r="Z53" i="50"/>
  <c r="Y53" i="50"/>
  <c r="S53" i="50"/>
  <c r="Q53" i="50"/>
  <c r="O53" i="50"/>
  <c r="M53" i="50"/>
  <c r="G53" i="50"/>
  <c r="E53" i="50"/>
  <c r="C53" i="50"/>
  <c r="B53" i="50"/>
  <c r="Z52" i="50"/>
  <c r="Y52" i="50"/>
  <c r="S52" i="50"/>
  <c r="Q52" i="50"/>
  <c r="O52" i="50"/>
  <c r="M52" i="50"/>
  <c r="G52" i="50"/>
  <c r="E52" i="50"/>
  <c r="C52" i="50"/>
  <c r="B52" i="50"/>
  <c r="Z51" i="50"/>
  <c r="Y51" i="50"/>
  <c r="S51" i="50"/>
  <c r="Q51" i="50"/>
  <c r="O51" i="50"/>
  <c r="M51" i="50"/>
  <c r="G51" i="50"/>
  <c r="E51" i="50"/>
  <c r="C51" i="50"/>
  <c r="B51" i="50"/>
  <c r="Z50" i="50"/>
  <c r="Y50" i="50"/>
  <c r="S50" i="50"/>
  <c r="Q50" i="50"/>
  <c r="O50" i="50"/>
  <c r="M50" i="50"/>
  <c r="G50" i="50"/>
  <c r="E50" i="50"/>
  <c r="C50" i="50"/>
  <c r="B50" i="50"/>
  <c r="Z49" i="50"/>
  <c r="Y49" i="50"/>
  <c r="S49" i="50"/>
  <c r="Q49" i="50"/>
  <c r="O49" i="50"/>
  <c r="M49" i="50"/>
  <c r="G49" i="50"/>
  <c r="E49" i="50"/>
  <c r="C49" i="50"/>
  <c r="B49" i="50"/>
  <c r="Z48" i="50"/>
  <c r="Y48" i="50"/>
  <c r="S48" i="50"/>
  <c r="Q48" i="50"/>
  <c r="O48" i="50"/>
  <c r="M48" i="50"/>
  <c r="G48" i="50"/>
  <c r="E48" i="50"/>
  <c r="C48" i="50"/>
  <c r="B48" i="50"/>
  <c r="Z47" i="50"/>
  <c r="Y47" i="50"/>
  <c r="S47" i="50"/>
  <c r="Q47" i="50"/>
  <c r="O47" i="50"/>
  <c r="M47" i="50"/>
  <c r="G47" i="50"/>
  <c r="E47" i="50"/>
  <c r="C47" i="50"/>
  <c r="B47" i="50"/>
  <c r="Z46" i="50"/>
  <c r="Y46" i="50"/>
  <c r="S46" i="50"/>
  <c r="Q46" i="50"/>
  <c r="O46" i="50"/>
  <c r="M46" i="50"/>
  <c r="G46" i="50"/>
  <c r="E46" i="50"/>
  <c r="C46" i="50"/>
  <c r="B46" i="50"/>
  <c r="Z45" i="50"/>
  <c r="Y45" i="50"/>
  <c r="S45" i="50"/>
  <c r="Q45" i="50"/>
  <c r="O45" i="50"/>
  <c r="M45" i="50"/>
  <c r="G45" i="50"/>
  <c r="E45" i="50"/>
  <c r="C45" i="50"/>
  <c r="B45" i="50"/>
  <c r="Z44" i="50"/>
  <c r="Y44" i="50"/>
  <c r="S44" i="50"/>
  <c r="Q44" i="50"/>
  <c r="O44" i="50"/>
  <c r="M44" i="50"/>
  <c r="G44" i="50"/>
  <c r="E44" i="50"/>
  <c r="C44" i="50"/>
  <c r="B44" i="50"/>
  <c r="Z43" i="50"/>
  <c r="Y43" i="50"/>
  <c r="S43" i="50"/>
  <c r="Q43" i="50"/>
  <c r="O43" i="50"/>
  <c r="M43" i="50"/>
  <c r="G43" i="50"/>
  <c r="E43" i="50"/>
  <c r="C43" i="50"/>
  <c r="B43" i="50"/>
  <c r="Z42" i="50"/>
  <c r="Y42" i="50"/>
  <c r="S42" i="50"/>
  <c r="Q42" i="50"/>
  <c r="O42" i="50"/>
  <c r="M42" i="50"/>
  <c r="G42" i="50"/>
  <c r="E42" i="50"/>
  <c r="C42" i="50"/>
  <c r="B42" i="50"/>
  <c r="Z41" i="50"/>
  <c r="Y41" i="50"/>
  <c r="S41" i="50"/>
  <c r="Q41" i="50"/>
  <c r="O41" i="50"/>
  <c r="M41" i="50"/>
  <c r="G41" i="50"/>
  <c r="E41" i="50"/>
  <c r="C41" i="50"/>
  <c r="B41" i="50"/>
  <c r="Z40" i="50"/>
  <c r="Y40" i="50"/>
  <c r="S40" i="50"/>
  <c r="Q40" i="50"/>
  <c r="O40" i="50"/>
  <c r="M40" i="50"/>
  <c r="G40" i="50"/>
  <c r="E40" i="50"/>
  <c r="C40" i="50"/>
  <c r="B40" i="50"/>
  <c r="Z39" i="50"/>
  <c r="Y39" i="50"/>
  <c r="S39" i="50"/>
  <c r="Q39" i="50"/>
  <c r="O39" i="50"/>
  <c r="M39" i="50"/>
  <c r="G39" i="50"/>
  <c r="E39" i="50"/>
  <c r="C39" i="50"/>
  <c r="B39" i="50"/>
  <c r="Z38" i="50"/>
  <c r="Y38" i="50"/>
  <c r="S38" i="50"/>
  <c r="Q38" i="50"/>
  <c r="O38" i="50"/>
  <c r="M38" i="50"/>
  <c r="G38" i="50"/>
  <c r="E38" i="50"/>
  <c r="C38" i="50"/>
  <c r="B38" i="50"/>
  <c r="Z37" i="50"/>
  <c r="Y37" i="50"/>
  <c r="S37" i="50"/>
  <c r="Q37" i="50"/>
  <c r="O37" i="50"/>
  <c r="M37" i="50"/>
  <c r="G37" i="50"/>
  <c r="E37" i="50"/>
  <c r="C37" i="50"/>
  <c r="B37" i="50"/>
  <c r="Z36" i="50"/>
  <c r="Y36" i="50"/>
  <c r="S36" i="50"/>
  <c r="Q36" i="50"/>
  <c r="O36" i="50"/>
  <c r="M36" i="50"/>
  <c r="G36" i="50"/>
  <c r="E36" i="50"/>
  <c r="C36" i="50"/>
  <c r="B36" i="50"/>
  <c r="E13" i="50"/>
  <c r="G13" i="50"/>
  <c r="M13" i="50"/>
  <c r="O13" i="50"/>
  <c r="Q13" i="50"/>
  <c r="S13" i="50"/>
  <c r="Y13" i="50"/>
  <c r="Z13" i="50"/>
  <c r="E14" i="50"/>
  <c r="G14" i="50"/>
  <c r="M14" i="50"/>
  <c r="O14" i="50"/>
  <c r="Q14" i="50"/>
  <c r="S14" i="50"/>
  <c r="Y14" i="50"/>
  <c r="Z14" i="50"/>
  <c r="E15" i="50"/>
  <c r="G15" i="50"/>
  <c r="M15" i="50"/>
  <c r="O15" i="50"/>
  <c r="Q15" i="50"/>
  <c r="S15" i="50"/>
  <c r="Y15" i="50"/>
  <c r="Z15" i="50"/>
  <c r="E16" i="50"/>
  <c r="G16" i="50"/>
  <c r="M16" i="50"/>
  <c r="O16" i="50"/>
  <c r="Q16" i="50"/>
  <c r="S16" i="50"/>
  <c r="Y16" i="50"/>
  <c r="Z16" i="50"/>
  <c r="E17" i="50"/>
  <c r="G17" i="50"/>
  <c r="M17" i="50"/>
  <c r="O17" i="50"/>
  <c r="Q17" i="50"/>
  <c r="S17" i="50"/>
  <c r="Y17" i="50"/>
  <c r="Z17" i="50"/>
  <c r="E18" i="50"/>
  <c r="G18" i="50"/>
  <c r="M18" i="50"/>
  <c r="O18" i="50"/>
  <c r="Q18" i="50"/>
  <c r="S18" i="50"/>
  <c r="Y18" i="50"/>
  <c r="Z18" i="50"/>
  <c r="E19" i="50"/>
  <c r="G19" i="50"/>
  <c r="M19" i="50"/>
  <c r="O19" i="50"/>
  <c r="Q19" i="50"/>
  <c r="S19" i="50"/>
  <c r="Y19" i="50"/>
  <c r="Z19" i="50"/>
  <c r="E20" i="50"/>
  <c r="G20" i="50"/>
  <c r="M20" i="50"/>
  <c r="O20" i="50"/>
  <c r="Q20" i="50"/>
  <c r="S20" i="50"/>
  <c r="Y20" i="50"/>
  <c r="Z20" i="50"/>
  <c r="E21" i="50"/>
  <c r="G21" i="50"/>
  <c r="M21" i="50"/>
  <c r="O21" i="50"/>
  <c r="Q21" i="50"/>
  <c r="S21" i="50"/>
  <c r="Y21" i="50"/>
  <c r="Z21" i="50"/>
  <c r="E22" i="50"/>
  <c r="G22" i="50"/>
  <c r="M22" i="50"/>
  <c r="O22" i="50"/>
  <c r="Q22" i="50"/>
  <c r="S22" i="50"/>
  <c r="Y22" i="50"/>
  <c r="Z22" i="50"/>
  <c r="E23" i="50"/>
  <c r="G23" i="50"/>
  <c r="M23" i="50"/>
  <c r="O23" i="50"/>
  <c r="Q23" i="50"/>
  <c r="S23" i="50"/>
  <c r="Y23" i="50"/>
  <c r="Z23" i="50"/>
  <c r="E24" i="50"/>
  <c r="G24" i="50"/>
  <c r="M24" i="50"/>
  <c r="O24" i="50"/>
  <c r="Q24" i="50"/>
  <c r="S24" i="50"/>
  <c r="Y24" i="50"/>
  <c r="Z24" i="50"/>
  <c r="E25" i="50"/>
  <c r="G25" i="50"/>
  <c r="M25" i="50"/>
  <c r="O25" i="50"/>
  <c r="Q25" i="50"/>
  <c r="S25" i="50"/>
  <c r="Y25" i="50"/>
  <c r="Z25" i="50"/>
  <c r="E26" i="50"/>
  <c r="G26" i="50"/>
  <c r="M26" i="50"/>
  <c r="O26" i="50"/>
  <c r="Q26" i="50"/>
  <c r="S26" i="50"/>
  <c r="Y26" i="50"/>
  <c r="Z26" i="50"/>
  <c r="E27" i="50"/>
  <c r="G27" i="50"/>
  <c r="M27" i="50"/>
  <c r="O27" i="50"/>
  <c r="Q27" i="50"/>
  <c r="S27" i="50"/>
  <c r="Y27" i="50"/>
  <c r="Z27" i="50"/>
  <c r="E28" i="50"/>
  <c r="G28" i="50"/>
  <c r="M28" i="50"/>
  <c r="O28" i="50"/>
  <c r="Q28" i="50"/>
  <c r="S28" i="50"/>
  <c r="Y28" i="50"/>
  <c r="Z28" i="50"/>
  <c r="E29" i="50"/>
  <c r="G29" i="50"/>
  <c r="M29" i="50"/>
  <c r="O29" i="50"/>
  <c r="Q29" i="50"/>
  <c r="S29" i="50"/>
  <c r="Y29" i="50"/>
  <c r="Z29" i="50"/>
  <c r="E30" i="50"/>
  <c r="G30" i="50"/>
  <c r="M30" i="50"/>
  <c r="O30" i="50"/>
  <c r="Q30" i="50"/>
  <c r="S30" i="50"/>
  <c r="Y30" i="50"/>
  <c r="Z30" i="50"/>
  <c r="E31" i="50"/>
  <c r="G31" i="50"/>
  <c r="M31" i="50"/>
  <c r="O31" i="50"/>
  <c r="Q31" i="50"/>
  <c r="S31" i="50"/>
  <c r="Y31" i="50"/>
  <c r="Z31" i="50"/>
  <c r="E32" i="50"/>
  <c r="G32" i="50"/>
  <c r="M32" i="50"/>
  <c r="O32" i="50"/>
  <c r="Q32" i="50"/>
  <c r="S32" i="50"/>
  <c r="Y32" i="50"/>
  <c r="Z32" i="50"/>
  <c r="E33" i="50"/>
  <c r="G33" i="50"/>
  <c r="M33" i="50"/>
  <c r="O33" i="50"/>
  <c r="Q33" i="50"/>
  <c r="S33" i="50"/>
  <c r="Y33" i="50"/>
  <c r="Z33" i="50"/>
  <c r="E34" i="50"/>
  <c r="G34" i="50"/>
  <c r="M34" i="50"/>
  <c r="O34" i="50"/>
  <c r="Q34" i="50"/>
  <c r="S34" i="50"/>
  <c r="Y34" i="50"/>
  <c r="Z34" i="50"/>
  <c r="B13" i="50"/>
  <c r="C13" i="50"/>
  <c r="B14" i="50"/>
  <c r="C14" i="50"/>
  <c r="B15" i="50"/>
  <c r="C15" i="50"/>
  <c r="B16" i="50"/>
  <c r="C16" i="50"/>
  <c r="B17" i="50"/>
  <c r="C17" i="50"/>
  <c r="B18" i="50"/>
  <c r="C18" i="50"/>
  <c r="B19" i="50"/>
  <c r="C19" i="50"/>
  <c r="B20" i="50"/>
  <c r="C20" i="50"/>
  <c r="B21" i="50"/>
  <c r="C21" i="50"/>
  <c r="B22" i="50"/>
  <c r="C22" i="50"/>
  <c r="B23" i="50"/>
  <c r="C23" i="50"/>
  <c r="B24" i="50"/>
  <c r="C24" i="50"/>
  <c r="B25" i="50"/>
  <c r="C25" i="50"/>
  <c r="B26" i="50"/>
  <c r="C26" i="50"/>
  <c r="B27" i="50"/>
  <c r="C27" i="50"/>
  <c r="B28" i="50"/>
  <c r="C28" i="50"/>
  <c r="B29" i="50"/>
  <c r="B30" i="50"/>
  <c r="C30" i="50"/>
  <c r="B31" i="50"/>
  <c r="C31" i="50"/>
  <c r="B32" i="50"/>
  <c r="C32" i="50"/>
  <c r="B33" i="50"/>
  <c r="C33" i="50"/>
  <c r="B34" i="50"/>
  <c r="C34" i="50"/>
  <c r="Z12" i="50"/>
  <c r="Y12" i="50"/>
  <c r="S12" i="50"/>
  <c r="Q12" i="50"/>
  <c r="O12" i="50"/>
  <c r="M12" i="50"/>
  <c r="G12" i="50"/>
  <c r="AE14" i="50" s="1"/>
  <c r="E12" i="50"/>
  <c r="C12" i="50"/>
  <c r="B12" i="50"/>
  <c r="W655" i="49"/>
  <c r="Q655" i="49"/>
  <c r="O655" i="49"/>
  <c r="M655" i="49"/>
  <c r="H655" i="49"/>
  <c r="F655" i="49"/>
  <c r="D655" i="49"/>
  <c r="C655" i="49"/>
  <c r="B655" i="49"/>
  <c r="W654" i="49"/>
  <c r="Q654" i="49"/>
  <c r="O654" i="49"/>
  <c r="M654" i="49"/>
  <c r="H654" i="49"/>
  <c r="F654" i="49"/>
  <c r="D654" i="49"/>
  <c r="C654" i="49"/>
  <c r="B654" i="49"/>
  <c r="W653" i="49"/>
  <c r="Q653" i="49"/>
  <c r="O653" i="49"/>
  <c r="M653" i="49"/>
  <c r="H653" i="49"/>
  <c r="F653" i="49"/>
  <c r="D653" i="49"/>
  <c r="C653" i="49"/>
  <c r="B653" i="49"/>
  <c r="W652" i="49"/>
  <c r="Q652" i="49"/>
  <c r="O652" i="49"/>
  <c r="M652" i="49"/>
  <c r="H652" i="49"/>
  <c r="F652" i="49"/>
  <c r="D652" i="49"/>
  <c r="C652" i="49"/>
  <c r="B652" i="49"/>
  <c r="W651" i="49"/>
  <c r="Q651" i="49"/>
  <c r="O651" i="49"/>
  <c r="M651" i="49"/>
  <c r="H651" i="49"/>
  <c r="F651" i="49"/>
  <c r="D651" i="49"/>
  <c r="C651" i="49"/>
  <c r="B651" i="49"/>
  <c r="W650" i="49"/>
  <c r="Q650" i="49"/>
  <c r="O650" i="49"/>
  <c r="M650" i="49"/>
  <c r="H650" i="49"/>
  <c r="F650" i="49"/>
  <c r="D650" i="49"/>
  <c r="C650" i="49"/>
  <c r="B650" i="49"/>
  <c r="W649" i="49"/>
  <c r="Q649" i="49"/>
  <c r="O649" i="49"/>
  <c r="M649" i="49"/>
  <c r="H649" i="49"/>
  <c r="F649" i="49"/>
  <c r="D649" i="49"/>
  <c r="C649" i="49"/>
  <c r="B649" i="49"/>
  <c r="W648" i="49"/>
  <c r="Q648" i="49"/>
  <c r="O648" i="49"/>
  <c r="M648" i="49"/>
  <c r="H648" i="49"/>
  <c r="F648" i="49"/>
  <c r="D648" i="49"/>
  <c r="C648" i="49"/>
  <c r="B648" i="49"/>
  <c r="W647" i="49"/>
  <c r="Q647" i="49"/>
  <c r="O647" i="49"/>
  <c r="M647" i="49"/>
  <c r="H647" i="49"/>
  <c r="F647" i="49"/>
  <c r="D647" i="49"/>
  <c r="C647" i="49"/>
  <c r="B647" i="49"/>
  <c r="W646" i="49"/>
  <c r="Q646" i="49"/>
  <c r="O646" i="49"/>
  <c r="M646" i="49"/>
  <c r="H646" i="49"/>
  <c r="F646" i="49"/>
  <c r="D646" i="49"/>
  <c r="C646" i="49"/>
  <c r="B646" i="49"/>
  <c r="W645" i="49"/>
  <c r="Q645" i="49"/>
  <c r="O645" i="49"/>
  <c r="M645" i="49"/>
  <c r="H645" i="49"/>
  <c r="F645" i="49"/>
  <c r="D645" i="49"/>
  <c r="C645" i="49"/>
  <c r="B645" i="49"/>
  <c r="W644" i="49"/>
  <c r="Q644" i="49"/>
  <c r="O644" i="49"/>
  <c r="M644" i="49"/>
  <c r="H644" i="49"/>
  <c r="F644" i="49"/>
  <c r="D644" i="49"/>
  <c r="C644" i="49"/>
  <c r="B644" i="49"/>
  <c r="W643" i="49"/>
  <c r="Q643" i="49"/>
  <c r="O643" i="49"/>
  <c r="M643" i="49"/>
  <c r="H643" i="49"/>
  <c r="F643" i="49"/>
  <c r="D643" i="49"/>
  <c r="C643" i="49"/>
  <c r="B643" i="49"/>
  <c r="W642" i="49"/>
  <c r="Q642" i="49"/>
  <c r="O642" i="49"/>
  <c r="M642" i="49"/>
  <c r="H642" i="49"/>
  <c r="F642" i="49"/>
  <c r="D642" i="49"/>
  <c r="C642" i="49"/>
  <c r="B642" i="49"/>
  <c r="W641" i="49"/>
  <c r="Q641" i="49"/>
  <c r="O641" i="49"/>
  <c r="M641" i="49"/>
  <c r="H641" i="49"/>
  <c r="F641" i="49"/>
  <c r="D641" i="49"/>
  <c r="C641" i="49"/>
  <c r="B641" i="49"/>
  <c r="W640" i="49"/>
  <c r="Q640" i="49"/>
  <c r="O640" i="49"/>
  <c r="M640" i="49"/>
  <c r="H640" i="49"/>
  <c r="F640" i="49"/>
  <c r="D640" i="49"/>
  <c r="C640" i="49"/>
  <c r="B640" i="49"/>
  <c r="W639" i="49"/>
  <c r="Q639" i="49"/>
  <c r="O639" i="49"/>
  <c r="M639" i="49"/>
  <c r="H639" i="49"/>
  <c r="F639" i="49"/>
  <c r="D639" i="49"/>
  <c r="C639" i="49"/>
  <c r="B639" i="49"/>
  <c r="W638" i="49"/>
  <c r="Q638" i="49"/>
  <c r="O638" i="49"/>
  <c r="M638" i="49"/>
  <c r="H638" i="49"/>
  <c r="F638" i="49"/>
  <c r="D638" i="49"/>
  <c r="C638" i="49"/>
  <c r="B638" i="49"/>
  <c r="W637" i="49"/>
  <c r="Q637" i="49"/>
  <c r="O637" i="49"/>
  <c r="M637" i="49"/>
  <c r="H637" i="49"/>
  <c r="F637" i="49"/>
  <c r="D637" i="49"/>
  <c r="C637" i="49"/>
  <c r="B637" i="49"/>
  <c r="W636" i="49"/>
  <c r="Q636" i="49"/>
  <c r="O636" i="49"/>
  <c r="M636" i="49"/>
  <c r="H636" i="49"/>
  <c r="F636" i="49"/>
  <c r="D636" i="49"/>
  <c r="C636" i="49"/>
  <c r="B636" i="49"/>
  <c r="W635" i="49"/>
  <c r="Q635" i="49"/>
  <c r="O635" i="49"/>
  <c r="M635" i="49"/>
  <c r="H635" i="49"/>
  <c r="F635" i="49"/>
  <c r="D635" i="49"/>
  <c r="C635" i="49"/>
  <c r="B635" i="49"/>
  <c r="W634" i="49"/>
  <c r="Q634" i="49"/>
  <c r="O634" i="49"/>
  <c r="M634" i="49"/>
  <c r="H634" i="49"/>
  <c r="F634" i="49"/>
  <c r="D634" i="49"/>
  <c r="C634" i="49"/>
  <c r="B634" i="49"/>
  <c r="W633" i="49"/>
  <c r="Q633" i="49"/>
  <c r="O633" i="49"/>
  <c r="M633" i="49"/>
  <c r="H633" i="49"/>
  <c r="F633" i="49"/>
  <c r="D633" i="49"/>
  <c r="C633" i="49"/>
  <c r="B633" i="49"/>
  <c r="W632" i="49"/>
  <c r="Q632" i="49"/>
  <c r="O632" i="49"/>
  <c r="M632" i="49"/>
  <c r="H632" i="49"/>
  <c r="F632" i="49"/>
  <c r="D632" i="49"/>
  <c r="C632" i="49"/>
  <c r="B632" i="49"/>
  <c r="W631" i="49"/>
  <c r="Q631" i="49"/>
  <c r="O631" i="49"/>
  <c r="M631" i="49"/>
  <c r="H631" i="49"/>
  <c r="F631" i="49"/>
  <c r="D631" i="49"/>
  <c r="C631" i="49"/>
  <c r="B631" i="49"/>
  <c r="W630" i="49"/>
  <c r="Q630" i="49"/>
  <c r="O630" i="49"/>
  <c r="M630" i="49"/>
  <c r="H630" i="49"/>
  <c r="F630" i="49"/>
  <c r="D630" i="49"/>
  <c r="C630" i="49"/>
  <c r="B630" i="49"/>
  <c r="W629" i="49"/>
  <c r="Q629" i="49"/>
  <c r="O629" i="49"/>
  <c r="M629" i="49"/>
  <c r="H629" i="49"/>
  <c r="F629" i="49"/>
  <c r="D629" i="49"/>
  <c r="C629" i="49"/>
  <c r="B629" i="49"/>
  <c r="W628" i="49"/>
  <c r="Q628" i="49"/>
  <c r="O628" i="49"/>
  <c r="M628" i="49"/>
  <c r="H628" i="49"/>
  <c r="F628" i="49"/>
  <c r="D628" i="49"/>
  <c r="C628" i="49"/>
  <c r="B628" i="49"/>
  <c r="W627" i="49"/>
  <c r="Q627" i="49"/>
  <c r="O627" i="49"/>
  <c r="M627" i="49"/>
  <c r="H627" i="49"/>
  <c r="F627" i="49"/>
  <c r="D627" i="49"/>
  <c r="C627" i="49"/>
  <c r="B627" i="49"/>
  <c r="W626" i="49"/>
  <c r="Q626" i="49"/>
  <c r="O626" i="49"/>
  <c r="M626" i="49"/>
  <c r="H626" i="49"/>
  <c r="F626" i="49"/>
  <c r="D626" i="49"/>
  <c r="C626" i="49"/>
  <c r="B626" i="49"/>
  <c r="W625" i="49"/>
  <c r="Q625" i="49"/>
  <c r="O625" i="49"/>
  <c r="M625" i="49"/>
  <c r="H625" i="49"/>
  <c r="F625" i="49"/>
  <c r="D625" i="49"/>
  <c r="C625" i="49"/>
  <c r="B625" i="49"/>
  <c r="W624" i="49"/>
  <c r="Q624" i="49"/>
  <c r="O624" i="49"/>
  <c r="M624" i="49"/>
  <c r="H624" i="49"/>
  <c r="F624" i="49"/>
  <c r="D624" i="49"/>
  <c r="C624" i="49"/>
  <c r="B624" i="49"/>
  <c r="W623" i="49"/>
  <c r="Q623" i="49"/>
  <c r="O623" i="49"/>
  <c r="M623" i="49"/>
  <c r="H623" i="49"/>
  <c r="F623" i="49"/>
  <c r="D623" i="49"/>
  <c r="C623" i="49"/>
  <c r="B623" i="49"/>
  <c r="W622" i="49"/>
  <c r="Q622" i="49"/>
  <c r="O622" i="49"/>
  <c r="M622" i="49"/>
  <c r="H622" i="49"/>
  <c r="F622" i="49"/>
  <c r="D622" i="49"/>
  <c r="C622" i="49"/>
  <c r="B622" i="49"/>
  <c r="W621" i="49"/>
  <c r="Q621" i="49"/>
  <c r="O621" i="49"/>
  <c r="M621" i="49"/>
  <c r="H621" i="49"/>
  <c r="F621" i="49"/>
  <c r="D621" i="49"/>
  <c r="C621" i="49"/>
  <c r="B621" i="49"/>
  <c r="W620" i="49"/>
  <c r="Q620" i="49"/>
  <c r="O620" i="49"/>
  <c r="M620" i="49"/>
  <c r="H620" i="49"/>
  <c r="F620" i="49"/>
  <c r="D620" i="49"/>
  <c r="C620" i="49"/>
  <c r="B620" i="49"/>
  <c r="W619" i="49"/>
  <c r="Q619" i="49"/>
  <c r="O619" i="49"/>
  <c r="M619" i="49"/>
  <c r="H619" i="49"/>
  <c r="F619" i="49"/>
  <c r="D619" i="49"/>
  <c r="C619" i="49"/>
  <c r="B619" i="49"/>
  <c r="W618" i="49"/>
  <c r="Q618" i="49"/>
  <c r="O618" i="49"/>
  <c r="M618" i="49"/>
  <c r="H618" i="49"/>
  <c r="F618" i="49"/>
  <c r="D618" i="49"/>
  <c r="C618" i="49"/>
  <c r="B618" i="49"/>
  <c r="W617" i="49"/>
  <c r="Q617" i="49"/>
  <c r="O617" i="49"/>
  <c r="M617" i="49"/>
  <c r="H617" i="49"/>
  <c r="F617" i="49"/>
  <c r="D617" i="49"/>
  <c r="C617" i="49"/>
  <c r="B617" i="49"/>
  <c r="W616" i="49"/>
  <c r="Q616" i="49"/>
  <c r="O616" i="49"/>
  <c r="M616" i="49"/>
  <c r="H616" i="49"/>
  <c r="F616" i="49"/>
  <c r="D616" i="49"/>
  <c r="C616" i="49"/>
  <c r="B616" i="49"/>
  <c r="W615" i="49"/>
  <c r="Q615" i="49"/>
  <c r="O615" i="49"/>
  <c r="M615" i="49"/>
  <c r="H615" i="49"/>
  <c r="F615" i="49"/>
  <c r="D615" i="49"/>
  <c r="C615" i="49"/>
  <c r="B615" i="49"/>
  <c r="W614" i="49"/>
  <c r="Q614" i="49"/>
  <c r="O614" i="49"/>
  <c r="M614" i="49"/>
  <c r="H614" i="49"/>
  <c r="F614" i="49"/>
  <c r="D614" i="49"/>
  <c r="C614" i="49"/>
  <c r="B614" i="49"/>
  <c r="W613" i="49"/>
  <c r="Q613" i="49"/>
  <c r="O613" i="49"/>
  <c r="M613" i="49"/>
  <c r="H613" i="49"/>
  <c r="F613" i="49"/>
  <c r="D613" i="49"/>
  <c r="C613" i="49"/>
  <c r="B613" i="49"/>
  <c r="W612" i="49"/>
  <c r="Q612" i="49"/>
  <c r="O612" i="49"/>
  <c r="M612" i="49"/>
  <c r="H612" i="49"/>
  <c r="F612" i="49"/>
  <c r="D612" i="49"/>
  <c r="C612" i="49"/>
  <c r="B612" i="49"/>
  <c r="W611" i="49"/>
  <c r="Q611" i="49"/>
  <c r="O611" i="49"/>
  <c r="M611" i="49"/>
  <c r="H611" i="49"/>
  <c r="F611" i="49"/>
  <c r="D611" i="49"/>
  <c r="C611" i="49"/>
  <c r="B611" i="49"/>
  <c r="W610" i="49"/>
  <c r="Q610" i="49"/>
  <c r="O610" i="49"/>
  <c r="M610" i="49"/>
  <c r="H610" i="49"/>
  <c r="F610" i="49"/>
  <c r="D610" i="49"/>
  <c r="C610" i="49"/>
  <c r="B610" i="49"/>
  <c r="W609" i="49"/>
  <c r="Q609" i="49"/>
  <c r="O609" i="49"/>
  <c r="M609" i="49"/>
  <c r="H609" i="49"/>
  <c r="F609" i="49"/>
  <c r="D609" i="49"/>
  <c r="C609" i="49"/>
  <c r="B609" i="49"/>
  <c r="W608" i="49"/>
  <c r="Q608" i="49"/>
  <c r="O608" i="49"/>
  <c r="M608" i="49"/>
  <c r="H608" i="49"/>
  <c r="F608" i="49"/>
  <c r="D608" i="49"/>
  <c r="C608" i="49"/>
  <c r="B608" i="49"/>
  <c r="W607" i="49"/>
  <c r="Q607" i="49"/>
  <c r="O607" i="49"/>
  <c r="M607" i="49"/>
  <c r="H607" i="49"/>
  <c r="F607" i="49"/>
  <c r="D607" i="49"/>
  <c r="C607" i="49"/>
  <c r="B607" i="49"/>
  <c r="W606" i="49"/>
  <c r="Q606" i="49"/>
  <c r="O606" i="49"/>
  <c r="M606" i="49"/>
  <c r="H606" i="49"/>
  <c r="F606" i="49"/>
  <c r="D606" i="49"/>
  <c r="C606" i="49"/>
  <c r="B606" i="49"/>
  <c r="W605" i="49"/>
  <c r="Q605" i="49"/>
  <c r="O605" i="49"/>
  <c r="M605" i="49"/>
  <c r="H605" i="49"/>
  <c r="F605" i="49"/>
  <c r="D605" i="49"/>
  <c r="C605" i="49"/>
  <c r="B605" i="49"/>
  <c r="W604" i="49"/>
  <c r="Q604" i="49"/>
  <c r="O604" i="49"/>
  <c r="M604" i="49"/>
  <c r="H604" i="49"/>
  <c r="F604" i="49"/>
  <c r="D604" i="49"/>
  <c r="C604" i="49"/>
  <c r="B604" i="49"/>
  <c r="W603" i="49"/>
  <c r="Q603" i="49"/>
  <c r="O603" i="49"/>
  <c r="M603" i="49"/>
  <c r="H603" i="49"/>
  <c r="F603" i="49"/>
  <c r="D603" i="49"/>
  <c r="C603" i="49"/>
  <c r="B603" i="49"/>
  <c r="W602" i="49"/>
  <c r="Q602" i="49"/>
  <c r="O602" i="49"/>
  <c r="M602" i="49"/>
  <c r="H602" i="49"/>
  <c r="F602" i="49"/>
  <c r="D602" i="49"/>
  <c r="C602" i="49"/>
  <c r="B602" i="49"/>
  <c r="W601" i="49"/>
  <c r="Q601" i="49"/>
  <c r="O601" i="49"/>
  <c r="M601" i="49"/>
  <c r="H601" i="49"/>
  <c r="F601" i="49"/>
  <c r="D601" i="49"/>
  <c r="C601" i="49"/>
  <c r="B601" i="49"/>
  <c r="W600" i="49"/>
  <c r="Q600" i="49"/>
  <c r="O600" i="49"/>
  <c r="M600" i="49"/>
  <c r="H600" i="49"/>
  <c r="F600" i="49"/>
  <c r="D600" i="49"/>
  <c r="C600" i="49"/>
  <c r="B600" i="49"/>
  <c r="W599" i="49"/>
  <c r="Q599" i="49"/>
  <c r="O599" i="49"/>
  <c r="M599" i="49"/>
  <c r="H599" i="49"/>
  <c r="F599" i="49"/>
  <c r="D599" i="49"/>
  <c r="C599" i="49"/>
  <c r="B599" i="49"/>
  <c r="W598" i="49"/>
  <c r="Q598" i="49"/>
  <c r="O598" i="49"/>
  <c r="M598" i="49"/>
  <c r="H598" i="49"/>
  <c r="F598" i="49"/>
  <c r="D598" i="49"/>
  <c r="C598" i="49"/>
  <c r="B598" i="49"/>
  <c r="W597" i="49"/>
  <c r="Q597" i="49"/>
  <c r="O597" i="49"/>
  <c r="M597" i="49"/>
  <c r="H597" i="49"/>
  <c r="F597" i="49"/>
  <c r="D597" i="49"/>
  <c r="C597" i="49"/>
  <c r="B597" i="49"/>
  <c r="W596" i="49"/>
  <c r="Q596" i="49"/>
  <c r="O596" i="49"/>
  <c r="M596" i="49"/>
  <c r="H596" i="49"/>
  <c r="F596" i="49"/>
  <c r="D596" i="49"/>
  <c r="C596" i="49"/>
  <c r="B596" i="49"/>
  <c r="W595" i="49"/>
  <c r="Q595" i="49"/>
  <c r="O595" i="49"/>
  <c r="M595" i="49"/>
  <c r="H595" i="49"/>
  <c r="F595" i="49"/>
  <c r="D595" i="49"/>
  <c r="C595" i="49"/>
  <c r="B595" i="49"/>
  <c r="W594" i="49"/>
  <c r="Q594" i="49"/>
  <c r="O594" i="49"/>
  <c r="M594" i="49"/>
  <c r="H594" i="49"/>
  <c r="F594" i="49"/>
  <c r="D594" i="49"/>
  <c r="C594" i="49"/>
  <c r="B594" i="49"/>
  <c r="W593" i="49"/>
  <c r="Q593" i="49"/>
  <c r="O593" i="49"/>
  <c r="M593" i="49"/>
  <c r="H593" i="49"/>
  <c r="F593" i="49"/>
  <c r="D593" i="49"/>
  <c r="C593" i="49"/>
  <c r="B593" i="49"/>
  <c r="W592" i="49"/>
  <c r="Q592" i="49"/>
  <c r="O592" i="49"/>
  <c r="M592" i="49"/>
  <c r="H592" i="49"/>
  <c r="F592" i="49"/>
  <c r="D592" i="49"/>
  <c r="C592" i="49"/>
  <c r="B592" i="49"/>
  <c r="W591" i="49"/>
  <c r="Q591" i="49"/>
  <c r="O591" i="49"/>
  <c r="M591" i="49"/>
  <c r="H591" i="49"/>
  <c r="F591" i="49"/>
  <c r="D591" i="49"/>
  <c r="C591" i="49"/>
  <c r="B591" i="49"/>
  <c r="W590" i="49"/>
  <c r="Q590" i="49"/>
  <c r="O590" i="49"/>
  <c r="M590" i="49"/>
  <c r="H590" i="49"/>
  <c r="F590" i="49"/>
  <c r="D590" i="49"/>
  <c r="C590" i="49"/>
  <c r="B590" i="49"/>
  <c r="W589" i="49"/>
  <c r="Q589" i="49"/>
  <c r="O589" i="49"/>
  <c r="M589" i="49"/>
  <c r="H589" i="49"/>
  <c r="F589" i="49"/>
  <c r="D589" i="49"/>
  <c r="C589" i="49"/>
  <c r="B589" i="49"/>
  <c r="W588" i="49"/>
  <c r="Q588" i="49"/>
  <c r="O588" i="49"/>
  <c r="M588" i="49"/>
  <c r="H588" i="49"/>
  <c r="F588" i="49"/>
  <c r="D588" i="49"/>
  <c r="C588" i="49"/>
  <c r="B588" i="49"/>
  <c r="W587" i="49"/>
  <c r="Q587" i="49"/>
  <c r="O587" i="49"/>
  <c r="M587" i="49"/>
  <c r="H587" i="49"/>
  <c r="F587" i="49"/>
  <c r="D587" i="49"/>
  <c r="C587" i="49"/>
  <c r="B587" i="49"/>
  <c r="W586" i="49"/>
  <c r="Q586" i="49"/>
  <c r="O586" i="49"/>
  <c r="M586" i="49"/>
  <c r="H586" i="49"/>
  <c r="F586" i="49"/>
  <c r="D586" i="49"/>
  <c r="C586" i="49"/>
  <c r="B586" i="49"/>
  <c r="W585" i="49"/>
  <c r="Q585" i="49"/>
  <c r="O585" i="49"/>
  <c r="M585" i="49"/>
  <c r="H585" i="49"/>
  <c r="F585" i="49"/>
  <c r="D585" i="49"/>
  <c r="C585" i="49"/>
  <c r="B585" i="49"/>
  <c r="W584" i="49"/>
  <c r="Q584" i="49"/>
  <c r="O584" i="49"/>
  <c r="M584" i="49"/>
  <c r="H584" i="49"/>
  <c r="F584" i="49"/>
  <c r="D584" i="49"/>
  <c r="C584" i="49"/>
  <c r="B584" i="49"/>
  <c r="W583" i="49"/>
  <c r="Q583" i="49"/>
  <c r="O583" i="49"/>
  <c r="M583" i="49"/>
  <c r="H583" i="49"/>
  <c r="F583" i="49"/>
  <c r="D583" i="49"/>
  <c r="C583" i="49"/>
  <c r="B583" i="49"/>
  <c r="W582" i="49"/>
  <c r="Q582" i="49"/>
  <c r="O582" i="49"/>
  <c r="M582" i="49"/>
  <c r="H582" i="49"/>
  <c r="F582" i="49"/>
  <c r="D582" i="49"/>
  <c r="C582" i="49"/>
  <c r="B582" i="49"/>
  <c r="W581" i="49"/>
  <c r="Q581" i="49"/>
  <c r="O581" i="49"/>
  <c r="M581" i="49"/>
  <c r="H581" i="49"/>
  <c r="F581" i="49"/>
  <c r="D581" i="49"/>
  <c r="C581" i="49"/>
  <c r="B581" i="49"/>
  <c r="W580" i="49"/>
  <c r="Q580" i="49"/>
  <c r="O580" i="49"/>
  <c r="M580" i="49"/>
  <c r="H580" i="49"/>
  <c r="F580" i="49"/>
  <c r="D580" i="49"/>
  <c r="C580" i="49"/>
  <c r="B580" i="49"/>
  <c r="W579" i="49"/>
  <c r="Q579" i="49"/>
  <c r="O579" i="49"/>
  <c r="M579" i="49"/>
  <c r="H579" i="49"/>
  <c r="F579" i="49"/>
  <c r="D579" i="49"/>
  <c r="C579" i="49"/>
  <c r="B579" i="49"/>
  <c r="W578" i="49"/>
  <c r="Q578" i="49"/>
  <c r="O578" i="49"/>
  <c r="M578" i="49"/>
  <c r="H578" i="49"/>
  <c r="F578" i="49"/>
  <c r="D578" i="49"/>
  <c r="C578" i="49"/>
  <c r="B578" i="49"/>
  <c r="W577" i="49"/>
  <c r="Q577" i="49"/>
  <c r="O577" i="49"/>
  <c r="M577" i="49"/>
  <c r="H577" i="49"/>
  <c r="F577" i="49"/>
  <c r="D577" i="49"/>
  <c r="C577" i="49"/>
  <c r="B577" i="49"/>
  <c r="W576" i="49"/>
  <c r="Q576" i="49"/>
  <c r="O576" i="49"/>
  <c r="M576" i="49"/>
  <c r="H576" i="49"/>
  <c r="F576" i="49"/>
  <c r="D576" i="49"/>
  <c r="C576" i="49"/>
  <c r="B576" i="49"/>
  <c r="W575" i="49"/>
  <c r="Q575" i="49"/>
  <c r="O575" i="49"/>
  <c r="M575" i="49"/>
  <c r="H575" i="49"/>
  <c r="F575" i="49"/>
  <c r="D575" i="49"/>
  <c r="C575" i="49"/>
  <c r="B575" i="49"/>
  <c r="W574" i="49"/>
  <c r="Q574" i="49"/>
  <c r="O574" i="49"/>
  <c r="M574" i="49"/>
  <c r="H574" i="49"/>
  <c r="F574" i="49"/>
  <c r="D574" i="49"/>
  <c r="C574" i="49"/>
  <c r="B574" i="49"/>
  <c r="W573" i="49"/>
  <c r="Q573" i="49"/>
  <c r="O573" i="49"/>
  <c r="M573" i="49"/>
  <c r="H573" i="49"/>
  <c r="F573" i="49"/>
  <c r="D573" i="49"/>
  <c r="C573" i="49"/>
  <c r="B573" i="49"/>
  <c r="W572" i="49"/>
  <c r="Q572" i="49"/>
  <c r="O572" i="49"/>
  <c r="M572" i="49"/>
  <c r="H572" i="49"/>
  <c r="F572" i="49"/>
  <c r="D572" i="49"/>
  <c r="C572" i="49"/>
  <c r="B572" i="49"/>
  <c r="W571" i="49"/>
  <c r="Q571" i="49"/>
  <c r="O571" i="49"/>
  <c r="M571" i="49"/>
  <c r="H571" i="49"/>
  <c r="F571" i="49"/>
  <c r="D571" i="49"/>
  <c r="C571" i="49"/>
  <c r="B571" i="49"/>
  <c r="W570" i="49"/>
  <c r="Q570" i="49"/>
  <c r="O570" i="49"/>
  <c r="M570" i="49"/>
  <c r="H570" i="49"/>
  <c r="F570" i="49"/>
  <c r="D570" i="49"/>
  <c r="C570" i="49"/>
  <c r="B570" i="49"/>
  <c r="W569" i="49"/>
  <c r="Q569" i="49"/>
  <c r="O569" i="49"/>
  <c r="M569" i="49"/>
  <c r="H569" i="49"/>
  <c r="F569" i="49"/>
  <c r="D569" i="49"/>
  <c r="C569" i="49"/>
  <c r="B569" i="49"/>
  <c r="W568" i="49"/>
  <c r="Q568" i="49"/>
  <c r="O568" i="49"/>
  <c r="M568" i="49"/>
  <c r="H568" i="49"/>
  <c r="F568" i="49"/>
  <c r="D568" i="49"/>
  <c r="C568" i="49"/>
  <c r="B568" i="49"/>
  <c r="W567" i="49"/>
  <c r="Q567" i="49"/>
  <c r="O567" i="49"/>
  <c r="M567" i="49"/>
  <c r="H567" i="49"/>
  <c r="F567" i="49"/>
  <c r="D567" i="49"/>
  <c r="C567" i="49"/>
  <c r="B567" i="49"/>
  <c r="W566" i="49"/>
  <c r="Q566" i="49"/>
  <c r="O566" i="49"/>
  <c r="M566" i="49"/>
  <c r="H566" i="49"/>
  <c r="F566" i="49"/>
  <c r="D566" i="49"/>
  <c r="C566" i="49"/>
  <c r="B566" i="49"/>
  <c r="W565" i="49"/>
  <c r="Q565" i="49"/>
  <c r="O565" i="49"/>
  <c r="M565" i="49"/>
  <c r="H565" i="49"/>
  <c r="F565" i="49"/>
  <c r="D565" i="49"/>
  <c r="C565" i="49"/>
  <c r="B565" i="49"/>
  <c r="W564" i="49"/>
  <c r="Q564" i="49"/>
  <c r="O564" i="49"/>
  <c r="M564" i="49"/>
  <c r="H564" i="49"/>
  <c r="F564" i="49"/>
  <c r="D564" i="49"/>
  <c r="C564" i="49"/>
  <c r="B564" i="49"/>
  <c r="W563" i="49"/>
  <c r="Q563" i="49"/>
  <c r="O563" i="49"/>
  <c r="M563" i="49"/>
  <c r="H563" i="49"/>
  <c r="F563" i="49"/>
  <c r="D563" i="49"/>
  <c r="C563" i="49"/>
  <c r="B563" i="49"/>
  <c r="W562" i="49"/>
  <c r="Q562" i="49"/>
  <c r="O562" i="49"/>
  <c r="M562" i="49"/>
  <c r="H562" i="49"/>
  <c r="F562" i="49"/>
  <c r="D562" i="49"/>
  <c r="C562" i="49"/>
  <c r="B562" i="49"/>
  <c r="W561" i="49"/>
  <c r="Q561" i="49"/>
  <c r="O561" i="49"/>
  <c r="M561" i="49"/>
  <c r="H561" i="49"/>
  <c r="F561" i="49"/>
  <c r="D561" i="49"/>
  <c r="C561" i="49"/>
  <c r="B561" i="49"/>
  <c r="W560" i="49"/>
  <c r="Q560" i="49"/>
  <c r="O560" i="49"/>
  <c r="M560" i="49"/>
  <c r="H560" i="49"/>
  <c r="F560" i="49"/>
  <c r="D560" i="49"/>
  <c r="C560" i="49"/>
  <c r="B560" i="49"/>
  <c r="W559" i="49"/>
  <c r="Q559" i="49"/>
  <c r="O559" i="49"/>
  <c r="M559" i="49"/>
  <c r="H559" i="49"/>
  <c r="F559" i="49"/>
  <c r="D559" i="49"/>
  <c r="C559" i="49"/>
  <c r="B559" i="49"/>
  <c r="W558" i="49"/>
  <c r="Q558" i="49"/>
  <c r="O558" i="49"/>
  <c r="M558" i="49"/>
  <c r="H558" i="49"/>
  <c r="F558" i="49"/>
  <c r="D558" i="49"/>
  <c r="C558" i="49"/>
  <c r="B558" i="49"/>
  <c r="W557" i="49"/>
  <c r="Q557" i="49"/>
  <c r="O557" i="49"/>
  <c r="M557" i="49"/>
  <c r="H557" i="49"/>
  <c r="F557" i="49"/>
  <c r="D557" i="49"/>
  <c r="C557" i="49"/>
  <c r="B557" i="49"/>
  <c r="W556" i="49"/>
  <c r="Q556" i="49"/>
  <c r="O556" i="49"/>
  <c r="M556" i="49"/>
  <c r="H556" i="49"/>
  <c r="F556" i="49"/>
  <c r="D556" i="49"/>
  <c r="C556" i="49"/>
  <c r="B556" i="49"/>
  <c r="W555" i="49"/>
  <c r="Q555" i="49"/>
  <c r="O555" i="49"/>
  <c r="M555" i="49"/>
  <c r="H555" i="49"/>
  <c r="F555" i="49"/>
  <c r="D555" i="49"/>
  <c r="C555" i="49"/>
  <c r="B555" i="49"/>
  <c r="W554" i="49"/>
  <c r="Q554" i="49"/>
  <c r="O554" i="49"/>
  <c r="M554" i="49"/>
  <c r="H554" i="49"/>
  <c r="F554" i="49"/>
  <c r="D554" i="49"/>
  <c r="C554" i="49"/>
  <c r="B554" i="49"/>
  <c r="W553" i="49"/>
  <c r="Q553" i="49"/>
  <c r="O553" i="49"/>
  <c r="M553" i="49"/>
  <c r="H553" i="49"/>
  <c r="F553" i="49"/>
  <c r="D553" i="49"/>
  <c r="C553" i="49"/>
  <c r="B553" i="49"/>
  <c r="W552" i="49"/>
  <c r="Q552" i="49"/>
  <c r="O552" i="49"/>
  <c r="M552" i="49"/>
  <c r="H552" i="49"/>
  <c r="F552" i="49"/>
  <c r="D552" i="49"/>
  <c r="C552" i="49"/>
  <c r="B552" i="49"/>
  <c r="W551" i="49"/>
  <c r="Q551" i="49"/>
  <c r="O551" i="49"/>
  <c r="M551" i="49"/>
  <c r="H551" i="49"/>
  <c r="F551" i="49"/>
  <c r="D551" i="49"/>
  <c r="C551" i="49"/>
  <c r="B551" i="49"/>
  <c r="W550" i="49"/>
  <c r="Q550" i="49"/>
  <c r="O550" i="49"/>
  <c r="M550" i="49"/>
  <c r="H550" i="49"/>
  <c r="F550" i="49"/>
  <c r="D550" i="49"/>
  <c r="C550" i="49"/>
  <c r="B550" i="49"/>
  <c r="W549" i="49"/>
  <c r="Q549" i="49"/>
  <c r="O549" i="49"/>
  <c r="M549" i="49"/>
  <c r="H549" i="49"/>
  <c r="F549" i="49"/>
  <c r="D549" i="49"/>
  <c r="C549" i="49"/>
  <c r="B549" i="49"/>
  <c r="W548" i="49"/>
  <c r="Q548" i="49"/>
  <c r="O548" i="49"/>
  <c r="M548" i="49"/>
  <c r="H548" i="49"/>
  <c r="F548" i="49"/>
  <c r="D548" i="49"/>
  <c r="C548" i="49"/>
  <c r="B548" i="49"/>
  <c r="W547" i="49"/>
  <c r="Q547" i="49"/>
  <c r="O547" i="49"/>
  <c r="M547" i="49"/>
  <c r="H547" i="49"/>
  <c r="F547" i="49"/>
  <c r="D547" i="49"/>
  <c r="C547" i="49"/>
  <c r="B547" i="49"/>
  <c r="W546" i="49"/>
  <c r="Q546" i="49"/>
  <c r="O546" i="49"/>
  <c r="M546" i="49"/>
  <c r="H546" i="49"/>
  <c r="F546" i="49"/>
  <c r="D546" i="49"/>
  <c r="C546" i="49"/>
  <c r="B546" i="49"/>
  <c r="W545" i="49"/>
  <c r="Q545" i="49"/>
  <c r="O545" i="49"/>
  <c r="M545" i="49"/>
  <c r="H545" i="49"/>
  <c r="F545" i="49"/>
  <c r="D545" i="49"/>
  <c r="C545" i="49"/>
  <c r="B545" i="49"/>
  <c r="W544" i="49"/>
  <c r="Q544" i="49"/>
  <c r="O544" i="49"/>
  <c r="M544" i="49"/>
  <c r="H544" i="49"/>
  <c r="F544" i="49"/>
  <c r="D544" i="49"/>
  <c r="C544" i="49"/>
  <c r="B544" i="49"/>
  <c r="W543" i="49"/>
  <c r="Q543" i="49"/>
  <c r="O543" i="49"/>
  <c r="M543" i="49"/>
  <c r="H543" i="49"/>
  <c r="F543" i="49"/>
  <c r="D543" i="49"/>
  <c r="C543" i="49"/>
  <c r="B543" i="49"/>
  <c r="W542" i="49"/>
  <c r="Q542" i="49"/>
  <c r="O542" i="49"/>
  <c r="M542" i="49"/>
  <c r="H542" i="49"/>
  <c r="F542" i="49"/>
  <c r="D542" i="49"/>
  <c r="C542" i="49"/>
  <c r="B542" i="49"/>
  <c r="W541" i="49"/>
  <c r="Q541" i="49"/>
  <c r="O541" i="49"/>
  <c r="M541" i="49"/>
  <c r="H541" i="49"/>
  <c r="F541" i="49"/>
  <c r="D541" i="49"/>
  <c r="C541" i="49"/>
  <c r="B541" i="49"/>
  <c r="W540" i="49"/>
  <c r="Q540" i="49"/>
  <c r="O540" i="49"/>
  <c r="M540" i="49"/>
  <c r="H540" i="49"/>
  <c r="F540" i="49"/>
  <c r="D540" i="49"/>
  <c r="C540" i="49"/>
  <c r="B540" i="49"/>
  <c r="W539" i="49"/>
  <c r="Q539" i="49"/>
  <c r="O539" i="49"/>
  <c r="M539" i="49"/>
  <c r="H539" i="49"/>
  <c r="F539" i="49"/>
  <c r="D539" i="49"/>
  <c r="C539" i="49"/>
  <c r="B539" i="49"/>
  <c r="W538" i="49"/>
  <c r="Q538" i="49"/>
  <c r="O538" i="49"/>
  <c r="M538" i="49"/>
  <c r="H538" i="49"/>
  <c r="F538" i="49"/>
  <c r="D538" i="49"/>
  <c r="C538" i="49"/>
  <c r="B538" i="49"/>
  <c r="W537" i="49"/>
  <c r="Q537" i="49"/>
  <c r="O537" i="49"/>
  <c r="M537" i="49"/>
  <c r="H537" i="49"/>
  <c r="F537" i="49"/>
  <c r="D537" i="49"/>
  <c r="C537" i="49"/>
  <c r="B537" i="49"/>
  <c r="W536" i="49"/>
  <c r="Q536" i="49"/>
  <c r="O536" i="49"/>
  <c r="M536" i="49"/>
  <c r="H536" i="49"/>
  <c r="F536" i="49"/>
  <c r="D536" i="49"/>
  <c r="C536" i="49"/>
  <c r="B536" i="49"/>
  <c r="W535" i="49"/>
  <c r="Q535" i="49"/>
  <c r="O535" i="49"/>
  <c r="M535" i="49"/>
  <c r="H535" i="49"/>
  <c r="F535" i="49"/>
  <c r="D535" i="49"/>
  <c r="C535" i="49"/>
  <c r="B535" i="49"/>
  <c r="W534" i="49"/>
  <c r="Q534" i="49"/>
  <c r="O534" i="49"/>
  <c r="M534" i="49"/>
  <c r="H534" i="49"/>
  <c r="F534" i="49"/>
  <c r="D534" i="49"/>
  <c r="C534" i="49"/>
  <c r="B534" i="49"/>
  <c r="W533" i="49"/>
  <c r="Q533" i="49"/>
  <c r="O533" i="49"/>
  <c r="M533" i="49"/>
  <c r="H533" i="49"/>
  <c r="F533" i="49"/>
  <c r="D533" i="49"/>
  <c r="C533" i="49"/>
  <c r="B533" i="49"/>
  <c r="W532" i="49"/>
  <c r="Q532" i="49"/>
  <c r="O532" i="49"/>
  <c r="M532" i="49"/>
  <c r="H532" i="49"/>
  <c r="F532" i="49"/>
  <c r="D532" i="49"/>
  <c r="C532" i="49"/>
  <c r="B532" i="49"/>
  <c r="W531" i="49"/>
  <c r="Q531" i="49"/>
  <c r="O531" i="49"/>
  <c r="M531" i="49"/>
  <c r="H531" i="49"/>
  <c r="F531" i="49"/>
  <c r="D531" i="49"/>
  <c r="C531" i="49"/>
  <c r="B531" i="49"/>
  <c r="W530" i="49"/>
  <c r="Q530" i="49"/>
  <c r="O530" i="49"/>
  <c r="M530" i="49"/>
  <c r="H530" i="49"/>
  <c r="F530" i="49"/>
  <c r="D530" i="49"/>
  <c r="C530" i="49"/>
  <c r="B530" i="49"/>
  <c r="W529" i="49"/>
  <c r="Q529" i="49"/>
  <c r="O529" i="49"/>
  <c r="M529" i="49"/>
  <c r="H529" i="49"/>
  <c r="F529" i="49"/>
  <c r="D529" i="49"/>
  <c r="C529" i="49"/>
  <c r="B529" i="49"/>
  <c r="W528" i="49"/>
  <c r="Q528" i="49"/>
  <c r="O528" i="49"/>
  <c r="M528" i="49"/>
  <c r="H528" i="49"/>
  <c r="F528" i="49"/>
  <c r="D528" i="49"/>
  <c r="C528" i="49"/>
  <c r="B528" i="49"/>
  <c r="W527" i="49"/>
  <c r="Q527" i="49"/>
  <c r="O527" i="49"/>
  <c r="M527" i="49"/>
  <c r="H527" i="49"/>
  <c r="F527" i="49"/>
  <c r="D527" i="49"/>
  <c r="C527" i="49"/>
  <c r="B527" i="49"/>
  <c r="W526" i="49"/>
  <c r="Q526" i="49"/>
  <c r="O526" i="49"/>
  <c r="M526" i="49"/>
  <c r="H526" i="49"/>
  <c r="F526" i="49"/>
  <c r="D526" i="49"/>
  <c r="C526" i="49"/>
  <c r="B526" i="49"/>
  <c r="W525" i="49"/>
  <c r="Q525" i="49"/>
  <c r="O525" i="49"/>
  <c r="M525" i="49"/>
  <c r="H525" i="49"/>
  <c r="F525" i="49"/>
  <c r="D525" i="49"/>
  <c r="C525" i="49"/>
  <c r="B525" i="49"/>
  <c r="W524" i="49"/>
  <c r="Q524" i="49"/>
  <c r="O524" i="49"/>
  <c r="M524" i="49"/>
  <c r="H524" i="49"/>
  <c r="F524" i="49"/>
  <c r="D524" i="49"/>
  <c r="C524" i="49"/>
  <c r="B524" i="49"/>
  <c r="W523" i="49"/>
  <c r="Q523" i="49"/>
  <c r="O523" i="49"/>
  <c r="M523" i="49"/>
  <c r="H523" i="49"/>
  <c r="F523" i="49"/>
  <c r="D523" i="49"/>
  <c r="C523" i="49"/>
  <c r="B523" i="49"/>
  <c r="W522" i="49"/>
  <c r="Q522" i="49"/>
  <c r="O522" i="49"/>
  <c r="M522" i="49"/>
  <c r="H522" i="49"/>
  <c r="F522" i="49"/>
  <c r="D522" i="49"/>
  <c r="C522" i="49"/>
  <c r="B522" i="49"/>
  <c r="W521" i="49"/>
  <c r="Q521" i="49"/>
  <c r="O521" i="49"/>
  <c r="M521" i="49"/>
  <c r="H521" i="49"/>
  <c r="F521" i="49"/>
  <c r="D521" i="49"/>
  <c r="C521" i="49"/>
  <c r="B521" i="49"/>
  <c r="W520" i="49"/>
  <c r="Q520" i="49"/>
  <c r="O520" i="49"/>
  <c r="M520" i="49"/>
  <c r="H520" i="49"/>
  <c r="F520" i="49"/>
  <c r="D520" i="49"/>
  <c r="C520" i="49"/>
  <c r="B520" i="49"/>
  <c r="W519" i="49"/>
  <c r="Q519" i="49"/>
  <c r="O519" i="49"/>
  <c r="M519" i="49"/>
  <c r="H519" i="49"/>
  <c r="F519" i="49"/>
  <c r="D519" i="49"/>
  <c r="C519" i="49"/>
  <c r="B519" i="49"/>
  <c r="W518" i="49"/>
  <c r="Q518" i="49"/>
  <c r="O518" i="49"/>
  <c r="M518" i="49"/>
  <c r="H518" i="49"/>
  <c r="F518" i="49"/>
  <c r="D518" i="49"/>
  <c r="C518" i="49"/>
  <c r="B518" i="49"/>
  <c r="W517" i="49"/>
  <c r="Q517" i="49"/>
  <c r="O517" i="49"/>
  <c r="M517" i="49"/>
  <c r="H517" i="49"/>
  <c r="F517" i="49"/>
  <c r="D517" i="49"/>
  <c r="C517" i="49"/>
  <c r="B517" i="49"/>
  <c r="W516" i="49"/>
  <c r="Q516" i="49"/>
  <c r="O516" i="49"/>
  <c r="M516" i="49"/>
  <c r="H516" i="49"/>
  <c r="F516" i="49"/>
  <c r="D516" i="49"/>
  <c r="C516" i="49"/>
  <c r="B516" i="49"/>
  <c r="W515" i="49"/>
  <c r="Q515" i="49"/>
  <c r="O515" i="49"/>
  <c r="M515" i="49"/>
  <c r="H515" i="49"/>
  <c r="F515" i="49"/>
  <c r="D515" i="49"/>
  <c r="C515" i="49"/>
  <c r="B515" i="49"/>
  <c r="W514" i="49"/>
  <c r="Q514" i="49"/>
  <c r="O514" i="49"/>
  <c r="M514" i="49"/>
  <c r="H514" i="49"/>
  <c r="F514" i="49"/>
  <c r="D514" i="49"/>
  <c r="C514" i="49"/>
  <c r="B514" i="49"/>
  <c r="W513" i="49"/>
  <c r="Q513" i="49"/>
  <c r="O513" i="49"/>
  <c r="M513" i="49"/>
  <c r="H513" i="49"/>
  <c r="F513" i="49"/>
  <c r="D513" i="49"/>
  <c r="C513" i="49"/>
  <c r="B513" i="49"/>
  <c r="W512" i="49"/>
  <c r="Q512" i="49"/>
  <c r="O512" i="49"/>
  <c r="M512" i="49"/>
  <c r="H512" i="49"/>
  <c r="F512" i="49"/>
  <c r="D512" i="49"/>
  <c r="C512" i="49"/>
  <c r="B512" i="49"/>
  <c r="W511" i="49"/>
  <c r="Q511" i="49"/>
  <c r="O511" i="49"/>
  <c r="M511" i="49"/>
  <c r="H511" i="49"/>
  <c r="F511" i="49"/>
  <c r="D511" i="49"/>
  <c r="C511" i="49"/>
  <c r="B511" i="49"/>
  <c r="W510" i="49"/>
  <c r="Q510" i="49"/>
  <c r="O510" i="49"/>
  <c r="M510" i="49"/>
  <c r="H510" i="49"/>
  <c r="F510" i="49"/>
  <c r="D510" i="49"/>
  <c r="C510" i="49"/>
  <c r="B510" i="49"/>
  <c r="W509" i="49"/>
  <c r="Q509" i="49"/>
  <c r="O509" i="49"/>
  <c r="M509" i="49"/>
  <c r="H509" i="49"/>
  <c r="F509" i="49"/>
  <c r="D509" i="49"/>
  <c r="C509" i="49"/>
  <c r="B509" i="49"/>
  <c r="W508" i="49"/>
  <c r="Q508" i="49"/>
  <c r="O508" i="49"/>
  <c r="M508" i="49"/>
  <c r="H508" i="49"/>
  <c r="F508" i="49"/>
  <c r="D508" i="49"/>
  <c r="C508" i="49"/>
  <c r="B508" i="49"/>
  <c r="W507" i="49"/>
  <c r="Q507" i="49"/>
  <c r="O507" i="49"/>
  <c r="M507" i="49"/>
  <c r="H507" i="49"/>
  <c r="F507" i="49"/>
  <c r="D507" i="49"/>
  <c r="C507" i="49"/>
  <c r="B507" i="49"/>
  <c r="W506" i="49"/>
  <c r="Q506" i="49"/>
  <c r="O506" i="49"/>
  <c r="M506" i="49"/>
  <c r="H506" i="49"/>
  <c r="F506" i="49"/>
  <c r="D506" i="49"/>
  <c r="C506" i="49"/>
  <c r="B506" i="49"/>
  <c r="W505" i="49"/>
  <c r="Q505" i="49"/>
  <c r="O505" i="49"/>
  <c r="M505" i="49"/>
  <c r="H505" i="49"/>
  <c r="F505" i="49"/>
  <c r="D505" i="49"/>
  <c r="C505" i="49"/>
  <c r="B505" i="49"/>
  <c r="W504" i="49"/>
  <c r="Q504" i="49"/>
  <c r="O504" i="49"/>
  <c r="M504" i="49"/>
  <c r="H504" i="49"/>
  <c r="F504" i="49"/>
  <c r="D504" i="49"/>
  <c r="C504" i="49"/>
  <c r="B504" i="49"/>
  <c r="W503" i="49"/>
  <c r="Q503" i="49"/>
  <c r="O503" i="49"/>
  <c r="M503" i="49"/>
  <c r="H503" i="49"/>
  <c r="F503" i="49"/>
  <c r="D503" i="49"/>
  <c r="C503" i="49"/>
  <c r="B503" i="49"/>
  <c r="W502" i="49"/>
  <c r="Q502" i="49"/>
  <c r="O502" i="49"/>
  <c r="M502" i="49"/>
  <c r="H502" i="49"/>
  <c r="F502" i="49"/>
  <c r="D502" i="49"/>
  <c r="C502" i="49"/>
  <c r="B502" i="49"/>
  <c r="W501" i="49"/>
  <c r="Q501" i="49"/>
  <c r="O501" i="49"/>
  <c r="M501" i="49"/>
  <c r="H501" i="49"/>
  <c r="F501" i="49"/>
  <c r="D501" i="49"/>
  <c r="C501" i="49"/>
  <c r="B501" i="49"/>
  <c r="W500" i="49"/>
  <c r="Q500" i="49"/>
  <c r="O500" i="49"/>
  <c r="M500" i="49"/>
  <c r="H500" i="49"/>
  <c r="F500" i="49"/>
  <c r="D500" i="49"/>
  <c r="C500" i="49"/>
  <c r="B500" i="49"/>
  <c r="W499" i="49"/>
  <c r="Q499" i="49"/>
  <c r="O499" i="49"/>
  <c r="M499" i="49"/>
  <c r="H499" i="49"/>
  <c r="F499" i="49"/>
  <c r="D499" i="49"/>
  <c r="C499" i="49"/>
  <c r="B499" i="49"/>
  <c r="W498" i="49"/>
  <c r="Q498" i="49"/>
  <c r="O498" i="49"/>
  <c r="M498" i="49"/>
  <c r="H498" i="49"/>
  <c r="F498" i="49"/>
  <c r="D498" i="49"/>
  <c r="C498" i="49"/>
  <c r="B498" i="49"/>
  <c r="W497" i="49"/>
  <c r="Q497" i="49"/>
  <c r="O497" i="49"/>
  <c r="M497" i="49"/>
  <c r="H497" i="49"/>
  <c r="F497" i="49"/>
  <c r="D497" i="49"/>
  <c r="C497" i="49"/>
  <c r="B497" i="49"/>
  <c r="W496" i="49"/>
  <c r="Q496" i="49"/>
  <c r="O496" i="49"/>
  <c r="M496" i="49"/>
  <c r="H496" i="49"/>
  <c r="F496" i="49"/>
  <c r="D496" i="49"/>
  <c r="C496" i="49"/>
  <c r="B496" i="49"/>
  <c r="W495" i="49"/>
  <c r="Q495" i="49"/>
  <c r="O495" i="49"/>
  <c r="M495" i="49"/>
  <c r="H495" i="49"/>
  <c r="F495" i="49"/>
  <c r="D495" i="49"/>
  <c r="C495" i="49"/>
  <c r="B495" i="49"/>
  <c r="W494" i="49"/>
  <c r="Q494" i="49"/>
  <c r="O494" i="49"/>
  <c r="M494" i="49"/>
  <c r="H494" i="49"/>
  <c r="F494" i="49"/>
  <c r="D494" i="49"/>
  <c r="C494" i="49"/>
  <c r="B494" i="49"/>
  <c r="W493" i="49"/>
  <c r="Q493" i="49"/>
  <c r="O493" i="49"/>
  <c r="M493" i="49"/>
  <c r="H493" i="49"/>
  <c r="F493" i="49"/>
  <c r="D493" i="49"/>
  <c r="C493" i="49"/>
  <c r="B493" i="49"/>
  <c r="W492" i="49"/>
  <c r="Q492" i="49"/>
  <c r="O492" i="49"/>
  <c r="M492" i="49"/>
  <c r="H492" i="49"/>
  <c r="F492" i="49"/>
  <c r="D492" i="49"/>
  <c r="C492" i="49"/>
  <c r="B492" i="49"/>
  <c r="W491" i="49"/>
  <c r="Q491" i="49"/>
  <c r="O491" i="49"/>
  <c r="M491" i="49"/>
  <c r="H491" i="49"/>
  <c r="F491" i="49"/>
  <c r="D491" i="49"/>
  <c r="C491" i="49"/>
  <c r="B491" i="49"/>
  <c r="W490" i="49"/>
  <c r="Q490" i="49"/>
  <c r="O490" i="49"/>
  <c r="M490" i="49"/>
  <c r="H490" i="49"/>
  <c r="F490" i="49"/>
  <c r="D490" i="49"/>
  <c r="C490" i="49"/>
  <c r="B490" i="49"/>
  <c r="W489" i="49"/>
  <c r="Q489" i="49"/>
  <c r="O489" i="49"/>
  <c r="M489" i="49"/>
  <c r="H489" i="49"/>
  <c r="F489" i="49"/>
  <c r="D489" i="49"/>
  <c r="C489" i="49"/>
  <c r="B489" i="49"/>
  <c r="W488" i="49"/>
  <c r="Q488" i="49"/>
  <c r="O488" i="49"/>
  <c r="M488" i="49"/>
  <c r="H488" i="49"/>
  <c r="F488" i="49"/>
  <c r="D488" i="49"/>
  <c r="C488" i="49"/>
  <c r="B488" i="49"/>
  <c r="W487" i="49"/>
  <c r="Q487" i="49"/>
  <c r="O487" i="49"/>
  <c r="M487" i="49"/>
  <c r="H487" i="49"/>
  <c r="F487" i="49"/>
  <c r="D487" i="49"/>
  <c r="C487" i="49"/>
  <c r="B487" i="49"/>
  <c r="W486" i="49"/>
  <c r="Q486" i="49"/>
  <c r="O486" i="49"/>
  <c r="M486" i="49"/>
  <c r="H486" i="49"/>
  <c r="F486" i="49"/>
  <c r="D486" i="49"/>
  <c r="C486" i="49"/>
  <c r="B486" i="49"/>
  <c r="W485" i="49"/>
  <c r="Q485" i="49"/>
  <c r="O485" i="49"/>
  <c r="M485" i="49"/>
  <c r="H485" i="49"/>
  <c r="F485" i="49"/>
  <c r="D485" i="49"/>
  <c r="C485" i="49"/>
  <c r="B485" i="49"/>
  <c r="W484" i="49"/>
  <c r="Q484" i="49"/>
  <c r="O484" i="49"/>
  <c r="M484" i="49"/>
  <c r="H484" i="49"/>
  <c r="F484" i="49"/>
  <c r="D484" i="49"/>
  <c r="C484" i="49"/>
  <c r="B484" i="49"/>
  <c r="W483" i="49"/>
  <c r="Q483" i="49"/>
  <c r="O483" i="49"/>
  <c r="M483" i="49"/>
  <c r="H483" i="49"/>
  <c r="F483" i="49"/>
  <c r="D483" i="49"/>
  <c r="C483" i="49"/>
  <c r="B483" i="49"/>
  <c r="W482" i="49"/>
  <c r="Q482" i="49"/>
  <c r="O482" i="49"/>
  <c r="M482" i="49"/>
  <c r="H482" i="49"/>
  <c r="F482" i="49"/>
  <c r="D482" i="49"/>
  <c r="C482" i="49"/>
  <c r="B482" i="49"/>
  <c r="W481" i="49"/>
  <c r="Q481" i="49"/>
  <c r="O481" i="49"/>
  <c r="M481" i="49"/>
  <c r="H481" i="49"/>
  <c r="F481" i="49"/>
  <c r="D481" i="49"/>
  <c r="C481" i="49"/>
  <c r="B481" i="49"/>
  <c r="W480" i="49"/>
  <c r="Q480" i="49"/>
  <c r="O480" i="49"/>
  <c r="M480" i="49"/>
  <c r="H480" i="49"/>
  <c r="F480" i="49"/>
  <c r="D480" i="49"/>
  <c r="C480" i="49"/>
  <c r="B480" i="49"/>
  <c r="W479" i="49"/>
  <c r="Q479" i="49"/>
  <c r="O479" i="49"/>
  <c r="M479" i="49"/>
  <c r="H479" i="49"/>
  <c r="F479" i="49"/>
  <c r="D479" i="49"/>
  <c r="C479" i="49"/>
  <c r="B479" i="49"/>
  <c r="W478" i="49"/>
  <c r="Q478" i="49"/>
  <c r="O478" i="49"/>
  <c r="M478" i="49"/>
  <c r="H478" i="49"/>
  <c r="F478" i="49"/>
  <c r="D478" i="49"/>
  <c r="C478" i="49"/>
  <c r="B478" i="49"/>
  <c r="W477" i="49"/>
  <c r="Q477" i="49"/>
  <c r="O477" i="49"/>
  <c r="M477" i="49"/>
  <c r="H477" i="49"/>
  <c r="F477" i="49"/>
  <c r="D477" i="49"/>
  <c r="C477" i="49"/>
  <c r="B477" i="49"/>
  <c r="W476" i="49"/>
  <c r="Q476" i="49"/>
  <c r="O476" i="49"/>
  <c r="M476" i="49"/>
  <c r="H476" i="49"/>
  <c r="F476" i="49"/>
  <c r="D476" i="49"/>
  <c r="C476" i="49"/>
  <c r="B476" i="49"/>
  <c r="W475" i="49"/>
  <c r="Q475" i="49"/>
  <c r="O475" i="49"/>
  <c r="M475" i="49"/>
  <c r="H475" i="49"/>
  <c r="F475" i="49"/>
  <c r="D475" i="49"/>
  <c r="C475" i="49"/>
  <c r="B475" i="49"/>
  <c r="W474" i="49"/>
  <c r="Q474" i="49"/>
  <c r="O474" i="49"/>
  <c r="M474" i="49"/>
  <c r="H474" i="49"/>
  <c r="F474" i="49"/>
  <c r="D474" i="49"/>
  <c r="C474" i="49"/>
  <c r="B474" i="49"/>
  <c r="W473" i="49"/>
  <c r="Q473" i="49"/>
  <c r="O473" i="49"/>
  <c r="M473" i="49"/>
  <c r="H473" i="49"/>
  <c r="F473" i="49"/>
  <c r="D473" i="49"/>
  <c r="C473" i="49"/>
  <c r="B473" i="49"/>
  <c r="W472" i="49"/>
  <c r="Q472" i="49"/>
  <c r="O472" i="49"/>
  <c r="M472" i="49"/>
  <c r="H472" i="49"/>
  <c r="F472" i="49"/>
  <c r="D472" i="49"/>
  <c r="C472" i="49"/>
  <c r="B472" i="49"/>
  <c r="W471" i="49"/>
  <c r="Q471" i="49"/>
  <c r="O471" i="49"/>
  <c r="M471" i="49"/>
  <c r="H471" i="49"/>
  <c r="F471" i="49"/>
  <c r="D471" i="49"/>
  <c r="C471" i="49"/>
  <c r="B471" i="49"/>
  <c r="W470" i="49"/>
  <c r="Q470" i="49"/>
  <c r="O470" i="49"/>
  <c r="M470" i="49"/>
  <c r="H470" i="49"/>
  <c r="F470" i="49"/>
  <c r="D470" i="49"/>
  <c r="C470" i="49"/>
  <c r="B470" i="49"/>
  <c r="W469" i="49"/>
  <c r="Q469" i="49"/>
  <c r="O469" i="49"/>
  <c r="M469" i="49"/>
  <c r="H469" i="49"/>
  <c r="F469" i="49"/>
  <c r="D469" i="49"/>
  <c r="C469" i="49"/>
  <c r="B469" i="49"/>
  <c r="W468" i="49"/>
  <c r="Q468" i="49"/>
  <c r="O468" i="49"/>
  <c r="M468" i="49"/>
  <c r="H468" i="49"/>
  <c r="F468" i="49"/>
  <c r="D468" i="49"/>
  <c r="C468" i="49"/>
  <c r="B468" i="49"/>
  <c r="W467" i="49"/>
  <c r="Q467" i="49"/>
  <c r="O467" i="49"/>
  <c r="M467" i="49"/>
  <c r="H467" i="49"/>
  <c r="F467" i="49"/>
  <c r="D467" i="49"/>
  <c r="C467" i="49"/>
  <c r="B467" i="49"/>
  <c r="W466" i="49"/>
  <c r="Q466" i="49"/>
  <c r="O466" i="49"/>
  <c r="M466" i="49"/>
  <c r="H466" i="49"/>
  <c r="F466" i="49"/>
  <c r="D466" i="49"/>
  <c r="C466" i="49"/>
  <c r="B466" i="49"/>
  <c r="W465" i="49"/>
  <c r="Q465" i="49"/>
  <c r="O465" i="49"/>
  <c r="M465" i="49"/>
  <c r="H465" i="49"/>
  <c r="F465" i="49"/>
  <c r="D465" i="49"/>
  <c r="C465" i="49"/>
  <c r="B465" i="49"/>
  <c r="W464" i="49"/>
  <c r="Q464" i="49"/>
  <c r="O464" i="49"/>
  <c r="M464" i="49"/>
  <c r="H464" i="49"/>
  <c r="F464" i="49"/>
  <c r="D464" i="49"/>
  <c r="C464" i="49"/>
  <c r="B464" i="49"/>
  <c r="W463" i="49"/>
  <c r="Q463" i="49"/>
  <c r="O463" i="49"/>
  <c r="M463" i="49"/>
  <c r="H463" i="49"/>
  <c r="F463" i="49"/>
  <c r="D463" i="49"/>
  <c r="C463" i="49"/>
  <c r="B463" i="49"/>
  <c r="W462" i="49"/>
  <c r="Q462" i="49"/>
  <c r="O462" i="49"/>
  <c r="M462" i="49"/>
  <c r="H462" i="49"/>
  <c r="F462" i="49"/>
  <c r="D462" i="49"/>
  <c r="C462" i="49"/>
  <c r="B462" i="49"/>
  <c r="W461" i="49"/>
  <c r="Q461" i="49"/>
  <c r="O461" i="49"/>
  <c r="M461" i="49"/>
  <c r="H461" i="49"/>
  <c r="F461" i="49"/>
  <c r="D461" i="49"/>
  <c r="C461" i="49"/>
  <c r="B461" i="49"/>
  <c r="W460" i="49"/>
  <c r="Q460" i="49"/>
  <c r="O460" i="49"/>
  <c r="M460" i="49"/>
  <c r="H460" i="49"/>
  <c r="F460" i="49"/>
  <c r="D460" i="49"/>
  <c r="C460" i="49"/>
  <c r="B460" i="49"/>
  <c r="W459" i="49"/>
  <c r="Q459" i="49"/>
  <c r="O459" i="49"/>
  <c r="M459" i="49"/>
  <c r="H459" i="49"/>
  <c r="F459" i="49"/>
  <c r="D459" i="49"/>
  <c r="C459" i="49"/>
  <c r="B459" i="49"/>
  <c r="W458" i="49"/>
  <c r="Q458" i="49"/>
  <c r="O458" i="49"/>
  <c r="M458" i="49"/>
  <c r="H458" i="49"/>
  <c r="F458" i="49"/>
  <c r="D458" i="49"/>
  <c r="C458" i="49"/>
  <c r="B458" i="49"/>
  <c r="W457" i="49"/>
  <c r="Q457" i="49"/>
  <c r="O457" i="49"/>
  <c r="M457" i="49"/>
  <c r="H457" i="49"/>
  <c r="F457" i="49"/>
  <c r="D457" i="49"/>
  <c r="C457" i="49"/>
  <c r="B457" i="49"/>
  <c r="W456" i="49"/>
  <c r="Q456" i="49"/>
  <c r="O456" i="49"/>
  <c r="M456" i="49"/>
  <c r="H456" i="49"/>
  <c r="F456" i="49"/>
  <c r="D456" i="49"/>
  <c r="C456" i="49"/>
  <c r="B456" i="49"/>
  <c r="W455" i="49"/>
  <c r="Q455" i="49"/>
  <c r="O455" i="49"/>
  <c r="M455" i="49"/>
  <c r="H455" i="49"/>
  <c r="F455" i="49"/>
  <c r="D455" i="49"/>
  <c r="C455" i="49"/>
  <c r="B455" i="49"/>
  <c r="W454" i="49"/>
  <c r="Q454" i="49"/>
  <c r="O454" i="49"/>
  <c r="M454" i="49"/>
  <c r="H454" i="49"/>
  <c r="F454" i="49"/>
  <c r="D454" i="49"/>
  <c r="C454" i="49"/>
  <c r="B454" i="49"/>
  <c r="W453" i="49"/>
  <c r="Q453" i="49"/>
  <c r="O453" i="49"/>
  <c r="M453" i="49"/>
  <c r="H453" i="49"/>
  <c r="F453" i="49"/>
  <c r="D453" i="49"/>
  <c r="C453" i="49"/>
  <c r="B453" i="49"/>
  <c r="W452" i="49"/>
  <c r="Q452" i="49"/>
  <c r="O452" i="49"/>
  <c r="M452" i="49"/>
  <c r="H452" i="49"/>
  <c r="F452" i="49"/>
  <c r="D452" i="49"/>
  <c r="C452" i="49"/>
  <c r="B452" i="49"/>
  <c r="W451" i="49"/>
  <c r="Q451" i="49"/>
  <c r="O451" i="49"/>
  <c r="M451" i="49"/>
  <c r="H451" i="49"/>
  <c r="F451" i="49"/>
  <c r="D451" i="49"/>
  <c r="C451" i="49"/>
  <c r="B451" i="49"/>
  <c r="W450" i="49"/>
  <c r="Q450" i="49"/>
  <c r="O450" i="49"/>
  <c r="M450" i="49"/>
  <c r="H450" i="49"/>
  <c r="F450" i="49"/>
  <c r="D450" i="49"/>
  <c r="C450" i="49"/>
  <c r="B450" i="49"/>
  <c r="W449" i="49"/>
  <c r="Q449" i="49"/>
  <c r="O449" i="49"/>
  <c r="M449" i="49"/>
  <c r="H449" i="49"/>
  <c r="F449" i="49"/>
  <c r="D449" i="49"/>
  <c r="C449" i="49"/>
  <c r="B449" i="49"/>
  <c r="W448" i="49"/>
  <c r="Q448" i="49"/>
  <c r="O448" i="49"/>
  <c r="M448" i="49"/>
  <c r="H448" i="49"/>
  <c r="F448" i="49"/>
  <c r="D448" i="49"/>
  <c r="C448" i="49"/>
  <c r="B448" i="49"/>
  <c r="W447" i="49"/>
  <c r="Q447" i="49"/>
  <c r="O447" i="49"/>
  <c r="M447" i="49"/>
  <c r="H447" i="49"/>
  <c r="F447" i="49"/>
  <c r="D447" i="49"/>
  <c r="C447" i="49"/>
  <c r="B447" i="49"/>
  <c r="W446" i="49"/>
  <c r="Q446" i="49"/>
  <c r="O446" i="49"/>
  <c r="M446" i="49"/>
  <c r="H446" i="49"/>
  <c r="F446" i="49"/>
  <c r="D446" i="49"/>
  <c r="C446" i="49"/>
  <c r="B446" i="49"/>
  <c r="W445" i="49"/>
  <c r="Q445" i="49"/>
  <c r="O445" i="49"/>
  <c r="M445" i="49"/>
  <c r="H445" i="49"/>
  <c r="F445" i="49"/>
  <c r="D445" i="49"/>
  <c r="C445" i="49"/>
  <c r="B445" i="49"/>
  <c r="W444" i="49"/>
  <c r="Q444" i="49"/>
  <c r="O444" i="49"/>
  <c r="M444" i="49"/>
  <c r="H444" i="49"/>
  <c r="F444" i="49"/>
  <c r="D444" i="49"/>
  <c r="C444" i="49"/>
  <c r="B444" i="49"/>
  <c r="W443" i="49"/>
  <c r="Q443" i="49"/>
  <c r="O443" i="49"/>
  <c r="M443" i="49"/>
  <c r="H443" i="49"/>
  <c r="F443" i="49"/>
  <c r="D443" i="49"/>
  <c r="C443" i="49"/>
  <c r="B443" i="49"/>
  <c r="W442" i="49"/>
  <c r="Q442" i="49"/>
  <c r="O442" i="49"/>
  <c r="M442" i="49"/>
  <c r="H442" i="49"/>
  <c r="F442" i="49"/>
  <c r="D442" i="49"/>
  <c r="C442" i="49"/>
  <c r="B442" i="49"/>
  <c r="W441" i="49"/>
  <c r="Q441" i="49"/>
  <c r="O441" i="49"/>
  <c r="M441" i="49"/>
  <c r="H441" i="49"/>
  <c r="F441" i="49"/>
  <c r="D441" i="49"/>
  <c r="C441" i="49"/>
  <c r="B441" i="49"/>
  <c r="W440" i="49"/>
  <c r="Q440" i="49"/>
  <c r="O440" i="49"/>
  <c r="M440" i="49"/>
  <c r="H440" i="49"/>
  <c r="F440" i="49"/>
  <c r="D440" i="49"/>
  <c r="C440" i="49"/>
  <c r="B440" i="49"/>
  <c r="W439" i="49"/>
  <c r="Q439" i="49"/>
  <c r="O439" i="49"/>
  <c r="M439" i="49"/>
  <c r="H439" i="49"/>
  <c r="F439" i="49"/>
  <c r="D439" i="49"/>
  <c r="C439" i="49"/>
  <c r="B439" i="49"/>
  <c r="W438" i="49"/>
  <c r="Q438" i="49"/>
  <c r="O438" i="49"/>
  <c r="M438" i="49"/>
  <c r="H438" i="49"/>
  <c r="F438" i="49"/>
  <c r="D438" i="49"/>
  <c r="C438" i="49"/>
  <c r="B438" i="49"/>
  <c r="W437" i="49"/>
  <c r="Q437" i="49"/>
  <c r="O437" i="49"/>
  <c r="M437" i="49"/>
  <c r="H437" i="49"/>
  <c r="F437" i="49"/>
  <c r="D437" i="49"/>
  <c r="C437" i="49"/>
  <c r="B437" i="49"/>
  <c r="W436" i="49"/>
  <c r="Q436" i="49"/>
  <c r="O436" i="49"/>
  <c r="M436" i="49"/>
  <c r="H436" i="49"/>
  <c r="F436" i="49"/>
  <c r="D436" i="49"/>
  <c r="C436" i="49"/>
  <c r="B436" i="49"/>
  <c r="W435" i="49"/>
  <c r="Q435" i="49"/>
  <c r="O435" i="49"/>
  <c r="M435" i="49"/>
  <c r="H435" i="49"/>
  <c r="F435" i="49"/>
  <c r="D435" i="49"/>
  <c r="C435" i="49"/>
  <c r="B435" i="49"/>
  <c r="W434" i="49"/>
  <c r="Q434" i="49"/>
  <c r="O434" i="49"/>
  <c r="M434" i="49"/>
  <c r="H434" i="49"/>
  <c r="F434" i="49"/>
  <c r="D434" i="49"/>
  <c r="C434" i="49"/>
  <c r="B434" i="49"/>
  <c r="W433" i="49"/>
  <c r="Q433" i="49"/>
  <c r="O433" i="49"/>
  <c r="M433" i="49"/>
  <c r="H433" i="49"/>
  <c r="F433" i="49"/>
  <c r="D433" i="49"/>
  <c r="C433" i="49"/>
  <c r="B433" i="49"/>
  <c r="W432" i="49"/>
  <c r="Q432" i="49"/>
  <c r="O432" i="49"/>
  <c r="M432" i="49"/>
  <c r="H432" i="49"/>
  <c r="F432" i="49"/>
  <c r="D432" i="49"/>
  <c r="C432" i="49"/>
  <c r="B432" i="49"/>
  <c r="W431" i="49"/>
  <c r="Q431" i="49"/>
  <c r="O431" i="49"/>
  <c r="M431" i="49"/>
  <c r="H431" i="49"/>
  <c r="F431" i="49"/>
  <c r="D431" i="49"/>
  <c r="C431" i="49"/>
  <c r="B431" i="49"/>
  <c r="W430" i="49"/>
  <c r="Q430" i="49"/>
  <c r="O430" i="49"/>
  <c r="M430" i="49"/>
  <c r="H430" i="49"/>
  <c r="F430" i="49"/>
  <c r="D430" i="49"/>
  <c r="C430" i="49"/>
  <c r="B430" i="49"/>
  <c r="W429" i="49"/>
  <c r="Q429" i="49"/>
  <c r="O429" i="49"/>
  <c r="M429" i="49"/>
  <c r="H429" i="49"/>
  <c r="F429" i="49"/>
  <c r="D429" i="49"/>
  <c r="C429" i="49"/>
  <c r="B429" i="49"/>
  <c r="W428" i="49"/>
  <c r="Q428" i="49"/>
  <c r="O428" i="49"/>
  <c r="M428" i="49"/>
  <c r="H428" i="49"/>
  <c r="F428" i="49"/>
  <c r="D428" i="49"/>
  <c r="C428" i="49"/>
  <c r="B428" i="49"/>
  <c r="W427" i="49"/>
  <c r="Q427" i="49"/>
  <c r="O427" i="49"/>
  <c r="M427" i="49"/>
  <c r="H427" i="49"/>
  <c r="F427" i="49"/>
  <c r="D427" i="49"/>
  <c r="C427" i="49"/>
  <c r="B427" i="49"/>
  <c r="W426" i="49"/>
  <c r="Q426" i="49"/>
  <c r="O426" i="49"/>
  <c r="M426" i="49"/>
  <c r="H426" i="49"/>
  <c r="F426" i="49"/>
  <c r="D426" i="49"/>
  <c r="C426" i="49"/>
  <c r="B426" i="49"/>
  <c r="W425" i="49"/>
  <c r="Q425" i="49"/>
  <c r="O425" i="49"/>
  <c r="M425" i="49"/>
  <c r="H425" i="49"/>
  <c r="F425" i="49"/>
  <c r="D425" i="49"/>
  <c r="C425" i="49"/>
  <c r="B425" i="49"/>
  <c r="W424" i="49"/>
  <c r="Q424" i="49"/>
  <c r="O424" i="49"/>
  <c r="M424" i="49"/>
  <c r="H424" i="49"/>
  <c r="F424" i="49"/>
  <c r="D424" i="49"/>
  <c r="C424" i="49"/>
  <c r="B424" i="49"/>
  <c r="W423" i="49"/>
  <c r="Q423" i="49"/>
  <c r="O423" i="49"/>
  <c r="M423" i="49"/>
  <c r="H423" i="49"/>
  <c r="F423" i="49"/>
  <c r="D423" i="49"/>
  <c r="C423" i="49"/>
  <c r="B423" i="49"/>
  <c r="W422" i="49"/>
  <c r="Q422" i="49"/>
  <c r="O422" i="49"/>
  <c r="M422" i="49"/>
  <c r="H422" i="49"/>
  <c r="F422" i="49"/>
  <c r="D422" i="49"/>
  <c r="C422" i="49"/>
  <c r="B422" i="49"/>
  <c r="W421" i="49"/>
  <c r="Q421" i="49"/>
  <c r="O421" i="49"/>
  <c r="M421" i="49"/>
  <c r="H421" i="49"/>
  <c r="F421" i="49"/>
  <c r="D421" i="49"/>
  <c r="C421" i="49"/>
  <c r="B421" i="49"/>
  <c r="W420" i="49"/>
  <c r="Q420" i="49"/>
  <c r="O420" i="49"/>
  <c r="M420" i="49"/>
  <c r="H420" i="49"/>
  <c r="F420" i="49"/>
  <c r="D420" i="49"/>
  <c r="C420" i="49"/>
  <c r="B420" i="49"/>
  <c r="W419" i="49"/>
  <c r="Q419" i="49"/>
  <c r="O419" i="49"/>
  <c r="M419" i="49"/>
  <c r="H419" i="49"/>
  <c r="F419" i="49"/>
  <c r="D419" i="49"/>
  <c r="C419" i="49"/>
  <c r="B419" i="49"/>
  <c r="W418" i="49"/>
  <c r="Q418" i="49"/>
  <c r="O418" i="49"/>
  <c r="M418" i="49"/>
  <c r="H418" i="49"/>
  <c r="F418" i="49"/>
  <c r="D418" i="49"/>
  <c r="C418" i="49"/>
  <c r="B418" i="49"/>
  <c r="W417" i="49"/>
  <c r="Q417" i="49"/>
  <c r="O417" i="49"/>
  <c r="M417" i="49"/>
  <c r="H417" i="49"/>
  <c r="F417" i="49"/>
  <c r="D417" i="49"/>
  <c r="C417" i="49"/>
  <c r="B417" i="49"/>
  <c r="W416" i="49"/>
  <c r="Q416" i="49"/>
  <c r="O416" i="49"/>
  <c r="M416" i="49"/>
  <c r="H416" i="49"/>
  <c r="F416" i="49"/>
  <c r="D416" i="49"/>
  <c r="C416" i="49"/>
  <c r="B416" i="49"/>
  <c r="W415" i="49"/>
  <c r="Q415" i="49"/>
  <c r="O415" i="49"/>
  <c r="M415" i="49"/>
  <c r="H415" i="49"/>
  <c r="F415" i="49"/>
  <c r="D415" i="49"/>
  <c r="C415" i="49"/>
  <c r="B415" i="49"/>
  <c r="W414" i="49"/>
  <c r="Q414" i="49"/>
  <c r="O414" i="49"/>
  <c r="M414" i="49"/>
  <c r="H414" i="49"/>
  <c r="F414" i="49"/>
  <c r="D414" i="49"/>
  <c r="C414" i="49"/>
  <c r="B414" i="49"/>
  <c r="W413" i="49"/>
  <c r="Q413" i="49"/>
  <c r="O413" i="49"/>
  <c r="M413" i="49"/>
  <c r="H413" i="49"/>
  <c r="F413" i="49"/>
  <c r="D413" i="49"/>
  <c r="C413" i="49"/>
  <c r="B413" i="49"/>
  <c r="W412" i="49"/>
  <c r="Q412" i="49"/>
  <c r="O412" i="49"/>
  <c r="M412" i="49"/>
  <c r="H412" i="49"/>
  <c r="F412" i="49"/>
  <c r="D412" i="49"/>
  <c r="C412" i="49"/>
  <c r="B412" i="49"/>
  <c r="W411" i="49"/>
  <c r="Q411" i="49"/>
  <c r="O411" i="49"/>
  <c r="M411" i="49"/>
  <c r="H411" i="49"/>
  <c r="F411" i="49"/>
  <c r="D411" i="49"/>
  <c r="C411" i="49"/>
  <c r="B411" i="49"/>
  <c r="W410" i="49"/>
  <c r="Q410" i="49"/>
  <c r="O410" i="49"/>
  <c r="M410" i="49"/>
  <c r="H410" i="49"/>
  <c r="F410" i="49"/>
  <c r="D410" i="49"/>
  <c r="C410" i="49"/>
  <c r="B410" i="49"/>
  <c r="W409" i="49"/>
  <c r="Q409" i="49"/>
  <c r="O409" i="49"/>
  <c r="M409" i="49"/>
  <c r="H409" i="49"/>
  <c r="F409" i="49"/>
  <c r="D409" i="49"/>
  <c r="C409" i="49"/>
  <c r="B409" i="49"/>
  <c r="W408" i="49"/>
  <c r="Q408" i="49"/>
  <c r="O408" i="49"/>
  <c r="M408" i="49"/>
  <c r="H408" i="49"/>
  <c r="F408" i="49"/>
  <c r="D408" i="49"/>
  <c r="C408" i="49"/>
  <c r="B408" i="49"/>
  <c r="W407" i="49"/>
  <c r="Q407" i="49"/>
  <c r="O407" i="49"/>
  <c r="M407" i="49"/>
  <c r="H407" i="49"/>
  <c r="F407" i="49"/>
  <c r="D407" i="49"/>
  <c r="C407" i="49"/>
  <c r="B407" i="49"/>
  <c r="W406" i="49"/>
  <c r="Q406" i="49"/>
  <c r="O406" i="49"/>
  <c r="M406" i="49"/>
  <c r="H406" i="49"/>
  <c r="F406" i="49"/>
  <c r="D406" i="49"/>
  <c r="C406" i="49"/>
  <c r="B406" i="49"/>
  <c r="W405" i="49"/>
  <c r="Q405" i="49"/>
  <c r="O405" i="49"/>
  <c r="M405" i="49"/>
  <c r="H405" i="49"/>
  <c r="F405" i="49"/>
  <c r="D405" i="49"/>
  <c r="C405" i="49"/>
  <c r="B405" i="49"/>
  <c r="W404" i="49"/>
  <c r="Q404" i="49"/>
  <c r="O404" i="49"/>
  <c r="M404" i="49"/>
  <c r="H404" i="49"/>
  <c r="F404" i="49"/>
  <c r="D404" i="49"/>
  <c r="C404" i="49"/>
  <c r="B404" i="49"/>
  <c r="W403" i="49"/>
  <c r="Q403" i="49"/>
  <c r="O403" i="49"/>
  <c r="M403" i="49"/>
  <c r="H403" i="49"/>
  <c r="F403" i="49"/>
  <c r="D403" i="49"/>
  <c r="C403" i="49"/>
  <c r="B403" i="49"/>
  <c r="W402" i="49"/>
  <c r="Q402" i="49"/>
  <c r="O402" i="49"/>
  <c r="M402" i="49"/>
  <c r="H402" i="49"/>
  <c r="F402" i="49"/>
  <c r="D402" i="49"/>
  <c r="C402" i="49"/>
  <c r="B402" i="49"/>
  <c r="W401" i="49"/>
  <c r="Q401" i="49"/>
  <c r="O401" i="49"/>
  <c r="M401" i="49"/>
  <c r="H401" i="49"/>
  <c r="F401" i="49"/>
  <c r="D401" i="49"/>
  <c r="C401" i="49"/>
  <c r="B401" i="49"/>
  <c r="W400" i="49"/>
  <c r="Q400" i="49"/>
  <c r="O400" i="49"/>
  <c r="M400" i="49"/>
  <c r="H400" i="49"/>
  <c r="F400" i="49"/>
  <c r="D400" i="49"/>
  <c r="C400" i="49"/>
  <c r="B400" i="49"/>
  <c r="W399" i="49"/>
  <c r="Q399" i="49"/>
  <c r="O399" i="49"/>
  <c r="M399" i="49"/>
  <c r="H399" i="49"/>
  <c r="F399" i="49"/>
  <c r="D399" i="49"/>
  <c r="C399" i="49"/>
  <c r="B399" i="49"/>
  <c r="W398" i="49"/>
  <c r="Q398" i="49"/>
  <c r="O398" i="49"/>
  <c r="M398" i="49"/>
  <c r="H398" i="49"/>
  <c r="F398" i="49"/>
  <c r="D398" i="49"/>
  <c r="C398" i="49"/>
  <c r="B398" i="49"/>
  <c r="W397" i="49"/>
  <c r="Q397" i="49"/>
  <c r="O397" i="49"/>
  <c r="M397" i="49"/>
  <c r="H397" i="49"/>
  <c r="F397" i="49"/>
  <c r="D397" i="49"/>
  <c r="C397" i="49"/>
  <c r="B397" i="49"/>
  <c r="W396" i="49"/>
  <c r="Q396" i="49"/>
  <c r="O396" i="49"/>
  <c r="M396" i="49"/>
  <c r="H396" i="49"/>
  <c r="F396" i="49"/>
  <c r="D396" i="49"/>
  <c r="C396" i="49"/>
  <c r="B396" i="49"/>
  <c r="W395" i="49"/>
  <c r="Q395" i="49"/>
  <c r="O395" i="49"/>
  <c r="M395" i="49"/>
  <c r="H395" i="49"/>
  <c r="F395" i="49"/>
  <c r="D395" i="49"/>
  <c r="C395" i="49"/>
  <c r="B395" i="49"/>
  <c r="W394" i="49"/>
  <c r="Q394" i="49"/>
  <c r="O394" i="49"/>
  <c r="M394" i="49"/>
  <c r="H394" i="49"/>
  <c r="F394" i="49"/>
  <c r="D394" i="49"/>
  <c r="C394" i="49"/>
  <c r="B394" i="49"/>
  <c r="W393" i="49"/>
  <c r="Q393" i="49"/>
  <c r="O393" i="49"/>
  <c r="M393" i="49"/>
  <c r="H393" i="49"/>
  <c r="F393" i="49"/>
  <c r="D393" i="49"/>
  <c r="C393" i="49"/>
  <c r="B393" i="49"/>
  <c r="W392" i="49"/>
  <c r="Q392" i="49"/>
  <c r="O392" i="49"/>
  <c r="M392" i="49"/>
  <c r="H392" i="49"/>
  <c r="F392" i="49"/>
  <c r="D392" i="49"/>
  <c r="C392" i="49"/>
  <c r="B392" i="49"/>
  <c r="W391" i="49"/>
  <c r="Q391" i="49"/>
  <c r="O391" i="49"/>
  <c r="M391" i="49"/>
  <c r="H391" i="49"/>
  <c r="F391" i="49"/>
  <c r="D391" i="49"/>
  <c r="C391" i="49"/>
  <c r="B391" i="49"/>
  <c r="W390" i="49"/>
  <c r="Q390" i="49"/>
  <c r="O390" i="49"/>
  <c r="M390" i="49"/>
  <c r="H390" i="49"/>
  <c r="F390" i="49"/>
  <c r="D390" i="49"/>
  <c r="C390" i="49"/>
  <c r="B390" i="49"/>
  <c r="W389" i="49"/>
  <c r="Q389" i="49"/>
  <c r="O389" i="49"/>
  <c r="M389" i="49"/>
  <c r="H389" i="49"/>
  <c r="F389" i="49"/>
  <c r="D389" i="49"/>
  <c r="C389" i="49"/>
  <c r="B389" i="49"/>
  <c r="W388" i="49"/>
  <c r="Q388" i="49"/>
  <c r="O388" i="49"/>
  <c r="M388" i="49"/>
  <c r="H388" i="49"/>
  <c r="F388" i="49"/>
  <c r="D388" i="49"/>
  <c r="C388" i="49"/>
  <c r="B388" i="49"/>
  <c r="W387" i="49"/>
  <c r="Q387" i="49"/>
  <c r="O387" i="49"/>
  <c r="M387" i="49"/>
  <c r="H387" i="49"/>
  <c r="F387" i="49"/>
  <c r="D387" i="49"/>
  <c r="C387" i="49"/>
  <c r="B387" i="49"/>
  <c r="W386" i="49"/>
  <c r="Q386" i="49"/>
  <c r="O386" i="49"/>
  <c r="M386" i="49"/>
  <c r="H386" i="49"/>
  <c r="F386" i="49"/>
  <c r="D386" i="49"/>
  <c r="C386" i="49"/>
  <c r="B386" i="49"/>
  <c r="W385" i="49"/>
  <c r="Q385" i="49"/>
  <c r="O385" i="49"/>
  <c r="M385" i="49"/>
  <c r="H385" i="49"/>
  <c r="F385" i="49"/>
  <c r="D385" i="49"/>
  <c r="C385" i="49"/>
  <c r="B385" i="49"/>
  <c r="W384" i="49"/>
  <c r="Q384" i="49"/>
  <c r="O384" i="49"/>
  <c r="M384" i="49"/>
  <c r="H384" i="49"/>
  <c r="F384" i="49"/>
  <c r="D384" i="49"/>
  <c r="C384" i="49"/>
  <c r="B384" i="49"/>
  <c r="W383" i="49"/>
  <c r="Q383" i="49"/>
  <c r="O383" i="49"/>
  <c r="M383" i="49"/>
  <c r="H383" i="49"/>
  <c r="F383" i="49"/>
  <c r="D383" i="49"/>
  <c r="C383" i="49"/>
  <c r="B383" i="49"/>
  <c r="W382" i="49"/>
  <c r="Q382" i="49"/>
  <c r="O382" i="49"/>
  <c r="M382" i="49"/>
  <c r="H382" i="49"/>
  <c r="F382" i="49"/>
  <c r="D382" i="49"/>
  <c r="C382" i="49"/>
  <c r="B382" i="49"/>
  <c r="W381" i="49"/>
  <c r="Q381" i="49"/>
  <c r="O381" i="49"/>
  <c r="M381" i="49"/>
  <c r="H381" i="49"/>
  <c r="F381" i="49"/>
  <c r="D381" i="49"/>
  <c r="C381" i="49"/>
  <c r="B381" i="49"/>
  <c r="W380" i="49"/>
  <c r="Q380" i="49"/>
  <c r="O380" i="49"/>
  <c r="M380" i="49"/>
  <c r="H380" i="49"/>
  <c r="F380" i="49"/>
  <c r="D380" i="49"/>
  <c r="C380" i="49"/>
  <c r="B380" i="49"/>
  <c r="W379" i="49"/>
  <c r="Q379" i="49"/>
  <c r="O379" i="49"/>
  <c r="M379" i="49"/>
  <c r="H379" i="49"/>
  <c r="F379" i="49"/>
  <c r="D379" i="49"/>
  <c r="C379" i="49"/>
  <c r="B379" i="49"/>
  <c r="W378" i="49"/>
  <c r="Q378" i="49"/>
  <c r="O378" i="49"/>
  <c r="M378" i="49"/>
  <c r="H378" i="49"/>
  <c r="F378" i="49"/>
  <c r="D378" i="49"/>
  <c r="C378" i="49"/>
  <c r="B378" i="49"/>
  <c r="W377" i="49"/>
  <c r="Q377" i="49"/>
  <c r="O377" i="49"/>
  <c r="M377" i="49"/>
  <c r="H377" i="49"/>
  <c r="F377" i="49"/>
  <c r="D377" i="49"/>
  <c r="C377" i="49"/>
  <c r="B377" i="49"/>
  <c r="W376" i="49"/>
  <c r="Q376" i="49"/>
  <c r="O376" i="49"/>
  <c r="M376" i="49"/>
  <c r="H376" i="49"/>
  <c r="F376" i="49"/>
  <c r="D376" i="49"/>
  <c r="C376" i="49"/>
  <c r="B376" i="49"/>
  <c r="W375" i="49"/>
  <c r="Q375" i="49"/>
  <c r="O375" i="49"/>
  <c r="M375" i="49"/>
  <c r="H375" i="49"/>
  <c r="F375" i="49"/>
  <c r="D375" i="49"/>
  <c r="C375" i="49"/>
  <c r="B375" i="49"/>
  <c r="W374" i="49"/>
  <c r="Q374" i="49"/>
  <c r="O374" i="49"/>
  <c r="M374" i="49"/>
  <c r="H374" i="49"/>
  <c r="F374" i="49"/>
  <c r="D374" i="49"/>
  <c r="C374" i="49"/>
  <c r="B374" i="49"/>
  <c r="W373" i="49"/>
  <c r="Q373" i="49"/>
  <c r="O373" i="49"/>
  <c r="M373" i="49"/>
  <c r="H373" i="49"/>
  <c r="F373" i="49"/>
  <c r="D373" i="49"/>
  <c r="C373" i="49"/>
  <c r="B373" i="49"/>
  <c r="W372" i="49"/>
  <c r="Q372" i="49"/>
  <c r="O372" i="49"/>
  <c r="M372" i="49"/>
  <c r="H372" i="49"/>
  <c r="F372" i="49"/>
  <c r="D372" i="49"/>
  <c r="C372" i="49"/>
  <c r="B372" i="49"/>
  <c r="W371" i="49"/>
  <c r="Q371" i="49"/>
  <c r="O371" i="49"/>
  <c r="M371" i="49"/>
  <c r="H371" i="49"/>
  <c r="F371" i="49"/>
  <c r="D371" i="49"/>
  <c r="C371" i="49"/>
  <c r="B371" i="49"/>
  <c r="W370" i="49"/>
  <c r="Q370" i="49"/>
  <c r="O370" i="49"/>
  <c r="M370" i="49"/>
  <c r="H370" i="49"/>
  <c r="F370" i="49"/>
  <c r="D370" i="49"/>
  <c r="C370" i="49"/>
  <c r="B370" i="49"/>
  <c r="W369" i="49"/>
  <c r="Q369" i="49"/>
  <c r="O369" i="49"/>
  <c r="M369" i="49"/>
  <c r="H369" i="49"/>
  <c r="F369" i="49"/>
  <c r="D369" i="49"/>
  <c r="C369" i="49"/>
  <c r="B369" i="49"/>
  <c r="W368" i="49"/>
  <c r="Q368" i="49"/>
  <c r="O368" i="49"/>
  <c r="M368" i="49"/>
  <c r="H368" i="49"/>
  <c r="F368" i="49"/>
  <c r="D368" i="49"/>
  <c r="C368" i="49"/>
  <c r="B368" i="49"/>
  <c r="W367" i="49"/>
  <c r="Q367" i="49"/>
  <c r="O367" i="49"/>
  <c r="M367" i="49"/>
  <c r="H367" i="49"/>
  <c r="F367" i="49"/>
  <c r="D367" i="49"/>
  <c r="C367" i="49"/>
  <c r="B367" i="49"/>
  <c r="W366" i="49"/>
  <c r="Q366" i="49"/>
  <c r="O366" i="49"/>
  <c r="M366" i="49"/>
  <c r="H366" i="49"/>
  <c r="F366" i="49"/>
  <c r="D366" i="49"/>
  <c r="C366" i="49"/>
  <c r="B366" i="49"/>
  <c r="W365" i="49"/>
  <c r="Q365" i="49"/>
  <c r="O365" i="49"/>
  <c r="M365" i="49"/>
  <c r="H365" i="49"/>
  <c r="F365" i="49"/>
  <c r="D365" i="49"/>
  <c r="C365" i="49"/>
  <c r="B365" i="49"/>
  <c r="W364" i="49"/>
  <c r="Q364" i="49"/>
  <c r="O364" i="49"/>
  <c r="M364" i="49"/>
  <c r="H364" i="49"/>
  <c r="F364" i="49"/>
  <c r="D364" i="49"/>
  <c r="C364" i="49"/>
  <c r="B364" i="49"/>
  <c r="W363" i="49"/>
  <c r="Q363" i="49"/>
  <c r="O363" i="49"/>
  <c r="M363" i="49"/>
  <c r="H363" i="49"/>
  <c r="F363" i="49"/>
  <c r="D363" i="49"/>
  <c r="C363" i="49"/>
  <c r="B363" i="49"/>
  <c r="W362" i="49"/>
  <c r="Q362" i="49"/>
  <c r="O362" i="49"/>
  <c r="M362" i="49"/>
  <c r="H362" i="49"/>
  <c r="F362" i="49"/>
  <c r="D362" i="49"/>
  <c r="C362" i="49"/>
  <c r="B362" i="49"/>
  <c r="W361" i="49"/>
  <c r="Q361" i="49"/>
  <c r="O361" i="49"/>
  <c r="M361" i="49"/>
  <c r="H361" i="49"/>
  <c r="F361" i="49"/>
  <c r="D361" i="49"/>
  <c r="C361" i="49"/>
  <c r="B361" i="49"/>
  <c r="W360" i="49"/>
  <c r="Q360" i="49"/>
  <c r="O360" i="49"/>
  <c r="M360" i="49"/>
  <c r="H360" i="49"/>
  <c r="F360" i="49"/>
  <c r="D360" i="49"/>
  <c r="C360" i="49"/>
  <c r="B360" i="49"/>
  <c r="W359" i="49"/>
  <c r="Q359" i="49"/>
  <c r="O359" i="49"/>
  <c r="M359" i="49"/>
  <c r="H359" i="49"/>
  <c r="F359" i="49"/>
  <c r="D359" i="49"/>
  <c r="C359" i="49"/>
  <c r="B359" i="49"/>
  <c r="W358" i="49"/>
  <c r="Q358" i="49"/>
  <c r="O358" i="49"/>
  <c r="M358" i="49"/>
  <c r="H358" i="49"/>
  <c r="F358" i="49"/>
  <c r="D358" i="49"/>
  <c r="C358" i="49"/>
  <c r="B358" i="49"/>
  <c r="W357" i="49"/>
  <c r="Q357" i="49"/>
  <c r="O357" i="49"/>
  <c r="M357" i="49"/>
  <c r="H357" i="49"/>
  <c r="F357" i="49"/>
  <c r="D357" i="49"/>
  <c r="C357" i="49"/>
  <c r="B357" i="49"/>
  <c r="W356" i="49"/>
  <c r="Q356" i="49"/>
  <c r="O356" i="49"/>
  <c r="M356" i="49"/>
  <c r="H356" i="49"/>
  <c r="F356" i="49"/>
  <c r="D356" i="49"/>
  <c r="C356" i="49"/>
  <c r="B356" i="49"/>
  <c r="W355" i="49"/>
  <c r="Q355" i="49"/>
  <c r="O355" i="49"/>
  <c r="M355" i="49"/>
  <c r="H355" i="49"/>
  <c r="F355" i="49"/>
  <c r="D355" i="49"/>
  <c r="C355" i="49"/>
  <c r="B355" i="49"/>
  <c r="W354" i="49"/>
  <c r="Q354" i="49"/>
  <c r="O354" i="49"/>
  <c r="M354" i="49"/>
  <c r="H354" i="49"/>
  <c r="F354" i="49"/>
  <c r="D354" i="49"/>
  <c r="C354" i="49"/>
  <c r="B354" i="49"/>
  <c r="W353" i="49"/>
  <c r="Q353" i="49"/>
  <c r="O353" i="49"/>
  <c r="M353" i="49"/>
  <c r="H353" i="49"/>
  <c r="F353" i="49"/>
  <c r="D353" i="49"/>
  <c r="C353" i="49"/>
  <c r="B353" i="49"/>
  <c r="W352" i="49"/>
  <c r="Q352" i="49"/>
  <c r="O352" i="49"/>
  <c r="M352" i="49"/>
  <c r="H352" i="49"/>
  <c r="F352" i="49"/>
  <c r="D352" i="49"/>
  <c r="C352" i="49"/>
  <c r="B352" i="49"/>
  <c r="W351" i="49"/>
  <c r="Q351" i="49"/>
  <c r="O351" i="49"/>
  <c r="M351" i="49"/>
  <c r="H351" i="49"/>
  <c r="F351" i="49"/>
  <c r="D351" i="49"/>
  <c r="C351" i="49"/>
  <c r="B351" i="49"/>
  <c r="W350" i="49"/>
  <c r="Q350" i="49"/>
  <c r="O350" i="49"/>
  <c r="M350" i="49"/>
  <c r="H350" i="49"/>
  <c r="F350" i="49"/>
  <c r="D350" i="49"/>
  <c r="C350" i="49"/>
  <c r="B350" i="49"/>
  <c r="W349" i="49"/>
  <c r="Q349" i="49"/>
  <c r="O349" i="49"/>
  <c r="M349" i="49"/>
  <c r="H349" i="49"/>
  <c r="F349" i="49"/>
  <c r="D349" i="49"/>
  <c r="C349" i="49"/>
  <c r="B349" i="49"/>
  <c r="W348" i="49"/>
  <c r="Q348" i="49"/>
  <c r="O348" i="49"/>
  <c r="M348" i="49"/>
  <c r="H348" i="49"/>
  <c r="F348" i="49"/>
  <c r="D348" i="49"/>
  <c r="C348" i="49"/>
  <c r="B348" i="49"/>
  <c r="W347" i="49"/>
  <c r="Q347" i="49"/>
  <c r="O347" i="49"/>
  <c r="M347" i="49"/>
  <c r="H347" i="49"/>
  <c r="F347" i="49"/>
  <c r="D347" i="49"/>
  <c r="C347" i="49"/>
  <c r="B347" i="49"/>
  <c r="W346" i="49"/>
  <c r="Q346" i="49"/>
  <c r="O346" i="49"/>
  <c r="M346" i="49"/>
  <c r="H346" i="49"/>
  <c r="F346" i="49"/>
  <c r="D346" i="49"/>
  <c r="C346" i="49"/>
  <c r="B346" i="49"/>
  <c r="W345" i="49"/>
  <c r="Q345" i="49"/>
  <c r="O345" i="49"/>
  <c r="M345" i="49"/>
  <c r="H345" i="49"/>
  <c r="F345" i="49"/>
  <c r="D345" i="49"/>
  <c r="C345" i="49"/>
  <c r="B345" i="49"/>
  <c r="W344" i="49"/>
  <c r="Q344" i="49"/>
  <c r="O344" i="49"/>
  <c r="M344" i="49"/>
  <c r="H344" i="49"/>
  <c r="F344" i="49"/>
  <c r="D344" i="49"/>
  <c r="C344" i="49"/>
  <c r="B344" i="49"/>
  <c r="W343" i="49"/>
  <c r="Q343" i="49"/>
  <c r="O343" i="49"/>
  <c r="M343" i="49"/>
  <c r="H343" i="49"/>
  <c r="F343" i="49"/>
  <c r="D343" i="49"/>
  <c r="C343" i="49"/>
  <c r="B343" i="49"/>
  <c r="W342" i="49"/>
  <c r="Q342" i="49"/>
  <c r="O342" i="49"/>
  <c r="M342" i="49"/>
  <c r="H342" i="49"/>
  <c r="F342" i="49"/>
  <c r="D342" i="49"/>
  <c r="C342" i="49"/>
  <c r="B342" i="49"/>
  <c r="W341" i="49"/>
  <c r="Q341" i="49"/>
  <c r="O341" i="49"/>
  <c r="M341" i="49"/>
  <c r="H341" i="49"/>
  <c r="F341" i="49"/>
  <c r="D341" i="49"/>
  <c r="C341" i="49"/>
  <c r="B341" i="49"/>
  <c r="W340" i="49"/>
  <c r="Q340" i="49"/>
  <c r="O340" i="49"/>
  <c r="M340" i="49"/>
  <c r="H340" i="49"/>
  <c r="F340" i="49"/>
  <c r="D340" i="49"/>
  <c r="C340" i="49"/>
  <c r="B340" i="49"/>
  <c r="W339" i="49"/>
  <c r="Q339" i="49"/>
  <c r="O339" i="49"/>
  <c r="M339" i="49"/>
  <c r="H339" i="49"/>
  <c r="F339" i="49"/>
  <c r="D339" i="49"/>
  <c r="C339" i="49"/>
  <c r="B339" i="49"/>
  <c r="W338" i="49"/>
  <c r="Q338" i="49"/>
  <c r="O338" i="49"/>
  <c r="M338" i="49"/>
  <c r="H338" i="49"/>
  <c r="F338" i="49"/>
  <c r="D338" i="49"/>
  <c r="C338" i="49"/>
  <c r="B338" i="49"/>
  <c r="W337" i="49"/>
  <c r="Q337" i="49"/>
  <c r="O337" i="49"/>
  <c r="M337" i="49"/>
  <c r="H337" i="49"/>
  <c r="F337" i="49"/>
  <c r="D337" i="49"/>
  <c r="C337" i="49"/>
  <c r="B337" i="49"/>
  <c r="W336" i="49"/>
  <c r="Q336" i="49"/>
  <c r="O336" i="49"/>
  <c r="M336" i="49"/>
  <c r="H336" i="49"/>
  <c r="F336" i="49"/>
  <c r="D336" i="49"/>
  <c r="C336" i="49"/>
  <c r="B336" i="49"/>
  <c r="W335" i="49"/>
  <c r="Q335" i="49"/>
  <c r="O335" i="49"/>
  <c r="M335" i="49"/>
  <c r="H335" i="49"/>
  <c r="F335" i="49"/>
  <c r="D335" i="49"/>
  <c r="C335" i="49"/>
  <c r="B335" i="49"/>
  <c r="W334" i="49"/>
  <c r="Q334" i="49"/>
  <c r="O334" i="49"/>
  <c r="M334" i="49"/>
  <c r="H334" i="49"/>
  <c r="F334" i="49"/>
  <c r="D334" i="49"/>
  <c r="C334" i="49"/>
  <c r="B334" i="49"/>
  <c r="W333" i="49"/>
  <c r="Q333" i="49"/>
  <c r="O333" i="49"/>
  <c r="M333" i="49"/>
  <c r="H333" i="49"/>
  <c r="F333" i="49"/>
  <c r="D333" i="49"/>
  <c r="C333" i="49"/>
  <c r="B333" i="49"/>
  <c r="W332" i="49"/>
  <c r="Q332" i="49"/>
  <c r="O332" i="49"/>
  <c r="M332" i="49"/>
  <c r="H332" i="49"/>
  <c r="F332" i="49"/>
  <c r="D332" i="49"/>
  <c r="C332" i="49"/>
  <c r="B332" i="49"/>
  <c r="W331" i="49"/>
  <c r="Q331" i="49"/>
  <c r="O331" i="49"/>
  <c r="M331" i="49"/>
  <c r="H331" i="49"/>
  <c r="F331" i="49"/>
  <c r="D331" i="49"/>
  <c r="C331" i="49"/>
  <c r="B331" i="49"/>
  <c r="W330" i="49"/>
  <c r="Q330" i="49"/>
  <c r="O330" i="49"/>
  <c r="M330" i="49"/>
  <c r="H330" i="49"/>
  <c r="F330" i="49"/>
  <c r="D330" i="49"/>
  <c r="C330" i="49"/>
  <c r="B330" i="49"/>
  <c r="W329" i="49"/>
  <c r="Q329" i="49"/>
  <c r="O329" i="49"/>
  <c r="M329" i="49"/>
  <c r="H329" i="49"/>
  <c r="F329" i="49"/>
  <c r="D329" i="49"/>
  <c r="C329" i="49"/>
  <c r="B329" i="49"/>
  <c r="W328" i="49"/>
  <c r="Q328" i="49"/>
  <c r="O328" i="49"/>
  <c r="M328" i="49"/>
  <c r="H328" i="49"/>
  <c r="F328" i="49"/>
  <c r="D328" i="49"/>
  <c r="C328" i="49"/>
  <c r="B328" i="49"/>
  <c r="W327" i="49"/>
  <c r="Q327" i="49"/>
  <c r="O327" i="49"/>
  <c r="M327" i="49"/>
  <c r="H327" i="49"/>
  <c r="F327" i="49"/>
  <c r="D327" i="49"/>
  <c r="C327" i="49"/>
  <c r="B327" i="49"/>
  <c r="W326" i="49"/>
  <c r="Q326" i="49"/>
  <c r="O326" i="49"/>
  <c r="M326" i="49"/>
  <c r="H326" i="49"/>
  <c r="F326" i="49"/>
  <c r="D326" i="49"/>
  <c r="C326" i="49"/>
  <c r="B326" i="49"/>
  <c r="W325" i="49"/>
  <c r="Q325" i="49"/>
  <c r="O325" i="49"/>
  <c r="M325" i="49"/>
  <c r="H325" i="49"/>
  <c r="F325" i="49"/>
  <c r="D325" i="49"/>
  <c r="C325" i="49"/>
  <c r="B325" i="49"/>
  <c r="W324" i="49"/>
  <c r="Q324" i="49"/>
  <c r="O324" i="49"/>
  <c r="M324" i="49"/>
  <c r="H324" i="49"/>
  <c r="F324" i="49"/>
  <c r="D324" i="49"/>
  <c r="C324" i="49"/>
  <c r="B324" i="49"/>
  <c r="W323" i="49"/>
  <c r="Q323" i="49"/>
  <c r="O323" i="49"/>
  <c r="M323" i="49"/>
  <c r="H323" i="49"/>
  <c r="F323" i="49"/>
  <c r="D323" i="49"/>
  <c r="C323" i="49"/>
  <c r="B323" i="49"/>
  <c r="W322" i="49"/>
  <c r="Q322" i="49"/>
  <c r="O322" i="49"/>
  <c r="M322" i="49"/>
  <c r="H322" i="49"/>
  <c r="F322" i="49"/>
  <c r="D322" i="49"/>
  <c r="C322" i="49"/>
  <c r="B322" i="49"/>
  <c r="W321" i="49"/>
  <c r="Q321" i="49"/>
  <c r="O321" i="49"/>
  <c r="M321" i="49"/>
  <c r="H321" i="49"/>
  <c r="F321" i="49"/>
  <c r="D321" i="49"/>
  <c r="C321" i="49"/>
  <c r="B321" i="49"/>
  <c r="W320" i="49"/>
  <c r="Q320" i="49"/>
  <c r="O320" i="49"/>
  <c r="M320" i="49"/>
  <c r="H320" i="49"/>
  <c r="F320" i="49"/>
  <c r="D320" i="49"/>
  <c r="C320" i="49"/>
  <c r="B320" i="49"/>
  <c r="W319" i="49"/>
  <c r="Q319" i="49"/>
  <c r="O319" i="49"/>
  <c r="M319" i="49"/>
  <c r="H319" i="49"/>
  <c r="F319" i="49"/>
  <c r="D319" i="49"/>
  <c r="C319" i="49"/>
  <c r="B319" i="49"/>
  <c r="W318" i="49"/>
  <c r="Q318" i="49"/>
  <c r="O318" i="49"/>
  <c r="M318" i="49"/>
  <c r="H318" i="49"/>
  <c r="F318" i="49"/>
  <c r="D318" i="49"/>
  <c r="C318" i="49"/>
  <c r="B318" i="49"/>
  <c r="W317" i="49"/>
  <c r="Q317" i="49"/>
  <c r="O317" i="49"/>
  <c r="M317" i="49"/>
  <c r="H317" i="49"/>
  <c r="F317" i="49"/>
  <c r="D317" i="49"/>
  <c r="C317" i="49"/>
  <c r="B317" i="49"/>
  <c r="W316" i="49"/>
  <c r="Q316" i="49"/>
  <c r="O316" i="49"/>
  <c r="M316" i="49"/>
  <c r="H316" i="49"/>
  <c r="F316" i="49"/>
  <c r="D316" i="49"/>
  <c r="C316" i="49"/>
  <c r="B316" i="49"/>
  <c r="W315" i="49"/>
  <c r="Q315" i="49"/>
  <c r="O315" i="49"/>
  <c r="M315" i="49"/>
  <c r="H315" i="49"/>
  <c r="F315" i="49"/>
  <c r="D315" i="49"/>
  <c r="C315" i="49"/>
  <c r="B315" i="49"/>
  <c r="W314" i="49"/>
  <c r="Q314" i="49"/>
  <c r="O314" i="49"/>
  <c r="M314" i="49"/>
  <c r="H314" i="49"/>
  <c r="F314" i="49"/>
  <c r="D314" i="49"/>
  <c r="C314" i="49"/>
  <c r="B314" i="49"/>
  <c r="W313" i="49"/>
  <c r="Q313" i="49"/>
  <c r="O313" i="49"/>
  <c r="M313" i="49"/>
  <c r="H313" i="49"/>
  <c r="F313" i="49"/>
  <c r="D313" i="49"/>
  <c r="C313" i="49"/>
  <c r="B313" i="49"/>
  <c r="W312" i="49"/>
  <c r="Q312" i="49"/>
  <c r="O312" i="49"/>
  <c r="M312" i="49"/>
  <c r="H312" i="49"/>
  <c r="F312" i="49"/>
  <c r="D312" i="49"/>
  <c r="C312" i="49"/>
  <c r="B312" i="49"/>
  <c r="W311" i="49"/>
  <c r="Q311" i="49"/>
  <c r="O311" i="49"/>
  <c r="M311" i="49"/>
  <c r="H311" i="49"/>
  <c r="F311" i="49"/>
  <c r="D311" i="49"/>
  <c r="C311" i="49"/>
  <c r="B311" i="49"/>
  <c r="W310" i="49"/>
  <c r="Q310" i="49"/>
  <c r="O310" i="49"/>
  <c r="M310" i="49"/>
  <c r="H310" i="49"/>
  <c r="F310" i="49"/>
  <c r="D310" i="49"/>
  <c r="C310" i="49"/>
  <c r="B310" i="49"/>
  <c r="W309" i="49"/>
  <c r="Q309" i="49"/>
  <c r="O309" i="49"/>
  <c r="M309" i="49"/>
  <c r="H309" i="49"/>
  <c r="F309" i="49"/>
  <c r="D309" i="49"/>
  <c r="C309" i="49"/>
  <c r="B309" i="49"/>
  <c r="W308" i="49"/>
  <c r="Q308" i="49"/>
  <c r="O308" i="49"/>
  <c r="M308" i="49"/>
  <c r="H308" i="49"/>
  <c r="F308" i="49"/>
  <c r="D308" i="49"/>
  <c r="C308" i="49"/>
  <c r="B308" i="49"/>
  <c r="W307" i="49"/>
  <c r="Q307" i="49"/>
  <c r="O307" i="49"/>
  <c r="M307" i="49"/>
  <c r="H307" i="49"/>
  <c r="F307" i="49"/>
  <c r="D307" i="49"/>
  <c r="C307" i="49"/>
  <c r="B307" i="49"/>
  <c r="W306" i="49"/>
  <c r="Q306" i="49"/>
  <c r="O306" i="49"/>
  <c r="M306" i="49"/>
  <c r="H306" i="49"/>
  <c r="F306" i="49"/>
  <c r="D306" i="49"/>
  <c r="C306" i="49"/>
  <c r="B306" i="49"/>
  <c r="W305" i="49"/>
  <c r="Q305" i="49"/>
  <c r="O305" i="49"/>
  <c r="M305" i="49"/>
  <c r="H305" i="49"/>
  <c r="F305" i="49"/>
  <c r="D305" i="49"/>
  <c r="C305" i="49"/>
  <c r="B305" i="49"/>
  <c r="W304" i="49"/>
  <c r="Q304" i="49"/>
  <c r="O304" i="49"/>
  <c r="M304" i="49"/>
  <c r="H304" i="49"/>
  <c r="F304" i="49"/>
  <c r="D304" i="49"/>
  <c r="C304" i="49"/>
  <c r="B304" i="49"/>
  <c r="W303" i="49"/>
  <c r="Q303" i="49"/>
  <c r="O303" i="49"/>
  <c r="M303" i="49"/>
  <c r="H303" i="49"/>
  <c r="F303" i="49"/>
  <c r="D303" i="49"/>
  <c r="C303" i="49"/>
  <c r="B303" i="49"/>
  <c r="W302" i="49"/>
  <c r="Q302" i="49"/>
  <c r="O302" i="49"/>
  <c r="M302" i="49"/>
  <c r="H302" i="49"/>
  <c r="F302" i="49"/>
  <c r="D302" i="49"/>
  <c r="C302" i="49"/>
  <c r="B302" i="49"/>
  <c r="W301" i="49"/>
  <c r="Q301" i="49"/>
  <c r="O301" i="49"/>
  <c r="M301" i="49"/>
  <c r="H301" i="49"/>
  <c r="F301" i="49"/>
  <c r="D301" i="49"/>
  <c r="C301" i="49"/>
  <c r="B301" i="49"/>
  <c r="W300" i="49"/>
  <c r="Q300" i="49"/>
  <c r="O300" i="49"/>
  <c r="M300" i="49"/>
  <c r="H300" i="49"/>
  <c r="F300" i="49"/>
  <c r="D300" i="49"/>
  <c r="C300" i="49"/>
  <c r="B300" i="49"/>
  <c r="W299" i="49"/>
  <c r="Q299" i="49"/>
  <c r="O299" i="49"/>
  <c r="M299" i="49"/>
  <c r="H299" i="49"/>
  <c r="F299" i="49"/>
  <c r="D299" i="49"/>
  <c r="C299" i="49"/>
  <c r="B299" i="49"/>
  <c r="W298" i="49"/>
  <c r="Q298" i="49"/>
  <c r="O298" i="49"/>
  <c r="M298" i="49"/>
  <c r="H298" i="49"/>
  <c r="F298" i="49"/>
  <c r="D298" i="49"/>
  <c r="C298" i="49"/>
  <c r="B298" i="49"/>
  <c r="W297" i="49"/>
  <c r="Q297" i="49"/>
  <c r="O297" i="49"/>
  <c r="M297" i="49"/>
  <c r="H297" i="49"/>
  <c r="F297" i="49"/>
  <c r="D297" i="49"/>
  <c r="C297" i="49"/>
  <c r="B297" i="49"/>
  <c r="W296" i="49"/>
  <c r="Q296" i="49"/>
  <c r="O296" i="49"/>
  <c r="M296" i="49"/>
  <c r="H296" i="49"/>
  <c r="F296" i="49"/>
  <c r="D296" i="49"/>
  <c r="C296" i="49"/>
  <c r="B296" i="49"/>
  <c r="W295" i="49"/>
  <c r="Q295" i="49"/>
  <c r="O295" i="49"/>
  <c r="M295" i="49"/>
  <c r="H295" i="49"/>
  <c r="F295" i="49"/>
  <c r="D295" i="49"/>
  <c r="C295" i="49"/>
  <c r="B295" i="49"/>
  <c r="W294" i="49"/>
  <c r="Q294" i="49"/>
  <c r="O294" i="49"/>
  <c r="M294" i="49"/>
  <c r="H294" i="49"/>
  <c r="F294" i="49"/>
  <c r="D294" i="49"/>
  <c r="C294" i="49"/>
  <c r="B294" i="49"/>
  <c r="W293" i="49"/>
  <c r="Q293" i="49"/>
  <c r="O293" i="49"/>
  <c r="M293" i="49"/>
  <c r="H293" i="49"/>
  <c r="F293" i="49"/>
  <c r="D293" i="49"/>
  <c r="C293" i="49"/>
  <c r="B293" i="49"/>
  <c r="W292" i="49"/>
  <c r="Q292" i="49"/>
  <c r="O292" i="49"/>
  <c r="M292" i="49"/>
  <c r="H292" i="49"/>
  <c r="F292" i="49"/>
  <c r="D292" i="49"/>
  <c r="C292" i="49"/>
  <c r="B292" i="49"/>
  <c r="W291" i="49"/>
  <c r="Q291" i="49"/>
  <c r="O291" i="49"/>
  <c r="M291" i="49"/>
  <c r="H291" i="49"/>
  <c r="F291" i="49"/>
  <c r="D291" i="49"/>
  <c r="C291" i="49"/>
  <c r="B291" i="49"/>
  <c r="W290" i="49"/>
  <c r="Q290" i="49"/>
  <c r="O290" i="49"/>
  <c r="M290" i="49"/>
  <c r="H290" i="49"/>
  <c r="F290" i="49"/>
  <c r="D290" i="49"/>
  <c r="C290" i="49"/>
  <c r="B290" i="49"/>
  <c r="W289" i="49"/>
  <c r="Q289" i="49"/>
  <c r="O289" i="49"/>
  <c r="M289" i="49"/>
  <c r="H289" i="49"/>
  <c r="F289" i="49"/>
  <c r="D289" i="49"/>
  <c r="C289" i="49"/>
  <c r="B289" i="49"/>
  <c r="W288" i="49"/>
  <c r="Q288" i="49"/>
  <c r="O288" i="49"/>
  <c r="M288" i="49"/>
  <c r="H288" i="49"/>
  <c r="F288" i="49"/>
  <c r="D288" i="49"/>
  <c r="C288" i="49"/>
  <c r="B288" i="49"/>
  <c r="W287" i="49"/>
  <c r="Q287" i="49"/>
  <c r="O287" i="49"/>
  <c r="M287" i="49"/>
  <c r="H287" i="49"/>
  <c r="F287" i="49"/>
  <c r="D287" i="49"/>
  <c r="C287" i="49"/>
  <c r="B287" i="49"/>
  <c r="W286" i="49"/>
  <c r="Q286" i="49"/>
  <c r="O286" i="49"/>
  <c r="M286" i="49"/>
  <c r="H286" i="49"/>
  <c r="F286" i="49"/>
  <c r="D286" i="49"/>
  <c r="C286" i="49"/>
  <c r="B286" i="49"/>
  <c r="W285" i="49"/>
  <c r="Q285" i="49"/>
  <c r="O285" i="49"/>
  <c r="M285" i="49"/>
  <c r="H285" i="49"/>
  <c r="F285" i="49"/>
  <c r="D285" i="49"/>
  <c r="C285" i="49"/>
  <c r="B285" i="49"/>
  <c r="W284" i="49"/>
  <c r="Q284" i="49"/>
  <c r="O284" i="49"/>
  <c r="M284" i="49"/>
  <c r="H284" i="49"/>
  <c r="F284" i="49"/>
  <c r="D284" i="49"/>
  <c r="C284" i="49"/>
  <c r="B284" i="49"/>
  <c r="W283" i="49"/>
  <c r="Q283" i="49"/>
  <c r="O283" i="49"/>
  <c r="M283" i="49"/>
  <c r="H283" i="49"/>
  <c r="F283" i="49"/>
  <c r="D283" i="49"/>
  <c r="C283" i="49"/>
  <c r="B283" i="49"/>
  <c r="W282" i="49"/>
  <c r="Q282" i="49"/>
  <c r="O282" i="49"/>
  <c r="M282" i="49"/>
  <c r="H282" i="49"/>
  <c r="F282" i="49"/>
  <c r="D282" i="49"/>
  <c r="C282" i="49"/>
  <c r="B282" i="49"/>
  <c r="W281" i="49"/>
  <c r="Q281" i="49"/>
  <c r="O281" i="49"/>
  <c r="M281" i="49"/>
  <c r="H281" i="49"/>
  <c r="F281" i="49"/>
  <c r="D281" i="49"/>
  <c r="C281" i="49"/>
  <c r="B281" i="49"/>
  <c r="W280" i="49"/>
  <c r="Q280" i="49"/>
  <c r="O280" i="49"/>
  <c r="M280" i="49"/>
  <c r="H280" i="49"/>
  <c r="F280" i="49"/>
  <c r="D280" i="49"/>
  <c r="C280" i="49"/>
  <c r="B280" i="49"/>
  <c r="W279" i="49"/>
  <c r="Q279" i="49"/>
  <c r="O279" i="49"/>
  <c r="M279" i="49"/>
  <c r="H279" i="49"/>
  <c r="F279" i="49"/>
  <c r="D279" i="49"/>
  <c r="C279" i="49"/>
  <c r="B279" i="49"/>
  <c r="W278" i="49"/>
  <c r="Q278" i="49"/>
  <c r="O278" i="49"/>
  <c r="M278" i="49"/>
  <c r="H278" i="49"/>
  <c r="F278" i="49"/>
  <c r="D278" i="49"/>
  <c r="C278" i="49"/>
  <c r="B278" i="49"/>
  <c r="W277" i="49"/>
  <c r="Q277" i="49"/>
  <c r="O277" i="49"/>
  <c r="M277" i="49"/>
  <c r="H277" i="49"/>
  <c r="F277" i="49"/>
  <c r="D277" i="49"/>
  <c r="C277" i="49"/>
  <c r="B277" i="49"/>
  <c r="W276" i="49"/>
  <c r="Q276" i="49"/>
  <c r="O276" i="49"/>
  <c r="M276" i="49"/>
  <c r="H276" i="49"/>
  <c r="F276" i="49"/>
  <c r="D276" i="49"/>
  <c r="C276" i="49"/>
  <c r="B276" i="49"/>
  <c r="W275" i="49"/>
  <c r="Q275" i="49"/>
  <c r="O275" i="49"/>
  <c r="M275" i="49"/>
  <c r="H275" i="49"/>
  <c r="F275" i="49"/>
  <c r="D275" i="49"/>
  <c r="C275" i="49"/>
  <c r="B275" i="49"/>
  <c r="W274" i="49"/>
  <c r="Q274" i="49"/>
  <c r="O274" i="49"/>
  <c r="M274" i="49"/>
  <c r="H274" i="49"/>
  <c r="F274" i="49"/>
  <c r="D274" i="49"/>
  <c r="C274" i="49"/>
  <c r="B274" i="49"/>
  <c r="W273" i="49"/>
  <c r="Q273" i="49"/>
  <c r="O273" i="49"/>
  <c r="M273" i="49"/>
  <c r="H273" i="49"/>
  <c r="F273" i="49"/>
  <c r="D273" i="49"/>
  <c r="C273" i="49"/>
  <c r="B273" i="49"/>
  <c r="W272" i="49"/>
  <c r="Q272" i="49"/>
  <c r="O272" i="49"/>
  <c r="M272" i="49"/>
  <c r="H272" i="49"/>
  <c r="F272" i="49"/>
  <c r="D272" i="49"/>
  <c r="C272" i="49"/>
  <c r="B272" i="49"/>
  <c r="W271" i="49"/>
  <c r="Q271" i="49"/>
  <c r="O271" i="49"/>
  <c r="M271" i="49"/>
  <c r="H271" i="49"/>
  <c r="F271" i="49"/>
  <c r="D271" i="49"/>
  <c r="C271" i="49"/>
  <c r="B271" i="49"/>
  <c r="W270" i="49"/>
  <c r="Q270" i="49"/>
  <c r="O270" i="49"/>
  <c r="M270" i="49"/>
  <c r="H270" i="49"/>
  <c r="F270" i="49"/>
  <c r="D270" i="49"/>
  <c r="C270" i="49"/>
  <c r="B270" i="49"/>
  <c r="W269" i="49"/>
  <c r="Q269" i="49"/>
  <c r="O269" i="49"/>
  <c r="M269" i="49"/>
  <c r="H269" i="49"/>
  <c r="F269" i="49"/>
  <c r="D269" i="49"/>
  <c r="C269" i="49"/>
  <c r="B269" i="49"/>
  <c r="W268" i="49"/>
  <c r="Q268" i="49"/>
  <c r="O268" i="49"/>
  <c r="M268" i="49"/>
  <c r="H268" i="49"/>
  <c r="F268" i="49"/>
  <c r="D268" i="49"/>
  <c r="C268" i="49"/>
  <c r="B268" i="49"/>
  <c r="W267" i="49"/>
  <c r="Q267" i="49"/>
  <c r="O267" i="49"/>
  <c r="M267" i="49"/>
  <c r="H267" i="49"/>
  <c r="F267" i="49"/>
  <c r="D267" i="49"/>
  <c r="C267" i="49"/>
  <c r="B267" i="49"/>
  <c r="W266" i="49"/>
  <c r="Q266" i="49"/>
  <c r="O266" i="49"/>
  <c r="M266" i="49"/>
  <c r="H266" i="49"/>
  <c r="F266" i="49"/>
  <c r="D266" i="49"/>
  <c r="C266" i="49"/>
  <c r="B266" i="49"/>
  <c r="W265" i="49"/>
  <c r="Q265" i="49"/>
  <c r="O265" i="49"/>
  <c r="M265" i="49"/>
  <c r="H265" i="49"/>
  <c r="F265" i="49"/>
  <c r="D265" i="49"/>
  <c r="C265" i="49"/>
  <c r="B265" i="49"/>
  <c r="W264" i="49"/>
  <c r="Q264" i="49"/>
  <c r="O264" i="49"/>
  <c r="M264" i="49"/>
  <c r="H264" i="49"/>
  <c r="F264" i="49"/>
  <c r="D264" i="49"/>
  <c r="C264" i="49"/>
  <c r="B264" i="49"/>
  <c r="W263" i="49"/>
  <c r="Q263" i="49"/>
  <c r="O263" i="49"/>
  <c r="M263" i="49"/>
  <c r="H263" i="49"/>
  <c r="F263" i="49"/>
  <c r="D263" i="49"/>
  <c r="C263" i="49"/>
  <c r="B263" i="49"/>
  <c r="W262" i="49"/>
  <c r="Q262" i="49"/>
  <c r="O262" i="49"/>
  <c r="M262" i="49"/>
  <c r="H262" i="49"/>
  <c r="F262" i="49"/>
  <c r="D262" i="49"/>
  <c r="C262" i="49"/>
  <c r="B262" i="49"/>
  <c r="W261" i="49"/>
  <c r="Q261" i="49"/>
  <c r="O261" i="49"/>
  <c r="M261" i="49"/>
  <c r="H261" i="49"/>
  <c r="F261" i="49"/>
  <c r="D261" i="49"/>
  <c r="C261" i="49"/>
  <c r="B261" i="49"/>
  <c r="W260" i="49"/>
  <c r="Q260" i="49"/>
  <c r="O260" i="49"/>
  <c r="M260" i="49"/>
  <c r="H260" i="49"/>
  <c r="F260" i="49"/>
  <c r="D260" i="49"/>
  <c r="C260" i="49"/>
  <c r="B260" i="49"/>
  <c r="W259" i="49"/>
  <c r="Q259" i="49"/>
  <c r="O259" i="49"/>
  <c r="M259" i="49"/>
  <c r="H259" i="49"/>
  <c r="F259" i="49"/>
  <c r="D259" i="49"/>
  <c r="C259" i="49"/>
  <c r="B259" i="49"/>
  <c r="W258" i="49"/>
  <c r="Q258" i="49"/>
  <c r="O258" i="49"/>
  <c r="M258" i="49"/>
  <c r="H258" i="49"/>
  <c r="F258" i="49"/>
  <c r="D258" i="49"/>
  <c r="C258" i="49"/>
  <c r="B258" i="49"/>
  <c r="W257" i="49"/>
  <c r="Q257" i="49"/>
  <c r="O257" i="49"/>
  <c r="M257" i="49"/>
  <c r="H257" i="49"/>
  <c r="F257" i="49"/>
  <c r="D257" i="49"/>
  <c r="C257" i="49"/>
  <c r="B257" i="49"/>
  <c r="W256" i="49"/>
  <c r="Q256" i="49"/>
  <c r="O256" i="49"/>
  <c r="M256" i="49"/>
  <c r="H256" i="49"/>
  <c r="F256" i="49"/>
  <c r="D256" i="49"/>
  <c r="C256" i="49"/>
  <c r="B256" i="49"/>
  <c r="W255" i="49"/>
  <c r="Q255" i="49"/>
  <c r="O255" i="49"/>
  <c r="M255" i="49"/>
  <c r="H255" i="49"/>
  <c r="F255" i="49"/>
  <c r="D255" i="49"/>
  <c r="C255" i="49"/>
  <c r="B255" i="49"/>
  <c r="W254" i="49"/>
  <c r="Q254" i="49"/>
  <c r="O254" i="49"/>
  <c r="M254" i="49"/>
  <c r="H254" i="49"/>
  <c r="F254" i="49"/>
  <c r="D254" i="49"/>
  <c r="C254" i="49"/>
  <c r="B254" i="49"/>
  <c r="W253" i="49"/>
  <c r="Q253" i="49"/>
  <c r="O253" i="49"/>
  <c r="M253" i="49"/>
  <c r="H253" i="49"/>
  <c r="F253" i="49"/>
  <c r="D253" i="49"/>
  <c r="C253" i="49"/>
  <c r="B253" i="49"/>
  <c r="W252" i="49"/>
  <c r="Q252" i="49"/>
  <c r="O252" i="49"/>
  <c r="M252" i="49"/>
  <c r="H252" i="49"/>
  <c r="F252" i="49"/>
  <c r="D252" i="49"/>
  <c r="C252" i="49"/>
  <c r="B252" i="49"/>
  <c r="W251" i="49"/>
  <c r="Q251" i="49"/>
  <c r="O251" i="49"/>
  <c r="M251" i="49"/>
  <c r="H251" i="49"/>
  <c r="F251" i="49"/>
  <c r="D251" i="49"/>
  <c r="C251" i="49"/>
  <c r="B251" i="49"/>
  <c r="W250" i="49"/>
  <c r="Q250" i="49"/>
  <c r="O250" i="49"/>
  <c r="M250" i="49"/>
  <c r="H250" i="49"/>
  <c r="F250" i="49"/>
  <c r="D250" i="49"/>
  <c r="C250" i="49"/>
  <c r="B250" i="49"/>
  <c r="W249" i="49"/>
  <c r="Q249" i="49"/>
  <c r="O249" i="49"/>
  <c r="M249" i="49"/>
  <c r="H249" i="49"/>
  <c r="F249" i="49"/>
  <c r="D249" i="49"/>
  <c r="C249" i="49"/>
  <c r="B249" i="49"/>
  <c r="W248" i="49"/>
  <c r="Q248" i="49"/>
  <c r="O248" i="49"/>
  <c r="M248" i="49"/>
  <c r="H248" i="49"/>
  <c r="F248" i="49"/>
  <c r="D248" i="49"/>
  <c r="C248" i="49"/>
  <c r="B248" i="49"/>
  <c r="W247" i="49"/>
  <c r="Q247" i="49"/>
  <c r="O247" i="49"/>
  <c r="M247" i="49"/>
  <c r="H247" i="49"/>
  <c r="F247" i="49"/>
  <c r="D247" i="49"/>
  <c r="C247" i="49"/>
  <c r="B247" i="49"/>
  <c r="W246" i="49"/>
  <c r="Q246" i="49"/>
  <c r="O246" i="49"/>
  <c r="M246" i="49"/>
  <c r="H246" i="49"/>
  <c r="F246" i="49"/>
  <c r="D246" i="49"/>
  <c r="C246" i="49"/>
  <c r="B246" i="49"/>
  <c r="W245" i="49"/>
  <c r="Q245" i="49"/>
  <c r="O245" i="49"/>
  <c r="M245" i="49"/>
  <c r="H245" i="49"/>
  <c r="F245" i="49"/>
  <c r="D245" i="49"/>
  <c r="C245" i="49"/>
  <c r="B245" i="49"/>
  <c r="W244" i="49"/>
  <c r="Q244" i="49"/>
  <c r="O244" i="49"/>
  <c r="M244" i="49"/>
  <c r="H244" i="49"/>
  <c r="F244" i="49"/>
  <c r="D244" i="49"/>
  <c r="C244" i="49"/>
  <c r="B244" i="49"/>
  <c r="W243" i="49"/>
  <c r="Q243" i="49"/>
  <c r="O243" i="49"/>
  <c r="M243" i="49"/>
  <c r="H243" i="49"/>
  <c r="F243" i="49"/>
  <c r="D243" i="49"/>
  <c r="C243" i="49"/>
  <c r="B243" i="49"/>
  <c r="W242" i="49"/>
  <c r="Q242" i="49"/>
  <c r="O242" i="49"/>
  <c r="M242" i="49"/>
  <c r="H242" i="49"/>
  <c r="F242" i="49"/>
  <c r="D242" i="49"/>
  <c r="C242" i="49"/>
  <c r="B242" i="49"/>
  <c r="W241" i="49"/>
  <c r="Q241" i="49"/>
  <c r="O241" i="49"/>
  <c r="M241" i="49"/>
  <c r="H241" i="49"/>
  <c r="F241" i="49"/>
  <c r="D241" i="49"/>
  <c r="C241" i="49"/>
  <c r="B241" i="49"/>
  <c r="W240" i="49"/>
  <c r="Q240" i="49"/>
  <c r="O240" i="49"/>
  <c r="M240" i="49"/>
  <c r="H240" i="49"/>
  <c r="F240" i="49"/>
  <c r="D240" i="49"/>
  <c r="C240" i="49"/>
  <c r="B240" i="49"/>
  <c r="W239" i="49"/>
  <c r="Q239" i="49"/>
  <c r="O239" i="49"/>
  <c r="M239" i="49"/>
  <c r="H239" i="49"/>
  <c r="F239" i="49"/>
  <c r="D239" i="49"/>
  <c r="C239" i="49"/>
  <c r="B239" i="49"/>
  <c r="W238" i="49"/>
  <c r="Q238" i="49"/>
  <c r="O238" i="49"/>
  <c r="M238" i="49"/>
  <c r="H238" i="49"/>
  <c r="F238" i="49"/>
  <c r="D238" i="49"/>
  <c r="C238" i="49"/>
  <c r="B238" i="49"/>
  <c r="W237" i="49"/>
  <c r="Q237" i="49"/>
  <c r="O237" i="49"/>
  <c r="M237" i="49"/>
  <c r="H237" i="49"/>
  <c r="F237" i="49"/>
  <c r="D237" i="49"/>
  <c r="C237" i="49"/>
  <c r="B237" i="49"/>
  <c r="W236" i="49"/>
  <c r="Q236" i="49"/>
  <c r="O236" i="49"/>
  <c r="M236" i="49"/>
  <c r="H236" i="49"/>
  <c r="F236" i="49"/>
  <c r="D236" i="49"/>
  <c r="C236" i="49"/>
  <c r="B236" i="49"/>
  <c r="W235" i="49"/>
  <c r="Q235" i="49"/>
  <c r="O235" i="49"/>
  <c r="M235" i="49"/>
  <c r="H235" i="49"/>
  <c r="F235" i="49"/>
  <c r="D235" i="49"/>
  <c r="C235" i="49"/>
  <c r="B235" i="49"/>
  <c r="W234" i="49"/>
  <c r="Q234" i="49"/>
  <c r="O234" i="49"/>
  <c r="M234" i="49"/>
  <c r="H234" i="49"/>
  <c r="F234" i="49"/>
  <c r="D234" i="49"/>
  <c r="C234" i="49"/>
  <c r="B234" i="49"/>
  <c r="W233" i="49"/>
  <c r="Q233" i="49"/>
  <c r="O233" i="49"/>
  <c r="M233" i="49"/>
  <c r="H233" i="49"/>
  <c r="F233" i="49"/>
  <c r="D233" i="49"/>
  <c r="C233" i="49"/>
  <c r="B233" i="49"/>
  <c r="W232" i="49"/>
  <c r="Q232" i="49"/>
  <c r="O232" i="49"/>
  <c r="M232" i="49"/>
  <c r="H232" i="49"/>
  <c r="F232" i="49"/>
  <c r="D232" i="49"/>
  <c r="C232" i="49"/>
  <c r="B232" i="49"/>
  <c r="W231" i="49"/>
  <c r="Q231" i="49"/>
  <c r="O231" i="49"/>
  <c r="M231" i="49"/>
  <c r="H231" i="49"/>
  <c r="F231" i="49"/>
  <c r="D231" i="49"/>
  <c r="C231" i="49"/>
  <c r="B231" i="49"/>
  <c r="W230" i="49"/>
  <c r="Q230" i="49"/>
  <c r="O230" i="49"/>
  <c r="M230" i="49"/>
  <c r="H230" i="49"/>
  <c r="F230" i="49"/>
  <c r="D230" i="49"/>
  <c r="C230" i="49"/>
  <c r="B230" i="49"/>
  <c r="W229" i="49"/>
  <c r="Q229" i="49"/>
  <c r="O229" i="49"/>
  <c r="M229" i="49"/>
  <c r="H229" i="49"/>
  <c r="F229" i="49"/>
  <c r="D229" i="49"/>
  <c r="C229" i="49"/>
  <c r="B229" i="49"/>
  <c r="W228" i="49"/>
  <c r="Q228" i="49"/>
  <c r="O228" i="49"/>
  <c r="M228" i="49"/>
  <c r="H228" i="49"/>
  <c r="F228" i="49"/>
  <c r="D228" i="49"/>
  <c r="C228" i="49"/>
  <c r="B228" i="49"/>
  <c r="W227" i="49"/>
  <c r="Q227" i="49"/>
  <c r="O227" i="49"/>
  <c r="M227" i="49"/>
  <c r="H227" i="49"/>
  <c r="F227" i="49"/>
  <c r="D227" i="49"/>
  <c r="C227" i="49"/>
  <c r="B227" i="49"/>
  <c r="W226" i="49"/>
  <c r="Q226" i="49"/>
  <c r="O226" i="49"/>
  <c r="M226" i="49"/>
  <c r="H226" i="49"/>
  <c r="F226" i="49"/>
  <c r="D226" i="49"/>
  <c r="C226" i="49"/>
  <c r="B226" i="49"/>
  <c r="W225" i="49"/>
  <c r="Q225" i="49"/>
  <c r="O225" i="49"/>
  <c r="M225" i="49"/>
  <c r="H225" i="49"/>
  <c r="F225" i="49"/>
  <c r="D225" i="49"/>
  <c r="C225" i="49"/>
  <c r="B225" i="49"/>
  <c r="W224" i="49"/>
  <c r="Q224" i="49"/>
  <c r="O224" i="49"/>
  <c r="M224" i="49"/>
  <c r="H224" i="49"/>
  <c r="F224" i="49"/>
  <c r="D224" i="49"/>
  <c r="C224" i="49"/>
  <c r="B224" i="49"/>
  <c r="W223" i="49"/>
  <c r="Q223" i="49"/>
  <c r="O223" i="49"/>
  <c r="M223" i="49"/>
  <c r="H223" i="49"/>
  <c r="F223" i="49"/>
  <c r="D223" i="49"/>
  <c r="C223" i="49"/>
  <c r="B223" i="49"/>
  <c r="W222" i="49"/>
  <c r="Q222" i="49"/>
  <c r="O222" i="49"/>
  <c r="M222" i="49"/>
  <c r="H222" i="49"/>
  <c r="F222" i="49"/>
  <c r="D222" i="49"/>
  <c r="C222" i="49"/>
  <c r="B222" i="49"/>
  <c r="W221" i="49"/>
  <c r="Q221" i="49"/>
  <c r="O221" i="49"/>
  <c r="M221" i="49"/>
  <c r="H221" i="49"/>
  <c r="F221" i="49"/>
  <c r="D221" i="49"/>
  <c r="C221" i="49"/>
  <c r="B221" i="49"/>
  <c r="W220" i="49"/>
  <c r="Q220" i="49"/>
  <c r="O220" i="49"/>
  <c r="M220" i="49"/>
  <c r="H220" i="49"/>
  <c r="F220" i="49"/>
  <c r="D220" i="49"/>
  <c r="C220" i="49"/>
  <c r="B220" i="49"/>
  <c r="W219" i="49"/>
  <c r="Q219" i="49"/>
  <c r="O219" i="49"/>
  <c r="M219" i="49"/>
  <c r="H219" i="49"/>
  <c r="F219" i="49"/>
  <c r="D219" i="49"/>
  <c r="C219" i="49"/>
  <c r="B219" i="49"/>
  <c r="W218" i="49"/>
  <c r="Q218" i="49"/>
  <c r="O218" i="49"/>
  <c r="M218" i="49"/>
  <c r="H218" i="49"/>
  <c r="F218" i="49"/>
  <c r="D218" i="49"/>
  <c r="C218" i="49"/>
  <c r="B218" i="49"/>
  <c r="W217" i="49"/>
  <c r="Q217" i="49"/>
  <c r="O217" i="49"/>
  <c r="M217" i="49"/>
  <c r="H217" i="49"/>
  <c r="F217" i="49"/>
  <c r="D217" i="49"/>
  <c r="C217" i="49"/>
  <c r="B217" i="49"/>
  <c r="W216" i="49"/>
  <c r="Q216" i="49"/>
  <c r="O216" i="49"/>
  <c r="M216" i="49"/>
  <c r="H216" i="49"/>
  <c r="F216" i="49"/>
  <c r="D216" i="49"/>
  <c r="C216" i="49"/>
  <c r="B216" i="49"/>
  <c r="W215" i="49"/>
  <c r="Q215" i="49"/>
  <c r="O215" i="49"/>
  <c r="M215" i="49"/>
  <c r="H215" i="49"/>
  <c r="F215" i="49"/>
  <c r="D215" i="49"/>
  <c r="C215" i="49"/>
  <c r="B215" i="49"/>
  <c r="W214" i="49"/>
  <c r="Q214" i="49"/>
  <c r="O214" i="49"/>
  <c r="M214" i="49"/>
  <c r="H214" i="49"/>
  <c r="F214" i="49"/>
  <c r="D214" i="49"/>
  <c r="C214" i="49"/>
  <c r="B214" i="49"/>
  <c r="B206" i="49"/>
  <c r="C206" i="49"/>
  <c r="D206" i="49"/>
  <c r="F206" i="49"/>
  <c r="H206" i="49"/>
  <c r="M206" i="49"/>
  <c r="O206" i="49"/>
  <c r="Q206" i="49"/>
  <c r="W206" i="49"/>
  <c r="B207" i="49"/>
  <c r="C207" i="49"/>
  <c r="D207" i="49"/>
  <c r="F207" i="49"/>
  <c r="H207" i="49"/>
  <c r="M207" i="49"/>
  <c r="O207" i="49"/>
  <c r="Q207" i="49"/>
  <c r="W207" i="49"/>
  <c r="B208" i="49"/>
  <c r="C208" i="49"/>
  <c r="D208" i="49"/>
  <c r="F208" i="49"/>
  <c r="H208" i="49"/>
  <c r="M208" i="49"/>
  <c r="O208" i="49"/>
  <c r="Q208" i="49"/>
  <c r="W208" i="49"/>
  <c r="B209" i="49"/>
  <c r="C209" i="49"/>
  <c r="D209" i="49"/>
  <c r="F209" i="49"/>
  <c r="H209" i="49"/>
  <c r="M209" i="49"/>
  <c r="O209" i="49"/>
  <c r="Q209" i="49"/>
  <c r="W209" i="49"/>
  <c r="B210" i="49"/>
  <c r="C210" i="49"/>
  <c r="D210" i="49"/>
  <c r="F210" i="49"/>
  <c r="H210" i="49"/>
  <c r="M210" i="49"/>
  <c r="O210" i="49"/>
  <c r="Q210" i="49"/>
  <c r="W210" i="49"/>
  <c r="B211" i="49"/>
  <c r="C211" i="49"/>
  <c r="D211" i="49"/>
  <c r="F211" i="49"/>
  <c r="H211" i="49"/>
  <c r="M211" i="49"/>
  <c r="O211" i="49"/>
  <c r="Q211" i="49"/>
  <c r="W211" i="49"/>
  <c r="B212" i="49"/>
  <c r="C212" i="49"/>
  <c r="D212" i="49"/>
  <c r="F212" i="49"/>
  <c r="H212" i="49"/>
  <c r="M212" i="49"/>
  <c r="O212" i="49"/>
  <c r="Q212" i="49"/>
  <c r="W212" i="49"/>
  <c r="B213" i="49"/>
  <c r="C213" i="49"/>
  <c r="D213" i="49"/>
  <c r="F213" i="49"/>
  <c r="H213" i="49"/>
  <c r="M213" i="49"/>
  <c r="O213" i="49"/>
  <c r="Q213" i="49"/>
  <c r="W213" i="49"/>
  <c r="W205" i="49"/>
  <c r="Q205" i="49"/>
  <c r="O205" i="49"/>
  <c r="M205" i="49"/>
  <c r="H205" i="49"/>
  <c r="F205" i="49"/>
  <c r="D205" i="49"/>
  <c r="C205" i="49"/>
  <c r="B205" i="49"/>
  <c r="W204" i="49"/>
  <c r="Q204" i="49"/>
  <c r="O204" i="49"/>
  <c r="M204" i="49"/>
  <c r="H204" i="49"/>
  <c r="F204" i="49"/>
  <c r="D204" i="49"/>
  <c r="C204" i="49"/>
  <c r="B204" i="49"/>
  <c r="W203" i="49"/>
  <c r="Q203" i="49"/>
  <c r="O203" i="49"/>
  <c r="M203" i="49"/>
  <c r="H203" i="49"/>
  <c r="F203" i="49"/>
  <c r="D203" i="49"/>
  <c r="C203" i="49"/>
  <c r="B203" i="49"/>
  <c r="W202" i="49"/>
  <c r="Q202" i="49"/>
  <c r="O202" i="49"/>
  <c r="M202" i="49"/>
  <c r="H202" i="49"/>
  <c r="F202" i="49"/>
  <c r="D202" i="49"/>
  <c r="C202" i="49"/>
  <c r="B202" i="49"/>
  <c r="W201" i="49"/>
  <c r="Q201" i="49"/>
  <c r="O201" i="49"/>
  <c r="M201" i="49"/>
  <c r="H201" i="49"/>
  <c r="F201" i="49"/>
  <c r="D201" i="49"/>
  <c r="C201" i="49"/>
  <c r="B201" i="49"/>
  <c r="W200" i="49"/>
  <c r="Q200" i="49"/>
  <c r="O200" i="49"/>
  <c r="M200" i="49"/>
  <c r="H200" i="49"/>
  <c r="F200" i="49"/>
  <c r="D200" i="49"/>
  <c r="C200" i="49"/>
  <c r="B200" i="49"/>
  <c r="W199" i="49"/>
  <c r="Q199" i="49"/>
  <c r="O199" i="49"/>
  <c r="M199" i="49"/>
  <c r="H199" i="49"/>
  <c r="F199" i="49"/>
  <c r="D199" i="49"/>
  <c r="C199" i="49"/>
  <c r="B199" i="49"/>
  <c r="W198" i="49"/>
  <c r="Q198" i="49"/>
  <c r="O198" i="49"/>
  <c r="M198" i="49"/>
  <c r="H198" i="49"/>
  <c r="F198" i="49"/>
  <c r="D198" i="49"/>
  <c r="C198" i="49"/>
  <c r="B198" i="49"/>
  <c r="W197" i="49"/>
  <c r="Q197" i="49"/>
  <c r="O197" i="49"/>
  <c r="M197" i="49"/>
  <c r="H197" i="49"/>
  <c r="F197" i="49"/>
  <c r="D197" i="49"/>
  <c r="C197" i="49"/>
  <c r="B197" i="49"/>
  <c r="W196" i="49"/>
  <c r="Q196" i="49"/>
  <c r="O196" i="49"/>
  <c r="M196" i="49"/>
  <c r="H196" i="49"/>
  <c r="F196" i="49"/>
  <c r="D196" i="49"/>
  <c r="C196" i="49"/>
  <c r="B196" i="49"/>
  <c r="W195" i="49"/>
  <c r="Q195" i="49"/>
  <c r="O195" i="49"/>
  <c r="M195" i="49"/>
  <c r="H195" i="49"/>
  <c r="F195" i="49"/>
  <c r="D195" i="49"/>
  <c r="C195" i="49"/>
  <c r="B195" i="49"/>
  <c r="W194" i="49"/>
  <c r="Q194" i="49"/>
  <c r="O194" i="49"/>
  <c r="M194" i="49"/>
  <c r="H194" i="49"/>
  <c r="F194" i="49"/>
  <c r="D194" i="49"/>
  <c r="C194" i="49"/>
  <c r="B194" i="49"/>
  <c r="W193" i="49"/>
  <c r="Q193" i="49"/>
  <c r="O193" i="49"/>
  <c r="M193" i="49"/>
  <c r="H193" i="49"/>
  <c r="F193" i="49"/>
  <c r="D193" i="49"/>
  <c r="C193" i="49"/>
  <c r="B193" i="49"/>
  <c r="W192" i="49"/>
  <c r="Q192" i="49"/>
  <c r="O192" i="49"/>
  <c r="M192" i="49"/>
  <c r="H192" i="49"/>
  <c r="F192" i="49"/>
  <c r="D192" i="49"/>
  <c r="C192" i="49"/>
  <c r="B192" i="49"/>
  <c r="W191" i="49"/>
  <c r="Q191" i="49"/>
  <c r="O191" i="49"/>
  <c r="M191" i="49"/>
  <c r="H191" i="49"/>
  <c r="F191" i="49"/>
  <c r="D191" i="49"/>
  <c r="C191" i="49"/>
  <c r="B191" i="49"/>
  <c r="W190" i="49"/>
  <c r="Q190" i="49"/>
  <c r="O190" i="49"/>
  <c r="M190" i="49"/>
  <c r="H190" i="49"/>
  <c r="F190" i="49"/>
  <c r="D190" i="49"/>
  <c r="C190" i="49"/>
  <c r="B190" i="49"/>
  <c r="W189" i="49"/>
  <c r="Q189" i="49"/>
  <c r="O189" i="49"/>
  <c r="M189" i="49"/>
  <c r="H189" i="49"/>
  <c r="F189" i="49"/>
  <c r="D189" i="49"/>
  <c r="C189" i="49"/>
  <c r="B189" i="49"/>
  <c r="W188" i="49"/>
  <c r="Q188" i="49"/>
  <c r="O188" i="49"/>
  <c r="M188" i="49"/>
  <c r="H188" i="49"/>
  <c r="F188" i="49"/>
  <c r="D188" i="49"/>
  <c r="C188" i="49"/>
  <c r="B188" i="49"/>
  <c r="W187" i="49"/>
  <c r="Q187" i="49"/>
  <c r="O187" i="49"/>
  <c r="M187" i="49"/>
  <c r="H187" i="49"/>
  <c r="F187" i="49"/>
  <c r="D187" i="49"/>
  <c r="C187" i="49"/>
  <c r="B187" i="49"/>
  <c r="W186" i="49"/>
  <c r="Q186" i="49"/>
  <c r="O186" i="49"/>
  <c r="M186" i="49"/>
  <c r="H186" i="49"/>
  <c r="F186" i="49"/>
  <c r="D186" i="49"/>
  <c r="C186" i="49"/>
  <c r="B186" i="49"/>
  <c r="W185" i="49"/>
  <c r="Q185" i="49"/>
  <c r="O185" i="49"/>
  <c r="M185" i="49"/>
  <c r="H185" i="49"/>
  <c r="F185" i="49"/>
  <c r="D185" i="49"/>
  <c r="C185" i="49"/>
  <c r="B185" i="49"/>
  <c r="W184" i="49"/>
  <c r="Q184" i="49"/>
  <c r="O184" i="49"/>
  <c r="M184" i="49"/>
  <c r="H184" i="49"/>
  <c r="F184" i="49"/>
  <c r="D184" i="49"/>
  <c r="C184" i="49"/>
  <c r="B184" i="49"/>
  <c r="W183" i="49"/>
  <c r="Q183" i="49"/>
  <c r="O183" i="49"/>
  <c r="M183" i="49"/>
  <c r="H183" i="49"/>
  <c r="F183" i="49"/>
  <c r="D183" i="49"/>
  <c r="C183" i="49"/>
  <c r="B183" i="49"/>
  <c r="W182" i="49"/>
  <c r="Q182" i="49"/>
  <c r="O182" i="49"/>
  <c r="M182" i="49"/>
  <c r="H182" i="49"/>
  <c r="F182" i="49"/>
  <c r="D182" i="49"/>
  <c r="C182" i="49"/>
  <c r="B182" i="49"/>
  <c r="W181" i="49"/>
  <c r="Q181" i="49"/>
  <c r="O181" i="49"/>
  <c r="M181" i="49"/>
  <c r="H181" i="49"/>
  <c r="F181" i="49"/>
  <c r="D181" i="49"/>
  <c r="C181" i="49"/>
  <c r="B181" i="49"/>
  <c r="W180" i="49"/>
  <c r="Q180" i="49"/>
  <c r="O180" i="49"/>
  <c r="M180" i="49"/>
  <c r="H180" i="49"/>
  <c r="F180" i="49"/>
  <c r="D180" i="49"/>
  <c r="C180" i="49"/>
  <c r="B180" i="49"/>
  <c r="W179" i="49"/>
  <c r="Q179" i="49"/>
  <c r="O179" i="49"/>
  <c r="M179" i="49"/>
  <c r="H179" i="49"/>
  <c r="F179" i="49"/>
  <c r="D179" i="49"/>
  <c r="C179" i="49"/>
  <c r="B179" i="49"/>
  <c r="W178" i="49"/>
  <c r="Q178" i="49"/>
  <c r="O178" i="49"/>
  <c r="M178" i="49"/>
  <c r="H178" i="49"/>
  <c r="F178" i="49"/>
  <c r="D178" i="49"/>
  <c r="C178" i="49"/>
  <c r="B178" i="49"/>
  <c r="W177" i="49"/>
  <c r="Q177" i="49"/>
  <c r="O177" i="49"/>
  <c r="M177" i="49"/>
  <c r="H177" i="49"/>
  <c r="F177" i="49"/>
  <c r="D177" i="49"/>
  <c r="C177" i="49"/>
  <c r="B177" i="49"/>
  <c r="W176" i="49"/>
  <c r="Q176" i="49"/>
  <c r="O176" i="49"/>
  <c r="M176" i="49"/>
  <c r="H176" i="49"/>
  <c r="F176" i="49"/>
  <c r="D176" i="49"/>
  <c r="C176" i="49"/>
  <c r="B176" i="49"/>
  <c r="W175" i="49"/>
  <c r="Q175" i="49"/>
  <c r="O175" i="49"/>
  <c r="M175" i="49"/>
  <c r="H175" i="49"/>
  <c r="F175" i="49"/>
  <c r="D175" i="49"/>
  <c r="C175" i="49"/>
  <c r="B175" i="49"/>
  <c r="W174" i="49"/>
  <c r="Q174" i="49"/>
  <c r="O174" i="49"/>
  <c r="M174" i="49"/>
  <c r="H174" i="49"/>
  <c r="F174" i="49"/>
  <c r="D174" i="49"/>
  <c r="C174" i="49"/>
  <c r="B174" i="49"/>
  <c r="W173" i="49"/>
  <c r="Q173" i="49"/>
  <c r="O173" i="49"/>
  <c r="M173" i="49"/>
  <c r="H173" i="49"/>
  <c r="F173" i="49"/>
  <c r="D173" i="49"/>
  <c r="C173" i="49"/>
  <c r="B173" i="49"/>
  <c r="W172" i="49"/>
  <c r="Q172" i="49"/>
  <c r="O172" i="49"/>
  <c r="M172" i="49"/>
  <c r="H172" i="49"/>
  <c r="F172" i="49"/>
  <c r="D172" i="49"/>
  <c r="C172" i="49"/>
  <c r="B172" i="49"/>
  <c r="B171" i="49"/>
  <c r="C171" i="49"/>
  <c r="D171" i="49"/>
  <c r="F171" i="49"/>
  <c r="H171" i="49"/>
  <c r="M171" i="49"/>
  <c r="O171" i="49"/>
  <c r="Q171" i="49"/>
  <c r="W171" i="49"/>
  <c r="B159" i="49"/>
  <c r="C159" i="49"/>
  <c r="D159" i="49"/>
  <c r="F159" i="49"/>
  <c r="H159" i="49"/>
  <c r="M159" i="49"/>
  <c r="O159" i="49"/>
  <c r="Q159" i="49"/>
  <c r="W159" i="49"/>
  <c r="B160" i="49"/>
  <c r="C160" i="49"/>
  <c r="D160" i="49"/>
  <c r="F160" i="49"/>
  <c r="H160" i="49"/>
  <c r="M160" i="49"/>
  <c r="O160" i="49"/>
  <c r="Q160" i="49"/>
  <c r="W160" i="49"/>
  <c r="B161" i="49"/>
  <c r="C161" i="49"/>
  <c r="D161" i="49"/>
  <c r="F161" i="49"/>
  <c r="H161" i="49"/>
  <c r="M161" i="49"/>
  <c r="O161" i="49"/>
  <c r="Q161" i="49"/>
  <c r="W161" i="49"/>
  <c r="B162" i="49"/>
  <c r="C162" i="49"/>
  <c r="D162" i="49"/>
  <c r="F162" i="49"/>
  <c r="H162" i="49"/>
  <c r="M162" i="49"/>
  <c r="O162" i="49"/>
  <c r="Q162" i="49"/>
  <c r="W162" i="49"/>
  <c r="B163" i="49"/>
  <c r="C163" i="49"/>
  <c r="D163" i="49"/>
  <c r="F163" i="49"/>
  <c r="H163" i="49"/>
  <c r="M163" i="49"/>
  <c r="O163" i="49"/>
  <c r="Q163" i="49"/>
  <c r="W163" i="49"/>
  <c r="B164" i="49"/>
  <c r="C164" i="49"/>
  <c r="D164" i="49"/>
  <c r="F164" i="49"/>
  <c r="H164" i="49"/>
  <c r="M164" i="49"/>
  <c r="O164" i="49"/>
  <c r="Q164" i="49"/>
  <c r="W164" i="49"/>
  <c r="B165" i="49"/>
  <c r="C165" i="49"/>
  <c r="D165" i="49"/>
  <c r="F165" i="49"/>
  <c r="H165" i="49"/>
  <c r="M165" i="49"/>
  <c r="O165" i="49"/>
  <c r="Q165" i="49"/>
  <c r="W165" i="49"/>
  <c r="B166" i="49"/>
  <c r="C166" i="49"/>
  <c r="D166" i="49"/>
  <c r="F166" i="49"/>
  <c r="H166" i="49"/>
  <c r="M166" i="49"/>
  <c r="O166" i="49"/>
  <c r="Q166" i="49"/>
  <c r="W166" i="49"/>
  <c r="B167" i="49"/>
  <c r="C167" i="49"/>
  <c r="D167" i="49"/>
  <c r="F167" i="49"/>
  <c r="H167" i="49"/>
  <c r="M167" i="49"/>
  <c r="O167" i="49"/>
  <c r="Q167" i="49"/>
  <c r="W167" i="49"/>
  <c r="B168" i="49"/>
  <c r="C168" i="49"/>
  <c r="D168" i="49"/>
  <c r="F168" i="49"/>
  <c r="H168" i="49"/>
  <c r="M168" i="49"/>
  <c r="O168" i="49"/>
  <c r="Q168" i="49"/>
  <c r="W168" i="49"/>
  <c r="B169" i="49"/>
  <c r="C169" i="49"/>
  <c r="D169" i="49"/>
  <c r="F169" i="49"/>
  <c r="H169" i="49"/>
  <c r="M169" i="49"/>
  <c r="O169" i="49"/>
  <c r="Q169" i="49"/>
  <c r="W169" i="49"/>
  <c r="B170" i="49"/>
  <c r="C170" i="49"/>
  <c r="D170" i="49"/>
  <c r="F170" i="49"/>
  <c r="H170" i="49"/>
  <c r="M170" i="49"/>
  <c r="O170" i="49"/>
  <c r="Q170" i="49"/>
  <c r="W170" i="49"/>
  <c r="W158" i="49"/>
  <c r="Q158" i="49"/>
  <c r="O158" i="49"/>
  <c r="M158" i="49"/>
  <c r="H158" i="49"/>
  <c r="F158" i="49"/>
  <c r="D158" i="49"/>
  <c r="C158" i="49"/>
  <c r="B158" i="49"/>
  <c r="W157" i="49"/>
  <c r="Q157" i="49"/>
  <c r="O157" i="49"/>
  <c r="M157" i="49"/>
  <c r="H157" i="49"/>
  <c r="F157" i="49"/>
  <c r="D157" i="49"/>
  <c r="C157" i="49"/>
  <c r="B157" i="49"/>
  <c r="W156" i="49"/>
  <c r="Q156" i="49"/>
  <c r="O156" i="49"/>
  <c r="M156" i="49"/>
  <c r="H156" i="49"/>
  <c r="F156" i="49"/>
  <c r="D156" i="49"/>
  <c r="C156" i="49"/>
  <c r="B156" i="49"/>
  <c r="W155" i="49"/>
  <c r="Q155" i="49"/>
  <c r="O155" i="49"/>
  <c r="M155" i="49"/>
  <c r="H155" i="49"/>
  <c r="F155" i="49"/>
  <c r="D155" i="49"/>
  <c r="C155" i="49"/>
  <c r="B155" i="49"/>
  <c r="W154" i="49"/>
  <c r="Q154" i="49"/>
  <c r="O154" i="49"/>
  <c r="M154" i="49"/>
  <c r="H154" i="49"/>
  <c r="F154" i="49"/>
  <c r="D154" i="49"/>
  <c r="C154" i="49"/>
  <c r="B154" i="49"/>
  <c r="W153" i="49"/>
  <c r="Q153" i="49"/>
  <c r="O153" i="49"/>
  <c r="M153" i="49"/>
  <c r="H153" i="49"/>
  <c r="F153" i="49"/>
  <c r="D153" i="49"/>
  <c r="C153" i="49"/>
  <c r="B153" i="49"/>
  <c r="W152" i="49"/>
  <c r="Q152" i="49"/>
  <c r="O152" i="49"/>
  <c r="M152" i="49"/>
  <c r="H152" i="49"/>
  <c r="F152" i="49"/>
  <c r="D152" i="49"/>
  <c r="C152" i="49"/>
  <c r="B152" i="49"/>
  <c r="W151" i="49"/>
  <c r="Q151" i="49"/>
  <c r="O151" i="49"/>
  <c r="M151" i="49"/>
  <c r="H151" i="49"/>
  <c r="F151" i="49"/>
  <c r="D151" i="49"/>
  <c r="C151" i="49"/>
  <c r="B151" i="49"/>
  <c r="W150" i="49"/>
  <c r="Q150" i="49"/>
  <c r="O150" i="49"/>
  <c r="M150" i="49"/>
  <c r="H150" i="49"/>
  <c r="F150" i="49"/>
  <c r="D150" i="49"/>
  <c r="C150" i="49"/>
  <c r="B150" i="49"/>
  <c r="W149" i="49"/>
  <c r="Q149" i="49"/>
  <c r="O149" i="49"/>
  <c r="M149" i="49"/>
  <c r="H149" i="49"/>
  <c r="F149" i="49"/>
  <c r="D149" i="49"/>
  <c r="C149" i="49"/>
  <c r="B149" i="49"/>
  <c r="W148" i="49"/>
  <c r="Q148" i="49"/>
  <c r="O148" i="49"/>
  <c r="M148" i="49"/>
  <c r="H148" i="49"/>
  <c r="F148" i="49"/>
  <c r="D148" i="49"/>
  <c r="C148" i="49"/>
  <c r="B148" i="49"/>
  <c r="W147" i="49"/>
  <c r="Q147" i="49"/>
  <c r="O147" i="49"/>
  <c r="M147" i="49"/>
  <c r="H147" i="49"/>
  <c r="F147" i="49"/>
  <c r="D147" i="49"/>
  <c r="C147" i="49"/>
  <c r="B147" i="49"/>
  <c r="W146" i="49"/>
  <c r="Q146" i="49"/>
  <c r="O146" i="49"/>
  <c r="M146" i="49"/>
  <c r="H146" i="49"/>
  <c r="F146" i="49"/>
  <c r="D146" i="49"/>
  <c r="C146" i="49"/>
  <c r="B146" i="49"/>
  <c r="W145" i="49"/>
  <c r="Q145" i="49"/>
  <c r="O145" i="49"/>
  <c r="M145" i="49"/>
  <c r="H145" i="49"/>
  <c r="F145" i="49"/>
  <c r="D145" i="49"/>
  <c r="C145" i="49"/>
  <c r="B145" i="49"/>
  <c r="W144" i="49"/>
  <c r="Q144" i="49"/>
  <c r="O144" i="49"/>
  <c r="M144" i="49"/>
  <c r="H144" i="49"/>
  <c r="F144" i="49"/>
  <c r="D144" i="49"/>
  <c r="C144" i="49"/>
  <c r="B144" i="49"/>
  <c r="W143" i="49"/>
  <c r="Q143" i="49"/>
  <c r="O143" i="49"/>
  <c r="M143" i="49"/>
  <c r="H143" i="49"/>
  <c r="F143" i="49"/>
  <c r="D143" i="49"/>
  <c r="C143" i="49"/>
  <c r="B143" i="49"/>
  <c r="W142" i="49"/>
  <c r="Q142" i="49"/>
  <c r="O142" i="49"/>
  <c r="M142" i="49"/>
  <c r="H142" i="49"/>
  <c r="F142" i="49"/>
  <c r="D142" i="49"/>
  <c r="C142" i="49"/>
  <c r="B142" i="49"/>
  <c r="W141" i="49"/>
  <c r="Q141" i="49"/>
  <c r="O141" i="49"/>
  <c r="M141" i="49"/>
  <c r="H141" i="49"/>
  <c r="F141" i="49"/>
  <c r="D141" i="49"/>
  <c r="C141" i="49"/>
  <c r="B141" i="49"/>
  <c r="W140" i="49"/>
  <c r="Q140" i="49"/>
  <c r="O140" i="49"/>
  <c r="M140" i="49"/>
  <c r="H140" i="49"/>
  <c r="F140" i="49"/>
  <c r="D140" i="49"/>
  <c r="C140" i="49"/>
  <c r="B140" i="49"/>
  <c r="W139" i="49"/>
  <c r="Q139" i="49"/>
  <c r="O139" i="49"/>
  <c r="M139" i="49"/>
  <c r="H139" i="49"/>
  <c r="F139" i="49"/>
  <c r="D139" i="49"/>
  <c r="C139" i="49"/>
  <c r="B139" i="49"/>
  <c r="W138" i="49"/>
  <c r="Q138" i="49"/>
  <c r="O138" i="49"/>
  <c r="M138" i="49"/>
  <c r="H138" i="49"/>
  <c r="F138" i="49"/>
  <c r="D138" i="49"/>
  <c r="C138" i="49"/>
  <c r="B138" i="49"/>
  <c r="W137" i="49"/>
  <c r="Q137" i="49"/>
  <c r="O137" i="49"/>
  <c r="M137" i="49"/>
  <c r="H137" i="49"/>
  <c r="F137" i="49"/>
  <c r="D137" i="49"/>
  <c r="C137" i="49"/>
  <c r="B137" i="49"/>
  <c r="W136" i="49"/>
  <c r="Q136" i="49"/>
  <c r="O136" i="49"/>
  <c r="M136" i="49"/>
  <c r="H136" i="49"/>
  <c r="F136" i="49"/>
  <c r="D136" i="49"/>
  <c r="C136" i="49"/>
  <c r="B136" i="49"/>
  <c r="W135" i="49"/>
  <c r="Q135" i="49"/>
  <c r="O135" i="49"/>
  <c r="M135" i="49"/>
  <c r="H135" i="49"/>
  <c r="F135" i="49"/>
  <c r="D135" i="49"/>
  <c r="C135" i="49"/>
  <c r="B135" i="49"/>
  <c r="W134" i="49"/>
  <c r="Q134" i="49"/>
  <c r="O134" i="49"/>
  <c r="M134" i="49"/>
  <c r="H134" i="49"/>
  <c r="F134" i="49"/>
  <c r="D134" i="49"/>
  <c r="C134" i="49"/>
  <c r="B134" i="49"/>
  <c r="W133" i="49"/>
  <c r="Q133" i="49"/>
  <c r="O133" i="49"/>
  <c r="M133" i="49"/>
  <c r="H133" i="49"/>
  <c r="F133" i="49"/>
  <c r="D133" i="49"/>
  <c r="C133" i="49"/>
  <c r="B133" i="49"/>
  <c r="W132" i="49"/>
  <c r="Q132" i="49"/>
  <c r="O132" i="49"/>
  <c r="M132" i="49"/>
  <c r="H132" i="49"/>
  <c r="F132" i="49"/>
  <c r="D132" i="49"/>
  <c r="C132" i="49"/>
  <c r="B132" i="49"/>
  <c r="W131" i="49"/>
  <c r="Q131" i="49"/>
  <c r="O131" i="49"/>
  <c r="M131" i="49"/>
  <c r="H131" i="49"/>
  <c r="F131" i="49"/>
  <c r="D131" i="49"/>
  <c r="C131" i="49"/>
  <c r="B131" i="49"/>
  <c r="W130" i="49"/>
  <c r="Q130" i="49"/>
  <c r="O130" i="49"/>
  <c r="M130" i="49"/>
  <c r="H130" i="49"/>
  <c r="F130" i="49"/>
  <c r="D130" i="49"/>
  <c r="C130" i="49"/>
  <c r="B130" i="49"/>
  <c r="W129" i="49"/>
  <c r="Q129" i="49"/>
  <c r="O129" i="49"/>
  <c r="M129" i="49"/>
  <c r="H129" i="49"/>
  <c r="F129" i="49"/>
  <c r="D129" i="49"/>
  <c r="C129" i="49"/>
  <c r="B129" i="49"/>
  <c r="W128" i="49"/>
  <c r="Q128" i="49"/>
  <c r="O128" i="49"/>
  <c r="M128" i="49"/>
  <c r="H128" i="49"/>
  <c r="F128" i="49"/>
  <c r="D128" i="49"/>
  <c r="C128" i="49"/>
  <c r="B128" i="49"/>
  <c r="W127" i="49"/>
  <c r="Q127" i="49"/>
  <c r="O127" i="49"/>
  <c r="M127" i="49"/>
  <c r="H127" i="49"/>
  <c r="F127" i="49"/>
  <c r="D127" i="49"/>
  <c r="C127" i="49"/>
  <c r="B127" i="49"/>
  <c r="W126" i="49"/>
  <c r="Q126" i="49"/>
  <c r="O126" i="49"/>
  <c r="M126" i="49"/>
  <c r="H126" i="49"/>
  <c r="F126" i="49"/>
  <c r="D126" i="49"/>
  <c r="C126" i="49"/>
  <c r="B126" i="49"/>
  <c r="W125" i="49"/>
  <c r="Q125" i="49"/>
  <c r="O125" i="49"/>
  <c r="M125" i="49"/>
  <c r="H125" i="49"/>
  <c r="F125" i="49"/>
  <c r="D125" i="49"/>
  <c r="C125" i="49"/>
  <c r="B125" i="49"/>
  <c r="W124" i="49"/>
  <c r="Q124" i="49"/>
  <c r="O124" i="49"/>
  <c r="M124" i="49"/>
  <c r="H124" i="49"/>
  <c r="F124" i="49"/>
  <c r="D124" i="49"/>
  <c r="C124" i="49"/>
  <c r="B124" i="49"/>
  <c r="W123" i="49"/>
  <c r="Q123" i="49"/>
  <c r="O123" i="49"/>
  <c r="M123" i="49"/>
  <c r="H123" i="49"/>
  <c r="F123" i="49"/>
  <c r="D123" i="49"/>
  <c r="C123" i="49"/>
  <c r="B123" i="49"/>
  <c r="W122" i="49"/>
  <c r="Q122" i="49"/>
  <c r="O122" i="49"/>
  <c r="M122" i="49"/>
  <c r="H122" i="49"/>
  <c r="F122" i="49"/>
  <c r="D122" i="49"/>
  <c r="C122" i="49"/>
  <c r="B122" i="49"/>
  <c r="W121" i="49"/>
  <c r="Q121" i="49"/>
  <c r="O121" i="49"/>
  <c r="M121" i="49"/>
  <c r="H121" i="49"/>
  <c r="F121" i="49"/>
  <c r="D121" i="49"/>
  <c r="C121" i="49"/>
  <c r="B121" i="49"/>
  <c r="W120" i="49"/>
  <c r="Q120" i="49"/>
  <c r="O120" i="49"/>
  <c r="M120" i="49"/>
  <c r="H120" i="49"/>
  <c r="F120" i="49"/>
  <c r="D120" i="49"/>
  <c r="C120" i="49"/>
  <c r="B120" i="49"/>
  <c r="W119" i="49"/>
  <c r="Q119" i="49"/>
  <c r="O119" i="49"/>
  <c r="M119" i="49"/>
  <c r="H119" i="49"/>
  <c r="F119" i="49"/>
  <c r="D119" i="49"/>
  <c r="C119" i="49"/>
  <c r="B119" i="49"/>
  <c r="W118" i="49"/>
  <c r="Q118" i="49"/>
  <c r="O118" i="49"/>
  <c r="M118" i="49"/>
  <c r="H118" i="49"/>
  <c r="F118" i="49"/>
  <c r="D118" i="49"/>
  <c r="C118" i="49"/>
  <c r="B118" i="49"/>
  <c r="W117" i="49"/>
  <c r="Q117" i="49"/>
  <c r="O117" i="49"/>
  <c r="M117" i="49"/>
  <c r="H117" i="49"/>
  <c r="F117" i="49"/>
  <c r="D117" i="49"/>
  <c r="C117" i="49"/>
  <c r="B117" i="49"/>
  <c r="W116" i="49"/>
  <c r="Q116" i="49"/>
  <c r="O116" i="49"/>
  <c r="M116" i="49"/>
  <c r="H116" i="49"/>
  <c r="F116" i="49"/>
  <c r="D116" i="49"/>
  <c r="C116" i="49"/>
  <c r="B116" i="49"/>
  <c r="W115" i="49"/>
  <c r="Q115" i="49"/>
  <c r="O115" i="49"/>
  <c r="M115" i="49"/>
  <c r="H115" i="49"/>
  <c r="F115" i="49"/>
  <c r="D115" i="49"/>
  <c r="C115" i="49"/>
  <c r="B115" i="49"/>
  <c r="W114" i="49"/>
  <c r="Q114" i="49"/>
  <c r="O114" i="49"/>
  <c r="M114" i="49"/>
  <c r="H114" i="49"/>
  <c r="F114" i="49"/>
  <c r="D114" i="49"/>
  <c r="C114" i="49"/>
  <c r="B114" i="49"/>
  <c r="W113" i="49"/>
  <c r="Q113" i="49"/>
  <c r="O113" i="49"/>
  <c r="M113" i="49"/>
  <c r="H113" i="49"/>
  <c r="F113" i="49"/>
  <c r="D113" i="49"/>
  <c r="C113" i="49"/>
  <c r="B113" i="49"/>
  <c r="W112" i="49"/>
  <c r="Q112" i="49"/>
  <c r="O112" i="49"/>
  <c r="M112" i="49"/>
  <c r="H112" i="49"/>
  <c r="F112" i="49"/>
  <c r="D112" i="49"/>
  <c r="C112" i="49"/>
  <c r="B112" i="49"/>
  <c r="W111" i="49"/>
  <c r="Q111" i="49"/>
  <c r="O111" i="49"/>
  <c r="M111" i="49"/>
  <c r="H111" i="49"/>
  <c r="F111" i="49"/>
  <c r="D111" i="49"/>
  <c r="C111" i="49"/>
  <c r="B111" i="49"/>
  <c r="W110" i="49"/>
  <c r="Q110" i="49"/>
  <c r="O110" i="49"/>
  <c r="M110" i="49"/>
  <c r="H110" i="49"/>
  <c r="F110" i="49"/>
  <c r="D110" i="49"/>
  <c r="C110" i="49"/>
  <c r="B110" i="49"/>
  <c r="W109" i="49"/>
  <c r="Q109" i="49"/>
  <c r="O109" i="49"/>
  <c r="M109" i="49"/>
  <c r="H109" i="49"/>
  <c r="F109" i="49"/>
  <c r="D109" i="49"/>
  <c r="C109" i="49"/>
  <c r="B109" i="49"/>
  <c r="W108" i="49"/>
  <c r="Q108" i="49"/>
  <c r="O108" i="49"/>
  <c r="M108" i="49"/>
  <c r="H108" i="49"/>
  <c r="F108" i="49"/>
  <c r="D108" i="49"/>
  <c r="C108" i="49"/>
  <c r="B108" i="49"/>
  <c r="W107" i="49"/>
  <c r="Q107" i="49"/>
  <c r="O107" i="49"/>
  <c r="M107" i="49"/>
  <c r="H107" i="49"/>
  <c r="F107" i="49"/>
  <c r="D107" i="49"/>
  <c r="C107" i="49"/>
  <c r="B107" i="49"/>
  <c r="W106" i="49"/>
  <c r="Q106" i="49"/>
  <c r="O106" i="49"/>
  <c r="M106" i="49"/>
  <c r="H106" i="49"/>
  <c r="F106" i="49"/>
  <c r="D106" i="49"/>
  <c r="C106" i="49"/>
  <c r="B106" i="49"/>
  <c r="W105" i="49"/>
  <c r="Q105" i="49"/>
  <c r="O105" i="49"/>
  <c r="M105" i="49"/>
  <c r="H105" i="49"/>
  <c r="F105" i="49"/>
  <c r="D105" i="49"/>
  <c r="C105" i="49"/>
  <c r="B105" i="49"/>
  <c r="W104" i="49"/>
  <c r="Q104" i="49"/>
  <c r="O104" i="49"/>
  <c r="M104" i="49"/>
  <c r="H104" i="49"/>
  <c r="F104" i="49"/>
  <c r="D104" i="49"/>
  <c r="C104" i="49"/>
  <c r="B104" i="49"/>
  <c r="W103" i="49"/>
  <c r="Q103" i="49"/>
  <c r="O103" i="49"/>
  <c r="M103" i="49"/>
  <c r="H103" i="49"/>
  <c r="F103" i="49"/>
  <c r="D103" i="49"/>
  <c r="C103" i="49"/>
  <c r="B103" i="49"/>
  <c r="W102" i="49"/>
  <c r="Q102" i="49"/>
  <c r="O102" i="49"/>
  <c r="M102" i="49"/>
  <c r="H102" i="49"/>
  <c r="F102" i="49"/>
  <c r="D102" i="49"/>
  <c r="C102" i="49"/>
  <c r="B102" i="49"/>
  <c r="W101" i="49"/>
  <c r="Q101" i="49"/>
  <c r="O101" i="49"/>
  <c r="M101" i="49"/>
  <c r="H101" i="49"/>
  <c r="F101" i="49"/>
  <c r="D101" i="49"/>
  <c r="C101" i="49"/>
  <c r="B101" i="49"/>
  <c r="W100" i="49"/>
  <c r="Q100" i="49"/>
  <c r="O100" i="49"/>
  <c r="M100" i="49"/>
  <c r="H100" i="49"/>
  <c r="F100" i="49"/>
  <c r="D100" i="49"/>
  <c r="C100" i="49"/>
  <c r="B100" i="49"/>
  <c r="W99" i="49"/>
  <c r="Q99" i="49"/>
  <c r="O99" i="49"/>
  <c r="M99" i="49"/>
  <c r="H99" i="49"/>
  <c r="F99" i="49"/>
  <c r="D99" i="49"/>
  <c r="C99" i="49"/>
  <c r="B99" i="49"/>
  <c r="W98" i="49"/>
  <c r="Q98" i="49"/>
  <c r="O98" i="49"/>
  <c r="M98" i="49"/>
  <c r="H98" i="49"/>
  <c r="F98" i="49"/>
  <c r="D98" i="49"/>
  <c r="C98" i="49"/>
  <c r="B98" i="49"/>
  <c r="W97" i="49"/>
  <c r="Q97" i="49"/>
  <c r="O97" i="49"/>
  <c r="M97" i="49"/>
  <c r="H97" i="49"/>
  <c r="F97" i="49"/>
  <c r="D97" i="49"/>
  <c r="C97" i="49"/>
  <c r="B97" i="49"/>
  <c r="W96" i="49"/>
  <c r="Q96" i="49"/>
  <c r="O96" i="49"/>
  <c r="M96" i="49"/>
  <c r="H96" i="49"/>
  <c r="F96" i="49"/>
  <c r="D96" i="49"/>
  <c r="C96" i="49"/>
  <c r="B96" i="49"/>
  <c r="W95" i="49"/>
  <c r="Q95" i="49"/>
  <c r="O95" i="49"/>
  <c r="M95" i="49"/>
  <c r="H95" i="49"/>
  <c r="F95" i="49"/>
  <c r="D95" i="49"/>
  <c r="C95" i="49"/>
  <c r="B95" i="49"/>
  <c r="W94" i="49"/>
  <c r="Q94" i="49"/>
  <c r="O94" i="49"/>
  <c r="M94" i="49"/>
  <c r="H94" i="49"/>
  <c r="F94" i="49"/>
  <c r="D94" i="49"/>
  <c r="C94" i="49"/>
  <c r="B94" i="49"/>
  <c r="W93" i="49"/>
  <c r="Q93" i="49"/>
  <c r="O93" i="49"/>
  <c r="M93" i="49"/>
  <c r="H93" i="49"/>
  <c r="F93" i="49"/>
  <c r="D93" i="49"/>
  <c r="C93" i="49"/>
  <c r="B93" i="49"/>
  <c r="W92" i="49"/>
  <c r="Q92" i="49"/>
  <c r="O92" i="49"/>
  <c r="M92" i="49"/>
  <c r="H92" i="49"/>
  <c r="F92" i="49"/>
  <c r="D92" i="49"/>
  <c r="C92" i="49"/>
  <c r="B92" i="49"/>
  <c r="W91" i="49"/>
  <c r="Q91" i="49"/>
  <c r="O91" i="49"/>
  <c r="M91" i="49"/>
  <c r="H91" i="49"/>
  <c r="F91" i="49"/>
  <c r="D91" i="49"/>
  <c r="C91" i="49"/>
  <c r="B91" i="49"/>
  <c r="W90" i="49"/>
  <c r="Q90" i="49"/>
  <c r="O90" i="49"/>
  <c r="M90" i="49"/>
  <c r="H90" i="49"/>
  <c r="F90" i="49"/>
  <c r="D90" i="49"/>
  <c r="C90" i="49"/>
  <c r="B90" i="49"/>
  <c r="W89" i="49"/>
  <c r="Q89" i="49"/>
  <c r="O89" i="49"/>
  <c r="M89" i="49"/>
  <c r="H89" i="49"/>
  <c r="F89" i="49"/>
  <c r="D89" i="49"/>
  <c r="C89" i="49"/>
  <c r="B89" i="49"/>
  <c r="W88" i="49"/>
  <c r="Q88" i="49"/>
  <c r="O88" i="49"/>
  <c r="M88" i="49"/>
  <c r="H88" i="49"/>
  <c r="F88" i="49"/>
  <c r="D88" i="49"/>
  <c r="C88" i="49"/>
  <c r="B88" i="49"/>
  <c r="W87" i="49"/>
  <c r="Q87" i="49"/>
  <c r="O87" i="49"/>
  <c r="M87" i="49"/>
  <c r="H87" i="49"/>
  <c r="F87" i="49"/>
  <c r="D87" i="49"/>
  <c r="C87" i="49"/>
  <c r="B87" i="49"/>
  <c r="W86" i="49"/>
  <c r="Q86" i="49"/>
  <c r="O86" i="49"/>
  <c r="M86" i="49"/>
  <c r="H86" i="49"/>
  <c r="F86" i="49"/>
  <c r="D86" i="49"/>
  <c r="C86" i="49"/>
  <c r="B86" i="49"/>
  <c r="W85" i="49"/>
  <c r="Q85" i="49"/>
  <c r="O85" i="49"/>
  <c r="M85" i="49"/>
  <c r="H85" i="49"/>
  <c r="F85" i="49"/>
  <c r="D85" i="49"/>
  <c r="C85" i="49"/>
  <c r="B85" i="49"/>
  <c r="W84" i="49"/>
  <c r="Q84" i="49"/>
  <c r="O84" i="49"/>
  <c r="M84" i="49"/>
  <c r="H84" i="49"/>
  <c r="F84" i="49"/>
  <c r="D84" i="49"/>
  <c r="C84" i="49"/>
  <c r="B84" i="49"/>
  <c r="W83" i="49"/>
  <c r="Q83" i="49"/>
  <c r="O83" i="49"/>
  <c r="M83" i="49"/>
  <c r="H83" i="49"/>
  <c r="F83" i="49"/>
  <c r="D83" i="49"/>
  <c r="C83" i="49"/>
  <c r="B83" i="49"/>
  <c r="W82" i="49"/>
  <c r="Q82" i="49"/>
  <c r="O82" i="49"/>
  <c r="M82" i="49"/>
  <c r="H82" i="49"/>
  <c r="F82" i="49"/>
  <c r="D82" i="49"/>
  <c r="C82" i="49"/>
  <c r="B82" i="49"/>
  <c r="W81" i="49"/>
  <c r="Q81" i="49"/>
  <c r="O81" i="49"/>
  <c r="M81" i="49"/>
  <c r="H81" i="49"/>
  <c r="F81" i="49"/>
  <c r="D81" i="49"/>
  <c r="C81" i="49"/>
  <c r="B81" i="49"/>
  <c r="W80" i="49"/>
  <c r="Q80" i="49"/>
  <c r="O80" i="49"/>
  <c r="M80" i="49"/>
  <c r="H80" i="49"/>
  <c r="F80" i="49"/>
  <c r="D80" i="49"/>
  <c r="C80" i="49"/>
  <c r="B80" i="49"/>
  <c r="W79" i="49"/>
  <c r="Q79" i="49"/>
  <c r="O79" i="49"/>
  <c r="M79" i="49"/>
  <c r="H79" i="49"/>
  <c r="F79" i="49"/>
  <c r="D79" i="49"/>
  <c r="C79" i="49"/>
  <c r="B79" i="49"/>
  <c r="W78" i="49"/>
  <c r="Q78" i="49"/>
  <c r="O78" i="49"/>
  <c r="M78" i="49"/>
  <c r="H78" i="49"/>
  <c r="F78" i="49"/>
  <c r="D78" i="49"/>
  <c r="C78" i="49"/>
  <c r="B78" i="49"/>
  <c r="W77" i="49"/>
  <c r="Q77" i="49"/>
  <c r="O77" i="49"/>
  <c r="M77" i="49"/>
  <c r="H77" i="49"/>
  <c r="F77" i="49"/>
  <c r="D77" i="49"/>
  <c r="C77" i="49"/>
  <c r="B77" i="49"/>
  <c r="W76" i="49"/>
  <c r="Q76" i="49"/>
  <c r="O76" i="49"/>
  <c r="M76" i="49"/>
  <c r="H76" i="49"/>
  <c r="F76" i="49"/>
  <c r="D76" i="49"/>
  <c r="C76" i="49"/>
  <c r="B76" i="49"/>
  <c r="W75" i="49"/>
  <c r="Q75" i="49"/>
  <c r="O75" i="49"/>
  <c r="M75" i="49"/>
  <c r="H75" i="49"/>
  <c r="F75" i="49"/>
  <c r="D75" i="49"/>
  <c r="C75" i="49"/>
  <c r="B75" i="49"/>
  <c r="W74" i="49"/>
  <c r="Q74" i="49"/>
  <c r="O74" i="49"/>
  <c r="M74" i="49"/>
  <c r="H74" i="49"/>
  <c r="F74" i="49"/>
  <c r="D74" i="49"/>
  <c r="C74" i="49"/>
  <c r="B74" i="49"/>
  <c r="W73" i="49"/>
  <c r="Q73" i="49"/>
  <c r="O73" i="49"/>
  <c r="M73" i="49"/>
  <c r="H73" i="49"/>
  <c r="F73" i="49"/>
  <c r="D73" i="49"/>
  <c r="C73" i="49"/>
  <c r="B73" i="49"/>
  <c r="W72" i="49"/>
  <c r="Q72" i="49"/>
  <c r="O72" i="49"/>
  <c r="M72" i="49"/>
  <c r="H72" i="49"/>
  <c r="F72" i="49"/>
  <c r="D72" i="49"/>
  <c r="C72" i="49"/>
  <c r="B72" i="49"/>
  <c r="W71" i="49"/>
  <c r="Q71" i="49"/>
  <c r="O71" i="49"/>
  <c r="M71" i="49"/>
  <c r="H71" i="49"/>
  <c r="F71" i="49"/>
  <c r="D71" i="49"/>
  <c r="C71" i="49"/>
  <c r="B71" i="49"/>
  <c r="W70" i="49"/>
  <c r="Q70" i="49"/>
  <c r="O70" i="49"/>
  <c r="M70" i="49"/>
  <c r="H70" i="49"/>
  <c r="F70" i="49"/>
  <c r="D70" i="49"/>
  <c r="C70" i="49"/>
  <c r="B70" i="49"/>
  <c r="W69" i="49"/>
  <c r="Q69" i="49"/>
  <c r="O69" i="49"/>
  <c r="M69" i="49"/>
  <c r="H69" i="49"/>
  <c r="F69" i="49"/>
  <c r="D69" i="49"/>
  <c r="C69" i="49"/>
  <c r="B69" i="49"/>
  <c r="W68" i="49"/>
  <c r="Q68" i="49"/>
  <c r="O68" i="49"/>
  <c r="M68" i="49"/>
  <c r="H68" i="49"/>
  <c r="F68" i="49"/>
  <c r="D68" i="49"/>
  <c r="C68" i="49"/>
  <c r="B68" i="49"/>
  <c r="W67" i="49"/>
  <c r="Q67" i="49"/>
  <c r="O67" i="49"/>
  <c r="M67" i="49"/>
  <c r="H67" i="49"/>
  <c r="F67" i="49"/>
  <c r="D67" i="49"/>
  <c r="C67" i="49"/>
  <c r="B67" i="49"/>
  <c r="W66" i="49"/>
  <c r="Q66" i="49"/>
  <c r="O66" i="49"/>
  <c r="M66" i="49"/>
  <c r="H66" i="49"/>
  <c r="F66" i="49"/>
  <c r="D66" i="49"/>
  <c r="C66" i="49"/>
  <c r="B66" i="49"/>
  <c r="W65" i="49"/>
  <c r="Q65" i="49"/>
  <c r="O65" i="49"/>
  <c r="M65" i="49"/>
  <c r="H65" i="49"/>
  <c r="F65" i="49"/>
  <c r="D65" i="49"/>
  <c r="C65" i="49"/>
  <c r="B65" i="49"/>
  <c r="W64" i="49"/>
  <c r="Q64" i="49"/>
  <c r="O64" i="49"/>
  <c r="M64" i="49"/>
  <c r="H64" i="49"/>
  <c r="F64" i="49"/>
  <c r="D64" i="49"/>
  <c r="C64" i="49"/>
  <c r="B64" i="49"/>
  <c r="W63" i="49"/>
  <c r="Q63" i="49"/>
  <c r="O63" i="49"/>
  <c r="M63" i="49"/>
  <c r="H63" i="49"/>
  <c r="F63" i="49"/>
  <c r="D63" i="49"/>
  <c r="C63" i="49"/>
  <c r="B63" i="49"/>
  <c r="W62" i="49"/>
  <c r="Q62" i="49"/>
  <c r="O62" i="49"/>
  <c r="M62" i="49"/>
  <c r="H62" i="49"/>
  <c r="F62" i="49"/>
  <c r="D62" i="49"/>
  <c r="C62" i="49"/>
  <c r="B62" i="49"/>
  <c r="W61" i="49"/>
  <c r="Q61" i="49"/>
  <c r="O61" i="49"/>
  <c r="M61" i="49"/>
  <c r="H61" i="49"/>
  <c r="F61" i="49"/>
  <c r="D61" i="49"/>
  <c r="C61" i="49"/>
  <c r="B61" i="49"/>
  <c r="W60" i="49"/>
  <c r="Q60" i="49"/>
  <c r="O60" i="49"/>
  <c r="M60" i="49"/>
  <c r="H60" i="49"/>
  <c r="F60" i="49"/>
  <c r="D60" i="49"/>
  <c r="C60" i="49"/>
  <c r="B60" i="49"/>
  <c r="W59" i="49"/>
  <c r="Q59" i="49"/>
  <c r="O59" i="49"/>
  <c r="M59" i="49"/>
  <c r="H59" i="49"/>
  <c r="F59" i="49"/>
  <c r="D59" i="49"/>
  <c r="C59" i="49"/>
  <c r="B59" i="49"/>
  <c r="W58" i="49"/>
  <c r="Q58" i="49"/>
  <c r="O58" i="49"/>
  <c r="M58" i="49"/>
  <c r="H58" i="49"/>
  <c r="F58" i="49"/>
  <c r="D58" i="49"/>
  <c r="C58" i="49"/>
  <c r="B58" i="49"/>
  <c r="W57" i="49"/>
  <c r="Q57" i="49"/>
  <c r="O57" i="49"/>
  <c r="M57" i="49"/>
  <c r="H57" i="49"/>
  <c r="F57" i="49"/>
  <c r="D57" i="49"/>
  <c r="C57" i="49"/>
  <c r="B57" i="49"/>
  <c r="W56" i="49"/>
  <c r="Q56" i="49"/>
  <c r="O56" i="49"/>
  <c r="M56" i="49"/>
  <c r="H56" i="49"/>
  <c r="F56" i="49"/>
  <c r="D56" i="49"/>
  <c r="C56" i="49"/>
  <c r="B56" i="49"/>
  <c r="W55" i="49"/>
  <c r="Q55" i="49"/>
  <c r="O55" i="49"/>
  <c r="M55" i="49"/>
  <c r="H55" i="49"/>
  <c r="F55" i="49"/>
  <c r="D55" i="49"/>
  <c r="C55" i="49"/>
  <c r="B55" i="49"/>
  <c r="W54" i="49"/>
  <c r="Q54" i="49"/>
  <c r="O54" i="49"/>
  <c r="M54" i="49"/>
  <c r="H54" i="49"/>
  <c r="F54" i="49"/>
  <c r="D54" i="49"/>
  <c r="C54" i="49"/>
  <c r="B54" i="49"/>
  <c r="W52" i="49"/>
  <c r="Q52" i="49"/>
  <c r="O52" i="49"/>
  <c r="M52" i="49"/>
  <c r="H52" i="49"/>
  <c r="F52" i="49"/>
  <c r="D52" i="49"/>
  <c r="C52" i="49"/>
  <c r="B52" i="49"/>
  <c r="W51" i="49"/>
  <c r="Q51" i="49"/>
  <c r="O51" i="49"/>
  <c r="M51" i="49"/>
  <c r="H51" i="49"/>
  <c r="F51" i="49"/>
  <c r="D51" i="49"/>
  <c r="C51" i="49"/>
  <c r="B51" i="49"/>
  <c r="W50" i="49"/>
  <c r="Q50" i="49"/>
  <c r="O50" i="49"/>
  <c r="M50" i="49"/>
  <c r="H50" i="49"/>
  <c r="F50" i="49"/>
  <c r="D50" i="49"/>
  <c r="C50" i="49"/>
  <c r="B50" i="49"/>
  <c r="W49" i="49"/>
  <c r="Q49" i="49"/>
  <c r="O49" i="49"/>
  <c r="M49" i="49"/>
  <c r="H49" i="49"/>
  <c r="F49" i="49"/>
  <c r="D49" i="49"/>
  <c r="C49" i="49"/>
  <c r="B49" i="49"/>
  <c r="W48" i="49"/>
  <c r="Q48" i="49"/>
  <c r="O48" i="49"/>
  <c r="M48" i="49"/>
  <c r="H48" i="49"/>
  <c r="F48" i="49"/>
  <c r="D48" i="49"/>
  <c r="C48" i="49"/>
  <c r="B48" i="49"/>
  <c r="W47" i="49"/>
  <c r="Q47" i="49"/>
  <c r="O47" i="49"/>
  <c r="M47" i="49"/>
  <c r="H47" i="49"/>
  <c r="F47" i="49"/>
  <c r="D47" i="49"/>
  <c r="C47" i="49"/>
  <c r="B47" i="49"/>
  <c r="W46" i="49"/>
  <c r="Q46" i="49"/>
  <c r="O46" i="49"/>
  <c r="M46" i="49"/>
  <c r="H46" i="49"/>
  <c r="F46" i="49"/>
  <c r="D46" i="49"/>
  <c r="C46" i="49"/>
  <c r="B46" i="49"/>
  <c r="W45" i="49"/>
  <c r="Q45" i="49"/>
  <c r="O45" i="49"/>
  <c r="M45" i="49"/>
  <c r="H45" i="49"/>
  <c r="F45" i="49"/>
  <c r="D45" i="49"/>
  <c r="C45" i="49"/>
  <c r="B45" i="49"/>
  <c r="W44" i="49"/>
  <c r="Q44" i="49"/>
  <c r="O44" i="49"/>
  <c r="M44" i="49"/>
  <c r="H44" i="49"/>
  <c r="F44" i="49"/>
  <c r="D44" i="49"/>
  <c r="C44" i="49"/>
  <c r="B44" i="49"/>
  <c r="W43" i="49"/>
  <c r="Q43" i="49"/>
  <c r="O43" i="49"/>
  <c r="M43" i="49"/>
  <c r="H43" i="49"/>
  <c r="F43" i="49"/>
  <c r="D43" i="49"/>
  <c r="C43" i="49"/>
  <c r="B43" i="49"/>
  <c r="W42" i="49"/>
  <c r="Q42" i="49"/>
  <c r="O42" i="49"/>
  <c r="M42" i="49"/>
  <c r="H42" i="49"/>
  <c r="F42" i="49"/>
  <c r="D42" i="49"/>
  <c r="C42" i="49"/>
  <c r="B42" i="49"/>
  <c r="W41" i="49"/>
  <c r="Q41" i="49"/>
  <c r="O41" i="49"/>
  <c r="M41" i="49"/>
  <c r="H41" i="49"/>
  <c r="F41" i="49"/>
  <c r="D41" i="49"/>
  <c r="C41" i="49"/>
  <c r="B41" i="49"/>
  <c r="W40" i="49"/>
  <c r="Q40" i="49"/>
  <c r="O40" i="49"/>
  <c r="M40" i="49"/>
  <c r="H40" i="49"/>
  <c r="F40" i="49"/>
  <c r="D40" i="49"/>
  <c r="C40" i="49"/>
  <c r="B40" i="49"/>
  <c r="W39" i="49"/>
  <c r="Q39" i="49"/>
  <c r="O39" i="49"/>
  <c r="M39" i="49"/>
  <c r="H39" i="49"/>
  <c r="F39" i="49"/>
  <c r="D39" i="49"/>
  <c r="C39" i="49"/>
  <c r="B39" i="49"/>
  <c r="W38" i="49"/>
  <c r="Q38" i="49"/>
  <c r="O38" i="49"/>
  <c r="M38" i="49"/>
  <c r="H38" i="49"/>
  <c r="F38" i="49"/>
  <c r="D38" i="49"/>
  <c r="C38" i="49"/>
  <c r="B38" i="49"/>
  <c r="W37" i="49"/>
  <c r="Q37" i="49"/>
  <c r="O37" i="49"/>
  <c r="M37" i="49"/>
  <c r="H37" i="49"/>
  <c r="F37" i="49"/>
  <c r="D37" i="49"/>
  <c r="C37" i="49"/>
  <c r="B37" i="49"/>
  <c r="W36" i="49"/>
  <c r="Q36" i="49"/>
  <c r="O36" i="49"/>
  <c r="M36" i="49"/>
  <c r="H36" i="49"/>
  <c r="F36" i="49"/>
  <c r="D36" i="49"/>
  <c r="C36" i="49"/>
  <c r="B36" i="49"/>
  <c r="W35" i="49"/>
  <c r="Q35" i="49"/>
  <c r="O35" i="49"/>
  <c r="M35" i="49"/>
  <c r="H35" i="49"/>
  <c r="F35" i="49"/>
  <c r="D35" i="49"/>
  <c r="C35" i="49"/>
  <c r="B35" i="49"/>
  <c r="W34" i="49"/>
  <c r="Q34" i="49"/>
  <c r="O34" i="49"/>
  <c r="M34" i="49"/>
  <c r="H34" i="49"/>
  <c r="F34" i="49"/>
  <c r="D34" i="49"/>
  <c r="C34" i="49"/>
  <c r="B34" i="49"/>
  <c r="W33" i="49"/>
  <c r="Q33" i="49"/>
  <c r="O33" i="49"/>
  <c r="M33" i="49"/>
  <c r="H33" i="49"/>
  <c r="F33" i="49"/>
  <c r="D33" i="49"/>
  <c r="C33" i="49"/>
  <c r="B33" i="49"/>
  <c r="W32" i="49"/>
  <c r="Q32" i="49"/>
  <c r="O32" i="49"/>
  <c r="M32" i="49"/>
  <c r="H32" i="49"/>
  <c r="F32" i="49"/>
  <c r="D32" i="49"/>
  <c r="C32" i="49"/>
  <c r="B32" i="49"/>
  <c r="B11" i="49"/>
  <c r="C11" i="49"/>
  <c r="D11" i="49"/>
  <c r="F11" i="49"/>
  <c r="H11" i="49"/>
  <c r="M11" i="49"/>
  <c r="O11" i="49"/>
  <c r="Q11" i="49"/>
  <c r="W11" i="49"/>
  <c r="B12" i="49"/>
  <c r="C12" i="49"/>
  <c r="D12" i="49"/>
  <c r="F12" i="49"/>
  <c r="H12" i="49"/>
  <c r="M12" i="49"/>
  <c r="O12" i="49"/>
  <c r="Q12" i="49"/>
  <c r="W12" i="49"/>
  <c r="B13" i="49"/>
  <c r="C13" i="49"/>
  <c r="D13" i="49"/>
  <c r="F13" i="49"/>
  <c r="H13" i="49"/>
  <c r="M13" i="49"/>
  <c r="O13" i="49"/>
  <c r="Q13" i="49"/>
  <c r="W13" i="49"/>
  <c r="B14" i="49"/>
  <c r="C14" i="49"/>
  <c r="D14" i="49"/>
  <c r="F14" i="49"/>
  <c r="H14" i="49"/>
  <c r="M14" i="49"/>
  <c r="O14" i="49"/>
  <c r="Q14" i="49"/>
  <c r="W14" i="49"/>
  <c r="B15" i="49"/>
  <c r="C15" i="49"/>
  <c r="D15" i="49"/>
  <c r="F15" i="49"/>
  <c r="H15" i="49"/>
  <c r="M15" i="49"/>
  <c r="O15" i="49"/>
  <c r="Q15" i="49"/>
  <c r="W15" i="49"/>
  <c r="B16" i="49"/>
  <c r="C16" i="49"/>
  <c r="D16" i="49"/>
  <c r="F16" i="49"/>
  <c r="H16" i="49"/>
  <c r="M16" i="49"/>
  <c r="O16" i="49"/>
  <c r="Q16" i="49"/>
  <c r="W16" i="49"/>
  <c r="B17" i="49"/>
  <c r="C17" i="49"/>
  <c r="D17" i="49"/>
  <c r="F17" i="49"/>
  <c r="H17" i="49"/>
  <c r="M17" i="49"/>
  <c r="O17" i="49"/>
  <c r="Q17" i="49"/>
  <c r="W17" i="49"/>
  <c r="B18" i="49"/>
  <c r="C18" i="49"/>
  <c r="D18" i="49"/>
  <c r="F18" i="49"/>
  <c r="H18" i="49"/>
  <c r="M18" i="49"/>
  <c r="O18" i="49"/>
  <c r="Q18" i="49"/>
  <c r="W18" i="49"/>
  <c r="B19" i="49"/>
  <c r="C19" i="49"/>
  <c r="D19" i="49"/>
  <c r="F19" i="49"/>
  <c r="H19" i="49"/>
  <c r="M19" i="49"/>
  <c r="O19" i="49"/>
  <c r="Q19" i="49"/>
  <c r="W19" i="49"/>
  <c r="B20" i="49"/>
  <c r="C20" i="49"/>
  <c r="D20" i="49"/>
  <c r="F20" i="49"/>
  <c r="H20" i="49"/>
  <c r="M20" i="49"/>
  <c r="O20" i="49"/>
  <c r="Q20" i="49"/>
  <c r="W20" i="49"/>
  <c r="B21" i="49"/>
  <c r="C21" i="49"/>
  <c r="D21" i="49"/>
  <c r="F21" i="49"/>
  <c r="H21" i="49"/>
  <c r="M21" i="49"/>
  <c r="O21" i="49"/>
  <c r="Q21" i="49"/>
  <c r="W21" i="49"/>
  <c r="B22" i="49"/>
  <c r="C22" i="49"/>
  <c r="D22" i="49"/>
  <c r="F22" i="49"/>
  <c r="H22" i="49"/>
  <c r="M22" i="49"/>
  <c r="O22" i="49"/>
  <c r="Q22" i="49"/>
  <c r="W22" i="49"/>
  <c r="B23" i="49"/>
  <c r="C23" i="49"/>
  <c r="D23" i="49"/>
  <c r="F23" i="49"/>
  <c r="H23" i="49"/>
  <c r="M23" i="49"/>
  <c r="O23" i="49"/>
  <c r="Q23" i="49"/>
  <c r="W23" i="49"/>
  <c r="B24" i="49"/>
  <c r="C24" i="49"/>
  <c r="D24" i="49"/>
  <c r="F24" i="49"/>
  <c r="H24" i="49"/>
  <c r="M24" i="49"/>
  <c r="O24" i="49"/>
  <c r="Q24" i="49"/>
  <c r="W24" i="49"/>
  <c r="B25" i="49"/>
  <c r="C25" i="49"/>
  <c r="D25" i="49"/>
  <c r="F25" i="49"/>
  <c r="H25" i="49"/>
  <c r="M25" i="49"/>
  <c r="O25" i="49"/>
  <c r="Q25" i="49"/>
  <c r="W25" i="49"/>
  <c r="B26" i="49"/>
  <c r="C26" i="49"/>
  <c r="D26" i="49"/>
  <c r="F26" i="49"/>
  <c r="H26" i="49"/>
  <c r="M26" i="49"/>
  <c r="O26" i="49"/>
  <c r="Q26" i="49"/>
  <c r="W26" i="49"/>
  <c r="B27" i="49"/>
  <c r="C27" i="49"/>
  <c r="D27" i="49"/>
  <c r="F27" i="49"/>
  <c r="H27" i="49"/>
  <c r="M27" i="49"/>
  <c r="O27" i="49"/>
  <c r="Q27" i="49"/>
  <c r="W27" i="49"/>
  <c r="B28" i="49"/>
  <c r="C28" i="49"/>
  <c r="D28" i="49"/>
  <c r="F28" i="49"/>
  <c r="H28" i="49"/>
  <c r="M28" i="49"/>
  <c r="O28" i="49"/>
  <c r="Q28" i="49"/>
  <c r="W28" i="49"/>
  <c r="B29" i="49"/>
  <c r="C29" i="49"/>
  <c r="D29" i="49"/>
  <c r="F29" i="49"/>
  <c r="H29" i="49"/>
  <c r="M29" i="49"/>
  <c r="O29" i="49"/>
  <c r="Q29" i="49"/>
  <c r="W29" i="49"/>
  <c r="B30" i="49"/>
  <c r="C30" i="49"/>
  <c r="D30" i="49"/>
  <c r="F30" i="49"/>
  <c r="H30" i="49"/>
  <c r="M30" i="49"/>
  <c r="O30" i="49"/>
  <c r="Q30" i="49"/>
  <c r="W30" i="49"/>
  <c r="W10" i="49"/>
  <c r="Q10" i="49"/>
  <c r="O10" i="49"/>
  <c r="M10" i="49"/>
  <c r="H10" i="49"/>
  <c r="F10" i="49"/>
  <c r="D10" i="49"/>
  <c r="C10" i="49"/>
  <c r="B10" i="49"/>
  <c r="F165" i="48"/>
  <c r="C165" i="48"/>
  <c r="D165" i="48" s="1"/>
  <c r="B165" i="48"/>
  <c r="F164" i="48"/>
  <c r="C164" i="48"/>
  <c r="D164" i="48" s="1"/>
  <c r="B164" i="48"/>
  <c r="F163" i="48"/>
  <c r="C163" i="48"/>
  <c r="D163" i="48" s="1"/>
  <c r="B163" i="48"/>
  <c r="F162" i="48"/>
  <c r="C162" i="48"/>
  <c r="D162" i="48" s="1"/>
  <c r="B162" i="48"/>
  <c r="F161" i="48"/>
  <c r="C161" i="48"/>
  <c r="D161" i="48" s="1"/>
  <c r="B161" i="48"/>
  <c r="F160" i="48"/>
  <c r="C160" i="48"/>
  <c r="D160" i="48" s="1"/>
  <c r="B160" i="48"/>
  <c r="F159" i="48"/>
  <c r="C159" i="48"/>
  <c r="D159" i="48" s="1"/>
  <c r="B159" i="48"/>
  <c r="F158" i="48"/>
  <c r="C158" i="48"/>
  <c r="D158" i="48" s="1"/>
  <c r="B158" i="48"/>
  <c r="F157" i="48"/>
  <c r="C157" i="48"/>
  <c r="D157" i="48" s="1"/>
  <c r="B157" i="48"/>
  <c r="F156" i="48"/>
  <c r="C156" i="48"/>
  <c r="D156" i="48" s="1"/>
  <c r="B156" i="48"/>
  <c r="F155" i="48"/>
  <c r="C155" i="48"/>
  <c r="D155" i="48" s="1"/>
  <c r="B155" i="48"/>
  <c r="F154" i="48"/>
  <c r="C154" i="48"/>
  <c r="D154" i="48" s="1"/>
  <c r="B154" i="48"/>
  <c r="F153" i="48"/>
  <c r="C153" i="48"/>
  <c r="D153" i="48" s="1"/>
  <c r="B153" i="48"/>
  <c r="F152" i="48"/>
  <c r="C152" i="48"/>
  <c r="D152" i="48" s="1"/>
  <c r="B152" i="48"/>
  <c r="F151" i="48"/>
  <c r="C151" i="48"/>
  <c r="D151" i="48" s="1"/>
  <c r="B151" i="48"/>
  <c r="F150" i="48"/>
  <c r="C150" i="48"/>
  <c r="D150" i="48" s="1"/>
  <c r="B150" i="48"/>
  <c r="F149" i="48"/>
  <c r="C149" i="48"/>
  <c r="D149" i="48" s="1"/>
  <c r="B149" i="48"/>
  <c r="F148" i="48"/>
  <c r="C148" i="48"/>
  <c r="D148" i="48" s="1"/>
  <c r="B148" i="48"/>
  <c r="F147" i="48"/>
  <c r="C147" i="48"/>
  <c r="D147" i="48" s="1"/>
  <c r="B147" i="48"/>
  <c r="F146" i="48"/>
  <c r="C146" i="48"/>
  <c r="D146" i="48" s="1"/>
  <c r="B146" i="48"/>
  <c r="F145" i="48"/>
  <c r="C145" i="48"/>
  <c r="D145" i="48" s="1"/>
  <c r="B145" i="48"/>
  <c r="F144" i="48"/>
  <c r="C144" i="48"/>
  <c r="D144" i="48" s="1"/>
  <c r="B144" i="48"/>
  <c r="F143" i="48"/>
  <c r="C143" i="48"/>
  <c r="D143" i="48" s="1"/>
  <c r="B143" i="48"/>
  <c r="F142" i="48"/>
  <c r="C142" i="48"/>
  <c r="D142" i="48" s="1"/>
  <c r="B142" i="48"/>
  <c r="F141" i="48"/>
  <c r="C141" i="48"/>
  <c r="D141" i="48" s="1"/>
  <c r="B141" i="48"/>
  <c r="F140" i="48"/>
  <c r="C140" i="48"/>
  <c r="D140" i="48" s="1"/>
  <c r="B140" i="48"/>
  <c r="F139" i="48"/>
  <c r="C139" i="48"/>
  <c r="D139" i="48" s="1"/>
  <c r="B139" i="48"/>
  <c r="F138" i="48"/>
  <c r="C138" i="48"/>
  <c r="D138" i="48" s="1"/>
  <c r="B138" i="48"/>
  <c r="F137" i="48"/>
  <c r="C137" i="48"/>
  <c r="D137" i="48" s="1"/>
  <c r="B137" i="48"/>
  <c r="F136" i="48"/>
  <c r="C136" i="48"/>
  <c r="D136" i="48" s="1"/>
  <c r="B136" i="48"/>
  <c r="F135" i="48"/>
  <c r="C135" i="48"/>
  <c r="D135" i="48" s="1"/>
  <c r="B135" i="48"/>
  <c r="F134" i="48"/>
  <c r="C134" i="48"/>
  <c r="D134" i="48" s="1"/>
  <c r="B134" i="48"/>
  <c r="F133" i="48"/>
  <c r="C133" i="48"/>
  <c r="D133" i="48" s="1"/>
  <c r="B133" i="48"/>
  <c r="F132" i="48"/>
  <c r="C132" i="48"/>
  <c r="D132" i="48" s="1"/>
  <c r="B132" i="48"/>
  <c r="F131" i="48"/>
  <c r="C131" i="48"/>
  <c r="D131" i="48" s="1"/>
  <c r="B131" i="48"/>
  <c r="F130" i="48"/>
  <c r="C130" i="48"/>
  <c r="D130" i="48" s="1"/>
  <c r="B130" i="48"/>
  <c r="F129" i="48"/>
  <c r="C129" i="48"/>
  <c r="D129" i="48" s="1"/>
  <c r="B129" i="48"/>
  <c r="F128" i="48"/>
  <c r="C128" i="48"/>
  <c r="D128" i="48" s="1"/>
  <c r="B128" i="48"/>
  <c r="F127" i="48"/>
  <c r="C127" i="48"/>
  <c r="D127" i="48" s="1"/>
  <c r="B127" i="48"/>
  <c r="F126" i="48"/>
  <c r="C126" i="48"/>
  <c r="D126" i="48" s="1"/>
  <c r="B126" i="48"/>
  <c r="F125" i="48"/>
  <c r="C125" i="48"/>
  <c r="D125" i="48" s="1"/>
  <c r="B125" i="48"/>
  <c r="F124" i="48"/>
  <c r="C124" i="48"/>
  <c r="D124" i="48" s="1"/>
  <c r="B124" i="48"/>
  <c r="F123" i="48"/>
  <c r="C123" i="48"/>
  <c r="D123" i="48" s="1"/>
  <c r="B123" i="48"/>
  <c r="F122" i="48"/>
  <c r="C122" i="48"/>
  <c r="D122" i="48" s="1"/>
  <c r="B122" i="48"/>
  <c r="F121" i="48"/>
  <c r="C121" i="48"/>
  <c r="D121" i="48" s="1"/>
  <c r="B121" i="48"/>
  <c r="F120" i="48"/>
  <c r="C120" i="48"/>
  <c r="D120" i="48" s="1"/>
  <c r="B120" i="48"/>
  <c r="F119" i="48"/>
  <c r="C119" i="48"/>
  <c r="D119" i="48" s="1"/>
  <c r="B119" i="48"/>
  <c r="F118" i="48"/>
  <c r="C118" i="48"/>
  <c r="D118" i="48" s="1"/>
  <c r="B118" i="48"/>
  <c r="F117" i="48"/>
  <c r="C117" i="48"/>
  <c r="D117" i="48" s="1"/>
  <c r="B117" i="48"/>
  <c r="F116" i="48"/>
  <c r="C116" i="48"/>
  <c r="D116" i="48" s="1"/>
  <c r="B116" i="48"/>
  <c r="F115" i="48"/>
  <c r="C115" i="48"/>
  <c r="D115" i="48" s="1"/>
  <c r="B115" i="48"/>
  <c r="F114" i="48"/>
  <c r="C114" i="48"/>
  <c r="D114" i="48" s="1"/>
  <c r="B114" i="48"/>
  <c r="F113" i="48"/>
  <c r="C113" i="48"/>
  <c r="D113" i="48" s="1"/>
  <c r="B113" i="48"/>
  <c r="F112" i="48"/>
  <c r="C112" i="48"/>
  <c r="D112" i="48" s="1"/>
  <c r="B112" i="48"/>
  <c r="F111" i="48"/>
  <c r="C111" i="48"/>
  <c r="D111" i="48" s="1"/>
  <c r="B111" i="48"/>
  <c r="F110" i="48"/>
  <c r="C110" i="48"/>
  <c r="D110" i="48" s="1"/>
  <c r="B110" i="48"/>
  <c r="F109" i="48"/>
  <c r="C109" i="48"/>
  <c r="D109" i="48" s="1"/>
  <c r="B109" i="48"/>
  <c r="F108" i="48"/>
  <c r="C108" i="48"/>
  <c r="D108" i="48" s="1"/>
  <c r="B108" i="48"/>
  <c r="F107" i="48"/>
  <c r="C107" i="48"/>
  <c r="D107" i="48" s="1"/>
  <c r="B107" i="48"/>
  <c r="F106" i="48"/>
  <c r="C106" i="48"/>
  <c r="D106" i="48" s="1"/>
  <c r="B106" i="48"/>
  <c r="F105" i="48"/>
  <c r="C105" i="48"/>
  <c r="D105" i="48" s="1"/>
  <c r="B105" i="48"/>
  <c r="F104" i="48"/>
  <c r="C104" i="48"/>
  <c r="D104" i="48" s="1"/>
  <c r="B104" i="48"/>
  <c r="F103" i="48"/>
  <c r="C103" i="48"/>
  <c r="D103" i="48" s="1"/>
  <c r="B103" i="48"/>
  <c r="F102" i="48"/>
  <c r="C102" i="48"/>
  <c r="D102" i="48" s="1"/>
  <c r="B102" i="48"/>
  <c r="F101" i="48"/>
  <c r="C101" i="48"/>
  <c r="D101" i="48" s="1"/>
  <c r="B101" i="48"/>
  <c r="F100" i="48"/>
  <c r="C100" i="48"/>
  <c r="D100" i="48" s="1"/>
  <c r="B100" i="48"/>
  <c r="F99" i="48"/>
  <c r="C99" i="48"/>
  <c r="D99" i="48" s="1"/>
  <c r="B99" i="48"/>
  <c r="F98" i="48"/>
  <c r="C98" i="48"/>
  <c r="D98" i="48" s="1"/>
  <c r="B98" i="48"/>
  <c r="F97" i="48"/>
  <c r="C97" i="48"/>
  <c r="D97" i="48" s="1"/>
  <c r="B97" i="48"/>
  <c r="F96" i="48"/>
  <c r="C96" i="48"/>
  <c r="D96" i="48" s="1"/>
  <c r="B96" i="48"/>
  <c r="F95" i="48"/>
  <c r="C95" i="48"/>
  <c r="D95" i="48" s="1"/>
  <c r="B95" i="48"/>
  <c r="F94" i="48"/>
  <c r="C94" i="48"/>
  <c r="D94" i="48" s="1"/>
  <c r="B94" i="48"/>
  <c r="F93" i="48"/>
  <c r="C93" i="48"/>
  <c r="D93" i="48" s="1"/>
  <c r="B93" i="48"/>
  <c r="F92" i="48"/>
  <c r="C92" i="48"/>
  <c r="D92" i="48" s="1"/>
  <c r="B92" i="48"/>
  <c r="F91" i="48"/>
  <c r="C91" i="48"/>
  <c r="D91" i="48" s="1"/>
  <c r="B91" i="48"/>
  <c r="F90" i="48"/>
  <c r="C90" i="48"/>
  <c r="D90" i="48" s="1"/>
  <c r="B90" i="48"/>
  <c r="F89" i="48"/>
  <c r="C89" i="48"/>
  <c r="D89" i="48" s="1"/>
  <c r="B89" i="48"/>
  <c r="F88" i="48"/>
  <c r="C88" i="48"/>
  <c r="D88" i="48" s="1"/>
  <c r="B88" i="48"/>
  <c r="F87" i="48"/>
  <c r="C87" i="48"/>
  <c r="D87" i="48" s="1"/>
  <c r="B87" i="48"/>
  <c r="F86" i="48"/>
  <c r="C86" i="48"/>
  <c r="D86" i="48" s="1"/>
  <c r="B86" i="48"/>
  <c r="F85" i="48"/>
  <c r="C85" i="48"/>
  <c r="D85" i="48" s="1"/>
  <c r="B85" i="48"/>
  <c r="F84" i="48"/>
  <c r="C84" i="48"/>
  <c r="D84" i="48" s="1"/>
  <c r="B84" i="48"/>
  <c r="F83" i="48"/>
  <c r="C83" i="48"/>
  <c r="D83" i="48" s="1"/>
  <c r="B83" i="48"/>
  <c r="F82" i="48"/>
  <c r="C82" i="48"/>
  <c r="D82" i="48" s="1"/>
  <c r="B82" i="48"/>
  <c r="F81" i="48"/>
  <c r="C81" i="48"/>
  <c r="D81" i="48" s="1"/>
  <c r="B81" i="48"/>
  <c r="F80" i="48"/>
  <c r="C80" i="48"/>
  <c r="D80" i="48" s="1"/>
  <c r="B80" i="48"/>
  <c r="F79" i="48"/>
  <c r="C79" i="48"/>
  <c r="D79" i="48" s="1"/>
  <c r="B79" i="48"/>
  <c r="F78" i="48"/>
  <c r="C78" i="48"/>
  <c r="D78" i="48" s="1"/>
  <c r="B78" i="48"/>
  <c r="F77" i="48"/>
  <c r="C77" i="48"/>
  <c r="D77" i="48" s="1"/>
  <c r="B77" i="48"/>
  <c r="F76" i="48"/>
  <c r="C76" i="48"/>
  <c r="D76" i="48" s="1"/>
  <c r="B76" i="48"/>
  <c r="F75" i="48"/>
  <c r="C75" i="48"/>
  <c r="D75" i="48" s="1"/>
  <c r="B75" i="48"/>
  <c r="F74" i="48"/>
  <c r="C74" i="48"/>
  <c r="D74" i="48" s="1"/>
  <c r="B74" i="48"/>
  <c r="F73" i="48"/>
  <c r="C73" i="48"/>
  <c r="D73" i="48" s="1"/>
  <c r="B73" i="48"/>
  <c r="F72" i="48"/>
  <c r="C72" i="48"/>
  <c r="D72" i="48" s="1"/>
  <c r="B72" i="48"/>
  <c r="F71" i="48"/>
  <c r="C71" i="48"/>
  <c r="D71" i="48" s="1"/>
  <c r="B71" i="48"/>
  <c r="F70" i="48"/>
  <c r="C70" i="48"/>
  <c r="D70" i="48" s="1"/>
  <c r="B70" i="48"/>
  <c r="F69" i="48"/>
  <c r="C69" i="48"/>
  <c r="D69" i="48" s="1"/>
  <c r="B69" i="48"/>
  <c r="F68" i="48"/>
  <c r="C68" i="48"/>
  <c r="D68" i="48" s="1"/>
  <c r="B68" i="48"/>
  <c r="F67" i="48"/>
  <c r="C67" i="48"/>
  <c r="D67" i="48" s="1"/>
  <c r="B67" i="48"/>
  <c r="F66" i="48"/>
  <c r="C66" i="48"/>
  <c r="D66" i="48" s="1"/>
  <c r="B66" i="48"/>
  <c r="F65" i="48"/>
  <c r="C65" i="48"/>
  <c r="D65" i="48" s="1"/>
  <c r="B65" i="48"/>
  <c r="F64" i="48"/>
  <c r="C64" i="48"/>
  <c r="D64" i="48" s="1"/>
  <c r="B64" i="48"/>
  <c r="F63" i="48"/>
  <c r="C63" i="48"/>
  <c r="D63" i="48" s="1"/>
  <c r="B63" i="48"/>
  <c r="F62" i="48"/>
  <c r="C62" i="48"/>
  <c r="D62" i="48" s="1"/>
  <c r="B62" i="48"/>
  <c r="F61" i="48"/>
  <c r="C61" i="48"/>
  <c r="D61" i="48" s="1"/>
  <c r="B61" i="48"/>
  <c r="F60" i="48"/>
  <c r="C60" i="48"/>
  <c r="D60" i="48" s="1"/>
  <c r="B60" i="48"/>
  <c r="F59" i="48"/>
  <c r="C59" i="48"/>
  <c r="D59" i="48" s="1"/>
  <c r="B59" i="48"/>
  <c r="F58" i="48"/>
  <c r="C58" i="48"/>
  <c r="D58" i="48" s="1"/>
  <c r="B58" i="48"/>
  <c r="F57" i="48"/>
  <c r="C57" i="48"/>
  <c r="D57" i="48" s="1"/>
  <c r="B57" i="48"/>
  <c r="F56" i="48"/>
  <c r="C56" i="48"/>
  <c r="D56" i="48" s="1"/>
  <c r="B56" i="48"/>
  <c r="F55" i="48"/>
  <c r="C55" i="48"/>
  <c r="D55" i="48" s="1"/>
  <c r="B55" i="48"/>
  <c r="F54" i="48"/>
  <c r="C54" i="48"/>
  <c r="D54" i="48" s="1"/>
  <c r="B54" i="48"/>
  <c r="F53" i="48"/>
  <c r="C53" i="48"/>
  <c r="D53" i="48" s="1"/>
  <c r="B53" i="48"/>
  <c r="F52" i="48"/>
  <c r="C52" i="48"/>
  <c r="D52" i="48" s="1"/>
  <c r="B52" i="48"/>
  <c r="F51" i="48"/>
  <c r="C51" i="48"/>
  <c r="D51" i="48" s="1"/>
  <c r="B51" i="48"/>
  <c r="F50" i="48"/>
  <c r="C50" i="48"/>
  <c r="D50" i="48" s="1"/>
  <c r="B50" i="48"/>
  <c r="F49" i="48"/>
  <c r="C49" i="48"/>
  <c r="D49" i="48" s="1"/>
  <c r="B49" i="48"/>
  <c r="F48" i="48"/>
  <c r="C48" i="48"/>
  <c r="D48" i="48" s="1"/>
  <c r="B48" i="48"/>
  <c r="F47" i="48"/>
  <c r="C47" i="48"/>
  <c r="D47" i="48" s="1"/>
  <c r="B47" i="48"/>
  <c r="F46" i="48"/>
  <c r="C46" i="48"/>
  <c r="D46" i="48" s="1"/>
  <c r="B46" i="48"/>
  <c r="F45" i="48"/>
  <c r="C45" i="48"/>
  <c r="D45" i="48" s="1"/>
  <c r="B45" i="48"/>
  <c r="F44" i="48"/>
  <c r="C44" i="48"/>
  <c r="D44" i="48" s="1"/>
  <c r="B44" i="48"/>
  <c r="F43" i="48"/>
  <c r="C43" i="48"/>
  <c r="D43" i="48" s="1"/>
  <c r="B43" i="48"/>
  <c r="F41" i="48"/>
  <c r="C41" i="48"/>
  <c r="D41" i="48" s="1"/>
  <c r="B41" i="48"/>
  <c r="F40" i="48"/>
  <c r="C40" i="48"/>
  <c r="D40" i="48" s="1"/>
  <c r="B40" i="48"/>
  <c r="F39" i="48"/>
  <c r="C39" i="48"/>
  <c r="D39" i="48" s="1"/>
  <c r="B39" i="48"/>
  <c r="F38" i="48"/>
  <c r="C38" i="48"/>
  <c r="D38" i="48" s="1"/>
  <c r="B38" i="48"/>
  <c r="F32" i="48"/>
  <c r="C32" i="48"/>
  <c r="D32" i="48" s="1"/>
  <c r="B32" i="48"/>
  <c r="F31" i="48"/>
  <c r="C31" i="48"/>
  <c r="D31" i="48" s="1"/>
  <c r="B31" i="48"/>
  <c r="F30" i="48"/>
  <c r="C30" i="48"/>
  <c r="D30" i="48" s="1"/>
  <c r="B30" i="48"/>
  <c r="F29" i="48"/>
  <c r="C29" i="48"/>
  <c r="D29" i="48" s="1"/>
  <c r="B29" i="48"/>
  <c r="F20" i="48"/>
  <c r="C20" i="48"/>
  <c r="D20" i="48" s="1"/>
  <c r="B20" i="48"/>
  <c r="B11" i="46"/>
  <c r="C11" i="46"/>
  <c r="D11" i="46" s="1"/>
  <c r="E11" i="46"/>
  <c r="B12" i="46"/>
  <c r="C12" i="46"/>
  <c r="D12" i="46" s="1"/>
  <c r="E12" i="46"/>
  <c r="B13" i="46"/>
  <c r="C13" i="46"/>
  <c r="D13" i="46" s="1"/>
  <c r="E13" i="46"/>
  <c r="B14" i="46"/>
  <c r="C14" i="46"/>
  <c r="D14" i="46" s="1"/>
  <c r="E14" i="46"/>
  <c r="B15" i="46"/>
  <c r="C15" i="46"/>
  <c r="D15" i="46" s="1"/>
  <c r="E15" i="46"/>
  <c r="B16" i="46"/>
  <c r="C16" i="46"/>
  <c r="D16" i="46" s="1"/>
  <c r="E16" i="46"/>
  <c r="B17" i="46"/>
  <c r="C17" i="46"/>
  <c r="D17" i="46" s="1"/>
  <c r="E17" i="46"/>
  <c r="B18" i="46"/>
  <c r="C18" i="46"/>
  <c r="D18" i="46" s="1"/>
  <c r="E18" i="46"/>
  <c r="B19" i="46"/>
  <c r="C19" i="46"/>
  <c r="D19" i="46" s="1"/>
  <c r="E19" i="46"/>
  <c r="B20" i="46"/>
  <c r="C20" i="46"/>
  <c r="D20" i="46" s="1"/>
  <c r="E20" i="46"/>
  <c r="B21" i="46"/>
  <c r="C21" i="46"/>
  <c r="D21" i="46" s="1"/>
  <c r="E21" i="46"/>
  <c r="B22" i="46"/>
  <c r="C22" i="46"/>
  <c r="D22" i="46" s="1"/>
  <c r="E22" i="46"/>
  <c r="B23" i="46"/>
  <c r="C23" i="46"/>
  <c r="D23" i="46" s="1"/>
  <c r="E23" i="46"/>
  <c r="AF10" i="46"/>
  <c r="AE10" i="46"/>
  <c r="W10" i="46"/>
  <c r="Q10" i="46"/>
  <c r="G10" i="46"/>
  <c r="H10" i="46" s="1"/>
  <c r="E10" i="46"/>
  <c r="C10" i="46"/>
  <c r="D10" i="46" s="1"/>
  <c r="B10" i="46"/>
  <c r="AC29" i="45"/>
  <c r="AB29" i="45"/>
  <c r="S29" i="45"/>
  <c r="Q29" i="45"/>
  <c r="O29" i="45"/>
  <c r="J29" i="45"/>
  <c r="H29" i="45"/>
  <c r="F29" i="45"/>
  <c r="C29" i="45"/>
  <c r="B29" i="45"/>
  <c r="AC28" i="45"/>
  <c r="AB28" i="45"/>
  <c r="S28" i="45"/>
  <c r="Q28" i="45"/>
  <c r="O28" i="45"/>
  <c r="J28" i="45"/>
  <c r="H28" i="45"/>
  <c r="F28" i="45"/>
  <c r="C28" i="45"/>
  <c r="B28" i="45"/>
  <c r="AC27" i="45"/>
  <c r="AB27" i="45"/>
  <c r="S27" i="45"/>
  <c r="Q27" i="45"/>
  <c r="O27" i="45"/>
  <c r="J27" i="45"/>
  <c r="H27" i="45"/>
  <c r="F27" i="45"/>
  <c r="C27" i="45"/>
  <c r="B27" i="45"/>
  <c r="AC26" i="45"/>
  <c r="AB26" i="45"/>
  <c r="S26" i="45"/>
  <c r="Q26" i="45"/>
  <c r="O26" i="45"/>
  <c r="J26" i="45"/>
  <c r="H26" i="45"/>
  <c r="F26" i="45"/>
  <c r="C26" i="45"/>
  <c r="B26" i="45"/>
  <c r="AC25" i="45"/>
  <c r="AB25" i="45"/>
  <c r="S25" i="45"/>
  <c r="Q25" i="45"/>
  <c r="O25" i="45"/>
  <c r="J25" i="45"/>
  <c r="H25" i="45"/>
  <c r="F25" i="45"/>
  <c r="C25" i="45"/>
  <c r="B25" i="45"/>
  <c r="AC24" i="45"/>
  <c r="AB24" i="45"/>
  <c r="S24" i="45"/>
  <c r="Q24" i="45"/>
  <c r="O24" i="45"/>
  <c r="J24" i="45"/>
  <c r="H24" i="45"/>
  <c r="F24" i="45"/>
  <c r="C24" i="45"/>
  <c r="B24" i="45"/>
  <c r="AC22" i="45"/>
  <c r="AB22" i="45"/>
  <c r="S22" i="45"/>
  <c r="Q22" i="45"/>
  <c r="O22" i="45"/>
  <c r="J22" i="45"/>
  <c r="H22" i="45"/>
  <c r="F22" i="45"/>
  <c r="C22" i="45"/>
  <c r="B22" i="45"/>
  <c r="AC21" i="45"/>
  <c r="AB21" i="45"/>
  <c r="S21" i="45"/>
  <c r="Q21" i="45"/>
  <c r="O21" i="45"/>
  <c r="J21" i="45"/>
  <c r="H21" i="45"/>
  <c r="F21" i="45"/>
  <c r="C21" i="45"/>
  <c r="B21" i="45"/>
  <c r="AC20" i="45"/>
  <c r="AB20" i="45"/>
  <c r="S20" i="45"/>
  <c r="Q20" i="45"/>
  <c r="O20" i="45"/>
  <c r="J20" i="45"/>
  <c r="H20" i="45"/>
  <c r="F20" i="45"/>
  <c r="C20" i="45"/>
  <c r="B20" i="45"/>
  <c r="AC19" i="45"/>
  <c r="AB19" i="45"/>
  <c r="S19" i="45"/>
  <c r="Q19" i="45"/>
  <c r="O19" i="45"/>
  <c r="J19" i="45"/>
  <c r="H19" i="45"/>
  <c r="F19" i="45"/>
  <c r="C19" i="45"/>
  <c r="B19" i="45"/>
  <c r="AC18" i="45"/>
  <c r="AB18" i="45"/>
  <c r="S18" i="45"/>
  <c r="Q18" i="45"/>
  <c r="O18" i="45"/>
  <c r="J18" i="45"/>
  <c r="H18" i="45"/>
  <c r="F18" i="45"/>
  <c r="C18" i="45"/>
  <c r="B18" i="45"/>
  <c r="AC17" i="45"/>
  <c r="AB17" i="45"/>
  <c r="S17" i="45"/>
  <c r="Q17" i="45"/>
  <c r="O17" i="45"/>
  <c r="J17" i="45"/>
  <c r="H17" i="45"/>
  <c r="F17" i="45"/>
  <c r="C17" i="45"/>
  <c r="B17" i="45"/>
  <c r="B11" i="45"/>
  <c r="C11" i="45"/>
  <c r="F11" i="45"/>
  <c r="H11" i="45"/>
  <c r="J11" i="45"/>
  <c r="O11" i="45"/>
  <c r="Q11" i="45"/>
  <c r="S11" i="45"/>
  <c r="AB11" i="45"/>
  <c r="AC11" i="45"/>
  <c r="B12" i="45"/>
  <c r="C12" i="45"/>
  <c r="F12" i="45"/>
  <c r="H12" i="45"/>
  <c r="J12" i="45"/>
  <c r="O12" i="45"/>
  <c r="Q12" i="45"/>
  <c r="S12" i="45"/>
  <c r="AB12" i="45"/>
  <c r="AC12" i="45"/>
  <c r="B13" i="45"/>
  <c r="C13" i="45"/>
  <c r="F13" i="45"/>
  <c r="H13" i="45"/>
  <c r="J13" i="45"/>
  <c r="O13" i="45"/>
  <c r="Q13" i="45"/>
  <c r="S13" i="45"/>
  <c r="AB13" i="45"/>
  <c r="AC13" i="45"/>
  <c r="B14" i="45"/>
  <c r="C14" i="45"/>
  <c r="F14" i="45"/>
  <c r="H14" i="45"/>
  <c r="J14" i="45"/>
  <c r="O14" i="45"/>
  <c r="Q14" i="45"/>
  <c r="S14" i="45"/>
  <c r="AB14" i="45"/>
  <c r="AC14" i="45"/>
  <c r="B15" i="45"/>
  <c r="C15" i="45"/>
  <c r="F15" i="45"/>
  <c r="H15" i="45"/>
  <c r="J15" i="45"/>
  <c r="O15" i="45"/>
  <c r="Q15" i="45"/>
  <c r="S15" i="45"/>
  <c r="AB15" i="45"/>
  <c r="AC15" i="45"/>
  <c r="AC10" i="45"/>
  <c r="AB10" i="45"/>
  <c r="S10" i="45"/>
  <c r="Q10" i="45"/>
  <c r="O10" i="45"/>
  <c r="J10" i="45"/>
  <c r="H10" i="45"/>
  <c r="F10" i="45"/>
  <c r="C10" i="45"/>
  <c r="B10" i="45"/>
  <c r="AD35" i="44"/>
  <c r="AC35" i="44"/>
  <c r="U35" i="44"/>
  <c r="S35" i="44"/>
  <c r="Q35" i="44"/>
  <c r="O35" i="44"/>
  <c r="K35" i="44"/>
  <c r="I35" i="44"/>
  <c r="G35" i="44"/>
  <c r="C35" i="44"/>
  <c r="B35" i="44"/>
  <c r="AD34" i="44"/>
  <c r="AC34" i="44"/>
  <c r="U34" i="44"/>
  <c r="S34" i="44"/>
  <c r="Q34" i="44"/>
  <c r="O34" i="44"/>
  <c r="K34" i="44"/>
  <c r="I34" i="44"/>
  <c r="G34" i="44"/>
  <c r="C34" i="44"/>
  <c r="B34" i="44"/>
  <c r="AD33" i="44"/>
  <c r="AC33" i="44"/>
  <c r="U33" i="44"/>
  <c r="S33" i="44"/>
  <c r="Q33" i="44"/>
  <c r="O33" i="44"/>
  <c r="K33" i="44"/>
  <c r="I33" i="44"/>
  <c r="G33" i="44"/>
  <c r="C33" i="44"/>
  <c r="B33" i="44"/>
  <c r="AD32" i="44"/>
  <c r="AC32" i="44"/>
  <c r="U32" i="44"/>
  <c r="S32" i="44"/>
  <c r="Q32" i="44"/>
  <c r="O32" i="44"/>
  <c r="K32" i="44"/>
  <c r="I32" i="44"/>
  <c r="G32" i="44"/>
  <c r="C32" i="44"/>
  <c r="B32" i="44"/>
  <c r="AD31" i="44"/>
  <c r="AC31" i="44"/>
  <c r="U31" i="44"/>
  <c r="S31" i="44"/>
  <c r="Q31" i="44"/>
  <c r="O31" i="44"/>
  <c r="K31" i="44"/>
  <c r="I31" i="44"/>
  <c r="G31" i="44"/>
  <c r="C31" i="44"/>
  <c r="B31" i="44"/>
  <c r="AD30" i="44"/>
  <c r="AC30" i="44"/>
  <c r="U30" i="44"/>
  <c r="S30" i="44"/>
  <c r="Q30" i="44"/>
  <c r="O30" i="44"/>
  <c r="K30" i="44"/>
  <c r="I30" i="44"/>
  <c r="G30" i="44"/>
  <c r="C30" i="44"/>
  <c r="B30" i="44"/>
  <c r="AD29" i="44"/>
  <c r="AC29" i="44"/>
  <c r="U29" i="44"/>
  <c r="S29" i="44"/>
  <c r="Q29" i="44"/>
  <c r="O29" i="44"/>
  <c r="K29" i="44"/>
  <c r="I29" i="44"/>
  <c r="G29" i="44"/>
  <c r="C29" i="44"/>
  <c r="B29" i="44"/>
  <c r="AD28" i="44"/>
  <c r="AC28" i="44"/>
  <c r="U28" i="44"/>
  <c r="S28" i="44"/>
  <c r="Q28" i="44"/>
  <c r="O28" i="44"/>
  <c r="K28" i="44"/>
  <c r="I28" i="44"/>
  <c r="G28" i="44"/>
  <c r="C28" i="44"/>
  <c r="B28" i="44"/>
  <c r="AD26" i="44"/>
  <c r="AC26" i="44"/>
  <c r="U26" i="44"/>
  <c r="S26" i="44"/>
  <c r="Q26" i="44"/>
  <c r="O26" i="44"/>
  <c r="K26" i="44"/>
  <c r="I26" i="44"/>
  <c r="G26" i="44"/>
  <c r="C26" i="44"/>
  <c r="B26" i="44"/>
  <c r="AD25" i="44"/>
  <c r="AC25" i="44"/>
  <c r="U25" i="44"/>
  <c r="S25" i="44"/>
  <c r="Q25" i="44"/>
  <c r="O25" i="44"/>
  <c r="K25" i="44"/>
  <c r="I25" i="44"/>
  <c r="G25" i="44"/>
  <c r="C25" i="44"/>
  <c r="B25" i="44"/>
  <c r="AD24" i="44"/>
  <c r="AC24" i="44"/>
  <c r="U24" i="44"/>
  <c r="S24" i="44"/>
  <c r="Q24" i="44"/>
  <c r="O24" i="44"/>
  <c r="K24" i="44"/>
  <c r="I24" i="44"/>
  <c r="G24" i="44"/>
  <c r="C24" i="44"/>
  <c r="B24" i="44"/>
  <c r="AD23" i="44"/>
  <c r="AC23" i="44"/>
  <c r="U23" i="44"/>
  <c r="S23" i="44"/>
  <c r="Q23" i="44"/>
  <c r="O23" i="44"/>
  <c r="K23" i="44"/>
  <c r="I23" i="44"/>
  <c r="G23" i="44"/>
  <c r="C23" i="44"/>
  <c r="B23" i="44"/>
  <c r="AD22" i="44"/>
  <c r="AC22" i="44"/>
  <c r="U22" i="44"/>
  <c r="S22" i="44"/>
  <c r="Q22" i="44"/>
  <c r="O22" i="44"/>
  <c r="K22" i="44"/>
  <c r="I22" i="44"/>
  <c r="G22" i="44"/>
  <c r="C22" i="44"/>
  <c r="B22" i="44"/>
  <c r="AD21" i="44"/>
  <c r="AC21" i="44"/>
  <c r="U21" i="44"/>
  <c r="S21" i="44"/>
  <c r="Q21" i="44"/>
  <c r="O21" i="44"/>
  <c r="K21" i="44"/>
  <c r="I21" i="44"/>
  <c r="G21" i="44"/>
  <c r="C21" i="44"/>
  <c r="B21" i="44"/>
  <c r="AD20" i="44"/>
  <c r="AC20" i="44"/>
  <c r="U20" i="44"/>
  <c r="S20" i="44"/>
  <c r="Q20" i="44"/>
  <c r="O20" i="44"/>
  <c r="K20" i="44"/>
  <c r="I20" i="44"/>
  <c r="G20" i="44"/>
  <c r="C20" i="44"/>
  <c r="B20" i="44"/>
  <c r="AD19" i="44"/>
  <c r="AC19" i="44"/>
  <c r="U19" i="44"/>
  <c r="S19" i="44"/>
  <c r="Q19" i="44"/>
  <c r="O19" i="44"/>
  <c r="K19" i="44"/>
  <c r="I19" i="44"/>
  <c r="G19" i="44"/>
  <c r="C19" i="44"/>
  <c r="B19" i="44"/>
  <c r="B11" i="44"/>
  <c r="C11" i="44"/>
  <c r="G11" i="44"/>
  <c r="I11" i="44"/>
  <c r="K11" i="44"/>
  <c r="O11" i="44"/>
  <c r="Q11" i="44"/>
  <c r="S11" i="44"/>
  <c r="U11" i="44"/>
  <c r="AC11" i="44"/>
  <c r="AD11" i="44"/>
  <c r="B12" i="44"/>
  <c r="C12" i="44"/>
  <c r="G12" i="44"/>
  <c r="I12" i="44"/>
  <c r="K12" i="44"/>
  <c r="O12" i="44"/>
  <c r="Q12" i="44"/>
  <c r="S12" i="44"/>
  <c r="U12" i="44"/>
  <c r="AC12" i="44"/>
  <c r="AD12" i="44"/>
  <c r="B13" i="44"/>
  <c r="C13" i="44"/>
  <c r="G13" i="44"/>
  <c r="I13" i="44"/>
  <c r="K13" i="44"/>
  <c r="O13" i="44"/>
  <c r="Q13" i="44"/>
  <c r="S13" i="44"/>
  <c r="U13" i="44"/>
  <c r="AC13" i="44"/>
  <c r="AD13" i="44"/>
  <c r="B14" i="44"/>
  <c r="C14" i="44"/>
  <c r="G14" i="44"/>
  <c r="I14" i="44"/>
  <c r="K14" i="44"/>
  <c r="O14" i="44"/>
  <c r="Q14" i="44"/>
  <c r="S14" i="44"/>
  <c r="U14" i="44"/>
  <c r="AC14" i="44"/>
  <c r="AD14" i="44"/>
  <c r="B15" i="44"/>
  <c r="C15" i="44"/>
  <c r="G15" i="44"/>
  <c r="I15" i="44"/>
  <c r="K15" i="44"/>
  <c r="O15" i="44"/>
  <c r="Q15" i="44"/>
  <c r="S15" i="44"/>
  <c r="U15" i="44"/>
  <c r="AC15" i="44"/>
  <c r="AD15" i="44"/>
  <c r="B16" i="44"/>
  <c r="C16" i="44"/>
  <c r="G16" i="44"/>
  <c r="I16" i="44"/>
  <c r="K16" i="44"/>
  <c r="O16" i="44"/>
  <c r="Q16" i="44"/>
  <c r="S16" i="44"/>
  <c r="U16" i="44"/>
  <c r="AC16" i="44"/>
  <c r="AD16" i="44"/>
  <c r="B17" i="44"/>
  <c r="C17" i="44"/>
  <c r="G17" i="44"/>
  <c r="I17" i="44"/>
  <c r="K17" i="44"/>
  <c r="O17" i="44"/>
  <c r="Q17" i="44"/>
  <c r="S17" i="44"/>
  <c r="U17" i="44"/>
  <c r="AC17" i="44"/>
  <c r="AD17" i="44"/>
  <c r="AD10" i="44"/>
  <c r="AC10" i="44"/>
  <c r="U10" i="44"/>
  <c r="S10" i="44"/>
  <c r="Q10" i="44"/>
  <c r="O10" i="44"/>
  <c r="K10" i="44"/>
  <c r="I10" i="44"/>
  <c r="G10" i="44"/>
  <c r="C10" i="44"/>
  <c r="B10" i="44"/>
  <c r="B59" i="16"/>
  <c r="C59" i="16"/>
  <c r="E59" i="16"/>
  <c r="G59" i="16"/>
  <c r="I59" i="16"/>
  <c r="N59" i="16"/>
  <c r="P59" i="16"/>
  <c r="AB59" i="16"/>
  <c r="AC59" i="16"/>
  <c r="B60" i="16"/>
  <c r="C60" i="16"/>
  <c r="E60" i="16"/>
  <c r="G60" i="16"/>
  <c r="I60" i="16"/>
  <c r="N60" i="16"/>
  <c r="O61" i="16" s="1"/>
  <c r="P60" i="16"/>
  <c r="AB60" i="16"/>
  <c r="AC60" i="16"/>
  <c r="AC58" i="16"/>
  <c r="AB58" i="16"/>
  <c r="P58" i="16"/>
  <c r="N58" i="16"/>
  <c r="I58" i="16"/>
  <c r="G58" i="16"/>
  <c r="E58" i="16"/>
  <c r="C58" i="16"/>
  <c r="B58" i="16"/>
  <c r="AC57" i="16"/>
  <c r="AB57" i="16"/>
  <c r="P57" i="16"/>
  <c r="N57" i="16"/>
  <c r="I57" i="16"/>
  <c r="G57" i="16"/>
  <c r="E57" i="16"/>
  <c r="C57" i="16"/>
  <c r="B57" i="16"/>
  <c r="AC56" i="16"/>
  <c r="AB56" i="16"/>
  <c r="P56" i="16"/>
  <c r="N56" i="16"/>
  <c r="I56" i="16"/>
  <c r="G56" i="16"/>
  <c r="E56" i="16"/>
  <c r="C56" i="16"/>
  <c r="B56" i="16"/>
  <c r="AC55" i="16"/>
  <c r="AB55" i="16"/>
  <c r="P55" i="16"/>
  <c r="N55" i="16"/>
  <c r="I55" i="16"/>
  <c r="G55" i="16"/>
  <c r="E55" i="16"/>
  <c r="C55" i="16"/>
  <c r="B55" i="16"/>
  <c r="AC54" i="16"/>
  <c r="AB54" i="16"/>
  <c r="P54" i="16"/>
  <c r="N54" i="16"/>
  <c r="I54" i="16"/>
  <c r="G54" i="16"/>
  <c r="E54" i="16"/>
  <c r="C54" i="16"/>
  <c r="B54" i="16"/>
  <c r="AC53" i="16"/>
  <c r="AB53" i="16"/>
  <c r="P53" i="16"/>
  <c r="N53" i="16"/>
  <c r="I53" i="16"/>
  <c r="G53" i="16"/>
  <c r="E53" i="16"/>
  <c r="C53" i="16"/>
  <c r="B53" i="16"/>
  <c r="AC52" i="16"/>
  <c r="AB52" i="16"/>
  <c r="P52" i="16"/>
  <c r="N52" i="16"/>
  <c r="I52" i="16"/>
  <c r="G52" i="16"/>
  <c r="E52" i="16"/>
  <c r="C52" i="16"/>
  <c r="B52" i="16"/>
  <c r="AC51" i="16"/>
  <c r="AB51" i="16"/>
  <c r="P51" i="16"/>
  <c r="N51" i="16"/>
  <c r="I51" i="16"/>
  <c r="G51" i="16"/>
  <c r="E51" i="16"/>
  <c r="C51" i="16"/>
  <c r="B51" i="16"/>
  <c r="AC50" i="16"/>
  <c r="AB50" i="16"/>
  <c r="P50" i="16"/>
  <c r="N50" i="16"/>
  <c r="I50" i="16"/>
  <c r="G50" i="16"/>
  <c r="E50" i="16"/>
  <c r="C50" i="16"/>
  <c r="B50" i="16"/>
  <c r="AC49" i="16"/>
  <c r="AB49" i="16"/>
  <c r="P49" i="16"/>
  <c r="N49" i="16"/>
  <c r="I49" i="16"/>
  <c r="G49" i="16"/>
  <c r="E49" i="16"/>
  <c r="C49" i="16"/>
  <c r="B49" i="16"/>
  <c r="AC48" i="16"/>
  <c r="AB48" i="16"/>
  <c r="P48" i="16"/>
  <c r="N48" i="16"/>
  <c r="I48" i="16"/>
  <c r="G48" i="16"/>
  <c r="E48" i="16"/>
  <c r="C48" i="16"/>
  <c r="B48" i="16"/>
  <c r="AC47" i="16"/>
  <c r="AB47" i="16"/>
  <c r="P47" i="16"/>
  <c r="N47" i="16"/>
  <c r="I47" i="16"/>
  <c r="G47" i="16"/>
  <c r="E47" i="16"/>
  <c r="C47" i="16"/>
  <c r="B47" i="16"/>
  <c r="B18" i="16"/>
  <c r="C18" i="16"/>
  <c r="E18" i="16"/>
  <c r="G18" i="16"/>
  <c r="I18" i="16"/>
  <c r="N18" i="16"/>
  <c r="P18" i="16"/>
  <c r="AB18" i="16"/>
  <c r="AC18" i="16"/>
  <c r="B19" i="16"/>
  <c r="C19" i="16"/>
  <c r="E19" i="16"/>
  <c r="G19" i="16"/>
  <c r="I19" i="16"/>
  <c r="N19" i="16"/>
  <c r="P19" i="16"/>
  <c r="AB19" i="16"/>
  <c r="AC19" i="16"/>
  <c r="B20" i="16"/>
  <c r="C20" i="16"/>
  <c r="E20" i="16"/>
  <c r="G20" i="16"/>
  <c r="I20" i="16"/>
  <c r="N20" i="16"/>
  <c r="P20" i="16"/>
  <c r="AB20" i="16"/>
  <c r="AC20" i="16"/>
  <c r="B21" i="16"/>
  <c r="C21" i="16"/>
  <c r="E21" i="16"/>
  <c r="G21" i="16"/>
  <c r="I21" i="16"/>
  <c r="N21" i="16"/>
  <c r="P21" i="16"/>
  <c r="AB21" i="16"/>
  <c r="AC21" i="16"/>
  <c r="B22" i="16"/>
  <c r="C22" i="16"/>
  <c r="E22" i="16"/>
  <c r="G22" i="16"/>
  <c r="I22" i="16"/>
  <c r="N22" i="16"/>
  <c r="P22" i="16"/>
  <c r="AB22" i="16"/>
  <c r="AC22" i="16"/>
  <c r="B23" i="16"/>
  <c r="C23" i="16"/>
  <c r="E23" i="16"/>
  <c r="G23" i="16"/>
  <c r="I23" i="16"/>
  <c r="N23" i="16"/>
  <c r="P23" i="16"/>
  <c r="AB23" i="16"/>
  <c r="AC23" i="16"/>
  <c r="B24" i="16"/>
  <c r="C24" i="16"/>
  <c r="E24" i="16"/>
  <c r="G24" i="16"/>
  <c r="I24" i="16"/>
  <c r="N24" i="16"/>
  <c r="P24" i="16"/>
  <c r="AB24" i="16"/>
  <c r="AC24" i="16"/>
  <c r="B25" i="16"/>
  <c r="C25" i="16"/>
  <c r="E25" i="16"/>
  <c r="G25" i="16"/>
  <c r="I25" i="16"/>
  <c r="N25" i="16"/>
  <c r="P25" i="16"/>
  <c r="AB25" i="16"/>
  <c r="AC25" i="16"/>
  <c r="B26" i="16"/>
  <c r="C26" i="16"/>
  <c r="E26" i="16"/>
  <c r="G26" i="16"/>
  <c r="I26" i="16"/>
  <c r="N26" i="16"/>
  <c r="P26" i="16"/>
  <c r="AB26" i="16"/>
  <c r="AC26" i="16"/>
  <c r="B27" i="16"/>
  <c r="C27" i="16"/>
  <c r="E27" i="16"/>
  <c r="G27" i="16"/>
  <c r="I27" i="16"/>
  <c r="N27" i="16"/>
  <c r="P27" i="16"/>
  <c r="AB27" i="16"/>
  <c r="AC27" i="16"/>
  <c r="B28" i="16"/>
  <c r="C28" i="16"/>
  <c r="E28" i="16"/>
  <c r="G28" i="16"/>
  <c r="I28" i="16"/>
  <c r="N28" i="16"/>
  <c r="P28" i="16"/>
  <c r="AB28" i="16"/>
  <c r="AC28" i="16"/>
  <c r="B29" i="16"/>
  <c r="C29" i="16"/>
  <c r="E29" i="16"/>
  <c r="G29" i="16"/>
  <c r="I29" i="16"/>
  <c r="N29" i="16"/>
  <c r="P29" i="16"/>
  <c r="AB29" i="16"/>
  <c r="AC29" i="16"/>
  <c r="B30" i="16"/>
  <c r="C30" i="16"/>
  <c r="E30" i="16"/>
  <c r="G30" i="16"/>
  <c r="I30" i="16"/>
  <c r="N30" i="16"/>
  <c r="P30" i="16"/>
  <c r="AB30" i="16"/>
  <c r="AC30" i="16"/>
  <c r="B31" i="16"/>
  <c r="C31" i="16"/>
  <c r="E31" i="16"/>
  <c r="G31" i="16"/>
  <c r="I31" i="16"/>
  <c r="N31" i="16"/>
  <c r="P31" i="16"/>
  <c r="AB31" i="16"/>
  <c r="AC31" i="16"/>
  <c r="B32" i="16"/>
  <c r="C32" i="16"/>
  <c r="E32" i="16"/>
  <c r="G32" i="16"/>
  <c r="I32" i="16"/>
  <c r="N32" i="16"/>
  <c r="P32" i="16"/>
  <c r="AB32" i="16"/>
  <c r="AC32" i="16"/>
  <c r="B33" i="16"/>
  <c r="C33" i="16"/>
  <c r="E33" i="16"/>
  <c r="G33" i="16"/>
  <c r="I33" i="16"/>
  <c r="N33" i="16"/>
  <c r="P33" i="16"/>
  <c r="AB33" i="16"/>
  <c r="AC33" i="16"/>
  <c r="B34" i="16"/>
  <c r="C34" i="16"/>
  <c r="E34" i="16"/>
  <c r="G34" i="16"/>
  <c r="I34" i="16"/>
  <c r="N34" i="16"/>
  <c r="P34" i="16"/>
  <c r="AB34" i="16"/>
  <c r="AC34" i="16"/>
  <c r="B35" i="16"/>
  <c r="C35" i="16"/>
  <c r="E35" i="16"/>
  <c r="G35" i="16"/>
  <c r="I35" i="16"/>
  <c r="N35" i="16"/>
  <c r="P35" i="16"/>
  <c r="AB35" i="16"/>
  <c r="AC35" i="16"/>
  <c r="B36" i="16"/>
  <c r="C36" i="16"/>
  <c r="E36" i="16"/>
  <c r="G36" i="16"/>
  <c r="I36" i="16"/>
  <c r="N36" i="16"/>
  <c r="P36" i="16"/>
  <c r="AB36" i="16"/>
  <c r="AC36" i="16"/>
  <c r="B37" i="16"/>
  <c r="C37" i="16"/>
  <c r="E37" i="16"/>
  <c r="G37" i="16"/>
  <c r="I37" i="16"/>
  <c r="N37" i="16"/>
  <c r="O38" i="16" s="1"/>
  <c r="P37" i="16"/>
  <c r="Q38" i="16" s="1"/>
  <c r="AB37" i="16"/>
  <c r="AC37" i="16"/>
  <c r="AC17" i="16"/>
  <c r="AB17" i="16"/>
  <c r="P17" i="16"/>
  <c r="N17" i="16"/>
  <c r="I17" i="16"/>
  <c r="G17" i="16"/>
  <c r="E17" i="16"/>
  <c r="C17" i="16"/>
  <c r="B17" i="16"/>
  <c r="AF28" i="6"/>
  <c r="AE28" i="6"/>
  <c r="T28" i="6"/>
  <c r="R28" i="6"/>
  <c r="P28" i="6"/>
  <c r="N28" i="6"/>
  <c r="J28" i="6"/>
  <c r="I28" i="6"/>
  <c r="G28" i="6"/>
  <c r="E28" i="6"/>
  <c r="C28" i="6"/>
  <c r="B28" i="6"/>
  <c r="AF27" i="6"/>
  <c r="AE27" i="6"/>
  <c r="T27" i="6"/>
  <c r="R27" i="6"/>
  <c r="P27" i="6"/>
  <c r="N27" i="6"/>
  <c r="J27" i="6"/>
  <c r="I27" i="6"/>
  <c r="G27" i="6"/>
  <c r="E27" i="6"/>
  <c r="C27" i="6"/>
  <c r="B27" i="6"/>
  <c r="AF26" i="6"/>
  <c r="AE26" i="6"/>
  <c r="T26" i="6"/>
  <c r="R26" i="6"/>
  <c r="P26" i="6"/>
  <c r="N26" i="6"/>
  <c r="J26" i="6"/>
  <c r="I26" i="6"/>
  <c r="G26" i="6"/>
  <c r="E26" i="6"/>
  <c r="C26" i="6"/>
  <c r="B26" i="6"/>
  <c r="AF25" i="6"/>
  <c r="AE25" i="6"/>
  <c r="T25" i="6"/>
  <c r="R25" i="6"/>
  <c r="P25" i="6"/>
  <c r="N25" i="6"/>
  <c r="J25" i="6"/>
  <c r="I25" i="6"/>
  <c r="G25" i="6"/>
  <c r="E25" i="6"/>
  <c r="C25" i="6"/>
  <c r="B25" i="6"/>
  <c r="AF23" i="6"/>
  <c r="AE23" i="6"/>
  <c r="T23" i="6"/>
  <c r="R23" i="6"/>
  <c r="P23" i="6"/>
  <c r="N23" i="6"/>
  <c r="J23" i="6"/>
  <c r="I23" i="6"/>
  <c r="G23" i="6"/>
  <c r="E23" i="6"/>
  <c r="C23" i="6"/>
  <c r="B23" i="6"/>
  <c r="AF22" i="6"/>
  <c r="AE22" i="6"/>
  <c r="T22" i="6"/>
  <c r="R22" i="6"/>
  <c r="P22" i="6"/>
  <c r="N22" i="6"/>
  <c r="J22" i="6"/>
  <c r="I22" i="6"/>
  <c r="G22" i="6"/>
  <c r="E22" i="6"/>
  <c r="C22" i="6"/>
  <c r="B22" i="6"/>
  <c r="AF21" i="6"/>
  <c r="AE21" i="6"/>
  <c r="T21" i="6"/>
  <c r="R21" i="6"/>
  <c r="P21" i="6"/>
  <c r="N21" i="6"/>
  <c r="J21" i="6"/>
  <c r="I21" i="6"/>
  <c r="G21" i="6"/>
  <c r="E21" i="6"/>
  <c r="C21" i="6"/>
  <c r="B21" i="6"/>
  <c r="AF20" i="6"/>
  <c r="AE20" i="6"/>
  <c r="T20" i="6"/>
  <c r="R20" i="6"/>
  <c r="P20" i="6"/>
  <c r="N20" i="6"/>
  <c r="J20" i="6"/>
  <c r="I20" i="6"/>
  <c r="G20" i="6"/>
  <c r="E20" i="6"/>
  <c r="C20" i="6"/>
  <c r="B20" i="6"/>
  <c r="AF18" i="6"/>
  <c r="AE18" i="6"/>
  <c r="T18" i="6"/>
  <c r="R18" i="6"/>
  <c r="P18" i="6"/>
  <c r="I18" i="6"/>
  <c r="G18" i="6"/>
  <c r="E18" i="6"/>
  <c r="C18" i="6"/>
  <c r="B18" i="6"/>
  <c r="AF17" i="6"/>
  <c r="AE17" i="6"/>
  <c r="T17" i="6"/>
  <c r="R17" i="6"/>
  <c r="P17" i="6"/>
  <c r="I17" i="6"/>
  <c r="G17" i="6"/>
  <c r="E17" i="6"/>
  <c r="C17" i="6"/>
  <c r="B17" i="6"/>
  <c r="AF16" i="6"/>
  <c r="AE16" i="6"/>
  <c r="T16" i="6"/>
  <c r="R16" i="6"/>
  <c r="P16" i="6"/>
  <c r="N16" i="6"/>
  <c r="I16" i="6"/>
  <c r="G16" i="6"/>
  <c r="E16" i="6"/>
  <c r="C16" i="6"/>
  <c r="B16" i="6"/>
  <c r="AF15" i="6"/>
  <c r="AE15" i="6"/>
  <c r="T15" i="6"/>
  <c r="R15" i="6"/>
  <c r="P15" i="6"/>
  <c r="N15" i="6"/>
  <c r="I15" i="6"/>
  <c r="G15" i="6"/>
  <c r="E15" i="6"/>
  <c r="C15" i="6"/>
  <c r="B15" i="6"/>
  <c r="B11" i="6"/>
  <c r="C11" i="6"/>
  <c r="E11" i="6"/>
  <c r="G11" i="6"/>
  <c r="I11" i="6"/>
  <c r="N11" i="6"/>
  <c r="P11" i="6"/>
  <c r="R11" i="6"/>
  <c r="T11" i="6"/>
  <c r="AE11" i="6"/>
  <c r="AF11" i="6"/>
  <c r="B12" i="6"/>
  <c r="C12" i="6"/>
  <c r="E12" i="6"/>
  <c r="G12" i="6"/>
  <c r="I12" i="6"/>
  <c r="N12" i="6"/>
  <c r="P12" i="6"/>
  <c r="R12" i="6"/>
  <c r="T12" i="6"/>
  <c r="AE12" i="6"/>
  <c r="AF12" i="6"/>
  <c r="B13" i="6"/>
  <c r="C13" i="6"/>
  <c r="E13" i="6"/>
  <c r="G13" i="6"/>
  <c r="I13" i="6"/>
  <c r="N13" i="6"/>
  <c r="P13" i="6"/>
  <c r="R13" i="6"/>
  <c r="T13" i="6"/>
  <c r="AE13" i="6"/>
  <c r="AF13" i="6"/>
  <c r="AF10" i="6"/>
  <c r="AE10" i="6"/>
  <c r="T10" i="6"/>
  <c r="R10" i="6"/>
  <c r="P10" i="6"/>
  <c r="N10" i="6"/>
  <c r="I10" i="6"/>
  <c r="G10" i="6"/>
  <c r="E10" i="6"/>
  <c r="C10" i="6"/>
  <c r="B10" i="6"/>
  <c r="F113" i="1"/>
  <c r="C113" i="1"/>
  <c r="B113" i="1"/>
  <c r="F112" i="1"/>
  <c r="C112" i="1"/>
  <c r="B112" i="1"/>
  <c r="F111" i="1"/>
  <c r="C111" i="1"/>
  <c r="B111" i="1"/>
  <c r="F110" i="1"/>
  <c r="C110" i="1"/>
  <c r="B110" i="1"/>
  <c r="F109" i="1"/>
  <c r="R109" i="1" s="1"/>
  <c r="C109" i="1"/>
  <c r="B109" i="1"/>
  <c r="F108" i="1"/>
  <c r="C108" i="1"/>
  <c r="B108" i="1"/>
  <c r="F107" i="1"/>
  <c r="W107" i="1" s="1"/>
  <c r="C107" i="1"/>
  <c r="B107" i="1"/>
  <c r="F106" i="1"/>
  <c r="C106" i="1"/>
  <c r="B106" i="1"/>
  <c r="F105" i="1"/>
  <c r="C105" i="1"/>
  <c r="B105" i="1"/>
  <c r="F104" i="1"/>
  <c r="N104" i="1" s="1"/>
  <c r="C104" i="1"/>
  <c r="B104" i="1"/>
  <c r="F103" i="1"/>
  <c r="C103" i="1"/>
  <c r="B103" i="1"/>
  <c r="F102" i="1"/>
  <c r="G49" i="1" s="1"/>
  <c r="C102" i="1"/>
  <c r="B102" i="1"/>
  <c r="F101" i="1"/>
  <c r="G48" i="1" s="1"/>
  <c r="C101" i="1"/>
  <c r="B101" i="1"/>
  <c r="F100" i="1"/>
  <c r="G47" i="1" s="1"/>
  <c r="C100" i="1"/>
  <c r="B100" i="1"/>
  <c r="F99" i="1"/>
  <c r="G46" i="1" s="1"/>
  <c r="C99" i="1"/>
  <c r="B99" i="1"/>
  <c r="F98" i="1"/>
  <c r="P98" i="1" s="1"/>
  <c r="C98" i="1"/>
  <c r="B98" i="1"/>
  <c r="F97" i="1"/>
  <c r="C97" i="1"/>
  <c r="B97" i="1"/>
  <c r="F96" i="1"/>
  <c r="C96" i="1"/>
  <c r="B96" i="1"/>
  <c r="F95" i="1"/>
  <c r="AB95" i="1" s="1"/>
  <c r="C95" i="1"/>
  <c r="B95" i="1"/>
  <c r="F94" i="1"/>
  <c r="C94" i="1"/>
  <c r="B94" i="1"/>
  <c r="F93" i="1"/>
  <c r="C93" i="1"/>
  <c r="B93" i="1"/>
  <c r="F92" i="1"/>
  <c r="P92" i="1" s="1"/>
  <c r="C92" i="1"/>
  <c r="B92" i="1"/>
  <c r="F91" i="1"/>
  <c r="C91" i="1"/>
  <c r="B91" i="1"/>
  <c r="F90" i="1"/>
  <c r="AB90" i="1" s="1"/>
  <c r="C90" i="1"/>
  <c r="B90" i="1"/>
  <c r="F89" i="1"/>
  <c r="C89" i="1"/>
  <c r="B89" i="1"/>
  <c r="F88" i="1"/>
  <c r="C88" i="1"/>
  <c r="B88" i="1"/>
  <c r="F87" i="1"/>
  <c r="C87" i="1"/>
  <c r="B87" i="1"/>
  <c r="F86" i="1"/>
  <c r="C86" i="1"/>
  <c r="B86" i="1"/>
  <c r="F85" i="1"/>
  <c r="C85" i="1"/>
  <c r="B85" i="1"/>
  <c r="F84" i="1"/>
  <c r="C84" i="1"/>
  <c r="B84" i="1"/>
  <c r="F83" i="1"/>
  <c r="K83" i="1" s="1"/>
  <c r="C83" i="1"/>
  <c r="B83" i="1"/>
  <c r="F82" i="1"/>
  <c r="C82" i="1"/>
  <c r="B82" i="1"/>
  <c r="F81" i="1"/>
  <c r="C81" i="1"/>
  <c r="B81" i="1"/>
  <c r="F80" i="1"/>
  <c r="C80" i="1"/>
  <c r="B80" i="1"/>
  <c r="F79" i="1"/>
  <c r="C79" i="1"/>
  <c r="B79" i="1"/>
  <c r="F78" i="1"/>
  <c r="C78" i="1"/>
  <c r="B78" i="1"/>
  <c r="F77" i="1"/>
  <c r="C77" i="1"/>
  <c r="B77" i="1"/>
  <c r="F76" i="1"/>
  <c r="C76" i="1"/>
  <c r="B76" i="1"/>
  <c r="F75" i="1"/>
  <c r="C75" i="1"/>
  <c r="B75" i="1"/>
  <c r="F74" i="1"/>
  <c r="C74" i="1"/>
  <c r="B74" i="1"/>
  <c r="F73" i="1"/>
  <c r="C73" i="1"/>
  <c r="B73" i="1"/>
  <c r="F72" i="1"/>
  <c r="C72" i="1"/>
  <c r="B72" i="1"/>
  <c r="F71" i="1"/>
  <c r="G18" i="1" s="1"/>
  <c r="C71" i="1"/>
  <c r="B71" i="1"/>
  <c r="F70" i="1"/>
  <c r="C70" i="1"/>
  <c r="B70" i="1"/>
  <c r="F69" i="1"/>
  <c r="G16" i="1" s="1"/>
  <c r="C69" i="1"/>
  <c r="B69" i="1"/>
  <c r="F68" i="1"/>
  <c r="C68" i="1"/>
  <c r="B68" i="1"/>
  <c r="F67" i="1"/>
  <c r="C67" i="1"/>
  <c r="B67" i="1"/>
  <c r="F66" i="1"/>
  <c r="C66" i="1"/>
  <c r="B66" i="1"/>
  <c r="F65" i="1"/>
  <c r="K65" i="1" s="1"/>
  <c r="C65" i="1"/>
  <c r="B65" i="1"/>
  <c r="F64" i="1"/>
  <c r="C64" i="1"/>
  <c r="B64" i="1"/>
  <c r="F63" i="1"/>
  <c r="C63" i="1"/>
  <c r="B63" i="1"/>
  <c r="B10" i="1"/>
  <c r="C10" i="1"/>
  <c r="F10" i="1"/>
  <c r="B11" i="1"/>
  <c r="C11" i="1"/>
  <c r="F11" i="1"/>
  <c r="H11" i="1" s="1"/>
  <c r="B12" i="1"/>
  <c r="C12" i="1"/>
  <c r="F12" i="1"/>
  <c r="H12" i="1" s="1"/>
  <c r="B13" i="1"/>
  <c r="C13" i="1"/>
  <c r="F13" i="1"/>
  <c r="H13" i="1" s="1"/>
  <c r="B14" i="1"/>
  <c r="C14" i="1"/>
  <c r="F14" i="1"/>
  <c r="H14" i="1" s="1"/>
  <c r="B15" i="1"/>
  <c r="C15" i="1"/>
  <c r="F15" i="1"/>
  <c r="H15" i="1" s="1"/>
  <c r="B17" i="1"/>
  <c r="C17" i="1"/>
  <c r="F17" i="1"/>
  <c r="H17" i="1" s="1"/>
  <c r="B18" i="1"/>
  <c r="C18" i="1"/>
  <c r="B19" i="1"/>
  <c r="C19" i="1"/>
  <c r="F19" i="1"/>
  <c r="H19" i="1" s="1"/>
  <c r="B20" i="1"/>
  <c r="C20" i="1"/>
  <c r="F20" i="1"/>
  <c r="B21" i="1"/>
  <c r="C21" i="1"/>
  <c r="F21" i="1"/>
  <c r="B22" i="1"/>
  <c r="C22" i="1"/>
  <c r="F22" i="1"/>
  <c r="H22" i="1" s="1"/>
  <c r="B23" i="1"/>
  <c r="C23" i="1"/>
  <c r="F23" i="1"/>
  <c r="H23" i="1" s="1"/>
  <c r="B24" i="1"/>
  <c r="C24" i="1"/>
  <c r="F24" i="1"/>
  <c r="H24" i="1" s="1"/>
  <c r="B25" i="1"/>
  <c r="C25" i="1"/>
  <c r="F25" i="1"/>
  <c r="H25" i="1" s="1"/>
  <c r="B26" i="1"/>
  <c r="C26" i="1"/>
  <c r="F26" i="1"/>
  <c r="H26" i="1" s="1"/>
  <c r="B27" i="1"/>
  <c r="C27" i="1"/>
  <c r="F27" i="1"/>
  <c r="B28" i="1"/>
  <c r="C28" i="1"/>
  <c r="F28" i="1"/>
  <c r="B29" i="1"/>
  <c r="C29" i="1"/>
  <c r="F29" i="1"/>
  <c r="B30" i="1"/>
  <c r="C30" i="1"/>
  <c r="F30" i="1"/>
  <c r="B31" i="1"/>
  <c r="C31" i="1"/>
  <c r="F31" i="1"/>
  <c r="B32" i="1"/>
  <c r="C32" i="1"/>
  <c r="F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F60" i="1"/>
  <c r="L36" i="35"/>
  <c r="H36" i="35"/>
  <c r="E36" i="35"/>
  <c r="D36" i="35"/>
  <c r="B36" i="35"/>
  <c r="I21" i="35"/>
  <c r="L21" i="35" s="1"/>
  <c r="F21" i="35"/>
  <c r="I20" i="35"/>
  <c r="L20" i="35" s="1"/>
  <c r="F20" i="35"/>
  <c r="L23" i="35"/>
  <c r="I18" i="35"/>
  <c r="L18" i="35" s="1"/>
  <c r="F18" i="35"/>
  <c r="I17" i="35"/>
  <c r="L17" i="35" s="1"/>
  <c r="F17" i="35"/>
  <c r="I16" i="35"/>
  <c r="L16" i="35" s="1"/>
  <c r="F16" i="35"/>
  <c r="H23" i="35"/>
  <c r="E23" i="35"/>
  <c r="D23" i="35"/>
  <c r="B23" i="35"/>
  <c r="B10" i="35"/>
  <c r="D10" i="35"/>
  <c r="E10" i="35"/>
  <c r="H10" i="35"/>
  <c r="B11" i="35"/>
  <c r="D11" i="35"/>
  <c r="E11" i="35"/>
  <c r="H11" i="35"/>
  <c r="B12" i="35"/>
  <c r="D12" i="35"/>
  <c r="E12" i="35"/>
  <c r="H12" i="35"/>
  <c r="B13" i="35"/>
  <c r="D13" i="35"/>
  <c r="E13" i="35"/>
  <c r="H13" i="35"/>
  <c r="B14" i="35"/>
  <c r="D14" i="35"/>
  <c r="E14" i="35"/>
  <c r="H14" i="35"/>
  <c r="B15" i="35"/>
  <c r="D15" i="35"/>
  <c r="E15" i="35"/>
  <c r="H15" i="35"/>
  <c r="Y83" i="53"/>
  <c r="X83" i="53"/>
  <c r="S83" i="53"/>
  <c r="O83" i="53"/>
  <c r="M83" i="53"/>
  <c r="L83" i="53"/>
  <c r="J83" i="53"/>
  <c r="I83" i="53"/>
  <c r="G83" i="53"/>
  <c r="E83" i="53"/>
  <c r="D83" i="53"/>
  <c r="B83" i="53"/>
  <c r="C83" i="53" s="1"/>
  <c r="Y82" i="53"/>
  <c r="X82" i="53"/>
  <c r="S82" i="53"/>
  <c r="O82" i="53"/>
  <c r="M82" i="53"/>
  <c r="L82" i="53"/>
  <c r="J82" i="53"/>
  <c r="I82" i="53"/>
  <c r="G82" i="53"/>
  <c r="E82" i="53"/>
  <c r="D82" i="53"/>
  <c r="B82" i="53"/>
  <c r="C82" i="53" s="1"/>
  <c r="Y81" i="53"/>
  <c r="X81" i="53"/>
  <c r="S81" i="53"/>
  <c r="O81" i="53"/>
  <c r="M81" i="53"/>
  <c r="L81" i="53"/>
  <c r="J81" i="53"/>
  <c r="I81" i="53"/>
  <c r="G81" i="53"/>
  <c r="E81" i="53"/>
  <c r="D81" i="53"/>
  <c r="B81" i="53"/>
  <c r="C81" i="53" s="1"/>
  <c r="B29" i="2"/>
  <c r="Z29" i="2" s="1"/>
  <c r="F29" i="2"/>
  <c r="H29" i="2"/>
  <c r="I30" i="2" s="1"/>
  <c r="AC29" i="2"/>
  <c r="L29" i="2"/>
  <c r="M30" i="2" s="1"/>
  <c r="O29" i="2"/>
  <c r="P29" i="2"/>
  <c r="U29" i="2"/>
  <c r="V29" i="2"/>
  <c r="W30" i="2" s="1"/>
  <c r="H27" i="1" l="1"/>
  <c r="D27" i="1"/>
  <c r="AA15" i="35"/>
  <c r="T4" i="54"/>
  <c r="K67" i="54"/>
  <c r="K80" i="54"/>
  <c r="K93" i="54"/>
  <c r="K13" i="35"/>
  <c r="K66" i="54"/>
  <c r="K79" i="54"/>
  <c r="K92" i="54"/>
  <c r="K10" i="35"/>
  <c r="K65" i="54"/>
  <c r="K78" i="54"/>
  <c r="K91" i="54"/>
  <c r="K10" i="54"/>
  <c r="K23" i="54"/>
  <c r="K36" i="54"/>
  <c r="K49" i="54"/>
  <c r="K101" i="54"/>
  <c r="K114" i="54"/>
  <c r="K127" i="54"/>
  <c r="K140" i="54"/>
  <c r="K153" i="54"/>
  <c r="K166" i="54"/>
  <c r="K192" i="54"/>
  <c r="K205" i="54"/>
  <c r="K218" i="54"/>
  <c r="K15" i="54"/>
  <c r="K13" i="54"/>
  <c r="K11" i="54"/>
  <c r="K28" i="54"/>
  <c r="K26" i="54"/>
  <c r="K24" i="54"/>
  <c r="K41" i="54"/>
  <c r="K39" i="54"/>
  <c r="K37" i="54"/>
  <c r="K54" i="54"/>
  <c r="K52" i="54"/>
  <c r="K50" i="54"/>
  <c r="K106" i="54"/>
  <c r="K104" i="54"/>
  <c r="K102" i="54"/>
  <c r="K119" i="54"/>
  <c r="K117" i="54"/>
  <c r="K115" i="54"/>
  <c r="K132" i="54"/>
  <c r="K130" i="54"/>
  <c r="K128" i="54"/>
  <c r="K145" i="54"/>
  <c r="K143" i="54"/>
  <c r="K141" i="54"/>
  <c r="K158" i="54"/>
  <c r="K156" i="54"/>
  <c r="K154" i="54"/>
  <c r="K171" i="54"/>
  <c r="K169" i="54"/>
  <c r="K167" i="54"/>
  <c r="K197" i="54"/>
  <c r="K195" i="54"/>
  <c r="K193" i="54"/>
  <c r="K210" i="54"/>
  <c r="K208" i="54"/>
  <c r="K206" i="54"/>
  <c r="K223" i="54"/>
  <c r="K221" i="54"/>
  <c r="K219" i="54"/>
  <c r="K336" i="54"/>
  <c r="K427" i="54"/>
  <c r="K232" i="54"/>
  <c r="K310" i="54"/>
  <c r="K323" i="54"/>
  <c r="K297" i="54"/>
  <c r="K245" i="54"/>
  <c r="K271" i="54"/>
  <c r="K375" i="54"/>
  <c r="K414" i="54"/>
  <c r="K362" i="54"/>
  <c r="K401" i="54"/>
  <c r="K349" i="54"/>
  <c r="K388" i="54"/>
  <c r="K284" i="54"/>
  <c r="K258" i="54"/>
  <c r="K14" i="54"/>
  <c r="K12" i="54"/>
  <c r="K27" i="54"/>
  <c r="K25" i="54"/>
  <c r="K40" i="54"/>
  <c r="K38" i="54"/>
  <c r="K53" i="54"/>
  <c r="K51" i="54"/>
  <c r="K105" i="54"/>
  <c r="K103" i="54"/>
  <c r="K118" i="54"/>
  <c r="K116" i="54"/>
  <c r="K131" i="54"/>
  <c r="K129" i="54"/>
  <c r="K144" i="54"/>
  <c r="K142" i="54"/>
  <c r="K157" i="54"/>
  <c r="K155" i="54"/>
  <c r="K170" i="54"/>
  <c r="K168" i="54"/>
  <c r="K196" i="54"/>
  <c r="K194" i="54"/>
  <c r="K209" i="54"/>
  <c r="K207" i="54"/>
  <c r="K222" i="54"/>
  <c r="K220" i="54"/>
  <c r="K62" i="54"/>
  <c r="K75" i="54"/>
  <c r="K88" i="54"/>
  <c r="K63" i="54"/>
  <c r="K76" i="54"/>
  <c r="K89" i="54"/>
  <c r="K64" i="54"/>
  <c r="K77" i="54"/>
  <c r="K90" i="54"/>
  <c r="U10" i="6"/>
  <c r="P4" i="49"/>
  <c r="X54" i="1"/>
  <c r="I54" i="1"/>
  <c r="R54" i="1"/>
  <c r="X50" i="1"/>
  <c r="I50" i="1"/>
  <c r="R50" i="1"/>
  <c r="X51" i="1"/>
  <c r="R51" i="1"/>
  <c r="I51" i="1"/>
  <c r="X52" i="1"/>
  <c r="R52" i="1"/>
  <c r="I52" i="1"/>
  <c r="X60" i="1"/>
  <c r="R60" i="1"/>
  <c r="I60" i="1"/>
  <c r="X53" i="1"/>
  <c r="R53" i="1"/>
  <c r="I53" i="1"/>
  <c r="T203" i="54"/>
  <c r="W203" i="54"/>
  <c r="V203" i="54"/>
  <c r="T202" i="54"/>
  <c r="V202" i="54"/>
  <c r="W202" i="54"/>
  <c r="T201" i="54"/>
  <c r="V201" i="54"/>
  <c r="W201" i="54"/>
  <c r="W200" i="54"/>
  <c r="V200" i="54"/>
  <c r="T199" i="54"/>
  <c r="W199" i="54"/>
  <c r="V199" i="54"/>
  <c r="V198" i="54"/>
  <c r="W198" i="54"/>
  <c r="V197" i="54"/>
  <c r="W197" i="54"/>
  <c r="W196" i="54"/>
  <c r="V196" i="54"/>
  <c r="W195" i="54"/>
  <c r="V195" i="54"/>
  <c r="V194" i="54"/>
  <c r="W194" i="54"/>
  <c r="T193" i="54"/>
  <c r="V193" i="54"/>
  <c r="W193" i="54"/>
  <c r="W192" i="54"/>
  <c r="V192" i="54"/>
  <c r="X99" i="54"/>
  <c r="V99" i="54"/>
  <c r="W99" i="54"/>
  <c r="W98" i="54"/>
  <c r="X98" i="54"/>
  <c r="V98" i="54"/>
  <c r="V97" i="54"/>
  <c r="W97" i="54"/>
  <c r="X97" i="54"/>
  <c r="W96" i="54"/>
  <c r="X96" i="54"/>
  <c r="V96" i="54"/>
  <c r="X95" i="54"/>
  <c r="V95" i="54"/>
  <c r="W95" i="54"/>
  <c r="W94" i="54"/>
  <c r="V94" i="54"/>
  <c r="X94" i="54"/>
  <c r="V93" i="54"/>
  <c r="W93" i="54"/>
  <c r="X93" i="54"/>
  <c r="W92" i="54"/>
  <c r="V92" i="54"/>
  <c r="X92" i="54"/>
  <c r="X91" i="54"/>
  <c r="V91" i="54"/>
  <c r="W91" i="54"/>
  <c r="W90" i="54"/>
  <c r="V90" i="54"/>
  <c r="X90" i="54"/>
  <c r="V89" i="54"/>
  <c r="W89" i="54"/>
  <c r="X89" i="54"/>
  <c r="X88" i="54"/>
  <c r="W88" i="54"/>
  <c r="V88" i="54"/>
  <c r="T97" i="54"/>
  <c r="T93" i="54"/>
  <c r="T89" i="54"/>
  <c r="T92" i="54"/>
  <c r="T99" i="54"/>
  <c r="T95" i="54"/>
  <c r="T91" i="54"/>
  <c r="T88" i="54"/>
  <c r="T90" i="54"/>
  <c r="K14" i="35"/>
  <c r="AA14" i="35"/>
  <c r="AA13" i="35"/>
  <c r="Z13" i="35"/>
  <c r="X13" i="35"/>
  <c r="X12" i="35"/>
  <c r="Z12" i="35"/>
  <c r="K11" i="35"/>
  <c r="Z11" i="35"/>
  <c r="K32" i="1"/>
  <c r="P32" i="1"/>
  <c r="W32" i="1"/>
  <c r="I32" i="1"/>
  <c r="S32" i="1"/>
  <c r="J32" i="1"/>
  <c r="H32" i="1"/>
  <c r="U32" i="1" s="1"/>
  <c r="R32" i="1"/>
  <c r="X32" i="1"/>
  <c r="M32" i="1"/>
  <c r="N32" i="1"/>
  <c r="I28" i="1"/>
  <c r="M28" i="1"/>
  <c r="S28" i="1"/>
  <c r="K28" i="1"/>
  <c r="W28" i="1"/>
  <c r="R28" i="1"/>
  <c r="J28" i="1"/>
  <c r="N28" i="1"/>
  <c r="Z28" i="1" s="1"/>
  <c r="P28" i="1"/>
  <c r="X28" i="1"/>
  <c r="H28" i="1"/>
  <c r="U28" i="1" s="1"/>
  <c r="M20" i="1"/>
  <c r="H20" i="1"/>
  <c r="U20" i="1" s="1"/>
  <c r="I29" i="1"/>
  <c r="N29" i="1"/>
  <c r="Z29" i="1" s="1"/>
  <c r="S29" i="1"/>
  <c r="H29" i="1"/>
  <c r="U29" i="1" s="1"/>
  <c r="K29" i="1"/>
  <c r="P29" i="1"/>
  <c r="W29" i="1"/>
  <c r="X29" i="1"/>
  <c r="J29" i="1"/>
  <c r="M29" i="1"/>
  <c r="R29" i="1"/>
  <c r="M21" i="1"/>
  <c r="H21" i="1"/>
  <c r="U21" i="1" s="1"/>
  <c r="I30" i="1"/>
  <c r="N30" i="1"/>
  <c r="Z30" i="1" s="1"/>
  <c r="R30" i="1"/>
  <c r="S30" i="1"/>
  <c r="J30" i="1"/>
  <c r="P30" i="1"/>
  <c r="W30" i="1"/>
  <c r="H30" i="1"/>
  <c r="U30" i="1" s="1"/>
  <c r="K30" i="1"/>
  <c r="L30" i="1" s="1"/>
  <c r="X30" i="1"/>
  <c r="M30" i="1"/>
  <c r="AA12" i="35"/>
  <c r="K12" i="35"/>
  <c r="J31" i="1"/>
  <c r="P31" i="1"/>
  <c r="W31" i="1"/>
  <c r="M31" i="1"/>
  <c r="H31" i="1"/>
  <c r="U31" i="1" s="1"/>
  <c r="N31" i="1"/>
  <c r="Z31" i="1" s="1"/>
  <c r="K31" i="1"/>
  <c r="R31" i="1"/>
  <c r="X31" i="1"/>
  <c r="S31" i="1"/>
  <c r="I31" i="1"/>
  <c r="AE40" i="50"/>
  <c r="AC23" i="35"/>
  <c r="AA23" i="35"/>
  <c r="R26" i="1"/>
  <c r="I26" i="1"/>
  <c r="X26" i="1"/>
  <c r="AA11" i="35"/>
  <c r="X11" i="35"/>
  <c r="AA10" i="35"/>
  <c r="X10" i="35"/>
  <c r="Z10" i="35"/>
  <c r="X27" i="1"/>
  <c r="R27" i="1"/>
  <c r="I27" i="1"/>
  <c r="M51" i="1"/>
  <c r="W51" i="1"/>
  <c r="P51" i="1"/>
  <c r="P25" i="1"/>
  <c r="W25" i="1"/>
  <c r="M25" i="1"/>
  <c r="W22" i="1"/>
  <c r="P22" i="1"/>
  <c r="M22" i="1"/>
  <c r="P60" i="1"/>
  <c r="M60" i="1"/>
  <c r="W60" i="1"/>
  <c r="P53" i="1"/>
  <c r="W53" i="1"/>
  <c r="M53" i="1"/>
  <c r="M27" i="1"/>
  <c r="W27" i="1"/>
  <c r="P27" i="1"/>
  <c r="M23" i="1"/>
  <c r="W23" i="1"/>
  <c r="P23" i="1"/>
  <c r="P52" i="1"/>
  <c r="M52" i="1"/>
  <c r="W52" i="1"/>
  <c r="W26" i="1"/>
  <c r="M26" i="1"/>
  <c r="P26" i="1"/>
  <c r="W54" i="1"/>
  <c r="P54" i="1"/>
  <c r="M54" i="1"/>
  <c r="W50" i="1"/>
  <c r="M50" i="1"/>
  <c r="P50" i="1"/>
  <c r="P24" i="1"/>
  <c r="M24" i="1"/>
  <c r="W24" i="1"/>
  <c r="S25" i="1"/>
  <c r="X25" i="1"/>
  <c r="I25" i="1"/>
  <c r="K24" i="1"/>
  <c r="X24" i="1"/>
  <c r="I24" i="1"/>
  <c r="I23" i="1"/>
  <c r="X23" i="1"/>
  <c r="X22" i="1"/>
  <c r="I22" i="1"/>
  <c r="P21" i="1"/>
  <c r="W21" i="1"/>
  <c r="I21" i="1"/>
  <c r="X21" i="1"/>
  <c r="W19" i="1"/>
  <c r="P19" i="1"/>
  <c r="W20" i="1"/>
  <c r="P20" i="1"/>
  <c r="I20" i="1"/>
  <c r="X20" i="1"/>
  <c r="P17" i="1"/>
  <c r="W17" i="1"/>
  <c r="AA36" i="50"/>
  <c r="AA58" i="50"/>
  <c r="AA60" i="50"/>
  <c r="AA64" i="50"/>
  <c r="AA20" i="50"/>
  <c r="AA19" i="50"/>
  <c r="AA13" i="50"/>
  <c r="P15" i="1"/>
  <c r="W15" i="1"/>
  <c r="M15" i="1"/>
  <c r="P11" i="1"/>
  <c r="W11" i="1"/>
  <c r="M11" i="1"/>
  <c r="V30" i="48"/>
  <c r="U30" i="48"/>
  <c r="I30" i="48"/>
  <c r="J17" i="48" s="1"/>
  <c r="K30" i="48"/>
  <c r="K39" i="48"/>
  <c r="U39" i="48"/>
  <c r="I39" i="48"/>
  <c r="V39" i="48"/>
  <c r="L44" i="48"/>
  <c r="V44" i="48"/>
  <c r="I44" i="48"/>
  <c r="K44" i="48"/>
  <c r="U44" i="48"/>
  <c r="U48" i="48"/>
  <c r="K48" i="48"/>
  <c r="V48" i="48"/>
  <c r="I48" i="48"/>
  <c r="X52" i="48"/>
  <c r="V52" i="48"/>
  <c r="U52" i="48"/>
  <c r="K52" i="48"/>
  <c r="I52" i="48"/>
  <c r="K56" i="48"/>
  <c r="V56" i="48"/>
  <c r="U56" i="48"/>
  <c r="I56" i="48"/>
  <c r="U60" i="48"/>
  <c r="K60" i="48"/>
  <c r="I60" i="48"/>
  <c r="V60" i="48"/>
  <c r="I64" i="48"/>
  <c r="V64" i="48"/>
  <c r="K64" i="48"/>
  <c r="U64" i="48"/>
  <c r="I68" i="48"/>
  <c r="V68" i="48"/>
  <c r="U68" i="48"/>
  <c r="K68" i="48"/>
  <c r="I72" i="48"/>
  <c r="K72" i="48"/>
  <c r="V72" i="48"/>
  <c r="U72" i="48"/>
  <c r="I76" i="48"/>
  <c r="U76" i="48"/>
  <c r="K76" i="48"/>
  <c r="V76" i="48"/>
  <c r="X80" i="48"/>
  <c r="I80" i="48"/>
  <c r="U80" i="48"/>
  <c r="K80" i="48"/>
  <c r="V80" i="48"/>
  <c r="I84" i="48"/>
  <c r="V84" i="48"/>
  <c r="U84" i="48"/>
  <c r="K84" i="48"/>
  <c r="I88" i="48"/>
  <c r="K88" i="48"/>
  <c r="U88" i="48"/>
  <c r="V88" i="48"/>
  <c r="I92" i="48"/>
  <c r="V92" i="48"/>
  <c r="U92" i="48"/>
  <c r="K92" i="48"/>
  <c r="I96" i="48"/>
  <c r="U96" i="48"/>
  <c r="K96" i="48"/>
  <c r="V96" i="48"/>
  <c r="I100" i="48"/>
  <c r="V100" i="48"/>
  <c r="U100" i="48"/>
  <c r="K100" i="48"/>
  <c r="I104" i="48"/>
  <c r="K104" i="48"/>
  <c r="U104" i="48"/>
  <c r="V104" i="48"/>
  <c r="I108" i="48"/>
  <c r="U108" i="48"/>
  <c r="K108" i="48"/>
  <c r="V108" i="48"/>
  <c r="I112" i="48"/>
  <c r="V112" i="48"/>
  <c r="K112" i="48"/>
  <c r="U112" i="48"/>
  <c r="I116" i="48"/>
  <c r="V116" i="48"/>
  <c r="U116" i="48"/>
  <c r="K116" i="48"/>
  <c r="I120" i="48"/>
  <c r="K120" i="48"/>
  <c r="V120" i="48"/>
  <c r="U120" i="48"/>
  <c r="O124" i="48"/>
  <c r="I124" i="48"/>
  <c r="U124" i="48"/>
  <c r="K124" i="48"/>
  <c r="V124" i="48"/>
  <c r="O128" i="48"/>
  <c r="I128" i="48"/>
  <c r="V128" i="48"/>
  <c r="U128" i="48"/>
  <c r="K128" i="48"/>
  <c r="I132" i="48"/>
  <c r="V132" i="48"/>
  <c r="U132" i="48"/>
  <c r="K132" i="48"/>
  <c r="I136" i="48"/>
  <c r="K136" i="48"/>
  <c r="U136" i="48"/>
  <c r="V136" i="48"/>
  <c r="O140" i="48"/>
  <c r="I140" i="48"/>
  <c r="V140" i="48"/>
  <c r="K140" i="48"/>
  <c r="U140" i="48"/>
  <c r="O144" i="48"/>
  <c r="I144" i="48"/>
  <c r="U144" i="48"/>
  <c r="K144" i="48"/>
  <c r="V144" i="48"/>
  <c r="X148" i="48"/>
  <c r="V148" i="48"/>
  <c r="I148" i="48"/>
  <c r="U148" i="48"/>
  <c r="K148" i="48"/>
  <c r="X152" i="48"/>
  <c r="V152" i="48"/>
  <c r="I152" i="48"/>
  <c r="K152" i="48"/>
  <c r="U152" i="48"/>
  <c r="X156" i="48"/>
  <c r="V156" i="48"/>
  <c r="I156" i="48"/>
  <c r="U156" i="48"/>
  <c r="K156" i="48"/>
  <c r="X160" i="48"/>
  <c r="V160" i="48"/>
  <c r="I160" i="48"/>
  <c r="U160" i="48"/>
  <c r="K160" i="48"/>
  <c r="X164" i="48"/>
  <c r="V164" i="48"/>
  <c r="I164" i="48"/>
  <c r="U164" i="48"/>
  <c r="K164" i="48"/>
  <c r="M21" i="54"/>
  <c r="N21" i="54"/>
  <c r="W21" i="54"/>
  <c r="V21" i="54"/>
  <c r="Q20" i="54"/>
  <c r="W20" i="54"/>
  <c r="M20" i="54"/>
  <c r="N20" i="54"/>
  <c r="V20" i="54"/>
  <c r="M19" i="54"/>
  <c r="V19" i="54"/>
  <c r="N19" i="54"/>
  <c r="W19" i="54"/>
  <c r="N18" i="54"/>
  <c r="V18" i="54"/>
  <c r="M18" i="54"/>
  <c r="W18" i="54"/>
  <c r="M17" i="54"/>
  <c r="N17" i="54"/>
  <c r="V17" i="54"/>
  <c r="W17" i="54"/>
  <c r="W16" i="54"/>
  <c r="N16" i="54"/>
  <c r="V16" i="54"/>
  <c r="M16" i="54"/>
  <c r="O15" i="54"/>
  <c r="M15" i="54"/>
  <c r="V15" i="54"/>
  <c r="N15" i="54"/>
  <c r="W15" i="54"/>
  <c r="V14" i="54"/>
  <c r="M14" i="54"/>
  <c r="W14" i="54"/>
  <c r="N14" i="54"/>
  <c r="M13" i="54"/>
  <c r="N13" i="54"/>
  <c r="V13" i="54"/>
  <c r="W13" i="54"/>
  <c r="P12" i="54"/>
  <c r="W12" i="54"/>
  <c r="N12" i="54"/>
  <c r="V12" i="54"/>
  <c r="M12" i="54"/>
  <c r="M11" i="54"/>
  <c r="V11" i="54"/>
  <c r="N11" i="54"/>
  <c r="W11" i="54"/>
  <c r="M34" i="54"/>
  <c r="W34" i="54"/>
  <c r="N34" i="54"/>
  <c r="V34" i="54"/>
  <c r="W33" i="54"/>
  <c r="M33" i="54"/>
  <c r="V33" i="54"/>
  <c r="N33" i="54"/>
  <c r="T32" i="54"/>
  <c r="V32" i="54"/>
  <c r="M32" i="54"/>
  <c r="W32" i="54"/>
  <c r="N32" i="54"/>
  <c r="T31" i="54"/>
  <c r="N31" i="54"/>
  <c r="V31" i="54"/>
  <c r="W31" i="54"/>
  <c r="M31" i="54"/>
  <c r="T30" i="54"/>
  <c r="M30" i="54"/>
  <c r="W30" i="54"/>
  <c r="N30" i="54"/>
  <c r="V30" i="54"/>
  <c r="T29" i="54"/>
  <c r="W29" i="54"/>
  <c r="V29" i="54"/>
  <c r="M29" i="54"/>
  <c r="N29" i="54"/>
  <c r="T28" i="54"/>
  <c r="V28" i="54"/>
  <c r="M28" i="54"/>
  <c r="W28" i="54"/>
  <c r="N28" i="54"/>
  <c r="T27" i="54"/>
  <c r="V27" i="54"/>
  <c r="N27" i="54"/>
  <c r="W27" i="54"/>
  <c r="M27" i="54"/>
  <c r="T26" i="54"/>
  <c r="M26" i="54"/>
  <c r="W26" i="54"/>
  <c r="N26" i="54"/>
  <c r="V26" i="54"/>
  <c r="W25" i="54"/>
  <c r="N25" i="54"/>
  <c r="V25" i="54"/>
  <c r="M25" i="54"/>
  <c r="T24" i="54"/>
  <c r="V24" i="54"/>
  <c r="M24" i="54"/>
  <c r="W24" i="54"/>
  <c r="N24" i="54"/>
  <c r="M47" i="54"/>
  <c r="N47" i="54"/>
  <c r="V47" i="54"/>
  <c r="W47" i="54"/>
  <c r="W46" i="54"/>
  <c r="V46" i="54"/>
  <c r="N46" i="54"/>
  <c r="M46" i="54"/>
  <c r="T45" i="54"/>
  <c r="V45" i="54"/>
  <c r="M45" i="54"/>
  <c r="W45" i="54"/>
  <c r="N45" i="54"/>
  <c r="T44" i="54"/>
  <c r="V44" i="54"/>
  <c r="N44" i="54"/>
  <c r="W44" i="54"/>
  <c r="M44" i="54"/>
  <c r="M43" i="54"/>
  <c r="W43" i="54"/>
  <c r="N43" i="54"/>
  <c r="V43" i="54"/>
  <c r="W42" i="54"/>
  <c r="V42" i="54"/>
  <c r="M42" i="54"/>
  <c r="N42" i="54"/>
  <c r="T41" i="54"/>
  <c r="V41" i="54"/>
  <c r="M41" i="54"/>
  <c r="W41" i="54"/>
  <c r="N41" i="54"/>
  <c r="T40" i="54"/>
  <c r="V40" i="54"/>
  <c r="W40" i="54"/>
  <c r="M40" i="54"/>
  <c r="N40" i="54"/>
  <c r="M39" i="54"/>
  <c r="W39" i="54"/>
  <c r="N39" i="54"/>
  <c r="V39" i="54"/>
  <c r="T38" i="54"/>
  <c r="W38" i="54"/>
  <c r="N38" i="54"/>
  <c r="V38" i="54"/>
  <c r="M38" i="54"/>
  <c r="V37" i="54"/>
  <c r="M37" i="54"/>
  <c r="W37" i="54"/>
  <c r="N37" i="54"/>
  <c r="X60" i="54"/>
  <c r="M60" i="54"/>
  <c r="N60" i="54"/>
  <c r="V60" i="54"/>
  <c r="W60" i="54"/>
  <c r="T59" i="54"/>
  <c r="W59" i="54"/>
  <c r="X59" i="54"/>
  <c r="V59" i="54"/>
  <c r="N59" i="54"/>
  <c r="M59" i="54"/>
  <c r="T58" i="54"/>
  <c r="V58" i="54"/>
  <c r="M58" i="54"/>
  <c r="W58" i="54"/>
  <c r="N58" i="54"/>
  <c r="X58" i="54"/>
  <c r="X57" i="54"/>
  <c r="N57" i="54"/>
  <c r="V57" i="54"/>
  <c r="W57" i="54"/>
  <c r="M57" i="54"/>
  <c r="T56" i="54"/>
  <c r="X56" i="54"/>
  <c r="M56" i="54"/>
  <c r="N56" i="54"/>
  <c r="W56" i="54"/>
  <c r="V56" i="54"/>
  <c r="T55" i="54"/>
  <c r="W55" i="54"/>
  <c r="X55" i="54"/>
  <c r="N55" i="54"/>
  <c r="M55" i="54"/>
  <c r="V55" i="54"/>
  <c r="T54" i="54"/>
  <c r="V54" i="54"/>
  <c r="M54" i="54"/>
  <c r="W54" i="54"/>
  <c r="N54" i="54"/>
  <c r="X54" i="54"/>
  <c r="V53" i="54"/>
  <c r="X53" i="54"/>
  <c r="W53" i="54"/>
  <c r="M53" i="54"/>
  <c r="N53" i="54"/>
  <c r="X52" i="54"/>
  <c r="M52" i="54"/>
  <c r="W52" i="54"/>
  <c r="N52" i="54"/>
  <c r="V52" i="54"/>
  <c r="W51" i="54"/>
  <c r="X51" i="54"/>
  <c r="N51" i="54"/>
  <c r="M51" i="54"/>
  <c r="V51" i="54"/>
  <c r="T50" i="54"/>
  <c r="V50" i="54"/>
  <c r="M50" i="54"/>
  <c r="W50" i="54"/>
  <c r="N50" i="54"/>
  <c r="X50" i="54"/>
  <c r="M73" i="54"/>
  <c r="W73" i="54"/>
  <c r="N73" i="54"/>
  <c r="V73" i="54"/>
  <c r="W72" i="54"/>
  <c r="V72" i="54"/>
  <c r="M72" i="54"/>
  <c r="N72" i="54"/>
  <c r="V71" i="54"/>
  <c r="M71" i="54"/>
  <c r="W71" i="54"/>
  <c r="N71" i="54"/>
  <c r="T70" i="54"/>
  <c r="N70" i="54"/>
  <c r="V70" i="54"/>
  <c r="W70" i="54"/>
  <c r="M70" i="54"/>
  <c r="M69" i="54"/>
  <c r="W69" i="54"/>
  <c r="N69" i="54"/>
  <c r="V69" i="54"/>
  <c r="W68" i="54"/>
  <c r="V68" i="54"/>
  <c r="N68" i="54"/>
  <c r="M68" i="54"/>
  <c r="T67" i="54"/>
  <c r="V67" i="54"/>
  <c r="M67" i="54"/>
  <c r="W67" i="54"/>
  <c r="N67" i="54"/>
  <c r="T66" i="54"/>
  <c r="V66" i="54"/>
  <c r="W66" i="54"/>
  <c r="M66" i="54"/>
  <c r="N66" i="54"/>
  <c r="M65" i="54"/>
  <c r="N65" i="54"/>
  <c r="W65" i="54"/>
  <c r="V65" i="54"/>
  <c r="W64" i="54"/>
  <c r="V64" i="54"/>
  <c r="N64" i="54"/>
  <c r="M64" i="54"/>
  <c r="V63" i="54"/>
  <c r="M63" i="54"/>
  <c r="W63" i="54"/>
  <c r="N63" i="54"/>
  <c r="T86" i="54"/>
  <c r="M86" i="54"/>
  <c r="N86" i="54"/>
  <c r="V86" i="54"/>
  <c r="W86" i="54"/>
  <c r="T85" i="54"/>
  <c r="W85" i="54"/>
  <c r="V85" i="54"/>
  <c r="M85" i="54"/>
  <c r="N85" i="54"/>
  <c r="V84" i="54"/>
  <c r="M84" i="54"/>
  <c r="W84" i="54"/>
  <c r="N84" i="54"/>
  <c r="N83" i="54"/>
  <c r="V83" i="54"/>
  <c r="W83" i="54"/>
  <c r="M83" i="54"/>
  <c r="M82" i="54"/>
  <c r="N82" i="54"/>
  <c r="W82" i="54"/>
  <c r="V82" i="54"/>
  <c r="T81" i="54"/>
  <c r="W81" i="54"/>
  <c r="V81" i="54"/>
  <c r="N81" i="54"/>
  <c r="M81" i="54"/>
  <c r="T80" i="54"/>
  <c r="V80" i="54"/>
  <c r="M80" i="54"/>
  <c r="W80" i="54"/>
  <c r="N80" i="54"/>
  <c r="T79" i="54"/>
  <c r="V79" i="54"/>
  <c r="W79" i="54"/>
  <c r="M79" i="54"/>
  <c r="N79" i="54"/>
  <c r="M78" i="54"/>
  <c r="N78" i="54"/>
  <c r="W78" i="54"/>
  <c r="V78" i="54"/>
  <c r="T77" i="54"/>
  <c r="W77" i="54"/>
  <c r="N77" i="54"/>
  <c r="M77" i="54"/>
  <c r="V77" i="54"/>
  <c r="V76" i="54"/>
  <c r="M76" i="54"/>
  <c r="W76" i="54"/>
  <c r="N76" i="54"/>
  <c r="T112" i="54"/>
  <c r="W112" i="54"/>
  <c r="V112" i="54"/>
  <c r="M112" i="54"/>
  <c r="N112" i="54"/>
  <c r="T111" i="54"/>
  <c r="V111" i="54"/>
  <c r="W111" i="54"/>
  <c r="M111" i="54"/>
  <c r="N111" i="54"/>
  <c r="V110" i="54"/>
  <c r="M110" i="54"/>
  <c r="W110" i="54"/>
  <c r="N110" i="54"/>
  <c r="N109" i="54"/>
  <c r="M109" i="54"/>
  <c r="V109" i="54"/>
  <c r="W109" i="54"/>
  <c r="T108" i="54"/>
  <c r="W108" i="54"/>
  <c r="M108" i="54"/>
  <c r="V108" i="54"/>
  <c r="N108" i="54"/>
  <c r="T107" i="54"/>
  <c r="V107" i="54"/>
  <c r="N107" i="54"/>
  <c r="W107" i="54"/>
  <c r="M107" i="54"/>
  <c r="T106" i="54"/>
  <c r="V106" i="54"/>
  <c r="M106" i="54"/>
  <c r="N106" i="54"/>
  <c r="W106" i="54"/>
  <c r="T105" i="54"/>
  <c r="W105" i="54"/>
  <c r="N105" i="54"/>
  <c r="V105" i="54"/>
  <c r="M105" i="54"/>
  <c r="T104" i="54"/>
  <c r="V104" i="54"/>
  <c r="W104" i="54"/>
  <c r="M104" i="54"/>
  <c r="N104" i="54"/>
  <c r="V103" i="54"/>
  <c r="N103" i="54"/>
  <c r="W103" i="54"/>
  <c r="M103" i="54"/>
  <c r="T102" i="54"/>
  <c r="V102" i="54"/>
  <c r="M102" i="54"/>
  <c r="N102" i="54"/>
  <c r="W102" i="54"/>
  <c r="T125" i="54"/>
  <c r="V125" i="54"/>
  <c r="W125" i="54"/>
  <c r="M125" i="54"/>
  <c r="N125" i="54"/>
  <c r="M124" i="54"/>
  <c r="V124" i="54"/>
  <c r="N124" i="54"/>
  <c r="W124" i="54"/>
  <c r="T123" i="54"/>
  <c r="V123" i="54"/>
  <c r="M123" i="54"/>
  <c r="W123" i="54"/>
  <c r="N123" i="54"/>
  <c r="W122" i="54"/>
  <c r="M122" i="54"/>
  <c r="N122" i="54"/>
  <c r="V122" i="54"/>
  <c r="T121" i="54"/>
  <c r="V121" i="54"/>
  <c r="W121" i="54"/>
  <c r="M121" i="54"/>
  <c r="N121" i="54"/>
  <c r="T120" i="54"/>
  <c r="M120" i="54"/>
  <c r="V120" i="54"/>
  <c r="N120" i="54"/>
  <c r="W120" i="54"/>
  <c r="V119" i="54"/>
  <c r="M119" i="54"/>
  <c r="N119" i="54"/>
  <c r="W119" i="54"/>
  <c r="T118" i="54"/>
  <c r="W118" i="54"/>
  <c r="M118" i="54"/>
  <c r="N118" i="54"/>
  <c r="V118" i="54"/>
  <c r="T117" i="54"/>
  <c r="V117" i="54"/>
  <c r="W117" i="54"/>
  <c r="M117" i="54"/>
  <c r="N117" i="54"/>
  <c r="T116" i="54"/>
  <c r="W116" i="54"/>
  <c r="M116" i="54"/>
  <c r="N116" i="54"/>
  <c r="V116" i="54"/>
  <c r="V115" i="54"/>
  <c r="W115" i="54"/>
  <c r="M115" i="54"/>
  <c r="N115" i="54"/>
  <c r="T138" i="54"/>
  <c r="M138" i="54"/>
  <c r="N138" i="54"/>
  <c r="W138" i="54"/>
  <c r="V138" i="54"/>
  <c r="T137" i="54"/>
  <c r="W137" i="54"/>
  <c r="V137" i="54"/>
  <c r="M137" i="54"/>
  <c r="N137" i="54"/>
  <c r="T136" i="54"/>
  <c r="V136" i="54"/>
  <c r="M136" i="54"/>
  <c r="W136" i="54"/>
  <c r="N136" i="54"/>
  <c r="V135" i="54"/>
  <c r="N135" i="54"/>
  <c r="W135" i="54"/>
  <c r="M135" i="54"/>
  <c r="T134" i="54"/>
  <c r="M134" i="54"/>
  <c r="N134" i="54"/>
  <c r="W134" i="54"/>
  <c r="V134" i="54"/>
  <c r="T133" i="54"/>
  <c r="W133" i="54"/>
  <c r="V133" i="54"/>
  <c r="M133" i="54"/>
  <c r="N133" i="54"/>
  <c r="T132" i="54"/>
  <c r="V132" i="54"/>
  <c r="M132" i="54"/>
  <c r="W132" i="54"/>
  <c r="N132" i="54"/>
  <c r="V131" i="54"/>
  <c r="N131" i="54"/>
  <c r="W131" i="54"/>
  <c r="M131" i="54"/>
  <c r="M130" i="54"/>
  <c r="N130" i="54"/>
  <c r="W130" i="54"/>
  <c r="V130" i="54"/>
  <c r="T129" i="54"/>
  <c r="W129" i="54"/>
  <c r="V129" i="54"/>
  <c r="M129" i="54"/>
  <c r="N129" i="54"/>
  <c r="V128" i="54"/>
  <c r="M128" i="54"/>
  <c r="W128" i="54"/>
  <c r="N128" i="54"/>
  <c r="T151" i="54"/>
  <c r="M151" i="54"/>
  <c r="N151" i="54"/>
  <c r="V151" i="54"/>
  <c r="W151" i="54"/>
  <c r="T150" i="54"/>
  <c r="W150" i="54"/>
  <c r="V150" i="54"/>
  <c r="M150" i="54"/>
  <c r="N150" i="54"/>
  <c r="T149" i="54"/>
  <c r="V149" i="54"/>
  <c r="M149" i="54"/>
  <c r="W149" i="54"/>
  <c r="N149" i="54"/>
  <c r="T148" i="54"/>
  <c r="V148" i="54"/>
  <c r="W148" i="54"/>
  <c r="M148" i="54"/>
  <c r="N148" i="54"/>
  <c r="M147" i="54"/>
  <c r="N147" i="54"/>
  <c r="V147" i="54"/>
  <c r="W147" i="54"/>
  <c r="W146" i="54"/>
  <c r="V146" i="54"/>
  <c r="M146" i="54"/>
  <c r="N146" i="54"/>
  <c r="V145" i="54"/>
  <c r="M145" i="54"/>
  <c r="W145" i="54"/>
  <c r="N145" i="54"/>
  <c r="V144" i="54"/>
  <c r="W144" i="54"/>
  <c r="M144" i="54"/>
  <c r="N144" i="54"/>
  <c r="M143" i="54"/>
  <c r="N143" i="54"/>
  <c r="V143" i="54"/>
  <c r="W143" i="54"/>
  <c r="W142" i="54"/>
  <c r="V142" i="54"/>
  <c r="M142" i="54"/>
  <c r="N142" i="54"/>
  <c r="V141" i="54"/>
  <c r="M141" i="54"/>
  <c r="W141" i="54"/>
  <c r="N141" i="54"/>
  <c r="M164" i="54"/>
  <c r="N164" i="54"/>
  <c r="V164" i="54"/>
  <c r="W164" i="54"/>
  <c r="T163" i="54"/>
  <c r="W163" i="54"/>
  <c r="N163" i="54"/>
  <c r="V163" i="54"/>
  <c r="M163" i="54"/>
  <c r="T162" i="54"/>
  <c r="V162" i="54"/>
  <c r="M162" i="54"/>
  <c r="W162" i="54"/>
  <c r="N162" i="54"/>
  <c r="V161" i="54"/>
  <c r="W161" i="54"/>
  <c r="M161" i="54"/>
  <c r="N161" i="54"/>
  <c r="T160" i="54"/>
  <c r="M160" i="54"/>
  <c r="N160" i="54"/>
  <c r="V160" i="54"/>
  <c r="W160" i="54"/>
  <c r="T159" i="54"/>
  <c r="W159" i="54"/>
  <c r="N159" i="54"/>
  <c r="V159" i="54"/>
  <c r="M159" i="54"/>
  <c r="V158" i="54"/>
  <c r="M158" i="54"/>
  <c r="W158" i="54"/>
  <c r="N158" i="54"/>
  <c r="T157" i="54"/>
  <c r="V157" i="54"/>
  <c r="W157" i="54"/>
  <c r="M157" i="54"/>
  <c r="N157" i="54"/>
  <c r="M156" i="54"/>
  <c r="N156" i="54"/>
  <c r="V156" i="54"/>
  <c r="W156" i="54"/>
  <c r="T155" i="54"/>
  <c r="W155" i="54"/>
  <c r="N155" i="54"/>
  <c r="M155" i="54"/>
  <c r="V155" i="54"/>
  <c r="T154" i="54"/>
  <c r="V154" i="54"/>
  <c r="M154" i="54"/>
  <c r="W154" i="54"/>
  <c r="N154" i="54"/>
  <c r="M177" i="54"/>
  <c r="N177" i="54"/>
  <c r="V177" i="54"/>
  <c r="W177" i="54"/>
  <c r="W176" i="54"/>
  <c r="V176" i="54"/>
  <c r="M176" i="54"/>
  <c r="N176" i="54"/>
  <c r="T175" i="54"/>
  <c r="V175" i="54"/>
  <c r="M175" i="54"/>
  <c r="W175" i="54"/>
  <c r="N175" i="54"/>
  <c r="V174" i="54"/>
  <c r="M174" i="54"/>
  <c r="N174" i="54"/>
  <c r="W174" i="54"/>
  <c r="T173" i="54"/>
  <c r="M173" i="54"/>
  <c r="N173" i="54"/>
  <c r="V173" i="54"/>
  <c r="W173" i="54"/>
  <c r="T172" i="54"/>
  <c r="W172" i="54"/>
  <c r="V172" i="54"/>
  <c r="M172" i="54"/>
  <c r="N172" i="54"/>
  <c r="T171" i="54"/>
  <c r="V171" i="54"/>
  <c r="M171" i="54"/>
  <c r="W171" i="54"/>
  <c r="N171" i="54"/>
  <c r="V170" i="54"/>
  <c r="M170" i="54"/>
  <c r="N170" i="54"/>
  <c r="W170" i="54"/>
  <c r="T169" i="54"/>
  <c r="M169" i="54"/>
  <c r="N169" i="54"/>
  <c r="V169" i="54"/>
  <c r="W169" i="54"/>
  <c r="T168" i="54"/>
  <c r="W168" i="54"/>
  <c r="V168" i="54"/>
  <c r="M168" i="54"/>
  <c r="N168" i="54"/>
  <c r="T167" i="54"/>
  <c r="V167" i="54"/>
  <c r="M167" i="54"/>
  <c r="W167" i="54"/>
  <c r="N167" i="54"/>
  <c r="T216" i="54"/>
  <c r="M216" i="54"/>
  <c r="N216" i="54"/>
  <c r="W216" i="54"/>
  <c r="V216" i="54"/>
  <c r="T215" i="54"/>
  <c r="W215" i="54"/>
  <c r="V215" i="54"/>
  <c r="M215" i="54"/>
  <c r="N215" i="54"/>
  <c r="V214" i="54"/>
  <c r="M214" i="54"/>
  <c r="W214" i="54"/>
  <c r="N214" i="54"/>
  <c r="V213" i="54"/>
  <c r="N213" i="54"/>
  <c r="W213" i="54"/>
  <c r="M213" i="54"/>
  <c r="M212" i="54"/>
  <c r="N212" i="54"/>
  <c r="W212" i="54"/>
  <c r="V212" i="54"/>
  <c r="T211" i="54"/>
  <c r="W211" i="54"/>
  <c r="V211" i="54"/>
  <c r="M211" i="54"/>
  <c r="N211" i="54"/>
  <c r="V210" i="54"/>
  <c r="M210" i="54"/>
  <c r="W210" i="54"/>
  <c r="N210" i="54"/>
  <c r="T209" i="54"/>
  <c r="V209" i="54"/>
  <c r="N209" i="54"/>
  <c r="W209" i="54"/>
  <c r="M209" i="54"/>
  <c r="T208" i="54"/>
  <c r="M208" i="54"/>
  <c r="N208" i="54"/>
  <c r="W208" i="54"/>
  <c r="V208" i="54"/>
  <c r="T207" i="54"/>
  <c r="W207" i="54"/>
  <c r="V207" i="54"/>
  <c r="M207" i="54"/>
  <c r="N207" i="54"/>
  <c r="T206" i="54"/>
  <c r="V206" i="54"/>
  <c r="M206" i="54"/>
  <c r="W206" i="54"/>
  <c r="N206" i="54"/>
  <c r="T229" i="54"/>
  <c r="M229" i="54"/>
  <c r="N229" i="54"/>
  <c r="V229" i="54"/>
  <c r="W229" i="54"/>
  <c r="T228" i="54"/>
  <c r="W228" i="54"/>
  <c r="V228" i="54"/>
  <c r="M228" i="54"/>
  <c r="N228" i="54"/>
  <c r="T227" i="54"/>
  <c r="V227" i="54"/>
  <c r="M227" i="54"/>
  <c r="W227" i="54"/>
  <c r="N227" i="54"/>
  <c r="V226" i="54"/>
  <c r="W226" i="54"/>
  <c r="M226" i="54"/>
  <c r="N226" i="54"/>
  <c r="T225" i="54"/>
  <c r="M225" i="54"/>
  <c r="N225" i="54"/>
  <c r="V225" i="54"/>
  <c r="W225" i="54"/>
  <c r="T224" i="54"/>
  <c r="W224" i="54"/>
  <c r="V224" i="54"/>
  <c r="M224" i="54"/>
  <c r="N224" i="54"/>
  <c r="V223" i="54"/>
  <c r="M223" i="54"/>
  <c r="W223" i="54"/>
  <c r="N223" i="54"/>
  <c r="T222" i="54"/>
  <c r="V222" i="54"/>
  <c r="W222" i="54"/>
  <c r="M222" i="54"/>
  <c r="N222" i="54"/>
  <c r="T221" i="54"/>
  <c r="M221" i="54"/>
  <c r="N221" i="54"/>
  <c r="V221" i="54"/>
  <c r="W221" i="54"/>
  <c r="T220" i="54"/>
  <c r="W220" i="54"/>
  <c r="V220" i="54"/>
  <c r="M220" i="54"/>
  <c r="N220" i="54"/>
  <c r="V219" i="54"/>
  <c r="M219" i="54"/>
  <c r="W219" i="54"/>
  <c r="N219" i="54"/>
  <c r="N19" i="1"/>
  <c r="Z19" i="1" s="1"/>
  <c r="U19" i="1"/>
  <c r="I19" i="1"/>
  <c r="M19" i="1"/>
  <c r="X19" i="1"/>
  <c r="M12" i="1"/>
  <c r="P12" i="1"/>
  <c r="W12" i="1"/>
  <c r="AH10" i="46"/>
  <c r="V29" i="48"/>
  <c r="K29" i="48"/>
  <c r="I29" i="48"/>
  <c r="J16" i="48" s="1"/>
  <c r="U29" i="48"/>
  <c r="V38" i="48"/>
  <c r="U38" i="48"/>
  <c r="K38" i="48"/>
  <c r="I38" i="48"/>
  <c r="V43" i="48"/>
  <c r="U43" i="48"/>
  <c r="K43" i="48"/>
  <c r="I43" i="48"/>
  <c r="L47" i="48"/>
  <c r="V47" i="48"/>
  <c r="U47" i="48"/>
  <c r="K47" i="48"/>
  <c r="I47" i="48"/>
  <c r="V51" i="48"/>
  <c r="K51" i="48"/>
  <c r="U51" i="48"/>
  <c r="I51" i="48"/>
  <c r="O55" i="48"/>
  <c r="V55" i="48"/>
  <c r="U55" i="48"/>
  <c r="I55" i="48"/>
  <c r="K55" i="48"/>
  <c r="O59" i="48"/>
  <c r="V59" i="48"/>
  <c r="I59" i="48"/>
  <c r="U59" i="48"/>
  <c r="K59" i="48"/>
  <c r="V63" i="48"/>
  <c r="U63" i="48"/>
  <c r="K63" i="48"/>
  <c r="I63" i="48"/>
  <c r="O67" i="48"/>
  <c r="V67" i="48"/>
  <c r="K67" i="48"/>
  <c r="I67" i="48"/>
  <c r="U67" i="48"/>
  <c r="V71" i="48"/>
  <c r="I71" i="48"/>
  <c r="U71" i="48"/>
  <c r="K71" i="48"/>
  <c r="V75" i="48"/>
  <c r="U75" i="48"/>
  <c r="K75" i="48"/>
  <c r="I75" i="48"/>
  <c r="X79" i="48"/>
  <c r="V79" i="48"/>
  <c r="U79" i="48"/>
  <c r="I79" i="48"/>
  <c r="K79" i="48"/>
  <c r="V83" i="48"/>
  <c r="K83" i="48"/>
  <c r="I83" i="48"/>
  <c r="U83" i="48"/>
  <c r="V87" i="48"/>
  <c r="I87" i="48"/>
  <c r="U87" i="48"/>
  <c r="K87" i="48"/>
  <c r="L91" i="48"/>
  <c r="V91" i="48"/>
  <c r="U91" i="48"/>
  <c r="K91" i="48"/>
  <c r="I91" i="48"/>
  <c r="X95" i="48"/>
  <c r="V95" i="48"/>
  <c r="U95" i="48"/>
  <c r="I95" i="48"/>
  <c r="K95" i="48"/>
  <c r="V99" i="48"/>
  <c r="K99" i="48"/>
  <c r="I99" i="48"/>
  <c r="U99" i="48"/>
  <c r="V103" i="48"/>
  <c r="U103" i="48"/>
  <c r="K103" i="48"/>
  <c r="I103" i="48"/>
  <c r="M107" i="48"/>
  <c r="V107" i="48"/>
  <c r="I107" i="48"/>
  <c r="U107" i="48"/>
  <c r="K107" i="48"/>
  <c r="V111" i="48"/>
  <c r="U111" i="48"/>
  <c r="K111" i="48"/>
  <c r="I111" i="48"/>
  <c r="V115" i="48"/>
  <c r="K115" i="48"/>
  <c r="I115" i="48"/>
  <c r="U115" i="48"/>
  <c r="V119" i="48"/>
  <c r="U119" i="48"/>
  <c r="K119" i="48"/>
  <c r="I119" i="48"/>
  <c r="V123" i="48"/>
  <c r="I123" i="48"/>
  <c r="U123" i="48"/>
  <c r="K123" i="48"/>
  <c r="L127" i="48"/>
  <c r="V127" i="48"/>
  <c r="U127" i="48"/>
  <c r="K127" i="48"/>
  <c r="I127" i="48"/>
  <c r="V131" i="48"/>
  <c r="K131" i="48"/>
  <c r="I131" i="48"/>
  <c r="U131" i="48"/>
  <c r="V135" i="48"/>
  <c r="I135" i="48"/>
  <c r="U135" i="48"/>
  <c r="K135" i="48"/>
  <c r="L139" i="48"/>
  <c r="V139" i="48"/>
  <c r="U139" i="48"/>
  <c r="K139" i="48"/>
  <c r="I139" i="48"/>
  <c r="V143" i="48"/>
  <c r="U143" i="48"/>
  <c r="I143" i="48"/>
  <c r="K143" i="48"/>
  <c r="X147" i="48"/>
  <c r="V147" i="48"/>
  <c r="K147" i="48"/>
  <c r="I147" i="48"/>
  <c r="U147" i="48"/>
  <c r="X151" i="48"/>
  <c r="V151" i="48"/>
  <c r="I151" i="48"/>
  <c r="U151" i="48"/>
  <c r="K151" i="48"/>
  <c r="X155" i="48"/>
  <c r="V155" i="48"/>
  <c r="U155" i="48"/>
  <c r="K155" i="48"/>
  <c r="I155" i="48"/>
  <c r="X159" i="48"/>
  <c r="V159" i="48"/>
  <c r="U159" i="48"/>
  <c r="I159" i="48"/>
  <c r="K159" i="48"/>
  <c r="X163" i="48"/>
  <c r="V163" i="48"/>
  <c r="K163" i="48"/>
  <c r="I163" i="48"/>
  <c r="U163" i="48"/>
  <c r="M17" i="1"/>
  <c r="M13" i="1"/>
  <c r="P13" i="1"/>
  <c r="W13" i="1"/>
  <c r="U32" i="48"/>
  <c r="I32" i="48"/>
  <c r="K32" i="48"/>
  <c r="V32" i="48"/>
  <c r="X41" i="48"/>
  <c r="U41" i="48"/>
  <c r="I41" i="48"/>
  <c r="V41" i="48"/>
  <c r="K41" i="48"/>
  <c r="L46" i="48"/>
  <c r="U46" i="48"/>
  <c r="V46" i="48"/>
  <c r="K46" i="48"/>
  <c r="I46" i="48"/>
  <c r="U50" i="48"/>
  <c r="I50" i="48"/>
  <c r="K50" i="48"/>
  <c r="V50" i="48"/>
  <c r="U54" i="48"/>
  <c r="I54" i="48"/>
  <c r="K54" i="48"/>
  <c r="V54" i="48"/>
  <c r="U58" i="48"/>
  <c r="I58" i="48"/>
  <c r="K58" i="48"/>
  <c r="V58" i="48"/>
  <c r="U62" i="48"/>
  <c r="V62" i="48"/>
  <c r="K62" i="48"/>
  <c r="I62" i="48"/>
  <c r="U66" i="48"/>
  <c r="I66" i="48"/>
  <c r="K66" i="48"/>
  <c r="V66" i="48"/>
  <c r="O70" i="48"/>
  <c r="U70" i="48"/>
  <c r="V70" i="48"/>
  <c r="K70" i="48"/>
  <c r="I70" i="48"/>
  <c r="O74" i="48"/>
  <c r="U74" i="48"/>
  <c r="V74" i="48"/>
  <c r="I74" i="48"/>
  <c r="K74" i="48"/>
  <c r="X78" i="48"/>
  <c r="U78" i="48"/>
  <c r="V78" i="48"/>
  <c r="K78" i="48"/>
  <c r="I78" i="48"/>
  <c r="U82" i="48"/>
  <c r="K82" i="48"/>
  <c r="V82" i="48"/>
  <c r="I82" i="48"/>
  <c r="U86" i="48"/>
  <c r="I86" i="48"/>
  <c r="K86" i="48"/>
  <c r="V86" i="48"/>
  <c r="U90" i="48"/>
  <c r="K90" i="48"/>
  <c r="V90" i="48"/>
  <c r="I90" i="48"/>
  <c r="X94" i="48"/>
  <c r="U94" i="48"/>
  <c r="V94" i="48"/>
  <c r="K94" i="48"/>
  <c r="I94" i="48"/>
  <c r="U98" i="48"/>
  <c r="V98" i="48"/>
  <c r="K98" i="48"/>
  <c r="I98" i="48"/>
  <c r="U102" i="48"/>
  <c r="V102" i="48"/>
  <c r="I102" i="48"/>
  <c r="K102" i="48"/>
  <c r="U106" i="48"/>
  <c r="V106" i="48"/>
  <c r="I106" i="48"/>
  <c r="K106" i="48"/>
  <c r="U110" i="48"/>
  <c r="V110" i="48"/>
  <c r="K110" i="48"/>
  <c r="I110" i="48"/>
  <c r="O114" i="48"/>
  <c r="U114" i="48"/>
  <c r="I114" i="48"/>
  <c r="K114" i="48"/>
  <c r="V114" i="48"/>
  <c r="U118" i="48"/>
  <c r="K118" i="48"/>
  <c r="V118" i="48"/>
  <c r="I118" i="48"/>
  <c r="U122" i="48"/>
  <c r="I122" i="48"/>
  <c r="V122" i="48"/>
  <c r="K122" i="48"/>
  <c r="U126" i="48"/>
  <c r="V126" i="48"/>
  <c r="K126" i="48"/>
  <c r="I126" i="48"/>
  <c r="O130" i="48"/>
  <c r="U130" i="48"/>
  <c r="V130" i="48"/>
  <c r="I130" i="48"/>
  <c r="K130" i="48"/>
  <c r="U134" i="48"/>
  <c r="V134" i="48"/>
  <c r="I134" i="48"/>
  <c r="K134" i="48"/>
  <c r="L138" i="48"/>
  <c r="U138" i="48"/>
  <c r="K138" i="48"/>
  <c r="V138" i="48"/>
  <c r="I138" i="48"/>
  <c r="L142" i="48"/>
  <c r="U142" i="48"/>
  <c r="V142" i="48"/>
  <c r="K142" i="48"/>
  <c r="I142" i="48"/>
  <c r="U146" i="48"/>
  <c r="K146" i="48"/>
  <c r="V146" i="48"/>
  <c r="I146" i="48"/>
  <c r="X150" i="48"/>
  <c r="U150" i="48"/>
  <c r="V150" i="48"/>
  <c r="I150" i="48"/>
  <c r="K150" i="48"/>
  <c r="X154" i="48"/>
  <c r="V154" i="48"/>
  <c r="U154" i="48"/>
  <c r="K154" i="48"/>
  <c r="I154" i="48"/>
  <c r="X158" i="48"/>
  <c r="U158" i="48"/>
  <c r="V158" i="48"/>
  <c r="K158" i="48"/>
  <c r="I158" i="48"/>
  <c r="X162" i="48"/>
  <c r="V162" i="48"/>
  <c r="U162" i="48"/>
  <c r="I162" i="48"/>
  <c r="K162" i="48"/>
  <c r="W14" i="1"/>
  <c r="M14" i="1"/>
  <c r="P14" i="1"/>
  <c r="W10" i="1"/>
  <c r="M10" i="1"/>
  <c r="P10" i="1"/>
  <c r="V20" i="48"/>
  <c r="U20" i="48"/>
  <c r="S20" i="48"/>
  <c r="I20" i="48"/>
  <c r="K20" i="48"/>
  <c r="K31" i="48"/>
  <c r="V31" i="48"/>
  <c r="U31" i="48"/>
  <c r="I31" i="48"/>
  <c r="K40" i="48"/>
  <c r="V40" i="48"/>
  <c r="U40" i="48"/>
  <c r="I40" i="48"/>
  <c r="O45" i="48"/>
  <c r="K45" i="48"/>
  <c r="U45" i="48"/>
  <c r="V45" i="48"/>
  <c r="I45" i="48"/>
  <c r="K49" i="48"/>
  <c r="V49" i="48"/>
  <c r="U49" i="48"/>
  <c r="I49" i="48"/>
  <c r="X53" i="48"/>
  <c r="K53" i="48"/>
  <c r="U53" i="48"/>
  <c r="I53" i="48"/>
  <c r="V53" i="48"/>
  <c r="O57" i="48"/>
  <c r="K57" i="48"/>
  <c r="V57" i="48"/>
  <c r="U57" i="48"/>
  <c r="I57" i="48"/>
  <c r="K61" i="48"/>
  <c r="U61" i="48"/>
  <c r="V61" i="48"/>
  <c r="I61" i="48"/>
  <c r="O65" i="48"/>
  <c r="K65" i="48"/>
  <c r="I65" i="48"/>
  <c r="V65" i="48"/>
  <c r="U65" i="48"/>
  <c r="K69" i="48"/>
  <c r="I69" i="48"/>
  <c r="U69" i="48"/>
  <c r="V69" i="48"/>
  <c r="O73" i="48"/>
  <c r="K73" i="48"/>
  <c r="V73" i="48"/>
  <c r="U73" i="48"/>
  <c r="I73" i="48"/>
  <c r="X77" i="48"/>
  <c r="K77" i="48"/>
  <c r="V77" i="48"/>
  <c r="I77" i="48"/>
  <c r="U77" i="48"/>
  <c r="X81" i="48"/>
  <c r="K81" i="48"/>
  <c r="U81" i="48"/>
  <c r="V81" i="48"/>
  <c r="I81" i="48"/>
  <c r="K85" i="48"/>
  <c r="V85" i="48"/>
  <c r="I85" i="48"/>
  <c r="U85" i="48"/>
  <c r="K89" i="48"/>
  <c r="V89" i="48"/>
  <c r="U89" i="48"/>
  <c r="I89" i="48"/>
  <c r="X93" i="48"/>
  <c r="K93" i="48"/>
  <c r="I93" i="48"/>
  <c r="V93" i="48"/>
  <c r="U93" i="48"/>
  <c r="K97" i="48"/>
  <c r="I97" i="48"/>
  <c r="U97" i="48"/>
  <c r="V97" i="48"/>
  <c r="K101" i="48"/>
  <c r="I101" i="48"/>
  <c r="V101" i="48"/>
  <c r="U101" i="48"/>
  <c r="K105" i="48"/>
  <c r="V105" i="48"/>
  <c r="U105" i="48"/>
  <c r="I105" i="48"/>
  <c r="K109" i="48"/>
  <c r="U109" i="48"/>
  <c r="V109" i="48"/>
  <c r="I109" i="48"/>
  <c r="K113" i="48"/>
  <c r="V113" i="48"/>
  <c r="I113" i="48"/>
  <c r="U113" i="48"/>
  <c r="K117" i="48"/>
  <c r="U117" i="48"/>
  <c r="I117" i="48"/>
  <c r="V117" i="48"/>
  <c r="K121" i="48"/>
  <c r="V121" i="48"/>
  <c r="U121" i="48"/>
  <c r="I121" i="48"/>
  <c r="K125" i="48"/>
  <c r="I125" i="48"/>
  <c r="U125" i="48"/>
  <c r="V125" i="48"/>
  <c r="K129" i="48"/>
  <c r="I129" i="48"/>
  <c r="V129" i="48"/>
  <c r="U129" i="48"/>
  <c r="K133" i="48"/>
  <c r="I133" i="48"/>
  <c r="U133" i="48"/>
  <c r="V133" i="48"/>
  <c r="K137" i="48"/>
  <c r="V137" i="48"/>
  <c r="U137" i="48"/>
  <c r="I137" i="48"/>
  <c r="O141" i="48"/>
  <c r="K141" i="48"/>
  <c r="V141" i="48"/>
  <c r="I141" i="48"/>
  <c r="U141" i="48"/>
  <c r="K145" i="48"/>
  <c r="U145" i="48"/>
  <c r="I145" i="48"/>
  <c r="V145" i="48"/>
  <c r="X149" i="48"/>
  <c r="K149" i="48"/>
  <c r="V149" i="48"/>
  <c r="I149" i="48"/>
  <c r="U149" i="48"/>
  <c r="X153" i="48"/>
  <c r="K153" i="48"/>
  <c r="U153" i="48"/>
  <c r="I153" i="48"/>
  <c r="V153" i="48"/>
  <c r="X157" i="48"/>
  <c r="K157" i="48"/>
  <c r="I157" i="48"/>
  <c r="U157" i="48"/>
  <c r="V157" i="48"/>
  <c r="X161" i="48"/>
  <c r="K161" i="48"/>
  <c r="I161" i="48"/>
  <c r="V161" i="48"/>
  <c r="U161" i="48"/>
  <c r="K165" i="48"/>
  <c r="V165" i="48"/>
  <c r="I165" i="48"/>
  <c r="U165" i="48"/>
  <c r="AA49" i="50"/>
  <c r="AA59" i="50"/>
  <c r="AA63" i="50"/>
  <c r="AA67" i="50"/>
  <c r="M10" i="54"/>
  <c r="N10" i="54"/>
  <c r="W10" i="54"/>
  <c r="V10" i="54"/>
  <c r="T23" i="54"/>
  <c r="M23" i="54"/>
  <c r="W23" i="54"/>
  <c r="N23" i="54"/>
  <c r="V23" i="54"/>
  <c r="V36" i="54"/>
  <c r="W36" i="54"/>
  <c r="N36" i="54"/>
  <c r="M36" i="54"/>
  <c r="T49" i="54"/>
  <c r="V49" i="54"/>
  <c r="X49" i="54"/>
  <c r="W49" i="54"/>
  <c r="N49" i="54"/>
  <c r="M49" i="54"/>
  <c r="V62" i="54"/>
  <c r="M62" i="54"/>
  <c r="W62" i="54"/>
  <c r="N62" i="54"/>
  <c r="V75" i="54"/>
  <c r="M75" i="54"/>
  <c r="W75" i="54"/>
  <c r="N75" i="54"/>
  <c r="V101" i="54"/>
  <c r="W101" i="54"/>
  <c r="M101" i="54"/>
  <c r="N101" i="54"/>
  <c r="W114" i="54"/>
  <c r="N114" i="54"/>
  <c r="V114" i="54"/>
  <c r="M114" i="54"/>
  <c r="T127" i="54"/>
  <c r="V127" i="54"/>
  <c r="M127" i="54"/>
  <c r="N127" i="54"/>
  <c r="W127" i="54"/>
  <c r="T140" i="54"/>
  <c r="W140" i="54"/>
  <c r="N140" i="54"/>
  <c r="M140" i="54"/>
  <c r="V140" i="54"/>
  <c r="T153" i="54"/>
  <c r="W153" i="54"/>
  <c r="N153" i="54"/>
  <c r="V153" i="54"/>
  <c r="M153" i="54"/>
  <c r="W166" i="54"/>
  <c r="N166" i="54"/>
  <c r="V166" i="54"/>
  <c r="M166" i="54"/>
  <c r="V205" i="54"/>
  <c r="M205" i="54"/>
  <c r="W205" i="54"/>
  <c r="N205" i="54"/>
  <c r="W218" i="54"/>
  <c r="N218" i="54"/>
  <c r="M218" i="54"/>
  <c r="V218" i="54"/>
  <c r="D48" i="16"/>
  <c r="D49" i="16" s="1"/>
  <c r="D50" i="16" s="1"/>
  <c r="D51" i="16" s="1"/>
  <c r="AA17" i="1"/>
  <c r="I17" i="1"/>
  <c r="X17" i="1"/>
  <c r="S13" i="1"/>
  <c r="I13" i="1"/>
  <c r="X13" i="1"/>
  <c r="U14" i="1"/>
  <c r="X14" i="1"/>
  <c r="I14" i="1"/>
  <c r="H10" i="1"/>
  <c r="U10" i="1" s="1"/>
  <c r="X10" i="1"/>
  <c r="I10" i="1"/>
  <c r="X15" i="1"/>
  <c r="U15" i="1"/>
  <c r="I15" i="1"/>
  <c r="X11" i="1"/>
  <c r="I11" i="1"/>
  <c r="AA12" i="1"/>
  <c r="I12" i="1"/>
  <c r="X12" i="1"/>
  <c r="K60" i="1"/>
  <c r="N60" i="1"/>
  <c r="Z60" i="1" s="1"/>
  <c r="O10" i="46"/>
  <c r="I13" i="45"/>
  <c r="G12" i="45"/>
  <c r="T11" i="45"/>
  <c r="Q20" i="48"/>
  <c r="I37" i="54"/>
  <c r="Y37" i="54" s="1"/>
  <c r="T37" i="54"/>
  <c r="T71" i="54"/>
  <c r="I63" i="54"/>
  <c r="Y63" i="54" s="1"/>
  <c r="T63" i="54"/>
  <c r="Z84" i="54"/>
  <c r="T84" i="54"/>
  <c r="T76" i="54"/>
  <c r="Z110" i="54"/>
  <c r="T110" i="54"/>
  <c r="P119" i="54"/>
  <c r="T119" i="54"/>
  <c r="P115" i="54"/>
  <c r="T115" i="54"/>
  <c r="T128" i="54"/>
  <c r="Z145" i="54"/>
  <c r="T145" i="54"/>
  <c r="I141" i="54"/>
  <c r="Y141" i="54" s="1"/>
  <c r="T141" i="54"/>
  <c r="Q158" i="54"/>
  <c r="T158" i="54"/>
  <c r="T197" i="54"/>
  <c r="Z214" i="54"/>
  <c r="T214" i="54"/>
  <c r="Z210" i="54"/>
  <c r="T210" i="54"/>
  <c r="Z223" i="54"/>
  <c r="T223" i="54"/>
  <c r="O219" i="54"/>
  <c r="T219" i="54"/>
  <c r="P57" i="54"/>
  <c r="T57" i="54"/>
  <c r="T53" i="54"/>
  <c r="O83" i="54"/>
  <c r="T83" i="54"/>
  <c r="N96" i="54"/>
  <c r="T96" i="54"/>
  <c r="T109" i="54"/>
  <c r="P122" i="54"/>
  <c r="T122" i="54"/>
  <c r="Z135" i="54"/>
  <c r="T135" i="54"/>
  <c r="P131" i="54"/>
  <c r="T131" i="54"/>
  <c r="P144" i="54"/>
  <c r="T144" i="54"/>
  <c r="T161" i="54"/>
  <c r="AA174" i="54"/>
  <c r="T174" i="54"/>
  <c r="Z170" i="54"/>
  <c r="T170" i="54"/>
  <c r="Z200" i="54"/>
  <c r="T200" i="54"/>
  <c r="P196" i="54"/>
  <c r="T196" i="54"/>
  <c r="Z213" i="54"/>
  <c r="T213" i="54"/>
  <c r="P226" i="54"/>
  <c r="T226" i="54"/>
  <c r="T34" i="54"/>
  <c r="P47" i="54"/>
  <c r="T47" i="54"/>
  <c r="T43" i="54"/>
  <c r="T39" i="54"/>
  <c r="O60" i="54"/>
  <c r="T60" i="54"/>
  <c r="Q52" i="54"/>
  <c r="T52" i="54"/>
  <c r="Q73" i="54"/>
  <c r="T73" i="54"/>
  <c r="T69" i="54"/>
  <c r="Q65" i="54"/>
  <c r="T65" i="54"/>
  <c r="O82" i="54"/>
  <c r="T82" i="54"/>
  <c r="O78" i="54"/>
  <c r="T78" i="54"/>
  <c r="AA130" i="54"/>
  <c r="T130" i="54"/>
  <c r="O147" i="54"/>
  <c r="T147" i="54"/>
  <c r="T143" i="54"/>
  <c r="I164" i="54"/>
  <c r="Y164" i="54" s="1"/>
  <c r="T164" i="54"/>
  <c r="Z156" i="54"/>
  <c r="T156" i="54"/>
  <c r="T177" i="54"/>
  <c r="T195" i="54"/>
  <c r="O212" i="54"/>
  <c r="T212" i="54"/>
  <c r="O33" i="54"/>
  <c r="T33" i="54"/>
  <c r="Z25" i="54"/>
  <c r="T25" i="54"/>
  <c r="R36" i="54"/>
  <c r="T36" i="54"/>
  <c r="T46" i="54"/>
  <c r="Q42" i="54"/>
  <c r="T42" i="54"/>
  <c r="T51" i="54"/>
  <c r="Q62" i="54"/>
  <c r="T62" i="54"/>
  <c r="P72" i="54"/>
  <c r="T72" i="54"/>
  <c r="O68" i="54"/>
  <c r="T68" i="54"/>
  <c r="P64" i="54"/>
  <c r="T64" i="54"/>
  <c r="Q75" i="54"/>
  <c r="T75" i="54"/>
  <c r="O98" i="54"/>
  <c r="T98" i="54"/>
  <c r="Z94" i="54"/>
  <c r="T94" i="54"/>
  <c r="R101" i="54"/>
  <c r="T101" i="54"/>
  <c r="AA103" i="54"/>
  <c r="T103" i="54"/>
  <c r="P114" i="54"/>
  <c r="T114" i="54"/>
  <c r="T124" i="54"/>
  <c r="P146" i="54"/>
  <c r="T146" i="54"/>
  <c r="T142" i="54"/>
  <c r="T166" i="54"/>
  <c r="T176" i="54"/>
  <c r="R192" i="54"/>
  <c r="T192" i="54"/>
  <c r="P198" i="54"/>
  <c r="T198" i="54"/>
  <c r="T194" i="54"/>
  <c r="R205" i="54"/>
  <c r="T205" i="54"/>
  <c r="R218" i="54"/>
  <c r="T218" i="54"/>
  <c r="T13" i="45"/>
  <c r="R12" i="45"/>
  <c r="P11" i="45"/>
  <c r="R12" i="44"/>
  <c r="P11" i="44"/>
  <c r="T13" i="44"/>
  <c r="T11" i="44"/>
  <c r="E30" i="2"/>
  <c r="C30" i="2"/>
  <c r="O31" i="48"/>
  <c r="X30" i="48"/>
  <c r="O36" i="16"/>
  <c r="O34" i="16"/>
  <c r="O32" i="16"/>
  <c r="O30" i="16"/>
  <c r="O28" i="16"/>
  <c r="O26" i="16"/>
  <c r="O24" i="16"/>
  <c r="O22" i="16"/>
  <c r="Q21" i="16"/>
  <c r="Q19" i="16"/>
  <c r="O47" i="16"/>
  <c r="O49" i="16"/>
  <c r="O51" i="16"/>
  <c r="O53" i="16"/>
  <c r="O55" i="16"/>
  <c r="O57" i="16"/>
  <c r="Q35" i="16"/>
  <c r="Q33" i="16"/>
  <c r="Q31" i="16"/>
  <c r="Q29" i="16"/>
  <c r="Q27" i="16"/>
  <c r="Q25" i="16"/>
  <c r="Q23" i="16"/>
  <c r="O21" i="16"/>
  <c r="O19" i="16"/>
  <c r="Q37" i="16"/>
  <c r="O60" i="16"/>
  <c r="O37" i="16"/>
  <c r="O35" i="16"/>
  <c r="O33" i="16"/>
  <c r="O31" i="16"/>
  <c r="O29" i="16"/>
  <c r="O27" i="16"/>
  <c r="O25" i="16"/>
  <c r="O23" i="16"/>
  <c r="Q20" i="16"/>
  <c r="Q18" i="16"/>
  <c r="O48" i="16"/>
  <c r="O50" i="16"/>
  <c r="O52" i="16"/>
  <c r="O54" i="16"/>
  <c r="O56" i="16"/>
  <c r="O58" i="16"/>
  <c r="Q36" i="16"/>
  <c r="Q34" i="16"/>
  <c r="Q32" i="16"/>
  <c r="Q30" i="16"/>
  <c r="Q28" i="16"/>
  <c r="Q26" i="16"/>
  <c r="Q24" i="16"/>
  <c r="Q22" i="16"/>
  <c r="O20" i="16"/>
  <c r="O18" i="16"/>
  <c r="O59" i="16"/>
  <c r="N56" i="1"/>
  <c r="Z56" i="1" s="1"/>
  <c r="K56" i="1"/>
  <c r="N57" i="1"/>
  <c r="Z57" i="1" s="1"/>
  <c r="K57" i="1"/>
  <c r="U13" i="6"/>
  <c r="U12" i="6"/>
  <c r="U11" i="6"/>
  <c r="H10" i="6"/>
  <c r="H13" i="6"/>
  <c r="H12" i="6"/>
  <c r="H11" i="6"/>
  <c r="N54" i="1"/>
  <c r="K54" i="1"/>
  <c r="K52" i="1"/>
  <c r="N52" i="1"/>
  <c r="Z52" i="1" s="1"/>
  <c r="G53" i="1"/>
  <c r="N53" i="1"/>
  <c r="K53" i="1"/>
  <c r="N51" i="1"/>
  <c r="Z51" i="1" s="1"/>
  <c r="K51" i="1"/>
  <c r="N50" i="1"/>
  <c r="K50" i="1"/>
  <c r="N15" i="35"/>
  <c r="O15" i="35" s="1"/>
  <c r="P15" i="35"/>
  <c r="AE15" i="35" s="1"/>
  <c r="D46" i="1"/>
  <c r="Y46" i="1" s="1"/>
  <c r="Z42" i="1"/>
  <c r="Z43" i="1"/>
  <c r="K41" i="1"/>
  <c r="N41" i="1"/>
  <c r="Z41" i="1" s="1"/>
  <c r="N40" i="1"/>
  <c r="Z40" i="1" s="1"/>
  <c r="K40" i="1"/>
  <c r="Q4" i="48"/>
  <c r="AA61" i="50"/>
  <c r="J39" i="1"/>
  <c r="K39" i="1"/>
  <c r="N39" i="1"/>
  <c r="Z39" i="1" s="1"/>
  <c r="AC14" i="35"/>
  <c r="P14" i="35"/>
  <c r="AE14" i="35" s="1"/>
  <c r="N14" i="35"/>
  <c r="O14" i="35" s="1"/>
  <c r="J13" i="35"/>
  <c r="V13" i="35" s="1"/>
  <c r="N13" i="35"/>
  <c r="O13" i="35" s="1"/>
  <c r="P13" i="35"/>
  <c r="AE13" i="35" s="1"/>
  <c r="K36" i="1"/>
  <c r="N36" i="1"/>
  <c r="Z36" i="1" s="1"/>
  <c r="K37" i="1"/>
  <c r="N37" i="1"/>
  <c r="Z37" i="1" s="1"/>
  <c r="N38" i="1"/>
  <c r="Z38" i="1" s="1"/>
  <c r="K38" i="1"/>
  <c r="Z35" i="1"/>
  <c r="K34" i="1"/>
  <c r="N34" i="1"/>
  <c r="Z34" i="1" s="1"/>
  <c r="Z33" i="1"/>
  <c r="AD12" i="35"/>
  <c r="AD36" i="35"/>
  <c r="F27" i="50"/>
  <c r="R68" i="54"/>
  <c r="L23" i="50"/>
  <c r="Z56" i="54"/>
  <c r="AA29" i="54"/>
  <c r="L28" i="50"/>
  <c r="O70" i="54"/>
  <c r="AA70" i="54"/>
  <c r="L34" i="50"/>
  <c r="R32" i="50"/>
  <c r="J32" i="50"/>
  <c r="N22" i="50"/>
  <c r="R215" i="54"/>
  <c r="J33" i="50"/>
  <c r="R31" i="50"/>
  <c r="Q69" i="54"/>
  <c r="AA23" i="54"/>
  <c r="I23" i="54"/>
  <c r="N27" i="50"/>
  <c r="I45" i="54"/>
  <c r="Y45" i="54" s="1"/>
  <c r="O45" i="54"/>
  <c r="Z45" i="54"/>
  <c r="O105" i="54"/>
  <c r="AA90" i="54"/>
  <c r="V212" i="49"/>
  <c r="N25" i="50"/>
  <c r="F25" i="50"/>
  <c r="P16" i="50"/>
  <c r="N15" i="50"/>
  <c r="R157" i="54"/>
  <c r="Q15" i="54"/>
  <c r="Z15" i="54"/>
  <c r="O168" i="54"/>
  <c r="Z147" i="54"/>
  <c r="I170" i="54"/>
  <c r="Y170" i="54" s="1"/>
  <c r="R170" i="54"/>
  <c r="Q130" i="54"/>
  <c r="V170" i="49"/>
  <c r="V165" i="49"/>
  <c r="R34" i="50"/>
  <c r="R30" i="50"/>
  <c r="J30" i="50"/>
  <c r="N26" i="50"/>
  <c r="P25" i="50"/>
  <c r="R23" i="50"/>
  <c r="J23" i="50"/>
  <c r="J22" i="50"/>
  <c r="Z129" i="54"/>
  <c r="AA159" i="54"/>
  <c r="O159" i="54"/>
  <c r="Z209" i="54"/>
  <c r="I206" i="54"/>
  <c r="Y206" i="54" s="1"/>
  <c r="O206" i="54"/>
  <c r="Z206" i="54"/>
  <c r="Q206" i="54"/>
  <c r="O11" i="54"/>
  <c r="Z11" i="54"/>
  <c r="Z118" i="54"/>
  <c r="O118" i="54"/>
  <c r="O127" i="48"/>
  <c r="J31" i="50"/>
  <c r="F30" i="50"/>
  <c r="Z148" i="54"/>
  <c r="R21" i="50"/>
  <c r="Q31" i="54"/>
  <c r="P102" i="54"/>
  <c r="Q102" i="54"/>
  <c r="O102" i="54"/>
  <c r="Z102" i="54"/>
  <c r="O221" i="54"/>
  <c r="Z221" i="54"/>
  <c r="AA28" i="54"/>
  <c r="AA123" i="54"/>
  <c r="Z143" i="54"/>
  <c r="Z177" i="54"/>
  <c r="Z195" i="54"/>
  <c r="Z212" i="54"/>
  <c r="Z105" i="54"/>
  <c r="N34" i="50"/>
  <c r="Z58" i="54"/>
  <c r="O55" i="54"/>
  <c r="R55" i="54"/>
  <c r="L29" i="50"/>
  <c r="R22" i="50"/>
  <c r="AA15" i="50"/>
  <c r="AB15" i="50"/>
  <c r="P11" i="49"/>
  <c r="N31" i="50"/>
  <c r="F31" i="50"/>
  <c r="L30" i="50"/>
  <c r="AB20" i="50"/>
  <c r="J19" i="50"/>
  <c r="F18" i="50"/>
  <c r="R25" i="50"/>
  <c r="P15" i="50"/>
  <c r="AA163" i="54"/>
  <c r="O163" i="54"/>
  <c r="I197" i="54"/>
  <c r="Y197" i="54" s="1"/>
  <c r="Q197" i="54"/>
  <c r="M197" i="54"/>
  <c r="O197" i="54"/>
  <c r="Z197" i="54"/>
  <c r="Z216" i="54"/>
  <c r="O38" i="54"/>
  <c r="Z38" i="54"/>
  <c r="P66" i="54"/>
  <c r="I66" i="54"/>
  <c r="Y66" i="54" s="1"/>
  <c r="R66" i="54"/>
  <c r="Z66" i="54"/>
  <c r="P150" i="54"/>
  <c r="AA150" i="54"/>
  <c r="I171" i="54"/>
  <c r="Y171" i="54" s="1"/>
  <c r="O171" i="54"/>
  <c r="Z171" i="54"/>
  <c r="Q171" i="54"/>
  <c r="Z169" i="54"/>
  <c r="O110" i="54"/>
  <c r="I110" i="54"/>
  <c r="Y110" i="54" s="1"/>
  <c r="Q110" i="54"/>
  <c r="P110" i="54"/>
  <c r="AA106" i="54"/>
  <c r="P120" i="54"/>
  <c r="Z21" i="54"/>
  <c r="AA39" i="54"/>
  <c r="O51" i="54"/>
  <c r="I51" i="54"/>
  <c r="Y51" i="54" s="1"/>
  <c r="N90" i="54"/>
  <c r="P90" i="54"/>
  <c r="Z90" i="54"/>
  <c r="AA101" i="54"/>
  <c r="I121" i="54"/>
  <c r="Y121" i="54" s="1"/>
  <c r="O121" i="54"/>
  <c r="Z121" i="54"/>
  <c r="I146" i="54"/>
  <c r="Y146" i="54" s="1"/>
  <c r="R146" i="54"/>
  <c r="R161" i="54"/>
  <c r="Z174" i="54"/>
  <c r="P174" i="54"/>
  <c r="P215" i="54"/>
  <c r="I215" i="54"/>
  <c r="Y215" i="54" s="1"/>
  <c r="Z219" i="54"/>
  <c r="P18" i="54"/>
  <c r="R18" i="54"/>
  <c r="AA116" i="54"/>
  <c r="O116" i="54"/>
  <c r="P23" i="54"/>
  <c r="P148" i="54"/>
  <c r="O157" i="54"/>
  <c r="Z166" i="54"/>
  <c r="I26" i="54"/>
  <c r="Y26" i="54" s="1"/>
  <c r="Z26" i="54"/>
  <c r="O26" i="54"/>
  <c r="P44" i="54"/>
  <c r="Z44" i="54"/>
  <c r="R28" i="50"/>
  <c r="N19" i="50"/>
  <c r="J18" i="50"/>
  <c r="AA16" i="50"/>
  <c r="P33" i="50"/>
  <c r="Z59" i="1"/>
  <c r="AB14" i="1"/>
  <c r="AB32" i="50"/>
  <c r="P28" i="50"/>
  <c r="H28" i="50"/>
  <c r="L24" i="50"/>
  <c r="L16" i="50"/>
  <c r="R27" i="50"/>
  <c r="AA52" i="50"/>
  <c r="F29" i="50"/>
  <c r="P27" i="50"/>
  <c r="N21" i="50"/>
  <c r="R20" i="50"/>
  <c r="P17" i="50"/>
  <c r="AB54" i="50"/>
  <c r="V208" i="49"/>
  <c r="J26" i="50"/>
  <c r="P32" i="50"/>
  <c r="O86" i="54"/>
  <c r="Q86" i="54"/>
  <c r="I86" i="54"/>
  <c r="Y86" i="54" s="1"/>
  <c r="O81" i="54"/>
  <c r="P81" i="54"/>
  <c r="I81" i="54"/>
  <c r="Y81" i="54" s="1"/>
  <c r="AA81" i="54"/>
  <c r="R81" i="54"/>
  <c r="Q135" i="54"/>
  <c r="R135" i="54"/>
  <c r="I135" i="54"/>
  <c r="Y135" i="54" s="1"/>
  <c r="P135" i="54"/>
  <c r="AA135" i="54"/>
  <c r="O135" i="54"/>
  <c r="N203" i="54"/>
  <c r="Z203" i="54"/>
  <c r="P79" i="54"/>
  <c r="Z79" i="54"/>
  <c r="AA79" i="54"/>
  <c r="I79" i="54"/>
  <c r="Y79" i="54" s="1"/>
  <c r="M97" i="54"/>
  <c r="Z97" i="54"/>
  <c r="Q93" i="54"/>
  <c r="Z93" i="54"/>
  <c r="O93" i="54"/>
  <c r="O103" i="54"/>
  <c r="Z227" i="54"/>
  <c r="O85" i="54"/>
  <c r="Q85" i="54"/>
  <c r="I85" i="54"/>
  <c r="Y85" i="54" s="1"/>
  <c r="AA88" i="54"/>
  <c r="M88" i="54"/>
  <c r="I88" i="54"/>
  <c r="N88" i="54"/>
  <c r="Z95" i="54"/>
  <c r="O95" i="54"/>
  <c r="Z91" i="54"/>
  <c r="O91" i="54"/>
  <c r="I111" i="54"/>
  <c r="Y111" i="54" s="1"/>
  <c r="AA111" i="54"/>
  <c r="Z104" i="54"/>
  <c r="Z149" i="54"/>
  <c r="O149" i="54"/>
  <c r="P207" i="54"/>
  <c r="O207" i="54"/>
  <c r="AA207" i="54"/>
  <c r="AA222" i="54"/>
  <c r="P25" i="54"/>
  <c r="Q38" i="54"/>
  <c r="R38" i="54"/>
  <c r="I38" i="54"/>
  <c r="Y38" i="54" s="1"/>
  <c r="P38" i="54"/>
  <c r="AA38" i="54"/>
  <c r="AA49" i="54"/>
  <c r="R49" i="54"/>
  <c r="Q59" i="54"/>
  <c r="R88" i="54"/>
  <c r="R172" i="54"/>
  <c r="I172" i="54"/>
  <c r="Y172" i="54" s="1"/>
  <c r="AA172" i="54"/>
  <c r="Z225" i="54"/>
  <c r="AA33" i="54"/>
  <c r="Z51" i="54"/>
  <c r="P51" i="54"/>
  <c r="AA66" i="54"/>
  <c r="Z218" i="54"/>
  <c r="P170" i="54"/>
  <c r="O21" i="54"/>
  <c r="AA18" i="54"/>
  <c r="I18" i="54"/>
  <c r="Y18" i="54" s="1"/>
  <c r="AA31" i="54"/>
  <c r="Q51" i="54"/>
  <c r="I102" i="54"/>
  <c r="Y102" i="54" s="1"/>
  <c r="Z120" i="54"/>
  <c r="Z157" i="54"/>
  <c r="Q166" i="54"/>
  <c r="O202" i="54"/>
  <c r="F19" i="50"/>
  <c r="L17" i="50"/>
  <c r="L20" i="50"/>
  <c r="J25" i="50"/>
  <c r="P14" i="54"/>
  <c r="Z27" i="54"/>
  <c r="AA25" i="54"/>
  <c r="I25" i="54"/>
  <c r="Y25" i="54" s="1"/>
  <c r="AA24" i="54"/>
  <c r="P46" i="54"/>
  <c r="P43" i="54"/>
  <c r="I58" i="54"/>
  <c r="Y58" i="54" s="1"/>
  <c r="O58" i="54"/>
  <c r="Q55" i="54"/>
  <c r="Z55" i="54"/>
  <c r="P53" i="54"/>
  <c r="AA72" i="54"/>
  <c r="O65" i="54"/>
  <c r="AA98" i="54"/>
  <c r="P96" i="54"/>
  <c r="O131" i="54"/>
  <c r="AA131" i="54"/>
  <c r="I131" i="54"/>
  <c r="Y131" i="54" s="1"/>
  <c r="R131" i="54"/>
  <c r="Z131" i="54"/>
  <c r="I201" i="54"/>
  <c r="Y201" i="54" s="1"/>
  <c r="M201" i="54"/>
  <c r="Q201" i="54"/>
  <c r="I211" i="54"/>
  <c r="Y211" i="54" s="1"/>
  <c r="P211" i="54"/>
  <c r="AA211" i="54"/>
  <c r="Q211" i="54"/>
  <c r="R211" i="54"/>
  <c r="Z211" i="54"/>
  <c r="O211" i="54"/>
  <c r="O229" i="54"/>
  <c r="Z229" i="54"/>
  <c r="Z224" i="54"/>
  <c r="P224" i="54"/>
  <c r="AA20" i="1"/>
  <c r="D43" i="1"/>
  <c r="Y43" i="1" s="1"/>
  <c r="J34" i="1"/>
  <c r="G20" i="1"/>
  <c r="V167" i="49"/>
  <c r="AA33" i="50"/>
  <c r="R26" i="50"/>
  <c r="AB16" i="50"/>
  <c r="R15" i="50"/>
  <c r="N23" i="50"/>
  <c r="AA57" i="50"/>
  <c r="AB58" i="50"/>
  <c r="Z10" i="54"/>
  <c r="I16" i="54"/>
  <c r="Y16" i="54" s="1"/>
  <c r="P16" i="54"/>
  <c r="Z14" i="54"/>
  <c r="AA12" i="54"/>
  <c r="I27" i="54"/>
  <c r="Y27" i="54" s="1"/>
  <c r="R27" i="54"/>
  <c r="O27" i="54"/>
  <c r="AA27" i="54"/>
  <c r="I24" i="54"/>
  <c r="Y24" i="54" s="1"/>
  <c r="Q24" i="54"/>
  <c r="Z24" i="54"/>
  <c r="O24" i="54"/>
  <c r="Z46" i="54"/>
  <c r="AA44" i="54"/>
  <c r="I44" i="54"/>
  <c r="Y44" i="54" s="1"/>
  <c r="AA43" i="54"/>
  <c r="I59" i="54"/>
  <c r="Y59" i="54" s="1"/>
  <c r="P59" i="54"/>
  <c r="AA59" i="54"/>
  <c r="R59" i="54"/>
  <c r="Z53" i="54"/>
  <c r="I83" i="54"/>
  <c r="Y83" i="54" s="1"/>
  <c r="AA83" i="54"/>
  <c r="AA78" i="54"/>
  <c r="P78" i="54"/>
  <c r="Z78" i="54"/>
  <c r="I78" i="54"/>
  <c r="Y78" i="54" s="1"/>
  <c r="Z96" i="54"/>
  <c r="Q109" i="54"/>
  <c r="Z151" i="54"/>
  <c r="O151" i="54"/>
  <c r="I176" i="54"/>
  <c r="Y176" i="54" s="1"/>
  <c r="P176" i="54"/>
  <c r="AA176" i="54"/>
  <c r="Q176" i="54"/>
  <c r="R176" i="54"/>
  <c r="Z176" i="54"/>
  <c r="O176" i="54"/>
  <c r="I194" i="54"/>
  <c r="Y194" i="54" s="1"/>
  <c r="P194" i="54"/>
  <c r="AA194" i="54"/>
  <c r="M194" i="54"/>
  <c r="Q194" i="54"/>
  <c r="R194" i="54"/>
  <c r="Z194" i="54"/>
  <c r="N194" i="54"/>
  <c r="O194" i="54"/>
  <c r="Q222" i="54"/>
  <c r="R222" i="54"/>
  <c r="P222" i="54"/>
  <c r="Z222" i="54"/>
  <c r="I222" i="54"/>
  <c r="Y222" i="54" s="1"/>
  <c r="O222" i="54"/>
  <c r="Z220" i="54"/>
  <c r="O14" i="54"/>
  <c r="AA14" i="54"/>
  <c r="I14" i="54"/>
  <c r="Y14" i="54" s="1"/>
  <c r="R14" i="54"/>
  <c r="I34" i="54"/>
  <c r="Y34" i="54" s="1"/>
  <c r="O34" i="54"/>
  <c r="P33" i="54"/>
  <c r="Z33" i="54"/>
  <c r="I33" i="54"/>
  <c r="Y33" i="54" s="1"/>
  <c r="I46" i="54"/>
  <c r="Y46" i="54" s="1"/>
  <c r="R46" i="54"/>
  <c r="O46" i="54"/>
  <c r="AA46" i="54"/>
  <c r="I43" i="54"/>
  <c r="Y43" i="54" s="1"/>
  <c r="Q43" i="54"/>
  <c r="Z43" i="54"/>
  <c r="O43" i="54"/>
  <c r="AA40" i="54"/>
  <c r="I53" i="54"/>
  <c r="Y53" i="54" s="1"/>
  <c r="R53" i="54"/>
  <c r="O53" i="54"/>
  <c r="AA53" i="54"/>
  <c r="M96" i="54"/>
  <c r="Q96" i="54"/>
  <c r="O96" i="54"/>
  <c r="AA96" i="54"/>
  <c r="I96" i="54"/>
  <c r="Y96" i="54" s="1"/>
  <c r="R96" i="54"/>
  <c r="I122" i="54"/>
  <c r="Y122" i="54" s="1"/>
  <c r="R122" i="54"/>
  <c r="O122" i="54"/>
  <c r="AA122" i="54"/>
  <c r="Z122" i="54"/>
  <c r="I119" i="54"/>
  <c r="Y119" i="54" s="1"/>
  <c r="Q119" i="54"/>
  <c r="Z119" i="54"/>
  <c r="O119" i="54"/>
  <c r="AA119" i="54"/>
  <c r="Z117" i="54"/>
  <c r="AA127" i="54"/>
  <c r="Z127" i="54"/>
  <c r="I127" i="54"/>
  <c r="P127" i="54"/>
  <c r="Q142" i="54"/>
  <c r="R142" i="54"/>
  <c r="P142" i="54"/>
  <c r="Z142" i="54"/>
  <c r="I142" i="54"/>
  <c r="Y142" i="54" s="1"/>
  <c r="O142" i="54"/>
  <c r="Z153" i="54"/>
  <c r="Q153" i="54"/>
  <c r="I155" i="54"/>
  <c r="Y155" i="54" s="1"/>
  <c r="O155" i="54"/>
  <c r="P155" i="54"/>
  <c r="AA155" i="54"/>
  <c r="Z155" i="54"/>
  <c r="N200" i="54"/>
  <c r="I210" i="54"/>
  <c r="Y210" i="54" s="1"/>
  <c r="O210" i="54"/>
  <c r="O208" i="54"/>
  <c r="Z208" i="54"/>
  <c r="O223" i="54"/>
  <c r="T15" i="35"/>
  <c r="AA34" i="1"/>
  <c r="J13" i="1"/>
  <c r="S12" i="6"/>
  <c r="AA28" i="16"/>
  <c r="E28" i="49"/>
  <c r="F34" i="50"/>
  <c r="L33" i="50"/>
  <c r="L32" i="50"/>
  <c r="J16" i="50"/>
  <c r="R14" i="50"/>
  <c r="J14" i="50"/>
  <c r="J29" i="50"/>
  <c r="R10" i="54"/>
  <c r="Z19" i="54"/>
  <c r="Z34" i="54"/>
  <c r="I32" i="54"/>
  <c r="Y32" i="54" s="1"/>
  <c r="Q32" i="54"/>
  <c r="P27" i="54"/>
  <c r="P24" i="54"/>
  <c r="Z59" i="54"/>
  <c r="O59" i="54"/>
  <c r="I50" i="54"/>
  <c r="Y50" i="54" s="1"/>
  <c r="Z50" i="54"/>
  <c r="O50" i="54"/>
  <c r="Q68" i="54"/>
  <c r="Z68" i="54"/>
  <c r="Q78" i="54"/>
  <c r="R105" i="54"/>
  <c r="I105" i="54"/>
  <c r="Y105" i="54" s="1"/>
  <c r="P105" i="54"/>
  <c r="AA105" i="54"/>
  <c r="Q105" i="54"/>
  <c r="O136" i="54"/>
  <c r="AA136" i="54"/>
  <c r="I130" i="54"/>
  <c r="Y130" i="54" s="1"/>
  <c r="R130" i="54"/>
  <c r="Z130" i="54"/>
  <c r="O130" i="54"/>
  <c r="AA142" i="54"/>
  <c r="Z23" i="54"/>
  <c r="Z60" i="54"/>
  <c r="Z69" i="54"/>
  <c r="O69" i="54"/>
  <c r="O66" i="54"/>
  <c r="P86" i="54"/>
  <c r="Z86" i="54"/>
  <c r="Z85" i="54"/>
  <c r="P85" i="54"/>
  <c r="I84" i="54"/>
  <c r="Y84" i="54" s="1"/>
  <c r="O84" i="54"/>
  <c r="Z76" i="54"/>
  <c r="N95" i="54"/>
  <c r="I104" i="54"/>
  <c r="Y104" i="54" s="1"/>
  <c r="O104" i="54"/>
  <c r="P103" i="54"/>
  <c r="Z103" i="54"/>
  <c r="I103" i="54"/>
  <c r="Y103" i="54" s="1"/>
  <c r="Z137" i="54"/>
  <c r="I129" i="54"/>
  <c r="Y129" i="54" s="1"/>
  <c r="O129" i="54"/>
  <c r="AA140" i="54"/>
  <c r="R140" i="54"/>
  <c r="R150" i="54"/>
  <c r="I150" i="54"/>
  <c r="Y150" i="54" s="1"/>
  <c r="Q150" i="54"/>
  <c r="Z150" i="54"/>
  <c r="O150" i="54"/>
  <c r="Q175" i="54"/>
  <c r="I168" i="54"/>
  <c r="Y168" i="54" s="1"/>
  <c r="P168" i="54"/>
  <c r="AA168" i="54"/>
  <c r="Q168" i="54"/>
  <c r="R168" i="54"/>
  <c r="Z168" i="54"/>
  <c r="P192" i="54"/>
  <c r="Z192" i="54"/>
  <c r="M192" i="54"/>
  <c r="I192" i="54"/>
  <c r="M198" i="54"/>
  <c r="I198" i="54"/>
  <c r="Y198" i="54" s="1"/>
  <c r="R198" i="54"/>
  <c r="N198" i="54"/>
  <c r="Z198" i="54"/>
  <c r="O198" i="54"/>
  <c r="AA198" i="54"/>
  <c r="N94" i="54"/>
  <c r="R94" i="54"/>
  <c r="AA110" i="54"/>
  <c r="AA120" i="54"/>
  <c r="I120" i="54"/>
  <c r="Y120" i="54" s="1"/>
  <c r="I202" i="54"/>
  <c r="Y202" i="54" s="1"/>
  <c r="P202" i="54"/>
  <c r="AA202" i="54"/>
  <c r="M202" i="54"/>
  <c r="Q202" i="54"/>
  <c r="N202" i="54"/>
  <c r="R202" i="54"/>
  <c r="Z202" i="54"/>
  <c r="I193" i="54"/>
  <c r="Y193" i="54" s="1"/>
  <c r="M193" i="54"/>
  <c r="Q193" i="54"/>
  <c r="I226" i="54"/>
  <c r="Y226" i="54" s="1"/>
  <c r="R226" i="54"/>
  <c r="Z226" i="54"/>
  <c r="O226" i="54"/>
  <c r="AA226" i="54"/>
  <c r="Q88" i="54"/>
  <c r="Z88" i="54"/>
  <c r="Z146" i="54"/>
  <c r="O146" i="54"/>
  <c r="AA146" i="54"/>
  <c r="I159" i="54"/>
  <c r="Y159" i="54" s="1"/>
  <c r="I157" i="54"/>
  <c r="Y157" i="54" s="1"/>
  <c r="P157" i="54"/>
  <c r="AA157" i="54"/>
  <c r="Q157" i="54"/>
  <c r="O172" i="54"/>
  <c r="P172" i="54"/>
  <c r="I214" i="54"/>
  <c r="Y214" i="54" s="1"/>
  <c r="O214" i="54"/>
  <c r="P209" i="54"/>
  <c r="I207" i="54"/>
  <c r="Y207" i="54" s="1"/>
  <c r="R207" i="54"/>
  <c r="Z207" i="54"/>
  <c r="I149" i="54"/>
  <c r="Y149" i="54" s="1"/>
  <c r="I145" i="54"/>
  <c r="Y145" i="54" s="1"/>
  <c r="O145" i="54"/>
  <c r="O156" i="54"/>
  <c r="O174" i="54"/>
  <c r="Z215" i="54"/>
  <c r="O215" i="54"/>
  <c r="AA215" i="54"/>
  <c r="AA161" i="54"/>
  <c r="O169" i="54"/>
  <c r="O203" i="54"/>
  <c r="O225" i="54"/>
  <c r="I20" i="54"/>
  <c r="Y20" i="54" s="1"/>
  <c r="P20" i="54"/>
  <c r="AA20" i="54"/>
  <c r="AA16" i="54"/>
  <c r="Q13" i="54"/>
  <c r="R12" i="54"/>
  <c r="O32" i="54"/>
  <c r="I30" i="54"/>
  <c r="Y30" i="54" s="1"/>
  <c r="O30" i="54"/>
  <c r="P29" i="54"/>
  <c r="Z29" i="54"/>
  <c r="I29" i="54"/>
  <c r="Y29" i="54" s="1"/>
  <c r="I47" i="54"/>
  <c r="Y47" i="54" s="1"/>
  <c r="Q47" i="54"/>
  <c r="Z47" i="54"/>
  <c r="O47" i="54"/>
  <c r="I41" i="54"/>
  <c r="Y41" i="54" s="1"/>
  <c r="O41" i="54"/>
  <c r="I40" i="54"/>
  <c r="Y40" i="54" s="1"/>
  <c r="P40" i="54"/>
  <c r="Z40" i="54"/>
  <c r="O57" i="54"/>
  <c r="AA57" i="54"/>
  <c r="I57" i="54"/>
  <c r="Y57" i="54" s="1"/>
  <c r="R57" i="54"/>
  <c r="Q56" i="54"/>
  <c r="I54" i="54"/>
  <c r="Y54" i="54" s="1"/>
  <c r="O54" i="54"/>
  <c r="Z54" i="54"/>
  <c r="AA62" i="54"/>
  <c r="R62" i="54"/>
  <c r="Z62" i="54"/>
  <c r="P62" i="54"/>
  <c r="I62" i="54"/>
  <c r="R70" i="54"/>
  <c r="I67" i="54"/>
  <c r="Y67" i="54" s="1"/>
  <c r="O67" i="54"/>
  <c r="Z67" i="54"/>
  <c r="Q64" i="54"/>
  <c r="I64" i="54"/>
  <c r="Y64" i="54" s="1"/>
  <c r="R64" i="54"/>
  <c r="O64" i="54"/>
  <c r="AA64" i="54"/>
  <c r="AA75" i="54"/>
  <c r="R75" i="54"/>
  <c r="Z75" i="54"/>
  <c r="P75" i="54"/>
  <c r="I75" i="54"/>
  <c r="M92" i="54"/>
  <c r="Q92" i="54"/>
  <c r="O92" i="54"/>
  <c r="AA92" i="54"/>
  <c r="I92" i="54"/>
  <c r="Y92" i="54" s="1"/>
  <c r="R92" i="54"/>
  <c r="I89" i="54"/>
  <c r="Y89" i="54" s="1"/>
  <c r="Q89" i="54"/>
  <c r="M89" i="54"/>
  <c r="Z89" i="54"/>
  <c r="I107" i="54"/>
  <c r="Y107" i="54" s="1"/>
  <c r="P107" i="54"/>
  <c r="Z107" i="54"/>
  <c r="O107" i="54"/>
  <c r="I138" i="54"/>
  <c r="Y138" i="54" s="1"/>
  <c r="O138" i="54"/>
  <c r="R138" i="54"/>
  <c r="Z138" i="54"/>
  <c r="I132" i="54"/>
  <c r="Y132" i="54" s="1"/>
  <c r="P132" i="54"/>
  <c r="Z132" i="54"/>
  <c r="O132" i="54"/>
  <c r="I162" i="54"/>
  <c r="Y162" i="54" s="1"/>
  <c r="P162" i="54"/>
  <c r="AA162" i="54"/>
  <c r="O162" i="54"/>
  <c r="Z162" i="54"/>
  <c r="I154" i="54"/>
  <c r="Y154" i="54" s="1"/>
  <c r="AA154" i="54"/>
  <c r="P154" i="54"/>
  <c r="O154" i="54"/>
  <c r="Z154" i="54"/>
  <c r="I167" i="54"/>
  <c r="Y167" i="54" s="1"/>
  <c r="O167" i="54"/>
  <c r="Z167" i="54"/>
  <c r="Q167" i="54"/>
  <c r="N199" i="54"/>
  <c r="O199" i="54"/>
  <c r="Z199" i="54"/>
  <c r="AA10" i="54"/>
  <c r="Q10" i="54"/>
  <c r="O20" i="54"/>
  <c r="I19" i="54"/>
  <c r="Y19" i="54" s="1"/>
  <c r="Q19" i="54"/>
  <c r="Z18" i="54"/>
  <c r="Z17" i="54"/>
  <c r="Z16" i="54"/>
  <c r="Q16" i="54"/>
  <c r="O12" i="54"/>
  <c r="I11" i="54"/>
  <c r="Y11" i="54" s="1"/>
  <c r="R31" i="54"/>
  <c r="I31" i="54"/>
  <c r="Y31" i="54" s="1"/>
  <c r="P31" i="54"/>
  <c r="Z30" i="54"/>
  <c r="I28" i="54"/>
  <c r="Y28" i="54" s="1"/>
  <c r="Q28" i="54"/>
  <c r="Z28" i="54"/>
  <c r="O28" i="54"/>
  <c r="I42" i="54"/>
  <c r="Y42" i="54" s="1"/>
  <c r="P42" i="54"/>
  <c r="AA42" i="54"/>
  <c r="R42" i="54"/>
  <c r="Z41" i="54"/>
  <c r="O39" i="54"/>
  <c r="I39" i="54"/>
  <c r="Y39" i="54" s="1"/>
  <c r="Q39" i="54"/>
  <c r="Z39" i="54"/>
  <c r="I77" i="54"/>
  <c r="Y77" i="54" s="1"/>
  <c r="P77" i="54"/>
  <c r="AA77" i="54"/>
  <c r="O77" i="54"/>
  <c r="R77" i="54"/>
  <c r="Z77" i="54"/>
  <c r="N99" i="54"/>
  <c r="O99" i="54"/>
  <c r="Z99" i="54"/>
  <c r="M98" i="54"/>
  <c r="I98" i="54"/>
  <c r="Y98" i="54" s="1"/>
  <c r="R98" i="54"/>
  <c r="N98" i="54"/>
  <c r="P98" i="54"/>
  <c r="Z98" i="54"/>
  <c r="I112" i="54"/>
  <c r="Y112" i="54" s="1"/>
  <c r="Z112" i="54"/>
  <c r="O112" i="54"/>
  <c r="I108" i="54"/>
  <c r="Y108" i="54" s="1"/>
  <c r="O108" i="54"/>
  <c r="Z108" i="54"/>
  <c r="AA107" i="54"/>
  <c r="I118" i="54"/>
  <c r="Y118" i="54" s="1"/>
  <c r="P118" i="54"/>
  <c r="AA118" i="54"/>
  <c r="R118" i="54"/>
  <c r="Q118" i="54"/>
  <c r="O115" i="54"/>
  <c r="I115" i="54"/>
  <c r="Y115" i="54" s="1"/>
  <c r="Q115" i="54"/>
  <c r="Z115" i="54"/>
  <c r="AA115" i="54"/>
  <c r="I133" i="54"/>
  <c r="Y133" i="54" s="1"/>
  <c r="O133" i="54"/>
  <c r="Z133" i="54"/>
  <c r="AA132" i="54"/>
  <c r="Q143" i="54"/>
  <c r="O143" i="54"/>
  <c r="O164" i="54"/>
  <c r="Z164" i="54"/>
  <c r="I158" i="54"/>
  <c r="Y158" i="54" s="1"/>
  <c r="P158" i="54"/>
  <c r="AA158" i="54"/>
  <c r="O158" i="54"/>
  <c r="Z158" i="54"/>
  <c r="O228" i="54"/>
  <c r="AA228" i="54"/>
  <c r="I228" i="54"/>
  <c r="Y228" i="54" s="1"/>
  <c r="R228" i="54"/>
  <c r="Z228" i="54"/>
  <c r="P228" i="54"/>
  <c r="R16" i="54"/>
  <c r="O13" i="54"/>
  <c r="Z13" i="54"/>
  <c r="AA32" i="54"/>
  <c r="Q60" i="54"/>
  <c r="O73" i="54"/>
  <c r="Z73" i="54"/>
  <c r="I71" i="54"/>
  <c r="Y71" i="54" s="1"/>
  <c r="O71" i="54"/>
  <c r="Z70" i="54"/>
  <c r="P70" i="54"/>
  <c r="I70" i="54"/>
  <c r="Y70" i="54" s="1"/>
  <c r="I82" i="54"/>
  <c r="Y82" i="54" s="1"/>
  <c r="Q82" i="54"/>
  <c r="Z82" i="54"/>
  <c r="P82" i="54"/>
  <c r="AA82" i="54"/>
  <c r="M94" i="54"/>
  <c r="O94" i="54"/>
  <c r="AA94" i="54"/>
  <c r="P94" i="54"/>
  <c r="I94" i="54"/>
  <c r="Y94" i="54" s="1"/>
  <c r="P92" i="54"/>
  <c r="P124" i="54"/>
  <c r="Z124" i="54"/>
  <c r="I124" i="54"/>
  <c r="Y124" i="54" s="1"/>
  <c r="O124" i="54"/>
  <c r="I144" i="54"/>
  <c r="Y144" i="54" s="1"/>
  <c r="R144" i="54"/>
  <c r="O144" i="54"/>
  <c r="AA144" i="54"/>
  <c r="Z144" i="54"/>
  <c r="I160" i="54"/>
  <c r="Y160" i="54" s="1"/>
  <c r="O160" i="54"/>
  <c r="Z160" i="54"/>
  <c r="Z20" i="54"/>
  <c r="R20" i="54"/>
  <c r="O19" i="54"/>
  <c r="O18" i="54"/>
  <c r="O17" i="54"/>
  <c r="O16" i="54"/>
  <c r="I15" i="54"/>
  <c r="Y15" i="54" s="1"/>
  <c r="Z12" i="54"/>
  <c r="Q12" i="54"/>
  <c r="I12" i="54"/>
  <c r="Y12" i="54" s="1"/>
  <c r="Q11" i="54"/>
  <c r="Z32" i="54"/>
  <c r="P32" i="54"/>
  <c r="Z31" i="54"/>
  <c r="O31" i="54"/>
  <c r="O29" i="54"/>
  <c r="P28" i="54"/>
  <c r="AA36" i="54"/>
  <c r="I36" i="54"/>
  <c r="Z36" i="54"/>
  <c r="P36" i="54"/>
  <c r="AA47" i="54"/>
  <c r="Z42" i="54"/>
  <c r="O42" i="54"/>
  <c r="O40" i="54"/>
  <c r="P39" i="54"/>
  <c r="Z57" i="54"/>
  <c r="O56" i="54"/>
  <c r="R72" i="54"/>
  <c r="O72" i="54"/>
  <c r="I72" i="54"/>
  <c r="Y72" i="54" s="1"/>
  <c r="Q72" i="54"/>
  <c r="Z72" i="54"/>
  <c r="Z71" i="54"/>
  <c r="Z64" i="54"/>
  <c r="I80" i="54"/>
  <c r="Y80" i="54" s="1"/>
  <c r="O80" i="54"/>
  <c r="Z80" i="54"/>
  <c r="Q77" i="54"/>
  <c r="Z92" i="54"/>
  <c r="N92" i="54"/>
  <c r="O89" i="54"/>
  <c r="AA114" i="54"/>
  <c r="Z114" i="54"/>
  <c r="Q114" i="54"/>
  <c r="I114" i="54"/>
  <c r="R114" i="54"/>
  <c r="I125" i="54"/>
  <c r="Y125" i="54" s="1"/>
  <c r="O125" i="54"/>
  <c r="Z125" i="54"/>
  <c r="AA124" i="54"/>
  <c r="Q138" i="54"/>
  <c r="Q162" i="54"/>
  <c r="Q154" i="54"/>
  <c r="I55" i="54"/>
  <c r="Y55" i="54" s="1"/>
  <c r="P55" i="54"/>
  <c r="AA55" i="54"/>
  <c r="R51" i="54"/>
  <c r="I68" i="54"/>
  <c r="Y68" i="54" s="1"/>
  <c r="P68" i="54"/>
  <c r="AA68" i="54"/>
  <c r="AA65" i="54"/>
  <c r="R85" i="54"/>
  <c r="Q81" i="54"/>
  <c r="I76" i="54"/>
  <c r="Y76" i="54" s="1"/>
  <c r="O76" i="54"/>
  <c r="I97" i="54"/>
  <c r="Y97" i="54" s="1"/>
  <c r="Q97" i="54"/>
  <c r="N91" i="54"/>
  <c r="M90" i="54"/>
  <c r="I90" i="54"/>
  <c r="Y90" i="54" s="1"/>
  <c r="R90" i="54"/>
  <c r="Z101" i="54"/>
  <c r="O111" i="54"/>
  <c r="I109" i="54"/>
  <c r="Y109" i="54" s="1"/>
  <c r="P109" i="54"/>
  <c r="AA109" i="54"/>
  <c r="R109" i="54"/>
  <c r="O106" i="54"/>
  <c r="I106" i="54"/>
  <c r="Y106" i="54" s="1"/>
  <c r="Q106" i="54"/>
  <c r="Z106" i="54"/>
  <c r="I123" i="54"/>
  <c r="Y123" i="54" s="1"/>
  <c r="Q123" i="54"/>
  <c r="Z123" i="54"/>
  <c r="O123" i="54"/>
  <c r="I117" i="54"/>
  <c r="Y117" i="54" s="1"/>
  <c r="O117" i="54"/>
  <c r="I116" i="54"/>
  <c r="Y116" i="54" s="1"/>
  <c r="P116" i="54"/>
  <c r="Z116" i="54"/>
  <c r="I134" i="54"/>
  <c r="Y134" i="54" s="1"/>
  <c r="R134" i="54"/>
  <c r="Z134" i="54"/>
  <c r="O134" i="54"/>
  <c r="Q151" i="54"/>
  <c r="O161" i="54"/>
  <c r="Z161" i="54"/>
  <c r="Q161" i="54"/>
  <c r="I161" i="54"/>
  <c r="Y161" i="54" s="1"/>
  <c r="O173" i="54"/>
  <c r="Z173" i="54"/>
  <c r="M196" i="54"/>
  <c r="O196" i="54"/>
  <c r="AA196" i="54"/>
  <c r="I196" i="54"/>
  <c r="Y196" i="54" s="1"/>
  <c r="R196" i="54"/>
  <c r="N196" i="54"/>
  <c r="Z196" i="54"/>
  <c r="R23" i="54"/>
  <c r="Q27" i="54"/>
  <c r="O25" i="54"/>
  <c r="Q46" i="54"/>
  <c r="O44" i="54"/>
  <c r="Z49" i="54"/>
  <c r="O52" i="54"/>
  <c r="Z52" i="54"/>
  <c r="AA51" i="54"/>
  <c r="Z65" i="54"/>
  <c r="P65" i="54"/>
  <c r="AA86" i="54"/>
  <c r="AA85" i="54"/>
  <c r="P83" i="54"/>
  <c r="Z83" i="54"/>
  <c r="Z81" i="54"/>
  <c r="O79" i="54"/>
  <c r="O97" i="54"/>
  <c r="I93" i="54"/>
  <c r="Y93" i="54" s="1"/>
  <c r="M93" i="54"/>
  <c r="O90" i="54"/>
  <c r="Q101" i="54"/>
  <c r="Z111" i="54"/>
  <c r="P111" i="54"/>
  <c r="Z109" i="54"/>
  <c r="O109" i="54"/>
  <c r="P106" i="54"/>
  <c r="P123" i="54"/>
  <c r="I137" i="54"/>
  <c r="Y137" i="54" s="1"/>
  <c r="O137" i="54"/>
  <c r="P136" i="54"/>
  <c r="Z136" i="54"/>
  <c r="I136" i="54"/>
  <c r="Y136" i="54" s="1"/>
  <c r="Q134" i="54"/>
  <c r="O148" i="54"/>
  <c r="AA148" i="54"/>
  <c r="I148" i="54"/>
  <c r="Y148" i="54" s="1"/>
  <c r="R148" i="54"/>
  <c r="Q147" i="54"/>
  <c r="P161" i="54"/>
  <c r="O177" i="54"/>
  <c r="Q216" i="54"/>
  <c r="O216" i="54"/>
  <c r="I227" i="54"/>
  <c r="Y227" i="54" s="1"/>
  <c r="Q227" i="54"/>
  <c r="O227" i="54"/>
  <c r="R127" i="54"/>
  <c r="I163" i="54"/>
  <c r="Y163" i="54" s="1"/>
  <c r="Q172" i="54"/>
  <c r="M200" i="54"/>
  <c r="I200" i="54"/>
  <c r="Y200" i="54" s="1"/>
  <c r="R200" i="54"/>
  <c r="O200" i="54"/>
  <c r="AA200" i="54"/>
  <c r="N195" i="54"/>
  <c r="O195" i="54"/>
  <c r="AA205" i="54"/>
  <c r="Z205" i="54"/>
  <c r="Q205" i="54"/>
  <c r="I205" i="54"/>
  <c r="I213" i="54"/>
  <c r="Y213" i="54" s="1"/>
  <c r="R213" i="54"/>
  <c r="O213" i="54"/>
  <c r="AA213" i="54"/>
  <c r="Q212" i="54"/>
  <c r="O220" i="54"/>
  <c r="AA220" i="54"/>
  <c r="I220" i="54"/>
  <c r="Y220" i="54" s="1"/>
  <c r="R220" i="54"/>
  <c r="I219" i="54"/>
  <c r="Y219" i="54" s="1"/>
  <c r="Q219" i="54"/>
  <c r="P88" i="54"/>
  <c r="AA102" i="54"/>
  <c r="Q122" i="54"/>
  <c r="O120" i="54"/>
  <c r="Q131" i="54"/>
  <c r="Z140" i="54"/>
  <c r="Q146" i="54"/>
  <c r="R153" i="54"/>
  <c r="Z163" i="54"/>
  <c r="P163" i="54"/>
  <c r="Z159" i="54"/>
  <c r="P159" i="54"/>
  <c r="I175" i="54"/>
  <c r="Y175" i="54" s="1"/>
  <c r="O175" i="54"/>
  <c r="Z175" i="54"/>
  <c r="I174" i="54"/>
  <c r="Y174" i="54" s="1"/>
  <c r="R174" i="54"/>
  <c r="Z172" i="54"/>
  <c r="O170" i="54"/>
  <c r="AA170" i="54"/>
  <c r="AA192" i="54"/>
  <c r="N192" i="54"/>
  <c r="Q192" i="54"/>
  <c r="P200" i="54"/>
  <c r="P205" i="54"/>
  <c r="P213" i="54"/>
  <c r="O209" i="54"/>
  <c r="AA209" i="54"/>
  <c r="I209" i="54"/>
  <c r="Y209" i="54" s="1"/>
  <c r="R209" i="54"/>
  <c r="Q208" i="54"/>
  <c r="AA218" i="54"/>
  <c r="I224" i="54"/>
  <c r="Y224" i="54" s="1"/>
  <c r="R224" i="54"/>
  <c r="O224" i="54"/>
  <c r="AA224" i="54"/>
  <c r="I223" i="54"/>
  <c r="Y223" i="54" s="1"/>
  <c r="Q223" i="54"/>
  <c r="P220" i="54"/>
  <c r="R166" i="54"/>
  <c r="Z201" i="54"/>
  <c r="O201" i="54"/>
  <c r="Q198" i="54"/>
  <c r="Z193" i="54"/>
  <c r="O193" i="54"/>
  <c r="Q215" i="54"/>
  <c r="Q207" i="54"/>
  <c r="Q226" i="54"/>
  <c r="Q229" i="54"/>
  <c r="Q225" i="54"/>
  <c r="Q221" i="54"/>
  <c r="AA229" i="54"/>
  <c r="P229" i="54"/>
  <c r="I229" i="54"/>
  <c r="Y229" i="54" s="1"/>
  <c r="Q228" i="54"/>
  <c r="R227" i="54"/>
  <c r="AA225" i="54"/>
  <c r="P225" i="54"/>
  <c r="I225" i="54"/>
  <c r="Y225" i="54" s="1"/>
  <c r="Q224" i="54"/>
  <c r="R223" i="54"/>
  <c r="AA221" i="54"/>
  <c r="P221" i="54"/>
  <c r="I221" i="54"/>
  <c r="Y221" i="54" s="1"/>
  <c r="Q220" i="54"/>
  <c r="R219" i="54"/>
  <c r="R229" i="54"/>
  <c r="AA227" i="54"/>
  <c r="P227" i="54"/>
  <c r="R225" i="54"/>
  <c r="AA223" i="54"/>
  <c r="P223" i="54"/>
  <c r="R221" i="54"/>
  <c r="AA219" i="54"/>
  <c r="P219" i="54"/>
  <c r="I218" i="54"/>
  <c r="P218" i="54"/>
  <c r="Q218" i="54"/>
  <c r="O218" i="54"/>
  <c r="AA216" i="54"/>
  <c r="P216" i="54"/>
  <c r="I216" i="54"/>
  <c r="Y216" i="54" s="1"/>
  <c r="R214" i="54"/>
  <c r="AA212" i="54"/>
  <c r="P212" i="54"/>
  <c r="I212" i="54"/>
  <c r="Y212" i="54" s="1"/>
  <c r="R210" i="54"/>
  <c r="AA208" i="54"/>
  <c r="P208" i="54"/>
  <c r="I208" i="54"/>
  <c r="Y208" i="54" s="1"/>
  <c r="R206" i="54"/>
  <c r="Q214" i="54"/>
  <c r="Q210" i="54"/>
  <c r="R216" i="54"/>
  <c r="AA214" i="54"/>
  <c r="P214" i="54"/>
  <c r="Q213" i="54"/>
  <c r="R212" i="54"/>
  <c r="AA210" i="54"/>
  <c r="P210" i="54"/>
  <c r="Q209" i="54"/>
  <c r="R208" i="54"/>
  <c r="AA206" i="54"/>
  <c r="P206" i="54"/>
  <c r="O205" i="54"/>
  <c r="Q203" i="54"/>
  <c r="M203" i="54"/>
  <c r="Q199" i="54"/>
  <c r="M199" i="54"/>
  <c r="Q195" i="54"/>
  <c r="M195" i="54"/>
  <c r="AA203" i="54"/>
  <c r="P203" i="54"/>
  <c r="I203" i="54"/>
  <c r="Y203" i="54" s="1"/>
  <c r="R201" i="54"/>
  <c r="N201" i="54"/>
  <c r="AA199" i="54"/>
  <c r="P199" i="54"/>
  <c r="I199" i="54"/>
  <c r="Y199" i="54" s="1"/>
  <c r="R197" i="54"/>
  <c r="N197" i="54"/>
  <c r="AA195" i="54"/>
  <c r="P195" i="54"/>
  <c r="I195" i="54"/>
  <c r="Y195" i="54" s="1"/>
  <c r="R193" i="54"/>
  <c r="N193" i="54"/>
  <c r="R203" i="54"/>
  <c r="AA201" i="54"/>
  <c r="P201" i="54"/>
  <c r="Q200" i="54"/>
  <c r="R199" i="54"/>
  <c r="AA197" i="54"/>
  <c r="P197" i="54"/>
  <c r="Q196" i="54"/>
  <c r="R195" i="54"/>
  <c r="AA193" i="54"/>
  <c r="P193" i="54"/>
  <c r="O192" i="54"/>
  <c r="Q177" i="54"/>
  <c r="Q173" i="54"/>
  <c r="Q169" i="54"/>
  <c r="AA177" i="54"/>
  <c r="P177" i="54"/>
  <c r="I177" i="54"/>
  <c r="Y177" i="54" s="1"/>
  <c r="R175" i="54"/>
  <c r="AA173" i="54"/>
  <c r="P173" i="54"/>
  <c r="I173" i="54"/>
  <c r="Y173" i="54" s="1"/>
  <c r="R171" i="54"/>
  <c r="AA169" i="54"/>
  <c r="P169" i="54"/>
  <c r="I169" i="54"/>
  <c r="Y169" i="54" s="1"/>
  <c r="R167" i="54"/>
  <c r="R177" i="54"/>
  <c r="AA175" i="54"/>
  <c r="P175" i="54"/>
  <c r="Q174" i="54"/>
  <c r="R173" i="54"/>
  <c r="AA171" i="54"/>
  <c r="P171" i="54"/>
  <c r="Q170" i="54"/>
  <c r="R169" i="54"/>
  <c r="AA167" i="54"/>
  <c r="P167" i="54"/>
  <c r="O166" i="54"/>
  <c r="AA166" i="54"/>
  <c r="I166" i="54"/>
  <c r="P166" i="54"/>
  <c r="Q164" i="54"/>
  <c r="R163" i="54"/>
  <c r="Q160" i="54"/>
  <c r="R159" i="54"/>
  <c r="Q156" i="54"/>
  <c r="R155" i="54"/>
  <c r="AA164" i="54"/>
  <c r="P164" i="54"/>
  <c r="Q163" i="54"/>
  <c r="R162" i="54"/>
  <c r="AA160" i="54"/>
  <c r="P160" i="54"/>
  <c r="Q159" i="54"/>
  <c r="R158" i="54"/>
  <c r="AA156" i="54"/>
  <c r="P156" i="54"/>
  <c r="I156" i="54"/>
  <c r="Y156" i="54" s="1"/>
  <c r="Q155" i="54"/>
  <c r="R154" i="54"/>
  <c r="R164" i="54"/>
  <c r="R160" i="54"/>
  <c r="R156" i="54"/>
  <c r="O153" i="54"/>
  <c r="AA153" i="54"/>
  <c r="I153" i="54"/>
  <c r="P153" i="54"/>
  <c r="AA151" i="54"/>
  <c r="P151" i="54"/>
  <c r="I151" i="54"/>
  <c r="Y151" i="54" s="1"/>
  <c r="R149" i="54"/>
  <c r="AA147" i="54"/>
  <c r="P147" i="54"/>
  <c r="I147" i="54"/>
  <c r="Y147" i="54" s="1"/>
  <c r="R145" i="54"/>
  <c r="AA143" i="54"/>
  <c r="P143" i="54"/>
  <c r="I143" i="54"/>
  <c r="Y143" i="54" s="1"/>
  <c r="R141" i="54"/>
  <c r="Z141" i="54"/>
  <c r="O141" i="54"/>
  <c r="Q149" i="54"/>
  <c r="Q145" i="54"/>
  <c r="Q141" i="54"/>
  <c r="R151" i="54"/>
  <c r="AA149" i="54"/>
  <c r="P149" i="54"/>
  <c r="Q148" i="54"/>
  <c r="R147" i="54"/>
  <c r="AA145" i="54"/>
  <c r="P145" i="54"/>
  <c r="Q144" i="54"/>
  <c r="R143" i="54"/>
  <c r="AA141" i="54"/>
  <c r="P141" i="54"/>
  <c r="I140" i="54"/>
  <c r="P140" i="54"/>
  <c r="Q140" i="54"/>
  <c r="O140" i="54"/>
  <c r="R137" i="54"/>
  <c r="R133" i="54"/>
  <c r="R129" i="54"/>
  <c r="Z128" i="54"/>
  <c r="AA138" i="54"/>
  <c r="P138" i="54"/>
  <c r="Q137" i="54"/>
  <c r="R136" i="54"/>
  <c r="AA134" i="54"/>
  <c r="P134" i="54"/>
  <c r="Q133" i="54"/>
  <c r="R132" i="54"/>
  <c r="P130" i="54"/>
  <c r="Q129" i="54"/>
  <c r="R128" i="54"/>
  <c r="AA128" i="54"/>
  <c r="P128" i="54"/>
  <c r="I128" i="54"/>
  <c r="Y128" i="54" s="1"/>
  <c r="O128" i="54"/>
  <c r="AA137" i="54"/>
  <c r="P137" i="54"/>
  <c r="Q136" i="54"/>
  <c r="AA133" i="54"/>
  <c r="P133" i="54"/>
  <c r="Q132" i="54"/>
  <c r="AA129" i="54"/>
  <c r="P129" i="54"/>
  <c r="Q128" i="54"/>
  <c r="Q127" i="54"/>
  <c r="O127" i="54"/>
  <c r="R125" i="54"/>
  <c r="R121" i="54"/>
  <c r="R117" i="54"/>
  <c r="Q125" i="54"/>
  <c r="R124" i="54"/>
  <c r="Q121" i="54"/>
  <c r="R120" i="54"/>
  <c r="Q117" i="54"/>
  <c r="R116" i="54"/>
  <c r="AA125" i="54"/>
  <c r="P125" i="54"/>
  <c r="Q124" i="54"/>
  <c r="R123" i="54"/>
  <c r="AA121" i="54"/>
  <c r="P121" i="54"/>
  <c r="Q120" i="54"/>
  <c r="R119" i="54"/>
  <c r="AA117" i="54"/>
  <c r="P117" i="54"/>
  <c r="Q116" i="54"/>
  <c r="R115" i="54"/>
  <c r="O114" i="54"/>
  <c r="R112" i="54"/>
  <c r="R108" i="54"/>
  <c r="R104" i="54"/>
  <c r="Q112" i="54"/>
  <c r="R111" i="54"/>
  <c r="Q108" i="54"/>
  <c r="R107" i="54"/>
  <c r="Q104" i="54"/>
  <c r="R103" i="54"/>
  <c r="AA112" i="54"/>
  <c r="P112" i="54"/>
  <c r="Q111" i="54"/>
  <c r="R110" i="54"/>
  <c r="AA108" i="54"/>
  <c r="P108" i="54"/>
  <c r="Q107" i="54"/>
  <c r="R106" i="54"/>
  <c r="AA104" i="54"/>
  <c r="P104" i="54"/>
  <c r="Q103" i="54"/>
  <c r="R102" i="54"/>
  <c r="I101" i="54"/>
  <c r="P101" i="54"/>
  <c r="O101" i="54"/>
  <c r="Q99" i="54"/>
  <c r="M99" i="54"/>
  <c r="Q95" i="54"/>
  <c r="M95" i="54"/>
  <c r="Q91" i="54"/>
  <c r="M91" i="54"/>
  <c r="AA99" i="54"/>
  <c r="P99" i="54"/>
  <c r="I99" i="54"/>
  <c r="Y99" i="54" s="1"/>
  <c r="Q98" i="54"/>
  <c r="R97" i="54"/>
  <c r="N97" i="54"/>
  <c r="AA95" i="54"/>
  <c r="P95" i="54"/>
  <c r="I95" i="54"/>
  <c r="Y95" i="54" s="1"/>
  <c r="Q94" i="54"/>
  <c r="R93" i="54"/>
  <c r="N93" i="54"/>
  <c r="AA91" i="54"/>
  <c r="P91" i="54"/>
  <c r="I91" i="54"/>
  <c r="Y91" i="54" s="1"/>
  <c r="Q90" i="54"/>
  <c r="R89" i="54"/>
  <c r="N89" i="54"/>
  <c r="R99" i="54"/>
  <c r="AA97" i="54"/>
  <c r="P97" i="54"/>
  <c r="R95" i="54"/>
  <c r="AA93" i="54"/>
  <c r="P93" i="54"/>
  <c r="R91" i="54"/>
  <c r="AA89" i="54"/>
  <c r="P89" i="54"/>
  <c r="O88" i="54"/>
  <c r="R84" i="54"/>
  <c r="R80" i="54"/>
  <c r="R76" i="54"/>
  <c r="Q84" i="54"/>
  <c r="R83" i="54"/>
  <c r="Q80" i="54"/>
  <c r="R79" i="54"/>
  <c r="Q76" i="54"/>
  <c r="R86" i="54"/>
  <c r="AA84" i="54"/>
  <c r="P84" i="54"/>
  <c r="Q83" i="54"/>
  <c r="R82" i="54"/>
  <c r="AA80" i="54"/>
  <c r="P80" i="54"/>
  <c r="Q79" i="54"/>
  <c r="R78" i="54"/>
  <c r="AA76" i="54"/>
  <c r="P76" i="54"/>
  <c r="O75" i="54"/>
  <c r="AA73" i="54"/>
  <c r="P73" i="54"/>
  <c r="I73" i="54"/>
  <c r="Y73" i="54" s="1"/>
  <c r="R71" i="54"/>
  <c r="AA69" i="54"/>
  <c r="P69" i="54"/>
  <c r="I69" i="54"/>
  <c r="Y69" i="54" s="1"/>
  <c r="R67" i="54"/>
  <c r="I65" i="54"/>
  <c r="Y65" i="54" s="1"/>
  <c r="R63" i="54"/>
  <c r="Q71" i="54"/>
  <c r="Q67" i="54"/>
  <c r="Q63" i="54"/>
  <c r="Z63" i="54"/>
  <c r="O63" i="54"/>
  <c r="R73" i="54"/>
  <c r="AA71" i="54"/>
  <c r="P71" i="54"/>
  <c r="Q70" i="54"/>
  <c r="R69" i="54"/>
  <c r="AA67" i="54"/>
  <c r="P67" i="54"/>
  <c r="Q66" i="54"/>
  <c r="R65" i="54"/>
  <c r="AA63" i="54"/>
  <c r="P63" i="54"/>
  <c r="O62" i="54"/>
  <c r="AA60" i="54"/>
  <c r="P60" i="54"/>
  <c r="I60" i="54"/>
  <c r="Y60" i="54" s="1"/>
  <c r="R58" i="54"/>
  <c r="AA56" i="54"/>
  <c r="P56" i="54"/>
  <c r="I56" i="54"/>
  <c r="Y56" i="54" s="1"/>
  <c r="R54" i="54"/>
  <c r="AA52" i="54"/>
  <c r="P52" i="54"/>
  <c r="I52" i="54"/>
  <c r="Y52" i="54" s="1"/>
  <c r="R50" i="54"/>
  <c r="Q58" i="54"/>
  <c r="Q54" i="54"/>
  <c r="Q50" i="54"/>
  <c r="R60" i="54"/>
  <c r="AA58" i="54"/>
  <c r="P58" i="54"/>
  <c r="Q57" i="54"/>
  <c r="R56" i="54"/>
  <c r="AA54" i="54"/>
  <c r="P54" i="54"/>
  <c r="Q53" i="54"/>
  <c r="R52" i="54"/>
  <c r="AA50" i="54"/>
  <c r="P50" i="54"/>
  <c r="I49" i="54"/>
  <c r="P49" i="54"/>
  <c r="Q49" i="54"/>
  <c r="O49" i="54"/>
  <c r="Z37" i="54"/>
  <c r="O37" i="54"/>
  <c r="R45" i="54"/>
  <c r="R41" i="54"/>
  <c r="R37" i="54"/>
  <c r="Q45" i="54"/>
  <c r="R44" i="54"/>
  <c r="Q41" i="54"/>
  <c r="R40" i="54"/>
  <c r="Q37" i="54"/>
  <c r="R47" i="54"/>
  <c r="AA45" i="54"/>
  <c r="P45" i="54"/>
  <c r="Q44" i="54"/>
  <c r="R43" i="54"/>
  <c r="AA41" i="54"/>
  <c r="P41" i="54"/>
  <c r="Q40" i="54"/>
  <c r="R39" i="54"/>
  <c r="AA37" i="54"/>
  <c r="P37" i="54"/>
  <c r="Q36" i="54"/>
  <c r="O36" i="54"/>
  <c r="R34" i="54"/>
  <c r="R30" i="54"/>
  <c r="R26" i="54"/>
  <c r="Q34" i="54"/>
  <c r="R33" i="54"/>
  <c r="Q30" i="54"/>
  <c r="R29" i="54"/>
  <c r="Q26" i="54"/>
  <c r="R25" i="54"/>
  <c r="AA34" i="54"/>
  <c r="P34" i="54"/>
  <c r="Q33" i="54"/>
  <c r="R32" i="54"/>
  <c r="AA30" i="54"/>
  <c r="P30" i="54"/>
  <c r="Q29" i="54"/>
  <c r="R28" i="54"/>
  <c r="AA26" i="54"/>
  <c r="P26" i="54"/>
  <c r="Q25" i="54"/>
  <c r="R24" i="54"/>
  <c r="Q23" i="54"/>
  <c r="O23" i="54"/>
  <c r="Q21" i="54"/>
  <c r="Q17" i="54"/>
  <c r="AA21" i="54"/>
  <c r="P21" i="54"/>
  <c r="I21" i="54"/>
  <c r="Y21" i="54" s="1"/>
  <c r="R19" i="54"/>
  <c r="AA17" i="54"/>
  <c r="P17" i="54"/>
  <c r="I17" i="54"/>
  <c r="Y17" i="54" s="1"/>
  <c r="R15" i="54"/>
  <c r="AA13" i="54"/>
  <c r="P13" i="54"/>
  <c r="I13" i="54"/>
  <c r="Y13" i="54" s="1"/>
  <c r="R11" i="54"/>
  <c r="R21" i="54"/>
  <c r="AA19" i="54"/>
  <c r="P19" i="54"/>
  <c r="Q18" i="54"/>
  <c r="R17" i="54"/>
  <c r="AA15" i="54"/>
  <c r="P15" i="54"/>
  <c r="Q14" i="54"/>
  <c r="R13" i="54"/>
  <c r="AA11" i="54"/>
  <c r="P11" i="54"/>
  <c r="I10" i="54"/>
  <c r="P10" i="54"/>
  <c r="O10" i="54"/>
  <c r="J53" i="1"/>
  <c r="D53" i="1"/>
  <c r="Y53" i="1" s="1"/>
  <c r="X29" i="48"/>
  <c r="O29" i="48"/>
  <c r="P16" i="48" s="1"/>
  <c r="V162" i="49"/>
  <c r="V171" i="49"/>
  <c r="V214" i="49"/>
  <c r="V215" i="49"/>
  <c r="V216" i="49"/>
  <c r="V217" i="49"/>
  <c r="V218" i="49"/>
  <c r="V219" i="49"/>
  <c r="V220" i="49"/>
  <c r="V221" i="49"/>
  <c r="V222" i="49"/>
  <c r="V223" i="49"/>
  <c r="V224" i="49"/>
  <c r="V225" i="49"/>
  <c r="V226" i="49"/>
  <c r="V227" i="49"/>
  <c r="V228" i="49"/>
  <c r="V229" i="49"/>
  <c r="V230" i="49"/>
  <c r="V231" i="49"/>
  <c r="V232" i="49"/>
  <c r="V233" i="49"/>
  <c r="V234" i="49"/>
  <c r="V235" i="49"/>
  <c r="V236" i="49"/>
  <c r="V237" i="49"/>
  <c r="V238" i="49"/>
  <c r="V239" i="49"/>
  <c r="V240" i="49"/>
  <c r="V241" i="49"/>
  <c r="V242" i="49"/>
  <c r="V243" i="49"/>
  <c r="V244" i="49"/>
  <c r="V245" i="49"/>
  <c r="V246" i="49"/>
  <c r="V247" i="49"/>
  <c r="V248" i="49"/>
  <c r="V249" i="49"/>
  <c r="V250" i="49"/>
  <c r="V251" i="49"/>
  <c r="V252" i="49"/>
  <c r="V253" i="49"/>
  <c r="V254" i="49"/>
  <c r="V255" i="49"/>
  <c r="V256" i="49"/>
  <c r="V257" i="49"/>
  <c r="V258" i="49"/>
  <c r="V259" i="49"/>
  <c r="V260" i="49"/>
  <c r="V261" i="49"/>
  <c r="V262" i="49"/>
  <c r="V263" i="49"/>
  <c r="V264" i="49"/>
  <c r="V265" i="49"/>
  <c r="V266" i="49"/>
  <c r="V267" i="49"/>
  <c r="V268" i="49"/>
  <c r="V269" i="49"/>
  <c r="V270" i="49"/>
  <c r="V271" i="49"/>
  <c r="V272" i="49"/>
  <c r="V273" i="49"/>
  <c r="V274" i="49"/>
  <c r="V275" i="49"/>
  <c r="V276" i="49"/>
  <c r="V277" i="49"/>
  <c r="V278" i="49"/>
  <c r="V279" i="49"/>
  <c r="V280" i="49"/>
  <c r="V281" i="49"/>
  <c r="V282" i="49"/>
  <c r="V283" i="49"/>
  <c r="V284" i="49"/>
  <c r="V285" i="49"/>
  <c r="V286" i="49"/>
  <c r="V287" i="49"/>
  <c r="V288" i="49"/>
  <c r="V289" i="49"/>
  <c r="V290" i="49"/>
  <c r="V291" i="49"/>
  <c r="V292" i="49"/>
  <c r="V293" i="49"/>
  <c r="V294" i="49"/>
  <c r="P24" i="50"/>
  <c r="Z58" i="1"/>
  <c r="H43" i="1"/>
  <c r="U43" i="1" s="1"/>
  <c r="H20" i="50"/>
  <c r="F22" i="50"/>
  <c r="V296" i="49"/>
  <c r="V301" i="49"/>
  <c r="V305" i="49"/>
  <c r="V307" i="49"/>
  <c r="V308" i="49"/>
  <c r="V310" i="49"/>
  <c r="V312" i="49"/>
  <c r="V313" i="49"/>
  <c r="V314" i="49"/>
  <c r="V315" i="49"/>
  <c r="V317" i="49"/>
  <c r="V320" i="49"/>
  <c r="V326" i="49"/>
  <c r="V329" i="49"/>
  <c r="V333" i="49"/>
  <c r="V336" i="49"/>
  <c r="V337" i="49"/>
  <c r="V338" i="49"/>
  <c r="V340" i="49"/>
  <c r="V342" i="49"/>
  <c r="V344" i="49"/>
  <c r="V347" i="49"/>
  <c r="V349" i="49"/>
  <c r="V351" i="49"/>
  <c r="V353" i="49"/>
  <c r="V354" i="49"/>
  <c r="V355" i="49"/>
  <c r="V356" i="49"/>
  <c r="V357" i="49"/>
  <c r="V358" i="49"/>
  <c r="V361" i="49"/>
  <c r="V362" i="49"/>
  <c r="V363" i="49"/>
  <c r="V364" i="49"/>
  <c r="V366" i="49"/>
  <c r="V367" i="49"/>
  <c r="V369" i="49"/>
  <c r="V375" i="49"/>
  <c r="V377" i="49"/>
  <c r="V380" i="49"/>
  <c r="V381" i="49"/>
  <c r="V382" i="49"/>
  <c r="V383" i="49"/>
  <c r="V387" i="49"/>
  <c r="V388" i="49"/>
  <c r="V392" i="49"/>
  <c r="V396" i="49"/>
  <c r="V399" i="49"/>
  <c r="V400" i="49"/>
  <c r="V402" i="49"/>
  <c r="V404" i="49"/>
  <c r="V406" i="49"/>
  <c r="V408" i="49"/>
  <c r="V410" i="49"/>
  <c r="V412" i="49"/>
  <c r="V416" i="49"/>
  <c r="V417" i="49"/>
  <c r="V421" i="49"/>
  <c r="V424" i="49"/>
  <c r="V427" i="49"/>
  <c r="V431" i="49"/>
  <c r="V435" i="49"/>
  <c r="V437" i="49"/>
  <c r="V439" i="49"/>
  <c r="V446" i="49"/>
  <c r="V451" i="49"/>
  <c r="V458" i="49"/>
  <c r="V460" i="49"/>
  <c r="V464" i="49"/>
  <c r="V465" i="49"/>
  <c r="V468" i="49"/>
  <c r="V470" i="49"/>
  <c r="V471" i="49"/>
  <c r="V473" i="49"/>
  <c r="V476" i="49"/>
  <c r="V479" i="49"/>
  <c r="V481" i="49"/>
  <c r="V482" i="49"/>
  <c r="V484" i="49"/>
  <c r="V486" i="49"/>
  <c r="V487" i="49"/>
  <c r="V491" i="49"/>
  <c r="V494" i="49"/>
  <c r="V498" i="49"/>
  <c r="V500" i="49"/>
  <c r="V503" i="49"/>
  <c r="V508" i="49"/>
  <c r="V594" i="49"/>
  <c r="V596" i="49"/>
  <c r="V597" i="49"/>
  <c r="V598" i="49"/>
  <c r="V599" i="49"/>
  <c r="O11" i="6"/>
  <c r="J29" i="49"/>
  <c r="AA17" i="50"/>
  <c r="V295" i="49"/>
  <c r="V297" i="49"/>
  <c r="V298" i="49"/>
  <c r="V299" i="49"/>
  <c r="V300" i="49"/>
  <c r="V302" i="49"/>
  <c r="V303" i="49"/>
  <c r="V304" i="49"/>
  <c r="V306" i="49"/>
  <c r="V309" i="49"/>
  <c r="V311" i="49"/>
  <c r="V316" i="49"/>
  <c r="V318" i="49"/>
  <c r="V319" i="49"/>
  <c r="V321" i="49"/>
  <c r="V322" i="49"/>
  <c r="V323" i="49"/>
  <c r="V324" i="49"/>
  <c r="V325" i="49"/>
  <c r="V327" i="49"/>
  <c r="V328" i="49"/>
  <c r="V330" i="49"/>
  <c r="V331" i="49"/>
  <c r="V332" i="49"/>
  <c r="V334" i="49"/>
  <c r="V335" i="49"/>
  <c r="V339" i="49"/>
  <c r="V341" i="49"/>
  <c r="V343" i="49"/>
  <c r="V345" i="49"/>
  <c r="V346" i="49"/>
  <c r="V348" i="49"/>
  <c r="V350" i="49"/>
  <c r="V352" i="49"/>
  <c r="V359" i="49"/>
  <c r="V360" i="49"/>
  <c r="V365" i="49"/>
  <c r="V368" i="49"/>
  <c r="V370" i="49"/>
  <c r="V371" i="49"/>
  <c r="V372" i="49"/>
  <c r="V373" i="49"/>
  <c r="V374" i="49"/>
  <c r="V376" i="49"/>
  <c r="V378" i="49"/>
  <c r="V379" i="49"/>
  <c r="V384" i="49"/>
  <c r="V385" i="49"/>
  <c r="V386" i="49"/>
  <c r="V389" i="49"/>
  <c r="V390" i="49"/>
  <c r="V391" i="49"/>
  <c r="V393" i="49"/>
  <c r="V394" i="49"/>
  <c r="V395" i="49"/>
  <c r="V397" i="49"/>
  <c r="V398" i="49"/>
  <c r="V401" i="49"/>
  <c r="V403" i="49"/>
  <c r="V405" i="49"/>
  <c r="V407" i="49"/>
  <c r="V409" i="49"/>
  <c r="V411" i="49"/>
  <c r="V413" i="49"/>
  <c r="V414" i="49"/>
  <c r="V415" i="49"/>
  <c r="V418" i="49"/>
  <c r="V419" i="49"/>
  <c r="V420" i="49"/>
  <c r="V422" i="49"/>
  <c r="V423" i="49"/>
  <c r="V425" i="49"/>
  <c r="V426" i="49"/>
  <c r="V428" i="49"/>
  <c r="V429" i="49"/>
  <c r="V430" i="49"/>
  <c r="V432" i="49"/>
  <c r="V433" i="49"/>
  <c r="V434" i="49"/>
  <c r="V436" i="49"/>
  <c r="V438" i="49"/>
  <c r="V440" i="49"/>
  <c r="V441" i="49"/>
  <c r="V442" i="49"/>
  <c r="V443" i="49"/>
  <c r="V444" i="49"/>
  <c r="V445" i="49"/>
  <c r="V447" i="49"/>
  <c r="V448" i="49"/>
  <c r="V449" i="49"/>
  <c r="V450" i="49"/>
  <c r="V452" i="49"/>
  <c r="V453" i="49"/>
  <c r="V454" i="49"/>
  <c r="V455" i="49"/>
  <c r="V456" i="49"/>
  <c r="V457" i="49"/>
  <c r="V459" i="49"/>
  <c r="V461" i="49"/>
  <c r="V462" i="49"/>
  <c r="V463" i="49"/>
  <c r="V466" i="49"/>
  <c r="V467" i="49"/>
  <c r="V469" i="49"/>
  <c r="V472" i="49"/>
  <c r="V474" i="49"/>
  <c r="V475" i="49"/>
  <c r="V477" i="49"/>
  <c r="V478" i="49"/>
  <c r="V480" i="49"/>
  <c r="V483" i="49"/>
  <c r="V485" i="49"/>
  <c r="V488" i="49"/>
  <c r="V489" i="49"/>
  <c r="V490" i="49"/>
  <c r="V492" i="49"/>
  <c r="V493" i="49"/>
  <c r="V495" i="49"/>
  <c r="V496" i="49"/>
  <c r="V497" i="49"/>
  <c r="V499" i="49"/>
  <c r="V501" i="49"/>
  <c r="V502" i="49"/>
  <c r="V504" i="49"/>
  <c r="V505" i="49"/>
  <c r="V506" i="49"/>
  <c r="V507" i="49"/>
  <c r="V509" i="49"/>
  <c r="V595" i="49"/>
  <c r="V600" i="49"/>
  <c r="H26" i="50"/>
  <c r="L25" i="50"/>
  <c r="F17" i="50"/>
  <c r="J28" i="49"/>
  <c r="J12" i="49"/>
  <c r="N12" i="49"/>
  <c r="V38" i="49"/>
  <c r="V206" i="49"/>
  <c r="AA28" i="50"/>
  <c r="R19" i="50"/>
  <c r="P18" i="50"/>
  <c r="H16" i="50"/>
  <c r="N14" i="50"/>
  <c r="F14" i="50"/>
  <c r="L13" i="50"/>
  <c r="AB50" i="50"/>
  <c r="L31" i="50"/>
  <c r="V601" i="49"/>
  <c r="V602" i="49"/>
  <c r="V603" i="49"/>
  <c r="V604" i="49"/>
  <c r="V605" i="49"/>
  <c r="V606" i="49"/>
  <c r="V607" i="49"/>
  <c r="V608" i="49"/>
  <c r="V609" i="49"/>
  <c r="V610" i="49"/>
  <c r="V611" i="49"/>
  <c r="V612" i="49"/>
  <c r="V613" i="49"/>
  <c r="V614" i="49"/>
  <c r="V615" i="49"/>
  <c r="V616" i="49"/>
  <c r="V617" i="49"/>
  <c r="V618" i="49"/>
  <c r="V619" i="49"/>
  <c r="V620" i="49"/>
  <c r="V621" i="49"/>
  <c r="V622" i="49"/>
  <c r="V623" i="49"/>
  <c r="V624" i="49"/>
  <c r="V625" i="49"/>
  <c r="V626" i="49"/>
  <c r="V627" i="49"/>
  <c r="V628" i="49"/>
  <c r="V629" i="49"/>
  <c r="V630" i="49"/>
  <c r="V631" i="49"/>
  <c r="V632" i="49"/>
  <c r="V633" i="49"/>
  <c r="V634" i="49"/>
  <c r="V635" i="49"/>
  <c r="V636" i="49"/>
  <c r="V637" i="49"/>
  <c r="V638" i="49"/>
  <c r="V639" i="49"/>
  <c r="V640" i="49"/>
  <c r="V641" i="49"/>
  <c r="V642" i="49"/>
  <c r="J34" i="50"/>
  <c r="F33" i="50"/>
  <c r="N29" i="50"/>
  <c r="R24" i="50"/>
  <c r="L21" i="50"/>
  <c r="R18" i="50"/>
  <c r="J17" i="50"/>
  <c r="AB36" i="50"/>
  <c r="P29" i="50"/>
  <c r="AB69" i="50"/>
  <c r="L104" i="48"/>
  <c r="M104" i="48"/>
  <c r="K25" i="1"/>
  <c r="N25" i="1"/>
  <c r="Z25" i="1" s="1"/>
  <c r="G25" i="1"/>
  <c r="N11" i="1"/>
  <c r="Z11" i="1" s="1"/>
  <c r="S76" i="1"/>
  <c r="S11" i="6"/>
  <c r="F28" i="50"/>
  <c r="AB28" i="50"/>
  <c r="H23" i="50"/>
  <c r="X63" i="48"/>
  <c r="AB25" i="50"/>
  <c r="H25" i="50"/>
  <c r="AA25" i="50"/>
  <c r="J54" i="1"/>
  <c r="S54" i="1"/>
  <c r="AA48" i="50"/>
  <c r="AB68" i="50"/>
  <c r="AA68" i="50"/>
  <c r="G45" i="1"/>
  <c r="AB107" i="1"/>
  <c r="H107" i="1"/>
  <c r="D107" i="1"/>
  <c r="Y107" i="1" s="1"/>
  <c r="R107" i="1"/>
  <c r="I107" i="1"/>
  <c r="F15" i="35"/>
  <c r="D57" i="1"/>
  <c r="Y57" i="1" s="1"/>
  <c r="H57" i="1"/>
  <c r="U57" i="1" s="1"/>
  <c r="S57" i="1"/>
  <c r="AB57" i="1"/>
  <c r="AB30" i="1"/>
  <c r="AA25" i="1"/>
  <c r="AB29" i="50"/>
  <c r="AA29" i="50"/>
  <c r="AA45" i="50"/>
  <c r="H21" i="50"/>
  <c r="AA53" i="50"/>
  <c r="X66" i="48"/>
  <c r="V209" i="49"/>
  <c r="H22" i="50"/>
  <c r="AA41" i="50"/>
  <c r="AB65" i="50"/>
  <c r="AA65" i="50"/>
  <c r="AB29" i="2"/>
  <c r="G34" i="1"/>
  <c r="H32" i="50"/>
  <c r="AA32" i="50"/>
  <c r="AB27" i="50"/>
  <c r="M103" i="48"/>
  <c r="L103" i="48"/>
  <c r="V210" i="49"/>
  <c r="F24" i="50"/>
  <c r="AB24" i="50"/>
  <c r="L14" i="50"/>
  <c r="AB62" i="50"/>
  <c r="AA62" i="50"/>
  <c r="S12" i="1"/>
  <c r="G12" i="1"/>
  <c r="J27" i="49"/>
  <c r="AB31" i="50"/>
  <c r="F26" i="50"/>
  <c r="P21" i="50"/>
  <c r="AB61" i="50"/>
  <c r="AB64" i="50"/>
  <c r="H59" i="1"/>
  <c r="U59" i="1" s="1"/>
  <c r="P14" i="45"/>
  <c r="E29" i="48"/>
  <c r="W29" i="48" s="1"/>
  <c r="L75" i="48"/>
  <c r="M105" i="48"/>
  <c r="L105" i="48"/>
  <c r="N20" i="49"/>
  <c r="V655" i="49"/>
  <c r="AA27" i="50"/>
  <c r="L27" i="50"/>
  <c r="AA23" i="50"/>
  <c r="AB23" i="50"/>
  <c r="L15" i="50"/>
  <c r="H24" i="50"/>
  <c r="AA24" i="50"/>
  <c r="AB17" i="50"/>
  <c r="H17" i="50"/>
  <c r="AB38" i="50"/>
  <c r="AB66" i="50"/>
  <c r="AA66" i="50"/>
  <c r="I15" i="35"/>
  <c r="L15" i="35" s="1"/>
  <c r="J24" i="49"/>
  <c r="L23" i="49"/>
  <c r="E23" i="49"/>
  <c r="L21" i="49"/>
  <c r="AB33" i="50"/>
  <c r="H33" i="50"/>
  <c r="AA31" i="50"/>
  <c r="N30" i="50"/>
  <c r="J27" i="50"/>
  <c r="F23" i="50"/>
  <c r="L22" i="50"/>
  <c r="AA21" i="50"/>
  <c r="AB19" i="50"/>
  <c r="P19" i="50"/>
  <c r="J15" i="50"/>
  <c r="H14" i="50"/>
  <c r="P13" i="50"/>
  <c r="AA56" i="50"/>
  <c r="AB60" i="50"/>
  <c r="AA69" i="50"/>
  <c r="AB70" i="50"/>
  <c r="AA70" i="50"/>
  <c r="AB72" i="50"/>
  <c r="AB74" i="50"/>
  <c r="AB76" i="50"/>
  <c r="L14" i="49"/>
  <c r="V163" i="49"/>
  <c r="L26" i="50"/>
  <c r="AB21" i="50"/>
  <c r="F20" i="50"/>
  <c r="L18" i="50"/>
  <c r="R17" i="50"/>
  <c r="R16" i="50"/>
  <c r="N13" i="50"/>
  <c r="AB13" i="50"/>
  <c r="P20" i="50"/>
  <c r="AB59" i="50"/>
  <c r="AB63" i="50"/>
  <c r="AB67" i="50"/>
  <c r="AB71" i="50"/>
  <c r="AB73" i="50"/>
  <c r="AB75" i="50"/>
  <c r="AA71" i="50"/>
  <c r="AA72" i="50"/>
  <c r="AA73" i="50"/>
  <c r="AA74" i="50"/>
  <c r="AA75" i="50"/>
  <c r="AA76" i="50"/>
  <c r="AB39" i="50"/>
  <c r="AA39" i="50"/>
  <c r="N18" i="50"/>
  <c r="AB49" i="50"/>
  <c r="AB51" i="50"/>
  <c r="AA51" i="50"/>
  <c r="R29" i="50"/>
  <c r="P23" i="50"/>
  <c r="J21" i="50"/>
  <c r="R13" i="50"/>
  <c r="F21" i="50"/>
  <c r="AA37" i="50"/>
  <c r="AB40" i="50"/>
  <c r="AB41" i="50"/>
  <c r="AB42" i="50"/>
  <c r="AA44" i="50"/>
  <c r="H15" i="50"/>
  <c r="AB44" i="50"/>
  <c r="AB45" i="50"/>
  <c r="AB46" i="50"/>
  <c r="R33" i="50"/>
  <c r="N33" i="50"/>
  <c r="H27" i="50"/>
  <c r="P31" i="50"/>
  <c r="AB37" i="50"/>
  <c r="AA40" i="50"/>
  <c r="AB43" i="50"/>
  <c r="AA43" i="50"/>
  <c r="AB47" i="50"/>
  <c r="AA47" i="50"/>
  <c r="AB53" i="50"/>
  <c r="AB55" i="50"/>
  <c r="AA55" i="50"/>
  <c r="AB57" i="50"/>
  <c r="AB48" i="50"/>
  <c r="AB52" i="50"/>
  <c r="AB56" i="50"/>
  <c r="AA38" i="50"/>
  <c r="AA42" i="50"/>
  <c r="AA46" i="50"/>
  <c r="AA50" i="50"/>
  <c r="AA54" i="50"/>
  <c r="L19" i="50"/>
  <c r="H13" i="50"/>
  <c r="N32" i="50"/>
  <c r="H31" i="50"/>
  <c r="P26" i="50"/>
  <c r="P22" i="50"/>
  <c r="N16" i="50"/>
  <c r="P14" i="50"/>
  <c r="F13" i="50"/>
  <c r="F32" i="50"/>
  <c r="H29" i="50"/>
  <c r="F16" i="50"/>
  <c r="H34" i="50"/>
  <c r="H30" i="50"/>
  <c r="N28" i="50"/>
  <c r="N24" i="50"/>
  <c r="N20" i="50"/>
  <c r="H18" i="50"/>
  <c r="N17" i="50"/>
  <c r="P34" i="50"/>
  <c r="P30" i="50"/>
  <c r="H19" i="50"/>
  <c r="J28" i="50"/>
  <c r="J24" i="50"/>
  <c r="J20" i="50"/>
  <c r="F15" i="50"/>
  <c r="J13" i="50"/>
  <c r="AB34" i="50"/>
  <c r="AB30" i="50"/>
  <c r="AB26" i="50"/>
  <c r="AB22" i="50"/>
  <c r="AB18" i="50"/>
  <c r="AB14" i="50"/>
  <c r="AA34" i="50"/>
  <c r="AA30" i="50"/>
  <c r="AA26" i="50"/>
  <c r="AA22" i="50"/>
  <c r="AA18" i="50"/>
  <c r="AA14" i="50"/>
  <c r="V168" i="49"/>
  <c r="V207" i="49"/>
  <c r="N29" i="49"/>
  <c r="P28" i="49"/>
  <c r="V54" i="49"/>
  <c r="V55" i="49"/>
  <c r="V75" i="49"/>
  <c r="V90" i="49"/>
  <c r="V91" i="49"/>
  <c r="V95" i="49"/>
  <c r="V96" i="49"/>
  <c r="V98" i="49"/>
  <c r="V99" i="49"/>
  <c r="V100" i="49"/>
  <c r="V101" i="49"/>
  <c r="V116" i="49"/>
  <c r="V117" i="49"/>
  <c r="V118" i="49"/>
  <c r="V121" i="49"/>
  <c r="V124" i="49"/>
  <c r="V128" i="49"/>
  <c r="V132" i="49"/>
  <c r="V133" i="49"/>
  <c r="V134" i="49"/>
  <c r="V135" i="49"/>
  <c r="V136" i="49"/>
  <c r="V137" i="49"/>
  <c r="V138" i="49"/>
  <c r="V139" i="49"/>
  <c r="V140" i="49"/>
  <c r="V141" i="49"/>
  <c r="V143" i="49"/>
  <c r="V144" i="49"/>
  <c r="V145" i="49"/>
  <c r="V146" i="49"/>
  <c r="V147" i="49"/>
  <c r="V148" i="49"/>
  <c r="V149" i="49"/>
  <c r="V150" i="49"/>
  <c r="V151" i="49"/>
  <c r="V152" i="49"/>
  <c r="V153" i="49"/>
  <c r="V154" i="49"/>
  <c r="V155" i="49"/>
  <c r="V156" i="49"/>
  <c r="V157" i="49"/>
  <c r="V158" i="49"/>
  <c r="V166" i="49"/>
  <c r="V213" i="49"/>
  <c r="P23" i="49"/>
  <c r="P22" i="49"/>
  <c r="N16" i="49"/>
  <c r="J15" i="49"/>
  <c r="V211" i="49"/>
  <c r="V169" i="49"/>
  <c r="V159" i="49"/>
  <c r="V510" i="49"/>
  <c r="V511" i="49"/>
  <c r="V512" i="49"/>
  <c r="V513" i="49"/>
  <c r="V514" i="49"/>
  <c r="V515" i="49"/>
  <c r="V516" i="49"/>
  <c r="V517" i="49"/>
  <c r="V518" i="49"/>
  <c r="V519" i="49"/>
  <c r="V520" i="49"/>
  <c r="V521" i="49"/>
  <c r="V522" i="49"/>
  <c r="V523" i="49"/>
  <c r="V524" i="49"/>
  <c r="V525" i="49"/>
  <c r="V526" i="49"/>
  <c r="V527" i="49"/>
  <c r="V528" i="49"/>
  <c r="V529" i="49"/>
  <c r="V530" i="49"/>
  <c r="V531" i="49"/>
  <c r="V532" i="49"/>
  <c r="V533" i="49"/>
  <c r="V534" i="49"/>
  <c r="V535" i="49"/>
  <c r="V536" i="49"/>
  <c r="V537" i="49"/>
  <c r="V538" i="49"/>
  <c r="V539" i="49"/>
  <c r="V540" i="49"/>
  <c r="V541" i="49"/>
  <c r="V542" i="49"/>
  <c r="V543" i="49"/>
  <c r="V544" i="49"/>
  <c r="V545" i="49"/>
  <c r="V546" i="49"/>
  <c r="V547" i="49"/>
  <c r="V548" i="49"/>
  <c r="V549" i="49"/>
  <c r="V550" i="49"/>
  <c r="V551" i="49"/>
  <c r="V552" i="49"/>
  <c r="V553" i="49"/>
  <c r="V554" i="49"/>
  <c r="V555" i="49"/>
  <c r="V556" i="49"/>
  <c r="V557" i="49"/>
  <c r="V558" i="49"/>
  <c r="V559" i="49"/>
  <c r="V560" i="49"/>
  <c r="V561" i="49"/>
  <c r="V562" i="49"/>
  <c r="V563" i="49"/>
  <c r="V564" i="49"/>
  <c r="V565" i="49"/>
  <c r="V566" i="49"/>
  <c r="V567" i="49"/>
  <c r="V568" i="49"/>
  <c r="V569" i="49"/>
  <c r="V570" i="49"/>
  <c r="V571" i="49"/>
  <c r="V572" i="49"/>
  <c r="V573" i="49"/>
  <c r="V574" i="49"/>
  <c r="V575" i="49"/>
  <c r="V576" i="49"/>
  <c r="V577" i="49"/>
  <c r="V578" i="49"/>
  <c r="V579" i="49"/>
  <c r="V580" i="49"/>
  <c r="V581" i="49"/>
  <c r="V582" i="49"/>
  <c r="V583" i="49"/>
  <c r="V584" i="49"/>
  <c r="V585" i="49"/>
  <c r="V586" i="49"/>
  <c r="V587" i="49"/>
  <c r="V588" i="49"/>
  <c r="V589" i="49"/>
  <c r="V590" i="49"/>
  <c r="V591" i="49"/>
  <c r="V592" i="49"/>
  <c r="V593" i="49"/>
  <c r="V643" i="49"/>
  <c r="V644" i="49"/>
  <c r="V645" i="49"/>
  <c r="V646" i="49"/>
  <c r="V647" i="49"/>
  <c r="V648" i="49"/>
  <c r="V649" i="49"/>
  <c r="V650" i="49"/>
  <c r="V651" i="49"/>
  <c r="V652" i="49"/>
  <c r="V653" i="49"/>
  <c r="V654" i="49"/>
  <c r="D51" i="1"/>
  <c r="Y51" i="1" s="1"/>
  <c r="H51" i="1"/>
  <c r="U51" i="1" s="1"/>
  <c r="AB51" i="1"/>
  <c r="M72" i="1"/>
  <c r="L83" i="48"/>
  <c r="O83" i="48"/>
  <c r="I12" i="35"/>
  <c r="S58" i="1"/>
  <c r="H58" i="1"/>
  <c r="U58" i="1" s="1"/>
  <c r="G28" i="1"/>
  <c r="AA28" i="1"/>
  <c r="J27" i="1"/>
  <c r="N13" i="1"/>
  <c r="Z13" i="1" s="1"/>
  <c r="I85" i="1"/>
  <c r="W76" i="1"/>
  <c r="H86" i="1"/>
  <c r="S93" i="1"/>
  <c r="J113" i="1"/>
  <c r="O112" i="48"/>
  <c r="AB11" i="35"/>
  <c r="AB58" i="1"/>
  <c r="D54" i="1"/>
  <c r="Y54" i="1" s="1"/>
  <c r="G54" i="1"/>
  <c r="AA54" i="1"/>
  <c r="H39" i="1"/>
  <c r="U39" i="1" s="1"/>
  <c r="D34" i="1"/>
  <c r="Y34" i="1" s="1"/>
  <c r="S34" i="1"/>
  <c r="G14" i="1"/>
  <c r="R14" i="1"/>
  <c r="K13" i="1"/>
  <c r="N78" i="1"/>
  <c r="Z78" i="1" s="1"/>
  <c r="J86" i="1"/>
  <c r="O13" i="6"/>
  <c r="X54" i="48"/>
  <c r="P26" i="49"/>
  <c r="L24" i="49"/>
  <c r="AA32" i="16"/>
  <c r="AA30" i="16"/>
  <c r="AA50" i="16"/>
  <c r="AA52" i="16"/>
  <c r="AA58" i="16"/>
  <c r="AA60" i="16"/>
  <c r="R17" i="44"/>
  <c r="J16" i="44"/>
  <c r="H15" i="44"/>
  <c r="T14" i="44"/>
  <c r="AB19" i="44"/>
  <c r="AB23" i="44"/>
  <c r="AB28" i="44"/>
  <c r="AB32" i="44"/>
  <c r="V27" i="49"/>
  <c r="J25" i="49"/>
  <c r="P19" i="49"/>
  <c r="L30" i="49"/>
  <c r="V164" i="49"/>
  <c r="X32" i="48"/>
  <c r="Q32" i="48"/>
  <c r="N28" i="49"/>
  <c r="L29" i="49"/>
  <c r="P18" i="49"/>
  <c r="P15" i="49"/>
  <c r="V161" i="49"/>
  <c r="V160" i="49"/>
  <c r="V172" i="49"/>
  <c r="V173" i="49"/>
  <c r="V174" i="49"/>
  <c r="V175" i="49"/>
  <c r="V176" i="49"/>
  <c r="V177" i="49"/>
  <c r="V178" i="49"/>
  <c r="V179" i="49"/>
  <c r="V180" i="49"/>
  <c r="V181" i="49"/>
  <c r="V182" i="49"/>
  <c r="V183" i="49"/>
  <c r="V184" i="49"/>
  <c r="V185" i="49"/>
  <c r="V186" i="49"/>
  <c r="V187" i="49"/>
  <c r="V188" i="49"/>
  <c r="V189" i="49"/>
  <c r="V190" i="49"/>
  <c r="V191" i="49"/>
  <c r="V192" i="49"/>
  <c r="V193" i="49"/>
  <c r="V194" i="49"/>
  <c r="V195" i="49"/>
  <c r="V196" i="49"/>
  <c r="V197" i="49"/>
  <c r="V198" i="49"/>
  <c r="V199" i="49"/>
  <c r="V200" i="49"/>
  <c r="V201" i="49"/>
  <c r="V202" i="49"/>
  <c r="V203" i="49"/>
  <c r="V204" i="49"/>
  <c r="V205" i="49"/>
  <c r="G36" i="1"/>
  <c r="J41" i="1"/>
  <c r="AA41" i="1"/>
  <c r="R23" i="1"/>
  <c r="P90" i="1"/>
  <c r="J90" i="1"/>
  <c r="D90" i="1"/>
  <c r="Y90" i="1" s="1"/>
  <c r="I90" i="1"/>
  <c r="F13" i="35"/>
  <c r="F11" i="35"/>
  <c r="AC11" i="35"/>
  <c r="H55" i="1"/>
  <c r="U55" i="1" s="1"/>
  <c r="AA26" i="1"/>
  <c r="D73" i="1"/>
  <c r="Y73" i="1" s="1"/>
  <c r="W73" i="1"/>
  <c r="N73" i="1"/>
  <c r="Z73" i="1" s="1"/>
  <c r="D94" i="1"/>
  <c r="Y94" i="1" s="1"/>
  <c r="G17" i="1"/>
  <c r="J17" i="1"/>
  <c r="W82" i="53"/>
  <c r="AD14" i="35"/>
  <c r="G60" i="1"/>
  <c r="S60" i="1"/>
  <c r="AA60" i="1"/>
  <c r="AA36" i="1"/>
  <c r="AB112" i="1"/>
  <c r="P112" i="1"/>
  <c r="AA58" i="1"/>
  <c r="G58" i="1"/>
  <c r="AA57" i="1"/>
  <c r="G57" i="1"/>
  <c r="G42" i="1"/>
  <c r="G40" i="1"/>
  <c r="N14" i="1"/>
  <c r="Z14" i="1" s="1"/>
  <c r="R76" i="1"/>
  <c r="D85" i="1"/>
  <c r="Y85" i="1" s="1"/>
  <c r="S85" i="1"/>
  <c r="P86" i="1"/>
  <c r="S103" i="1"/>
  <c r="AB72" i="1"/>
  <c r="W85" i="1"/>
  <c r="J58" i="1"/>
  <c r="D58" i="1"/>
  <c r="Y58" i="1" s="1"/>
  <c r="J57" i="1"/>
  <c r="AB54" i="1"/>
  <c r="H54" i="1"/>
  <c r="U54" i="1" s="1"/>
  <c r="AA53" i="1"/>
  <c r="D14" i="1"/>
  <c r="H72" i="1"/>
  <c r="U72" i="1" s="1"/>
  <c r="I76" i="1"/>
  <c r="H85" i="1"/>
  <c r="D86" i="1"/>
  <c r="Y86" i="1" s="1"/>
  <c r="I86" i="1"/>
  <c r="I103" i="1"/>
  <c r="M107" i="1"/>
  <c r="AA107" i="1"/>
  <c r="O126" i="48"/>
  <c r="L126" i="48"/>
  <c r="AA36" i="16"/>
  <c r="L49" i="48"/>
  <c r="X62" i="48"/>
  <c r="O62" i="48"/>
  <c r="AA13" i="45"/>
  <c r="L48" i="48"/>
  <c r="O85" i="48"/>
  <c r="G25" i="49"/>
  <c r="L19" i="49"/>
  <c r="AA24" i="16"/>
  <c r="AA20" i="16"/>
  <c r="AA49" i="16"/>
  <c r="AA51" i="16"/>
  <c r="AA57" i="16"/>
  <c r="R15" i="44"/>
  <c r="J14" i="44"/>
  <c r="T15" i="44"/>
  <c r="N12" i="45"/>
  <c r="AA27" i="45"/>
  <c r="X111" i="48"/>
  <c r="M111" i="48"/>
  <c r="H111" i="48"/>
  <c r="J23" i="49"/>
  <c r="E27" i="49"/>
  <c r="AC20" i="6"/>
  <c r="AC21" i="6"/>
  <c r="AC22" i="6"/>
  <c r="AC23" i="6"/>
  <c r="AC25" i="6"/>
  <c r="AC26" i="6"/>
  <c r="AA48" i="16"/>
  <c r="T17" i="44"/>
  <c r="R16" i="44"/>
  <c r="P15" i="44"/>
  <c r="H14" i="44"/>
  <c r="H13" i="44"/>
  <c r="T12" i="44"/>
  <c r="T15" i="45"/>
  <c r="N11" i="45"/>
  <c r="I12" i="45"/>
  <c r="R15" i="45"/>
  <c r="O117" i="48"/>
  <c r="L130" i="48"/>
  <c r="N25" i="49"/>
  <c r="G16" i="49"/>
  <c r="V25" i="49"/>
  <c r="N15" i="49"/>
  <c r="L107" i="48"/>
  <c r="L18" i="49"/>
  <c r="E18" i="49"/>
  <c r="P14" i="49"/>
  <c r="N13" i="49"/>
  <c r="V35" i="49"/>
  <c r="N14" i="49"/>
  <c r="V56" i="49"/>
  <c r="V57" i="49"/>
  <c r="V58" i="49"/>
  <c r="V59" i="49"/>
  <c r="V60" i="49"/>
  <c r="V61" i="49"/>
  <c r="V62" i="49"/>
  <c r="V63" i="49"/>
  <c r="V64" i="49"/>
  <c r="V65" i="49"/>
  <c r="V66" i="49"/>
  <c r="V67" i="49"/>
  <c r="V68" i="49"/>
  <c r="V69" i="49"/>
  <c r="V70" i="49"/>
  <c r="V71" i="49"/>
  <c r="V72" i="49"/>
  <c r="V73" i="49"/>
  <c r="V74" i="49"/>
  <c r="V76" i="49"/>
  <c r="V77" i="49"/>
  <c r="V78" i="49"/>
  <c r="V79" i="49"/>
  <c r="V80" i="49"/>
  <c r="V81" i="49"/>
  <c r="V82" i="49"/>
  <c r="V83" i="49"/>
  <c r="V84" i="49"/>
  <c r="V85" i="49"/>
  <c r="V86" i="49"/>
  <c r="V87" i="49"/>
  <c r="V88" i="49"/>
  <c r="V89" i="49"/>
  <c r="V92" i="49"/>
  <c r="V93" i="49"/>
  <c r="V94" i="49"/>
  <c r="V97" i="49"/>
  <c r="V102" i="49"/>
  <c r="V103" i="49"/>
  <c r="V104" i="49"/>
  <c r="V105" i="49"/>
  <c r="V106" i="49"/>
  <c r="V107" i="49"/>
  <c r="V108" i="49"/>
  <c r="V109" i="49"/>
  <c r="V110" i="49"/>
  <c r="V111" i="49"/>
  <c r="V112" i="49"/>
  <c r="V113" i="49"/>
  <c r="V114" i="49"/>
  <c r="V115" i="49"/>
  <c r="V119" i="49"/>
  <c r="V120" i="49"/>
  <c r="V122" i="49"/>
  <c r="V123" i="49"/>
  <c r="V125" i="49"/>
  <c r="V126" i="49"/>
  <c r="V127" i="49"/>
  <c r="V129" i="49"/>
  <c r="V130" i="49"/>
  <c r="V131" i="49"/>
  <c r="V142" i="49"/>
  <c r="R21" i="1"/>
  <c r="G21" i="1"/>
  <c r="AA21" i="1"/>
  <c r="N21" i="1"/>
  <c r="S21" i="1"/>
  <c r="AB21" i="1"/>
  <c r="D21" i="1"/>
  <c r="Y21" i="1" s="1"/>
  <c r="J21" i="1"/>
  <c r="R15" i="1"/>
  <c r="AD15" i="35"/>
  <c r="AD11" i="35"/>
  <c r="K15" i="35"/>
  <c r="J15" i="35"/>
  <c r="V15" i="35" s="1"/>
  <c r="T11" i="35"/>
  <c r="G32" i="1"/>
  <c r="AB23" i="35"/>
  <c r="X23" i="35"/>
  <c r="I13" i="35"/>
  <c r="L13" i="35" s="1"/>
  <c r="W89" i="1"/>
  <c r="I89" i="1"/>
  <c r="AC15" i="35"/>
  <c r="X15" i="35"/>
  <c r="R11" i="35"/>
  <c r="J11" i="35"/>
  <c r="V11" i="35" s="1"/>
  <c r="P11" i="35"/>
  <c r="AE11" i="35" s="1"/>
  <c r="R15" i="35"/>
  <c r="AA99" i="1"/>
  <c r="H99" i="1"/>
  <c r="D99" i="1"/>
  <c r="W99" i="1"/>
  <c r="M99" i="1"/>
  <c r="R99" i="1"/>
  <c r="AB99" i="1"/>
  <c r="I99" i="1"/>
  <c r="AB13" i="35"/>
  <c r="T13" i="35"/>
  <c r="AD13" i="35"/>
  <c r="I10" i="35"/>
  <c r="N11" i="35"/>
  <c r="O11" i="35" s="1"/>
  <c r="AC10" i="35"/>
  <c r="AD10" i="35"/>
  <c r="F10" i="35"/>
  <c r="F12" i="35"/>
  <c r="R13" i="35"/>
  <c r="Y15" i="35"/>
  <c r="Z15" i="35"/>
  <c r="AB15" i="35"/>
  <c r="AC13" i="35"/>
  <c r="G50" i="1"/>
  <c r="H37" i="1"/>
  <c r="U37" i="1" s="1"/>
  <c r="J37" i="1"/>
  <c r="K21" i="1"/>
  <c r="AA63" i="1"/>
  <c r="I63" i="1"/>
  <c r="R63" i="1"/>
  <c r="D63" i="1"/>
  <c r="Y63" i="1" s="1"/>
  <c r="P63" i="1"/>
  <c r="H63" i="1"/>
  <c r="U63" i="1" s="1"/>
  <c r="S99" i="1"/>
  <c r="AA105" i="1"/>
  <c r="J105" i="1"/>
  <c r="M105" i="1"/>
  <c r="J59" i="1"/>
  <c r="G56" i="1"/>
  <c r="J55" i="1"/>
  <c r="D42" i="1"/>
  <c r="Y42" i="1" s="1"/>
  <c r="D40" i="1"/>
  <c r="Y40" i="1" s="1"/>
  <c r="AA40" i="1"/>
  <c r="G38" i="1"/>
  <c r="J38" i="1"/>
  <c r="D35" i="1"/>
  <c r="Y35" i="1" s="1"/>
  <c r="S26" i="1"/>
  <c r="R22" i="1"/>
  <c r="J20" i="1"/>
  <c r="K12" i="1"/>
  <c r="L12" i="1" s="1"/>
  <c r="AA69" i="1"/>
  <c r="K69" i="1"/>
  <c r="L16" i="1" s="1"/>
  <c r="R69" i="1"/>
  <c r="W95" i="1"/>
  <c r="I95" i="1"/>
  <c r="D95" i="1"/>
  <c r="Y95" i="1" s="1"/>
  <c r="S95" i="1"/>
  <c r="H95" i="1"/>
  <c r="D60" i="1"/>
  <c r="Y60" i="1" s="1"/>
  <c r="D59" i="1"/>
  <c r="AA42" i="1"/>
  <c r="D36" i="1"/>
  <c r="Y36" i="1" s="1"/>
  <c r="G30" i="1"/>
  <c r="AA30" i="1"/>
  <c r="N27" i="1"/>
  <c r="Z27" i="1" s="1"/>
  <c r="D26" i="1"/>
  <c r="Y26" i="1" s="1"/>
  <c r="G23" i="1"/>
  <c r="U17" i="1"/>
  <c r="N17" i="1"/>
  <c r="Z17" i="1" s="1"/>
  <c r="S17" i="1"/>
  <c r="AB17" i="1"/>
  <c r="S65" i="1"/>
  <c r="I65" i="1"/>
  <c r="R65" i="1"/>
  <c r="S69" i="1"/>
  <c r="D79" i="1"/>
  <c r="S79" i="1"/>
  <c r="AB93" i="1"/>
  <c r="M93" i="1"/>
  <c r="W93" i="1"/>
  <c r="I93" i="1"/>
  <c r="D93" i="1"/>
  <c r="M95" i="1"/>
  <c r="W112" i="1"/>
  <c r="I112" i="1"/>
  <c r="D112" i="1"/>
  <c r="Y112" i="1" s="1"/>
  <c r="R112" i="1"/>
  <c r="H112" i="1"/>
  <c r="AB59" i="1"/>
  <c r="AB43" i="1"/>
  <c r="H41" i="1"/>
  <c r="U41" i="1" s="1"/>
  <c r="D30" i="1"/>
  <c r="N26" i="1"/>
  <c r="D25" i="1"/>
  <c r="Y25" i="1" s="1"/>
  <c r="J25" i="1"/>
  <c r="N20" i="1"/>
  <c r="K17" i="1"/>
  <c r="D17" i="1"/>
  <c r="G13" i="1"/>
  <c r="AA13" i="1"/>
  <c r="N12" i="1"/>
  <c r="Z12" i="1" s="1"/>
  <c r="G10" i="1"/>
  <c r="K10" i="1"/>
  <c r="AA65" i="1"/>
  <c r="I69" i="1"/>
  <c r="W72" i="1"/>
  <c r="I72" i="1"/>
  <c r="D72" i="1"/>
  <c r="Y72" i="1" s="1"/>
  <c r="S72" i="1"/>
  <c r="AA76" i="1"/>
  <c r="H76" i="1"/>
  <c r="D76" i="1"/>
  <c r="Y76" i="1" s="1"/>
  <c r="M76" i="1"/>
  <c r="AB76" i="1"/>
  <c r="K79" i="1"/>
  <c r="D83" i="1"/>
  <c r="S83" i="1"/>
  <c r="H93" i="1"/>
  <c r="H103" i="1"/>
  <c r="D103" i="1"/>
  <c r="M103" i="1"/>
  <c r="W103" i="1"/>
  <c r="M85" i="1"/>
  <c r="AB85" i="1"/>
  <c r="N86" i="1"/>
  <c r="O33" i="1" s="1"/>
  <c r="AB86" i="1"/>
  <c r="D96" i="1"/>
  <c r="Y96" i="1" s="1"/>
  <c r="S107" i="1"/>
  <c r="M13" i="6"/>
  <c r="O12" i="6"/>
  <c r="AA34" i="16"/>
  <c r="AA27" i="16"/>
  <c r="AA23" i="16"/>
  <c r="AA19" i="16"/>
  <c r="S13" i="6"/>
  <c r="X38" i="48"/>
  <c r="O38" i="48"/>
  <c r="L133" i="48"/>
  <c r="G20" i="49"/>
  <c r="P13" i="44"/>
  <c r="H12" i="44"/>
  <c r="P15" i="45"/>
  <c r="X64" i="48"/>
  <c r="O64" i="48"/>
  <c r="F12" i="6"/>
  <c r="AA11" i="45"/>
  <c r="P12" i="45"/>
  <c r="AA24" i="45"/>
  <c r="F11" i="6"/>
  <c r="AA31" i="16"/>
  <c r="AA59" i="16"/>
  <c r="P17" i="44"/>
  <c r="Q31" i="48"/>
  <c r="E31" i="48"/>
  <c r="W31" i="48" s="1"/>
  <c r="L89" i="48"/>
  <c r="L109" i="48"/>
  <c r="M109" i="48"/>
  <c r="X115" i="48"/>
  <c r="H115" i="48"/>
  <c r="M115" i="48"/>
  <c r="V19" i="49"/>
  <c r="H16" i="44"/>
  <c r="R11" i="44"/>
  <c r="AB21" i="44"/>
  <c r="AB25" i="44"/>
  <c r="AB30" i="44"/>
  <c r="AB34" i="44"/>
  <c r="G19" i="45"/>
  <c r="X20" i="48"/>
  <c r="H20" i="48"/>
  <c r="M20" i="48"/>
  <c r="E20" i="48"/>
  <c r="W20" i="48" s="1"/>
  <c r="X40" i="48"/>
  <c r="X56" i="48"/>
  <c r="L71" i="48"/>
  <c r="O86" i="48"/>
  <c r="L86" i="48"/>
  <c r="X110" i="48"/>
  <c r="H110" i="48"/>
  <c r="X113" i="48"/>
  <c r="H113" i="48"/>
  <c r="X118" i="48"/>
  <c r="H118" i="48"/>
  <c r="X119" i="48"/>
  <c r="H119" i="48"/>
  <c r="X120" i="48"/>
  <c r="H120" i="48"/>
  <c r="X121" i="48"/>
  <c r="H121" i="48"/>
  <c r="X122" i="48"/>
  <c r="H122" i="48"/>
  <c r="X123" i="48"/>
  <c r="H123" i="48"/>
  <c r="O143" i="48"/>
  <c r="L145" i="48"/>
  <c r="N24" i="49"/>
  <c r="J19" i="49"/>
  <c r="G17" i="49"/>
  <c r="G12" i="49"/>
  <c r="N18" i="49"/>
  <c r="AA35" i="16"/>
  <c r="AA26" i="16"/>
  <c r="AA22" i="16"/>
  <c r="AA18" i="16"/>
  <c r="AA56" i="16"/>
  <c r="H17" i="44"/>
  <c r="T16" i="44"/>
  <c r="R14" i="44"/>
  <c r="R13" i="44"/>
  <c r="J12" i="44"/>
  <c r="G14" i="45"/>
  <c r="AA17" i="45"/>
  <c r="AA21" i="45"/>
  <c r="G22" i="45"/>
  <c r="O40" i="48"/>
  <c r="O56" i="48"/>
  <c r="X61" i="48"/>
  <c r="O71" i="48"/>
  <c r="L73" i="48"/>
  <c r="M110" i="48"/>
  <c r="M113" i="48"/>
  <c r="M118" i="48"/>
  <c r="M119" i="48"/>
  <c r="M120" i="48"/>
  <c r="M121" i="48"/>
  <c r="M122" i="48"/>
  <c r="M123" i="48"/>
  <c r="L143" i="48"/>
  <c r="N23" i="49"/>
  <c r="O139" i="48"/>
  <c r="N30" i="49"/>
  <c r="L26" i="49"/>
  <c r="V16" i="49"/>
  <c r="V42" i="49"/>
  <c r="V43" i="49"/>
  <c r="J26" i="49"/>
  <c r="O46" i="48"/>
  <c r="N21" i="49"/>
  <c r="V17" i="49"/>
  <c r="L16" i="49"/>
  <c r="L15" i="49"/>
  <c r="V34" i="49"/>
  <c r="V39" i="49"/>
  <c r="E19" i="49"/>
  <c r="W75" i="1"/>
  <c r="K80" i="1"/>
  <c r="K84" i="1"/>
  <c r="AA84" i="1"/>
  <c r="P108" i="1"/>
  <c r="W111" i="1"/>
  <c r="T12" i="35"/>
  <c r="AB12" i="35"/>
  <c r="AC12" i="35"/>
  <c r="J23" i="1"/>
  <c r="N10" i="1"/>
  <c r="Z10" i="1" s="1"/>
  <c r="J10" i="1"/>
  <c r="H66" i="1"/>
  <c r="U66" i="1" s="1"/>
  <c r="AB66" i="1"/>
  <c r="R67" i="1"/>
  <c r="AA67" i="1"/>
  <c r="H70" i="1"/>
  <c r="U70" i="1" s="1"/>
  <c r="AA75" i="1"/>
  <c r="W79" i="1"/>
  <c r="R80" i="1"/>
  <c r="AA80" i="1"/>
  <c r="I81" i="1"/>
  <c r="W83" i="1"/>
  <c r="K89" i="1"/>
  <c r="P89" i="1"/>
  <c r="AA97" i="1"/>
  <c r="H98" i="1"/>
  <c r="H100" i="1"/>
  <c r="AA101" i="1"/>
  <c r="H108" i="1"/>
  <c r="R108" i="1"/>
  <c r="J110" i="1"/>
  <c r="H111" i="1"/>
  <c r="W66" i="1"/>
  <c r="K67" i="1"/>
  <c r="P80" i="1"/>
  <c r="P84" i="1"/>
  <c r="M97" i="1"/>
  <c r="AB98" i="1"/>
  <c r="M101" i="1"/>
  <c r="I104" i="1"/>
  <c r="W108" i="1"/>
  <c r="AA111" i="1"/>
  <c r="R111" i="1"/>
  <c r="M111" i="1"/>
  <c r="N12" i="35"/>
  <c r="O12" i="35" s="1"/>
  <c r="N23" i="35"/>
  <c r="Y23" i="35"/>
  <c r="J51" i="1"/>
  <c r="AB50" i="1"/>
  <c r="H50" i="1"/>
  <c r="U50" i="1" s="1"/>
  <c r="D50" i="1"/>
  <c r="Y50" i="1" s="1"/>
  <c r="D49" i="1"/>
  <c r="Y49" i="1" s="1"/>
  <c r="D45" i="1"/>
  <c r="Y45" i="1" s="1"/>
  <c r="J40" i="1"/>
  <c r="AB38" i="1"/>
  <c r="H38" i="1"/>
  <c r="U38" i="1" s="1"/>
  <c r="D38" i="1"/>
  <c r="Y38" i="1" s="1"/>
  <c r="J36" i="1"/>
  <c r="AB29" i="1"/>
  <c r="R25" i="1"/>
  <c r="S23" i="1"/>
  <c r="N23" i="1"/>
  <c r="N22" i="1"/>
  <c r="D22" i="1"/>
  <c r="Y22" i="1" s="1"/>
  <c r="S20" i="1"/>
  <c r="K20" i="1"/>
  <c r="R13" i="1"/>
  <c r="D13" i="1"/>
  <c r="AB10" i="1"/>
  <c r="S10" i="1"/>
  <c r="D10" i="1"/>
  <c r="Y10" i="1" s="1"/>
  <c r="K63" i="1"/>
  <c r="S63" i="1"/>
  <c r="AB63" i="1"/>
  <c r="D67" i="1"/>
  <c r="H67" i="1"/>
  <c r="U67" i="1" s="1"/>
  <c r="M67" i="1"/>
  <c r="S67" i="1"/>
  <c r="AB67" i="1"/>
  <c r="K72" i="1"/>
  <c r="P72" i="1"/>
  <c r="J74" i="1"/>
  <c r="H75" i="1"/>
  <c r="P75" i="1"/>
  <c r="AB75" i="1"/>
  <c r="AA79" i="1"/>
  <c r="D80" i="1"/>
  <c r="H80" i="1"/>
  <c r="M80" i="1"/>
  <c r="S80" i="1"/>
  <c r="AB80" i="1"/>
  <c r="M81" i="1"/>
  <c r="AA83" i="1"/>
  <c r="D84" i="1"/>
  <c r="Y84" i="1" s="1"/>
  <c r="H84" i="1"/>
  <c r="M84" i="1"/>
  <c r="W84" i="1"/>
  <c r="K85" i="1"/>
  <c r="P85" i="1"/>
  <c r="R89" i="1"/>
  <c r="AA89" i="1"/>
  <c r="M90" i="1"/>
  <c r="W90" i="1"/>
  <c r="J91" i="1"/>
  <c r="K92" i="1"/>
  <c r="K93" i="1"/>
  <c r="P93" i="1"/>
  <c r="K95" i="1"/>
  <c r="L42" i="1" s="1"/>
  <c r="P95" i="1"/>
  <c r="W96" i="1"/>
  <c r="I97" i="1"/>
  <c r="R97" i="1"/>
  <c r="N98" i="1"/>
  <c r="N100" i="1"/>
  <c r="I101" i="1"/>
  <c r="R101" i="1"/>
  <c r="W104" i="1"/>
  <c r="I108" i="1"/>
  <c r="M109" i="1"/>
  <c r="D111" i="1"/>
  <c r="Y111" i="1" s="1"/>
  <c r="I111" i="1"/>
  <c r="P111" i="1"/>
  <c r="AB111" i="1"/>
  <c r="J50" i="1"/>
  <c r="K23" i="1"/>
  <c r="P67" i="1"/>
  <c r="W81" i="53"/>
  <c r="J12" i="35"/>
  <c r="V12" i="35" s="1"/>
  <c r="P12" i="35"/>
  <c r="AE12" i="35" s="1"/>
  <c r="P23" i="35"/>
  <c r="AE23" i="35" s="1"/>
  <c r="R12" i="35"/>
  <c r="R23" i="35"/>
  <c r="AD23" i="35"/>
  <c r="I11" i="35"/>
  <c r="L11" i="35" s="1"/>
  <c r="J23" i="35"/>
  <c r="V23" i="35" s="1"/>
  <c r="Z23" i="35"/>
  <c r="W83" i="53"/>
  <c r="J14" i="35"/>
  <c r="V14" i="35" s="1"/>
  <c r="J10" i="35"/>
  <c r="V10" i="35" s="1"/>
  <c r="N10" i="35"/>
  <c r="P10" i="35"/>
  <c r="AE10" i="35" s="1"/>
  <c r="R14" i="35"/>
  <c r="R10" i="35"/>
  <c r="K23" i="35"/>
  <c r="T14" i="35"/>
  <c r="T10" i="35"/>
  <c r="X14" i="35"/>
  <c r="Y14" i="35"/>
  <c r="Z14" i="35"/>
  <c r="AB14" i="35"/>
  <c r="AB10" i="35"/>
  <c r="T23" i="35"/>
  <c r="J60" i="1"/>
  <c r="S56" i="1"/>
  <c r="AB55" i="1"/>
  <c r="AA50" i="1"/>
  <c r="S50" i="1"/>
  <c r="AB42" i="1"/>
  <c r="H42" i="1"/>
  <c r="U42" i="1" s="1"/>
  <c r="AA38" i="1"/>
  <c r="S38" i="1"/>
  <c r="S36" i="1"/>
  <c r="AB34" i="1"/>
  <c r="H34" i="1"/>
  <c r="U34" i="1" s="1"/>
  <c r="AA32" i="1"/>
  <c r="AB25" i="1"/>
  <c r="U25" i="1"/>
  <c r="AA23" i="1"/>
  <c r="R17" i="1"/>
  <c r="N15" i="1"/>
  <c r="J14" i="1"/>
  <c r="AB13" i="1"/>
  <c r="U13" i="1"/>
  <c r="AA10" i="1"/>
  <c r="R10" i="1"/>
  <c r="M63" i="1"/>
  <c r="W63" i="1"/>
  <c r="M65" i="1"/>
  <c r="D66" i="1"/>
  <c r="Y66" i="1" s="1"/>
  <c r="P66" i="1"/>
  <c r="I67" i="1"/>
  <c r="W67" i="1"/>
  <c r="M69" i="1"/>
  <c r="D70" i="1"/>
  <c r="Y70" i="1" s="1"/>
  <c r="P70" i="1"/>
  <c r="R72" i="1"/>
  <c r="AA72" i="1"/>
  <c r="I73" i="1"/>
  <c r="D75" i="1"/>
  <c r="K75" i="1"/>
  <c r="S75" i="1"/>
  <c r="K76" i="1"/>
  <c r="P76" i="1"/>
  <c r="J77" i="1"/>
  <c r="H79" i="1"/>
  <c r="P79" i="1"/>
  <c r="AB79" i="1"/>
  <c r="I80" i="1"/>
  <c r="W80" i="1"/>
  <c r="R81" i="1"/>
  <c r="H83" i="1"/>
  <c r="P83" i="1"/>
  <c r="AB83" i="1"/>
  <c r="I84" i="1"/>
  <c r="R85" i="1"/>
  <c r="AA85" i="1"/>
  <c r="M86" i="1"/>
  <c r="W86" i="1"/>
  <c r="J87" i="1"/>
  <c r="K88" i="1"/>
  <c r="L35" i="1" s="1"/>
  <c r="D89" i="1"/>
  <c r="Y89" i="1" s="1"/>
  <c r="H89" i="1"/>
  <c r="M89" i="1"/>
  <c r="S89" i="1"/>
  <c r="AB89" i="1"/>
  <c r="H90" i="1"/>
  <c r="N90" i="1"/>
  <c r="Z90" i="1" s="1"/>
  <c r="R93" i="1"/>
  <c r="AA93" i="1"/>
  <c r="K94" i="1"/>
  <c r="R95" i="1"/>
  <c r="AA95" i="1"/>
  <c r="J96" i="1"/>
  <c r="K97" i="1"/>
  <c r="L44" i="1" s="1"/>
  <c r="S97" i="1"/>
  <c r="K99" i="1"/>
  <c r="L46" i="1" s="1"/>
  <c r="P99" i="1"/>
  <c r="AB100" i="1"/>
  <c r="K101" i="1"/>
  <c r="L48" i="1" s="1"/>
  <c r="S101" i="1"/>
  <c r="AA103" i="1"/>
  <c r="R103" i="1"/>
  <c r="K103" i="1"/>
  <c r="P103" i="1"/>
  <c r="AB103" i="1"/>
  <c r="D104" i="1"/>
  <c r="D108" i="1"/>
  <c r="Y108" i="1" s="1"/>
  <c r="M108" i="1"/>
  <c r="AB108" i="1"/>
  <c r="I109" i="1"/>
  <c r="K111" i="1"/>
  <c r="L58" i="1" s="1"/>
  <c r="S111" i="1"/>
  <c r="K107" i="1"/>
  <c r="P107" i="1"/>
  <c r="M112" i="1"/>
  <c r="L125" i="48"/>
  <c r="O125" i="48"/>
  <c r="L129" i="48"/>
  <c r="O129" i="48"/>
  <c r="L137" i="48"/>
  <c r="E12" i="49"/>
  <c r="V12" i="49"/>
  <c r="V46" i="49"/>
  <c r="G24" i="49"/>
  <c r="J15" i="44"/>
  <c r="AB15" i="44"/>
  <c r="J11" i="44"/>
  <c r="AB11" i="44"/>
  <c r="J17" i="44"/>
  <c r="AB17" i="44"/>
  <c r="I14" i="45"/>
  <c r="AA14" i="45"/>
  <c r="O69" i="48"/>
  <c r="L69" i="48"/>
  <c r="J13" i="44"/>
  <c r="AB13" i="44"/>
  <c r="H11" i="44"/>
  <c r="G10" i="48"/>
  <c r="W10" i="48"/>
  <c r="Q30" i="48"/>
  <c r="E30" i="48"/>
  <c r="W30" i="48" s="1"/>
  <c r="O30" i="48"/>
  <c r="P17" i="48" s="1"/>
  <c r="X58" i="48"/>
  <c r="O58" i="48"/>
  <c r="L106" i="48"/>
  <c r="M106" i="48"/>
  <c r="X116" i="48"/>
  <c r="M116" i="48"/>
  <c r="H116" i="48"/>
  <c r="O116" i="48"/>
  <c r="AA37" i="16"/>
  <c r="AA29" i="16"/>
  <c r="AA21" i="16"/>
  <c r="AA53" i="16"/>
  <c r="AA55" i="16"/>
  <c r="AB22" i="44"/>
  <c r="AB26" i="44"/>
  <c r="AB31" i="44"/>
  <c r="AB35" i="44"/>
  <c r="AA15" i="45"/>
  <c r="G15" i="45"/>
  <c r="G13" i="45"/>
  <c r="X60" i="48"/>
  <c r="O60" i="48"/>
  <c r="O82" i="48"/>
  <c r="L82" i="48"/>
  <c r="L87" i="48"/>
  <c r="O87" i="48"/>
  <c r="V50" i="49"/>
  <c r="G28" i="49"/>
  <c r="AC27" i="6"/>
  <c r="AC28" i="6"/>
  <c r="AA33" i="16"/>
  <c r="AA25" i="16"/>
  <c r="AA47" i="16"/>
  <c r="AA54" i="16"/>
  <c r="P16" i="44"/>
  <c r="P14" i="44"/>
  <c r="P12" i="44"/>
  <c r="AB20" i="44"/>
  <c r="AB24" i="44"/>
  <c r="AB29" i="44"/>
  <c r="AB33" i="44"/>
  <c r="T14" i="45"/>
  <c r="G18" i="45"/>
  <c r="T12" i="45"/>
  <c r="X39" i="48"/>
  <c r="O39" i="48"/>
  <c r="O43" i="48"/>
  <c r="L43" i="48"/>
  <c r="L108" i="48"/>
  <c r="M108" i="48"/>
  <c r="X114" i="48"/>
  <c r="H114" i="48"/>
  <c r="M114" i="48"/>
  <c r="X165" i="48"/>
  <c r="L165" i="48"/>
  <c r="P13" i="49"/>
  <c r="N13" i="45"/>
  <c r="P13" i="45"/>
  <c r="G21" i="45"/>
  <c r="N14" i="45"/>
  <c r="AA28" i="45"/>
  <c r="L20" i="48"/>
  <c r="X31" i="48"/>
  <c r="O32" i="48"/>
  <c r="E32" i="48"/>
  <c r="W32" i="48" s="1"/>
  <c r="X55" i="48"/>
  <c r="X57" i="48"/>
  <c r="X65" i="48"/>
  <c r="X67" i="48"/>
  <c r="L141" i="48"/>
  <c r="P30" i="49"/>
  <c r="N17" i="49"/>
  <c r="G13" i="49"/>
  <c r="P21" i="49"/>
  <c r="L22" i="49"/>
  <c r="V48" i="49"/>
  <c r="E26" i="49"/>
  <c r="R13" i="45"/>
  <c r="R14" i="45"/>
  <c r="I15" i="45"/>
  <c r="O20" i="48"/>
  <c r="X59" i="48"/>
  <c r="X112" i="48"/>
  <c r="M112" i="48"/>
  <c r="H112" i="48"/>
  <c r="X117" i="48"/>
  <c r="M117" i="48"/>
  <c r="H117" i="48"/>
  <c r="G29" i="49"/>
  <c r="E24" i="49"/>
  <c r="V24" i="49"/>
  <c r="J17" i="49"/>
  <c r="E15" i="49"/>
  <c r="O110" i="48"/>
  <c r="O113" i="48"/>
  <c r="O118" i="48"/>
  <c r="O119" i="48"/>
  <c r="O120" i="48"/>
  <c r="O121" i="48"/>
  <c r="O122" i="48"/>
  <c r="O123" i="48"/>
  <c r="J16" i="49"/>
  <c r="E16" i="49"/>
  <c r="E11" i="49"/>
  <c r="L17" i="49"/>
  <c r="L20" i="49"/>
  <c r="Q29" i="48"/>
  <c r="O54" i="48"/>
  <c r="O61" i="48"/>
  <c r="O63" i="48"/>
  <c r="O66" i="48"/>
  <c r="O111" i="48"/>
  <c r="O115" i="48"/>
  <c r="G21" i="49"/>
  <c r="J20" i="49"/>
  <c r="E20" i="49"/>
  <c r="L13" i="49"/>
  <c r="L12" i="49"/>
  <c r="P17" i="49"/>
  <c r="V44" i="49"/>
  <c r="N27" i="49"/>
  <c r="V29" i="49"/>
  <c r="P27" i="49"/>
  <c r="N22" i="49"/>
  <c r="J21" i="49"/>
  <c r="V21" i="49"/>
  <c r="V32" i="49"/>
  <c r="V33" i="49"/>
  <c r="V36" i="49"/>
  <c r="J14" i="49"/>
  <c r="G15" i="49"/>
  <c r="V40" i="49"/>
  <c r="J18" i="49"/>
  <c r="G19" i="49"/>
  <c r="P20" i="49"/>
  <c r="E22" i="49"/>
  <c r="L25" i="49"/>
  <c r="P25" i="49"/>
  <c r="V51" i="49"/>
  <c r="L27" i="49"/>
  <c r="J13" i="49"/>
  <c r="V13" i="49"/>
  <c r="L11" i="49"/>
  <c r="J11" i="49"/>
  <c r="N11" i="49"/>
  <c r="N19" i="49"/>
  <c r="V47" i="49"/>
  <c r="N26" i="49"/>
  <c r="L28" i="49"/>
  <c r="P29" i="49"/>
  <c r="E30" i="49"/>
  <c r="P24" i="49"/>
  <c r="P16" i="49"/>
  <c r="P12" i="49"/>
  <c r="V37" i="49"/>
  <c r="V41" i="49"/>
  <c r="V45" i="49"/>
  <c r="V49" i="49"/>
  <c r="G23" i="49"/>
  <c r="E14" i="49"/>
  <c r="E13" i="49"/>
  <c r="V52" i="49"/>
  <c r="J30" i="49"/>
  <c r="G27" i="49"/>
  <c r="E25" i="49"/>
  <c r="J22" i="49"/>
  <c r="E17" i="49"/>
  <c r="G26" i="49"/>
  <c r="V26" i="49"/>
  <c r="G18" i="49"/>
  <c r="V18" i="49"/>
  <c r="V11" i="49"/>
  <c r="G30" i="49"/>
  <c r="V30" i="49"/>
  <c r="V28" i="49"/>
  <c r="V23" i="49"/>
  <c r="G22" i="49"/>
  <c r="V22" i="49"/>
  <c r="V20" i="49"/>
  <c r="V15" i="49"/>
  <c r="E29" i="49"/>
  <c r="E21" i="49"/>
  <c r="G14" i="49"/>
  <c r="V14" i="49"/>
  <c r="G11" i="49"/>
  <c r="L154" i="48"/>
  <c r="L156" i="48"/>
  <c r="L157" i="48"/>
  <c r="L160" i="48"/>
  <c r="H152" i="48"/>
  <c r="M152" i="48"/>
  <c r="H153" i="48"/>
  <c r="M153" i="48"/>
  <c r="H154" i="48"/>
  <c r="M154" i="48"/>
  <c r="H155" i="48"/>
  <c r="M155" i="48"/>
  <c r="H156" i="48"/>
  <c r="M156" i="48"/>
  <c r="H157" i="48"/>
  <c r="M157" i="48"/>
  <c r="H158" i="48"/>
  <c r="M158" i="48"/>
  <c r="H159" i="48"/>
  <c r="M159" i="48"/>
  <c r="H160" i="48"/>
  <c r="M160" i="48"/>
  <c r="H161" i="48"/>
  <c r="M161" i="48"/>
  <c r="H162" i="48"/>
  <c r="M162" i="48"/>
  <c r="H163" i="48"/>
  <c r="M163" i="48"/>
  <c r="H164" i="48"/>
  <c r="M164" i="48"/>
  <c r="H165" i="48"/>
  <c r="M165" i="48"/>
  <c r="L152" i="48"/>
  <c r="L153" i="48"/>
  <c r="L155" i="48"/>
  <c r="L158" i="48"/>
  <c r="L159" i="48"/>
  <c r="L161" i="48"/>
  <c r="L162" i="48"/>
  <c r="L163" i="48"/>
  <c r="L164" i="48"/>
  <c r="O152" i="48"/>
  <c r="O153" i="48"/>
  <c r="O154" i="48"/>
  <c r="O155" i="48"/>
  <c r="O156" i="48"/>
  <c r="O157" i="48"/>
  <c r="O158" i="48"/>
  <c r="O159" i="48"/>
  <c r="O160" i="48"/>
  <c r="O161" i="48"/>
  <c r="O162" i="48"/>
  <c r="O163" i="48"/>
  <c r="O164" i="48"/>
  <c r="O165" i="48"/>
  <c r="E152" i="48"/>
  <c r="W152" i="48" s="1"/>
  <c r="Q152" i="48"/>
  <c r="E153" i="48"/>
  <c r="W153" i="48" s="1"/>
  <c r="Q153" i="48"/>
  <c r="E154" i="48"/>
  <c r="W154" i="48" s="1"/>
  <c r="Q154" i="48"/>
  <c r="E155" i="48"/>
  <c r="W155" i="48" s="1"/>
  <c r="Q155" i="48"/>
  <c r="E156" i="48"/>
  <c r="W156" i="48" s="1"/>
  <c r="Q156" i="48"/>
  <c r="E157" i="48"/>
  <c r="W157" i="48" s="1"/>
  <c r="Q157" i="48"/>
  <c r="E158" i="48"/>
  <c r="W158" i="48" s="1"/>
  <c r="Q158" i="48"/>
  <c r="E159" i="48"/>
  <c r="W159" i="48" s="1"/>
  <c r="Q159" i="48"/>
  <c r="E160" i="48"/>
  <c r="W160" i="48" s="1"/>
  <c r="Q160" i="48"/>
  <c r="E161" i="48"/>
  <c r="W161" i="48" s="1"/>
  <c r="Q161" i="48"/>
  <c r="E162" i="48"/>
  <c r="W162" i="48" s="1"/>
  <c r="Q162" i="48"/>
  <c r="E163" i="48"/>
  <c r="W163" i="48" s="1"/>
  <c r="Q163" i="48"/>
  <c r="E164" i="48"/>
  <c r="W164" i="48" s="1"/>
  <c r="Q164" i="48"/>
  <c r="E165" i="48"/>
  <c r="W165" i="48" s="1"/>
  <c r="Q165" i="48"/>
  <c r="X138" i="48"/>
  <c r="Q138" i="48"/>
  <c r="E138" i="48"/>
  <c r="W138" i="48" s="1"/>
  <c r="M138" i="48"/>
  <c r="H138" i="48"/>
  <c r="L140" i="48"/>
  <c r="X142" i="48"/>
  <c r="Q142" i="48"/>
  <c r="E142" i="48"/>
  <c r="W142" i="48" s="1"/>
  <c r="M142" i="48"/>
  <c r="H142" i="48"/>
  <c r="L144" i="48"/>
  <c r="X139" i="48"/>
  <c r="Q139" i="48"/>
  <c r="E139" i="48"/>
  <c r="W139" i="48" s="1"/>
  <c r="M139" i="48"/>
  <c r="H139" i="48"/>
  <c r="X143" i="48"/>
  <c r="Q143" i="48"/>
  <c r="E143" i="48"/>
  <c r="W143" i="48" s="1"/>
  <c r="M143" i="48"/>
  <c r="H143" i="48"/>
  <c r="X145" i="48"/>
  <c r="Q145" i="48"/>
  <c r="E145" i="48"/>
  <c r="W145" i="48" s="1"/>
  <c r="O145" i="48"/>
  <c r="M145" i="48"/>
  <c r="H145" i="48"/>
  <c r="X140" i="48"/>
  <c r="Q140" i="48"/>
  <c r="E140" i="48"/>
  <c r="W140" i="48" s="1"/>
  <c r="M140" i="48"/>
  <c r="H140" i="48"/>
  <c r="X144" i="48"/>
  <c r="Q144" i="48"/>
  <c r="E144" i="48"/>
  <c r="W144" i="48" s="1"/>
  <c r="M144" i="48"/>
  <c r="H144" i="48"/>
  <c r="X146" i="48"/>
  <c r="Q146" i="48"/>
  <c r="E146" i="48"/>
  <c r="W146" i="48" s="1"/>
  <c r="O146" i="48"/>
  <c r="M146" i="48"/>
  <c r="H146" i="48"/>
  <c r="O138" i="48"/>
  <c r="X141" i="48"/>
  <c r="Q141" i="48"/>
  <c r="E141" i="48"/>
  <c r="W141" i="48" s="1"/>
  <c r="M141" i="48"/>
  <c r="H141" i="48"/>
  <c r="O142" i="48"/>
  <c r="L146" i="48"/>
  <c r="L147" i="48"/>
  <c r="L148" i="48"/>
  <c r="L149" i="48"/>
  <c r="L150" i="48"/>
  <c r="L151" i="48"/>
  <c r="H147" i="48"/>
  <c r="M147" i="48"/>
  <c r="H148" i="48"/>
  <c r="M148" i="48"/>
  <c r="H149" i="48"/>
  <c r="M149" i="48"/>
  <c r="H150" i="48"/>
  <c r="M150" i="48"/>
  <c r="H151" i="48"/>
  <c r="M151" i="48"/>
  <c r="O147" i="48"/>
  <c r="O148" i="48"/>
  <c r="O149" i="48"/>
  <c r="O150" i="48"/>
  <c r="O151" i="48"/>
  <c r="E147" i="48"/>
  <c r="W147" i="48" s="1"/>
  <c r="Q147" i="48"/>
  <c r="E148" i="48"/>
  <c r="W148" i="48" s="1"/>
  <c r="Q148" i="48"/>
  <c r="E149" i="48"/>
  <c r="W149" i="48" s="1"/>
  <c r="Q149" i="48"/>
  <c r="E150" i="48"/>
  <c r="W150" i="48" s="1"/>
  <c r="Q150" i="48"/>
  <c r="E151" i="48"/>
  <c r="W151" i="48" s="1"/>
  <c r="Q151" i="48"/>
  <c r="L124" i="48"/>
  <c r="X126" i="48"/>
  <c r="Q126" i="48"/>
  <c r="E126" i="48"/>
  <c r="W126" i="48" s="1"/>
  <c r="M126" i="48"/>
  <c r="H126" i="48"/>
  <c r="L128" i="48"/>
  <c r="X130" i="48"/>
  <c r="Q130" i="48"/>
  <c r="E130" i="48"/>
  <c r="W130" i="48" s="1"/>
  <c r="M130" i="48"/>
  <c r="H130" i="48"/>
  <c r="L131" i="48"/>
  <c r="X132" i="48"/>
  <c r="Q132" i="48"/>
  <c r="E132" i="48"/>
  <c r="W132" i="48" s="1"/>
  <c r="O132" i="48"/>
  <c r="M132" i="48"/>
  <c r="H132" i="48"/>
  <c r="L135" i="48"/>
  <c r="X136" i="48"/>
  <c r="Q136" i="48"/>
  <c r="E136" i="48"/>
  <c r="W136" i="48" s="1"/>
  <c r="O136" i="48"/>
  <c r="M136" i="48"/>
  <c r="H136" i="48"/>
  <c r="X127" i="48"/>
  <c r="Q127" i="48"/>
  <c r="E127" i="48"/>
  <c r="W127" i="48" s="1"/>
  <c r="M127" i="48"/>
  <c r="H127" i="48"/>
  <c r="L132" i="48"/>
  <c r="X133" i="48"/>
  <c r="Q133" i="48"/>
  <c r="E133" i="48"/>
  <c r="W133" i="48" s="1"/>
  <c r="O133" i="48"/>
  <c r="M133" i="48"/>
  <c r="H133" i="48"/>
  <c r="L136" i="48"/>
  <c r="X137" i="48"/>
  <c r="Q137" i="48"/>
  <c r="E137" i="48"/>
  <c r="W137" i="48" s="1"/>
  <c r="O137" i="48"/>
  <c r="M137" i="48"/>
  <c r="H137" i="48"/>
  <c r="X124" i="48"/>
  <c r="Q124" i="48"/>
  <c r="E124" i="48"/>
  <c r="W124" i="48" s="1"/>
  <c r="M124" i="48"/>
  <c r="H124" i="48"/>
  <c r="X128" i="48"/>
  <c r="Q128" i="48"/>
  <c r="E128" i="48"/>
  <c r="W128" i="48" s="1"/>
  <c r="M128" i="48"/>
  <c r="H128" i="48"/>
  <c r="X134" i="48"/>
  <c r="Q134" i="48"/>
  <c r="E134" i="48"/>
  <c r="W134" i="48" s="1"/>
  <c r="O134" i="48"/>
  <c r="M134" i="48"/>
  <c r="H134" i="48"/>
  <c r="X125" i="48"/>
  <c r="Q125" i="48"/>
  <c r="E125" i="48"/>
  <c r="W125" i="48" s="1"/>
  <c r="M125" i="48"/>
  <c r="H125" i="48"/>
  <c r="X129" i="48"/>
  <c r="Q129" i="48"/>
  <c r="E129" i="48"/>
  <c r="W129" i="48" s="1"/>
  <c r="M129" i="48"/>
  <c r="H129" i="48"/>
  <c r="X131" i="48"/>
  <c r="Q131" i="48"/>
  <c r="E131" i="48"/>
  <c r="W131" i="48" s="1"/>
  <c r="O131" i="48"/>
  <c r="M131" i="48"/>
  <c r="H131" i="48"/>
  <c r="L134" i="48"/>
  <c r="X135" i="48"/>
  <c r="Q135" i="48"/>
  <c r="E135" i="48"/>
  <c r="W135" i="48" s="1"/>
  <c r="O135" i="48"/>
  <c r="M135" i="48"/>
  <c r="H135" i="48"/>
  <c r="L110" i="48"/>
  <c r="L111" i="48"/>
  <c r="L112" i="48"/>
  <c r="L113" i="48"/>
  <c r="L114" i="48"/>
  <c r="L115" i="48"/>
  <c r="L116" i="48"/>
  <c r="L117" i="48"/>
  <c r="L118" i="48"/>
  <c r="L119" i="48"/>
  <c r="L120" i="48"/>
  <c r="L121" i="48"/>
  <c r="L122" i="48"/>
  <c r="L123" i="48"/>
  <c r="E110" i="48"/>
  <c r="W110" i="48" s="1"/>
  <c r="Q110" i="48"/>
  <c r="E111" i="48"/>
  <c r="W111" i="48" s="1"/>
  <c r="Q111" i="48"/>
  <c r="E112" i="48"/>
  <c r="W112" i="48" s="1"/>
  <c r="Q112" i="48"/>
  <c r="E113" i="48"/>
  <c r="W113" i="48" s="1"/>
  <c r="Q113" i="48"/>
  <c r="E114" i="48"/>
  <c r="W114" i="48" s="1"/>
  <c r="Q114" i="48"/>
  <c r="E115" i="48"/>
  <c r="W115" i="48" s="1"/>
  <c r="Q115" i="48"/>
  <c r="E116" i="48"/>
  <c r="W116" i="48" s="1"/>
  <c r="Q116" i="48"/>
  <c r="E117" i="48"/>
  <c r="W117" i="48" s="1"/>
  <c r="Q117" i="48"/>
  <c r="E118" i="48"/>
  <c r="W118" i="48" s="1"/>
  <c r="Q118" i="48"/>
  <c r="E119" i="48"/>
  <c r="W119" i="48" s="1"/>
  <c r="Q119" i="48"/>
  <c r="E120" i="48"/>
  <c r="W120" i="48" s="1"/>
  <c r="Q120" i="48"/>
  <c r="E121" i="48"/>
  <c r="W121" i="48" s="1"/>
  <c r="Q121" i="48"/>
  <c r="E122" i="48"/>
  <c r="W122" i="48" s="1"/>
  <c r="Q122" i="48"/>
  <c r="E123" i="48"/>
  <c r="W123" i="48" s="1"/>
  <c r="Q123" i="48"/>
  <c r="X96" i="48"/>
  <c r="Q96" i="48"/>
  <c r="E96" i="48"/>
  <c r="W96" i="48" s="1"/>
  <c r="M96" i="48"/>
  <c r="X97" i="48"/>
  <c r="Q97" i="48"/>
  <c r="E97" i="48"/>
  <c r="W97" i="48" s="1"/>
  <c r="M97" i="48"/>
  <c r="X98" i="48"/>
  <c r="Q98" i="48"/>
  <c r="E98" i="48"/>
  <c r="W98" i="48" s="1"/>
  <c r="M98" i="48"/>
  <c r="X99" i="48"/>
  <c r="Q99" i="48"/>
  <c r="E99" i="48"/>
  <c r="W99" i="48" s="1"/>
  <c r="M99" i="48"/>
  <c r="X100" i="48"/>
  <c r="Q100" i="48"/>
  <c r="E100" i="48"/>
  <c r="W100" i="48" s="1"/>
  <c r="M100" i="48"/>
  <c r="X101" i="48"/>
  <c r="Q101" i="48"/>
  <c r="E101" i="48"/>
  <c r="W101" i="48" s="1"/>
  <c r="M101" i="48"/>
  <c r="X102" i="48"/>
  <c r="Q102" i="48"/>
  <c r="E102" i="48"/>
  <c r="W102" i="48" s="1"/>
  <c r="M102" i="48"/>
  <c r="H96" i="48"/>
  <c r="O96" i="48"/>
  <c r="H97" i="48"/>
  <c r="O97" i="48"/>
  <c r="H98" i="48"/>
  <c r="O98" i="48"/>
  <c r="H99" i="48"/>
  <c r="O99" i="48"/>
  <c r="H100" i="48"/>
  <c r="O100" i="48"/>
  <c r="H101" i="48"/>
  <c r="O101" i="48"/>
  <c r="H102" i="48"/>
  <c r="O102" i="48"/>
  <c r="X103" i="48"/>
  <c r="Q103" i="48"/>
  <c r="E103" i="48"/>
  <c r="W103" i="48" s="1"/>
  <c r="O103" i="48"/>
  <c r="X104" i="48"/>
  <c r="Q104" i="48"/>
  <c r="E104" i="48"/>
  <c r="W104" i="48" s="1"/>
  <c r="O104" i="48"/>
  <c r="X105" i="48"/>
  <c r="Q105" i="48"/>
  <c r="E105" i="48"/>
  <c r="W105" i="48" s="1"/>
  <c r="O105" i="48"/>
  <c r="X106" i="48"/>
  <c r="Q106" i="48"/>
  <c r="E106" i="48"/>
  <c r="W106" i="48" s="1"/>
  <c r="O106" i="48"/>
  <c r="X107" i="48"/>
  <c r="Q107" i="48"/>
  <c r="E107" i="48"/>
  <c r="W107" i="48" s="1"/>
  <c r="O107" i="48"/>
  <c r="X108" i="48"/>
  <c r="Q108" i="48"/>
  <c r="E108" i="48"/>
  <c r="W108" i="48" s="1"/>
  <c r="O108" i="48"/>
  <c r="X109" i="48"/>
  <c r="Q109" i="48"/>
  <c r="E109" i="48"/>
  <c r="W109" i="48" s="1"/>
  <c r="O109" i="48"/>
  <c r="L96" i="48"/>
  <c r="L97" i="48"/>
  <c r="L98" i="48"/>
  <c r="L99" i="48"/>
  <c r="L100" i="48"/>
  <c r="L101" i="48"/>
  <c r="L102" i="48"/>
  <c r="H103" i="48"/>
  <c r="H104" i="48"/>
  <c r="H105" i="48"/>
  <c r="H106" i="48"/>
  <c r="H107" i="48"/>
  <c r="H108" i="48"/>
  <c r="H109" i="48"/>
  <c r="X84" i="48"/>
  <c r="Q84" i="48"/>
  <c r="E84" i="48"/>
  <c r="W84" i="48" s="1"/>
  <c r="M84" i="48"/>
  <c r="H84" i="48"/>
  <c r="X88" i="48"/>
  <c r="Q88" i="48"/>
  <c r="E88" i="48"/>
  <c r="W88" i="48" s="1"/>
  <c r="M88" i="48"/>
  <c r="H88" i="48"/>
  <c r="X90" i="48"/>
  <c r="Q90" i="48"/>
  <c r="E90" i="48"/>
  <c r="W90" i="48" s="1"/>
  <c r="O90" i="48"/>
  <c r="M90" i="48"/>
  <c r="H90" i="48"/>
  <c r="X85" i="48"/>
  <c r="Q85" i="48"/>
  <c r="E85" i="48"/>
  <c r="W85" i="48" s="1"/>
  <c r="M85" i="48"/>
  <c r="H85" i="48"/>
  <c r="L90" i="48"/>
  <c r="X91" i="48"/>
  <c r="Q91" i="48"/>
  <c r="E91" i="48"/>
  <c r="W91" i="48" s="1"/>
  <c r="O91" i="48"/>
  <c r="M91" i="48"/>
  <c r="H91" i="48"/>
  <c r="X82" i="48"/>
  <c r="Q82" i="48"/>
  <c r="E82" i="48"/>
  <c r="W82" i="48" s="1"/>
  <c r="M82" i="48"/>
  <c r="H82" i="48"/>
  <c r="L84" i="48"/>
  <c r="X86" i="48"/>
  <c r="Q86" i="48"/>
  <c r="E86" i="48"/>
  <c r="W86" i="48" s="1"/>
  <c r="M86" i="48"/>
  <c r="H86" i="48"/>
  <c r="L88" i="48"/>
  <c r="X92" i="48"/>
  <c r="Q92" i="48"/>
  <c r="E92" i="48"/>
  <c r="W92" i="48" s="1"/>
  <c r="O92" i="48"/>
  <c r="M92" i="48"/>
  <c r="H92" i="48"/>
  <c r="L92" i="48"/>
  <c r="X83" i="48"/>
  <c r="Q83" i="48"/>
  <c r="E83" i="48"/>
  <c r="W83" i="48" s="1"/>
  <c r="M83" i="48"/>
  <c r="H83" i="48"/>
  <c r="O84" i="48"/>
  <c r="L85" i="48"/>
  <c r="X87" i="48"/>
  <c r="Q87" i="48"/>
  <c r="E87" i="48"/>
  <c r="W87" i="48" s="1"/>
  <c r="M87" i="48"/>
  <c r="H87" i="48"/>
  <c r="O88" i="48"/>
  <c r="X89" i="48"/>
  <c r="Q89" i="48"/>
  <c r="E89" i="48"/>
  <c r="W89" i="48" s="1"/>
  <c r="O89" i="48"/>
  <c r="M89" i="48"/>
  <c r="H89" i="48"/>
  <c r="L93" i="48"/>
  <c r="L94" i="48"/>
  <c r="L95" i="48"/>
  <c r="H93" i="48"/>
  <c r="M93" i="48"/>
  <c r="H94" i="48"/>
  <c r="M94" i="48"/>
  <c r="H95" i="48"/>
  <c r="M95" i="48"/>
  <c r="O93" i="48"/>
  <c r="O94" i="48"/>
  <c r="O95" i="48"/>
  <c r="E93" i="48"/>
  <c r="W93" i="48" s="1"/>
  <c r="Q93" i="48"/>
  <c r="E94" i="48"/>
  <c r="W94" i="48" s="1"/>
  <c r="Q94" i="48"/>
  <c r="E95" i="48"/>
  <c r="W95" i="48" s="1"/>
  <c r="Q95" i="48"/>
  <c r="X68" i="48"/>
  <c r="Q68" i="48"/>
  <c r="E68" i="48"/>
  <c r="W68" i="48" s="1"/>
  <c r="M68" i="48"/>
  <c r="H68" i="48"/>
  <c r="L70" i="48"/>
  <c r="X72" i="48"/>
  <c r="Q72" i="48"/>
  <c r="E72" i="48"/>
  <c r="W72" i="48" s="1"/>
  <c r="M72" i="48"/>
  <c r="H72" i="48"/>
  <c r="L74" i="48"/>
  <c r="X69" i="48"/>
  <c r="Q69" i="48"/>
  <c r="E69" i="48"/>
  <c r="W69" i="48" s="1"/>
  <c r="M69" i="48"/>
  <c r="H69" i="48"/>
  <c r="X73" i="48"/>
  <c r="Q73" i="48"/>
  <c r="E73" i="48"/>
  <c r="W73" i="48" s="1"/>
  <c r="M73" i="48"/>
  <c r="H73" i="48"/>
  <c r="X75" i="48"/>
  <c r="Q75" i="48"/>
  <c r="E75" i="48"/>
  <c r="W75" i="48" s="1"/>
  <c r="O75" i="48"/>
  <c r="M75" i="48"/>
  <c r="H75" i="48"/>
  <c r="L68" i="48"/>
  <c r="X70" i="48"/>
  <c r="Q70" i="48"/>
  <c r="E70" i="48"/>
  <c r="W70" i="48" s="1"/>
  <c r="M70" i="48"/>
  <c r="H70" i="48"/>
  <c r="L72" i="48"/>
  <c r="X74" i="48"/>
  <c r="Q74" i="48"/>
  <c r="E74" i="48"/>
  <c r="W74" i="48" s="1"/>
  <c r="M74" i="48"/>
  <c r="H74" i="48"/>
  <c r="X76" i="48"/>
  <c r="Q76" i="48"/>
  <c r="E76" i="48"/>
  <c r="W76" i="48" s="1"/>
  <c r="O76" i="48"/>
  <c r="M76" i="48"/>
  <c r="H76" i="48"/>
  <c r="O68" i="48"/>
  <c r="X71" i="48"/>
  <c r="Q71" i="48"/>
  <c r="E71" i="48"/>
  <c r="W71" i="48" s="1"/>
  <c r="M71" i="48"/>
  <c r="H71" i="48"/>
  <c r="O72" i="48"/>
  <c r="L76" i="48"/>
  <c r="L77" i="48"/>
  <c r="L78" i="48"/>
  <c r="L79" i="48"/>
  <c r="L80" i="48"/>
  <c r="L81" i="48"/>
  <c r="H77" i="48"/>
  <c r="M77" i="48"/>
  <c r="H78" i="48"/>
  <c r="M78" i="48"/>
  <c r="H79" i="48"/>
  <c r="M79" i="48"/>
  <c r="H80" i="48"/>
  <c r="M80" i="48"/>
  <c r="H81" i="48"/>
  <c r="M81" i="48"/>
  <c r="O77" i="48"/>
  <c r="O78" i="48"/>
  <c r="O79" i="48"/>
  <c r="O80" i="48"/>
  <c r="O81" i="48"/>
  <c r="E77" i="48"/>
  <c r="W77" i="48" s="1"/>
  <c r="Q77" i="48"/>
  <c r="E78" i="48"/>
  <c r="W78" i="48" s="1"/>
  <c r="Q78" i="48"/>
  <c r="E79" i="48"/>
  <c r="W79" i="48" s="1"/>
  <c r="Q79" i="48"/>
  <c r="E80" i="48"/>
  <c r="W80" i="48" s="1"/>
  <c r="Q80" i="48"/>
  <c r="E81" i="48"/>
  <c r="W81" i="48" s="1"/>
  <c r="Q81" i="48"/>
  <c r="L54" i="48"/>
  <c r="L55" i="48"/>
  <c r="L56" i="48"/>
  <c r="L57" i="48"/>
  <c r="L58" i="48"/>
  <c r="L59" i="48"/>
  <c r="L60" i="48"/>
  <c r="L61" i="48"/>
  <c r="L62" i="48"/>
  <c r="L63" i="48"/>
  <c r="L64" i="48"/>
  <c r="L65" i="48"/>
  <c r="L66" i="48"/>
  <c r="L67" i="48"/>
  <c r="H54" i="48"/>
  <c r="M54" i="48"/>
  <c r="H55" i="48"/>
  <c r="M55" i="48"/>
  <c r="H56" i="48"/>
  <c r="M56" i="48"/>
  <c r="H57" i="48"/>
  <c r="M57" i="48"/>
  <c r="H58" i="48"/>
  <c r="M58" i="48"/>
  <c r="H59" i="48"/>
  <c r="M59" i="48"/>
  <c r="H60" i="48"/>
  <c r="M60" i="48"/>
  <c r="H61" i="48"/>
  <c r="M61" i="48"/>
  <c r="H62" i="48"/>
  <c r="M62" i="48"/>
  <c r="H63" i="48"/>
  <c r="M63" i="48"/>
  <c r="H64" i="48"/>
  <c r="M64" i="48"/>
  <c r="H65" i="48"/>
  <c r="M65" i="48"/>
  <c r="H66" i="48"/>
  <c r="M66" i="48"/>
  <c r="H67" i="48"/>
  <c r="M67" i="48"/>
  <c r="E54" i="48"/>
  <c r="W54" i="48" s="1"/>
  <c r="Q54" i="48"/>
  <c r="E55" i="48"/>
  <c r="W55" i="48" s="1"/>
  <c r="Q55" i="48"/>
  <c r="E56" i="48"/>
  <c r="W56" i="48" s="1"/>
  <c r="Q56" i="48"/>
  <c r="E57" i="48"/>
  <c r="W57" i="48" s="1"/>
  <c r="Q57" i="48"/>
  <c r="E58" i="48"/>
  <c r="W58" i="48" s="1"/>
  <c r="Q58" i="48"/>
  <c r="E59" i="48"/>
  <c r="W59" i="48" s="1"/>
  <c r="Q59" i="48"/>
  <c r="E60" i="48"/>
  <c r="W60" i="48" s="1"/>
  <c r="Q60" i="48"/>
  <c r="E61" i="48"/>
  <c r="W61" i="48" s="1"/>
  <c r="Q61" i="48"/>
  <c r="E62" i="48"/>
  <c r="W62" i="48" s="1"/>
  <c r="Q62" i="48"/>
  <c r="E63" i="48"/>
  <c r="W63" i="48" s="1"/>
  <c r="Q63" i="48"/>
  <c r="E64" i="48"/>
  <c r="W64" i="48" s="1"/>
  <c r="Q64" i="48"/>
  <c r="E65" i="48"/>
  <c r="W65" i="48" s="1"/>
  <c r="Q65" i="48"/>
  <c r="E66" i="48"/>
  <c r="W66" i="48" s="1"/>
  <c r="Q66" i="48"/>
  <c r="E67" i="48"/>
  <c r="W67" i="48" s="1"/>
  <c r="Q67" i="48"/>
  <c r="X51" i="48"/>
  <c r="Q51" i="48"/>
  <c r="E51" i="48"/>
  <c r="W51" i="48" s="1"/>
  <c r="O51" i="48"/>
  <c r="M51" i="48"/>
  <c r="H51" i="48"/>
  <c r="L51" i="48"/>
  <c r="X46" i="48"/>
  <c r="Q46" i="48"/>
  <c r="E46" i="48"/>
  <c r="W46" i="48" s="1"/>
  <c r="M46" i="48"/>
  <c r="H46" i="48"/>
  <c r="X48" i="48"/>
  <c r="Q48" i="48"/>
  <c r="E48" i="48"/>
  <c r="W48" i="48" s="1"/>
  <c r="O48" i="48"/>
  <c r="M48" i="48"/>
  <c r="H48" i="48"/>
  <c r="X44" i="48"/>
  <c r="Q44" i="48"/>
  <c r="E44" i="48"/>
  <c r="W44" i="48" s="1"/>
  <c r="M44" i="48"/>
  <c r="H44" i="48"/>
  <c r="X50" i="48"/>
  <c r="Q50" i="48"/>
  <c r="E50" i="48"/>
  <c r="W50" i="48" s="1"/>
  <c r="O50" i="48"/>
  <c r="M50" i="48"/>
  <c r="H50" i="48"/>
  <c r="X45" i="48"/>
  <c r="Q45" i="48"/>
  <c r="E45" i="48"/>
  <c r="W45" i="48" s="1"/>
  <c r="M45" i="48"/>
  <c r="H45" i="48"/>
  <c r="X47" i="48"/>
  <c r="Q47" i="48"/>
  <c r="E47" i="48"/>
  <c r="W47" i="48" s="1"/>
  <c r="O47" i="48"/>
  <c r="M47" i="48"/>
  <c r="H47" i="48"/>
  <c r="L50" i="48"/>
  <c r="X43" i="48"/>
  <c r="Q43" i="48"/>
  <c r="E43" i="48"/>
  <c r="W43" i="48" s="1"/>
  <c r="M43" i="48"/>
  <c r="H43" i="48"/>
  <c r="O44" i="48"/>
  <c r="L45" i="48"/>
  <c r="X49" i="48"/>
  <c r="Q49" i="48"/>
  <c r="E49" i="48"/>
  <c r="W49" i="48" s="1"/>
  <c r="O49" i="48"/>
  <c r="M49" i="48"/>
  <c r="H49" i="48"/>
  <c r="L52" i="48"/>
  <c r="L53" i="48"/>
  <c r="H52" i="48"/>
  <c r="M52" i="48"/>
  <c r="H53" i="48"/>
  <c r="M53" i="48"/>
  <c r="O52" i="48"/>
  <c r="O53" i="48"/>
  <c r="E52" i="48"/>
  <c r="W52" i="48" s="1"/>
  <c r="Q52" i="48"/>
  <c r="E53" i="48"/>
  <c r="W53" i="48" s="1"/>
  <c r="Q53" i="48"/>
  <c r="L38" i="48"/>
  <c r="L39" i="48"/>
  <c r="L40" i="48"/>
  <c r="L41" i="48"/>
  <c r="H38" i="48"/>
  <c r="M38" i="48"/>
  <c r="H39" i="48"/>
  <c r="M39" i="48"/>
  <c r="H40" i="48"/>
  <c r="M40" i="48"/>
  <c r="H41" i="48"/>
  <c r="M41" i="48"/>
  <c r="O41" i="48"/>
  <c r="E38" i="48"/>
  <c r="W38" i="48" s="1"/>
  <c r="Q38" i="48"/>
  <c r="E39" i="48"/>
  <c r="W39" i="48" s="1"/>
  <c r="Q39" i="48"/>
  <c r="E40" i="48"/>
  <c r="W40" i="48" s="1"/>
  <c r="Q40" i="48"/>
  <c r="E41" i="48"/>
  <c r="W41" i="48" s="1"/>
  <c r="Q41" i="48"/>
  <c r="L29" i="48"/>
  <c r="L30" i="48"/>
  <c r="L31" i="48"/>
  <c r="L32" i="48"/>
  <c r="H29" i="48"/>
  <c r="M29" i="48"/>
  <c r="N16" i="48" s="1"/>
  <c r="H30" i="48"/>
  <c r="M30" i="48"/>
  <c r="N17" i="48" s="1"/>
  <c r="H31" i="48"/>
  <c r="M31" i="48"/>
  <c r="H32" i="48"/>
  <c r="M32" i="48"/>
  <c r="AA26" i="45"/>
  <c r="AA25" i="45"/>
  <c r="AA29" i="45"/>
  <c r="G17" i="45"/>
  <c r="AA18" i="45"/>
  <c r="AA22" i="45"/>
  <c r="I11" i="45"/>
  <c r="AA19" i="45"/>
  <c r="G20" i="45"/>
  <c r="N15" i="45"/>
  <c r="R11" i="45"/>
  <c r="AA20" i="45"/>
  <c r="G11" i="45"/>
  <c r="AA12" i="45"/>
  <c r="AB16" i="44"/>
  <c r="AB14" i="44"/>
  <c r="AB12" i="44"/>
  <c r="Q11" i="6"/>
  <c r="AC15" i="6"/>
  <c r="AC16" i="6"/>
  <c r="AC17" i="6"/>
  <c r="AC18" i="6"/>
  <c r="Q12" i="6"/>
  <c r="Q13" i="6"/>
  <c r="M12" i="6"/>
  <c r="M11" i="6"/>
  <c r="F13" i="6"/>
  <c r="AC13" i="6"/>
  <c r="AC12" i="6"/>
  <c r="AC11" i="6"/>
  <c r="O104" i="1"/>
  <c r="J64" i="1"/>
  <c r="N68" i="1"/>
  <c r="Z68" i="1" s="1"/>
  <c r="K71" i="1"/>
  <c r="L18" i="1" s="1"/>
  <c r="J63" i="1"/>
  <c r="N63" i="1"/>
  <c r="Z63" i="1" s="1"/>
  <c r="K64" i="1"/>
  <c r="S64" i="1"/>
  <c r="AA64" i="1"/>
  <c r="D65" i="1"/>
  <c r="H65" i="1"/>
  <c r="U65" i="1" s="1"/>
  <c r="P65" i="1"/>
  <c r="W65" i="1"/>
  <c r="AB65" i="1"/>
  <c r="I66" i="1"/>
  <c r="M66" i="1"/>
  <c r="R66" i="1"/>
  <c r="J67" i="1"/>
  <c r="N67" i="1"/>
  <c r="K68" i="1"/>
  <c r="S68" i="1"/>
  <c r="AA68" i="1"/>
  <c r="D69" i="1"/>
  <c r="H69" i="1"/>
  <c r="U69" i="1" s="1"/>
  <c r="P69" i="1"/>
  <c r="W69" i="1"/>
  <c r="AB69" i="1"/>
  <c r="I70" i="1"/>
  <c r="M70" i="1"/>
  <c r="R70" i="1"/>
  <c r="AA71" i="1"/>
  <c r="J73" i="1"/>
  <c r="P73" i="1"/>
  <c r="K74" i="1"/>
  <c r="S74" i="1"/>
  <c r="M77" i="1"/>
  <c r="J82" i="1"/>
  <c r="P88" i="1"/>
  <c r="R92" i="1"/>
  <c r="M92" i="1"/>
  <c r="I92" i="1"/>
  <c r="AA92" i="1"/>
  <c r="W92" i="1"/>
  <c r="J92" i="1"/>
  <c r="D92" i="1"/>
  <c r="Y92" i="1" s="1"/>
  <c r="AB92" i="1"/>
  <c r="S92" i="1"/>
  <c r="N92" i="1"/>
  <c r="Z92" i="1" s="1"/>
  <c r="H92" i="1"/>
  <c r="N64" i="1"/>
  <c r="Z64" i="1" s="1"/>
  <c r="R71" i="1"/>
  <c r="M71" i="1"/>
  <c r="I71" i="1"/>
  <c r="AA82" i="1"/>
  <c r="S82" i="1"/>
  <c r="K82" i="1"/>
  <c r="R82" i="1"/>
  <c r="M82" i="1"/>
  <c r="I82" i="1"/>
  <c r="AB82" i="1"/>
  <c r="W82" i="1"/>
  <c r="P82" i="1"/>
  <c r="H82" i="1"/>
  <c r="D82" i="1"/>
  <c r="Y82" i="1" s="1"/>
  <c r="D64" i="1"/>
  <c r="H64" i="1"/>
  <c r="U64" i="1" s="1"/>
  <c r="P64" i="1"/>
  <c r="W64" i="1"/>
  <c r="AB64" i="1"/>
  <c r="J66" i="1"/>
  <c r="N66" i="1"/>
  <c r="Z66" i="1" s="1"/>
  <c r="D68" i="1"/>
  <c r="H68" i="1"/>
  <c r="U68" i="1" s="1"/>
  <c r="P68" i="1"/>
  <c r="W68" i="1"/>
  <c r="AB68" i="1"/>
  <c r="AB70" i="1"/>
  <c r="W70" i="1"/>
  <c r="J70" i="1"/>
  <c r="N70" i="1"/>
  <c r="AA70" i="1"/>
  <c r="H71" i="1"/>
  <c r="U71" i="1" s="1"/>
  <c r="N71" i="1"/>
  <c r="S71" i="1"/>
  <c r="AB71" i="1"/>
  <c r="AA73" i="1"/>
  <c r="S73" i="1"/>
  <c r="K73" i="1"/>
  <c r="R73" i="1"/>
  <c r="R74" i="1"/>
  <c r="M74" i="1"/>
  <c r="I74" i="1"/>
  <c r="AB74" i="1"/>
  <c r="W74" i="1"/>
  <c r="P74" i="1"/>
  <c r="H74" i="1"/>
  <c r="D74" i="1"/>
  <c r="N74" i="1"/>
  <c r="Z74" i="1" s="1"/>
  <c r="AB77" i="1"/>
  <c r="W77" i="1"/>
  <c r="P77" i="1"/>
  <c r="H77" i="1"/>
  <c r="D77" i="1"/>
  <c r="AA77" i="1"/>
  <c r="S77" i="1"/>
  <c r="K77" i="1"/>
  <c r="N77" i="1"/>
  <c r="AA78" i="1"/>
  <c r="S78" i="1"/>
  <c r="K78" i="1"/>
  <c r="R78" i="1"/>
  <c r="M78" i="1"/>
  <c r="I78" i="1"/>
  <c r="AB78" i="1"/>
  <c r="W78" i="1"/>
  <c r="P78" i="1"/>
  <c r="H78" i="1"/>
  <c r="D78" i="1"/>
  <c r="Y78" i="1" s="1"/>
  <c r="N82" i="1"/>
  <c r="Z82" i="1" s="1"/>
  <c r="J68" i="1"/>
  <c r="P71" i="1"/>
  <c r="I64" i="1"/>
  <c r="M64" i="1"/>
  <c r="R64" i="1"/>
  <c r="J65" i="1"/>
  <c r="N65" i="1"/>
  <c r="K66" i="1"/>
  <c r="S66" i="1"/>
  <c r="AA66" i="1"/>
  <c r="I68" i="1"/>
  <c r="M68" i="1"/>
  <c r="R68" i="1"/>
  <c r="J69" i="1"/>
  <c r="N69" i="1"/>
  <c r="O16" i="1" s="1"/>
  <c r="K70" i="1"/>
  <c r="S70" i="1"/>
  <c r="D71" i="1"/>
  <c r="J71" i="1"/>
  <c r="W71" i="1"/>
  <c r="H73" i="1"/>
  <c r="U73" i="1" s="1"/>
  <c r="M73" i="1"/>
  <c r="AB73" i="1"/>
  <c r="AA74" i="1"/>
  <c r="I77" i="1"/>
  <c r="R77" i="1"/>
  <c r="J78" i="1"/>
  <c r="R88" i="1"/>
  <c r="M88" i="1"/>
  <c r="I88" i="1"/>
  <c r="AA88" i="1"/>
  <c r="W88" i="1"/>
  <c r="J88" i="1"/>
  <c r="D88" i="1"/>
  <c r="AB88" i="1"/>
  <c r="S88" i="1"/>
  <c r="N88" i="1"/>
  <c r="O35" i="1" s="1"/>
  <c r="H88" i="1"/>
  <c r="J72" i="1"/>
  <c r="N72" i="1"/>
  <c r="Z72" i="1" s="1"/>
  <c r="I75" i="1"/>
  <c r="M75" i="1"/>
  <c r="R75" i="1"/>
  <c r="J76" i="1"/>
  <c r="N76" i="1"/>
  <c r="I79" i="1"/>
  <c r="M79" i="1"/>
  <c r="R79" i="1"/>
  <c r="J80" i="1"/>
  <c r="N80" i="1"/>
  <c r="K81" i="1"/>
  <c r="S81" i="1"/>
  <c r="AA81" i="1"/>
  <c r="I83" i="1"/>
  <c r="M83" i="1"/>
  <c r="R83" i="1"/>
  <c r="R84" i="1"/>
  <c r="J84" i="1"/>
  <c r="N84" i="1"/>
  <c r="S84" i="1"/>
  <c r="AB84" i="1"/>
  <c r="AA86" i="1"/>
  <c r="S86" i="1"/>
  <c r="K86" i="1"/>
  <c r="L33" i="1" s="1"/>
  <c r="R86" i="1"/>
  <c r="M87" i="1"/>
  <c r="AA87" i="1"/>
  <c r="AA90" i="1"/>
  <c r="S90" i="1"/>
  <c r="K90" i="1"/>
  <c r="R90" i="1"/>
  <c r="M91" i="1"/>
  <c r="AA91" i="1"/>
  <c r="R98" i="1"/>
  <c r="M98" i="1"/>
  <c r="I98" i="1"/>
  <c r="AA98" i="1"/>
  <c r="S98" i="1"/>
  <c r="K98" i="1"/>
  <c r="L45" i="1" s="1"/>
  <c r="J98" i="1"/>
  <c r="W98" i="1"/>
  <c r="D98" i="1"/>
  <c r="Y98" i="1" s="1"/>
  <c r="P100" i="1"/>
  <c r="R102" i="1"/>
  <c r="M102" i="1"/>
  <c r="I102" i="1"/>
  <c r="AB102" i="1"/>
  <c r="S102" i="1"/>
  <c r="N102" i="1"/>
  <c r="H102" i="1"/>
  <c r="AA102" i="1"/>
  <c r="W102" i="1"/>
  <c r="J102" i="1"/>
  <c r="D102" i="1"/>
  <c r="Y102" i="1" s="1"/>
  <c r="K102" i="1"/>
  <c r="L49" i="1" s="1"/>
  <c r="P102" i="1"/>
  <c r="J75" i="1"/>
  <c r="N75" i="1"/>
  <c r="J79" i="1"/>
  <c r="N79" i="1"/>
  <c r="Z79" i="1" s="1"/>
  <c r="D81" i="1"/>
  <c r="H81" i="1"/>
  <c r="P81" i="1"/>
  <c r="W81" i="1"/>
  <c r="AB81" i="1"/>
  <c r="J83" i="1"/>
  <c r="N83" i="1"/>
  <c r="Z83" i="1" s="1"/>
  <c r="I87" i="1"/>
  <c r="N87" i="1"/>
  <c r="S87" i="1"/>
  <c r="I91" i="1"/>
  <c r="N91" i="1"/>
  <c r="S91" i="1"/>
  <c r="J94" i="1"/>
  <c r="P94" i="1"/>
  <c r="AA94" i="1"/>
  <c r="AA100" i="1"/>
  <c r="S100" i="1"/>
  <c r="K100" i="1"/>
  <c r="L47" i="1" s="1"/>
  <c r="R100" i="1"/>
  <c r="M100" i="1"/>
  <c r="I100" i="1"/>
  <c r="J100" i="1"/>
  <c r="W100" i="1"/>
  <c r="D100" i="1"/>
  <c r="Y100" i="1" s="1"/>
  <c r="R106" i="1"/>
  <c r="M106" i="1"/>
  <c r="I106" i="1"/>
  <c r="AB106" i="1"/>
  <c r="S106" i="1"/>
  <c r="N106" i="1"/>
  <c r="Z106" i="1" s="1"/>
  <c r="H106" i="1"/>
  <c r="AA106" i="1"/>
  <c r="W106" i="1"/>
  <c r="J106" i="1"/>
  <c r="D106" i="1"/>
  <c r="Y106" i="1" s="1"/>
  <c r="K106" i="1"/>
  <c r="P106" i="1"/>
  <c r="J81" i="1"/>
  <c r="N81" i="1"/>
  <c r="AB87" i="1"/>
  <c r="W87" i="1"/>
  <c r="P87" i="1"/>
  <c r="H87" i="1"/>
  <c r="D87" i="1"/>
  <c r="K87" i="1"/>
  <c r="R87" i="1"/>
  <c r="AB91" i="1"/>
  <c r="W91" i="1"/>
  <c r="P91" i="1"/>
  <c r="H91" i="1"/>
  <c r="D91" i="1"/>
  <c r="Y91" i="1" s="1"/>
  <c r="K91" i="1"/>
  <c r="R91" i="1"/>
  <c r="R94" i="1"/>
  <c r="M94" i="1"/>
  <c r="I94" i="1"/>
  <c r="AB94" i="1"/>
  <c r="S94" i="1"/>
  <c r="N94" i="1"/>
  <c r="Z94" i="1" s="1"/>
  <c r="H94" i="1"/>
  <c r="W94" i="1"/>
  <c r="J85" i="1"/>
  <c r="N85" i="1"/>
  <c r="J89" i="1"/>
  <c r="N89" i="1"/>
  <c r="Z89" i="1" s="1"/>
  <c r="J93" i="1"/>
  <c r="N93" i="1"/>
  <c r="H96" i="1"/>
  <c r="P96" i="1"/>
  <c r="AB96" i="1"/>
  <c r="AA96" i="1"/>
  <c r="S96" i="1"/>
  <c r="K96" i="1"/>
  <c r="L43" i="1" s="1"/>
  <c r="R96" i="1"/>
  <c r="M96" i="1"/>
  <c r="I96" i="1"/>
  <c r="N96" i="1"/>
  <c r="O43" i="1" s="1"/>
  <c r="J97" i="1"/>
  <c r="N97" i="1"/>
  <c r="O44" i="1" s="1"/>
  <c r="J101" i="1"/>
  <c r="N101" i="1"/>
  <c r="H104" i="1"/>
  <c r="M104" i="1"/>
  <c r="AB104" i="1"/>
  <c r="I105" i="1"/>
  <c r="N105" i="1"/>
  <c r="Z105" i="1" s="1"/>
  <c r="S105" i="1"/>
  <c r="AB109" i="1"/>
  <c r="W109" i="1"/>
  <c r="P109" i="1"/>
  <c r="H109" i="1"/>
  <c r="D109" i="1"/>
  <c r="Y109" i="1" s="1"/>
  <c r="AA109" i="1"/>
  <c r="S109" i="1"/>
  <c r="K109" i="1"/>
  <c r="N109" i="1"/>
  <c r="AA110" i="1"/>
  <c r="I113" i="1"/>
  <c r="R113" i="1"/>
  <c r="J95" i="1"/>
  <c r="N95" i="1"/>
  <c r="O42" i="1" s="1"/>
  <c r="D97" i="1"/>
  <c r="Y97" i="1" s="1"/>
  <c r="H97" i="1"/>
  <c r="P97" i="1"/>
  <c r="W97" i="1"/>
  <c r="AB97" i="1"/>
  <c r="J99" i="1"/>
  <c r="N99" i="1"/>
  <c r="O46" i="1" s="1"/>
  <c r="D101" i="1"/>
  <c r="Y101" i="1" s="1"/>
  <c r="H101" i="1"/>
  <c r="P101" i="1"/>
  <c r="W101" i="1"/>
  <c r="AB101" i="1"/>
  <c r="J104" i="1"/>
  <c r="P104" i="1"/>
  <c r="AB105" i="1"/>
  <c r="W105" i="1"/>
  <c r="P105" i="1"/>
  <c r="H105" i="1"/>
  <c r="D105" i="1"/>
  <c r="K105" i="1"/>
  <c r="R105" i="1"/>
  <c r="J109" i="1"/>
  <c r="K110" i="1"/>
  <c r="S110" i="1"/>
  <c r="M113" i="1"/>
  <c r="AA104" i="1"/>
  <c r="S104" i="1"/>
  <c r="K104" i="1"/>
  <c r="R104" i="1"/>
  <c r="Z104" i="1"/>
  <c r="R110" i="1"/>
  <c r="M110" i="1"/>
  <c r="I110" i="1"/>
  <c r="AB110" i="1"/>
  <c r="W110" i="1"/>
  <c r="P110" i="1"/>
  <c r="H110" i="1"/>
  <c r="D110" i="1"/>
  <c r="Y110" i="1" s="1"/>
  <c r="N110" i="1"/>
  <c r="AB113" i="1"/>
  <c r="W113" i="1"/>
  <c r="P113" i="1"/>
  <c r="H113" i="1"/>
  <c r="D113" i="1"/>
  <c r="AA113" i="1"/>
  <c r="S113" i="1"/>
  <c r="K113" i="1"/>
  <c r="N113" i="1"/>
  <c r="J108" i="1"/>
  <c r="N108" i="1"/>
  <c r="J112" i="1"/>
  <c r="N112" i="1"/>
  <c r="Z112" i="1" s="1"/>
  <c r="J103" i="1"/>
  <c r="N103" i="1"/>
  <c r="J107" i="1"/>
  <c r="N107" i="1"/>
  <c r="Z107" i="1" s="1"/>
  <c r="K108" i="1"/>
  <c r="S108" i="1"/>
  <c r="AA108" i="1"/>
  <c r="J111" i="1"/>
  <c r="N111" i="1"/>
  <c r="O58" i="1" s="1"/>
  <c r="K112" i="1"/>
  <c r="S112" i="1"/>
  <c r="AA112" i="1"/>
  <c r="D33" i="1"/>
  <c r="G33" i="1"/>
  <c r="AA33" i="1"/>
  <c r="AA56" i="1"/>
  <c r="G55" i="1"/>
  <c r="S55" i="1"/>
  <c r="AA55" i="1"/>
  <c r="J52" i="1"/>
  <c r="AB41" i="1"/>
  <c r="S41" i="1"/>
  <c r="AB37" i="1"/>
  <c r="AB33" i="1"/>
  <c r="R24" i="1"/>
  <c r="G24" i="1"/>
  <c r="AA24" i="1"/>
  <c r="D24" i="1"/>
  <c r="Y24" i="1" s="1"/>
  <c r="J24" i="1"/>
  <c r="U24" i="1"/>
  <c r="S24" i="1"/>
  <c r="N24" i="1"/>
  <c r="AB24" i="1"/>
  <c r="D52" i="1"/>
  <c r="H52" i="1"/>
  <c r="U52" i="1" s="1"/>
  <c r="AB52" i="1"/>
  <c r="D44" i="1"/>
  <c r="Y44" i="1" s="1"/>
  <c r="D56" i="1"/>
  <c r="Y56" i="1" s="1"/>
  <c r="H56" i="1"/>
  <c r="U56" i="1" s="1"/>
  <c r="AB56" i="1"/>
  <c r="S52" i="1"/>
  <c r="D48" i="1"/>
  <c r="Y48" i="1" s="1"/>
  <c r="G41" i="1"/>
  <c r="G39" i="1"/>
  <c r="S39" i="1"/>
  <c r="G37" i="1"/>
  <c r="S37" i="1"/>
  <c r="AA37" i="1"/>
  <c r="G31" i="1"/>
  <c r="AA31" i="1"/>
  <c r="AB31" i="1"/>
  <c r="G19" i="1"/>
  <c r="K19" i="1"/>
  <c r="S19" i="1"/>
  <c r="AA19" i="1"/>
  <c r="D19" i="1"/>
  <c r="Y19" i="1" s="1"/>
  <c r="AB19" i="1"/>
  <c r="R19" i="1"/>
  <c r="J19" i="1"/>
  <c r="G11" i="1"/>
  <c r="K11" i="1"/>
  <c r="S11" i="1"/>
  <c r="AA11" i="1"/>
  <c r="D11" i="1"/>
  <c r="Y11" i="1" s="1"/>
  <c r="U11" i="1"/>
  <c r="AB11" i="1"/>
  <c r="R11" i="1"/>
  <c r="J11" i="1"/>
  <c r="AB60" i="1"/>
  <c r="H60" i="1"/>
  <c r="U60" i="1" s="1"/>
  <c r="G59" i="1"/>
  <c r="S59" i="1"/>
  <c r="AA59" i="1"/>
  <c r="J56" i="1"/>
  <c r="D55" i="1"/>
  <c r="Y55" i="1" s="1"/>
  <c r="AB53" i="1"/>
  <c r="S53" i="1"/>
  <c r="H53" i="1"/>
  <c r="U53" i="1" s="1"/>
  <c r="AA52" i="1"/>
  <c r="G52" i="1"/>
  <c r="G51" i="1"/>
  <c r="S51" i="1"/>
  <c r="AA51" i="1"/>
  <c r="D47" i="1"/>
  <c r="Y47" i="1" s="1"/>
  <c r="H45" i="1"/>
  <c r="U45" i="1" s="1"/>
  <c r="G44" i="1"/>
  <c r="G43" i="1"/>
  <c r="AA43" i="1"/>
  <c r="D41" i="1"/>
  <c r="D39" i="1"/>
  <c r="Y39" i="1" s="1"/>
  <c r="D37" i="1"/>
  <c r="G35" i="1"/>
  <c r="S35" i="1"/>
  <c r="AA35" i="1"/>
  <c r="H35" i="1"/>
  <c r="U35" i="1" s="1"/>
  <c r="AB35" i="1"/>
  <c r="D31" i="1"/>
  <c r="Y31" i="1" s="1"/>
  <c r="G29" i="1"/>
  <c r="AA29" i="1"/>
  <c r="D29" i="1"/>
  <c r="Y29" i="1" s="1"/>
  <c r="G27" i="1"/>
  <c r="K27" i="1"/>
  <c r="S27" i="1"/>
  <c r="AA27" i="1"/>
  <c r="U27" i="1"/>
  <c r="AB27" i="1"/>
  <c r="Y27" i="1"/>
  <c r="D32" i="1"/>
  <c r="Y32" i="1" s="1"/>
  <c r="AB32" i="1"/>
  <c r="AB40" i="1"/>
  <c r="AB36" i="1"/>
  <c r="H36" i="1"/>
  <c r="U36" i="1" s="1"/>
  <c r="D28" i="1"/>
  <c r="Y28" i="1" s="1"/>
  <c r="AB28" i="1"/>
  <c r="G26" i="1"/>
  <c r="K26" i="1"/>
  <c r="U26" i="1"/>
  <c r="J26" i="1"/>
  <c r="AB26" i="1"/>
  <c r="G22" i="1"/>
  <c r="K22" i="1"/>
  <c r="S22" i="1"/>
  <c r="AA22" i="1"/>
  <c r="J22" i="1"/>
  <c r="U22" i="1"/>
  <c r="AB22" i="1"/>
  <c r="G15" i="1"/>
  <c r="K15" i="1"/>
  <c r="S15" i="1"/>
  <c r="AA15" i="1"/>
  <c r="D15" i="1"/>
  <c r="Y15" i="1" s="1"/>
  <c r="AB15" i="1"/>
  <c r="D12" i="1"/>
  <c r="Y12" i="1" s="1"/>
  <c r="U12" i="1"/>
  <c r="AB12" i="1"/>
  <c r="R12" i="1"/>
  <c r="D23" i="1"/>
  <c r="Y23" i="1" s="1"/>
  <c r="U23" i="1"/>
  <c r="AB23" i="1"/>
  <c r="D20" i="1"/>
  <c r="AB20" i="1"/>
  <c r="R20" i="1"/>
  <c r="J15" i="1"/>
  <c r="J12" i="1"/>
  <c r="AA14" i="1"/>
  <c r="S14" i="1"/>
  <c r="K14" i="1"/>
  <c r="K36" i="35"/>
  <c r="R36" i="35"/>
  <c r="Z36" i="35"/>
  <c r="T36" i="35"/>
  <c r="AB36" i="35"/>
  <c r="N36" i="35"/>
  <c r="X36" i="35"/>
  <c r="AC36" i="35"/>
  <c r="J36" i="35"/>
  <c r="V36" i="35" s="1"/>
  <c r="P36" i="35"/>
  <c r="Y36" i="35"/>
  <c r="F14" i="35"/>
  <c r="I14" i="35"/>
  <c r="L14" i="35" s="1"/>
  <c r="X29" i="2"/>
  <c r="D52" i="16" l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11" i="16"/>
  <c r="Y69" i="1"/>
  <c r="E16" i="1"/>
  <c r="L24" i="1"/>
  <c r="L54" i="1"/>
  <c r="L51" i="1"/>
  <c r="O101" i="1"/>
  <c r="O48" i="1"/>
  <c r="Z100" i="1"/>
  <c r="O47" i="1"/>
  <c r="Z102" i="1"/>
  <c r="O49" i="1"/>
  <c r="Z98" i="1"/>
  <c r="O45" i="1"/>
  <c r="L32" i="1"/>
  <c r="Y13" i="35"/>
  <c r="L12" i="35"/>
  <c r="Y12" i="35"/>
  <c r="L28" i="1"/>
  <c r="L31" i="1"/>
  <c r="O29" i="1"/>
  <c r="O28" i="1"/>
  <c r="O32" i="1"/>
  <c r="O31" i="1"/>
  <c r="L29" i="1"/>
  <c r="O30" i="1"/>
  <c r="Y11" i="35"/>
  <c r="L10" i="35"/>
  <c r="Y10" i="35"/>
  <c r="AD30" i="2"/>
  <c r="Z71" i="1"/>
  <c r="O18" i="1"/>
  <c r="Y71" i="1"/>
  <c r="E18" i="1"/>
  <c r="O51" i="1"/>
  <c r="L60" i="1"/>
  <c r="E60" i="1"/>
  <c r="O60" i="1"/>
  <c r="L50" i="1"/>
  <c r="E51" i="1"/>
  <c r="L40" i="1"/>
  <c r="L41" i="1"/>
  <c r="Q15" i="35"/>
  <c r="AD11" i="6"/>
  <c r="L59" i="1"/>
  <c r="O59" i="1"/>
  <c r="E59" i="1"/>
  <c r="Y113" i="1"/>
  <c r="Z113" i="1"/>
  <c r="O113" i="1"/>
  <c r="Y59" i="1"/>
  <c r="O112" i="1"/>
  <c r="E58" i="1"/>
  <c r="O111" i="1"/>
  <c r="O56" i="1"/>
  <c r="O109" i="1"/>
  <c r="O53" i="1"/>
  <c r="E57" i="1"/>
  <c r="Z111" i="1"/>
  <c r="O110" i="1"/>
  <c r="O98" i="1"/>
  <c r="Z109" i="1"/>
  <c r="E53" i="1"/>
  <c r="AD12" i="6"/>
  <c r="L56" i="1"/>
  <c r="AD13" i="6"/>
  <c r="L57" i="1"/>
  <c r="O108" i="1"/>
  <c r="Z110" i="1"/>
  <c r="O57" i="1"/>
  <c r="L55" i="1"/>
  <c r="E49" i="1"/>
  <c r="O55" i="1"/>
  <c r="E56" i="1"/>
  <c r="E52" i="1"/>
  <c r="O99" i="1"/>
  <c r="Z108" i="1"/>
  <c r="Y104" i="1"/>
  <c r="E55" i="1"/>
  <c r="Z55" i="1"/>
  <c r="O107" i="1"/>
  <c r="L53" i="1"/>
  <c r="O54" i="1"/>
  <c r="E54" i="1"/>
  <c r="Q14" i="35"/>
  <c r="Z54" i="1"/>
  <c r="O102" i="1"/>
  <c r="O52" i="1"/>
  <c r="Z53" i="1"/>
  <c r="O106" i="1"/>
  <c r="O105" i="1"/>
  <c r="E41" i="1"/>
  <c r="L52" i="1"/>
  <c r="Y52" i="1"/>
  <c r="S12" i="35"/>
  <c r="Y105" i="1"/>
  <c r="Z101" i="1"/>
  <c r="E43" i="1"/>
  <c r="O103" i="1"/>
  <c r="O100" i="1"/>
  <c r="E50" i="1"/>
  <c r="Z50" i="1"/>
  <c r="O50" i="1"/>
  <c r="Z103" i="1"/>
  <c r="E48" i="1"/>
  <c r="Y103" i="1"/>
  <c r="E45" i="1"/>
  <c r="E46" i="1"/>
  <c r="Y99" i="1"/>
  <c r="Z99" i="1"/>
  <c r="E39" i="1"/>
  <c r="O39" i="1"/>
  <c r="E47" i="1"/>
  <c r="S15" i="35"/>
  <c r="E42" i="1"/>
  <c r="E44" i="1"/>
  <c r="O97" i="1"/>
  <c r="Z97" i="1"/>
  <c r="O95" i="1"/>
  <c r="Z95" i="1"/>
  <c r="O96" i="1"/>
  <c r="Z96" i="1"/>
  <c r="O93" i="1"/>
  <c r="Y41" i="1"/>
  <c r="O94" i="1"/>
  <c r="O41" i="1"/>
  <c r="E40" i="1"/>
  <c r="L39" i="1"/>
  <c r="Y93" i="1"/>
  <c r="S14" i="35"/>
  <c r="Z93" i="1"/>
  <c r="O40" i="1"/>
  <c r="O92" i="1"/>
  <c r="O90" i="1"/>
  <c r="E33" i="1"/>
  <c r="O34" i="1"/>
  <c r="S13" i="35"/>
  <c r="L36" i="1"/>
  <c r="O91" i="1"/>
  <c r="L37" i="1"/>
  <c r="Q13" i="35"/>
  <c r="E37" i="1"/>
  <c r="Z88" i="1"/>
  <c r="Y88" i="1"/>
  <c r="E35" i="1"/>
  <c r="O37" i="1"/>
  <c r="E36" i="1"/>
  <c r="Y37" i="1"/>
  <c r="O88" i="1"/>
  <c r="Z91" i="1"/>
  <c r="Z87" i="1"/>
  <c r="O89" i="1"/>
  <c r="O36" i="1"/>
  <c r="O38" i="1"/>
  <c r="L38" i="1"/>
  <c r="L34" i="1"/>
  <c r="E38" i="1"/>
  <c r="O84" i="1"/>
  <c r="E34" i="1"/>
  <c r="Y87" i="1"/>
  <c r="O86" i="1"/>
  <c r="Y33" i="1"/>
  <c r="O85" i="1"/>
  <c r="O87" i="1"/>
  <c r="Z86" i="1"/>
  <c r="Z85" i="1"/>
  <c r="E32" i="1"/>
  <c r="Y83" i="1"/>
  <c r="Z32" i="1"/>
  <c r="E31" i="1"/>
  <c r="Z84" i="1"/>
  <c r="E30" i="1"/>
  <c r="Q12" i="35"/>
  <c r="Y30" i="1"/>
  <c r="O83" i="1"/>
  <c r="O82" i="1"/>
  <c r="E29" i="1"/>
  <c r="Y81" i="1"/>
  <c r="L27" i="1"/>
  <c r="O80" i="1"/>
  <c r="E27" i="1"/>
  <c r="E28" i="1"/>
  <c r="O81" i="1"/>
  <c r="L25" i="1"/>
  <c r="Z81" i="1"/>
  <c r="Y80" i="1"/>
  <c r="O27" i="1"/>
  <c r="Z80" i="1"/>
  <c r="L26" i="1"/>
  <c r="Q10" i="35"/>
  <c r="E26" i="1"/>
  <c r="Y79" i="1"/>
  <c r="S11" i="35"/>
  <c r="O25" i="1"/>
  <c r="O26" i="1"/>
  <c r="Q11" i="35"/>
  <c r="O79" i="1"/>
  <c r="Z26" i="1"/>
  <c r="O75" i="1"/>
  <c r="O76" i="1"/>
  <c r="O77" i="1"/>
  <c r="O10" i="35"/>
  <c r="E25" i="1"/>
  <c r="O78" i="1"/>
  <c r="L20" i="1"/>
  <c r="S10" i="35"/>
  <c r="L23" i="1"/>
  <c r="O24" i="1"/>
  <c r="Z24" i="1"/>
  <c r="Y77" i="1"/>
  <c r="E24" i="1"/>
  <c r="L22" i="1"/>
  <c r="Z77" i="1"/>
  <c r="O20" i="1"/>
  <c r="O23" i="1"/>
  <c r="Z76" i="1"/>
  <c r="E23" i="1"/>
  <c r="Z23" i="1"/>
  <c r="O22" i="1"/>
  <c r="Y75" i="1"/>
  <c r="O73" i="1"/>
  <c r="E22" i="1"/>
  <c r="Z22" i="1"/>
  <c r="E20" i="1"/>
  <c r="Z75" i="1"/>
  <c r="O74" i="1"/>
  <c r="L21" i="1"/>
  <c r="O21" i="1"/>
  <c r="Y74" i="1"/>
  <c r="E21" i="1"/>
  <c r="Z21" i="1"/>
  <c r="Y20" i="1"/>
  <c r="E19" i="1"/>
  <c r="O19" i="1"/>
  <c r="L19" i="1"/>
  <c r="Z20" i="1"/>
  <c r="O72" i="1"/>
  <c r="O71" i="1"/>
  <c r="O17" i="1"/>
  <c r="L17" i="1"/>
  <c r="L13" i="1"/>
  <c r="E17" i="1"/>
  <c r="L14" i="1"/>
  <c r="O70" i="1"/>
  <c r="Y68" i="1"/>
  <c r="Z70" i="1"/>
  <c r="O14" i="1"/>
  <c r="O69" i="1"/>
  <c r="Y17" i="1"/>
  <c r="O68" i="1"/>
  <c r="Z67" i="1"/>
  <c r="Z69" i="1"/>
  <c r="L15" i="1"/>
  <c r="E15" i="1"/>
  <c r="O15" i="1"/>
  <c r="Z15" i="1"/>
  <c r="O67" i="1"/>
  <c r="E14" i="1"/>
  <c r="Y14" i="1"/>
  <c r="Y67" i="1"/>
  <c r="E13" i="1"/>
  <c r="L11" i="1"/>
  <c r="O66" i="1"/>
  <c r="O13" i="1"/>
  <c r="O65" i="1"/>
  <c r="Y13" i="1"/>
  <c r="E12" i="1"/>
  <c r="O11" i="1"/>
  <c r="Z65" i="1"/>
  <c r="O64" i="1"/>
  <c r="Y64" i="1"/>
  <c r="O12" i="1"/>
  <c r="Y65" i="1"/>
  <c r="E11" i="1"/>
  <c r="N10" i="48"/>
  <c r="L10" i="1"/>
  <c r="P10" i="48"/>
  <c r="E10" i="1"/>
  <c r="O10" i="1"/>
  <c r="O63" i="1"/>
  <c r="J10" i="48"/>
  <c r="Y218" i="54" l="1"/>
  <c r="Y205" i="54"/>
  <c r="Y166" i="54"/>
  <c r="Y192" i="54"/>
  <c r="Y140" i="54"/>
  <c r="Y153" i="54"/>
  <c r="Y127" i="54"/>
  <c r="Y114" i="54"/>
  <c r="Y101" i="54"/>
  <c r="Y88" i="54"/>
  <c r="H4" i="54"/>
  <c r="V2" i="54"/>
  <c r="S4" i="54" l="1"/>
  <c r="Y75" i="54"/>
  <c r="Y49" i="54"/>
  <c r="Y62" i="54"/>
  <c r="Y36" i="54"/>
  <c r="Y23" i="54"/>
  <c r="Y10" i="54"/>
  <c r="AP2" i="47"/>
  <c r="V36" i="52" l="1"/>
  <c r="V62" i="52"/>
  <c r="V23" i="52"/>
  <c r="P25" i="2" l="1"/>
  <c r="O25" i="2"/>
  <c r="P26" i="2"/>
  <c r="O26" i="2"/>
  <c r="R2" i="52" l="1"/>
  <c r="W2" i="1" l="1"/>
  <c r="T2" i="35" l="1"/>
  <c r="H4" i="52" l="1"/>
  <c r="P10" i="49"/>
  <c r="L10" i="49"/>
  <c r="J10" i="49"/>
  <c r="H4" i="49"/>
  <c r="Q2" i="49"/>
  <c r="T2" i="48"/>
  <c r="O2" i="45"/>
  <c r="T10" i="44"/>
  <c r="S10" i="6"/>
  <c r="G24" i="53"/>
  <c r="G26" i="53"/>
  <c r="G27" i="53"/>
  <c r="G28" i="53"/>
  <c r="G30" i="53"/>
  <c r="G31" i="53"/>
  <c r="G32" i="53"/>
  <c r="G34" i="53"/>
  <c r="G35" i="53"/>
  <c r="G36" i="53"/>
  <c r="G38" i="53"/>
  <c r="G39" i="53"/>
  <c r="G40" i="53"/>
  <c r="G42" i="53"/>
  <c r="G43" i="53"/>
  <c r="G44" i="53"/>
  <c r="G46" i="53"/>
  <c r="G47" i="53"/>
  <c r="G48" i="53"/>
  <c r="G49" i="53"/>
  <c r="G50" i="53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X80" i="53"/>
  <c r="Y80" i="53"/>
  <c r="L80" i="53"/>
  <c r="J80" i="53"/>
  <c r="S80" i="53"/>
  <c r="O80" i="53"/>
  <c r="M80" i="53"/>
  <c r="I80" i="53"/>
  <c r="E80" i="53"/>
  <c r="D80" i="53"/>
  <c r="B80" i="53"/>
  <c r="C80" i="53" s="1"/>
  <c r="X79" i="53"/>
  <c r="Y79" i="53"/>
  <c r="L79" i="53"/>
  <c r="J79" i="53"/>
  <c r="S79" i="53"/>
  <c r="O79" i="53"/>
  <c r="M79" i="53"/>
  <c r="I79" i="53"/>
  <c r="E79" i="53"/>
  <c r="D79" i="53"/>
  <c r="B79" i="53"/>
  <c r="C79" i="53" s="1"/>
  <c r="X78" i="53"/>
  <c r="Y78" i="53"/>
  <c r="L78" i="53"/>
  <c r="J78" i="53"/>
  <c r="S78" i="53"/>
  <c r="O78" i="53"/>
  <c r="M78" i="53"/>
  <c r="I78" i="53"/>
  <c r="E78" i="53"/>
  <c r="D78" i="53"/>
  <c r="B78" i="53"/>
  <c r="C78" i="53" s="1"/>
  <c r="X77" i="53"/>
  <c r="Y77" i="53"/>
  <c r="L77" i="53"/>
  <c r="J77" i="53"/>
  <c r="S77" i="53"/>
  <c r="O77" i="53"/>
  <c r="M77" i="53"/>
  <c r="I77" i="53"/>
  <c r="E77" i="53"/>
  <c r="D77" i="53"/>
  <c r="B77" i="53"/>
  <c r="C77" i="53" s="1"/>
  <c r="X76" i="53"/>
  <c r="Y76" i="53"/>
  <c r="L76" i="53"/>
  <c r="J76" i="53"/>
  <c r="S76" i="53"/>
  <c r="O76" i="53"/>
  <c r="M76" i="53"/>
  <c r="I76" i="53"/>
  <c r="E76" i="53"/>
  <c r="D76" i="53"/>
  <c r="B76" i="53"/>
  <c r="C76" i="53" s="1"/>
  <c r="X75" i="53"/>
  <c r="Y75" i="53"/>
  <c r="L75" i="53"/>
  <c r="J75" i="53"/>
  <c r="S75" i="53"/>
  <c r="O75" i="53"/>
  <c r="M75" i="53"/>
  <c r="I75" i="53"/>
  <c r="E75" i="53"/>
  <c r="D75" i="53"/>
  <c r="B75" i="53"/>
  <c r="C75" i="53" s="1"/>
  <c r="X74" i="53"/>
  <c r="Y74" i="53"/>
  <c r="L74" i="53"/>
  <c r="J74" i="53"/>
  <c r="S74" i="53"/>
  <c r="O74" i="53"/>
  <c r="M74" i="53"/>
  <c r="I74" i="53"/>
  <c r="E74" i="53"/>
  <c r="D74" i="53"/>
  <c r="B74" i="53"/>
  <c r="C74" i="53" s="1"/>
  <c r="X73" i="53"/>
  <c r="Y73" i="53"/>
  <c r="L73" i="53"/>
  <c r="J73" i="53"/>
  <c r="S73" i="53"/>
  <c r="O73" i="53"/>
  <c r="M73" i="53"/>
  <c r="I73" i="53"/>
  <c r="E73" i="53"/>
  <c r="D73" i="53"/>
  <c r="B73" i="53"/>
  <c r="C73" i="53" s="1"/>
  <c r="X72" i="53"/>
  <c r="Y72" i="53"/>
  <c r="L72" i="53"/>
  <c r="J72" i="53"/>
  <c r="S72" i="53"/>
  <c r="O72" i="53"/>
  <c r="M72" i="53"/>
  <c r="I72" i="53"/>
  <c r="E72" i="53"/>
  <c r="D72" i="53"/>
  <c r="B72" i="53"/>
  <c r="C72" i="53" s="1"/>
  <c r="X71" i="53"/>
  <c r="Y71" i="53"/>
  <c r="L71" i="53"/>
  <c r="J71" i="53"/>
  <c r="S71" i="53"/>
  <c r="O71" i="53"/>
  <c r="M71" i="53"/>
  <c r="I71" i="53"/>
  <c r="E71" i="53"/>
  <c r="D71" i="53"/>
  <c r="B71" i="53"/>
  <c r="C71" i="53" s="1"/>
  <c r="X70" i="53"/>
  <c r="Y70" i="53"/>
  <c r="L70" i="53"/>
  <c r="J70" i="53"/>
  <c r="S70" i="53"/>
  <c r="O70" i="53"/>
  <c r="M70" i="53"/>
  <c r="I70" i="53"/>
  <c r="E70" i="53"/>
  <c r="D70" i="53"/>
  <c r="B70" i="53"/>
  <c r="C70" i="53" s="1"/>
  <c r="X69" i="53"/>
  <c r="Y69" i="53"/>
  <c r="L69" i="53"/>
  <c r="J69" i="53"/>
  <c r="S69" i="53"/>
  <c r="O69" i="53"/>
  <c r="M69" i="53"/>
  <c r="I69" i="53"/>
  <c r="E69" i="53"/>
  <c r="D69" i="53"/>
  <c r="B69" i="53"/>
  <c r="C69" i="53" s="1"/>
  <c r="X68" i="53"/>
  <c r="Y68" i="53"/>
  <c r="L68" i="53"/>
  <c r="J68" i="53"/>
  <c r="S68" i="53"/>
  <c r="O68" i="53"/>
  <c r="M68" i="53"/>
  <c r="I68" i="53"/>
  <c r="E68" i="53"/>
  <c r="D68" i="53"/>
  <c r="B68" i="53"/>
  <c r="C68" i="53" s="1"/>
  <c r="X67" i="53"/>
  <c r="Y67" i="53"/>
  <c r="L67" i="53"/>
  <c r="J67" i="53"/>
  <c r="S67" i="53"/>
  <c r="O67" i="53"/>
  <c r="M67" i="53"/>
  <c r="I67" i="53"/>
  <c r="E67" i="53"/>
  <c r="D67" i="53"/>
  <c r="B67" i="53"/>
  <c r="C67" i="53" s="1"/>
  <c r="X66" i="53"/>
  <c r="Y66" i="53"/>
  <c r="L66" i="53"/>
  <c r="J66" i="53"/>
  <c r="S66" i="53"/>
  <c r="O66" i="53"/>
  <c r="M66" i="53"/>
  <c r="I66" i="53"/>
  <c r="E66" i="53"/>
  <c r="D66" i="53"/>
  <c r="B66" i="53"/>
  <c r="C66" i="53" s="1"/>
  <c r="X65" i="53"/>
  <c r="Y65" i="53"/>
  <c r="L65" i="53"/>
  <c r="J65" i="53"/>
  <c r="S65" i="53"/>
  <c r="O65" i="53"/>
  <c r="M65" i="53"/>
  <c r="I65" i="53"/>
  <c r="E65" i="53"/>
  <c r="D65" i="53"/>
  <c r="B65" i="53"/>
  <c r="C65" i="53" s="1"/>
  <c r="X64" i="53"/>
  <c r="Y64" i="53"/>
  <c r="L64" i="53"/>
  <c r="J64" i="53"/>
  <c r="S64" i="53"/>
  <c r="O64" i="53"/>
  <c r="M64" i="53"/>
  <c r="I64" i="53"/>
  <c r="E64" i="53"/>
  <c r="D64" i="53"/>
  <c r="B64" i="53"/>
  <c r="C64" i="53" s="1"/>
  <c r="X63" i="53"/>
  <c r="Y63" i="53"/>
  <c r="L63" i="53"/>
  <c r="J63" i="53"/>
  <c r="S63" i="53"/>
  <c r="O63" i="53"/>
  <c r="M63" i="53"/>
  <c r="I63" i="53"/>
  <c r="E63" i="53"/>
  <c r="D63" i="53"/>
  <c r="B63" i="53"/>
  <c r="C63" i="53" s="1"/>
  <c r="X62" i="53"/>
  <c r="Y62" i="53"/>
  <c r="L62" i="53"/>
  <c r="J62" i="53"/>
  <c r="S62" i="53"/>
  <c r="O62" i="53"/>
  <c r="M62" i="53"/>
  <c r="I62" i="53"/>
  <c r="E62" i="53"/>
  <c r="D62" i="53"/>
  <c r="B62" i="53"/>
  <c r="C62" i="53" s="1"/>
  <c r="X61" i="53"/>
  <c r="Y61" i="53"/>
  <c r="L61" i="53"/>
  <c r="J61" i="53"/>
  <c r="S61" i="53"/>
  <c r="O61" i="53"/>
  <c r="M61" i="53"/>
  <c r="I61" i="53"/>
  <c r="E61" i="53"/>
  <c r="D61" i="53"/>
  <c r="B61" i="53"/>
  <c r="C61" i="53" s="1"/>
  <c r="X60" i="53"/>
  <c r="Y60" i="53"/>
  <c r="L60" i="53"/>
  <c r="J60" i="53"/>
  <c r="S60" i="53"/>
  <c r="O60" i="53"/>
  <c r="M60" i="53"/>
  <c r="I60" i="53"/>
  <c r="E60" i="53"/>
  <c r="D60" i="53"/>
  <c r="B60" i="53"/>
  <c r="C60" i="53" s="1"/>
  <c r="X59" i="53"/>
  <c r="Y59" i="53"/>
  <c r="L59" i="53"/>
  <c r="J59" i="53"/>
  <c r="S59" i="53"/>
  <c r="O59" i="53"/>
  <c r="M59" i="53"/>
  <c r="I59" i="53"/>
  <c r="E59" i="53"/>
  <c r="D59" i="53"/>
  <c r="B59" i="53"/>
  <c r="C59" i="53" s="1"/>
  <c r="X58" i="53"/>
  <c r="Y58" i="53"/>
  <c r="L58" i="53"/>
  <c r="J58" i="53"/>
  <c r="S58" i="53"/>
  <c r="O58" i="53"/>
  <c r="M58" i="53"/>
  <c r="I58" i="53"/>
  <c r="E58" i="53"/>
  <c r="D58" i="53"/>
  <c r="B58" i="53"/>
  <c r="C58" i="53" s="1"/>
  <c r="X57" i="53"/>
  <c r="Y57" i="53"/>
  <c r="L57" i="53"/>
  <c r="J57" i="53"/>
  <c r="S57" i="53"/>
  <c r="O57" i="53"/>
  <c r="M57" i="53"/>
  <c r="I57" i="53"/>
  <c r="E57" i="53"/>
  <c r="D57" i="53"/>
  <c r="B57" i="53"/>
  <c r="C57" i="53" s="1"/>
  <c r="X56" i="53"/>
  <c r="Y56" i="53"/>
  <c r="L56" i="53"/>
  <c r="J56" i="53"/>
  <c r="S56" i="53"/>
  <c r="O56" i="53"/>
  <c r="M56" i="53"/>
  <c r="I56" i="53"/>
  <c r="E56" i="53"/>
  <c r="D56" i="53"/>
  <c r="B56" i="53"/>
  <c r="C56" i="53" s="1"/>
  <c r="X55" i="53"/>
  <c r="Y55" i="53"/>
  <c r="L55" i="53"/>
  <c r="J55" i="53"/>
  <c r="S55" i="53"/>
  <c r="O55" i="53"/>
  <c r="M55" i="53"/>
  <c r="I55" i="53"/>
  <c r="E55" i="53"/>
  <c r="D55" i="53"/>
  <c r="B55" i="53"/>
  <c r="C55" i="53" s="1"/>
  <c r="X54" i="53"/>
  <c r="Y54" i="53"/>
  <c r="L54" i="53"/>
  <c r="J54" i="53"/>
  <c r="S54" i="53"/>
  <c r="O54" i="53"/>
  <c r="M54" i="53"/>
  <c r="I54" i="53"/>
  <c r="E54" i="53"/>
  <c r="D54" i="53"/>
  <c r="B54" i="53"/>
  <c r="C54" i="53" s="1"/>
  <c r="X53" i="53"/>
  <c r="Y53" i="53"/>
  <c r="L53" i="53"/>
  <c r="J53" i="53"/>
  <c r="S53" i="53"/>
  <c r="O53" i="53"/>
  <c r="M53" i="53"/>
  <c r="I53" i="53"/>
  <c r="E53" i="53"/>
  <c r="D53" i="53"/>
  <c r="B53" i="53"/>
  <c r="C53" i="53" s="1"/>
  <c r="X52" i="53"/>
  <c r="Y52" i="53"/>
  <c r="L52" i="53"/>
  <c r="J52" i="53"/>
  <c r="S52" i="53"/>
  <c r="O52" i="53"/>
  <c r="M52" i="53"/>
  <c r="I52" i="53"/>
  <c r="E52" i="53"/>
  <c r="D52" i="53"/>
  <c r="B52" i="53"/>
  <c r="C52" i="53" s="1"/>
  <c r="X51" i="53"/>
  <c r="Y51" i="53"/>
  <c r="L51" i="53"/>
  <c r="J51" i="53"/>
  <c r="S51" i="53"/>
  <c r="O51" i="53"/>
  <c r="M51" i="53"/>
  <c r="I51" i="53"/>
  <c r="E51" i="53"/>
  <c r="D51" i="53"/>
  <c r="B51" i="53"/>
  <c r="C51" i="53" s="1"/>
  <c r="X50" i="53"/>
  <c r="Y50" i="53"/>
  <c r="L50" i="53"/>
  <c r="J50" i="53"/>
  <c r="S50" i="53"/>
  <c r="O50" i="53"/>
  <c r="M50" i="53"/>
  <c r="I50" i="53"/>
  <c r="E50" i="53"/>
  <c r="D50" i="53"/>
  <c r="B50" i="53"/>
  <c r="C50" i="53" s="1"/>
  <c r="X49" i="53"/>
  <c r="Y49" i="53"/>
  <c r="L49" i="53"/>
  <c r="J49" i="53"/>
  <c r="S49" i="53"/>
  <c r="O49" i="53"/>
  <c r="M49" i="53"/>
  <c r="I49" i="53"/>
  <c r="E49" i="53"/>
  <c r="D49" i="53"/>
  <c r="B49" i="53"/>
  <c r="C49" i="53" s="1"/>
  <c r="X48" i="53"/>
  <c r="Y48" i="53"/>
  <c r="L48" i="53"/>
  <c r="J48" i="53"/>
  <c r="S48" i="53"/>
  <c r="O48" i="53"/>
  <c r="M48" i="53"/>
  <c r="I48" i="53"/>
  <c r="E48" i="53"/>
  <c r="D48" i="53"/>
  <c r="B48" i="53"/>
  <c r="C48" i="53" s="1"/>
  <c r="X47" i="53"/>
  <c r="Y47" i="53"/>
  <c r="L47" i="53"/>
  <c r="J47" i="53"/>
  <c r="S47" i="53"/>
  <c r="O47" i="53"/>
  <c r="M47" i="53"/>
  <c r="I47" i="53"/>
  <c r="E47" i="53"/>
  <c r="D47" i="53"/>
  <c r="B47" i="53"/>
  <c r="C47" i="53" s="1"/>
  <c r="X46" i="53"/>
  <c r="Y46" i="53"/>
  <c r="L46" i="53"/>
  <c r="J46" i="53"/>
  <c r="S46" i="53"/>
  <c r="O46" i="53"/>
  <c r="M46" i="53"/>
  <c r="I46" i="53"/>
  <c r="E46" i="53"/>
  <c r="D46" i="53"/>
  <c r="B46" i="53"/>
  <c r="C46" i="53" s="1"/>
  <c r="X44" i="53"/>
  <c r="Y44" i="53"/>
  <c r="L44" i="53"/>
  <c r="J44" i="53"/>
  <c r="S44" i="53"/>
  <c r="O44" i="53"/>
  <c r="M44" i="53"/>
  <c r="I44" i="53"/>
  <c r="E44" i="53"/>
  <c r="D44" i="53"/>
  <c r="B44" i="53"/>
  <c r="C44" i="53" s="1"/>
  <c r="X43" i="53"/>
  <c r="Y43" i="53"/>
  <c r="L43" i="53"/>
  <c r="J43" i="53"/>
  <c r="S43" i="53"/>
  <c r="O43" i="53"/>
  <c r="M43" i="53"/>
  <c r="I43" i="53"/>
  <c r="E43" i="53"/>
  <c r="D43" i="53"/>
  <c r="B43" i="53"/>
  <c r="C43" i="53" s="1"/>
  <c r="X42" i="53"/>
  <c r="Y42" i="53"/>
  <c r="L42" i="53"/>
  <c r="J42" i="53"/>
  <c r="S42" i="53"/>
  <c r="O42" i="53"/>
  <c r="M42" i="53"/>
  <c r="I42" i="53"/>
  <c r="E42" i="53"/>
  <c r="D42" i="53"/>
  <c r="B42" i="53"/>
  <c r="C42" i="53" s="1"/>
  <c r="X40" i="53"/>
  <c r="Y40" i="53"/>
  <c r="L40" i="53"/>
  <c r="J40" i="53"/>
  <c r="S40" i="53"/>
  <c r="O40" i="53"/>
  <c r="M40" i="53"/>
  <c r="I40" i="53"/>
  <c r="E40" i="53"/>
  <c r="D40" i="53"/>
  <c r="B40" i="53"/>
  <c r="C40" i="53" s="1"/>
  <c r="X39" i="53"/>
  <c r="Y39" i="53"/>
  <c r="L39" i="53"/>
  <c r="S39" i="53"/>
  <c r="O39" i="53"/>
  <c r="M39" i="53"/>
  <c r="I39" i="53"/>
  <c r="E39" i="53"/>
  <c r="D39" i="53"/>
  <c r="B39" i="53"/>
  <c r="C39" i="53" s="1"/>
  <c r="X38" i="53"/>
  <c r="Y38" i="53"/>
  <c r="L38" i="53"/>
  <c r="S38" i="53"/>
  <c r="O38" i="53"/>
  <c r="M38" i="53"/>
  <c r="I38" i="53"/>
  <c r="E38" i="53"/>
  <c r="D38" i="53"/>
  <c r="B38" i="53"/>
  <c r="C38" i="53" s="1"/>
  <c r="X36" i="53"/>
  <c r="Y36" i="53"/>
  <c r="L36" i="53"/>
  <c r="S36" i="53"/>
  <c r="O36" i="53"/>
  <c r="M36" i="53"/>
  <c r="I36" i="53"/>
  <c r="E36" i="53"/>
  <c r="D36" i="53"/>
  <c r="B36" i="53"/>
  <c r="C36" i="53" s="1"/>
  <c r="X35" i="53"/>
  <c r="Y35" i="53"/>
  <c r="L35" i="53"/>
  <c r="S35" i="53"/>
  <c r="O35" i="53"/>
  <c r="M35" i="53"/>
  <c r="I35" i="53"/>
  <c r="E35" i="53"/>
  <c r="D35" i="53"/>
  <c r="B35" i="53"/>
  <c r="C35" i="53" s="1"/>
  <c r="X34" i="53"/>
  <c r="Y34" i="53"/>
  <c r="L34" i="53"/>
  <c r="S34" i="53"/>
  <c r="O34" i="53"/>
  <c r="M34" i="53"/>
  <c r="I34" i="53"/>
  <c r="E34" i="53"/>
  <c r="D34" i="53"/>
  <c r="B34" i="53"/>
  <c r="C34" i="53" s="1"/>
  <c r="X32" i="53"/>
  <c r="Y32" i="53"/>
  <c r="L32" i="53"/>
  <c r="S32" i="53"/>
  <c r="O32" i="53"/>
  <c r="M32" i="53"/>
  <c r="I32" i="53"/>
  <c r="E32" i="53"/>
  <c r="D32" i="53"/>
  <c r="B32" i="53"/>
  <c r="C32" i="53" s="1"/>
  <c r="X31" i="53"/>
  <c r="Y31" i="53"/>
  <c r="S31" i="53"/>
  <c r="O31" i="53"/>
  <c r="M31" i="53"/>
  <c r="I31" i="53"/>
  <c r="E31" i="53"/>
  <c r="D31" i="53"/>
  <c r="B31" i="53"/>
  <c r="C31" i="53" s="1"/>
  <c r="X30" i="53"/>
  <c r="Y30" i="53"/>
  <c r="S30" i="53"/>
  <c r="O30" i="53"/>
  <c r="M30" i="53"/>
  <c r="I30" i="53"/>
  <c r="E30" i="53"/>
  <c r="D30" i="53"/>
  <c r="B30" i="53"/>
  <c r="C30" i="53" s="1"/>
  <c r="X28" i="53"/>
  <c r="Y28" i="53"/>
  <c r="S28" i="53"/>
  <c r="O28" i="53"/>
  <c r="M28" i="53"/>
  <c r="I28" i="53"/>
  <c r="E28" i="53"/>
  <c r="D28" i="53"/>
  <c r="B28" i="53"/>
  <c r="C28" i="53" s="1"/>
  <c r="X27" i="53"/>
  <c r="Y27" i="53"/>
  <c r="O27" i="53"/>
  <c r="M27" i="53"/>
  <c r="I27" i="53"/>
  <c r="E27" i="53"/>
  <c r="D27" i="53"/>
  <c r="B27" i="53"/>
  <c r="C27" i="53" s="1"/>
  <c r="X26" i="53"/>
  <c r="Y26" i="53"/>
  <c r="O26" i="53"/>
  <c r="M26" i="53"/>
  <c r="I26" i="53"/>
  <c r="E26" i="53"/>
  <c r="D26" i="53"/>
  <c r="B26" i="53"/>
  <c r="C26" i="53" s="1"/>
  <c r="X24" i="53"/>
  <c r="Y24" i="53"/>
  <c r="O24" i="53"/>
  <c r="M24" i="53"/>
  <c r="I24" i="53"/>
  <c r="E24" i="53"/>
  <c r="D24" i="53"/>
  <c r="B24" i="53"/>
  <c r="C24" i="53" s="1"/>
  <c r="X23" i="53"/>
  <c r="Y23" i="53"/>
  <c r="O23" i="53"/>
  <c r="M23" i="53"/>
  <c r="I23" i="53"/>
  <c r="G23" i="53"/>
  <c r="E23" i="53"/>
  <c r="D23" i="53"/>
  <c r="B23" i="53"/>
  <c r="C23" i="53" s="1"/>
  <c r="X22" i="53"/>
  <c r="Y22" i="53"/>
  <c r="O22" i="53"/>
  <c r="M22" i="53"/>
  <c r="I22" i="53"/>
  <c r="G22" i="53"/>
  <c r="E22" i="53"/>
  <c r="D22" i="53"/>
  <c r="B22" i="53"/>
  <c r="C22" i="53" s="1"/>
  <c r="X20" i="53"/>
  <c r="Y20" i="53"/>
  <c r="O20" i="53"/>
  <c r="M20" i="53"/>
  <c r="I20" i="53"/>
  <c r="G20" i="53"/>
  <c r="E20" i="53"/>
  <c r="D20" i="53"/>
  <c r="B20" i="53"/>
  <c r="C20" i="53" s="1"/>
  <c r="X19" i="53"/>
  <c r="Y19" i="53"/>
  <c r="O19" i="53"/>
  <c r="M19" i="53"/>
  <c r="I19" i="53"/>
  <c r="G19" i="53"/>
  <c r="E19" i="53"/>
  <c r="D19" i="53"/>
  <c r="B19" i="53"/>
  <c r="C19" i="53" s="1"/>
  <c r="X18" i="53"/>
  <c r="Y18" i="53"/>
  <c r="O18" i="53"/>
  <c r="M18" i="53"/>
  <c r="I18" i="53"/>
  <c r="G18" i="53"/>
  <c r="J18" i="53" s="1"/>
  <c r="E18" i="53"/>
  <c r="D18" i="53"/>
  <c r="B18" i="53"/>
  <c r="C18" i="53" s="1"/>
  <c r="X16" i="53"/>
  <c r="Y16" i="53"/>
  <c r="O16" i="53"/>
  <c r="M16" i="53"/>
  <c r="I16" i="53"/>
  <c r="G16" i="53"/>
  <c r="E16" i="53"/>
  <c r="D16" i="53"/>
  <c r="B16" i="53"/>
  <c r="C16" i="53" s="1"/>
  <c r="O15" i="53"/>
  <c r="M15" i="53"/>
  <c r="I15" i="53"/>
  <c r="G15" i="53"/>
  <c r="E15" i="53"/>
  <c r="D15" i="53"/>
  <c r="B15" i="53"/>
  <c r="C15" i="53" s="1"/>
  <c r="O14" i="53"/>
  <c r="M14" i="53"/>
  <c r="I14" i="53"/>
  <c r="G14" i="53"/>
  <c r="J14" i="53" s="1"/>
  <c r="E14" i="53"/>
  <c r="D14" i="53"/>
  <c r="B14" i="53"/>
  <c r="C14" i="53" s="1"/>
  <c r="Y12" i="53"/>
  <c r="O12" i="53"/>
  <c r="M12" i="53"/>
  <c r="I12" i="53"/>
  <c r="G12" i="53"/>
  <c r="E12" i="53"/>
  <c r="D12" i="53"/>
  <c r="B12" i="53"/>
  <c r="C12" i="53" s="1"/>
  <c r="B10" i="53"/>
  <c r="C10" i="53" s="1"/>
  <c r="D10" i="53"/>
  <c r="E10" i="53"/>
  <c r="G10" i="53"/>
  <c r="J10" i="53" s="1"/>
  <c r="I10" i="53"/>
  <c r="M10" i="53"/>
  <c r="O10" i="53"/>
  <c r="Y10" i="53"/>
  <c r="X10" i="53"/>
  <c r="B11" i="53"/>
  <c r="C11" i="53" s="1"/>
  <c r="D11" i="53"/>
  <c r="E11" i="53"/>
  <c r="G11" i="53"/>
  <c r="I11" i="53"/>
  <c r="M11" i="53"/>
  <c r="O11" i="53"/>
  <c r="Y11" i="53"/>
  <c r="X11" i="53"/>
  <c r="O27" i="2"/>
  <c r="P27" i="2"/>
  <c r="I4" i="44"/>
  <c r="S2" i="44"/>
  <c r="M4" i="53"/>
  <c r="F4" i="53"/>
  <c r="P28" i="2"/>
  <c r="O28" i="2"/>
  <c r="S4" i="53" l="1"/>
  <c r="W15" i="53"/>
  <c r="W14" i="53"/>
  <c r="L10" i="53"/>
  <c r="L18" i="53"/>
  <c r="L14" i="53"/>
  <c r="L16" i="53"/>
  <c r="J16" i="53"/>
  <c r="L19" i="53"/>
  <c r="J22" i="53"/>
  <c r="L22" i="53"/>
  <c r="L11" i="53"/>
  <c r="L12" i="53"/>
  <c r="J12" i="53"/>
  <c r="J15" i="53"/>
  <c r="L15" i="53"/>
  <c r="L20" i="53"/>
  <c r="J20" i="53"/>
  <c r="L23" i="53"/>
  <c r="J23" i="53"/>
  <c r="D6" i="52"/>
  <c r="V10" i="52"/>
  <c r="T10" i="45"/>
  <c r="N10" i="49"/>
  <c r="AD10" i="46"/>
  <c r="AA12" i="50"/>
  <c r="W26" i="53"/>
  <c r="W75" i="53"/>
  <c r="K6" i="50"/>
  <c r="W80" i="53"/>
  <c r="W76" i="53"/>
  <c r="R12" i="50"/>
  <c r="H11" i="53"/>
  <c r="W12" i="53"/>
  <c r="G10" i="49"/>
  <c r="E10" i="49"/>
  <c r="L12" i="50"/>
  <c r="J12" i="50"/>
  <c r="P12" i="50"/>
  <c r="W4" i="50"/>
  <c r="O4" i="1"/>
  <c r="W24" i="53"/>
  <c r="W52" i="53"/>
  <c r="W48" i="53"/>
  <c r="W43" i="53"/>
  <c r="W32" i="53"/>
  <c r="W27" i="53"/>
  <c r="F11" i="53"/>
  <c r="W71" i="53"/>
  <c r="W67" i="53"/>
  <c r="W59" i="53"/>
  <c r="W55" i="53"/>
  <c r="W51" i="53"/>
  <c r="W42" i="53"/>
  <c r="W68" i="53"/>
  <c r="W60" i="53"/>
  <c r="P10" i="53"/>
  <c r="H10" i="53"/>
  <c r="W64" i="53"/>
  <c r="F10" i="53"/>
  <c r="W36" i="53"/>
  <c r="W31" i="53"/>
  <c r="W47" i="53"/>
  <c r="W63" i="53"/>
  <c r="W72" i="53"/>
  <c r="W56" i="53"/>
  <c r="W38" i="53"/>
  <c r="N11" i="53"/>
  <c r="P11" i="53"/>
  <c r="N10" i="53"/>
  <c r="W77" i="53"/>
  <c r="W16" i="53"/>
  <c r="W19" i="53"/>
  <c r="W22" i="53"/>
  <c r="W74" i="53"/>
  <c r="W66" i="53"/>
  <c r="W58" i="53"/>
  <c r="W50" i="53"/>
  <c r="W40" i="53"/>
  <c r="W30" i="53"/>
  <c r="W35" i="53"/>
  <c r="W46" i="53"/>
  <c r="W54" i="53"/>
  <c r="W62" i="53"/>
  <c r="W70" i="53"/>
  <c r="W78" i="53"/>
  <c r="W20" i="53"/>
  <c r="W23" i="53"/>
  <c r="W18" i="53"/>
  <c r="W34" i="53"/>
  <c r="W49" i="53"/>
  <c r="W61" i="53"/>
  <c r="W28" i="53"/>
  <c r="W39" i="53"/>
  <c r="W44" i="53"/>
  <c r="W53" i="53"/>
  <c r="W57" i="53"/>
  <c r="W65" i="53"/>
  <c r="W69" i="53"/>
  <c r="W73" i="53"/>
  <c r="W79" i="53"/>
  <c r="W11" i="53"/>
  <c r="W10" i="53"/>
  <c r="F4" i="48"/>
  <c r="H4" i="50"/>
  <c r="X2" i="50"/>
  <c r="K12" i="53" l="1"/>
  <c r="X6" i="50"/>
  <c r="J11" i="53"/>
  <c r="K11" i="53" s="1"/>
  <c r="B28" i="2" l="1"/>
  <c r="Z28" i="2" s="1"/>
  <c r="F28" i="2"/>
  <c r="H28" i="2"/>
  <c r="I29" i="2" s="1"/>
  <c r="AC28" i="2"/>
  <c r="L28" i="2"/>
  <c r="M29" i="2" s="1"/>
  <c r="U28" i="2"/>
  <c r="V28" i="2"/>
  <c r="W29" i="2" s="1"/>
  <c r="J26" i="53" l="1"/>
  <c r="J27" i="53"/>
  <c r="J24" i="53"/>
  <c r="C29" i="2"/>
  <c r="E29" i="2"/>
  <c r="AB28" i="2"/>
  <c r="X28" i="2"/>
  <c r="N10" i="45"/>
  <c r="L10" i="45"/>
  <c r="L24" i="53" l="1"/>
  <c r="L26" i="53"/>
  <c r="L27" i="53"/>
  <c r="AD29" i="2"/>
  <c r="N12" i="50"/>
  <c r="F12" i="50"/>
  <c r="H12" i="50"/>
  <c r="F4" i="1" l="1"/>
  <c r="B27" i="2" l="1"/>
  <c r="Z27" i="2" s="1"/>
  <c r="F27" i="2"/>
  <c r="H27" i="2"/>
  <c r="I28" i="2" s="1"/>
  <c r="AC27" i="2"/>
  <c r="L27" i="2"/>
  <c r="M28" i="2" s="1"/>
  <c r="U27" i="2"/>
  <c r="V27" i="2"/>
  <c r="J31" i="53" l="1"/>
  <c r="J30" i="53"/>
  <c r="J28" i="53"/>
  <c r="J19" i="53"/>
  <c r="W28" i="2"/>
  <c r="K10" i="53"/>
  <c r="C28" i="2"/>
  <c r="E28" i="2"/>
  <c r="X27" i="2"/>
  <c r="AB27" i="2"/>
  <c r="AD28" i="2" l="1"/>
  <c r="L28" i="53"/>
  <c r="L31" i="53"/>
  <c r="L30" i="53"/>
  <c r="M4" i="46"/>
  <c r="L4" i="6"/>
  <c r="N4" i="16"/>
  <c r="T4" i="35" l="1"/>
  <c r="Q4" i="45"/>
  <c r="U4" i="44"/>
  <c r="AC10" i="6"/>
  <c r="AD10" i="6" s="1"/>
  <c r="T4" i="6"/>
  <c r="AA10" i="45"/>
  <c r="AB10" i="44"/>
  <c r="B26" i="2"/>
  <c r="Z26" i="2" s="1"/>
  <c r="F26" i="2"/>
  <c r="H26" i="2"/>
  <c r="AC26" i="2"/>
  <c r="L26" i="2"/>
  <c r="U26" i="2"/>
  <c r="V26" i="2"/>
  <c r="W27" i="2" l="1"/>
  <c r="C27" i="2"/>
  <c r="M27" i="2"/>
  <c r="I27" i="2"/>
  <c r="E27" i="2"/>
  <c r="AB26" i="2"/>
  <c r="X26" i="2"/>
  <c r="AD27" i="2" l="1"/>
  <c r="A11" i="46" l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R10" i="45" l="1"/>
  <c r="P10" i="45"/>
  <c r="I10" i="45"/>
  <c r="G10" i="45"/>
  <c r="AB12" i="50" l="1"/>
  <c r="V10" i="49"/>
  <c r="M10" i="44" l="1"/>
  <c r="R10" i="44"/>
  <c r="P10" i="44"/>
  <c r="J10" i="44"/>
  <c r="H10" i="44"/>
  <c r="M10" i="6"/>
  <c r="K10" i="6"/>
  <c r="Q10" i="6"/>
  <c r="O10" i="6"/>
  <c r="F10" i="6"/>
  <c r="B25" i="2" l="1"/>
  <c r="Z25" i="2" s="1"/>
  <c r="F25" i="2"/>
  <c r="H25" i="2"/>
  <c r="AC25" i="2"/>
  <c r="L25" i="2"/>
  <c r="U25" i="2"/>
  <c r="V25" i="2"/>
  <c r="B24" i="2"/>
  <c r="Z24" i="2" s="1"/>
  <c r="F24" i="2"/>
  <c r="H24" i="2"/>
  <c r="AC24" i="2"/>
  <c r="L24" i="2"/>
  <c r="U24" i="2"/>
  <c r="V24" i="2"/>
  <c r="W25" i="2" l="1"/>
  <c r="W26" i="2"/>
  <c r="C25" i="2"/>
  <c r="C26" i="2"/>
  <c r="M25" i="2"/>
  <c r="M26" i="2"/>
  <c r="I25" i="2"/>
  <c r="I26" i="2"/>
  <c r="E25" i="2"/>
  <c r="E26" i="2"/>
  <c r="X25" i="2"/>
  <c r="X24" i="2"/>
  <c r="AB25" i="2"/>
  <c r="AB24" i="2"/>
  <c r="V23" i="2"/>
  <c r="U23" i="2"/>
  <c r="V22" i="2"/>
  <c r="U22" i="2"/>
  <c r="V21" i="2"/>
  <c r="U21" i="2"/>
  <c r="V20" i="2"/>
  <c r="U20" i="2"/>
  <c r="V19" i="2"/>
  <c r="U19" i="2"/>
  <c r="V18" i="2"/>
  <c r="U18" i="2"/>
  <c r="V17" i="2"/>
  <c r="U17" i="2"/>
  <c r="V16" i="2"/>
  <c r="U16" i="2"/>
  <c r="V15" i="2"/>
  <c r="U15" i="2"/>
  <c r="V14" i="2"/>
  <c r="U14" i="2"/>
  <c r="V13" i="2"/>
  <c r="U13" i="2"/>
  <c r="V12" i="2"/>
  <c r="U12" i="2"/>
  <c r="V11" i="2"/>
  <c r="U11" i="2"/>
  <c r="V10" i="2"/>
  <c r="U10" i="2"/>
  <c r="V9" i="2"/>
  <c r="U9" i="2"/>
  <c r="V8" i="2"/>
  <c r="U8" i="2"/>
  <c r="W11" i="2" l="1"/>
  <c r="W15" i="2"/>
  <c r="W17" i="2"/>
  <c r="W9" i="2"/>
  <c r="W13" i="2"/>
  <c r="W19" i="2"/>
  <c r="W21" i="2"/>
  <c r="W23" i="2"/>
  <c r="W10" i="2"/>
  <c r="W24" i="2"/>
  <c r="W12" i="2"/>
  <c r="W14" i="2"/>
  <c r="W16" i="2"/>
  <c r="W18" i="2"/>
  <c r="W20" i="2"/>
  <c r="W22" i="2"/>
  <c r="AD25" i="2"/>
  <c r="AD26" i="2"/>
  <c r="L23" i="2" l="1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8" i="2"/>
  <c r="B8" i="2"/>
  <c r="Z8" i="2" s="1"/>
  <c r="M21" i="2" l="1"/>
  <c r="M22" i="2"/>
  <c r="M18" i="2"/>
  <c r="M14" i="2"/>
  <c r="M10" i="2"/>
  <c r="M13" i="2"/>
  <c r="M9" i="2"/>
  <c r="M20" i="2"/>
  <c r="M16" i="2"/>
  <c r="M12" i="2"/>
  <c r="M17" i="2"/>
  <c r="M19" i="2"/>
  <c r="M15" i="2"/>
  <c r="M11" i="2"/>
  <c r="M23" i="2"/>
  <c r="M24" i="2"/>
  <c r="I22" i="2"/>
  <c r="I18" i="2"/>
  <c r="I14" i="2"/>
  <c r="I10" i="2"/>
  <c r="I20" i="2"/>
  <c r="I16" i="2"/>
  <c r="I12" i="2"/>
  <c r="I23" i="2"/>
  <c r="I24" i="2"/>
  <c r="I19" i="2"/>
  <c r="I15" i="2"/>
  <c r="I11" i="2"/>
  <c r="I21" i="2"/>
  <c r="I17" i="2"/>
  <c r="I13" i="2"/>
  <c r="I9" i="2"/>
  <c r="AB8" i="2"/>
  <c r="X8" i="2"/>
  <c r="AA17" i="16"/>
  <c r="B9" i="2" l="1"/>
  <c r="Z9" i="2" s="1"/>
  <c r="B10" i="2"/>
  <c r="Z10" i="2" s="1"/>
  <c r="B11" i="2"/>
  <c r="Z11" i="2" s="1"/>
  <c r="B12" i="2"/>
  <c r="Z12" i="2" s="1"/>
  <c r="B13" i="2"/>
  <c r="Z13" i="2" s="1"/>
  <c r="B14" i="2"/>
  <c r="Z14" i="2" s="1"/>
  <c r="B15" i="2"/>
  <c r="Z15" i="2" s="1"/>
  <c r="B16" i="2"/>
  <c r="Z16" i="2" s="1"/>
  <c r="B17" i="2"/>
  <c r="Z17" i="2" s="1"/>
  <c r="B18" i="2"/>
  <c r="Z18" i="2" s="1"/>
  <c r="B19" i="2"/>
  <c r="Z19" i="2" s="1"/>
  <c r="B20" i="2"/>
  <c r="Z20" i="2" s="1"/>
  <c r="B21" i="2"/>
  <c r="Z21" i="2" s="1"/>
  <c r="B22" i="2"/>
  <c r="Z22" i="2" s="1"/>
  <c r="B23" i="2"/>
  <c r="Z23" i="2" s="1"/>
  <c r="J35" i="53" l="1"/>
  <c r="J34" i="53"/>
  <c r="J32" i="53"/>
  <c r="J39" i="53"/>
  <c r="J38" i="53"/>
  <c r="J36" i="53"/>
  <c r="C20" i="2"/>
  <c r="C16" i="2"/>
  <c r="C12" i="2"/>
  <c r="C18" i="2"/>
  <c r="C14" i="2"/>
  <c r="C10" i="2"/>
  <c r="C23" i="2"/>
  <c r="C24" i="2"/>
  <c r="C19" i="2"/>
  <c r="C15" i="2"/>
  <c r="C11" i="2"/>
  <c r="E22" i="2"/>
  <c r="C22" i="2"/>
  <c r="C21" i="2"/>
  <c r="C17" i="2"/>
  <c r="C13" i="2"/>
  <c r="E9" i="2"/>
  <c r="C9" i="2"/>
  <c r="E18" i="2"/>
  <c r="E14" i="2"/>
  <c r="E10" i="2"/>
  <c r="E19" i="2"/>
  <c r="E15" i="2"/>
  <c r="E11" i="2"/>
  <c r="E20" i="2"/>
  <c r="E16" i="2"/>
  <c r="E12" i="2"/>
  <c r="E23" i="2"/>
  <c r="E24" i="2"/>
  <c r="E21" i="2"/>
  <c r="E17" i="2"/>
  <c r="E13" i="2"/>
  <c r="AB23" i="2"/>
  <c r="X23" i="2"/>
  <c r="AB22" i="2"/>
  <c r="X22" i="2"/>
  <c r="AB20" i="2"/>
  <c r="X20" i="2"/>
  <c r="AB18" i="2"/>
  <c r="X18" i="2"/>
  <c r="AB16" i="2"/>
  <c r="X16" i="2"/>
  <c r="AB14" i="2"/>
  <c r="X14" i="2"/>
  <c r="AB12" i="2"/>
  <c r="X12" i="2"/>
  <c r="AB10" i="2"/>
  <c r="X10" i="2"/>
  <c r="AB21" i="2"/>
  <c r="X21" i="2"/>
  <c r="AB19" i="2"/>
  <c r="X19" i="2"/>
  <c r="AB17" i="2"/>
  <c r="X17" i="2"/>
  <c r="AB15" i="2"/>
  <c r="X15" i="2"/>
  <c r="AB13" i="2"/>
  <c r="X13" i="2"/>
  <c r="AB11" i="2"/>
  <c r="X11" i="2"/>
  <c r="AB9" i="2"/>
  <c r="X9" i="2"/>
  <c r="AD17" i="2" l="1"/>
  <c r="AD10" i="2"/>
  <c r="AD14" i="2"/>
  <c r="AD18" i="2"/>
  <c r="AD22" i="2"/>
  <c r="AD11" i="2"/>
  <c r="AD15" i="2"/>
  <c r="AD19" i="2"/>
  <c r="AD9" i="2"/>
  <c r="AD13" i="2"/>
  <c r="AD21" i="2"/>
  <c r="AD12" i="2"/>
  <c r="AD16" i="2"/>
  <c r="AD20" i="2"/>
  <c r="AD23" i="2"/>
  <c r="AD24" i="2"/>
  <c r="E4" i="46" l="1"/>
  <c r="G4" i="45"/>
  <c r="F4" i="35" l="1"/>
  <c r="G4" i="16" l="1"/>
  <c r="F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C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Gjelder kategori 170, slaktegris, kategori 173, flådd gris og kategori 176, VAK gris</t>
        </r>
      </text>
    </comment>
    <comment ref="O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Verdana"/>
            <family val="2"/>
          </rPr>
          <t>% andel VAK griser av alle slaktegriser</t>
        </r>
      </text>
    </comment>
    <comment ref="T7" authorId="0" shapeId="0" xr:uid="{5B9EB52B-7E60-4492-A6D3-CCC61C45381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Korrelasjon i 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O7" authorId="0" shapeId="0" xr:uid="{096C3551-8A63-441B-8F9F-2EA2B79AFE39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Verdana"/>
            <family val="2"/>
          </rPr>
          <t>% andel VAK griser av alle slaktegriser</t>
        </r>
      </text>
    </comment>
    <comment ref="BB24" authorId="0" shapeId="0" xr:uid="{677B7F2E-FB52-43CD-99ED-6B2C22D86FE7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D24" authorId="0" shapeId="0" xr:uid="{802EA1FB-EEE9-4496-8001-312231468261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  <comment ref="BB27" authorId="0" shapeId="0" xr:uid="{EB0D79A0-DCE1-4A05-A3C6-3008F111514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D27" authorId="0" shapeId="0" xr:uid="{1F78912F-3BBB-4339-84FB-5749362F486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C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E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W6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i prosent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M11" authorId="0" shapeId="0" xr:uid="{845DE63D-7CE0-4418-97A3-CCDAF5C8F5AC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O11" authorId="0" shapeId="0" xr:uid="{10B7AE16-2AB8-41DA-918C-321BDF0C386D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C1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BE10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D40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F40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E9" authorId="0" shapeId="0" xr:uid="{82E8CC50-A977-411D-BFE0-1A83005839F8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Hjerte- og/eller brysthinne
 betennelse
</t>
        </r>
      </text>
    </comment>
    <comment ref="AG9" authorId="0" shapeId="0" xr:uid="{65F530EB-469C-440C-8721-E68AFB516701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med Leverparasitter (spolormflekker)</t>
        </r>
      </text>
    </comment>
    <comment ref="C11" authorId="0" shapeId="0" xr:uid="{BC7409A3-4467-428F-A8F6-405EEE84DDC6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Kombinert</t>
        </r>
      </text>
    </comment>
  </commentList>
</comments>
</file>

<file path=xl/sharedStrings.xml><?xml version="1.0" encoding="utf-8"?>
<sst xmlns="http://schemas.openxmlformats.org/spreadsheetml/2006/main" count="3560" uniqueCount="629">
  <si>
    <t>Klasse</t>
  </si>
  <si>
    <t>Vekt</t>
  </si>
  <si>
    <t xml:space="preserve"> </t>
  </si>
  <si>
    <t>Antall</t>
  </si>
  <si>
    <t>Midt-Norge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</si>
  <si>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</si>
  <si>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</si>
  <si>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</si>
  <si>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</si>
  <si>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</si>
  <si>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</si>
  <si>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</si>
  <si>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</si>
  <si>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</si>
  <si>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</si>
  <si>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</si>
  <si>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</si>
  <si>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</si>
  <si>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</si>
  <si>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</si>
  <si>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</si>
  <si>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</si>
  <si>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</si>
  <si>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</si>
  <si>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</si>
  <si>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</si>
  <si>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</si>
  <si>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</si>
  <si>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</si>
  <si>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</si>
  <si>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</si>
  <si>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</si>
  <si>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</si>
  <si>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</si>
  <si>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</si>
  <si>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</si>
  <si>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</si>
  <si>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</si>
  <si>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</si>
  <si>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</si>
  <si>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</si>
  <si>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</si>
  <si>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</si>
  <si>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</si>
  <si>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</si>
  <si>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</si>
  <si>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</si>
  <si>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</si>
  <si>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</si>
  <si>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</si>
  <si>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</si>
  <si>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</si>
  <si>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</si>
  <si>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</si>
  <si>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</si>
  <si>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</si>
  <si>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</si>
  <si>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</si>
  <si>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</si>
  <si>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</si>
  <si>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</si>
  <si>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</si>
  <si>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</si>
  <si>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</si>
  <si>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</si>
  <si>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</si>
  <si>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</si>
  <si>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</si>
  <si>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</si>
  <si>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</si>
  <si>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</si>
  <si>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</si>
  <si>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</si>
  <si>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</si>
  <si>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</si>
  <si>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</si>
  <si>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</si>
  <si>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</si>
  <si>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</si>
  <si>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</si>
  <si>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</si>
  <si>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</si>
  <si>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</si>
  <si>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</si>
  <si>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</si>
  <si>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</si>
  <si>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</si>
  <si>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</si>
  <si>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</si>
  <si>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</si>
  <si>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</si>
  <si>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</si>
  <si>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</si>
  <si>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</si>
  <si>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</si>
  <si>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</si>
  <si>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</si>
  <si>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</si>
  <si>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</si>
  <si>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</si>
  <si>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</si>
  <si>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</si>
  <si>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</si>
  <si>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</si>
  <si>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</si>
  <si>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</si>
  <si>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</si>
  <si>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</si>
  <si>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</si>
  <si>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</si>
  <si>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</si>
  <si>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</si>
  <si>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</si>
  <si>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</si>
  <si>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</si>
  <si>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</si>
  <si>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</si>
  <si>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</si>
  <si>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</si>
  <si>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</si>
  <si>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</si>
  <si>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</si>
  <si>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</si>
  <si>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</si>
  <si>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</si>
  <si>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</si>
  <si>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</si>
  <si>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</si>
  <si>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</si>
  <si>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</si>
  <si>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</si>
  <si>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</si>
  <si>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</si>
  <si>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</si>
  <si>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</si>
  <si>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</si>
  <si>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</si>
  <si>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</si>
  <si>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</si>
  <si>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</si>
  <si>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</si>
  <si>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</si>
  <si>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</si>
  <si>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</si>
  <si>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</si>
  <si>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</si>
  <si>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</si>
  <si>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</si>
  <si>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</si>
  <si>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</si>
  <si>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</si>
  <si>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</si>
  <si>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</si>
  <si>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</si>
  <si>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</si>
  <si>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</si>
  <si>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</si>
  <si>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</si>
  <si>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</si>
  <si>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</si>
  <si>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</si>
  <si>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</si>
  <si>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</si>
  <si>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</si>
  <si>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</si>
  <si>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</si>
  <si>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</si>
  <si>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</si>
  <si>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</si>
  <si>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</si>
  <si>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</si>
  <si>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</si>
  <si>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</si>
  <si>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</si>
  <si>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</si>
  <si>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</si>
  <si>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</si>
  <si>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</si>
  <si>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</si>
  <si>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</si>
  <si>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</si>
  <si>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</si>
  <si>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</si>
  <si>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</si>
  <si>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</si>
  <si>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</si>
  <si>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</si>
  <si>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</si>
  <si>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</si>
  <si>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</si>
  <si>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</si>
  <si>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</si>
  <si>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</si>
  <si>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</si>
  <si>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</si>
  <si>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</si>
  <si>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</si>
  <si>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</si>
  <si>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</si>
  <si>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</si>
  <si>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</si>
  <si>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</si>
  <si>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</si>
  <si>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</si>
  <si>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</si>
  <si>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</si>
  <si>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</si>
  <si>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</si>
  <si>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</si>
  <si>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</si>
  <si>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</si>
  <si>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</si>
  <si>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</si>
  <si>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</si>
  <si>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</si>
  <si>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</si>
  <si>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</si>
  <si>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</si>
  <si>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</si>
  <si>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</si>
  <si>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</si>
  <si>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</si>
  <si>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</si>
  <si>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</si>
  <si>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</si>
  <si>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</si>
  <si>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</si>
  <si>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</si>
  <si>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</si>
  <si>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</si>
  <si>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</si>
  <si>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</si>
  <si>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</si>
  <si>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</si>
  <si>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</si>
  <si>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</si>
  <si>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</si>
  <si>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</si>
  <si>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</si>
  <si>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</si>
  <si>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</si>
  <si>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</si>
  <si>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</si>
  <si>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</si>
  <si>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</si>
  <si>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</si>
  <si>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</si>
  <si>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</si>
  <si>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</si>
  <si>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</si>
  <si>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</si>
  <si>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</si>
  <si>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</si>
  <si>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</si>
  <si>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</si>
  <si>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</si>
  <si>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</si>
  <si>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</si>
  <si>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</si>
  <si>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</si>
  <si>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</si>
  <si>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</si>
  <si>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</si>
  <si>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</si>
  <si>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</si>
  <si>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</si>
  <si>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</si>
  <si>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</si>
  <si>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</si>
  <si>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</si>
  <si>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</si>
  <si>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</si>
  <si>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</si>
  <si>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</si>
  <si>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</si>
  <si>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</si>
  <si>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</si>
  <si>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</si>
  <si>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</si>
  <si>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</si>
  <si>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</si>
  <si>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</si>
  <si>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</si>
  <si>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</si>
  <si>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</si>
  <si>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</si>
  <si>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</si>
  <si>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</si>
  <si>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</si>
  <si>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</si>
  <si>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</si>
  <si>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</si>
  <si>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</si>
  <si>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</si>
  <si>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</si>
  <si>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</si>
  <si>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</si>
  <si>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</si>
  <si>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</si>
  <si>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</si>
  <si>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</si>
  <si>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</si>
  <si>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</si>
  <si>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</si>
  <si>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</si>
  <si>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</si>
  <si>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</si>
  <si>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</si>
  <si>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</si>
  <si>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</si>
  <si>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</si>
  <si>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</si>
  <si>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</si>
  <si>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</si>
  <si>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</si>
  <si>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</si>
  <si>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</si>
  <si>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</si>
  <si>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</si>
  <si>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</si>
  <si>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</si>
  <si>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</si>
  <si>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</si>
  <si>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</si>
  <si>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</si>
  <si>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</si>
  <si>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</si>
  <si>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</si>
  <si>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</si>
  <si>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</si>
  <si>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</si>
  <si>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</si>
  <si>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</si>
  <si>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</si>
  <si>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</si>
  <si>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</si>
  <si>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</si>
  <si>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</si>
  <si>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</si>
  <si>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</si>
  <si>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</si>
  <si>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</si>
  <si>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</si>
  <si>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</si>
  <si>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</si>
  <si>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</si>
  <si>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</si>
  <si>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</si>
  <si>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</si>
  <si>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</si>
  <si>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</si>
  <si>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</si>
  <si>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</si>
  <si>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</si>
  <si>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</si>
  <si>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</si>
  <si>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</si>
  <si>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</si>
  <si>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</si>
  <si>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</si>
  <si>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</si>
  <si>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</si>
  <si>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</si>
  <si>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</si>
  <si>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</si>
  <si>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</si>
  <si>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</si>
  <si>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Organisasjon</t>
  </si>
  <si>
    <t>Org</t>
  </si>
  <si>
    <t>Ukenr:</t>
  </si>
  <si>
    <t>Antall slakt :</t>
  </si>
  <si>
    <t>Resultater per UKE:</t>
  </si>
  <si>
    <t>Øst</t>
  </si>
  <si>
    <t>Slakteri</t>
  </si>
  <si>
    <t>Varianter</t>
  </si>
  <si>
    <t>Vektgruppe</t>
  </si>
  <si>
    <t>KATEGORI</t>
  </si>
  <si>
    <t>Mai</t>
  </si>
  <si>
    <t>N</t>
  </si>
  <si>
    <t>K</t>
  </si>
  <si>
    <t>ANT_KJOTTPRO</t>
  </si>
  <si>
    <t>MEAN_MHL</t>
  </si>
  <si>
    <t>MEAN_UHL</t>
  </si>
  <si>
    <t>U/hl</t>
  </si>
  <si>
    <t>totalt</t>
  </si>
  <si>
    <t>med</t>
  </si>
  <si>
    <t>kjøtt%</t>
  </si>
  <si>
    <t>M/hl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</si>
  <si>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</si>
  <si>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</si>
  <si>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</si>
  <si>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</si>
  <si>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</si>
  <si>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</si>
  <si>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</si>
  <si>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</si>
  <si>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</si>
  <si>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</si>
  <si>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95 kg</t>
  </si>
  <si>
    <t>&gt; 90 kg</t>
  </si>
  <si>
    <t>&gt; 87 kg</t>
  </si>
  <si>
    <t>&gt; 85 kg</t>
  </si>
  <si>
    <t>&gt; 83 kg</t>
  </si>
  <si>
    <t>&gt; 81 kg</t>
  </si>
  <si>
    <t>&gt; 79 kg</t>
  </si>
  <si>
    <t>&gt; 77 kg</t>
  </si>
  <si>
    <t>&gt; 75 kg</t>
  </si>
  <si>
    <t>&gt; 73 kg</t>
  </si>
  <si>
    <t>&gt; 71 kg</t>
  </si>
  <si>
    <t>&gt; 69 kg</t>
  </si>
  <si>
    <t>&gt; 67 kg</t>
  </si>
  <si>
    <t>&gt; 65 kg</t>
  </si>
  <si>
    <t>&gt; 63 kg</t>
  </si>
  <si>
    <t>&gt; 55 kg</t>
  </si>
  <si>
    <t>Hybrid</t>
  </si>
  <si>
    <t>Hampshire</t>
  </si>
  <si>
    <t>Noroc</t>
  </si>
  <si>
    <t>VARIANT per MÅNED</t>
  </si>
  <si>
    <t>Variant</t>
  </si>
  <si>
    <t>SLAKT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</si>
  <si>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</si>
  <si>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</si>
  <si>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</si>
  <si>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</si>
  <si>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</si>
  <si>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</si>
  <si>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</si>
  <si>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</si>
  <si>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</si>
  <si>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</si>
  <si>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</si>
  <si>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</si>
  <si>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</si>
  <si>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</si>
  <si>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COR_VEFE</t>
  </si>
  <si>
    <t>per</t>
  </si>
  <si>
    <t>produ-</t>
  </si>
  <si>
    <t>+/-</t>
  </si>
  <si>
    <t>% av</t>
  </si>
  <si>
    <t>året</t>
  </si>
  <si>
    <t>før</t>
  </si>
  <si>
    <t>Tusen</t>
  </si>
  <si>
    <t>tonn</t>
  </si>
  <si>
    <t>sjon</t>
  </si>
  <si>
    <t>Må-</t>
  </si>
  <si>
    <t>ned</t>
  </si>
  <si>
    <t>året før</t>
  </si>
  <si>
    <t>Per MÅNED:</t>
  </si>
  <si>
    <t>Uke-</t>
  </si>
  <si>
    <t>nr</t>
  </si>
  <si>
    <t>Per REGION:</t>
  </si>
  <si>
    <t>GRIS</t>
  </si>
  <si>
    <t>Organisasjon:</t>
  </si>
  <si>
    <t>Slakteri :</t>
  </si>
  <si>
    <t>vekt og</t>
  </si>
  <si>
    <t>Korr-</t>
  </si>
  <si>
    <t>elasjon</t>
  </si>
  <si>
    <t>&gt; 100 kg</t>
  </si>
  <si>
    <t>&gt; 105 kg</t>
  </si>
  <si>
    <t>&gt; 110 kg</t>
  </si>
  <si>
    <t>&gt; 115 kg</t>
  </si>
  <si>
    <t>Vektgrupper</t>
  </si>
  <si>
    <t>&gt; 120 kg</t>
  </si>
  <si>
    <t>&gt; 125 kg</t>
  </si>
  <si>
    <t>bonde</t>
  </si>
  <si>
    <t>Fylker</t>
  </si>
  <si>
    <t xml:space="preserve">slakt </t>
  </si>
  <si>
    <t>PRO_VAK</t>
  </si>
  <si>
    <t>ANDEL_HANN</t>
  </si>
  <si>
    <t>VAK</t>
  </si>
  <si>
    <t>Hann-</t>
  </si>
  <si>
    <t>gris</t>
  </si>
  <si>
    <t>Andel%</t>
  </si>
  <si>
    <t>VAK av</t>
  </si>
  <si>
    <t>Korre-</t>
  </si>
  <si>
    <t>lasjon</t>
  </si>
  <si>
    <t>Per KATEGORI:</t>
  </si>
  <si>
    <t>Kategori</t>
  </si>
  <si>
    <t>Flådd gris</t>
  </si>
  <si>
    <t>VAK gris</t>
  </si>
  <si>
    <t>Bedriftsgruppe</t>
  </si>
  <si>
    <t>Kjøtt% grupper</t>
  </si>
  <si>
    <t xml:space="preserve">per </t>
  </si>
  <si>
    <t>Andels% slakt over 105 kg:</t>
  </si>
  <si>
    <t>Tonn-</t>
  </si>
  <si>
    <t>asje</t>
  </si>
  <si>
    <t>Tonnasje for slakt over 105 kg:</t>
  </si>
  <si>
    <t>Organi-</t>
  </si>
  <si>
    <t>sasjo</t>
  </si>
  <si>
    <t>Kjøtt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</si>
  <si>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</si>
  <si>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</si>
  <si>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</si>
  <si>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</si>
  <si>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</si>
  <si>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</si>
  <si>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</si>
  <si>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</si>
  <si>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</si>
  <si>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</si>
  <si>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</si>
  <si>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Hybrid etc.</t>
  </si>
  <si>
    <t>SLAKTERI per MÅNED</t>
  </si>
  <si>
    <t>Prima</t>
  </si>
  <si>
    <t>Oppdatert per:</t>
  </si>
  <si>
    <t>Produk-</t>
  </si>
  <si>
    <t>T100</t>
  </si>
  <si>
    <t>T110</t>
  </si>
  <si>
    <t>T120</t>
  </si>
  <si>
    <t>T130</t>
  </si>
  <si>
    <t>T140</t>
  </si>
  <si>
    <t>T150</t>
  </si>
  <si>
    <t>T170</t>
  </si>
  <si>
    <t>T190</t>
  </si>
  <si>
    <t>T200</t>
  </si>
  <si>
    <t>T210</t>
  </si>
  <si>
    <t xml:space="preserve">vekt og </t>
  </si>
  <si>
    <t>Midt</t>
  </si>
  <si>
    <t>VEKT</t>
  </si>
  <si>
    <t>&lt;=55kg</t>
  </si>
  <si>
    <t>og</t>
  </si>
  <si>
    <t>Østlandet</t>
  </si>
  <si>
    <t>Vestlandet</t>
  </si>
  <si>
    <t>Nord Norge</t>
  </si>
  <si>
    <t>Hvis ingen figurer vises - TRYKK PgUp eller PgDn</t>
  </si>
  <si>
    <t>Hvis INGEN figurer vises - TRYKK PgUp eller PgDn</t>
  </si>
  <si>
    <t>KOMMUNE1</t>
  </si>
  <si>
    <t>Trøndelag</t>
  </si>
  <si>
    <t>Færder</t>
  </si>
  <si>
    <t>Indre Fosen</t>
  </si>
  <si>
    <t>Hvis figurene ikke skulle dukke opp, vennligst TRYKK på PgUp eller PGDn</t>
  </si>
  <si>
    <t>Hvis IKKE figurene vises, trykk PgUp eller PgDn</t>
  </si>
  <si>
    <t>Hvis IKKE figurene kommer opp, trykk PgUp eller PgDn</t>
  </si>
  <si>
    <t>PR_NOROC</t>
  </si>
  <si>
    <t>Eidskog</t>
  </si>
  <si>
    <t>Stor-Elvdal</t>
  </si>
  <si>
    <t>Noroc Nortura</t>
  </si>
  <si>
    <t>Fredrikstad</t>
  </si>
  <si>
    <t>Skiptvet</t>
  </si>
  <si>
    <t>Aurskog-Høland</t>
  </si>
  <si>
    <t>Nord-Odal</t>
  </si>
  <si>
    <t>Sør-Odal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</si>
  <si>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</si>
  <si>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</si>
  <si>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</si>
  <si>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</si>
  <si>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</si>
  <si>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</si>
  <si>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</si>
  <si>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</si>
  <si>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Tvedestrand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</si>
  <si>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</si>
  <si>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</si>
  <si>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</si>
  <si>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</si>
  <si>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</si>
  <si>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</si>
  <si>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</si>
  <si>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</si>
  <si>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</si>
  <si>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</si>
  <si>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Namsskogan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</si>
  <si>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</si>
  <si>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</si>
  <si>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</si>
  <si>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</si>
  <si>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</si>
  <si>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</si>
  <si>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</si>
  <si>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</si>
  <si>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</si>
  <si>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</si>
  <si>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</si>
  <si>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</si>
  <si>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</si>
  <si>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</si>
  <si>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</si>
  <si>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</si>
  <si>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</si>
  <si>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</si>
  <si>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</si>
  <si>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</si>
  <si>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</si>
  <si>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</si>
  <si>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</si>
  <si>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</si>
  <si>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</si>
  <si>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</si>
  <si>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Noroc Løftet</t>
  </si>
  <si>
    <t>SMAGRIS_PRODUSENT</t>
  </si>
  <si>
    <t>Noroc KLF</t>
  </si>
  <si>
    <t>kombi</t>
  </si>
  <si>
    <t>Produksjons-</t>
  </si>
  <si>
    <t>type</t>
  </si>
  <si>
    <t>Slaktegris</t>
  </si>
  <si>
    <t>Smågris</t>
  </si>
  <si>
    <t>uke</t>
  </si>
  <si>
    <t>PgUp</t>
  </si>
  <si>
    <t>PgDn</t>
  </si>
  <si>
    <t>kg</t>
  </si>
  <si>
    <t>Øko med kjeber</t>
  </si>
  <si>
    <t>Inkludert både ordinær slaktegris, flådd gris og VAK gris</t>
  </si>
  <si>
    <t>Øko med Kjeber</t>
  </si>
  <si>
    <t>Besetningstype:</t>
  </si>
  <si>
    <t>produsenter</t>
  </si>
  <si>
    <t>Ole Ringdal</t>
  </si>
  <si>
    <t>Slakthuset</t>
  </si>
  <si>
    <t>Strilalam</t>
  </si>
  <si>
    <t>Dalpro</t>
  </si>
  <si>
    <t>Øre Vilt</t>
  </si>
  <si>
    <t>Sl.vekt</t>
  </si>
  <si>
    <t>Middel vekt i 2024</t>
  </si>
  <si>
    <t>Antall slakt i 2024</t>
  </si>
  <si>
    <t>Middel kjøtt% i 2024</t>
  </si>
  <si>
    <t>smågris</t>
  </si>
  <si>
    <t>FYLKE2</t>
  </si>
  <si>
    <t>Kasserte</t>
  </si>
  <si>
    <t>Klasser</t>
  </si>
  <si>
    <t>Østfold</t>
  </si>
  <si>
    <t>Akershus</t>
  </si>
  <si>
    <t>Buskerud</t>
  </si>
  <si>
    <t>Vestfold</t>
  </si>
  <si>
    <t>Telemark</t>
  </si>
  <si>
    <t>Troms</t>
  </si>
  <si>
    <t>Finnmark</t>
  </si>
  <si>
    <t>Krepert fjøs</t>
  </si>
  <si>
    <t>Krepert transport</t>
  </si>
  <si>
    <t>Prima Sandeid</t>
  </si>
  <si>
    <t>Prima Forus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</si>
</sst>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64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22"/>
      <name val="Verdana"/>
      <family val="2"/>
    </font>
    <font>
      <b/>
      <sz val="16"/>
      <name val="Verdana"/>
      <family val="2"/>
    </font>
    <font>
      <b/>
      <sz val="24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8"/>
      <name val="Verdana"/>
      <family val="2"/>
    </font>
    <font>
      <b/>
      <sz val="26"/>
      <name val="Arial"/>
      <family val="2"/>
    </font>
    <font>
      <sz val="12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sz val="26"/>
      <name val="Verdana"/>
      <family val="2"/>
    </font>
    <font>
      <b/>
      <sz val="12"/>
      <name val="Verdana"/>
      <family val="2"/>
    </font>
    <font>
      <sz val="12"/>
      <color indexed="81"/>
      <name val="Tahoma"/>
      <family val="2"/>
    </font>
    <font>
      <b/>
      <i/>
      <sz val="12"/>
      <name val="Arial"/>
      <family val="2"/>
    </font>
    <font>
      <sz val="12"/>
      <color indexed="81"/>
      <name val="Verdana"/>
      <family val="2"/>
    </font>
    <font>
      <sz val="18"/>
      <name val="Arial"/>
      <family val="2"/>
    </font>
    <font>
      <sz val="20"/>
      <name val="Arial"/>
      <family val="2"/>
    </font>
    <font>
      <sz val="28"/>
      <name val="Arial"/>
      <family val="2"/>
    </font>
    <font>
      <sz val="14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4" applyNumberFormat="0" applyAlignment="0" applyProtection="0"/>
    <xf numFmtId="0" fontId="31" fillId="15" borderId="5" applyNumberFormat="0" applyAlignment="0" applyProtection="0"/>
    <xf numFmtId="0" fontId="32" fillId="15" borderId="4" applyNumberFormat="0" applyAlignment="0" applyProtection="0"/>
    <xf numFmtId="0" fontId="33" fillId="0" borderId="6" applyNumberFormat="0" applyFill="0" applyAlignment="0" applyProtection="0"/>
    <xf numFmtId="0" fontId="34" fillId="16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8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421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2" borderId="0" xfId="0" applyNumberFormat="1" applyFont="1" applyFill="1" applyAlignment="1">
      <alignment horizontal="center"/>
    </xf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3" borderId="0" xfId="0" applyFont="1" applyFill="1"/>
    <xf numFmtId="0" fontId="0" fillId="5" borderId="0" xfId="0" applyFill="1"/>
    <xf numFmtId="0" fontId="16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9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21" fillId="5" borderId="0" xfId="0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21" fillId="7" borderId="0" xfId="0" applyFont="1" applyFill="1"/>
    <xf numFmtId="1" fontId="8" fillId="4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0" fontId="22" fillId="3" borderId="0" xfId="0" applyFont="1" applyFill="1"/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164" fontId="7" fillId="9" borderId="0" xfId="0" applyNumberFormat="1" applyFont="1" applyFill="1"/>
    <xf numFmtId="15" fontId="0" fillId="5" borderId="0" xfId="0" applyNumberFormat="1" applyFill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7" fillId="0" borderId="0" xfId="0" applyNumberFormat="1" applyFont="1"/>
    <xf numFmtId="164" fontId="5" fillId="5" borderId="0" xfId="0" applyNumberFormat="1" applyFont="1" applyFill="1"/>
    <xf numFmtId="164" fontId="0" fillId="9" borderId="0" xfId="0" applyNumberFormat="1" applyFill="1"/>
    <xf numFmtId="164" fontId="0" fillId="0" borderId="0" xfId="0" applyNumberFormat="1"/>
    <xf numFmtId="164" fontId="6" fillId="0" borderId="0" xfId="0" quotePrefix="1" applyNumberFormat="1" applyFont="1"/>
    <xf numFmtId="0" fontId="39" fillId="7" borderId="0" xfId="0" applyFont="1" applyFill="1"/>
    <xf numFmtId="1" fontId="6" fillId="6" borderId="0" xfId="0" applyNumberFormat="1" applyFont="1" applyFill="1"/>
    <xf numFmtId="164" fontId="5" fillId="9" borderId="0" xfId="0" applyNumberFormat="1" applyFont="1" applyFill="1"/>
    <xf numFmtId="164" fontId="8" fillId="2" borderId="0" xfId="0" applyNumberFormat="1" applyFont="1" applyFill="1" applyAlignment="1">
      <alignment horizontal="center"/>
    </xf>
    <xf numFmtId="164" fontId="0" fillId="5" borderId="0" xfId="0" applyNumberFormat="1" applyFill="1"/>
    <xf numFmtId="164" fontId="5" fillId="6" borderId="0" xfId="0" applyNumberFormat="1" applyFont="1" applyFill="1"/>
    <xf numFmtId="164" fontId="6" fillId="6" borderId="0" xfId="0" applyNumberFormat="1" applyFont="1" applyFill="1"/>
    <xf numFmtId="0" fontId="5" fillId="7" borderId="0" xfId="10" quotePrefix="1" applyFont="1" applyFill="1"/>
    <xf numFmtId="0" fontId="5" fillId="5" borderId="0" xfId="0" quotePrefix="1" applyFont="1" applyFill="1"/>
    <xf numFmtId="1" fontId="5" fillId="5" borderId="0" xfId="0" quotePrefix="1" applyNumberFormat="1" applyFont="1" applyFill="1"/>
    <xf numFmtId="0" fontId="8" fillId="3" borderId="0" xfId="0" quotePrefix="1" applyFont="1" applyFill="1"/>
    <xf numFmtId="164" fontId="6" fillId="7" borderId="0" xfId="0" applyNumberFormat="1" applyFont="1" applyFill="1"/>
    <xf numFmtId="164" fontId="5" fillId="5" borderId="0" xfId="0" quotePrefix="1" applyNumberFormat="1" applyFont="1" applyFill="1"/>
    <xf numFmtId="164" fontId="0" fillId="7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41" fillId="5" borderId="0" xfId="0" quotePrefix="1" applyFont="1" applyFill="1"/>
    <xf numFmtId="2" fontId="40" fillId="0" borderId="0" xfId="0" quotePrefix="1" applyNumberFormat="1" applyFont="1"/>
    <xf numFmtId="0" fontId="40" fillId="0" borderId="0" xfId="0" applyFont="1"/>
    <xf numFmtId="0" fontId="40" fillId="0" borderId="0" xfId="3" applyFont="1"/>
    <xf numFmtId="0" fontId="40" fillId="0" borderId="0" xfId="7" applyFont="1"/>
    <xf numFmtId="2" fontId="5" fillId="5" borderId="0" xfId="0" quotePrefix="1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0" fillId="10" borderId="0" xfId="0" applyNumberFormat="1" applyFill="1"/>
    <xf numFmtId="1" fontId="8" fillId="6" borderId="0" xfId="0" applyNumberFormat="1" applyFont="1" applyFill="1"/>
    <xf numFmtId="0" fontId="42" fillId="5" borderId="0" xfId="0" applyFont="1" applyFill="1"/>
    <xf numFmtId="0" fontId="44" fillId="5" borderId="0" xfId="0" applyFont="1" applyFill="1"/>
    <xf numFmtId="0" fontId="45" fillId="5" borderId="0" xfId="0" applyFont="1" applyFill="1"/>
    <xf numFmtId="0" fontId="44" fillId="7" borderId="0" xfId="0" applyFont="1" applyFill="1"/>
    <xf numFmtId="0" fontId="43" fillId="7" borderId="0" xfId="0" applyFont="1" applyFill="1"/>
    <xf numFmtId="0" fontId="43" fillId="5" borderId="0" xfId="0" applyFont="1" applyFill="1"/>
    <xf numFmtId="0" fontId="47" fillId="5" borderId="0" xfId="0" applyFont="1" applyFill="1"/>
    <xf numFmtId="0" fontId="48" fillId="3" borderId="0" xfId="0" applyFont="1" applyFill="1"/>
    <xf numFmtId="0" fontId="47" fillId="0" borderId="0" xfId="0" applyFont="1"/>
    <xf numFmtId="0" fontId="49" fillId="5" borderId="0" xfId="0" applyFont="1" applyFill="1"/>
    <xf numFmtId="0" fontId="47" fillId="7" borderId="0" xfId="0" applyFont="1" applyFill="1"/>
    <xf numFmtId="0" fontId="45" fillId="7" borderId="0" xfId="0" applyFont="1" applyFill="1"/>
    <xf numFmtId="0" fontId="50" fillId="7" borderId="0" xfId="0" applyFont="1" applyFill="1"/>
    <xf numFmtId="164" fontId="47" fillId="7" borderId="0" xfId="0" applyNumberFormat="1" applyFont="1" applyFill="1"/>
    <xf numFmtId="164" fontId="21" fillId="7" borderId="0" xfId="0" applyNumberFormat="1" applyFont="1" applyFill="1"/>
    <xf numFmtId="1" fontId="46" fillId="9" borderId="0" xfId="0" applyNumberFormat="1" applyFont="1" applyFill="1"/>
    <xf numFmtId="2" fontId="40" fillId="0" borderId="0" xfId="0" applyNumberFormat="1" applyFont="1"/>
    <xf numFmtId="164" fontId="9" fillId="7" borderId="0" xfId="0" applyNumberFormat="1" applyFont="1" applyFill="1"/>
    <xf numFmtId="1" fontId="6" fillId="7" borderId="0" xfId="0" applyNumberFormat="1" applyFont="1" applyFill="1"/>
    <xf numFmtId="164" fontId="46" fillId="9" borderId="0" xfId="0" applyNumberFormat="1" applyFont="1" applyFill="1"/>
    <xf numFmtId="0" fontId="43" fillId="0" borderId="0" xfId="0" applyFont="1"/>
    <xf numFmtId="0" fontId="51" fillId="7" borderId="0" xfId="0" applyFont="1" applyFill="1"/>
    <xf numFmtId="164" fontId="43" fillId="7" borderId="0" xfId="0" applyNumberFormat="1" applyFont="1" applyFill="1"/>
    <xf numFmtId="2" fontId="46" fillId="9" borderId="0" xfId="0" applyNumberFormat="1" applyFont="1" applyFill="1"/>
    <xf numFmtId="1" fontId="2" fillId="0" borderId="0" xfId="4" applyNumberFormat="1"/>
    <xf numFmtId="164" fontId="43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164" fontId="49" fillId="5" borderId="0" xfId="0" applyNumberFormat="1" applyFont="1" applyFill="1"/>
    <xf numFmtId="0" fontId="49" fillId="7" borderId="0" xfId="0" applyFont="1" applyFill="1"/>
    <xf numFmtId="0" fontId="52" fillId="7" borderId="0" xfId="0" applyFont="1" applyFill="1"/>
    <xf numFmtId="0" fontId="49" fillId="0" borderId="0" xfId="0" applyFont="1"/>
    <xf numFmtId="0" fontId="53" fillId="7" borderId="0" xfId="0" applyFont="1" applyFill="1"/>
    <xf numFmtId="0" fontId="54" fillId="7" borderId="0" xfId="0" applyFont="1" applyFill="1"/>
    <xf numFmtId="0" fontId="53" fillId="0" borderId="0" xfId="0" applyFont="1"/>
    <xf numFmtId="0" fontId="55" fillId="7" borderId="0" xfId="0" applyFont="1" applyFill="1"/>
    <xf numFmtId="0" fontId="55" fillId="0" borderId="0" xfId="0" applyFont="1"/>
    <xf numFmtId="164" fontId="55" fillId="7" borderId="0" xfId="0" applyNumberFormat="1" applyFont="1" applyFill="1"/>
    <xf numFmtId="0" fontId="56" fillId="7" borderId="0" xfId="0" applyFont="1" applyFill="1"/>
    <xf numFmtId="0" fontId="54" fillId="0" borderId="0" xfId="0" applyFont="1"/>
    <xf numFmtId="164" fontId="52" fillId="7" borderId="0" xfId="0" applyNumberFormat="1" applyFont="1" applyFill="1"/>
    <xf numFmtId="164" fontId="54" fillId="7" borderId="0" xfId="0" applyNumberFormat="1" applyFont="1" applyFill="1"/>
    <xf numFmtId="2" fontId="56" fillId="0" borderId="0" xfId="0" applyNumberFormat="1" applyFont="1"/>
    <xf numFmtId="1" fontId="55" fillId="7" borderId="0" xfId="0" applyNumberFormat="1" applyFont="1" applyFill="1"/>
    <xf numFmtId="1" fontId="49" fillId="7" borderId="0" xfId="0" applyNumberFormat="1" applyFont="1" applyFill="1"/>
    <xf numFmtId="164" fontId="56" fillId="7" borderId="0" xfId="0" applyNumberFormat="1" applyFont="1" applyFill="1"/>
    <xf numFmtId="1" fontId="45" fillId="7" borderId="0" xfId="0" applyNumberFormat="1" applyFont="1" applyFill="1"/>
    <xf numFmtId="0" fontId="45" fillId="0" borderId="0" xfId="0" applyFont="1"/>
    <xf numFmtId="2" fontId="54" fillId="0" borderId="0" xfId="0" applyNumberFormat="1" applyFont="1"/>
    <xf numFmtId="164" fontId="45" fillId="7" borderId="0" xfId="0" applyNumberFormat="1" applyFont="1" applyFill="1"/>
    <xf numFmtId="164" fontId="12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0" fontId="46" fillId="0" borderId="0" xfId="0" applyFont="1"/>
    <xf numFmtId="2" fontId="49" fillId="0" borderId="0" xfId="0" applyNumberFormat="1" applyFont="1"/>
    <xf numFmtId="164" fontId="49" fillId="7" borderId="0" xfId="0" applyNumberFormat="1" applyFont="1" applyFill="1"/>
    <xf numFmtId="2" fontId="45" fillId="0" borderId="0" xfId="0" applyNumberFormat="1" applyFont="1"/>
    <xf numFmtId="1" fontId="9" fillId="7" borderId="0" xfId="0" applyNumberFormat="1" applyFont="1" applyFill="1"/>
    <xf numFmtId="1" fontId="8" fillId="42" borderId="0" xfId="0" applyNumberFormat="1" applyFont="1" applyFill="1" applyAlignment="1">
      <alignment horizontal="center"/>
    </xf>
    <xf numFmtId="2" fontId="8" fillId="42" borderId="0" xfId="0" applyNumberFormat="1" applyFont="1" applyFill="1" applyAlignment="1">
      <alignment horizontal="center"/>
    </xf>
    <xf numFmtId="164" fontId="51" fillId="7" borderId="0" xfId="0" applyNumberFormat="1" applyFont="1" applyFill="1"/>
    <xf numFmtId="1" fontId="51" fillId="7" borderId="0" xfId="0" applyNumberFormat="1" applyFont="1" applyFill="1"/>
    <xf numFmtId="0" fontId="51" fillId="0" borderId="0" xfId="0" applyFont="1"/>
    <xf numFmtId="164" fontId="50" fillId="7" borderId="0" xfId="0" applyNumberFormat="1" applyFont="1" applyFill="1"/>
    <xf numFmtId="0" fontId="50" fillId="0" borderId="0" xfId="0" applyFont="1"/>
    <xf numFmtId="1" fontId="43" fillId="5" borderId="0" xfId="0" applyNumberFormat="1" applyFont="1" applyFill="1"/>
    <xf numFmtId="1" fontId="49" fillId="5" borderId="0" xfId="0" applyNumberFormat="1" applyFont="1" applyFill="1"/>
    <xf numFmtId="164" fontId="14" fillId="5" borderId="0" xfId="0" applyNumberFormat="1" applyFont="1" applyFill="1"/>
    <xf numFmtId="164" fontId="8" fillId="3" borderId="0" xfId="0" applyNumberFormat="1" applyFont="1" applyFill="1"/>
    <xf numFmtId="164" fontId="8" fillId="3" borderId="0" xfId="0" quotePrefix="1" applyNumberFormat="1" applyFont="1" applyFill="1"/>
    <xf numFmtId="164" fontId="40" fillId="0" borderId="0" xfId="0" applyNumberFormat="1" applyFont="1"/>
    <xf numFmtId="164" fontId="12" fillId="7" borderId="0" xfId="0" quotePrefix="1" applyNumberFormat="1" applyFont="1" applyFill="1"/>
    <xf numFmtId="1" fontId="12" fillId="7" borderId="0" xfId="0" quotePrefix="1" applyNumberFormat="1" applyFont="1" applyFill="1"/>
    <xf numFmtId="2" fontId="55" fillId="0" borderId="0" xfId="0" applyNumberFormat="1" applyFont="1"/>
    <xf numFmtId="164" fontId="55" fillId="0" borderId="0" xfId="0" applyNumberFormat="1" applyFont="1"/>
    <xf numFmtId="1" fontId="43" fillId="7" borderId="0" xfId="0" applyNumberFormat="1" applyFont="1" applyFill="1"/>
    <xf numFmtId="0" fontId="39" fillId="0" borderId="0" xfId="0" applyFont="1"/>
    <xf numFmtId="2" fontId="51" fillId="0" borderId="0" xfId="0" applyNumberFormat="1" applyFont="1"/>
    <xf numFmtId="2" fontId="43" fillId="0" borderId="0" xfId="0" applyNumberFormat="1" applyFont="1"/>
    <xf numFmtId="164" fontId="5" fillId="7" borderId="0" xfId="10" quotePrefix="1" applyNumberFormat="1" applyFont="1" applyFill="1"/>
    <xf numFmtId="0" fontId="51" fillId="5" borderId="0" xfId="0" applyFont="1" applyFill="1"/>
    <xf numFmtId="1" fontId="51" fillId="5" borderId="0" xfId="0" applyNumberFormat="1" applyFont="1" applyFill="1"/>
    <xf numFmtId="0" fontId="55" fillId="5" borderId="0" xfId="0" applyFont="1" applyFill="1"/>
    <xf numFmtId="164" fontId="55" fillId="5" borderId="0" xfId="0" applyNumberFormat="1" applyFont="1" applyFill="1"/>
    <xf numFmtId="164" fontId="45" fillId="5" borderId="0" xfId="0" applyNumberFormat="1" applyFont="1" applyFill="1"/>
    <xf numFmtId="1" fontId="55" fillId="5" borderId="0" xfId="0" applyNumberFormat="1" applyFont="1" applyFill="1"/>
    <xf numFmtId="164" fontId="43" fillId="0" borderId="0" xfId="0" applyNumberFormat="1" applyFont="1"/>
    <xf numFmtId="0" fontId="56" fillId="0" borderId="0" xfId="0" applyFont="1"/>
    <xf numFmtId="0" fontId="58" fillId="5" borderId="0" xfId="0" quotePrefix="1" applyFont="1" applyFill="1"/>
    <xf numFmtId="164" fontId="58" fillId="5" borderId="0" xfId="0" quotePrefix="1" applyNumberFormat="1" applyFont="1" applyFill="1"/>
    <xf numFmtId="164" fontId="49" fillId="0" borderId="0" xfId="0" applyNumberFormat="1" applyFont="1"/>
    <xf numFmtId="1" fontId="0" fillId="5" borderId="0" xfId="0" applyNumberFormat="1" applyFill="1" applyAlignment="1">
      <alignment horizontal="center"/>
    </xf>
    <xf numFmtId="0" fontId="45" fillId="5" borderId="0" xfId="0" applyFont="1" applyFill="1" applyAlignment="1">
      <alignment horizontal="center"/>
    </xf>
    <xf numFmtId="0" fontId="51" fillId="5" borderId="0" xfId="0" applyFont="1" applyFill="1" applyAlignment="1">
      <alignment horizontal="center"/>
    </xf>
    <xf numFmtId="1" fontId="5" fillId="5" borderId="0" xfId="0" applyNumberFormat="1" applyFont="1" applyFill="1" applyAlignment="1">
      <alignment horizontal="center"/>
    </xf>
    <xf numFmtId="1" fontId="5" fillId="6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47" fillId="5" borderId="0" xfId="0" applyNumberFormat="1" applyFont="1" applyFill="1"/>
    <xf numFmtId="1" fontId="5" fillId="0" borderId="0" xfId="0" applyNumberFormat="1" applyFont="1" applyAlignment="1">
      <alignment horizontal="center"/>
    </xf>
    <xf numFmtId="4" fontId="5" fillId="0" borderId="0" xfId="0" applyNumberFormat="1" applyFont="1"/>
    <xf numFmtId="2" fontId="40" fillId="9" borderId="0" xfId="0" applyNumberFormat="1" applyFont="1" applyFill="1"/>
    <xf numFmtId="164" fontId="40" fillId="9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64" fontId="42" fillId="5" borderId="0" xfId="0" applyNumberFormat="1" applyFont="1" applyFill="1"/>
    <xf numFmtId="1" fontId="5" fillId="43" borderId="0" xfId="0" applyNumberFormat="1" applyFont="1" applyFill="1"/>
    <xf numFmtId="2" fontId="5" fillId="43" borderId="0" xfId="0" applyNumberFormat="1" applyFont="1" applyFill="1"/>
    <xf numFmtId="1" fontId="48" fillId="3" borderId="0" xfId="0" applyNumberFormat="1" applyFont="1" applyFill="1"/>
    <xf numFmtId="1" fontId="8" fillId="3" borderId="0" xfId="0" applyNumberFormat="1" applyFont="1" applyFill="1"/>
    <xf numFmtId="1" fontId="8" fillId="3" borderId="0" xfId="0" applyNumberFormat="1" applyFont="1" applyFill="1" applyAlignment="1">
      <alignment horizontal="center"/>
    </xf>
    <xf numFmtId="1" fontId="0" fillId="3" borderId="0" xfId="0" applyNumberFormat="1" applyFill="1"/>
    <xf numFmtId="1" fontId="16" fillId="0" borderId="0" xfId="6" applyNumberFormat="1"/>
    <xf numFmtId="1" fontId="19" fillId="0" borderId="0" xfId="8" applyNumberFormat="1"/>
    <xf numFmtId="164" fontId="48" fillId="3" borderId="0" xfId="0" applyNumberFormat="1" applyFont="1" applyFill="1"/>
    <xf numFmtId="164" fontId="9" fillId="3" borderId="0" xfId="0" applyNumberFormat="1" applyFont="1" applyFill="1"/>
    <xf numFmtId="164" fontId="0" fillId="3" borderId="0" xfId="0" applyNumberFormat="1" applyFill="1"/>
    <xf numFmtId="164" fontId="16" fillId="0" borderId="0" xfId="6" applyNumberFormat="1"/>
    <xf numFmtId="164" fontId="19" fillId="0" borderId="0" xfId="8" applyNumberFormat="1"/>
    <xf numFmtId="164" fontId="14" fillId="3" borderId="0" xfId="0" applyNumberFormat="1" applyFont="1" applyFill="1"/>
    <xf numFmtId="0" fontId="0" fillId="6" borderId="0" xfId="0" applyFill="1"/>
    <xf numFmtId="1" fontId="56" fillId="7" borderId="0" xfId="0" applyNumberFormat="1" applyFont="1" applyFill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21" fillId="0" borderId="0" xfId="0" applyFont="1"/>
    <xf numFmtId="0" fontId="5" fillId="44" borderId="0" xfId="0" applyFont="1" applyFill="1"/>
    <xf numFmtId="1" fontId="0" fillId="44" borderId="0" xfId="0" applyNumberFormat="1" applyFill="1"/>
    <xf numFmtId="0" fontId="12" fillId="44" borderId="0" xfId="0" applyFont="1" applyFill="1"/>
    <xf numFmtId="0" fontId="0" fillId="44" borderId="0" xfId="0" applyFill="1"/>
    <xf numFmtId="0" fontId="9" fillId="44" borderId="0" xfId="0" applyFont="1" applyFill="1"/>
    <xf numFmtId="164" fontId="0" fillId="44" borderId="0" xfId="0" applyNumberFormat="1" applyFill="1"/>
    <xf numFmtId="164" fontId="5" fillId="44" borderId="0" xfId="0" applyNumberFormat="1" applyFont="1" applyFill="1"/>
    <xf numFmtId="1" fontId="5" fillId="44" borderId="0" xfId="0" applyNumberFormat="1" applyFont="1" applyFill="1"/>
    <xf numFmtId="164" fontId="5" fillId="44" borderId="0" xfId="0" quotePrefix="1" applyNumberFormat="1" applyFont="1" applyFill="1"/>
    <xf numFmtId="0" fontId="0" fillId="45" borderId="0" xfId="0" applyFill="1"/>
    <xf numFmtId="164" fontId="8" fillId="42" borderId="0" xfId="0" applyNumberFormat="1" applyFont="1" applyFill="1"/>
    <xf numFmtId="164" fontId="5" fillId="46" borderId="0" xfId="0" applyNumberFormat="1" applyFont="1" applyFill="1"/>
    <xf numFmtId="1" fontId="45" fillId="5" borderId="0" xfId="0" applyNumberFormat="1" applyFont="1" applyFill="1"/>
    <xf numFmtId="1" fontId="14" fillId="5" borderId="0" xfId="0" applyNumberFormat="1" applyFont="1" applyFill="1"/>
    <xf numFmtId="1" fontId="50" fillId="7" borderId="0" xfId="0" applyNumberFormat="1" applyFont="1" applyFill="1"/>
    <xf numFmtId="1" fontId="41" fillId="6" borderId="0" xfId="0" applyNumberFormat="1" applyFont="1" applyFill="1"/>
    <xf numFmtId="164" fontId="5" fillId="45" borderId="0" xfId="0" applyNumberFormat="1" applyFont="1" applyFill="1"/>
    <xf numFmtId="1" fontId="5" fillId="45" borderId="0" xfId="0" applyNumberFormat="1" applyFont="1" applyFill="1"/>
    <xf numFmtId="1" fontId="5" fillId="47" borderId="0" xfId="0" applyNumberFormat="1" applyFont="1" applyFill="1"/>
    <xf numFmtId="2" fontId="8" fillId="4" borderId="0" xfId="0" applyNumberFormat="1" applyFont="1" applyFill="1" applyAlignment="1">
      <alignment horizontal="center"/>
    </xf>
    <xf numFmtId="1" fontId="0" fillId="48" borderId="0" xfId="0" applyNumberFormat="1" applyFill="1"/>
    <xf numFmtId="164" fontId="6" fillId="49" borderId="0" xfId="0" applyNumberFormat="1" applyFont="1" applyFill="1"/>
    <xf numFmtId="164" fontId="47" fillId="0" borderId="0" xfId="0" applyNumberFormat="1" applyFont="1"/>
    <xf numFmtId="0" fontId="15" fillId="3" borderId="0" xfId="0" applyFont="1" applyFill="1"/>
    <xf numFmtId="164" fontId="5" fillId="10" borderId="0" xfId="10" applyNumberFormat="1" applyFont="1" applyFill="1"/>
    <xf numFmtId="2" fontId="5" fillId="10" borderId="0" xfId="0" applyNumberFormat="1" applyFont="1" applyFill="1"/>
    <xf numFmtId="164" fontId="5" fillId="10" borderId="0" xfId="0" applyNumberFormat="1" applyFont="1" applyFill="1"/>
    <xf numFmtId="164" fontId="5" fillId="10" borderId="0" xfId="10" quotePrefix="1" applyNumberFormat="1" applyFont="1" applyFill="1"/>
    <xf numFmtId="164" fontId="0" fillId="6" borderId="0" xfId="0" applyNumberFormat="1" applyFill="1"/>
    <xf numFmtId="1" fontId="5" fillId="45" borderId="0" xfId="0" applyNumberFormat="1" applyFont="1" applyFill="1" applyAlignment="1">
      <alignment horizontal="center"/>
    </xf>
    <xf numFmtId="2" fontId="8" fillId="6" borderId="0" xfId="0" applyNumberFormat="1" applyFont="1" applyFill="1" applyAlignment="1">
      <alignment horizontal="center"/>
    </xf>
    <xf numFmtId="2" fontId="7" fillId="2" borderId="0" xfId="0" applyNumberFormat="1" applyFont="1" applyFill="1" applyAlignment="1">
      <alignment horizontal="center"/>
    </xf>
    <xf numFmtId="164" fontId="2" fillId="7" borderId="0" xfId="0" applyNumberFormat="1" applyFont="1" applyFill="1"/>
    <xf numFmtId="164" fontId="6" fillId="6" borderId="0" xfId="0" quotePrefix="1" applyNumberFormat="1" applyFont="1" applyFill="1"/>
    <xf numFmtId="164" fontId="5" fillId="48" borderId="0" xfId="0" applyNumberFormat="1" applyFont="1" applyFill="1"/>
    <xf numFmtId="3" fontId="0" fillId="5" borderId="0" xfId="0" applyNumberFormat="1" applyFill="1"/>
    <xf numFmtId="3" fontId="45" fillId="5" borderId="0" xfId="0" applyNumberFormat="1" applyFont="1" applyFill="1"/>
    <xf numFmtId="3" fontId="9" fillId="3" borderId="0" xfId="0" applyNumberFormat="1" applyFont="1" applyFill="1"/>
    <xf numFmtId="3" fontId="8" fillId="3" borderId="0" xfId="0" applyNumberFormat="1" applyFont="1" applyFill="1"/>
    <xf numFmtId="3" fontId="8" fillId="4" borderId="0" xfId="0" applyNumberFormat="1" applyFont="1" applyFill="1"/>
    <xf numFmtId="3" fontId="0" fillId="3" borderId="0" xfId="0" applyNumberFormat="1" applyFill="1"/>
    <xf numFmtId="3" fontId="0" fillId="0" borderId="0" xfId="0" applyNumberFormat="1"/>
    <xf numFmtId="3" fontId="16" fillId="0" borderId="0" xfId="6" applyNumberFormat="1"/>
    <xf numFmtId="3" fontId="19" fillId="0" borderId="0" xfId="8" applyNumberFormat="1"/>
    <xf numFmtId="3" fontId="48" fillId="3" borderId="0" xfId="0" applyNumberFormat="1" applyFont="1" applyFill="1"/>
    <xf numFmtId="3" fontId="8" fillId="3" borderId="0" xfId="0" quotePrefix="1" applyNumberFormat="1" applyFont="1" applyFill="1"/>
    <xf numFmtId="3" fontId="5" fillId="43" borderId="0" xfId="0" applyNumberFormat="1" applyFont="1" applyFill="1"/>
    <xf numFmtId="3" fontId="0" fillId="7" borderId="0" xfId="0" applyNumberForma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6" fillId="0" borderId="0" xfId="0" applyNumberFormat="1" applyFont="1"/>
    <xf numFmtId="3" fontId="8" fillId="45" borderId="0" xfId="0" applyNumberFormat="1" applyFont="1" applyFill="1" applyAlignment="1">
      <alignment horizontal="center"/>
    </xf>
    <xf numFmtId="3" fontId="8" fillId="2" borderId="0" xfId="0" applyNumberFormat="1" applyFont="1" applyFill="1" applyAlignment="1">
      <alignment horizontal="center"/>
    </xf>
    <xf numFmtId="2" fontId="8" fillId="0" borderId="0" xfId="0" applyNumberFormat="1" applyFont="1" applyAlignment="1">
      <alignment horizontal="center"/>
    </xf>
    <xf numFmtId="3" fontId="5" fillId="0" borderId="0" xfId="0" applyNumberFormat="1" applyFont="1"/>
    <xf numFmtId="0" fontId="9" fillId="5" borderId="0" xfId="0" applyFont="1" applyFill="1"/>
    <xf numFmtId="3" fontId="45" fillId="7" borderId="0" xfId="0" applyNumberFormat="1" applyFont="1" applyFill="1"/>
    <xf numFmtId="3" fontId="43" fillId="7" borderId="0" xfId="0" applyNumberFormat="1" applyFont="1" applyFill="1"/>
    <xf numFmtId="3" fontId="12" fillId="7" borderId="0" xfId="0" applyNumberFormat="1" applyFont="1" applyFill="1"/>
    <xf numFmtId="3" fontId="5" fillId="9" borderId="0" xfId="0" applyNumberFormat="1" applyFont="1" applyFill="1"/>
    <xf numFmtId="3" fontId="2" fillId="0" borderId="0" xfId="3" applyNumberFormat="1"/>
    <xf numFmtId="3" fontId="2" fillId="0" borderId="0" xfId="7" applyNumberFormat="1"/>
    <xf numFmtId="3" fontId="43" fillId="0" borderId="0" xfId="0" applyNumberFormat="1" applyFont="1"/>
    <xf numFmtId="3" fontId="10" fillId="0" borderId="0" xfId="0" applyNumberFormat="1" applyFont="1"/>
    <xf numFmtId="3" fontId="5" fillId="5" borderId="0" xfId="0" quotePrefix="1" applyNumberFormat="1" applyFont="1" applyFill="1"/>
    <xf numFmtId="3" fontId="8" fillId="9" borderId="0" xfId="0" applyNumberFormat="1" applyFont="1" applyFill="1"/>
    <xf numFmtId="3" fontId="54" fillId="7" borderId="0" xfId="0" applyNumberFormat="1" applyFont="1" applyFill="1"/>
    <xf numFmtId="3" fontId="5" fillId="7" borderId="0" xfId="0" applyNumberFormat="1" applyFont="1" applyFill="1"/>
    <xf numFmtId="3" fontId="5" fillId="7" borderId="0" xfId="10" applyNumberFormat="1" applyFont="1" applyFill="1"/>
    <xf numFmtId="3" fontId="0" fillId="9" borderId="0" xfId="0" applyNumberFormat="1" applyFill="1"/>
    <xf numFmtId="3" fontId="0" fillId="10" borderId="0" xfId="0" applyNumberFormat="1" applyFill="1"/>
    <xf numFmtId="3" fontId="2" fillId="9" borderId="0" xfId="0" applyNumberFormat="1" applyFont="1" applyFill="1"/>
    <xf numFmtId="3" fontId="2" fillId="7" borderId="0" xfId="0" applyNumberFormat="1" applyFont="1" applyFill="1"/>
    <xf numFmtId="3" fontId="2" fillId="10" borderId="0" xfId="0" applyNumberFormat="1" applyFont="1" applyFill="1"/>
    <xf numFmtId="3" fontId="6" fillId="7" borderId="0" xfId="0" applyNumberFormat="1" applyFont="1" applyFill="1"/>
    <xf numFmtId="3" fontId="47" fillId="7" borderId="0" xfId="0" applyNumberFormat="1" applyFont="1" applyFill="1"/>
    <xf numFmtId="3" fontId="21" fillId="7" borderId="0" xfId="0" applyNumberFormat="1" applyFont="1" applyFill="1"/>
    <xf numFmtId="3" fontId="14" fillId="3" borderId="0" xfId="0" applyNumberFormat="1" applyFont="1" applyFill="1"/>
    <xf numFmtId="3" fontId="55" fillId="7" borderId="0" xfId="0" applyNumberFormat="1" applyFont="1" applyFill="1"/>
    <xf numFmtId="3" fontId="56" fillId="7" borderId="0" xfId="0" applyNumberFormat="1" applyFont="1" applyFill="1"/>
    <xf numFmtId="3" fontId="51" fillId="7" borderId="0" xfId="0" applyNumberFormat="1" applyFont="1" applyFill="1"/>
    <xf numFmtId="3" fontId="12" fillId="7" borderId="0" xfId="0" quotePrefix="1" applyNumberFormat="1" applyFont="1" applyFill="1"/>
    <xf numFmtId="3" fontId="0" fillId="6" borderId="0" xfId="0" applyNumberFormat="1" applyFill="1"/>
    <xf numFmtId="3" fontId="49" fillId="7" borderId="0" xfId="0" applyNumberFormat="1" applyFont="1" applyFill="1"/>
    <xf numFmtId="3" fontId="50" fillId="7" borderId="0" xfId="0" applyNumberFormat="1" applyFont="1" applyFill="1"/>
    <xf numFmtId="3" fontId="41" fillId="5" borderId="0" xfId="0" quotePrefix="1" applyNumberFormat="1" applyFont="1" applyFill="1"/>
    <xf numFmtId="3" fontId="46" fillId="9" borderId="0" xfId="0" applyNumberFormat="1" applyFont="1" applyFill="1"/>
    <xf numFmtId="3" fontId="40" fillId="0" borderId="0" xfId="0" applyNumberFormat="1" applyFont="1"/>
    <xf numFmtId="3" fontId="40" fillId="9" borderId="0" xfId="0" applyNumberFormat="1" applyFont="1" applyFill="1"/>
    <xf numFmtId="3" fontId="5" fillId="50" borderId="0" xfId="0" applyNumberFormat="1" applyFont="1" applyFill="1"/>
    <xf numFmtId="3" fontId="55" fillId="5" borderId="0" xfId="0" applyNumberFormat="1" applyFont="1" applyFill="1"/>
    <xf numFmtId="3" fontId="12" fillId="5" borderId="0" xfId="0" applyNumberFormat="1" applyFont="1" applyFill="1"/>
    <xf numFmtId="3" fontId="51" fillId="5" borderId="0" xfId="0" applyNumberFormat="1" applyFont="1" applyFill="1"/>
    <xf numFmtId="3" fontId="6" fillId="6" borderId="0" xfId="0" applyNumberFormat="1" applyFont="1" applyFill="1"/>
    <xf numFmtId="3" fontId="21" fillId="5" borderId="0" xfId="0" applyNumberFormat="1" applyFont="1" applyFill="1"/>
    <xf numFmtId="3" fontId="5" fillId="44" borderId="0" xfId="0" applyNumberFormat="1" applyFont="1" applyFill="1"/>
    <xf numFmtId="3" fontId="12" fillId="44" borderId="0" xfId="0" applyNumberFormat="1" applyFont="1" applyFill="1"/>
    <xf numFmtId="3" fontId="21" fillId="44" borderId="0" xfId="0" applyNumberFormat="1" applyFont="1" applyFill="1"/>
    <xf numFmtId="3" fontId="0" fillId="44" borderId="0" xfId="0" applyNumberFormat="1" applyFill="1"/>
    <xf numFmtId="3" fontId="2" fillId="0" borderId="0" xfId="4" applyNumberFormat="1"/>
    <xf numFmtId="3" fontId="49" fillId="5" borderId="0" xfId="0" applyNumberFormat="1" applyFont="1" applyFill="1"/>
    <xf numFmtId="3" fontId="14" fillId="5" borderId="0" xfId="0" applyNumberFormat="1" applyFont="1" applyFill="1"/>
    <xf numFmtId="3" fontId="47" fillId="0" borderId="0" xfId="0" applyNumberFormat="1" applyFont="1"/>
    <xf numFmtId="3" fontId="39" fillId="7" borderId="0" xfId="0" applyNumberFormat="1" applyFont="1" applyFill="1"/>
    <xf numFmtId="3" fontId="6" fillId="8" borderId="0" xfId="0" applyNumberFormat="1" applyFont="1" applyFill="1"/>
    <xf numFmtId="3" fontId="54" fillId="0" borderId="0" xfId="0" applyNumberFormat="1" applyFont="1"/>
    <xf numFmtId="3" fontId="22" fillId="7" borderId="0" xfId="0" applyNumberFormat="1" applyFont="1" applyFill="1"/>
    <xf numFmtId="3" fontId="8" fillId="0" borderId="0" xfId="0" applyNumberFormat="1" applyFont="1"/>
    <xf numFmtId="3" fontId="22" fillId="9" borderId="0" xfId="0" applyNumberFormat="1" applyFont="1" applyFill="1"/>
    <xf numFmtId="1" fontId="47" fillId="0" borderId="0" xfId="0" applyNumberFormat="1" applyFont="1"/>
    <xf numFmtId="3" fontId="47" fillId="5" borderId="0" xfId="0" applyNumberFormat="1" applyFont="1" applyFill="1"/>
    <xf numFmtId="2" fontId="0" fillId="5" borderId="0" xfId="0" applyNumberFormat="1" applyFill="1"/>
    <xf numFmtId="2" fontId="43" fillId="5" borderId="0" xfId="0" applyNumberFormat="1" applyFont="1" applyFill="1"/>
    <xf numFmtId="2" fontId="0" fillId="0" borderId="0" xfId="0" quotePrefix="1" applyNumberFormat="1"/>
    <xf numFmtId="2" fontId="2" fillId="0" borderId="0" xfId="4" applyNumberFormat="1"/>
    <xf numFmtId="2" fontId="49" fillId="5" borderId="0" xfId="0" applyNumberFormat="1" applyFont="1" applyFill="1"/>
    <xf numFmtId="0" fontId="0" fillId="0" borderId="0" xfId="0"/>
    <xf numFmtId="3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3" fontId="5" fillId="0" borderId="0" xfId="0" applyNumberFormat="1" applyFont="1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1" fontId="0" fillId="0" borderId="0" xfId="0" applyNumberFormat="1"/>
    <xf numFmtId="3" fontId="5" fillId="0" borderId="0" xfId="0" applyNumberFormat="1" applyFon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0" fontId="12" fillId="0" borderId="0" xfId="0" applyFont="1" applyAlignment="1"/>
    <xf numFmtId="0" fontId="0" fillId="0" borderId="0" xfId="0"/>
    <xf numFmtId="1" fontId="0" fillId="0" borderId="0" xfId="0" applyNumberFormat="1"/>
    <xf numFmtId="0" fontId="0" fillId="0" borderId="0" xfId="0"/>
    <xf numFmtId="1" fontId="0" fillId="0" borderId="0" xfId="0" applyNumberFormat="1"/>
    <xf numFmtId="3" fontId="0" fillId="0" borderId="0" xfId="0" applyNumberFormat="1"/>
    <xf numFmtId="0" fontId="0" fillId="0" borderId="0" xfId="0"/>
    <xf numFmtId="1" fontId="0" fillId="0" borderId="0" xfId="0" applyNumberFormat="1"/>
    <xf numFmtId="3" fontId="0" fillId="0" borderId="0" xfId="0" applyNumberFormat="1"/>
    <xf numFmtId="0" fontId="48" fillId="3" borderId="0" xfId="0" applyFont="1" applyFill="1"/>
    <xf numFmtId="0" fontId="0" fillId="0" borderId="0" xfId="0"/>
    <xf numFmtId="1" fontId="48" fillId="0" borderId="0" xfId="0" applyNumberFormat="1" applyFont="1"/>
    <xf numFmtId="1" fontId="0" fillId="0" borderId="0" xfId="0" applyNumberFormat="1"/>
    <xf numFmtId="166" fontId="12" fillId="0" borderId="0" xfId="0" applyNumberFormat="1" applyFont="1"/>
    <xf numFmtId="0" fontId="39" fillId="0" borderId="0" xfId="0" applyFont="1"/>
    <xf numFmtId="3" fontId="43" fillId="0" borderId="0" xfId="0" applyNumberFormat="1" applyFont="1"/>
    <xf numFmtId="3" fontId="49" fillId="0" borderId="0" xfId="0" applyNumberFormat="1" applyFont="1"/>
    <xf numFmtId="3" fontId="0" fillId="0" borderId="0" xfId="0" applyNumberFormat="1"/>
    <xf numFmtId="3" fontId="51" fillId="0" borderId="0" xfId="0" applyNumberFormat="1" applyFont="1"/>
    <xf numFmtId="3" fontId="12" fillId="0" borderId="0" xfId="0" applyNumberFormat="1" applyFont="1"/>
    <xf numFmtId="3" fontId="39" fillId="0" borderId="0" xfId="0" applyNumberFormat="1" applyFont="1"/>
    <xf numFmtId="0" fontId="45" fillId="7" borderId="0" xfId="0" applyFont="1" applyFill="1"/>
    <xf numFmtId="3" fontId="47" fillId="0" borderId="0" xfId="0" applyNumberFormat="1" applyFont="1"/>
    <xf numFmtId="3" fontId="50" fillId="0" borderId="0" xfId="0" applyNumberFormat="1" applyFont="1"/>
    <xf numFmtId="0" fontId="47" fillId="0" borderId="0" xfId="0" applyFont="1"/>
    <xf numFmtId="3" fontId="5" fillId="0" borderId="0" xfId="0" applyNumberFormat="1" applyFont="1"/>
    <xf numFmtId="0" fontId="12" fillId="0" borderId="0" xfId="0" applyFont="1"/>
    <xf numFmtId="3" fontId="54" fillId="0" borderId="0" xfId="0" applyNumberFormat="1" applyFont="1"/>
    <xf numFmtId="3" fontId="63" fillId="0" borderId="0" xfId="0" applyNumberFormat="1" applyFont="1"/>
    <xf numFmtId="1" fontId="54" fillId="0" borderId="0" xfId="0" applyNumberFormat="1" applyFont="1"/>
    <xf numFmtId="1" fontId="43" fillId="7" borderId="0" xfId="0" applyNumberFormat="1" applyFont="1" applyFill="1"/>
    <xf numFmtId="164" fontId="45" fillId="7" borderId="0" xfId="0" applyNumberFormat="1" applyFont="1" applyFill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320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66FFFF"/>
      <color rgb="FFFFFFCC"/>
      <color rgb="FFFFFF99"/>
      <color rgb="FF66FF33"/>
      <color rgb="FFFFFFFF"/>
      <color rgb="FFCCFFFF"/>
      <color rgb="FF00FFFF"/>
      <color rgb="FFFF0000"/>
      <color rgb="FF1ABC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</a:t>
            </a:r>
            <a:r>
              <a:rPr lang="nb-NO" sz="2800" baseline="0"/>
              <a:t> </a:t>
            </a:r>
            <a:r>
              <a:rPr lang="nb-NO" sz="2800"/>
              <a:t>ANTALL</a:t>
            </a:r>
            <a:r>
              <a:rPr lang="nb-NO" sz="2800" baseline="0"/>
              <a:t> slakt, hittil i år, per uke 52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542969279384025"/>
          <c:y val="4.42407776683580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67381837656385"/>
          <c:y val="0.15628096362199442"/>
          <c:w val="0.86704811772390322"/>
          <c:h val="0.74340117782052917"/>
        </c:manualLayout>
      </c:layout>
      <c:barChart>
        <c:barDir val="col"/>
        <c:grouping val="clustered"/>
        <c:varyColors val="0"/>
        <c:ser>
          <c:idx val="0"/>
          <c:order val="0"/>
          <c:tx>
            <c:v>År</c:v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3.49646186278959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57-4717-BFDE-E28A9BDFE6C8}"/>
                </c:ext>
              </c:extLst>
            </c:dLbl>
            <c:dLbl>
              <c:idx val="4"/>
              <c:layout>
                <c:manualLayout>
                  <c:x val="1.7482309313948067E-3"/>
                  <c:y val="-4.4240777668358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B4-4347-8CBE-FDBFA4A35DD0}"/>
                </c:ext>
              </c:extLst>
            </c:dLbl>
            <c:dLbl>
              <c:idx val="6"/>
              <c:layout>
                <c:manualLayout>
                  <c:x val="0"/>
                  <c:y val="-6.1552386321193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E-4081-B957-68E817813AE2}"/>
                </c:ext>
              </c:extLst>
            </c:dLbl>
            <c:dLbl>
              <c:idx val="8"/>
              <c:layout>
                <c:manualLayout>
                  <c:x val="-7.867039191276631E-3"/>
                  <c:y val="-5.3858338031044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6E-4E3A-B7D5-73033D261123}"/>
                </c:ext>
              </c:extLst>
            </c:dLbl>
            <c:dLbl>
              <c:idx val="12"/>
              <c:layout>
                <c:manualLayout>
                  <c:x val="-6.4101060316890839E-17"/>
                  <c:y val="-8.4634531191641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6E-4E3A-B7D5-73033D261123}"/>
                </c:ext>
              </c:extLst>
            </c:dLbl>
            <c:dLbl>
              <c:idx val="14"/>
              <c:layout>
                <c:manualLayout>
                  <c:x val="-8.7411546569746753E-4"/>
                  <c:y val="-7.694048290149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A-40CA-9281-9717CE23E5D0}"/>
                </c:ext>
              </c:extLst>
            </c:dLbl>
            <c:dLbl>
              <c:idx val="15"/>
              <c:layout>
                <c:manualLayout>
                  <c:x val="-1.7482309313948067E-3"/>
                  <c:y val="-4.039375352328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A-40CA-9281-9717CE23E5D0}"/>
                </c:ext>
              </c:extLst>
            </c:dLbl>
            <c:dLbl>
              <c:idx val="16"/>
              <c:layout>
                <c:manualLayout>
                  <c:x val="-8.7411546569740334E-4"/>
                  <c:y val="-7.3093458756417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B4-4347-8CBE-FDBFA4A35DD0}"/>
                </c:ext>
              </c:extLst>
            </c:dLbl>
            <c:dLbl>
              <c:idx val="18"/>
              <c:layout>
                <c:manualLayout>
                  <c:x val="-1.048938558836884E-2"/>
                  <c:y val="-0.1134872122797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E-4081-B957-68E817813AE2}"/>
                </c:ext>
              </c:extLst>
            </c:dLbl>
            <c:dLbl>
              <c:idx val="19"/>
              <c:layout>
                <c:manualLayout>
                  <c:x val="0"/>
                  <c:y val="-5.0011313885969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A-40CA-9281-9717CE23E5D0}"/>
                </c:ext>
              </c:extLst>
            </c:dLbl>
            <c:dLbl>
              <c:idx val="20"/>
              <c:layout>
                <c:manualLayout>
                  <c:x val="-8.7411546569740334E-4"/>
                  <c:y val="-2.8852681088059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72-43EC-94FF-B0D8FE010534}"/>
                </c:ext>
              </c:extLst>
            </c:dLbl>
            <c:dLbl>
              <c:idx val="24"/>
              <c:layout>
                <c:manualLayout>
                  <c:x val="-2.62234639709221E-3"/>
                  <c:y val="-0.11733423642477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5-4244-A8E6-8213896DAACF}"/>
                </c:ext>
              </c:extLst>
            </c:dLbl>
            <c:dLbl>
              <c:idx val="25"/>
              <c:layout>
                <c:manualLayout>
                  <c:x val="-1.7482309313948067E-3"/>
                  <c:y val="-4.23172655958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A-40CA-9281-9717CE23E5D0}"/>
                </c:ext>
              </c:extLst>
            </c:dLbl>
            <c:dLbl>
              <c:idx val="26"/>
              <c:layout>
                <c:manualLayout>
                  <c:x val="-8.7411546569740334E-4"/>
                  <c:y val="-9.0405067409253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5-4244-A8E6-8213896DAACF}"/>
                </c:ext>
              </c:extLst>
            </c:dLbl>
            <c:dLbl>
              <c:idx val="27"/>
              <c:layout>
                <c:manualLayout>
                  <c:x val="-8.7411546569740334E-4"/>
                  <c:y val="-4.8087801813432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E-4081-B957-68E817813AE2}"/>
                </c:ext>
              </c:extLst>
            </c:dLbl>
            <c:dLbl>
              <c:idx val="28"/>
              <c:layout>
                <c:manualLayout>
                  <c:x val="-2.5827703031729679E-3"/>
                  <c:y val="-0.13879442139090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2A-40CA-9281-9717CE23E5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År!$B$8:$B$36</c:f>
              <c:numCache>
                <c:formatCode>#,##0</c:formatCode>
                <c:ptCount val="29"/>
                <c:pt idx="0">
                  <c:v>1203984</c:v>
                </c:pt>
                <c:pt idx="1">
                  <c:v>1267674.5</c:v>
                </c:pt>
                <c:pt idx="2">
                  <c:v>1228779.5</c:v>
                </c:pt>
                <c:pt idx="3">
                  <c:v>1298221.75</c:v>
                </c:pt>
                <c:pt idx="4">
                  <c:v>1243737</c:v>
                </c:pt>
                <c:pt idx="5">
                  <c:v>1226768.1000000001</c:v>
                </c:pt>
                <c:pt idx="6">
                  <c:v>1235861</c:v>
                </c:pt>
                <c:pt idx="7">
                  <c:v>1267311</c:v>
                </c:pt>
                <c:pt idx="8">
                  <c:v>1369386</c:v>
                </c:pt>
                <c:pt idx="9">
                  <c:v>1365428</c:v>
                </c:pt>
                <c:pt idx="10">
                  <c:v>1400072</c:v>
                </c:pt>
                <c:pt idx="11">
                  <c:v>1386960</c:v>
                </c:pt>
                <c:pt idx="12">
                  <c:v>1414562</c:v>
                </c:pt>
                <c:pt idx="13">
                  <c:v>1429149</c:v>
                </c:pt>
                <c:pt idx="14">
                  <c:v>1481053</c:v>
                </c:pt>
                <c:pt idx="15">
                  <c:v>1496028.5</c:v>
                </c:pt>
                <c:pt idx="16">
                  <c:v>1514727.5</c:v>
                </c:pt>
                <c:pt idx="17">
                  <c:v>1518902</c:v>
                </c:pt>
                <c:pt idx="18">
                  <c:v>1502859</c:v>
                </c:pt>
                <c:pt idx="19">
                  <c:v>1520978</c:v>
                </c:pt>
                <c:pt idx="20">
                  <c:v>1581418.5</c:v>
                </c:pt>
                <c:pt idx="21">
                  <c:v>1579895</c:v>
                </c:pt>
                <c:pt idx="22">
                  <c:v>1633259</c:v>
                </c:pt>
                <c:pt idx="23">
                  <c:v>1559974</c:v>
                </c:pt>
                <c:pt idx="24">
                  <c:v>1509600.3599999996</c:v>
                </c:pt>
                <c:pt idx="25">
                  <c:v>1503495.43</c:v>
                </c:pt>
                <c:pt idx="26">
                  <c:v>1475183</c:v>
                </c:pt>
                <c:pt idx="27">
                  <c:v>1482619</c:v>
                </c:pt>
                <c:pt idx="28">
                  <c:v>1479944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0-410A-8C37-0C2392ED6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9128"/>
        <c:axId val="718332656"/>
      </c:barChart>
      <c:lineChart>
        <c:grouping val="standard"/>
        <c:varyColors val="0"/>
        <c:ser>
          <c:idx val="1"/>
          <c:order val="1"/>
          <c:tx>
            <c:strRef>
              <c:f>RNR!$D$7</c:f>
              <c:strCache>
                <c:ptCount val="1"/>
                <c:pt idx="0">
                  <c:v>Antall slakt i 2024</c:v>
                </c:pt>
              </c:strCache>
            </c:strRef>
          </c:tx>
          <c:spPr>
            <a:ln w="762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År!$AM$8:$AM$36</c:f>
              <c:numCache>
                <c:formatCode>0</c:formatCode>
                <c:ptCount val="29"/>
                <c:pt idx="0">
                  <c:v>1479944</c:v>
                </c:pt>
                <c:pt idx="1">
                  <c:v>1479944</c:v>
                </c:pt>
                <c:pt idx="2">
                  <c:v>1479944</c:v>
                </c:pt>
                <c:pt idx="3">
                  <c:v>1479944</c:v>
                </c:pt>
                <c:pt idx="4">
                  <c:v>1479944</c:v>
                </c:pt>
                <c:pt idx="5">
                  <c:v>1479944</c:v>
                </c:pt>
                <c:pt idx="6">
                  <c:v>1479944</c:v>
                </c:pt>
                <c:pt idx="7">
                  <c:v>1479944</c:v>
                </c:pt>
                <c:pt idx="8">
                  <c:v>1479944</c:v>
                </c:pt>
                <c:pt idx="9">
                  <c:v>1479944</c:v>
                </c:pt>
                <c:pt idx="10">
                  <c:v>1479944</c:v>
                </c:pt>
                <c:pt idx="11">
                  <c:v>1479944</c:v>
                </c:pt>
                <c:pt idx="12">
                  <c:v>1479944</c:v>
                </c:pt>
                <c:pt idx="13">
                  <c:v>1479944</c:v>
                </c:pt>
                <c:pt idx="14">
                  <c:v>1479944</c:v>
                </c:pt>
                <c:pt idx="15">
                  <c:v>1479944</c:v>
                </c:pt>
                <c:pt idx="16">
                  <c:v>1479944</c:v>
                </c:pt>
                <c:pt idx="17">
                  <c:v>1479944</c:v>
                </c:pt>
                <c:pt idx="18">
                  <c:v>1479944</c:v>
                </c:pt>
                <c:pt idx="19">
                  <c:v>1479944</c:v>
                </c:pt>
                <c:pt idx="20">
                  <c:v>1479944</c:v>
                </c:pt>
                <c:pt idx="21">
                  <c:v>1479944</c:v>
                </c:pt>
                <c:pt idx="22">
                  <c:v>1479944</c:v>
                </c:pt>
                <c:pt idx="23">
                  <c:v>1479944</c:v>
                </c:pt>
                <c:pt idx="24">
                  <c:v>1479944</c:v>
                </c:pt>
                <c:pt idx="25">
                  <c:v>1479944</c:v>
                </c:pt>
                <c:pt idx="26">
                  <c:v>1479944</c:v>
                </c:pt>
                <c:pt idx="27">
                  <c:v>1479944</c:v>
                </c:pt>
                <c:pt idx="28">
                  <c:v>1479944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5-4586-ABA9-207935234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9128"/>
        <c:axId val="718332656"/>
      </c:lineChart>
      <c:catAx>
        <c:axId val="718329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656"/>
        <c:crossesAt val="0"/>
        <c:auto val="1"/>
        <c:lblAlgn val="ctr"/>
        <c:lblOffset val="100"/>
        <c:noMultiLvlLbl val="0"/>
      </c:catAx>
      <c:valAx>
        <c:axId val="718332656"/>
        <c:scaling>
          <c:orientation val="minMax"/>
          <c:max val="1700000"/>
          <c:min val="9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356272825089649E-3"/>
              <c:y val="0.460646280687821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048376371036632"/>
          <c:y val="0.18322618714772845"/>
          <c:w val="0.15874260614165686"/>
          <c:h val="0.12297875218333755"/>
        </c:manualLayout>
      </c:layout>
      <c:overlay val="0"/>
      <c:spPr>
        <a:solidFill>
          <a:srgbClr val="FFFF99"/>
        </a:solidFill>
        <a:ln>
          <a:solidFill>
            <a:srgbClr val="FFFF99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</a:t>
            </a:r>
            <a:r>
              <a:rPr lang="nb-NO" baseline="0"/>
              <a:t> m</a:t>
            </a:r>
            <a:r>
              <a:rPr lang="nb-NO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32741822203027E-2"/>
          <c:y val="0.15694808141463165"/>
          <c:w val="0.85740660023091864"/>
          <c:h val="0.772721201932144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Kategori!$D$18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Kategori!$O$18:$O$20</c:f>
              <c:numCache>
                <c:formatCode>0.0</c:formatCode>
                <c:ptCount val="3"/>
                <c:pt idx="0">
                  <c:v>85.086710234581204</c:v>
                </c:pt>
                <c:pt idx="1">
                  <c:v>0</c:v>
                </c:pt>
                <c:pt idx="2">
                  <c:v>85.783855718800993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F8-4A6A-A616-1687109B66A3}"/>
            </c:ext>
          </c:extLst>
        </c:ser>
        <c:ser>
          <c:idx val="1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Kategori!$O$14:$O$16</c:f>
              <c:numCache>
                <c:formatCode>0.0</c:formatCode>
                <c:ptCount val="3"/>
                <c:pt idx="0">
                  <c:v>83.920379659741883</c:v>
                </c:pt>
                <c:pt idx="1">
                  <c:v>0</c:v>
                </c:pt>
                <c:pt idx="2">
                  <c:v>84.99614651031375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F8-4A6A-A616-1687109B66A3}"/>
            </c:ext>
          </c:extLst>
        </c:ser>
        <c:ser>
          <c:idx val="3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Kategori!$O$10:$O$12</c:f>
              <c:numCache>
                <c:formatCode>0.0</c:formatCode>
                <c:ptCount val="3"/>
                <c:pt idx="0">
                  <c:v>82.090382136735101</c:v>
                </c:pt>
                <c:pt idx="1">
                  <c:v>0</c:v>
                </c:pt>
                <c:pt idx="2">
                  <c:v>82.591588874071675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F8-4A6A-A616-1687109B6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3648"/>
        <c:axId val="718304040"/>
      </c:barChart>
      <c:catAx>
        <c:axId val="7183036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040"/>
        <c:crossesAt val="15.5"/>
        <c:auto val="1"/>
        <c:lblAlgn val="ctr"/>
        <c:lblOffset val="100"/>
        <c:noMultiLvlLbl val="0"/>
      </c:catAx>
      <c:valAx>
        <c:axId val="718304040"/>
        <c:scaling>
          <c:orientation val="minMax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1671299133236376E-2"/>
              <c:y val="0.29245194692514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364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540832726305684"/>
          <c:y val="0.26765140403179261"/>
          <c:w val="7.0077418736754826E-2"/>
          <c:h val="0.218983067600746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MÅNED'!$K$245:$K$256</c:f>
              <c:numCache>
                <c:formatCode>0.0</c:formatCode>
                <c:ptCount val="12"/>
                <c:pt idx="0">
                  <c:v>23.931473921172117</c:v>
                </c:pt>
                <c:pt idx="1">
                  <c:v>23.905253513077085</c:v>
                </c:pt>
                <c:pt idx="2">
                  <c:v>25.092020383738173</c:v>
                </c:pt>
                <c:pt idx="3">
                  <c:v>23.868425788242426</c:v>
                </c:pt>
                <c:pt idx="4">
                  <c:v>24.03561306025717</c:v>
                </c:pt>
                <c:pt idx="5">
                  <c:v>25.548351284047893</c:v>
                </c:pt>
                <c:pt idx="6">
                  <c:v>23.971195107114085</c:v>
                </c:pt>
                <c:pt idx="7">
                  <c:v>23.842162478894089</c:v>
                </c:pt>
                <c:pt idx="8">
                  <c:v>24.460592974005483</c:v>
                </c:pt>
                <c:pt idx="9">
                  <c:v>24.853342212075088</c:v>
                </c:pt>
                <c:pt idx="10">
                  <c:v>25.439305986013785</c:v>
                </c:pt>
                <c:pt idx="11">
                  <c:v>23.858996133415243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C-41DD-A823-BA83EDB3F091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MÅNED'!$K$23:$K$34</c:f>
              <c:numCache>
                <c:formatCode>0.0</c:formatCode>
                <c:ptCount val="12"/>
                <c:pt idx="0">
                  <c:v>23.34132814805287</c:v>
                </c:pt>
                <c:pt idx="1">
                  <c:v>25.893711901157797</c:v>
                </c:pt>
                <c:pt idx="2">
                  <c:v>22.295499247946314</c:v>
                </c:pt>
                <c:pt idx="3">
                  <c:v>24.288934955434108</c:v>
                </c:pt>
                <c:pt idx="4">
                  <c:v>24.355852629903715</c:v>
                </c:pt>
                <c:pt idx="5">
                  <c:v>25.124571308893213</c:v>
                </c:pt>
                <c:pt idx="6">
                  <c:v>23.851465614430666</c:v>
                </c:pt>
                <c:pt idx="7">
                  <c:v>22.802993922734274</c:v>
                </c:pt>
                <c:pt idx="8">
                  <c:v>25.122720462240178</c:v>
                </c:pt>
                <c:pt idx="9">
                  <c:v>23.628020517891354</c:v>
                </c:pt>
                <c:pt idx="10">
                  <c:v>25.277633790427721</c:v>
                </c:pt>
                <c:pt idx="11">
                  <c:v>24.018284370071374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C-41DD-A823-BA83EDB3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32096256785101"/>
          <c:y val="0.20493254875398639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MÅNED'!$P$245:$P$256</c:f>
              <c:numCache>
                <c:formatCode>0.00</c:formatCode>
                <c:ptCount val="12"/>
                <c:pt idx="0">
                  <c:v>85.824700570037749</c:v>
                </c:pt>
                <c:pt idx="1">
                  <c:v>85.002901199314508</c:v>
                </c:pt>
                <c:pt idx="2">
                  <c:v>84.258449094954997</c:v>
                </c:pt>
                <c:pt idx="3">
                  <c:v>85.896413073768997</c:v>
                </c:pt>
                <c:pt idx="4">
                  <c:v>85.343543643897519</c:v>
                </c:pt>
                <c:pt idx="5">
                  <c:v>84.274519652637181</c:v>
                </c:pt>
                <c:pt idx="6">
                  <c:v>83.47830827972895</c:v>
                </c:pt>
                <c:pt idx="7">
                  <c:v>83.783506859978431</c:v>
                </c:pt>
                <c:pt idx="8">
                  <c:v>83.056328380589179</c:v>
                </c:pt>
                <c:pt idx="9">
                  <c:v>84.064901615741306</c:v>
                </c:pt>
                <c:pt idx="10">
                  <c:v>83.253612790237682</c:v>
                </c:pt>
                <c:pt idx="11">
                  <c:v>79.144777933969181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D-48AD-A014-D612C2BDA290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MÅNED'!$P$23:$P$34</c:f>
              <c:numCache>
                <c:formatCode>0.00</c:formatCode>
                <c:ptCount val="12"/>
                <c:pt idx="0">
                  <c:v>83.46735032718</c:v>
                </c:pt>
                <c:pt idx="1">
                  <c:v>82.714775574940489</c:v>
                </c:pt>
                <c:pt idx="2">
                  <c:v>82.258848271974543</c:v>
                </c:pt>
                <c:pt idx="3">
                  <c:v>82.82864738347773</c:v>
                </c:pt>
                <c:pt idx="4">
                  <c:v>82.057861964999773</c:v>
                </c:pt>
                <c:pt idx="5">
                  <c:v>81.289567679027201</c:v>
                </c:pt>
                <c:pt idx="6">
                  <c:v>80.59809828285205</c:v>
                </c:pt>
                <c:pt idx="7">
                  <c:v>81.303039801720146</c:v>
                </c:pt>
                <c:pt idx="8">
                  <c:v>82.28993685741689</c:v>
                </c:pt>
                <c:pt idx="9">
                  <c:v>82.7223909976709</c:v>
                </c:pt>
                <c:pt idx="10">
                  <c:v>82.172191913209573</c:v>
                </c:pt>
                <c:pt idx="11">
                  <c:v>78.389574499739609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D-48AD-A014-D612C2BDA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220870678617147"/>
          <c:y val="0.23649448250633082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MÅNED'!$B$245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MÅNED'!$O$245:$O$256</c:f>
              <c:numCache>
                <c:formatCode>0.00</c:formatCode>
                <c:ptCount val="12"/>
                <c:pt idx="0">
                  <c:v>60.442291680010243</c:v>
                </c:pt>
                <c:pt idx="1">
                  <c:v>60.424900057110221</c:v>
                </c:pt>
                <c:pt idx="2">
                  <c:v>60.514011666366002</c:v>
                </c:pt>
                <c:pt idx="3">
                  <c:v>60.34471913690831</c:v>
                </c:pt>
                <c:pt idx="4">
                  <c:v>60.466180991846002</c:v>
                </c:pt>
                <c:pt idx="5">
                  <c:v>60.40760688674392</c:v>
                </c:pt>
                <c:pt idx="6">
                  <c:v>60.164562622544793</c:v>
                </c:pt>
                <c:pt idx="7">
                  <c:v>60.312964224319693</c:v>
                </c:pt>
                <c:pt idx="8">
                  <c:v>60.344158942202853</c:v>
                </c:pt>
                <c:pt idx="9">
                  <c:v>60.496464565669491</c:v>
                </c:pt>
                <c:pt idx="10">
                  <c:v>60.544319529970075</c:v>
                </c:pt>
                <c:pt idx="11">
                  <c:v>60.644048478401267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3-47AF-8400-FB44F6A06209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0.10708589655958078"/>
                  <c:y val="-2.0576131687242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60-4216-AF27-C8D795AC0868}"/>
                </c:ext>
              </c:extLst>
            </c:dLbl>
            <c:dLbl>
              <c:idx val="3"/>
              <c:layout>
                <c:manualLayout>
                  <c:x val="-3.7593984962406055E-2"/>
                  <c:y val="3.886602652034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60-4216-AF27-C8D795AC0868}"/>
                </c:ext>
              </c:extLst>
            </c:dLbl>
            <c:dLbl>
              <c:idx val="4"/>
              <c:layout>
                <c:manualLayout>
                  <c:x val="-3.4176349965823652E-2"/>
                  <c:y val="-8.2304526748971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60-4216-AF27-C8D795AC086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MÅNED'!$O$23:$O$34</c:f>
              <c:numCache>
                <c:formatCode>0.00</c:formatCode>
                <c:ptCount val="12"/>
                <c:pt idx="0">
                  <c:v>60.748966370413775</c:v>
                </c:pt>
                <c:pt idx="1">
                  <c:v>60.501950832672499</c:v>
                </c:pt>
                <c:pt idx="2">
                  <c:v>60.679458826590349</c:v>
                </c:pt>
                <c:pt idx="3">
                  <c:v>60.49585344005547</c:v>
                </c:pt>
                <c:pt idx="4">
                  <c:v>60.556826374778801</c:v>
                </c:pt>
                <c:pt idx="5">
                  <c:v>60.462796630902041</c:v>
                </c:pt>
                <c:pt idx="6">
                  <c:v>60.383243795524223</c:v>
                </c:pt>
                <c:pt idx="7">
                  <c:v>60.466831899693837</c:v>
                </c:pt>
                <c:pt idx="8">
                  <c:v>60.397996627987688</c:v>
                </c:pt>
                <c:pt idx="9">
                  <c:v>60.308618483645553</c:v>
                </c:pt>
                <c:pt idx="10">
                  <c:v>60.264737974249456</c:v>
                </c:pt>
                <c:pt idx="11">
                  <c:v>60.75760618909468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3-47AF-8400-FB44F6A06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2433607282343"/>
          <c:y val="0.2651267871351472"/>
          <c:w val="9.5752713925113433E-2"/>
          <c:h val="0.12976536369167846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MÅNED'!$K$258:$K$269</c:f>
              <c:numCache>
                <c:formatCode>0.0</c:formatCode>
                <c:ptCount val="12"/>
                <c:pt idx="0">
                  <c:v>12.37132282803617</c:v>
                </c:pt>
                <c:pt idx="1">
                  <c:v>11.926771960700711</c:v>
                </c:pt>
                <c:pt idx="2">
                  <c:v>12.905435412605099</c:v>
                </c:pt>
                <c:pt idx="3">
                  <c:v>11.848498337800592</c:v>
                </c:pt>
                <c:pt idx="4">
                  <c:v>10.317218850582075</c:v>
                </c:pt>
                <c:pt idx="5">
                  <c:v>12.971543555860517</c:v>
                </c:pt>
                <c:pt idx="6">
                  <c:v>14.358055340907223</c:v>
                </c:pt>
                <c:pt idx="7">
                  <c:v>11.309684432896695</c:v>
                </c:pt>
                <c:pt idx="8">
                  <c:v>11.698363923262187</c:v>
                </c:pt>
                <c:pt idx="9">
                  <c:v>11.322773972602739</c:v>
                </c:pt>
                <c:pt idx="10">
                  <c:v>12.074383182185828</c:v>
                </c:pt>
                <c:pt idx="11">
                  <c:v>10.89961334152423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14-4EC5-80A0-C789DA3BBD6D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MÅNED'!$K$36:$K$47</c:f>
              <c:numCache>
                <c:formatCode>0.0</c:formatCode>
                <c:ptCount val="12"/>
                <c:pt idx="0">
                  <c:v>11.268149112121602</c:v>
                </c:pt>
                <c:pt idx="1">
                  <c:v>11.342306590844004</c:v>
                </c:pt>
                <c:pt idx="2">
                  <c:v>10.241428516333063</c:v>
                </c:pt>
                <c:pt idx="3">
                  <c:v>11.680661124721681</c:v>
                </c:pt>
                <c:pt idx="4">
                  <c:v>10.198933715286067</c:v>
                </c:pt>
                <c:pt idx="5">
                  <c:v>11.875070903109265</c:v>
                </c:pt>
                <c:pt idx="6">
                  <c:v>12.650319428786171</c:v>
                </c:pt>
                <c:pt idx="7">
                  <c:v>12.843398632201229</c:v>
                </c:pt>
                <c:pt idx="8">
                  <c:v>11.014627120187413</c:v>
                </c:pt>
                <c:pt idx="9">
                  <c:v>13.030715036153513</c:v>
                </c:pt>
                <c:pt idx="10">
                  <c:v>11.85618019885962</c:v>
                </c:pt>
                <c:pt idx="11">
                  <c:v>8.6627995045755473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14-4EC5-80A0-C789DA3BB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24688849377694"/>
          <c:y val="0.18701140180058137"/>
          <c:w val="0.10714352910187303"/>
          <c:h val="0.1151906414923940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MÅNED'!$P$258:$P$269</c:f>
              <c:numCache>
                <c:formatCode>0.00</c:formatCode>
                <c:ptCount val="12"/>
                <c:pt idx="0">
                  <c:v>85.7779045257289</c:v>
                </c:pt>
                <c:pt idx="1">
                  <c:v>84.287542961888079</c:v>
                </c:pt>
                <c:pt idx="2">
                  <c:v>84.344651244715706</c:v>
                </c:pt>
                <c:pt idx="3">
                  <c:v>85.71351047603774</c:v>
                </c:pt>
                <c:pt idx="4">
                  <c:v>85.218837753510186</c:v>
                </c:pt>
                <c:pt idx="5">
                  <c:v>84.932397317686352</c:v>
                </c:pt>
                <c:pt idx="6">
                  <c:v>84.078089370033283</c:v>
                </c:pt>
                <c:pt idx="7">
                  <c:v>82.970827912072565</c:v>
                </c:pt>
                <c:pt idx="8">
                  <c:v>83.903270395440188</c:v>
                </c:pt>
                <c:pt idx="9">
                  <c:v>83.680906651603124</c:v>
                </c:pt>
                <c:pt idx="10">
                  <c:v>82.290686274509653</c:v>
                </c:pt>
                <c:pt idx="11">
                  <c:v>77.64040387182915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9-42C9-840D-F7BE97BB2391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MÅNED'!$P$36:$P$47</c:f>
              <c:numCache>
                <c:formatCode>0.00</c:formatCode>
                <c:ptCount val="12"/>
                <c:pt idx="0">
                  <c:v>82.376080788976225</c:v>
                </c:pt>
                <c:pt idx="1">
                  <c:v>81.141606262685059</c:v>
                </c:pt>
                <c:pt idx="2">
                  <c:v>81.625853612525916</c:v>
                </c:pt>
                <c:pt idx="3">
                  <c:v>82.111705825940902</c:v>
                </c:pt>
                <c:pt idx="4">
                  <c:v>81.572359127295698</c:v>
                </c:pt>
                <c:pt idx="5">
                  <c:v>81.932537929003004</c:v>
                </c:pt>
                <c:pt idx="6">
                  <c:v>80.144967946723028</c:v>
                </c:pt>
                <c:pt idx="7">
                  <c:v>81.846983511154789</c:v>
                </c:pt>
                <c:pt idx="8">
                  <c:v>81.840986202216868</c:v>
                </c:pt>
                <c:pt idx="9">
                  <c:v>82.409284056418556</c:v>
                </c:pt>
                <c:pt idx="10">
                  <c:v>81.444989367357365</c:v>
                </c:pt>
                <c:pt idx="11">
                  <c:v>78.878447384742657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A9-42C9-840D-F7BE97BB2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54886897140418"/>
          <c:y val="0.35602538011571289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MÅNED'!$O$258:$O$269</c:f>
              <c:numCache>
                <c:formatCode>0.00</c:formatCode>
                <c:ptCount val="12"/>
                <c:pt idx="0">
                  <c:v>60.682269063856154</c:v>
                </c:pt>
                <c:pt idx="1">
                  <c:v>60.648285343313219</c:v>
                </c:pt>
                <c:pt idx="2">
                  <c:v>60.721876467825282</c:v>
                </c:pt>
                <c:pt idx="3">
                  <c:v>60.753231115035724</c:v>
                </c:pt>
                <c:pt idx="4">
                  <c:v>60.665990639625562</c:v>
                </c:pt>
                <c:pt idx="5">
                  <c:v>60.518919889833555</c:v>
                </c:pt>
                <c:pt idx="6">
                  <c:v>60.322987446734999</c:v>
                </c:pt>
                <c:pt idx="7">
                  <c:v>60.34513456139149</c:v>
                </c:pt>
                <c:pt idx="8">
                  <c:v>60.172711079444248</c:v>
                </c:pt>
                <c:pt idx="9">
                  <c:v>60.641011156616294</c:v>
                </c:pt>
                <c:pt idx="10">
                  <c:v>60.873027259684378</c:v>
                </c:pt>
                <c:pt idx="11">
                  <c:v>61.268024032042739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C9-4252-90FD-642B45E3352C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MÅNED'!$O$36:$O$47</c:f>
              <c:numCache>
                <c:formatCode>0.00</c:formatCode>
                <c:ptCount val="12"/>
                <c:pt idx="0">
                  <c:v>60.857606052418255</c:v>
                </c:pt>
                <c:pt idx="1">
                  <c:v>61.028051609162063</c:v>
                </c:pt>
                <c:pt idx="2">
                  <c:v>60.845595170722511</c:v>
                </c:pt>
                <c:pt idx="3">
                  <c:v>61.014265164229201</c:v>
                </c:pt>
                <c:pt idx="4">
                  <c:v>60.596060273112549</c:v>
                </c:pt>
                <c:pt idx="5">
                  <c:v>60.2307409044042</c:v>
                </c:pt>
                <c:pt idx="6">
                  <c:v>60.577830335470189</c:v>
                </c:pt>
                <c:pt idx="7">
                  <c:v>60.143808600064659</c:v>
                </c:pt>
                <c:pt idx="8">
                  <c:v>60.186609364397199</c:v>
                </c:pt>
                <c:pt idx="9">
                  <c:v>60.146819020413034</c:v>
                </c:pt>
                <c:pt idx="10">
                  <c:v>60.345959595959577</c:v>
                </c:pt>
                <c:pt idx="11">
                  <c:v>60.61897870580939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C9-4252-90FD-642B45E33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584837182433531"/>
          <c:y val="0.58059686983571501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Forus,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MÅNED'!$H$258:$H$269</c:f>
              <c:numCache>
                <c:formatCode>#,##0</c:formatCode>
                <c:ptCount val="12"/>
                <c:pt idx="0">
                  <c:v>16212</c:v>
                </c:pt>
                <c:pt idx="1">
                  <c:v>13147</c:v>
                </c:pt>
                <c:pt idx="2">
                  <c:v>17145</c:v>
                </c:pt>
                <c:pt idx="3">
                  <c:v>12510</c:v>
                </c:pt>
                <c:pt idx="4">
                  <c:v>12886</c:v>
                </c:pt>
                <c:pt idx="5">
                  <c:v>16825</c:v>
                </c:pt>
                <c:pt idx="6">
                  <c:v>17466</c:v>
                </c:pt>
                <c:pt idx="7">
                  <c:v>14669</c:v>
                </c:pt>
                <c:pt idx="8">
                  <c:v>14086</c:v>
                </c:pt>
                <c:pt idx="9">
                  <c:v>14283</c:v>
                </c:pt>
                <c:pt idx="10">
                  <c:v>16869</c:v>
                </c:pt>
                <c:pt idx="11">
                  <c:v>12065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FF-4C8D-AF9B-702CDCEFCF0C}"/>
            </c:ext>
          </c:extLst>
        </c:ser>
        <c:ser>
          <c:idx val="0"/>
          <c:order val="1"/>
          <c:tx>
            <c:strRef>
              <c:f>'Slakteri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MÅNED'!$H$36:$H$47</c:f>
              <c:numCache>
                <c:formatCode>#,##0</c:formatCode>
                <c:ptCount val="12"/>
                <c:pt idx="0">
                  <c:v>14893</c:v>
                </c:pt>
                <c:pt idx="1">
                  <c:v>13862</c:v>
                </c:pt>
                <c:pt idx="2">
                  <c:v>10622</c:v>
                </c:pt>
                <c:pt idx="3">
                  <c:v>16735</c:v>
                </c:pt>
                <c:pt idx="4">
                  <c:v>12817</c:v>
                </c:pt>
                <c:pt idx="5">
                  <c:v>13608</c:v>
                </c:pt>
                <c:pt idx="6">
                  <c:v>16158</c:v>
                </c:pt>
                <c:pt idx="7">
                  <c:v>15512</c:v>
                </c:pt>
                <c:pt idx="8">
                  <c:v>13306</c:v>
                </c:pt>
                <c:pt idx="9">
                  <c:v>16868</c:v>
                </c:pt>
                <c:pt idx="10">
                  <c:v>15096</c:v>
                </c:pt>
                <c:pt idx="11">
                  <c:v>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FF-4C8D-AF9B-702CDCEFC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37664799319696"/>
          <c:y val="4.2213384943043747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MÅNED'!$H$271:$H$282</c:f>
              <c:numCache>
                <c:formatCode>#,##0</c:formatCode>
                <c:ptCount val="12"/>
                <c:pt idx="0">
                  <c:v>2907</c:v>
                </c:pt>
                <c:pt idx="1">
                  <c:v>2674</c:v>
                </c:pt>
                <c:pt idx="2">
                  <c:v>3283</c:v>
                </c:pt>
                <c:pt idx="3">
                  <c:v>3346</c:v>
                </c:pt>
                <c:pt idx="4">
                  <c:v>3876</c:v>
                </c:pt>
                <c:pt idx="5">
                  <c:v>3438</c:v>
                </c:pt>
                <c:pt idx="6">
                  <c:v>261</c:v>
                </c:pt>
                <c:pt idx="7">
                  <c:v>1923</c:v>
                </c:pt>
                <c:pt idx="8">
                  <c:v>3275</c:v>
                </c:pt>
                <c:pt idx="9">
                  <c:v>2808</c:v>
                </c:pt>
                <c:pt idx="10">
                  <c:v>2562</c:v>
                </c:pt>
                <c:pt idx="11">
                  <c:v>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9-48A7-9F48-14D6E1DBAFE0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MÅNED'!$H$49:$H$60</c:f>
              <c:numCache>
                <c:formatCode>#,##0</c:formatCode>
                <c:ptCount val="12"/>
                <c:pt idx="0">
                  <c:v>3396</c:v>
                </c:pt>
                <c:pt idx="1">
                  <c:v>3148</c:v>
                </c:pt>
                <c:pt idx="2">
                  <c:v>2326</c:v>
                </c:pt>
                <c:pt idx="3">
                  <c:v>6205</c:v>
                </c:pt>
                <c:pt idx="4">
                  <c:v>5417</c:v>
                </c:pt>
                <c:pt idx="5">
                  <c:v>1012</c:v>
                </c:pt>
                <c:pt idx="6">
                  <c:v>0</c:v>
                </c:pt>
                <c:pt idx="7">
                  <c:v>864</c:v>
                </c:pt>
                <c:pt idx="8">
                  <c:v>1359</c:v>
                </c:pt>
                <c:pt idx="9">
                  <c:v>1638</c:v>
                </c:pt>
                <c:pt idx="10">
                  <c:v>1237</c:v>
                </c:pt>
                <c:pt idx="11">
                  <c:v>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9-48A7-9F48-14D6E1DBA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199317516049284"/>
          <c:y val="0.2240889700108241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MÅNED'!$K$271:$K$282</c:f>
              <c:numCache>
                <c:formatCode>0.0</c:formatCode>
                <c:ptCount val="12"/>
                <c:pt idx="0">
                  <c:v>2.2183219504750276</c:v>
                </c:pt>
                <c:pt idx="1">
                  <c:v>2.4258148796618011</c:v>
                </c:pt>
                <c:pt idx="2">
                  <c:v>2.4711895281179665</c:v>
                </c:pt>
                <c:pt idx="3">
                  <c:v>3.169070778439711</c:v>
                </c:pt>
                <c:pt idx="4">
                  <c:v>3.1033323191724449</c:v>
                </c:pt>
                <c:pt idx="5">
                  <c:v>2.6505894053520627</c:v>
                </c:pt>
                <c:pt idx="6">
                  <c:v>0.21455699324268779</c:v>
                </c:pt>
                <c:pt idx="7">
                  <c:v>1.4826179810798517</c:v>
                </c:pt>
                <c:pt idx="8">
                  <c:v>2.7198737646374886</c:v>
                </c:pt>
                <c:pt idx="9">
                  <c:v>2.2260273972602738</c:v>
                </c:pt>
                <c:pt idx="10">
                  <c:v>1.8338117086229233</c:v>
                </c:pt>
                <c:pt idx="11">
                  <c:v>2.6298196798323277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5-42E2-94AB-D19D08BC89B3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MÅNED'!$K$49:$K$60</c:f>
              <c:numCache>
                <c:formatCode>0.0</c:formatCode>
                <c:ptCount val="12"/>
                <c:pt idx="0">
                  <c:v>2.5694376139639403</c:v>
                </c:pt>
                <c:pt idx="1">
                  <c:v>2.5757885693245508</c:v>
                </c:pt>
                <c:pt idx="2">
                  <c:v>2.2426626557136795</c:v>
                </c:pt>
                <c:pt idx="3">
                  <c:v>4.3309532284970444</c:v>
                </c:pt>
                <c:pt idx="4">
                  <c:v>4.3104957428184925</c:v>
                </c:pt>
                <c:pt idx="5">
                  <c:v>0.88312549632176485</c:v>
                </c:pt>
                <c:pt idx="6">
                  <c:v>0</c:v>
                </c:pt>
                <c:pt idx="7">
                  <c:v>0.71536206925102253</c:v>
                </c:pt>
                <c:pt idx="8">
                  <c:v>1.1249720619521038</c:v>
                </c:pt>
                <c:pt idx="9">
                  <c:v>1.2653729682961499</c:v>
                </c:pt>
                <c:pt idx="10">
                  <c:v>0.97152192011058225</c:v>
                </c:pt>
                <c:pt idx="11">
                  <c:v>3.7433059780623199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D5-42E2-94AB-D19D08BC8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4.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97103651517238"/>
          <c:y val="0.22733398244574268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MÅNED'!$P$271:$P$282</c:f>
              <c:numCache>
                <c:formatCode>0.00</c:formatCode>
                <c:ptCount val="12"/>
                <c:pt idx="0">
                  <c:v>83.116177992411153</c:v>
                </c:pt>
                <c:pt idx="1">
                  <c:v>83.592517770295501</c:v>
                </c:pt>
                <c:pt idx="2">
                  <c:v>81.347048026919552</c:v>
                </c:pt>
                <c:pt idx="3">
                  <c:v>84.214439461883373</c:v>
                </c:pt>
                <c:pt idx="4">
                  <c:v>83.05851256802282</c:v>
                </c:pt>
                <c:pt idx="5">
                  <c:v>84.60283377154542</c:v>
                </c:pt>
                <c:pt idx="6">
                  <c:v>78.760311284046693</c:v>
                </c:pt>
                <c:pt idx="7">
                  <c:v>83.278999478895287</c:v>
                </c:pt>
                <c:pt idx="8">
                  <c:v>81.618084126496754</c:v>
                </c:pt>
                <c:pt idx="9">
                  <c:v>80.817638640429195</c:v>
                </c:pt>
                <c:pt idx="10">
                  <c:v>83.515931276845052</c:v>
                </c:pt>
                <c:pt idx="11">
                  <c:v>77.624173553719061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0-41F2-9F2F-29927913B468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MÅNED'!$P$49:$P$60</c:f>
              <c:numCache>
                <c:formatCode>0.00</c:formatCode>
                <c:ptCount val="12"/>
                <c:pt idx="0">
                  <c:v>81.241179941003026</c:v>
                </c:pt>
                <c:pt idx="1">
                  <c:v>80.636123488224243</c:v>
                </c:pt>
                <c:pt idx="2">
                  <c:v>79.842690815006378</c:v>
                </c:pt>
                <c:pt idx="3">
                  <c:v>79.540452342487882</c:v>
                </c:pt>
                <c:pt idx="4">
                  <c:v>80.399112261882749</c:v>
                </c:pt>
                <c:pt idx="5">
                  <c:v>81.819642857142938</c:v>
                </c:pt>
                <c:pt idx="6">
                  <c:v>0</c:v>
                </c:pt>
                <c:pt idx="7">
                  <c:v>79.2757259001161</c:v>
                </c:pt>
                <c:pt idx="8">
                  <c:v>81.301325478645026</c:v>
                </c:pt>
                <c:pt idx="9">
                  <c:v>82.200980392156893</c:v>
                </c:pt>
                <c:pt idx="10">
                  <c:v>80.846079223928868</c:v>
                </c:pt>
                <c:pt idx="11">
                  <c:v>76.849809160305426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0-41F2-9F2F-29927913B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5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40418267178839"/>
          <c:y val="0.23874978246122483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05236380940073E-2"/>
          <c:y val="0.15736816711291859"/>
          <c:w val="0.90738824218680736"/>
          <c:h val="0.75666763379273172"/>
        </c:manualLayout>
      </c:layout>
      <c:lineChart>
        <c:grouping val="standard"/>
        <c:varyColors val="0"/>
        <c:ser>
          <c:idx val="5"/>
          <c:order val="0"/>
          <c:tx>
            <c:strRef>
              <c:f>Måned!$D$38</c:f>
              <c:strCache>
                <c:ptCount val="1"/>
                <c:pt idx="0">
                  <c:v>2022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Måned!$N$36:$N$47</c:f>
              <c:numCache>
                <c:formatCode>0.00</c:formatCode>
                <c:ptCount val="12"/>
                <c:pt idx="0">
                  <c:v>60.697086081656494</c:v>
                </c:pt>
                <c:pt idx="1">
                  <c:v>60.771066911024874</c:v>
                </c:pt>
                <c:pt idx="2">
                  <c:v>60.744965616191188</c:v>
                </c:pt>
                <c:pt idx="3">
                  <c:v>60.743168481334806</c:v>
                </c:pt>
                <c:pt idx="4">
                  <c:v>60.700035224851987</c:v>
                </c:pt>
                <c:pt idx="5">
                  <c:v>60.590269612811674</c:v>
                </c:pt>
                <c:pt idx="6">
                  <c:v>60.561601900913189</c:v>
                </c:pt>
                <c:pt idx="7">
                  <c:v>60.569964214229394</c:v>
                </c:pt>
                <c:pt idx="8">
                  <c:v>60.686193383453592</c:v>
                </c:pt>
                <c:pt idx="9">
                  <c:v>60.556833917428818</c:v>
                </c:pt>
                <c:pt idx="10">
                  <c:v>60.626482314268841</c:v>
                </c:pt>
                <c:pt idx="11">
                  <c:v>60.741225262588493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4-4388-A661-686DD47F57F5}"/>
            </c:ext>
          </c:extLst>
        </c:ser>
        <c:ser>
          <c:idx val="1"/>
          <c:order val="1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Måned!$N$23:$N$34</c:f>
              <c:numCache>
                <c:formatCode>0.00</c:formatCode>
                <c:ptCount val="12"/>
                <c:pt idx="0">
                  <c:v>60.615171514081808</c:v>
                </c:pt>
                <c:pt idx="1">
                  <c:v>60.648238047962991</c:v>
                </c:pt>
                <c:pt idx="2">
                  <c:v>60.68214002342539</c:v>
                </c:pt>
                <c:pt idx="3">
                  <c:v>60.566731656284176</c:v>
                </c:pt>
                <c:pt idx="4">
                  <c:v>60.601323321327506</c:v>
                </c:pt>
                <c:pt idx="5">
                  <c:v>60.508699594664755</c:v>
                </c:pt>
                <c:pt idx="6">
                  <c:v>60.409182527094885</c:v>
                </c:pt>
                <c:pt idx="7">
                  <c:v>60.401798368921199</c:v>
                </c:pt>
                <c:pt idx="8">
                  <c:v>60.508030487499802</c:v>
                </c:pt>
                <c:pt idx="9">
                  <c:v>60.569133355268974</c:v>
                </c:pt>
                <c:pt idx="10">
                  <c:v>60.692933785271698</c:v>
                </c:pt>
                <c:pt idx="11">
                  <c:v>60.859669575037799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C4-4388-A661-686DD47F57F5}"/>
            </c:ext>
          </c:extLst>
        </c:ser>
        <c:ser>
          <c:idx val="3"/>
          <c:order val="2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04775">
              <a:solidFill>
                <a:srgbClr val="0000FF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0392653171445053E-2"/>
                  <c:y val="-5.747799922899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B3-438E-989D-DB3C1FC25F4C}"/>
                </c:ext>
              </c:extLst>
            </c:dLbl>
            <c:dLbl>
              <c:idx val="1"/>
              <c:layout>
                <c:manualLayout>
                  <c:x val="-1.9506016077034383E-2"/>
                  <c:y val="-5.5425213542243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B3-438E-989D-DB3C1FC25F4C}"/>
                </c:ext>
              </c:extLst>
            </c:dLbl>
            <c:dLbl>
              <c:idx val="2"/>
              <c:layout>
                <c:manualLayout>
                  <c:x val="-2.0392653171445035E-2"/>
                  <c:y val="-0.12727271257848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3-438E-989D-DB3C1FC25F4C}"/>
                </c:ext>
              </c:extLst>
            </c:dLbl>
            <c:dLbl>
              <c:idx val="3"/>
              <c:layout>
                <c:manualLayout>
                  <c:x val="-1.684610479380242E-2"/>
                  <c:y val="-6.1583570602492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3-438E-989D-DB3C1FC25F4C}"/>
                </c:ext>
              </c:extLst>
            </c:dLbl>
            <c:dLbl>
              <c:idx val="4"/>
              <c:layout>
                <c:manualLayout>
                  <c:x val="-3.1032298304372947E-2"/>
                  <c:y val="9.6480927277238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6B-442C-928B-967203CB5665}"/>
                </c:ext>
              </c:extLst>
            </c:dLbl>
            <c:dLbl>
              <c:idx val="5"/>
              <c:layout>
                <c:manualLayout>
                  <c:x val="-3.3692209587604903E-2"/>
                  <c:y val="4.9266856481994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B8-4CBE-A375-D18BA0F4C7E2}"/>
                </c:ext>
              </c:extLst>
            </c:dLbl>
            <c:dLbl>
              <c:idx val="6"/>
              <c:layout>
                <c:manualLayout>
                  <c:x val="-2.3939201549087651E-2"/>
                  <c:y val="6.7741927662741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EC-45C5-A4AE-F80F73459FD8}"/>
                </c:ext>
              </c:extLst>
            </c:dLbl>
            <c:dLbl>
              <c:idx val="8"/>
              <c:layout>
                <c:manualLayout>
                  <c:x val="-2.654028383196572E-2"/>
                  <c:y val="-7.0047344193479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CC-471F-A69F-0D9C311E6FC0}"/>
                </c:ext>
              </c:extLst>
            </c:dLbl>
            <c:dLbl>
              <c:idx val="9"/>
              <c:layout>
                <c:manualLayout>
                  <c:x val="-1.5039494171447168E-2"/>
                  <c:y val="-6.6261001264101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28-4649-A82B-A3528BE16823}"/>
                </c:ext>
              </c:extLst>
            </c:dLbl>
            <c:dLbl>
              <c:idx val="11"/>
              <c:layout>
                <c:manualLayout>
                  <c:x val="-9.2890993411879577E-2"/>
                  <c:y val="-5.6795143940659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AA-4271-8EDB-6164D38C25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Måned!$N$10:$N$21</c:f>
              <c:numCache>
                <c:formatCode>0.00</c:formatCode>
                <c:ptCount val="12"/>
                <c:pt idx="0">
                  <c:v>60.662700859385112</c:v>
                </c:pt>
                <c:pt idx="1">
                  <c:v>60.678663344762647</c:v>
                </c:pt>
                <c:pt idx="2">
                  <c:v>60.742812878237721</c:v>
                </c:pt>
                <c:pt idx="3">
                  <c:v>60.654286815458477</c:v>
                </c:pt>
                <c:pt idx="4">
                  <c:v>60.629024130787734</c:v>
                </c:pt>
                <c:pt idx="5">
                  <c:v>60.473895971263566</c:v>
                </c:pt>
                <c:pt idx="6">
                  <c:v>60.510364242576749</c:v>
                </c:pt>
                <c:pt idx="7">
                  <c:v>60.409511426713998</c:v>
                </c:pt>
                <c:pt idx="8">
                  <c:v>60.274203332086927</c:v>
                </c:pt>
                <c:pt idx="9">
                  <c:v>60.248562359825215</c:v>
                </c:pt>
                <c:pt idx="10">
                  <c:v>60.381405147789849</c:v>
                </c:pt>
                <c:pt idx="11">
                  <c:v>60.593410039966322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C4-4388-A661-686DD47F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08704"/>
        <c:axId val="193509096"/>
      </c:lineChart>
      <c:catAx>
        <c:axId val="193508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9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3509096"/>
        <c:scaling>
          <c:orientation val="minMax"/>
          <c:min val="6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Kjøtt%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3508704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034572028519175"/>
          <c:y val="0.58219062298757374"/>
          <c:w val="9.9573325097149598E-2"/>
          <c:h val="0.20508137193971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Sandeid,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MÅNED'!$B$271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MÅNED'!$O$271:$O$282</c:f>
              <c:numCache>
                <c:formatCode>0.00</c:formatCode>
                <c:ptCount val="12"/>
                <c:pt idx="0">
                  <c:v>60.257675060365649</c:v>
                </c:pt>
                <c:pt idx="1">
                  <c:v>60.513280957725399</c:v>
                </c:pt>
                <c:pt idx="2">
                  <c:v>60.45763230345672</c:v>
                </c:pt>
                <c:pt idx="3">
                  <c:v>60.40239162929749</c:v>
                </c:pt>
                <c:pt idx="4">
                  <c:v>60.541331951282714</c:v>
                </c:pt>
                <c:pt idx="5">
                  <c:v>60.077417470055515</c:v>
                </c:pt>
                <c:pt idx="6">
                  <c:v>60.852140077821005</c:v>
                </c:pt>
                <c:pt idx="7">
                  <c:v>60.501302761855122</c:v>
                </c:pt>
                <c:pt idx="8">
                  <c:v>60.45901136014735</c:v>
                </c:pt>
                <c:pt idx="9">
                  <c:v>60.511985688729879</c:v>
                </c:pt>
                <c:pt idx="10">
                  <c:v>60.645841468176499</c:v>
                </c:pt>
                <c:pt idx="11">
                  <c:v>61.089876033057855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F-464D-B0CF-FB2ADA704875}"/>
            </c:ext>
          </c:extLst>
        </c:ser>
        <c:ser>
          <c:idx val="0"/>
          <c:order val="1"/>
          <c:tx>
            <c:strRef>
              <c:f>'Slakteri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3.8733196627933467E-2"/>
                  <c:y val="-0.15317786922725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F3-4179-9322-3F9D9C52AB9E}"/>
                </c:ext>
              </c:extLst>
            </c:dLbl>
            <c:dLbl>
              <c:idx val="1"/>
              <c:layout>
                <c:manualLayout>
                  <c:x val="-4.3290043290043309E-2"/>
                  <c:y val="-6.1728395061728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F3-4179-9322-3F9D9C52AB9E}"/>
                </c:ext>
              </c:extLst>
            </c:dLbl>
            <c:dLbl>
              <c:idx val="2"/>
              <c:layout>
                <c:manualLayout>
                  <c:x val="-2.6201868307131466E-2"/>
                  <c:y val="-8.6877000457247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F3-4179-9322-3F9D9C52AB9E}"/>
                </c:ext>
              </c:extLst>
            </c:dLbl>
            <c:dLbl>
              <c:idx val="3"/>
              <c:layout>
                <c:manualLayout>
                  <c:x val="-2.5062656641604009E-2"/>
                  <c:y val="-0.1165980795610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F3-4179-9322-3F9D9C52AB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MÅNED'!$O$49:$O$60</c:f>
              <c:numCache>
                <c:formatCode>0.00</c:formatCode>
                <c:ptCount val="12"/>
                <c:pt idx="0">
                  <c:v>60.450442477876081</c:v>
                </c:pt>
                <c:pt idx="1">
                  <c:v>60.659770846594519</c:v>
                </c:pt>
                <c:pt idx="2">
                  <c:v>60.545493747304882</c:v>
                </c:pt>
                <c:pt idx="3">
                  <c:v>60.581260096930521</c:v>
                </c:pt>
                <c:pt idx="4">
                  <c:v>60.41964120584425</c:v>
                </c:pt>
                <c:pt idx="5">
                  <c:v>60.853174603174608</c:v>
                </c:pt>
                <c:pt idx="6">
                  <c:v>0</c:v>
                </c:pt>
                <c:pt idx="7">
                  <c:v>61.016260162601618</c:v>
                </c:pt>
                <c:pt idx="8">
                  <c:v>60.112665684830617</c:v>
                </c:pt>
                <c:pt idx="9">
                  <c:v>60.129901960784323</c:v>
                </c:pt>
                <c:pt idx="10">
                  <c:v>59.958771220695219</c:v>
                </c:pt>
                <c:pt idx="11">
                  <c:v>60.475667938931288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3F-464D-B0CF-FB2ADA704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72593078975177"/>
          <c:y val="0.35429002444653268"/>
          <c:w val="0.10372719558380564"/>
          <c:h val="0.11604794256684994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MÅNED'!$H$284:$H$295</c:f>
              <c:numCache>
                <c:formatCode>#,##0</c:formatCode>
                <c:ptCount val="12"/>
                <c:pt idx="0">
                  <c:v>11899</c:v>
                </c:pt>
                <c:pt idx="1">
                  <c:v>8927</c:v>
                </c:pt>
                <c:pt idx="2">
                  <c:v>8733</c:v>
                </c:pt>
                <c:pt idx="3">
                  <c:v>7752</c:v>
                </c:pt>
                <c:pt idx="4">
                  <c:v>9882</c:v>
                </c:pt>
                <c:pt idx="5">
                  <c:v>10195</c:v>
                </c:pt>
                <c:pt idx="6">
                  <c:v>8726</c:v>
                </c:pt>
                <c:pt idx="7">
                  <c:v>8783</c:v>
                </c:pt>
                <c:pt idx="8">
                  <c:v>10169</c:v>
                </c:pt>
                <c:pt idx="9">
                  <c:v>8400</c:v>
                </c:pt>
                <c:pt idx="10">
                  <c:v>10326</c:v>
                </c:pt>
                <c:pt idx="11">
                  <c:v>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D0-48B7-B447-5E32650BFD5D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MÅNED'!$H$62:$H$73</c:f>
              <c:numCache>
                <c:formatCode>#,##0</c:formatCode>
                <c:ptCount val="12"/>
                <c:pt idx="0">
                  <c:v>11803</c:v>
                </c:pt>
                <c:pt idx="1">
                  <c:v>8706</c:v>
                </c:pt>
                <c:pt idx="2">
                  <c:v>8486</c:v>
                </c:pt>
                <c:pt idx="3">
                  <c:v>11423</c:v>
                </c:pt>
                <c:pt idx="4">
                  <c:v>10178</c:v>
                </c:pt>
                <c:pt idx="5">
                  <c:v>8705</c:v>
                </c:pt>
                <c:pt idx="6">
                  <c:v>10489</c:v>
                </c:pt>
                <c:pt idx="7">
                  <c:v>9317</c:v>
                </c:pt>
                <c:pt idx="8">
                  <c:v>9565</c:v>
                </c:pt>
                <c:pt idx="9">
                  <c:v>10972</c:v>
                </c:pt>
                <c:pt idx="10">
                  <c:v>9433</c:v>
                </c:pt>
                <c:pt idx="11">
                  <c:v>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D0-48B7-B447-5E32650B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107414329529035"/>
          <c:y val="0.15900371243701489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MÅNED'!$K$284:$K$295</c:f>
              <c:numCache>
                <c:formatCode>0.0</c:formatCode>
                <c:ptCount val="12"/>
                <c:pt idx="0">
                  <c:v>9.080086993017666</c:v>
                </c:pt>
                <c:pt idx="1">
                  <c:v>8.0984478050639108</c:v>
                </c:pt>
                <c:pt idx="2">
                  <c:v>6.5735297438483711</c:v>
                </c:pt>
                <c:pt idx="3">
                  <c:v>7.342091056325355</c:v>
                </c:pt>
                <c:pt idx="4">
                  <c:v>7.912056237890118</c:v>
                </c:pt>
                <c:pt idx="5">
                  <c:v>7.8600229748587198</c:v>
                </c:pt>
                <c:pt idx="6">
                  <c:v>7.1732732683359917</c:v>
                </c:pt>
                <c:pt idx="7">
                  <c:v>6.7716244034447932</c:v>
                </c:pt>
                <c:pt idx="8">
                  <c:v>8.4453118511751519</c:v>
                </c:pt>
                <c:pt idx="9">
                  <c:v>6.6590563165905632</c:v>
                </c:pt>
                <c:pt idx="10">
                  <c:v>7.3910771675411029</c:v>
                </c:pt>
                <c:pt idx="11">
                  <c:v>7.5877208831713219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6-46CD-A072-E9B104F4AE05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MÅNED'!$K$62:$K$73</c:f>
              <c:numCache>
                <c:formatCode>0.0</c:formatCode>
                <c:ptCount val="12"/>
                <c:pt idx="0">
                  <c:v>8.9302332619600655</c:v>
                </c:pt>
                <c:pt idx="1">
                  <c:v>7.1235118438816842</c:v>
                </c:pt>
                <c:pt idx="2">
                  <c:v>8.1819584249296149</c:v>
                </c:pt>
                <c:pt idx="3">
                  <c:v>7.9730022125901261</c:v>
                </c:pt>
                <c:pt idx="4">
                  <c:v>8.0989894167263472</c:v>
                </c:pt>
                <c:pt idx="5">
                  <c:v>7.5964500449416628</c:v>
                </c:pt>
                <c:pt idx="6">
                  <c:v>8.2119817111361648</c:v>
                </c:pt>
                <c:pt idx="7">
                  <c:v>7.7141532398284456</c:v>
                </c:pt>
                <c:pt idx="8">
                  <c:v>7.9178497222751094</c:v>
                </c:pt>
                <c:pt idx="9">
                  <c:v>8.4759903590630987</c:v>
                </c:pt>
                <c:pt idx="10">
                  <c:v>7.4085418531957341</c:v>
                </c:pt>
                <c:pt idx="11">
                  <c:v>8.2876669607135529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6-46CD-A072-E9B104F4A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81314177833035"/>
          <c:y val="0.6126386419439505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MÅNED'!$P$284:$P$295</c:f>
              <c:numCache>
                <c:formatCode>0.00</c:formatCode>
                <c:ptCount val="12"/>
                <c:pt idx="0">
                  <c:v>85.972815953038619</c:v>
                </c:pt>
                <c:pt idx="1">
                  <c:v>83.92201627486439</c:v>
                </c:pt>
                <c:pt idx="2">
                  <c:v>83.808190850277313</c:v>
                </c:pt>
                <c:pt idx="3">
                  <c:v>84.78036666233271</c:v>
                </c:pt>
                <c:pt idx="4">
                  <c:v>84.12314352653577</c:v>
                </c:pt>
                <c:pt idx="5">
                  <c:v>83.939530274502175</c:v>
                </c:pt>
                <c:pt idx="6">
                  <c:v>83.387268118446755</c:v>
                </c:pt>
                <c:pt idx="7">
                  <c:v>84.081351660939546</c:v>
                </c:pt>
                <c:pt idx="8">
                  <c:v>83.589838565910625</c:v>
                </c:pt>
                <c:pt idx="9">
                  <c:v>82.879424512400902</c:v>
                </c:pt>
                <c:pt idx="10">
                  <c:v>83.049975631152947</c:v>
                </c:pt>
                <c:pt idx="11">
                  <c:v>80.370963840851431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F7-4F21-84E0-910FBA755F54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6.3111798042246287E-2"/>
                  <c:y val="7.0679434564523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B5-4630-BAFF-60C40DE2B68B}"/>
                </c:ext>
              </c:extLst>
            </c:dLbl>
            <c:dLbl>
              <c:idx val="2"/>
              <c:layout>
                <c:manualLayout>
                  <c:x val="-3.992787223080891E-2"/>
                  <c:y val="-7.0679434564523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B5-4630-BAFF-60C40DE2B68B}"/>
                </c:ext>
              </c:extLst>
            </c:dLbl>
            <c:dLbl>
              <c:idx val="4"/>
              <c:layout>
                <c:manualLayout>
                  <c:x val="-0.11978361669242663"/>
                  <c:y val="2.2799817601459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B5-4630-BAFF-60C40DE2B6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MÅNED'!$P$62:$P$73</c:f>
              <c:numCache>
                <c:formatCode>0.00</c:formatCode>
                <c:ptCount val="12"/>
                <c:pt idx="0">
                  <c:v>83.093074673090101</c:v>
                </c:pt>
                <c:pt idx="1">
                  <c:v>81.901585464645194</c:v>
                </c:pt>
                <c:pt idx="2">
                  <c:v>82.119857312722885</c:v>
                </c:pt>
                <c:pt idx="3">
                  <c:v>82.437491172316143</c:v>
                </c:pt>
                <c:pt idx="4">
                  <c:v>80.432192799761822</c:v>
                </c:pt>
                <c:pt idx="5">
                  <c:v>80.532255399504137</c:v>
                </c:pt>
                <c:pt idx="6">
                  <c:v>80.740227119622688</c:v>
                </c:pt>
                <c:pt idx="7">
                  <c:v>80.472966054535391</c:v>
                </c:pt>
                <c:pt idx="8">
                  <c:v>81.676415293620551</c:v>
                </c:pt>
                <c:pt idx="9">
                  <c:v>83.807032478948841</c:v>
                </c:pt>
                <c:pt idx="10">
                  <c:v>83.239580404455396</c:v>
                </c:pt>
                <c:pt idx="11">
                  <c:v>80.223354471899924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F7-4F21-84E0-910FBA755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7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98486584904625"/>
          <c:y val="0.2019755903717777"/>
          <c:w val="0.10866116527367498"/>
          <c:h val="0.1210705719201367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Jæren,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MÅNED'!$B$284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MÅNED'!$O$284:$O$295</c:f>
              <c:numCache>
                <c:formatCode>0.00</c:formatCode>
                <c:ptCount val="12"/>
                <c:pt idx="0">
                  <c:v>60.97479281767955</c:v>
                </c:pt>
                <c:pt idx="1">
                  <c:v>60.946654611211557</c:v>
                </c:pt>
                <c:pt idx="2">
                  <c:v>61.156076709796686</c:v>
                </c:pt>
                <c:pt idx="3">
                  <c:v>61.196983487192817</c:v>
                </c:pt>
                <c:pt idx="4">
                  <c:v>60.842314352653553</c:v>
                </c:pt>
                <c:pt idx="5">
                  <c:v>60.844713110692688</c:v>
                </c:pt>
                <c:pt idx="6">
                  <c:v>60.971886162000239</c:v>
                </c:pt>
                <c:pt idx="7">
                  <c:v>60.685452462772048</c:v>
                </c:pt>
                <c:pt idx="8">
                  <c:v>61.254134891551949</c:v>
                </c:pt>
                <c:pt idx="9">
                  <c:v>60.969660486395377</c:v>
                </c:pt>
                <c:pt idx="10">
                  <c:v>60.939272833609515</c:v>
                </c:pt>
                <c:pt idx="11">
                  <c:v>60.741806748095314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6-40A3-95EB-E3CDA3C53974}"/>
            </c:ext>
          </c:extLst>
        </c:ser>
        <c:ser>
          <c:idx val="0"/>
          <c:order val="1"/>
          <c:tx>
            <c:strRef>
              <c:f>'Slakteri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2"/>
              <c:layout>
                <c:manualLayout>
                  <c:x val="-2.0505809979494232E-2"/>
                  <c:y val="-8.459076360310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D-4DA6-8BDA-0A8455C2E48A}"/>
                </c:ext>
              </c:extLst>
            </c:dLbl>
            <c:dLbl>
              <c:idx val="3"/>
              <c:layout>
                <c:manualLayout>
                  <c:x val="-5.2403736614262973E-2"/>
                  <c:y val="-0.15546410608139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8D-4DA6-8BDA-0A8455C2E48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MÅNED'!$O$62:$O$73</c:f>
              <c:numCache>
                <c:formatCode>0.00</c:formatCode>
                <c:ptCount val="12"/>
                <c:pt idx="0">
                  <c:v>60.56443565037852</c:v>
                </c:pt>
                <c:pt idx="1">
                  <c:v>60.950468695752811</c:v>
                </c:pt>
                <c:pt idx="2">
                  <c:v>60.560642092746725</c:v>
                </c:pt>
                <c:pt idx="3">
                  <c:v>60.560911016949184</c:v>
                </c:pt>
                <c:pt idx="4">
                  <c:v>60.918377467023682</c:v>
                </c:pt>
                <c:pt idx="5">
                  <c:v>60.653841614540305</c:v>
                </c:pt>
                <c:pt idx="6">
                  <c:v>60.65123664709845</c:v>
                </c:pt>
                <c:pt idx="7">
                  <c:v>60.643516972732314</c:v>
                </c:pt>
                <c:pt idx="8">
                  <c:v>60.398288973384012</c:v>
                </c:pt>
                <c:pt idx="9">
                  <c:v>60.056629962061649</c:v>
                </c:pt>
                <c:pt idx="10">
                  <c:v>60.554341948740117</c:v>
                </c:pt>
                <c:pt idx="11">
                  <c:v>60.613054887382461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6-40A3-95EB-E3CDA3C53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94169747920264"/>
          <c:y val="0.29484786623894232"/>
          <c:w val="0.10486640724933309"/>
          <c:h val="0.12747912683754037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MÅNED'!$H$297:$H$308</c:f>
              <c:numCache>
                <c:formatCode>#,##0</c:formatCode>
                <c:ptCount val="12"/>
                <c:pt idx="0">
                  <c:v>17737</c:v>
                </c:pt>
                <c:pt idx="1">
                  <c:v>15243</c:v>
                </c:pt>
                <c:pt idx="2">
                  <c:v>17209</c:v>
                </c:pt>
                <c:pt idx="3">
                  <c:v>14142</c:v>
                </c:pt>
                <c:pt idx="4">
                  <c:v>15700</c:v>
                </c:pt>
                <c:pt idx="5">
                  <c:v>16659</c:v>
                </c:pt>
                <c:pt idx="6">
                  <c:v>16739</c:v>
                </c:pt>
                <c:pt idx="7">
                  <c:v>15888</c:v>
                </c:pt>
                <c:pt idx="8">
                  <c:v>16216</c:v>
                </c:pt>
                <c:pt idx="9">
                  <c:v>15675</c:v>
                </c:pt>
                <c:pt idx="10">
                  <c:v>18233</c:v>
                </c:pt>
                <c:pt idx="11">
                  <c:v>14401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3BF-B04A-442A6CA7BF0F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MÅNED'!$H$75:$H$86</c:f>
              <c:numCache>
                <c:formatCode>#,##0</c:formatCode>
                <c:ptCount val="12"/>
                <c:pt idx="0">
                  <c:v>16548</c:v>
                </c:pt>
                <c:pt idx="1">
                  <c:v>14828</c:v>
                </c:pt>
                <c:pt idx="2">
                  <c:v>12666</c:v>
                </c:pt>
                <c:pt idx="3">
                  <c:v>17060</c:v>
                </c:pt>
                <c:pt idx="4">
                  <c:v>15068</c:v>
                </c:pt>
                <c:pt idx="5">
                  <c:v>15447</c:v>
                </c:pt>
                <c:pt idx="6">
                  <c:v>15814</c:v>
                </c:pt>
                <c:pt idx="7">
                  <c:v>13934</c:v>
                </c:pt>
                <c:pt idx="8">
                  <c:v>16074</c:v>
                </c:pt>
                <c:pt idx="9">
                  <c:v>14631</c:v>
                </c:pt>
                <c:pt idx="10">
                  <c:v>15565</c:v>
                </c:pt>
                <c:pt idx="11">
                  <c:v>12524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1-43BF-B04A-442A6CA7B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355869846744082"/>
          <c:y val="0.19264242913032098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MÅNED'!$K$297:$K$308</c:f>
              <c:numCache>
                <c:formatCode>0.0</c:formatCode>
                <c:ptCount val="12"/>
                <c:pt idx="0">
                  <c:v>13.535045213476288</c:v>
                </c:pt>
                <c:pt idx="1">
                  <c:v>13.828233437054912</c:v>
                </c:pt>
                <c:pt idx="2">
                  <c:v>12.953609683028356</c:v>
                </c:pt>
                <c:pt idx="3">
                  <c:v>13.394201718079614</c:v>
                </c:pt>
                <c:pt idx="4">
                  <c:v>12.570257329981265</c:v>
                </c:pt>
                <c:pt idx="5">
                  <c:v>12.843562799232116</c:v>
                </c:pt>
                <c:pt idx="6">
                  <c:v>13.76041957812012</c:v>
                </c:pt>
                <c:pt idx="7">
                  <c:v>12.249523912322768</c:v>
                </c:pt>
                <c:pt idx="8">
                  <c:v>13.467319990034051</c:v>
                </c:pt>
                <c:pt idx="9">
                  <c:v>12.426274733637747</c:v>
                </c:pt>
                <c:pt idx="10">
                  <c:v>13.050698237049868</c:v>
                </c:pt>
                <c:pt idx="11">
                  <c:v>13.009973620496513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7-4207-A30B-A39E13F980C5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MÅNED'!$K$75:$K$86</c:f>
              <c:numCache>
                <c:formatCode>0.0</c:formatCode>
                <c:ptCount val="12"/>
                <c:pt idx="0">
                  <c:v>12.520333815039836</c:v>
                </c:pt>
                <c:pt idx="1">
                  <c:v>12.132716933273329</c:v>
                </c:pt>
                <c:pt idx="2">
                  <c:v>12.212194839754714</c:v>
                </c:pt>
                <c:pt idx="3">
                  <c:v>11.907503961024911</c:v>
                </c:pt>
                <c:pt idx="4">
                  <c:v>11.990132887721812</c:v>
                </c:pt>
                <c:pt idx="5">
                  <c:v>13.479880970041799</c:v>
                </c:pt>
                <c:pt idx="6">
                  <c:v>12.380997118877614</c:v>
                </c:pt>
                <c:pt idx="7">
                  <c:v>11.536869297388597</c:v>
                </c:pt>
                <c:pt idx="8">
                  <c:v>13.305960944678526</c:v>
                </c:pt>
                <c:pt idx="9">
                  <c:v>11.302607997033558</c:v>
                </c:pt>
                <c:pt idx="10">
                  <c:v>12.224526019823131</c:v>
                </c:pt>
                <c:pt idx="11">
                  <c:v>11.15952489151452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A7-4207-A30B-A39E13F98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472542248008469"/>
          <c:y val="0.54991462760703302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MÅNED'!$P$297:$P$308</c:f>
              <c:numCache>
                <c:formatCode>0.00</c:formatCode>
                <c:ptCount val="12"/>
                <c:pt idx="0">
                  <c:v>84.841788176782941</c:v>
                </c:pt>
                <c:pt idx="1">
                  <c:v>83.076824373231716</c:v>
                </c:pt>
                <c:pt idx="2">
                  <c:v>84.520121275727362</c:v>
                </c:pt>
                <c:pt idx="3">
                  <c:v>84.780207962396247</c:v>
                </c:pt>
                <c:pt idx="4">
                  <c:v>82.852723897317631</c:v>
                </c:pt>
                <c:pt idx="5">
                  <c:v>83.71932995902614</c:v>
                </c:pt>
                <c:pt idx="6">
                  <c:v>82.982918170878307</c:v>
                </c:pt>
                <c:pt idx="7">
                  <c:v>82.846010101010108</c:v>
                </c:pt>
                <c:pt idx="8">
                  <c:v>82.1113040791099</c:v>
                </c:pt>
                <c:pt idx="9">
                  <c:v>83.018175991796497</c:v>
                </c:pt>
                <c:pt idx="10">
                  <c:v>82.413521839585883</c:v>
                </c:pt>
                <c:pt idx="11">
                  <c:v>78.964997562504394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2-4403-8E63-2370446E2888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4.8896839594514012E-2"/>
                  <c:y val="6.9211877651261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C1-4F2A-8C78-FEFE2FBAF1E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MÅNED'!$P$75:$P$86</c:f>
              <c:numCache>
                <c:formatCode>0.00</c:formatCode>
                <c:ptCount val="12"/>
                <c:pt idx="0">
                  <c:v>82.916948433618145</c:v>
                </c:pt>
                <c:pt idx="1">
                  <c:v>82.490950961798944</c:v>
                </c:pt>
                <c:pt idx="2">
                  <c:v>80.672594059405952</c:v>
                </c:pt>
                <c:pt idx="3">
                  <c:v>81.987616918642431</c:v>
                </c:pt>
                <c:pt idx="4">
                  <c:v>81.329248431451248</c:v>
                </c:pt>
                <c:pt idx="5">
                  <c:v>80.604308879299097</c:v>
                </c:pt>
                <c:pt idx="6">
                  <c:v>80.26725157352638</c:v>
                </c:pt>
                <c:pt idx="7">
                  <c:v>80.725735506201275</c:v>
                </c:pt>
                <c:pt idx="8">
                  <c:v>82.079891406103613</c:v>
                </c:pt>
                <c:pt idx="9">
                  <c:v>81.537878060489604</c:v>
                </c:pt>
                <c:pt idx="10">
                  <c:v>81.296834300451437</c:v>
                </c:pt>
                <c:pt idx="11">
                  <c:v>78.097407198647147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2-4403-8E63-2370446E2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6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10029876227054"/>
          <c:y val="0.3086640810629389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Steinkjer,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MÅNED'!$B$297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MÅNED'!$O$297:$O$308</c:f>
              <c:numCache>
                <c:formatCode>0.00</c:formatCode>
                <c:ptCount val="12"/>
                <c:pt idx="0">
                  <c:v>60.597264609472113</c:v>
                </c:pt>
                <c:pt idx="1">
                  <c:v>60.71389089951964</c:v>
                </c:pt>
                <c:pt idx="2">
                  <c:v>60.397411229665906</c:v>
                </c:pt>
                <c:pt idx="3">
                  <c:v>60.558151128836975</c:v>
                </c:pt>
                <c:pt idx="4">
                  <c:v>60.491965943281485</c:v>
                </c:pt>
                <c:pt idx="5">
                  <c:v>60.351771511207509</c:v>
                </c:pt>
                <c:pt idx="6">
                  <c:v>60.4013838748496</c:v>
                </c:pt>
                <c:pt idx="7">
                  <c:v>60.211111111111123</c:v>
                </c:pt>
                <c:pt idx="8">
                  <c:v>60.475463535228656</c:v>
                </c:pt>
                <c:pt idx="9">
                  <c:v>60.542908415048402</c:v>
                </c:pt>
                <c:pt idx="10">
                  <c:v>60.85031356584885</c:v>
                </c:pt>
                <c:pt idx="11">
                  <c:v>60.790862873459155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4A-40F7-AC79-7E2DF92FBB5E}"/>
            </c:ext>
          </c:extLst>
        </c:ser>
        <c:ser>
          <c:idx val="0"/>
          <c:order val="1"/>
          <c:tx>
            <c:strRef>
              <c:f>'Slakteri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3.7593984962406013E-2"/>
                  <c:y val="9.6021947873799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E-42D7-8E1D-3531DD1D0ACA}"/>
                </c:ext>
              </c:extLst>
            </c:dLbl>
            <c:dLbl>
              <c:idx val="1"/>
              <c:layout>
                <c:manualLayout>
                  <c:x val="-1.1392116655274592E-2"/>
                  <c:y val="6.8587105624142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E-42D7-8E1D-3531DD1D0ACA}"/>
                </c:ext>
              </c:extLst>
            </c:dLbl>
            <c:dLbl>
              <c:idx val="3"/>
              <c:layout>
                <c:manualLayout>
                  <c:x val="-2.3923444976076597E-2"/>
                  <c:y val="5.7155921353452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E-42D7-8E1D-3531DD1D0AC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MÅNED'!$O$75:$O$86</c:f>
              <c:numCache>
                <c:formatCode>0.00</c:formatCode>
                <c:ptCount val="12"/>
                <c:pt idx="0">
                  <c:v>60.47451978428164</c:v>
                </c:pt>
                <c:pt idx="1">
                  <c:v>60.436331617447848</c:v>
                </c:pt>
                <c:pt idx="2">
                  <c:v>60.800237623762392</c:v>
                </c:pt>
                <c:pt idx="3">
                  <c:v>60.480675333843159</c:v>
                </c:pt>
                <c:pt idx="4">
                  <c:v>60.575156854892541</c:v>
                </c:pt>
                <c:pt idx="5">
                  <c:v>60.521642474172879</c:v>
                </c:pt>
                <c:pt idx="6">
                  <c:v>60.627439760951106</c:v>
                </c:pt>
                <c:pt idx="7">
                  <c:v>60.469642342082494</c:v>
                </c:pt>
                <c:pt idx="8">
                  <c:v>59.840042438993947</c:v>
                </c:pt>
                <c:pt idx="9">
                  <c:v>60.276181331870248</c:v>
                </c:pt>
                <c:pt idx="10">
                  <c:v>60.566795615731799</c:v>
                </c:pt>
                <c:pt idx="11">
                  <c:v>60.061921249698045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4A-40F7-AC79-7E2DF92F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44522903536575"/>
          <c:y val="0.2308332343230758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MÅNED'!$H$310:$H$321</c:f>
              <c:numCache>
                <c:formatCode>#,##0</c:formatCode>
                <c:ptCount val="12"/>
                <c:pt idx="0">
                  <c:v>2572</c:v>
                </c:pt>
                <c:pt idx="1">
                  <c:v>3764</c:v>
                </c:pt>
                <c:pt idx="2">
                  <c:v>3030</c:v>
                </c:pt>
                <c:pt idx="3">
                  <c:v>2910</c:v>
                </c:pt>
                <c:pt idx="4">
                  <c:v>2638</c:v>
                </c:pt>
                <c:pt idx="5">
                  <c:v>3631</c:v>
                </c:pt>
                <c:pt idx="6">
                  <c:v>2021</c:v>
                </c:pt>
                <c:pt idx="7">
                  <c:v>3634</c:v>
                </c:pt>
                <c:pt idx="8">
                  <c:v>3101</c:v>
                </c:pt>
                <c:pt idx="9">
                  <c:v>2494</c:v>
                </c:pt>
                <c:pt idx="10">
                  <c:v>3776</c:v>
                </c:pt>
                <c:pt idx="11">
                  <c:v>2445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71-452A-8A7A-3CF0BE2E4AFF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MÅNED'!$H$88:$H$99</c:f>
              <c:numCache>
                <c:formatCode>#,##0</c:formatCode>
                <c:ptCount val="12"/>
                <c:pt idx="0">
                  <c:v>3884</c:v>
                </c:pt>
                <c:pt idx="1">
                  <c:v>2993</c:v>
                </c:pt>
                <c:pt idx="2">
                  <c:v>3015</c:v>
                </c:pt>
                <c:pt idx="3">
                  <c:v>4454</c:v>
                </c:pt>
                <c:pt idx="4">
                  <c:v>3431</c:v>
                </c:pt>
                <c:pt idx="5">
                  <c:v>3133</c:v>
                </c:pt>
                <c:pt idx="6">
                  <c:v>4511</c:v>
                </c:pt>
                <c:pt idx="7">
                  <c:v>4186</c:v>
                </c:pt>
                <c:pt idx="8">
                  <c:v>3253</c:v>
                </c:pt>
                <c:pt idx="9">
                  <c:v>3284</c:v>
                </c:pt>
                <c:pt idx="10">
                  <c:v>4533</c:v>
                </c:pt>
                <c:pt idx="11">
                  <c:v>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71-452A-8A7A-3CF0BE2E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6265625108196"/>
          <c:y val="0.1185184399119921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0"/>
          <c:order val="0"/>
          <c:tx>
            <c:strRef>
              <c:f>Måned!$D$36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triangle"/>
            <c:size val="7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Måned!$H$36:$H$47</c:f>
              <c:numCache>
                <c:formatCode>#,##0</c:formatCode>
                <c:ptCount val="12"/>
                <c:pt idx="0">
                  <c:v>132354</c:v>
                </c:pt>
                <c:pt idx="1">
                  <c:v>111760</c:v>
                </c:pt>
                <c:pt idx="2">
                  <c:v>138913</c:v>
                </c:pt>
                <c:pt idx="3">
                  <c:v>113704</c:v>
                </c:pt>
                <c:pt idx="4">
                  <c:v>119836</c:v>
                </c:pt>
                <c:pt idx="5">
                  <c:v>123909</c:v>
                </c:pt>
                <c:pt idx="6">
                  <c:v>116006</c:v>
                </c:pt>
                <c:pt idx="7">
                  <c:v>132479</c:v>
                </c:pt>
                <c:pt idx="8">
                  <c:v>119392</c:v>
                </c:pt>
                <c:pt idx="9">
                  <c:v>117465</c:v>
                </c:pt>
                <c:pt idx="10">
                  <c:v>137987</c:v>
                </c:pt>
                <c:pt idx="11">
                  <c:v>111378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A-4859-9328-B6F6F5F8B0D9}"/>
            </c:ext>
          </c:extLst>
        </c:ser>
        <c:ser>
          <c:idx val="4"/>
          <c:order val="1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Måned!$H$23:$H$34</c:f>
              <c:numCache>
                <c:formatCode>#,##0</c:formatCode>
                <c:ptCount val="12"/>
                <c:pt idx="0">
                  <c:v>131045</c:v>
                </c:pt>
                <c:pt idx="1">
                  <c:v>110231</c:v>
                </c:pt>
                <c:pt idx="2">
                  <c:v>132851</c:v>
                </c:pt>
                <c:pt idx="3">
                  <c:v>105583</c:v>
                </c:pt>
                <c:pt idx="4">
                  <c:v>124898</c:v>
                </c:pt>
                <c:pt idx="5">
                  <c:v>129707</c:v>
                </c:pt>
                <c:pt idx="6">
                  <c:v>121646</c:v>
                </c:pt>
                <c:pt idx="7">
                  <c:v>129703</c:v>
                </c:pt>
                <c:pt idx="8">
                  <c:v>120410</c:v>
                </c:pt>
                <c:pt idx="9">
                  <c:v>126144</c:v>
                </c:pt>
                <c:pt idx="10">
                  <c:v>139709</c:v>
                </c:pt>
                <c:pt idx="11">
                  <c:v>110692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5-48C1-9E11-57910DADEF8A}"/>
            </c:ext>
          </c:extLst>
        </c:ser>
        <c:ser>
          <c:idx val="2"/>
          <c:order val="2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B75-48C1-9E11-57910DADEF8A}"/>
              </c:ext>
            </c:extLst>
          </c:dPt>
          <c:dLbls>
            <c:dLbl>
              <c:idx val="0"/>
              <c:layout>
                <c:manualLayout>
                  <c:x val="-1.2136223028558296E-2"/>
                  <c:y val="-6.3892620150826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FA-4A89-A8E6-53978F884562}"/>
                </c:ext>
              </c:extLst>
            </c:dLbl>
            <c:dLbl>
              <c:idx val="1"/>
              <c:layout>
                <c:manualLayout>
                  <c:x val="-3.4674922938737945E-2"/>
                  <c:y val="-6.2013425440508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75-48C1-9E11-57910DADEF8A}"/>
                </c:ext>
              </c:extLst>
            </c:dLbl>
            <c:dLbl>
              <c:idx val="2"/>
              <c:layout>
                <c:manualLayout>
                  <c:x val="-3.20743037183326E-2"/>
                  <c:y val="5.6375841309553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FA-4A89-A8E6-53978F884562}"/>
                </c:ext>
              </c:extLst>
            </c:dLbl>
            <c:dLbl>
              <c:idx val="3"/>
              <c:layout>
                <c:manualLayout>
                  <c:x val="-3.5541796012206389E-2"/>
                  <c:y val="-5.073825717859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FA-4A89-A8E6-53978F884562}"/>
                </c:ext>
              </c:extLst>
            </c:dLbl>
            <c:dLbl>
              <c:idx val="4"/>
              <c:layout>
                <c:manualLayout>
                  <c:x val="-3.4674922938737945E-2"/>
                  <c:y val="-9.5838930226240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FA-4A89-A8E6-53978F884562}"/>
                </c:ext>
              </c:extLst>
            </c:dLbl>
            <c:dLbl>
              <c:idx val="5"/>
              <c:layout>
                <c:manualLayout>
                  <c:x val="-3.4674922938738008E-2"/>
                  <c:y val="9.7718124936558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55-4AB7-8827-3103FE916F41}"/>
                </c:ext>
              </c:extLst>
            </c:dLbl>
            <c:dLbl>
              <c:idx val="6"/>
              <c:layout>
                <c:manualLayout>
                  <c:x val="-2.6873065277521844E-2"/>
                  <c:y val="-7.516778841273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75-408E-8EBD-A4FC6D677F66}"/>
                </c:ext>
              </c:extLst>
            </c:dLbl>
            <c:dLbl>
              <c:idx val="7"/>
              <c:layout>
                <c:manualLayout>
                  <c:x val="3.2941176791800919E-2"/>
                  <c:y val="-0.10711408263868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F-45E3-9C39-0E6793C1CA8F}"/>
                </c:ext>
              </c:extLst>
            </c:dLbl>
            <c:dLbl>
              <c:idx val="8"/>
              <c:layout>
                <c:manualLayout>
                  <c:x val="-3.2941176791801044E-2"/>
                  <c:y val="6.3892610696759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3-4E9A-BF54-9372618A2723}"/>
                </c:ext>
              </c:extLst>
            </c:dLbl>
            <c:dLbl>
              <c:idx val="9"/>
              <c:layout>
                <c:manualLayout>
                  <c:x val="-8.668730734684613E-3"/>
                  <c:y val="6.389261069675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11-4A7D-80F6-473638722F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Måned!$H$10:$H$21</c:f>
              <c:numCache>
                <c:formatCode>#,##0</c:formatCode>
                <c:ptCount val="12"/>
                <c:pt idx="0">
                  <c:v>132169</c:v>
                </c:pt>
                <c:pt idx="1">
                  <c:v>122215</c:v>
                </c:pt>
                <c:pt idx="2">
                  <c:v>103716</c:v>
                </c:pt>
                <c:pt idx="3">
                  <c:v>143271</c:v>
                </c:pt>
                <c:pt idx="4">
                  <c:v>125670</c:v>
                </c:pt>
                <c:pt idx="5">
                  <c:v>114593</c:v>
                </c:pt>
                <c:pt idx="6">
                  <c:v>127728</c:v>
                </c:pt>
                <c:pt idx="7">
                  <c:v>120778</c:v>
                </c:pt>
                <c:pt idx="8">
                  <c:v>120803</c:v>
                </c:pt>
                <c:pt idx="9">
                  <c:v>129448</c:v>
                </c:pt>
                <c:pt idx="10">
                  <c:v>127326</c:v>
                </c:pt>
                <c:pt idx="11">
                  <c:v>112227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7A-4859-9328-B6F6F5F8B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  <c:min val="6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61707506513328"/>
          <c:y val="0.55130030636787974"/>
          <c:w val="8.3739938897052127E-2"/>
          <c:h val="0.11673675914968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MÅNED'!$K$310:$K$321</c:f>
              <c:numCache>
                <c:formatCode>0.0</c:formatCode>
                <c:ptCount val="12"/>
                <c:pt idx="0">
                  <c:v>1.9626845740012973</c:v>
                </c:pt>
                <c:pt idx="1">
                  <c:v>3.4146474222314955</c:v>
                </c:pt>
                <c:pt idx="2">
                  <c:v>2.2807506153510322</c:v>
                </c:pt>
                <c:pt idx="3">
                  <c:v>2.756125512629874</c:v>
                </c:pt>
                <c:pt idx="4">
                  <c:v>2.1121234927701003</c:v>
                </c:pt>
                <c:pt idx="5">
                  <c:v>2.7993863091429145</c:v>
                </c:pt>
                <c:pt idx="6">
                  <c:v>1.6613780971014254</c:v>
                </c:pt>
                <c:pt idx="7">
                  <c:v>2.8017856179116905</c:v>
                </c:pt>
                <c:pt idx="8">
                  <c:v>2.5753674943941531</c:v>
                </c:pt>
                <c:pt idx="9">
                  <c:v>1.9771055301877221</c:v>
                </c:pt>
                <c:pt idx="10">
                  <c:v>2.7027607383919432</c:v>
                </c:pt>
                <c:pt idx="11">
                  <c:v>2.2088317132222746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6-4E89-9091-C1F9C792AFAF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MÅNED'!$K$88:$K$99</c:f>
              <c:numCache>
                <c:formatCode>0.0</c:formatCode>
                <c:ptCount val="12"/>
                <c:pt idx="0">
                  <c:v>2.9386618647337879</c:v>
                </c:pt>
                <c:pt idx="1">
                  <c:v>2.4489628932618746</c:v>
                </c:pt>
                <c:pt idx="2">
                  <c:v>2.9069767441860463</c:v>
                </c:pt>
                <c:pt idx="3">
                  <c:v>3.1087938242910287</c:v>
                </c:pt>
                <c:pt idx="4">
                  <c:v>2.7301663085859791</c:v>
                </c:pt>
                <c:pt idx="5">
                  <c:v>2.7340238932570053</c:v>
                </c:pt>
                <c:pt idx="6">
                  <c:v>3.5317236627834148</c:v>
                </c:pt>
                <c:pt idx="7">
                  <c:v>3.46586298829257</c:v>
                </c:pt>
                <c:pt idx="8">
                  <c:v>2.6928139201841015</c:v>
                </c:pt>
                <c:pt idx="9">
                  <c:v>2.5369260243495457</c:v>
                </c:pt>
                <c:pt idx="10">
                  <c:v>3.5601526789500966</c:v>
                </c:pt>
                <c:pt idx="11">
                  <c:v>3.2496636281821667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6-4E89-9091-C1F9C792A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70203066721925"/>
          <c:y val="0.1914916885389326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47615123845595"/>
          <c:y val="0.1618234208578179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MÅNED'!$P$310:$P$321</c:f>
              <c:numCache>
                <c:formatCode>0.00</c:formatCode>
                <c:ptCount val="12"/>
                <c:pt idx="0">
                  <c:v>83.902738654147029</c:v>
                </c:pt>
                <c:pt idx="1">
                  <c:v>85.069525596354879</c:v>
                </c:pt>
                <c:pt idx="2">
                  <c:v>84.130547263681734</c:v>
                </c:pt>
                <c:pt idx="3">
                  <c:v>83.211237897648815</c:v>
                </c:pt>
                <c:pt idx="4">
                  <c:v>85.793417047184249</c:v>
                </c:pt>
                <c:pt idx="5">
                  <c:v>84.125553709856192</c:v>
                </c:pt>
                <c:pt idx="6">
                  <c:v>82.417734724292046</c:v>
                </c:pt>
                <c:pt idx="7">
                  <c:v>82.274140798226114</c:v>
                </c:pt>
                <c:pt idx="8">
                  <c:v>82.290168721609291</c:v>
                </c:pt>
                <c:pt idx="9">
                  <c:v>82.418697225572942</c:v>
                </c:pt>
                <c:pt idx="10">
                  <c:v>82.132186666666755</c:v>
                </c:pt>
                <c:pt idx="11">
                  <c:v>78.679646381578905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A-4969-861F-52B07E88A609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9561310157266169E-2"/>
                  <c:y val="-7.4224021592442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5-4D9B-B9FB-2C26B2F3E4B2}"/>
                </c:ext>
              </c:extLst>
            </c:dLbl>
            <c:dLbl>
              <c:idx val="1"/>
              <c:layout>
                <c:manualLayout>
                  <c:x val="-4.2568286626463309E-2"/>
                  <c:y val="5.623031938821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35-4D9B-B9FB-2C26B2F3E4B2}"/>
                </c:ext>
              </c:extLst>
            </c:dLbl>
            <c:dLbl>
              <c:idx val="2"/>
              <c:layout>
                <c:manualLayout>
                  <c:x val="-3.6656024595010092E-2"/>
                  <c:y val="7.1974808816914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5-4D9B-B9FB-2C26B2F3E4B2}"/>
                </c:ext>
              </c:extLst>
            </c:dLbl>
            <c:dLbl>
              <c:idx val="3"/>
              <c:layout>
                <c:manualLayout>
                  <c:x val="-4.6115643845335223E-2"/>
                  <c:y val="-6.0728744939271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5-4D9B-B9FB-2C26B2F3E4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MÅNED'!$P$88:$P$99</c:f>
              <c:numCache>
                <c:formatCode>0.00</c:formatCode>
                <c:ptCount val="12"/>
                <c:pt idx="0">
                  <c:v>84.358982963345397</c:v>
                </c:pt>
                <c:pt idx="1">
                  <c:v>80.941901881720554</c:v>
                </c:pt>
                <c:pt idx="2">
                  <c:v>80.692849983294309</c:v>
                </c:pt>
                <c:pt idx="3">
                  <c:v>81.626266036461814</c:v>
                </c:pt>
                <c:pt idx="4">
                  <c:v>80.87282576866761</c:v>
                </c:pt>
                <c:pt idx="5">
                  <c:v>79.005128205128301</c:v>
                </c:pt>
                <c:pt idx="6">
                  <c:v>80.77007769145402</c:v>
                </c:pt>
                <c:pt idx="7">
                  <c:v>82.413429256594725</c:v>
                </c:pt>
                <c:pt idx="8">
                  <c:v>79.593871265784017</c:v>
                </c:pt>
                <c:pt idx="9">
                  <c:v>84.216325907842688</c:v>
                </c:pt>
                <c:pt idx="10">
                  <c:v>82.040969455511316</c:v>
                </c:pt>
                <c:pt idx="11">
                  <c:v>80.712610132158389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A-4969-861F-52B07E88A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48186086214254"/>
          <c:y val="0.1981543832731328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Førde,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MÅNED'!$B$310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MÅNED'!$O$310:$O$321</c:f>
              <c:numCache>
                <c:formatCode>0.00</c:formatCode>
                <c:ptCount val="12"/>
                <c:pt idx="0">
                  <c:v>61.156103286384962</c:v>
                </c:pt>
                <c:pt idx="1">
                  <c:v>60.082015545430195</c:v>
                </c:pt>
                <c:pt idx="2">
                  <c:v>59.79469320066336</c:v>
                </c:pt>
                <c:pt idx="3">
                  <c:v>59.967842323651439</c:v>
                </c:pt>
                <c:pt idx="4">
                  <c:v>60.222602739726014</c:v>
                </c:pt>
                <c:pt idx="5">
                  <c:v>59.875415282392041</c:v>
                </c:pt>
                <c:pt idx="6">
                  <c:v>59.809239940387478</c:v>
                </c:pt>
                <c:pt idx="7">
                  <c:v>60.142461197339244</c:v>
                </c:pt>
                <c:pt idx="8">
                  <c:v>59.750486696950041</c:v>
                </c:pt>
                <c:pt idx="9">
                  <c:v>60.186570164857237</c:v>
                </c:pt>
                <c:pt idx="10">
                  <c:v>60.029600000000002</c:v>
                </c:pt>
                <c:pt idx="11">
                  <c:v>61.020148026315802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8-4279-927E-3B71CAFDA9B9}"/>
            </c:ext>
          </c:extLst>
        </c:ser>
        <c:ser>
          <c:idx val="0"/>
          <c:order val="1"/>
          <c:tx>
            <c:strRef>
              <c:f>'Slakteri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3.4176349965823652E-2"/>
                  <c:y val="-8.2304526748971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4-4004-8281-D8BB11EBFAAE}"/>
                </c:ext>
              </c:extLst>
            </c:dLbl>
            <c:dLbl>
              <c:idx val="2"/>
              <c:layout>
                <c:manualLayout>
                  <c:x val="-4.64008026084776E-2"/>
                  <c:y val="9.844322344322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0-4596-BCBD-D91AE374801B}"/>
                </c:ext>
              </c:extLst>
            </c:dLbl>
            <c:dLbl>
              <c:idx val="3"/>
              <c:layout>
                <c:manualLayout>
                  <c:x val="-4.6180500010862116E-2"/>
                  <c:y val="-6.4014594329554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4-4004-8281-D8BB11EBFAAE}"/>
                </c:ext>
              </c:extLst>
            </c:dLbl>
            <c:dLbl>
              <c:idx val="4"/>
              <c:layout>
                <c:manualLayout>
                  <c:x val="3.1897926634768654E-2"/>
                  <c:y val="-6.4014631915866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4-4004-8281-D8BB11EBFA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MÅNED'!$O$88:$O$99</c:f>
              <c:numCache>
                <c:formatCode>0.00</c:formatCode>
                <c:ptCount val="12"/>
                <c:pt idx="0">
                  <c:v>60.022973670624687</c:v>
                </c:pt>
                <c:pt idx="1">
                  <c:v>60.601814516129025</c:v>
                </c:pt>
                <c:pt idx="2">
                  <c:v>60.604744403608422</c:v>
                </c:pt>
                <c:pt idx="3">
                  <c:v>60.491334683772223</c:v>
                </c:pt>
                <c:pt idx="4">
                  <c:v>60.509224011713037</c:v>
                </c:pt>
                <c:pt idx="5">
                  <c:v>60.092628205128207</c:v>
                </c:pt>
                <c:pt idx="6">
                  <c:v>60.628856825749182</c:v>
                </c:pt>
                <c:pt idx="7">
                  <c:v>60.050119904076759</c:v>
                </c:pt>
                <c:pt idx="8">
                  <c:v>60.520172466892518</c:v>
                </c:pt>
                <c:pt idx="9">
                  <c:v>59.935306682941693</c:v>
                </c:pt>
                <c:pt idx="10">
                  <c:v>60.25365205843292</c:v>
                </c:pt>
                <c:pt idx="11">
                  <c:v>60.54983480176211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8-4279-927E-3B71CAFD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9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739131292798922"/>
          <c:y val="0.27655797140583765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MÅNED'!$H$323:$H$334</c:f>
              <c:numCache>
                <c:formatCode>#,##0</c:formatCode>
                <c:ptCount val="12"/>
                <c:pt idx="0">
                  <c:v>4520</c:v>
                </c:pt>
                <c:pt idx="1">
                  <c:v>3602</c:v>
                </c:pt>
                <c:pt idx="2">
                  <c:v>5253</c:v>
                </c:pt>
                <c:pt idx="3">
                  <c:v>3371</c:v>
                </c:pt>
                <c:pt idx="4">
                  <c:v>4918</c:v>
                </c:pt>
                <c:pt idx="5">
                  <c:v>3159</c:v>
                </c:pt>
                <c:pt idx="6">
                  <c:v>3671</c:v>
                </c:pt>
                <c:pt idx="7">
                  <c:v>6376</c:v>
                </c:pt>
                <c:pt idx="8">
                  <c:v>3071</c:v>
                </c:pt>
                <c:pt idx="9">
                  <c:v>4448</c:v>
                </c:pt>
                <c:pt idx="10">
                  <c:v>5043</c:v>
                </c:pt>
                <c:pt idx="11">
                  <c:v>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D-4BC0-9589-0E9928C35F33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MÅNED'!$F$88:$F$99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MÅNED'!$H$101:$H$112</c:f>
              <c:numCache>
                <c:formatCode>#,##0</c:formatCode>
                <c:ptCount val="12"/>
                <c:pt idx="0">
                  <c:v>3855</c:v>
                </c:pt>
                <c:pt idx="1">
                  <c:v>4412</c:v>
                </c:pt>
                <c:pt idx="2">
                  <c:v>4068</c:v>
                </c:pt>
                <c:pt idx="3">
                  <c:v>3279</c:v>
                </c:pt>
                <c:pt idx="4">
                  <c:v>3976</c:v>
                </c:pt>
                <c:pt idx="5">
                  <c:v>4248</c:v>
                </c:pt>
                <c:pt idx="6">
                  <c:v>3649</c:v>
                </c:pt>
                <c:pt idx="7">
                  <c:v>4250</c:v>
                </c:pt>
                <c:pt idx="8">
                  <c:v>3368</c:v>
                </c:pt>
                <c:pt idx="9">
                  <c:v>3708</c:v>
                </c:pt>
                <c:pt idx="10">
                  <c:v>4760</c:v>
                </c:pt>
                <c:pt idx="11">
                  <c:v>4428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DD-4BC0-9589-0E9928C35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16204059584904"/>
          <c:y val="8.2579536048559971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MÅNED'!$K$323:$K$334</c:f>
              <c:numCache>
                <c:formatCode>0.0</c:formatCode>
                <c:ptCount val="12"/>
                <c:pt idx="0">
                  <c:v>3.449196840779885</c:v>
                </c:pt>
                <c:pt idx="1">
                  <c:v>3.2676833195743482</c:v>
                </c:pt>
                <c:pt idx="2">
                  <c:v>3.9540537895838193</c:v>
                </c:pt>
                <c:pt idx="3">
                  <c:v>3.1927488326719264</c:v>
                </c:pt>
                <c:pt idx="4">
                  <c:v>3.937613092283303</c:v>
                </c:pt>
                <c:pt idx="5">
                  <c:v>2.4354892180067385</c:v>
                </c:pt>
                <c:pt idx="6">
                  <c:v>3.017772881968992</c:v>
                </c:pt>
                <c:pt idx="7">
                  <c:v>4.9158462024779688</c:v>
                </c:pt>
                <c:pt idx="8">
                  <c:v>2.5504526202142679</c:v>
                </c:pt>
                <c:pt idx="9">
                  <c:v>3.5261288685946219</c:v>
                </c:pt>
                <c:pt idx="10">
                  <c:v>3.6096457636945365</c:v>
                </c:pt>
                <c:pt idx="11">
                  <c:v>3.5449716329996748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F-4260-AB48-F90BF5950A08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MÅNED'!$F$101:$F$112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MÅNED'!$K$101:$K$112</c:f>
              <c:numCache>
                <c:formatCode>0.0</c:formatCode>
                <c:ptCount val="12"/>
                <c:pt idx="0">
                  <c:v>2.9167202596675468</c:v>
                </c:pt>
                <c:pt idx="1">
                  <c:v>3.6100315018614735</c:v>
                </c:pt>
                <c:pt idx="2">
                  <c:v>3.9222492190211731</c:v>
                </c:pt>
                <c:pt idx="3">
                  <c:v>2.2886697238101221</c:v>
                </c:pt>
                <c:pt idx="4">
                  <c:v>3.1638418079096047</c:v>
                </c:pt>
                <c:pt idx="5">
                  <c:v>3.7070327157854317</c:v>
                </c:pt>
                <c:pt idx="6">
                  <c:v>2.8568520606288361</c:v>
                </c:pt>
                <c:pt idx="7">
                  <c:v>3.518852771200053</c:v>
                </c:pt>
                <c:pt idx="8">
                  <c:v>2.7880102315339852</c:v>
                </c:pt>
                <c:pt idx="9">
                  <c:v>2.864470675483592</c:v>
                </c:pt>
                <c:pt idx="10">
                  <c:v>3.7384351978386188</c:v>
                </c:pt>
                <c:pt idx="11">
                  <c:v>3.9455745943489533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BF-4260-AB48-F90BF595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876051019938298"/>
          <c:y val="0.1690902548471764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MÅNED'!$P$323:$P$334</c:f>
              <c:numCache>
                <c:formatCode>0.00</c:formatCode>
                <c:ptCount val="12"/>
                <c:pt idx="0">
                  <c:v>84.79995554567671</c:v>
                </c:pt>
                <c:pt idx="1">
                  <c:v>84.007621696801053</c:v>
                </c:pt>
                <c:pt idx="2">
                  <c:v>83.448089415360926</c:v>
                </c:pt>
                <c:pt idx="3">
                  <c:v>84.282740053843867</c:v>
                </c:pt>
                <c:pt idx="4">
                  <c:v>83.389325153374358</c:v>
                </c:pt>
                <c:pt idx="5">
                  <c:v>82.919845360824766</c:v>
                </c:pt>
                <c:pt idx="6">
                  <c:v>85.203216937035904</c:v>
                </c:pt>
                <c:pt idx="7">
                  <c:v>83.002958015267055</c:v>
                </c:pt>
                <c:pt idx="8">
                  <c:v>82.668580858085761</c:v>
                </c:pt>
                <c:pt idx="9">
                  <c:v>83.654020035961906</c:v>
                </c:pt>
                <c:pt idx="10">
                  <c:v>82.662855389650261</c:v>
                </c:pt>
                <c:pt idx="11">
                  <c:v>80.532124789207273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8-40D3-8136-4F1EA951FB3B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MÅNED'!$P$101:$P$112</c:f>
              <c:numCache>
                <c:formatCode>0.00</c:formatCode>
                <c:ptCount val="12"/>
                <c:pt idx="0">
                  <c:v>82.10633324272905</c:v>
                </c:pt>
                <c:pt idx="1">
                  <c:v>83.662640186915993</c:v>
                </c:pt>
                <c:pt idx="2">
                  <c:v>83.575024727992258</c:v>
                </c:pt>
                <c:pt idx="3">
                  <c:v>80.265943136655508</c:v>
                </c:pt>
                <c:pt idx="4">
                  <c:v>81.758167129512785</c:v>
                </c:pt>
                <c:pt idx="5">
                  <c:v>80.548752495010021</c:v>
                </c:pt>
                <c:pt idx="6">
                  <c:v>78.158461962513741</c:v>
                </c:pt>
                <c:pt idx="7">
                  <c:v>81.248584905660252</c:v>
                </c:pt>
                <c:pt idx="8">
                  <c:v>82.549821534800799</c:v>
                </c:pt>
                <c:pt idx="9">
                  <c:v>84.815946753599619</c:v>
                </c:pt>
                <c:pt idx="10">
                  <c:v>82.801749578414785</c:v>
                </c:pt>
                <c:pt idx="11">
                  <c:v>80.624821551922693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8-40D3-8136-4F1EA951F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807267870816544"/>
          <c:y val="0.24757840229320929"/>
          <c:w val="0.11226733603845859"/>
          <c:h val="0.1191734417344173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Ølen,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MÅNED'!$B$323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MÅNED'!$O$323:$O$334</c:f>
              <c:numCache>
                <c:formatCode>0.00</c:formatCode>
                <c:ptCount val="12"/>
                <c:pt idx="0">
                  <c:v>60.688375194487683</c:v>
                </c:pt>
                <c:pt idx="1">
                  <c:v>60.70904033379697</c:v>
                </c:pt>
                <c:pt idx="2">
                  <c:v>61.148643484906394</c:v>
                </c:pt>
                <c:pt idx="3">
                  <c:v>60.708345797188173</c:v>
                </c:pt>
                <c:pt idx="4">
                  <c:v>60.572392638036803</c:v>
                </c:pt>
                <c:pt idx="5">
                  <c:v>60.448453608247426</c:v>
                </c:pt>
                <c:pt idx="6">
                  <c:v>59.909540830354686</c:v>
                </c:pt>
                <c:pt idx="7">
                  <c:v>60.737754452926211</c:v>
                </c:pt>
                <c:pt idx="8">
                  <c:v>60.972277227722778</c:v>
                </c:pt>
                <c:pt idx="9">
                  <c:v>60.48831235550989</c:v>
                </c:pt>
                <c:pt idx="10">
                  <c:v>61.216813254244236</c:v>
                </c:pt>
                <c:pt idx="11">
                  <c:v>61.228499156829677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2-4D3D-9328-8D695C6A6E16}"/>
            </c:ext>
          </c:extLst>
        </c:ser>
        <c:ser>
          <c:idx val="0"/>
          <c:order val="1"/>
          <c:tx>
            <c:strRef>
              <c:f>'Slakteri per MÅNED'!$B$101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2"/>
              <c:layout>
                <c:manualLayout>
                  <c:x val="-4.1011619958988423E-2"/>
                  <c:y val="5.7155921353452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2C-49B0-AC96-43494680C91C}"/>
                </c:ext>
              </c:extLst>
            </c:dLbl>
            <c:dLbl>
              <c:idx val="4"/>
              <c:layout>
                <c:manualLayout>
                  <c:x val="-4.2150831624515918E-2"/>
                  <c:y val="8.230452674897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F6-49B3-97F3-880E8A8F4B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MÅNED'!$O$101:$O$112</c:f>
              <c:numCache>
                <c:formatCode>0.00</c:formatCode>
                <c:ptCount val="12"/>
                <c:pt idx="0">
                  <c:v>60.336776297907051</c:v>
                </c:pt>
                <c:pt idx="1">
                  <c:v>60.644859813084118</c:v>
                </c:pt>
                <c:pt idx="2">
                  <c:v>60.571463897131544</c:v>
                </c:pt>
                <c:pt idx="3">
                  <c:v>60.765515132986842</c:v>
                </c:pt>
                <c:pt idx="4">
                  <c:v>60.470083312294889</c:v>
                </c:pt>
                <c:pt idx="5">
                  <c:v>60.562375249500995</c:v>
                </c:pt>
                <c:pt idx="6">
                  <c:v>60.745314222712253</c:v>
                </c:pt>
                <c:pt idx="7">
                  <c:v>60.462028301886797</c:v>
                </c:pt>
                <c:pt idx="8">
                  <c:v>60.441998810232015</c:v>
                </c:pt>
                <c:pt idx="9">
                  <c:v>60.152404237978814</c:v>
                </c:pt>
                <c:pt idx="10">
                  <c:v>60.153035413153447</c:v>
                </c:pt>
                <c:pt idx="11">
                  <c:v>60.199631591066094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02-4D3D-9328-8D695C6A6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391845756122592"/>
          <c:y val="0.26055431342687108"/>
          <c:w val="0.10030956058722325"/>
          <c:h val="0.12062041627512612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Nordfjord Kjøtt,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MÅNED'!$F$114:$F$125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MÅNED'!$H$349:$H$360</c:f>
              <c:numCache>
                <c:formatCode>#,##0</c:formatCode>
                <c:ptCount val="12"/>
                <c:pt idx="0">
                  <c:v>6035</c:v>
                </c:pt>
                <c:pt idx="1">
                  <c:v>5119</c:v>
                </c:pt>
                <c:pt idx="2">
                  <c:v>7149</c:v>
                </c:pt>
                <c:pt idx="3">
                  <c:v>4186</c:v>
                </c:pt>
                <c:pt idx="4">
                  <c:v>6873</c:v>
                </c:pt>
                <c:pt idx="5">
                  <c:v>6355</c:v>
                </c:pt>
                <c:pt idx="6">
                  <c:v>6315</c:v>
                </c:pt>
                <c:pt idx="7">
                  <c:v>7405</c:v>
                </c:pt>
                <c:pt idx="8">
                  <c:v>5795</c:v>
                </c:pt>
                <c:pt idx="9">
                  <c:v>7245</c:v>
                </c:pt>
                <c:pt idx="10">
                  <c:v>6632</c:v>
                </c:pt>
                <c:pt idx="11">
                  <c:v>6290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3-4B69-A0F6-5AD94D37F39D}"/>
            </c:ext>
          </c:extLst>
        </c:ser>
        <c:ser>
          <c:idx val="0"/>
          <c:order val="1"/>
          <c:tx>
            <c:strRef>
              <c:f>'Slakteri per MÅNED'!$B$114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MÅNED'!$F$114:$F$125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MÅNED'!$H$114:$H$125</c:f>
              <c:numCache>
                <c:formatCode>#,##0</c:formatCode>
                <c:ptCount val="12"/>
                <c:pt idx="0">
                  <c:v>1050</c:v>
                </c:pt>
                <c:pt idx="1">
                  <c:v>216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3-4B69-A0F6-5AD94D37F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96151289136342"/>
          <c:y val="0.2106118810620370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MÅNED'!$H$349:$H$360</c:f>
              <c:numCache>
                <c:formatCode>#,##0</c:formatCode>
                <c:ptCount val="12"/>
                <c:pt idx="0">
                  <c:v>6035</c:v>
                </c:pt>
                <c:pt idx="1">
                  <c:v>5119</c:v>
                </c:pt>
                <c:pt idx="2">
                  <c:v>7149</c:v>
                </c:pt>
                <c:pt idx="3">
                  <c:v>4186</c:v>
                </c:pt>
                <c:pt idx="4">
                  <c:v>6873</c:v>
                </c:pt>
                <c:pt idx="5">
                  <c:v>6355</c:v>
                </c:pt>
                <c:pt idx="6">
                  <c:v>6315</c:v>
                </c:pt>
                <c:pt idx="7">
                  <c:v>7405</c:v>
                </c:pt>
                <c:pt idx="8">
                  <c:v>5795</c:v>
                </c:pt>
                <c:pt idx="9">
                  <c:v>7245</c:v>
                </c:pt>
                <c:pt idx="10">
                  <c:v>6632</c:v>
                </c:pt>
                <c:pt idx="11">
                  <c:v>6290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D3-41BA-A541-2299C466644F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MÅNED'!$H$127:$H$138</c:f>
              <c:numCache>
                <c:formatCode>#,##0</c:formatCode>
                <c:ptCount val="12"/>
                <c:pt idx="0">
                  <c:v>7143</c:v>
                </c:pt>
                <c:pt idx="1">
                  <c:v>6322</c:v>
                </c:pt>
                <c:pt idx="2">
                  <c:v>6421</c:v>
                </c:pt>
                <c:pt idx="3">
                  <c:v>7700</c:v>
                </c:pt>
                <c:pt idx="4">
                  <c:v>7372</c:v>
                </c:pt>
                <c:pt idx="5">
                  <c:v>6465</c:v>
                </c:pt>
                <c:pt idx="6">
                  <c:v>7361</c:v>
                </c:pt>
                <c:pt idx="7">
                  <c:v>7373</c:v>
                </c:pt>
                <c:pt idx="8">
                  <c:v>6325</c:v>
                </c:pt>
                <c:pt idx="9">
                  <c:v>7867</c:v>
                </c:pt>
                <c:pt idx="10">
                  <c:v>6518</c:v>
                </c:pt>
                <c:pt idx="11">
                  <c:v>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D3-41BA-A541-2299C4666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584541790455611"/>
          <c:y val="0.1185184399119921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MÅNED'!$K$349:$K$360</c:f>
              <c:numCache>
                <c:formatCode>0.0</c:formatCode>
                <c:ptCount val="12"/>
                <c:pt idx="0">
                  <c:v>4.6052882597580984</c:v>
                </c:pt>
                <c:pt idx="1">
                  <c:v>4.6438842068020794</c:v>
                </c:pt>
                <c:pt idx="2">
                  <c:v>5.3812165508727823</c:v>
                </c:pt>
                <c:pt idx="3">
                  <c:v>3.964653400642149</c:v>
                </c:pt>
                <c:pt idx="4">
                  <c:v>5.5028903585325626</c:v>
                </c:pt>
                <c:pt idx="5">
                  <c:v>4.8995042673101681</c:v>
                </c:pt>
                <c:pt idx="6">
                  <c:v>5.191292767538596</c:v>
                </c:pt>
                <c:pt idx="7">
                  <c:v>5.7091971658327099</c:v>
                </c:pt>
                <c:pt idx="8">
                  <c:v>4.8127231957478616</c:v>
                </c:pt>
                <c:pt idx="9">
                  <c:v>5.7434360730593603</c:v>
                </c:pt>
                <c:pt idx="10">
                  <c:v>4.747009856201104</c:v>
                </c:pt>
                <c:pt idx="11">
                  <c:v>5.6824341415820472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A-4DE5-B527-22511FF36DEC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MÅNED'!$F$127:$F$138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MÅNED'!$K$127:$K$138</c:f>
              <c:numCache>
                <c:formatCode>0.0</c:formatCode>
                <c:ptCount val="12"/>
                <c:pt idx="0">
                  <c:v>5.4044443099365207</c:v>
                </c:pt>
                <c:pt idx="1">
                  <c:v>5.172851123020906</c:v>
                </c:pt>
                <c:pt idx="2">
                  <c:v>6.1909445022947276</c:v>
                </c:pt>
                <c:pt idx="3">
                  <c:v>5.3744302754918998</c:v>
                </c:pt>
                <c:pt idx="4">
                  <c:v>5.8661573963555345</c:v>
                </c:pt>
                <c:pt idx="5">
                  <c:v>5.6417058633598911</c:v>
                </c:pt>
                <c:pt idx="6">
                  <c:v>5.7630276838281347</c:v>
                </c:pt>
                <c:pt idx="7">
                  <c:v>6.1045885840136451</c:v>
                </c:pt>
                <c:pt idx="8">
                  <c:v>5.2357971242436037</c:v>
                </c:pt>
                <c:pt idx="9">
                  <c:v>6.0773437982819356</c:v>
                </c:pt>
                <c:pt idx="10">
                  <c:v>5.1191429872924621</c:v>
                </c:pt>
                <c:pt idx="11">
                  <c:v>6.2052803692516063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A-4DE5-B527-22511FF36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3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575862227747"/>
          <c:y val="0.1780508283238788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Slaktgris,</a:t>
            </a:r>
            <a:r>
              <a:rPr lang="nb-NO" sz="2800" baseline="0"/>
              <a:t> A</a:t>
            </a:r>
            <a:r>
              <a:rPr lang="nb-NO" sz="2800"/>
              <a:t>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84347623747323E-2"/>
          <c:y val="0.1730274151958463"/>
          <c:w val="0.9071336623401054"/>
          <c:h val="0.71634779242684654"/>
        </c:manualLayout>
      </c:layout>
      <c:lineChart>
        <c:grouping val="standard"/>
        <c:varyColors val="0"/>
        <c:ser>
          <c:idx val="0"/>
          <c:order val="0"/>
          <c:tx>
            <c:strRef>
              <c:f>Måned!$D$36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triangle"/>
            <c:size val="7"/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Måned!$K$36:$K$47</c:f>
              <c:numCache>
                <c:formatCode>0.0</c:formatCode>
                <c:ptCount val="12"/>
                <c:pt idx="0">
                  <c:v>9.0346660144407487</c:v>
                </c:pt>
                <c:pt idx="1">
                  <c:v>7.5808970411035519</c:v>
                </c:pt>
                <c:pt idx="2">
                  <c:v>9.3844217144854696</c:v>
                </c:pt>
                <c:pt idx="3">
                  <c:v>7.7275277526322643</c:v>
                </c:pt>
                <c:pt idx="4">
                  <c:v>8.1047486287699098</c:v>
                </c:pt>
                <c:pt idx="5">
                  <c:v>8.4159169135563054</c:v>
                </c:pt>
                <c:pt idx="6">
                  <c:v>7.8197212305279074</c:v>
                </c:pt>
                <c:pt idx="7">
                  <c:v>8.9975567461382298</c:v>
                </c:pt>
                <c:pt idx="8">
                  <c:v>8.1584562624304375</c:v>
                </c:pt>
                <c:pt idx="9">
                  <c:v>8.0815923165701022</c:v>
                </c:pt>
                <c:pt idx="10">
                  <c:v>9.3852548386163122</c:v>
                </c:pt>
                <c:pt idx="11">
                  <c:v>7.3092405407287933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1-4FB8-9F73-A898BDCAFA63}"/>
            </c:ext>
          </c:extLst>
        </c:ser>
        <c:ser>
          <c:idx val="4"/>
          <c:order val="1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val>
            <c:numRef>
              <c:f>Måned!$K$23:$K$34</c:f>
              <c:numCache>
                <c:formatCode>0.0</c:formatCode>
                <c:ptCount val="12"/>
                <c:pt idx="0">
                  <c:v>9.009147343153062</c:v>
                </c:pt>
                <c:pt idx="1">
                  <c:v>7.5020016086388388</c:v>
                </c:pt>
                <c:pt idx="2">
                  <c:v>9.0107081820527437</c:v>
                </c:pt>
                <c:pt idx="3">
                  <c:v>7.2770077881687314</c:v>
                </c:pt>
                <c:pt idx="4">
                  <c:v>8.5195008364029992</c:v>
                </c:pt>
                <c:pt idx="5">
                  <c:v>8.7923247785296237</c:v>
                </c:pt>
                <c:pt idx="6">
                  <c:v>8.184700100606932</c:v>
                </c:pt>
                <c:pt idx="7">
                  <c:v>8.732839348112476</c:v>
                </c:pt>
                <c:pt idx="8">
                  <c:v>8.0668389721527003</c:v>
                </c:pt>
                <c:pt idx="9">
                  <c:v>8.41605124102351</c:v>
                </c:pt>
                <c:pt idx="10">
                  <c:v>9.3723678462390687</c:v>
                </c:pt>
                <c:pt idx="11">
                  <c:v>7.1165119549193108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F1-4FB8-9F73-A898BDCAFA63}"/>
            </c:ext>
          </c:extLst>
        </c:ser>
        <c:ser>
          <c:idx val="2"/>
          <c:order val="2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DFF1-4FB8-9F73-A898BDCAFA63}"/>
              </c:ext>
            </c:extLst>
          </c:dPt>
          <c:dLbls>
            <c:dLbl>
              <c:idx val="0"/>
              <c:layout>
                <c:manualLayout>
                  <c:x val="-2.5139319130585026E-2"/>
                  <c:y val="-9.0688253327281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CD-4B5B-AAFC-B2A26C9E3FA9}"/>
                </c:ext>
              </c:extLst>
            </c:dLbl>
            <c:dLbl>
              <c:idx val="4"/>
              <c:layout>
                <c:manualLayout>
                  <c:x val="-2.6873065277521906E-2"/>
                  <c:y val="0.10769230082614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C-4C59-926E-77677B6FCBDE}"/>
                </c:ext>
              </c:extLst>
            </c:dLbl>
            <c:dLbl>
              <c:idx val="5"/>
              <c:layout>
                <c:manualLayout>
                  <c:x val="-2.6006192204053521E-2"/>
                  <c:y val="7.5573544439401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CD-4B5B-AAFC-B2A26C9E3FA9}"/>
                </c:ext>
              </c:extLst>
            </c:dLbl>
            <c:dLbl>
              <c:idx val="6"/>
              <c:layout>
                <c:manualLayout>
                  <c:x val="-3.20743037183326E-2"/>
                  <c:y val="-0.103913623604176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CD-4B5B-AAFC-B2A26C9E3FA9}"/>
                </c:ext>
              </c:extLst>
            </c:dLbl>
            <c:dLbl>
              <c:idx val="7"/>
              <c:layout>
                <c:manualLayout>
                  <c:x val="-3.20743037183326E-2"/>
                  <c:y val="9.257759193826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C-4C59-926E-77677B6FCBDE}"/>
                </c:ext>
              </c:extLst>
            </c:dLbl>
            <c:dLbl>
              <c:idx val="8"/>
              <c:layout>
                <c:manualLayout>
                  <c:x val="-3.4674922938737945E-2"/>
                  <c:y val="-6.0458835551521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EE-4FF5-849B-8EA87F624FFD}"/>
                </c:ext>
              </c:extLst>
            </c:dLbl>
            <c:dLbl>
              <c:idx val="9"/>
              <c:layout>
                <c:manualLayout>
                  <c:x val="-1.9071207616305867E-2"/>
                  <c:y val="9.4466930549251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B-4079-9833-FE94052EFD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Måned!$K$10:$K$21</c:f>
              <c:numCache>
                <c:formatCode>0.0</c:formatCode>
                <c:ptCount val="12"/>
                <c:pt idx="0">
                  <c:v>8.9306757552988518</c:v>
                </c:pt>
                <c:pt idx="1">
                  <c:v>8.258082738265772</c:v>
                </c:pt>
                <c:pt idx="2">
                  <c:v>7.0081030093030554</c:v>
                </c:pt>
                <c:pt idx="3">
                  <c:v>9.6808392749995971</c:v>
                </c:pt>
                <c:pt idx="4">
                  <c:v>8.4915375176358054</c:v>
                </c:pt>
                <c:pt idx="5">
                  <c:v>7.6361254140398254</c:v>
                </c:pt>
                <c:pt idx="6">
                  <c:v>8.5447387140875826</c:v>
                </c:pt>
                <c:pt idx="7">
                  <c:v>8.1076329728320324</c:v>
                </c:pt>
                <c:pt idx="8">
                  <c:v>8.1857023280336492</c:v>
                </c:pt>
                <c:pt idx="9">
                  <c:v>8.8373479264957151</c:v>
                </c:pt>
                <c:pt idx="10">
                  <c:v>8.6697183488118377</c:v>
                </c:pt>
                <c:pt idx="11">
                  <c:v>7.3556502497221796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F1-4FB8-9F73-A898BDCAF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520640"/>
        <c:axId val="875521032"/>
      </c:lineChart>
      <c:catAx>
        <c:axId val="8755206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1032"/>
        <c:crosses val="autoZero"/>
        <c:auto val="1"/>
        <c:lblAlgn val="ctr"/>
        <c:lblOffset val="100"/>
        <c:noMultiLvlLbl val="0"/>
      </c:catAx>
      <c:valAx>
        <c:axId val="875521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75520640"/>
        <c:crosses val="autoZero"/>
        <c:crossBetween val="between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6506328139312"/>
          <c:y val="0.58965246434468443"/>
          <c:w val="8.720743119092593E-2"/>
          <c:h val="0.123715974982776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 Slakteri,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MÅNED'!$P$349:$P$360</c:f>
              <c:numCache>
                <c:formatCode>0.00</c:formatCode>
                <c:ptCount val="12"/>
                <c:pt idx="0">
                  <c:v>83.398588743151066</c:v>
                </c:pt>
                <c:pt idx="1">
                  <c:v>83.769221744231459</c:v>
                </c:pt>
                <c:pt idx="2">
                  <c:v>81.978276733090141</c:v>
                </c:pt>
                <c:pt idx="3">
                  <c:v>84.207581918201157</c:v>
                </c:pt>
                <c:pt idx="4">
                  <c:v>84.146666666666704</c:v>
                </c:pt>
                <c:pt idx="5">
                  <c:v>83.635451080050913</c:v>
                </c:pt>
                <c:pt idx="6">
                  <c:v>82.12111306011802</c:v>
                </c:pt>
                <c:pt idx="7">
                  <c:v>81.857949136406944</c:v>
                </c:pt>
                <c:pt idx="8">
                  <c:v>83.038042538474755</c:v>
                </c:pt>
                <c:pt idx="9">
                  <c:v>82.297946440960217</c:v>
                </c:pt>
                <c:pt idx="10">
                  <c:v>83.633635676492688</c:v>
                </c:pt>
                <c:pt idx="11">
                  <c:v>81.346191841937511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F-4404-8400-77F12616BA84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MÅNED'!$P$127:$P$138</c:f>
              <c:numCache>
                <c:formatCode>0.00</c:formatCode>
                <c:ptCount val="12"/>
                <c:pt idx="0">
                  <c:v>83.40391414141402</c:v>
                </c:pt>
                <c:pt idx="1">
                  <c:v>82.732074873096394</c:v>
                </c:pt>
                <c:pt idx="2">
                  <c:v>81.66543922608848</c:v>
                </c:pt>
                <c:pt idx="3">
                  <c:v>85.038430504945396</c:v>
                </c:pt>
                <c:pt idx="4">
                  <c:v>82.329068660774865</c:v>
                </c:pt>
                <c:pt idx="5">
                  <c:v>81.03192050923785</c:v>
                </c:pt>
                <c:pt idx="6">
                  <c:v>79.941403269754503</c:v>
                </c:pt>
                <c:pt idx="7">
                  <c:v>80.231261898286732</c:v>
                </c:pt>
                <c:pt idx="8">
                  <c:v>78.231619863556944</c:v>
                </c:pt>
                <c:pt idx="9">
                  <c:v>81.26907098254101</c:v>
                </c:pt>
                <c:pt idx="10">
                  <c:v>80.749092028316284</c:v>
                </c:pt>
                <c:pt idx="11">
                  <c:v>77.204087232813507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BF-4404-8400-77F12616B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7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41033039574678"/>
          <c:y val="0.27244182269858402"/>
          <c:w val="0.10993483953596363"/>
          <c:h val="9.9651857899033525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Midt-Norge</a:t>
            </a:r>
            <a:r>
              <a:rPr lang="en-US" sz="2800" baseline="0"/>
              <a:t> Slakteri</a:t>
            </a:r>
            <a:r>
              <a:rPr lang="en-US" sz="2800"/>
              <a:t>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MÅNED'!$B$349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MÅNED'!$O$349:$O$360</c:f>
              <c:numCache>
                <c:formatCode>0.00</c:formatCode>
                <c:ptCount val="12"/>
                <c:pt idx="0">
                  <c:v>60.717582600033197</c:v>
                </c:pt>
                <c:pt idx="1">
                  <c:v>61.071372702385638</c:v>
                </c:pt>
                <c:pt idx="2">
                  <c:v>61.26396295256805</c:v>
                </c:pt>
                <c:pt idx="3">
                  <c:v>60.782348720401842</c:v>
                </c:pt>
                <c:pt idx="4">
                  <c:v>60.992967032967023</c:v>
                </c:pt>
                <c:pt idx="5">
                  <c:v>60.857528589580689</c:v>
                </c:pt>
                <c:pt idx="6">
                  <c:v>60.833678839100607</c:v>
                </c:pt>
                <c:pt idx="7">
                  <c:v>60.925880592955266</c:v>
                </c:pt>
                <c:pt idx="8">
                  <c:v>60.974753588103056</c:v>
                </c:pt>
                <c:pt idx="9">
                  <c:v>61.023726932149295</c:v>
                </c:pt>
                <c:pt idx="10">
                  <c:v>60.863492063492046</c:v>
                </c:pt>
                <c:pt idx="11">
                  <c:v>61.202039515615041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9-45B4-869F-2B9B908CECF7}"/>
            </c:ext>
          </c:extLst>
        </c:ser>
        <c:ser>
          <c:idx val="0"/>
          <c:order val="1"/>
          <c:tx>
            <c:strRef>
              <c:f>'Slakteri per MÅNED'!$B$127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2.6201868307131466E-2"/>
                  <c:y val="7.7732053040695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39-4719-A666-285ED8FF3E3F}"/>
                </c:ext>
              </c:extLst>
            </c:dLbl>
            <c:dLbl>
              <c:idx val="2"/>
              <c:layout>
                <c:manualLayout>
                  <c:x val="1.8227386648439238E-2"/>
                  <c:y val="-4.3438500228623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39-4719-A666-285ED8FF3E3F}"/>
                </c:ext>
              </c:extLst>
            </c:dLbl>
            <c:dLbl>
              <c:idx val="3"/>
              <c:layout>
                <c:manualLayout>
                  <c:x val="-3.3037138300296198E-2"/>
                  <c:y val="8.9163237311385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39-4719-A666-285ED8FF3E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MÅNED'!$O$127:$O$138</c:f>
              <c:numCache>
                <c:formatCode>0.00</c:formatCode>
                <c:ptCount val="12"/>
                <c:pt idx="0">
                  <c:v>61.142115600448946</c:v>
                </c:pt>
                <c:pt idx="1">
                  <c:v>60.86579949238579</c:v>
                </c:pt>
                <c:pt idx="2">
                  <c:v>61.168513028553583</c:v>
                </c:pt>
                <c:pt idx="3">
                  <c:v>60.850338365434645</c:v>
                </c:pt>
                <c:pt idx="4">
                  <c:v>61.172263766145491</c:v>
                </c:pt>
                <c:pt idx="5">
                  <c:v>60.897686694612645</c:v>
                </c:pt>
                <c:pt idx="6">
                  <c:v>61.073433242506802</c:v>
                </c:pt>
                <c:pt idx="7">
                  <c:v>60.986129997280401</c:v>
                </c:pt>
                <c:pt idx="8">
                  <c:v>60.675551324765998</c:v>
                </c:pt>
                <c:pt idx="9">
                  <c:v>60.590034408054038</c:v>
                </c:pt>
                <c:pt idx="10">
                  <c:v>60.989073561095722</c:v>
                </c:pt>
                <c:pt idx="11">
                  <c:v>60.927498555748144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9-45B4-869F-2B9B908CE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872365236642074"/>
          <c:y val="0.25598183971859478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'Slakteri per MÅNED'!$F$140:$F$151</c15:sqref>
                  </c15:fullRef>
                </c:ext>
              </c:extLst>
              <c:f>('Slakteri per MÅNED'!$F$140:$F$141,'Slakteri per MÅNED'!$F$143:$F$151)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'Slakteri per MÅNED'!$H$362:$H$373</c15:sqref>
                  </c15:fullRef>
                </c:ext>
              </c:extLst>
              <c:f>('Slakteri per MÅNED'!$H$362:$H$363,'Slakteri per MÅNED'!$H$365:$H$373)</c:f>
              <c:numCache>
                <c:formatCode>#,##0</c:formatCode>
                <c:ptCount val="11"/>
                <c:pt idx="0">
                  <c:v>664</c:v>
                </c:pt>
                <c:pt idx="1">
                  <c:v>1027</c:v>
                </c:pt>
                <c:pt idx="2">
                  <c:v>620</c:v>
                </c:pt>
                <c:pt idx="3">
                  <c:v>919</c:v>
                </c:pt>
                <c:pt idx="4">
                  <c:v>851</c:v>
                </c:pt>
                <c:pt idx="5">
                  <c:v>986</c:v>
                </c:pt>
                <c:pt idx="6">
                  <c:v>1376</c:v>
                </c:pt>
                <c:pt idx="7">
                  <c:v>394</c:v>
                </c:pt>
                <c:pt idx="8">
                  <c:v>1442</c:v>
                </c:pt>
                <c:pt idx="9">
                  <c:v>896</c:v>
                </c:pt>
                <c:pt idx="10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5-43C3-A684-9D84536BA887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'Slakteri per MÅNED'!$F$140:$F$151</c15:sqref>
                  </c15:fullRef>
                </c:ext>
              </c:extLst>
              <c:f>('Slakteri per MÅNED'!$F$140:$F$141,'Slakteri per MÅNED'!$F$143:$F$151)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'Slakteri per MÅNED'!$H$140:$H$151</c15:sqref>
                  </c15:fullRef>
                </c:ext>
              </c:extLst>
              <c:f>('Slakteri per MÅNED'!$H$140:$H$141,'Slakteri per MÅNED'!$H$143:$H$151)</c:f>
              <c:numCache>
                <c:formatCode>#,##0</c:formatCode>
                <c:ptCount val="11"/>
                <c:pt idx="0">
                  <c:v>964</c:v>
                </c:pt>
                <c:pt idx="1">
                  <c:v>739</c:v>
                </c:pt>
                <c:pt idx="2">
                  <c:v>897</c:v>
                </c:pt>
                <c:pt idx="3">
                  <c:v>955</c:v>
                </c:pt>
                <c:pt idx="4">
                  <c:v>856</c:v>
                </c:pt>
                <c:pt idx="5">
                  <c:v>868</c:v>
                </c:pt>
                <c:pt idx="6">
                  <c:v>1261</c:v>
                </c:pt>
                <c:pt idx="7">
                  <c:v>510</c:v>
                </c:pt>
                <c:pt idx="8">
                  <c:v>1167</c:v>
                </c:pt>
                <c:pt idx="9">
                  <c:v>795</c:v>
                </c:pt>
                <c:pt idx="10">
                  <c:v>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5-43C3-A684-9D84536BA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78710297239224"/>
          <c:y val="0.18141149023038788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MÅNED'!$K$362:$K$373</c:f>
              <c:numCache>
                <c:formatCode>0.0</c:formatCode>
                <c:ptCount val="12"/>
                <c:pt idx="0">
                  <c:v>0.50669617307031933</c:v>
                </c:pt>
                <c:pt idx="1">
                  <c:v>0.93167983598080395</c:v>
                </c:pt>
                <c:pt idx="2">
                  <c:v>0.69250513733430685</c:v>
                </c:pt>
                <c:pt idx="3">
                  <c:v>0.58721574495894224</c:v>
                </c:pt>
                <c:pt idx="4">
                  <c:v>0.73580041313711986</c:v>
                </c:pt>
                <c:pt idx="5">
                  <c:v>0.65609411982391086</c:v>
                </c:pt>
                <c:pt idx="6">
                  <c:v>0.81054864113904279</c:v>
                </c:pt>
                <c:pt idx="7">
                  <c:v>1.0608852532323847</c:v>
                </c:pt>
                <c:pt idx="8">
                  <c:v>0.32721534756249482</c:v>
                </c:pt>
                <c:pt idx="9">
                  <c:v>1.1431380010147134</c:v>
                </c:pt>
                <c:pt idx="10">
                  <c:v>0.64133305656757977</c:v>
                </c:pt>
                <c:pt idx="11">
                  <c:v>0.7109818234380082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4-4D6B-AB07-67E6099B8A9A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MÅNED'!$K$140:$K$151</c:f>
              <c:numCache>
                <c:formatCode>0.0</c:formatCode>
                <c:ptCount val="12"/>
                <c:pt idx="0">
                  <c:v>0.72936921668469912</c:v>
                </c:pt>
                <c:pt idx="1">
                  <c:v>0.60467209426011537</c:v>
                </c:pt>
                <c:pt idx="2">
                  <c:v>0.85329168112923748</c:v>
                </c:pt>
                <c:pt idx="3">
                  <c:v>0.62608622819691351</c:v>
                </c:pt>
                <c:pt idx="4">
                  <c:v>0.75992679239277472</c:v>
                </c:pt>
                <c:pt idx="5">
                  <c:v>0.74699152653303436</c:v>
                </c:pt>
                <c:pt idx="6">
                  <c:v>0.67956908430414631</c:v>
                </c:pt>
                <c:pt idx="7">
                  <c:v>1.044064316349004</c:v>
                </c:pt>
                <c:pt idx="8">
                  <c:v>0.42217494598644073</c:v>
                </c:pt>
                <c:pt idx="9">
                  <c:v>0.90152030158828256</c:v>
                </c:pt>
                <c:pt idx="10">
                  <c:v>0.62438150888271049</c:v>
                </c:pt>
                <c:pt idx="11">
                  <c:v>0.89283327541500712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4-4D6B-AB07-67E6099B8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81511399598492"/>
          <c:y val="0.4950667028690378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MÅNED'!$P$362:$P$373</c:f>
              <c:numCache>
                <c:formatCode>0.00</c:formatCode>
                <c:ptCount val="12"/>
                <c:pt idx="0">
                  <c:v>84.37912254160365</c:v>
                </c:pt>
                <c:pt idx="1">
                  <c:v>80.501269531250003</c:v>
                </c:pt>
                <c:pt idx="2">
                  <c:v>82.889760348583863</c:v>
                </c:pt>
                <c:pt idx="3">
                  <c:v>80.153333333333279</c:v>
                </c:pt>
                <c:pt idx="4">
                  <c:v>81.213800657174176</c:v>
                </c:pt>
                <c:pt idx="5">
                  <c:v>80.800000000000011</c:v>
                </c:pt>
                <c:pt idx="6">
                  <c:v>81.196744659206502</c:v>
                </c:pt>
                <c:pt idx="7">
                  <c:v>81.252962692026358</c:v>
                </c:pt>
                <c:pt idx="8">
                  <c:v>82.935786802030478</c:v>
                </c:pt>
                <c:pt idx="9">
                  <c:v>82.539999999999978</c:v>
                </c:pt>
                <c:pt idx="10">
                  <c:v>81.641899441340726</c:v>
                </c:pt>
                <c:pt idx="11">
                  <c:v>78.758035714285754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B-4282-8B73-2B31A6694AD0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4.2145593869731802E-2"/>
                  <c:y val="0.10955710955710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24-441B-B004-9510DF48AA82}"/>
                </c:ext>
              </c:extLst>
            </c:dLbl>
            <c:dLbl>
              <c:idx val="1"/>
              <c:layout>
                <c:manualLayout>
                  <c:x val="-3.3205619412515985E-2"/>
                  <c:y val="-9.3240093240093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24-441B-B004-9510DF48AA82}"/>
                </c:ext>
              </c:extLst>
            </c:dLbl>
            <c:dLbl>
              <c:idx val="2"/>
              <c:layout>
                <c:manualLayout>
                  <c:x val="-6.7688378033205668E-2"/>
                  <c:y val="0.10955710955710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24-441B-B004-9510DF48AA82}"/>
                </c:ext>
              </c:extLst>
            </c:dLbl>
            <c:dLbl>
              <c:idx val="3"/>
              <c:layout>
                <c:manualLayout>
                  <c:x val="-5.2362707535121372E-2"/>
                  <c:y val="7.226107226107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24-441B-B004-9510DF48AA82}"/>
                </c:ext>
              </c:extLst>
            </c:dLbl>
            <c:dLbl>
              <c:idx val="4"/>
              <c:layout>
                <c:manualLayout>
                  <c:x val="-3.5759897828863393E-2"/>
                  <c:y val="-8.8578088578088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24-441B-B004-9510DF48AA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MÅNED'!$P$140:$P$151</c:f>
              <c:numCache>
                <c:formatCode>0.00</c:formatCode>
                <c:ptCount val="12"/>
                <c:pt idx="0">
                  <c:v>81.970637408568393</c:v>
                </c:pt>
                <c:pt idx="1">
                  <c:v>81.381471389645696</c:v>
                </c:pt>
                <c:pt idx="2">
                  <c:v>81.355340909091012</c:v>
                </c:pt>
                <c:pt idx="3">
                  <c:v>78.215022421524651</c:v>
                </c:pt>
                <c:pt idx="4">
                  <c:v>80.780607966456898</c:v>
                </c:pt>
                <c:pt idx="5">
                  <c:v>77.942018779342689</c:v>
                </c:pt>
                <c:pt idx="6">
                  <c:v>79.342972350230497</c:v>
                </c:pt>
                <c:pt idx="7">
                  <c:v>78.741812400635894</c:v>
                </c:pt>
                <c:pt idx="8">
                  <c:v>78.269521912350598</c:v>
                </c:pt>
                <c:pt idx="9">
                  <c:v>79.122746781115907</c:v>
                </c:pt>
                <c:pt idx="10">
                  <c:v>82.222950819672121</c:v>
                </c:pt>
                <c:pt idx="11">
                  <c:v>78.607492507492495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B-4282-8B73-2B31A6694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98476483543004"/>
          <c:y val="0.22670043866894266"/>
          <c:w val="0.11121539405275491"/>
          <c:h val="0.1224550777306682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Målselv,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MÅNED'!$B$362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MÅNED'!$O$362:$O$373</c:f>
              <c:numCache>
                <c:formatCode>0.00</c:formatCode>
                <c:ptCount val="12"/>
                <c:pt idx="0">
                  <c:v>60.393343419062013</c:v>
                </c:pt>
                <c:pt idx="1">
                  <c:v>60.995117187500007</c:v>
                </c:pt>
                <c:pt idx="2">
                  <c:v>60.188453159041394</c:v>
                </c:pt>
                <c:pt idx="3">
                  <c:v>60.58048780487804</c:v>
                </c:pt>
                <c:pt idx="4">
                  <c:v>59.917853231106257</c:v>
                </c:pt>
                <c:pt idx="5">
                  <c:v>60.674528301886802</c:v>
                </c:pt>
                <c:pt idx="6">
                  <c:v>59.930824008138352</c:v>
                </c:pt>
                <c:pt idx="7">
                  <c:v>59.836137527432335</c:v>
                </c:pt>
                <c:pt idx="8">
                  <c:v>59.345177664974607</c:v>
                </c:pt>
                <c:pt idx="9">
                  <c:v>59.370731707317077</c:v>
                </c:pt>
                <c:pt idx="10">
                  <c:v>60.138547486033509</c:v>
                </c:pt>
                <c:pt idx="11">
                  <c:v>60.766581632653057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3-469F-8244-E88F8D6AF737}"/>
            </c:ext>
          </c:extLst>
        </c:ser>
        <c:ser>
          <c:idx val="0"/>
          <c:order val="1"/>
          <c:tx>
            <c:strRef>
              <c:f>'Slakteri per MÅNED'!$B$140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1.1392116655274551E-2"/>
                  <c:y val="-5.4869684499314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48-4B33-B359-C89E7E9517FB}"/>
                </c:ext>
              </c:extLst>
            </c:dLbl>
            <c:dLbl>
              <c:idx val="1"/>
              <c:layout>
                <c:manualLayout>
                  <c:x val="-4.5568466621098199E-3"/>
                  <c:y val="5.4869684499314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48-4B33-B359-C89E7E9517FB}"/>
                </c:ext>
              </c:extLst>
            </c:dLbl>
            <c:dLbl>
              <c:idx val="2"/>
              <c:layout>
                <c:manualLayout>
                  <c:x val="-2.8480291638186377E-2"/>
                  <c:y val="-9.3735711019661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48-4B33-B359-C89E7E9517FB}"/>
                </c:ext>
              </c:extLst>
            </c:dLbl>
            <c:dLbl>
              <c:idx val="3"/>
              <c:layout>
                <c:manualLayout>
                  <c:x val="-4.8986101617680564E-2"/>
                  <c:y val="9.3735711019661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48-4B33-B359-C89E7E9517FB}"/>
                </c:ext>
              </c:extLst>
            </c:dLbl>
            <c:dLbl>
              <c:idx val="4"/>
              <c:layout>
                <c:manualLayout>
                  <c:x val="-3.1897926634768821E-2"/>
                  <c:y val="-8.230452674897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FA-418D-B4FE-BB49F166C41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MÅNED'!$O$140:$O$151</c:f>
              <c:numCache>
                <c:formatCode>0.00</c:formatCode>
                <c:ptCount val="12"/>
                <c:pt idx="0">
                  <c:v>60.007314524555902</c:v>
                </c:pt>
                <c:pt idx="1">
                  <c:v>59.904632152588562</c:v>
                </c:pt>
                <c:pt idx="2">
                  <c:v>60.360227272727279</c:v>
                </c:pt>
                <c:pt idx="3">
                  <c:v>60.465246636771305</c:v>
                </c:pt>
                <c:pt idx="4">
                  <c:v>60.816561844863763</c:v>
                </c:pt>
                <c:pt idx="5">
                  <c:v>60.018779342722993</c:v>
                </c:pt>
                <c:pt idx="6">
                  <c:v>60.229262672811046</c:v>
                </c:pt>
                <c:pt idx="7">
                  <c:v>60.444356120826711</c:v>
                </c:pt>
                <c:pt idx="8">
                  <c:v>60.356573705179287</c:v>
                </c:pt>
                <c:pt idx="9">
                  <c:v>60.461802575107306</c:v>
                </c:pt>
                <c:pt idx="10">
                  <c:v>60.079445145018894</c:v>
                </c:pt>
                <c:pt idx="11">
                  <c:v>60.835164835164839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3-469F-8244-E88F8D6A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4709734249731"/>
          <c:y val="0.18053602353203793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MÅNED'!$H$375:$H$386</c:f>
              <c:numCache>
                <c:formatCode>#,##0</c:formatCode>
                <c:ptCount val="12"/>
                <c:pt idx="0">
                  <c:v>11905</c:v>
                </c:pt>
                <c:pt idx="1">
                  <c:v>9151</c:v>
                </c:pt>
                <c:pt idx="2">
                  <c:v>11392</c:v>
                </c:pt>
                <c:pt idx="3">
                  <c:v>9861</c:v>
                </c:pt>
                <c:pt idx="4">
                  <c:v>11908</c:v>
                </c:pt>
                <c:pt idx="5">
                  <c:v>10873</c:v>
                </c:pt>
                <c:pt idx="6">
                  <c:v>11046</c:v>
                </c:pt>
                <c:pt idx="7">
                  <c:v>11784</c:v>
                </c:pt>
                <c:pt idx="8">
                  <c:v>9159</c:v>
                </c:pt>
                <c:pt idx="9">
                  <c:v>11732</c:v>
                </c:pt>
                <c:pt idx="10">
                  <c:v>12924</c:v>
                </c:pt>
                <c:pt idx="11">
                  <c:v>9197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7-4188-ACE6-2DB6E38FFEEB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MÅNED'!$F$153:$F$164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MÅNED'!$H$153:$H$164</c:f>
              <c:numCache>
                <c:formatCode>#,##0</c:formatCode>
                <c:ptCount val="12"/>
                <c:pt idx="0">
                  <c:v>11499</c:v>
                </c:pt>
                <c:pt idx="1">
                  <c:v>10994</c:v>
                </c:pt>
                <c:pt idx="2">
                  <c:v>9359</c:v>
                </c:pt>
                <c:pt idx="3">
                  <c:v>11519</c:v>
                </c:pt>
                <c:pt idx="4">
                  <c:v>10519</c:v>
                </c:pt>
                <c:pt idx="5">
                  <c:v>9541</c:v>
                </c:pt>
                <c:pt idx="6">
                  <c:v>10771</c:v>
                </c:pt>
                <c:pt idx="7">
                  <c:v>10068</c:v>
                </c:pt>
                <c:pt idx="8">
                  <c:v>10981</c:v>
                </c:pt>
                <c:pt idx="9">
                  <c:v>10921</c:v>
                </c:pt>
                <c:pt idx="10">
                  <c:v>11886</c:v>
                </c:pt>
                <c:pt idx="11">
                  <c:v>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7-4188-ACE6-2DB6E38FF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80144253076539"/>
          <c:y val="0.12301080289492115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MÅNED'!$K$375:$K$386</c:f>
              <c:numCache>
                <c:formatCode>0.0</c:formatCode>
                <c:ptCount val="12"/>
                <c:pt idx="0">
                  <c:v>9.0846655728948065</c:v>
                </c:pt>
                <c:pt idx="1">
                  <c:v>8.3016574284910778</c:v>
                </c:pt>
                <c:pt idx="2">
                  <c:v>8.5750201353395905</c:v>
                </c:pt>
                <c:pt idx="3">
                  <c:v>9.3395717113550472</c:v>
                </c:pt>
                <c:pt idx="4">
                  <c:v>9.5341798907908846</c:v>
                </c:pt>
                <c:pt idx="5">
                  <c:v>8.382739559160262</c:v>
                </c:pt>
                <c:pt idx="6">
                  <c:v>9.0804465416043278</c:v>
                </c:pt>
                <c:pt idx="7">
                  <c:v>9.0853719651819933</c:v>
                </c:pt>
                <c:pt idx="8">
                  <c:v>7.60651108711901</c:v>
                </c:pt>
                <c:pt idx="9">
                  <c:v>9.300481988838154</c:v>
                </c:pt>
                <c:pt idx="10">
                  <c:v>9.2506567221868305</c:v>
                </c:pt>
                <c:pt idx="11">
                  <c:v>8.3086401907996965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6-4178-840B-B0AEC0B4DA34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MÅNED'!$F$140:$F$151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MÅNED'!$K$153:$K$164</c:f>
              <c:numCache>
                <c:formatCode>0.0</c:formatCode>
                <c:ptCount val="12"/>
                <c:pt idx="0">
                  <c:v>8.7002247123001606</c:v>
                </c:pt>
                <c:pt idx="1">
                  <c:v>8.995622468600418</c:v>
                </c:pt>
                <c:pt idx="2">
                  <c:v>9.0236800493655753</c:v>
                </c:pt>
                <c:pt idx="3">
                  <c:v>8.0400080965443106</c:v>
                </c:pt>
                <c:pt idx="4">
                  <c:v>8.3703350043765425</c:v>
                </c:pt>
                <c:pt idx="5">
                  <c:v>8.3259884984248593</c:v>
                </c:pt>
                <c:pt idx="6">
                  <c:v>8.4327633721658533</c:v>
                </c:pt>
                <c:pt idx="7">
                  <c:v>8.3359552236334427</c:v>
                </c:pt>
                <c:pt idx="8">
                  <c:v>9.0900060428962863</c:v>
                </c:pt>
                <c:pt idx="9">
                  <c:v>8.4365922996106537</c:v>
                </c:pt>
                <c:pt idx="10">
                  <c:v>9.335092596955846</c:v>
                </c:pt>
                <c:pt idx="11">
                  <c:v>8.6832936815561315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6-4178-840B-B0AEC0B4D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67900022010991"/>
          <c:y val="0.16856422838449542"/>
          <c:w val="0.10714352910187303"/>
          <c:h val="0.113924455095287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MÅNED'!$P$375:$P$386</c:f>
              <c:numCache>
                <c:formatCode>0.00</c:formatCode>
                <c:ptCount val="12"/>
                <c:pt idx="0">
                  <c:v>87.852032999410866</c:v>
                </c:pt>
                <c:pt idx="1">
                  <c:v>86.304808538732814</c:v>
                </c:pt>
                <c:pt idx="2">
                  <c:v>85.222549105963026</c:v>
                </c:pt>
                <c:pt idx="3">
                  <c:v>87.562221317316613</c:v>
                </c:pt>
                <c:pt idx="4">
                  <c:v>86.691252317546002</c:v>
                </c:pt>
                <c:pt idx="5">
                  <c:v>84.772330410706275</c:v>
                </c:pt>
                <c:pt idx="6">
                  <c:v>83.766504774897726</c:v>
                </c:pt>
                <c:pt idx="7">
                  <c:v>85.441804678162981</c:v>
                </c:pt>
                <c:pt idx="8">
                  <c:v>84.011829964850563</c:v>
                </c:pt>
                <c:pt idx="9">
                  <c:v>84.787342441604309</c:v>
                </c:pt>
                <c:pt idx="10">
                  <c:v>86.33220495688002</c:v>
                </c:pt>
                <c:pt idx="11">
                  <c:v>82.699723653909558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F-45C8-8215-967163241311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MÅNED'!$P$153:$P$164</c:f>
              <c:numCache>
                <c:formatCode>0.00</c:formatCode>
                <c:ptCount val="12"/>
                <c:pt idx="0">
                  <c:v>85.69515492711902</c:v>
                </c:pt>
                <c:pt idx="1">
                  <c:v>84.797728931047146</c:v>
                </c:pt>
                <c:pt idx="2">
                  <c:v>83.649017702936263</c:v>
                </c:pt>
                <c:pt idx="3">
                  <c:v>83.267978751197376</c:v>
                </c:pt>
                <c:pt idx="4">
                  <c:v>83.645740297077268</c:v>
                </c:pt>
                <c:pt idx="5">
                  <c:v>82.905755274261551</c:v>
                </c:pt>
                <c:pt idx="6">
                  <c:v>83.493880597015007</c:v>
                </c:pt>
                <c:pt idx="7">
                  <c:v>84.255713428057177</c:v>
                </c:pt>
                <c:pt idx="8">
                  <c:v>84.873873091341196</c:v>
                </c:pt>
                <c:pt idx="9">
                  <c:v>84.479126925898626</c:v>
                </c:pt>
                <c:pt idx="10">
                  <c:v>85.137328044561002</c:v>
                </c:pt>
                <c:pt idx="11">
                  <c:v>80.631424451539772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F-45C8-8215-967163241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9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60051216389243"/>
          <c:y val="0.2026649831829208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Fatland Oslo,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MÅNED'!$B$375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MÅNED'!$O$375:$O$386</c:f>
              <c:numCache>
                <c:formatCode>0.00</c:formatCode>
                <c:ptCount val="12"/>
                <c:pt idx="0">
                  <c:v>60.51864635070293</c:v>
                </c:pt>
                <c:pt idx="1">
                  <c:v>60.769696302816911</c:v>
                </c:pt>
                <c:pt idx="2">
                  <c:v>60.824011274552973</c:v>
                </c:pt>
                <c:pt idx="3">
                  <c:v>60.377074213580393</c:v>
                </c:pt>
                <c:pt idx="4">
                  <c:v>60.578712287207146</c:v>
                </c:pt>
                <c:pt idx="5">
                  <c:v>60.863959390862952</c:v>
                </c:pt>
                <c:pt idx="6">
                  <c:v>60.94079126875851</c:v>
                </c:pt>
                <c:pt idx="7">
                  <c:v>60.484377667747992</c:v>
                </c:pt>
                <c:pt idx="8">
                  <c:v>60.560742530755711</c:v>
                </c:pt>
                <c:pt idx="9">
                  <c:v>60.853591890700763</c:v>
                </c:pt>
                <c:pt idx="10">
                  <c:v>60.472302074430871</c:v>
                </c:pt>
                <c:pt idx="11">
                  <c:v>60.498848557955917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3-488B-803D-C738FAA7C9EF}"/>
            </c:ext>
          </c:extLst>
        </c:ser>
        <c:ser>
          <c:idx val="0"/>
          <c:order val="1"/>
          <c:tx>
            <c:strRef>
              <c:f>'Slakteri per MÅNED'!$B$153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1.367053998632946E-2"/>
                  <c:y val="-6.1728395061728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4-4A1D-8A4C-FF89A7588121}"/>
                </c:ext>
              </c:extLst>
            </c:dLbl>
            <c:dLbl>
              <c:idx val="3"/>
              <c:layout>
                <c:manualLayout>
                  <c:x val="-2.7341079972658961E-2"/>
                  <c:y val="-7.7732053040695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74-4A1D-8A4C-FF89A75881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MÅNED'!$O$153:$O$164</c:f>
              <c:numCache>
                <c:formatCode>0.00</c:formatCode>
                <c:ptCount val="12"/>
                <c:pt idx="0">
                  <c:v>60.501876582002254</c:v>
                </c:pt>
                <c:pt idx="1">
                  <c:v>60.627690623859891</c:v>
                </c:pt>
                <c:pt idx="2">
                  <c:v>60.594667530224527</c:v>
                </c:pt>
                <c:pt idx="3">
                  <c:v>60.685012627362177</c:v>
                </c:pt>
                <c:pt idx="4">
                  <c:v>60.676665069477743</c:v>
                </c:pt>
                <c:pt idx="5">
                  <c:v>60.202953586497905</c:v>
                </c:pt>
                <c:pt idx="6">
                  <c:v>60.336847014925389</c:v>
                </c:pt>
                <c:pt idx="7">
                  <c:v>60.043526115669394</c:v>
                </c:pt>
                <c:pt idx="8">
                  <c:v>60.244582609490735</c:v>
                </c:pt>
                <c:pt idx="9">
                  <c:v>60.127292736610407</c:v>
                </c:pt>
                <c:pt idx="10">
                  <c:v>60.175204658620991</c:v>
                </c:pt>
                <c:pt idx="11">
                  <c:v>60.594087959625107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3-488B-803D-C738FAA7C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50195639420669"/>
          <c:y val="0.617204202355364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middel 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274443660630516E-2"/>
          <c:y val="0.13299372071006846"/>
          <c:w val="0.9030249666548632"/>
          <c:h val="0.78696055458877234"/>
        </c:manualLayout>
      </c:layout>
      <c:lineChart>
        <c:grouping val="standard"/>
        <c:varyColors val="0"/>
        <c:ser>
          <c:idx val="5"/>
          <c:order val="0"/>
          <c:tx>
            <c:strRef>
              <c:f>Måned!$D$38</c:f>
              <c:strCache>
                <c:ptCount val="1"/>
                <c:pt idx="0">
                  <c:v>2022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Måned!$P$36:$P$47</c:f>
              <c:numCache>
                <c:formatCode>0.00</c:formatCode>
                <c:ptCount val="12"/>
                <c:pt idx="0">
                  <c:v>85.670033700956409</c:v>
                </c:pt>
                <c:pt idx="1">
                  <c:v>85.08170457812264</c:v>
                </c:pt>
                <c:pt idx="2">
                  <c:v>84.953808305737411</c:v>
                </c:pt>
                <c:pt idx="3">
                  <c:v>85.317065363404282</c:v>
                </c:pt>
                <c:pt idx="4">
                  <c:v>84.917462049416073</c:v>
                </c:pt>
                <c:pt idx="5">
                  <c:v>85.25264950334487</c:v>
                </c:pt>
                <c:pt idx="6">
                  <c:v>84.717000338210553</c:v>
                </c:pt>
                <c:pt idx="7">
                  <c:v>85.221767908049614</c:v>
                </c:pt>
                <c:pt idx="8">
                  <c:v>85.71021242242287</c:v>
                </c:pt>
                <c:pt idx="9">
                  <c:v>86.299000769296171</c:v>
                </c:pt>
                <c:pt idx="10">
                  <c:v>85.456748128658518</c:v>
                </c:pt>
                <c:pt idx="11">
                  <c:v>82.326478835143675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1-42C0-ABB8-EB1302E7AC7A}"/>
            </c:ext>
          </c:extLst>
        </c:ser>
        <c:ser>
          <c:idx val="1"/>
          <c:order val="1"/>
          <c:tx>
            <c:strRef>
              <c:f>Måned!$D$25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Måned!$P$23:$P$34</c:f>
              <c:numCache>
                <c:formatCode>0.00</c:formatCode>
                <c:ptCount val="12"/>
                <c:pt idx="0">
                  <c:v>85.567733097996097</c:v>
                </c:pt>
                <c:pt idx="1">
                  <c:v>84.568101791553772</c:v>
                </c:pt>
                <c:pt idx="2">
                  <c:v>84.272967091093435</c:v>
                </c:pt>
                <c:pt idx="3">
                  <c:v>85.658072186029244</c:v>
                </c:pt>
                <c:pt idx="4">
                  <c:v>84.772250450219985</c:v>
                </c:pt>
                <c:pt idx="5">
                  <c:v>84.337451270645104</c:v>
                </c:pt>
                <c:pt idx="6">
                  <c:v>83.679780597409774</c:v>
                </c:pt>
                <c:pt idx="7">
                  <c:v>83.709765561468146</c:v>
                </c:pt>
                <c:pt idx="8">
                  <c:v>83.257447589185787</c:v>
                </c:pt>
                <c:pt idx="9">
                  <c:v>83.593019413035506</c:v>
                </c:pt>
                <c:pt idx="10">
                  <c:v>83.478181091992255</c:v>
                </c:pt>
                <c:pt idx="11">
                  <c:v>80.218924570575439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51-42C0-ABB8-EB1302E7AC7A}"/>
            </c:ext>
          </c:extLst>
        </c:ser>
        <c:ser>
          <c:idx val="3"/>
          <c:order val="2"/>
          <c:tx>
            <c:strRef>
              <c:f>Måned!$D$12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5179857541486293E-2"/>
                  <c:y val="8.2584271489522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ED-41BB-9BCF-B9983BA3ABF4}"/>
                </c:ext>
              </c:extLst>
            </c:dLbl>
            <c:dLbl>
              <c:idx val="1"/>
              <c:layout>
                <c:manualLayout>
                  <c:x val="-2.2661871787337664E-2"/>
                  <c:y val="6.2921349706302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D-41BB-9BCF-B9983BA3ABF4}"/>
                </c:ext>
              </c:extLst>
            </c:dLbl>
            <c:dLbl>
              <c:idx val="2"/>
              <c:layout>
                <c:manualLayout>
                  <c:x val="-2.5179857541486293E-2"/>
                  <c:y val="3.7359551388117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D-41BB-9BCF-B9983BA3ABF4}"/>
                </c:ext>
              </c:extLst>
            </c:dLbl>
            <c:dLbl>
              <c:idx val="3"/>
              <c:layout>
                <c:manualLayout>
                  <c:x val="-2.6858514710918713E-2"/>
                  <c:y val="5.7022473171336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D-41BB-9BCF-B9983BA3ABF4}"/>
                </c:ext>
              </c:extLst>
            </c:dLbl>
            <c:dLbl>
              <c:idx val="4"/>
              <c:layout>
                <c:manualLayout>
                  <c:x val="-2.685851471091865E-2"/>
                  <c:y val="4.3258427923082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25-44F8-9E48-58F00C879B7F}"/>
                </c:ext>
              </c:extLst>
            </c:dLbl>
            <c:dLbl>
              <c:idx val="5"/>
              <c:layout>
                <c:manualLayout>
                  <c:x val="-1.6786571694324258E-2"/>
                  <c:y val="-0.11994382287763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B7-43A0-90A1-4708E4B37B11}"/>
                </c:ext>
              </c:extLst>
            </c:dLbl>
            <c:dLbl>
              <c:idx val="6"/>
              <c:layout>
                <c:manualLayout>
                  <c:x val="-2.6019186126202628E-2"/>
                  <c:y val="6.0955057527980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3-4B7E-B32F-C25D1FC993C9}"/>
                </c:ext>
              </c:extLst>
            </c:dLbl>
            <c:dLbl>
              <c:idx val="7"/>
              <c:layout>
                <c:manualLayout>
                  <c:x val="-1.6786571694324195E-2"/>
                  <c:y val="-7.27528105979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7E-47E2-B0E9-BC39AAF297B9}"/>
                </c:ext>
              </c:extLst>
            </c:dLbl>
            <c:dLbl>
              <c:idx val="8"/>
              <c:layout>
                <c:manualLayout>
                  <c:x val="-2.2661871787337664E-2"/>
                  <c:y val="8.4550563667844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7-4D86-8814-DCB346EE8D7F}"/>
                </c:ext>
              </c:extLst>
            </c:dLbl>
            <c:dLbl>
              <c:idx val="9"/>
              <c:layout>
                <c:manualLayout>
                  <c:x val="-6.7146286777298014E-3"/>
                  <c:y val="4.5224720101404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C8-4A05-BEDA-22096D687B5C}"/>
                </c:ext>
              </c:extLst>
            </c:dLbl>
            <c:dLbl>
              <c:idx val="11"/>
              <c:layout>
                <c:manualLayout>
                  <c:x val="-8.8129501395202023E-2"/>
                  <c:y val="2.35955061398634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4E-4DCE-81A0-6ED5B9516F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0.00</c:formatCode>
                <c:ptCount val="12"/>
                <c:pt idx="0">
                  <c:v>83.506564438660348</c:v>
                </c:pt>
                <c:pt idx="1">
                  <c:v>82.796499666987245</c:v>
                </c:pt>
                <c:pt idx="2">
                  <c:v>82.093880416364399</c:v>
                </c:pt>
                <c:pt idx="3">
                  <c:v>82.65344171542614</c:v>
                </c:pt>
                <c:pt idx="4">
                  <c:v>82.025558479369053</c:v>
                </c:pt>
                <c:pt idx="5">
                  <c:v>81.262409846456492</c:v>
                </c:pt>
                <c:pt idx="6">
                  <c:v>81.218459832661523</c:v>
                </c:pt>
                <c:pt idx="7">
                  <c:v>81.679258555450303</c:v>
                </c:pt>
                <c:pt idx="8">
                  <c:v>82.217014001412394</c:v>
                </c:pt>
                <c:pt idx="9">
                  <c:v>82.898703989694198</c:v>
                </c:pt>
                <c:pt idx="10">
                  <c:v>82.688602111508786</c:v>
                </c:pt>
                <c:pt idx="11">
                  <c:v>79.673524562252126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1-42C0-ABB8-EB1302E7A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658072"/>
        <c:axId val="431490952"/>
      </c:lineChart>
      <c:catAx>
        <c:axId val="731658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1490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490952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165807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02443318554541"/>
          <c:y val="0.66537624226701408"/>
          <c:w val="6.6240935416507218E-2"/>
          <c:h val="0.186555608832956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MÅNED'!$H$388:$H$399</c:f>
              <c:numCache>
                <c:formatCode>#,##0</c:formatCode>
                <c:ptCount val="12"/>
                <c:pt idx="0">
                  <c:v>6702</c:v>
                </c:pt>
                <c:pt idx="1">
                  <c:v>5975</c:v>
                </c:pt>
                <c:pt idx="2">
                  <c:v>7645</c:v>
                </c:pt>
                <c:pt idx="3">
                  <c:v>5381</c:v>
                </c:pt>
                <c:pt idx="4">
                  <c:v>7572</c:v>
                </c:pt>
                <c:pt idx="5">
                  <c:v>6220</c:v>
                </c:pt>
                <c:pt idx="6">
                  <c:v>7716</c:v>
                </c:pt>
                <c:pt idx="7">
                  <c:v>7992</c:v>
                </c:pt>
                <c:pt idx="8">
                  <c:v>8494</c:v>
                </c:pt>
                <c:pt idx="9">
                  <c:v>6591</c:v>
                </c:pt>
                <c:pt idx="10">
                  <c:v>7557</c:v>
                </c:pt>
                <c:pt idx="11">
                  <c:v>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A6-4F7D-9378-0BF9A9E274A0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MÅNED'!$H$166:$H$177</c:f>
              <c:numCache>
                <c:formatCode>#,##0</c:formatCode>
                <c:ptCount val="12"/>
                <c:pt idx="0">
                  <c:v>6687</c:v>
                </c:pt>
                <c:pt idx="1">
                  <c:v>6478</c:v>
                </c:pt>
                <c:pt idx="2">
                  <c:v>6591</c:v>
                </c:pt>
                <c:pt idx="3">
                  <c:v>7473</c:v>
                </c:pt>
                <c:pt idx="4">
                  <c:v>7492</c:v>
                </c:pt>
                <c:pt idx="5">
                  <c:v>6180</c:v>
                </c:pt>
                <c:pt idx="6">
                  <c:v>8028</c:v>
                </c:pt>
                <c:pt idx="7">
                  <c:v>8093</c:v>
                </c:pt>
                <c:pt idx="8">
                  <c:v>7389</c:v>
                </c:pt>
                <c:pt idx="9">
                  <c:v>8676</c:v>
                </c:pt>
                <c:pt idx="10">
                  <c:v>7029</c:v>
                </c:pt>
                <c:pt idx="11">
                  <c:v>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A6-4F7D-9378-0BF9A9E27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06265625108196"/>
          <c:y val="5.3379176659521334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MÅNED'!$K$388:$K$399</c:f>
              <c:numCache>
                <c:formatCode>0.0</c:formatCode>
                <c:ptCount val="12"/>
                <c:pt idx="0">
                  <c:v>5.1142737227669883</c:v>
                </c:pt>
                <c:pt idx="1">
                  <c:v>5.4204352677558942</c:v>
                </c:pt>
                <c:pt idx="2">
                  <c:v>5.7545671466530175</c:v>
                </c:pt>
                <c:pt idx="3">
                  <c:v>5.0964643929420452</c:v>
                </c:pt>
                <c:pt idx="4">
                  <c:v>6.0625470383833209</c:v>
                </c:pt>
                <c:pt idx="5">
                  <c:v>4.7954235314979146</c:v>
                </c:pt>
                <c:pt idx="6">
                  <c:v>6.3429952485079655</c:v>
                </c:pt>
                <c:pt idx="7">
                  <c:v>6.1617695812741413</c:v>
                </c:pt>
                <c:pt idx="8">
                  <c:v>7.0542313761315505</c:v>
                </c:pt>
                <c:pt idx="9">
                  <c:v>5.2249809741248097</c:v>
                </c:pt>
                <c:pt idx="10">
                  <c:v>5.4091003442870536</c:v>
                </c:pt>
                <c:pt idx="11">
                  <c:v>6.014888158132476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3D-4A6D-9546-0E7B1878CFF9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MÅNED'!$K$166:$K$177</c:f>
              <c:numCache>
                <c:formatCode>0.0</c:formatCode>
                <c:ptCount val="12"/>
                <c:pt idx="0">
                  <c:v>5.0594314854466633</c:v>
                </c:pt>
                <c:pt idx="1">
                  <c:v>5.3004950292517288</c:v>
                </c:pt>
                <c:pt idx="2">
                  <c:v>6.3548536387828296</c:v>
                </c:pt>
                <c:pt idx="3">
                  <c:v>5.2159892790585669</c:v>
                </c:pt>
                <c:pt idx="4">
                  <c:v>5.9616455796928465</c:v>
                </c:pt>
                <c:pt idx="5">
                  <c:v>5.3929995723997104</c:v>
                </c:pt>
                <c:pt idx="6">
                  <c:v>6.2852311161217589</c:v>
                </c:pt>
                <c:pt idx="7">
                  <c:v>6.7007236417228304</c:v>
                </c:pt>
                <c:pt idx="8">
                  <c:v>6.116569952732962</c:v>
                </c:pt>
                <c:pt idx="9">
                  <c:v>6.7023051727334524</c:v>
                </c:pt>
                <c:pt idx="10">
                  <c:v>5.5204750011780783</c:v>
                </c:pt>
                <c:pt idx="11">
                  <c:v>6.2052803692516063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3D-4A6D-9546-0E7B1878C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52074411751163"/>
          <c:y val="0.5718463209340212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MÅNED'!$P$388:$P$399</c:f>
              <c:numCache>
                <c:formatCode>0.00</c:formatCode>
                <c:ptCount val="12"/>
                <c:pt idx="0">
                  <c:v>86.308172429276993</c:v>
                </c:pt>
                <c:pt idx="1">
                  <c:v>86.413646269907716</c:v>
                </c:pt>
                <c:pt idx="2">
                  <c:v>86.736565789473588</c:v>
                </c:pt>
                <c:pt idx="3">
                  <c:v>88.126472781506322</c:v>
                </c:pt>
                <c:pt idx="4">
                  <c:v>86.622323915638816</c:v>
                </c:pt>
                <c:pt idx="5">
                  <c:v>85.896256253025797</c:v>
                </c:pt>
                <c:pt idx="6">
                  <c:v>87.048648297374726</c:v>
                </c:pt>
                <c:pt idx="7">
                  <c:v>86.768223477715125</c:v>
                </c:pt>
                <c:pt idx="8">
                  <c:v>84.87038088478802</c:v>
                </c:pt>
                <c:pt idx="9">
                  <c:v>83.821825153374078</c:v>
                </c:pt>
                <c:pt idx="10">
                  <c:v>84.245367412140538</c:v>
                </c:pt>
                <c:pt idx="11">
                  <c:v>81.931825037707483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C-45F4-B643-A82F1315F216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MÅNED'!$P$166:$P$177</c:f>
              <c:numCache>
                <c:formatCode>0.00</c:formatCode>
                <c:ptCount val="12"/>
                <c:pt idx="0">
                  <c:v>83.736262245666879</c:v>
                </c:pt>
                <c:pt idx="1">
                  <c:v>84.695294300357219</c:v>
                </c:pt>
                <c:pt idx="2">
                  <c:v>83.23275835750259</c:v>
                </c:pt>
                <c:pt idx="3">
                  <c:v>83.597646584184986</c:v>
                </c:pt>
                <c:pt idx="4">
                  <c:v>84.822476755154355</c:v>
                </c:pt>
                <c:pt idx="5">
                  <c:v>82.516980825479251</c:v>
                </c:pt>
                <c:pt idx="6">
                  <c:v>84.625152991132722</c:v>
                </c:pt>
                <c:pt idx="7">
                  <c:v>83.480348692403552</c:v>
                </c:pt>
                <c:pt idx="8">
                  <c:v>84.466996744438276</c:v>
                </c:pt>
                <c:pt idx="9">
                  <c:v>84.844335373599748</c:v>
                </c:pt>
                <c:pt idx="10">
                  <c:v>84.907448630137196</c:v>
                </c:pt>
                <c:pt idx="11">
                  <c:v>82.931464398962206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C-45F4-B643-A82F1315F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9"/>
          <c:min val="8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14085739282592"/>
          <c:y val="0.39092066836715833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Prima Jæren,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MÅNED'!$B$388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MÅNED'!$O$388:$O$399</c:f>
              <c:numCache>
                <c:formatCode>0.00</c:formatCode>
                <c:ptCount val="12"/>
                <c:pt idx="0">
                  <c:v>60.815297111210896</c:v>
                </c:pt>
                <c:pt idx="1">
                  <c:v>60.966638725901078</c:v>
                </c:pt>
                <c:pt idx="2">
                  <c:v>60.765657894736847</c:v>
                </c:pt>
                <c:pt idx="3">
                  <c:v>60.737509321401937</c:v>
                </c:pt>
                <c:pt idx="4">
                  <c:v>60.683247115002011</c:v>
                </c:pt>
                <c:pt idx="5">
                  <c:v>60.645796353074068</c:v>
                </c:pt>
                <c:pt idx="6">
                  <c:v>60.430465297634512</c:v>
                </c:pt>
                <c:pt idx="7">
                  <c:v>60.203766478342757</c:v>
                </c:pt>
                <c:pt idx="8">
                  <c:v>60.709959782351554</c:v>
                </c:pt>
                <c:pt idx="9">
                  <c:v>60.903067484662579</c:v>
                </c:pt>
                <c:pt idx="10">
                  <c:v>60.890441959531408</c:v>
                </c:pt>
                <c:pt idx="11">
                  <c:v>61.223529411764709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8-4F68-86B1-F40B9EB5D08A}"/>
            </c:ext>
          </c:extLst>
        </c:ser>
        <c:ser>
          <c:idx val="0"/>
          <c:order val="1"/>
          <c:tx>
            <c:strRef>
              <c:f>'Slakteri per MÅNED'!$B$166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8480291638186377E-2"/>
                  <c:y val="-5.9442158207590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8-4895-BDE0-DFFED6FEB7D7}"/>
                </c:ext>
              </c:extLst>
            </c:dLbl>
            <c:dLbl>
              <c:idx val="1"/>
              <c:layout>
                <c:manualLayout>
                  <c:x val="1.1392116655274131E-3"/>
                  <c:y val="-5.7155921353452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8-4895-BDE0-DFFED6FEB7D7}"/>
                </c:ext>
              </c:extLst>
            </c:dLbl>
            <c:dLbl>
              <c:idx val="4"/>
              <c:layout>
                <c:manualLayout>
                  <c:x val="-3.8733196627933467E-2"/>
                  <c:y val="6.1728395061728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3B-4BF7-97E1-E1CF46C3A7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MÅNED'!$O$166:$O$177</c:f>
              <c:numCache>
                <c:formatCode>0.00</c:formatCode>
                <c:ptCount val="12"/>
                <c:pt idx="0">
                  <c:v>61.012358703843262</c:v>
                </c:pt>
                <c:pt idx="1">
                  <c:v>61.014132629290259</c:v>
                </c:pt>
                <c:pt idx="2">
                  <c:v>60.900320561746305</c:v>
                </c:pt>
                <c:pt idx="3">
                  <c:v>61.085395373856919</c:v>
                </c:pt>
                <c:pt idx="4">
                  <c:v>60.380137447783312</c:v>
                </c:pt>
                <c:pt idx="5">
                  <c:v>60.562723431914215</c:v>
                </c:pt>
                <c:pt idx="6">
                  <c:v>60.581616085924814</c:v>
                </c:pt>
                <c:pt idx="7">
                  <c:v>60.208592777085933</c:v>
                </c:pt>
                <c:pt idx="8">
                  <c:v>60.182854042322283</c:v>
                </c:pt>
                <c:pt idx="9">
                  <c:v>60.164222196558491</c:v>
                </c:pt>
                <c:pt idx="10">
                  <c:v>60.203053652968016</c:v>
                </c:pt>
                <c:pt idx="11">
                  <c:v>60.468146439896238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8-4F68-86B1-F40B9EB5D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285716079748406"/>
          <c:y val="0.56462309495263707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 slakteri,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MÅNED'!$H$401:$H$412</c:f>
              <c:numCache>
                <c:formatCode>#,##0</c:formatCode>
                <c:ptCount val="12"/>
                <c:pt idx="0">
                  <c:v>730</c:v>
                </c:pt>
                <c:pt idx="1">
                  <c:v>639</c:v>
                </c:pt>
                <c:pt idx="2">
                  <c:v>844</c:v>
                </c:pt>
                <c:pt idx="3">
                  <c:v>617</c:v>
                </c:pt>
                <c:pt idx="4">
                  <c:v>748</c:v>
                </c:pt>
                <c:pt idx="5">
                  <c:v>778</c:v>
                </c:pt>
                <c:pt idx="6">
                  <c:v>617</c:v>
                </c:pt>
                <c:pt idx="7">
                  <c:v>766</c:v>
                </c:pt>
                <c:pt idx="8">
                  <c:v>676</c:v>
                </c:pt>
                <c:pt idx="9">
                  <c:v>602</c:v>
                </c:pt>
                <c:pt idx="10">
                  <c:v>863</c:v>
                </c:pt>
                <c:pt idx="11">
                  <c:v>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B-4E12-B4FE-F1684D987448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MÅNED'!$H$192:$H$203</c:f>
              <c:numCache>
                <c:formatCode>#,##0</c:formatCode>
                <c:ptCount val="12"/>
                <c:pt idx="0">
                  <c:v>908</c:v>
                </c:pt>
                <c:pt idx="1">
                  <c:v>652</c:v>
                </c:pt>
                <c:pt idx="2">
                  <c:v>241</c:v>
                </c:pt>
                <c:pt idx="3">
                  <c:v>1062</c:v>
                </c:pt>
                <c:pt idx="4">
                  <c:v>677</c:v>
                </c:pt>
                <c:pt idx="5">
                  <c:v>775</c:v>
                </c:pt>
                <c:pt idx="6">
                  <c:v>983</c:v>
                </c:pt>
                <c:pt idx="7">
                  <c:v>681</c:v>
                </c:pt>
                <c:pt idx="8">
                  <c:v>585</c:v>
                </c:pt>
                <c:pt idx="9">
                  <c:v>912</c:v>
                </c:pt>
                <c:pt idx="10">
                  <c:v>677</c:v>
                </c:pt>
                <c:pt idx="11">
                  <c:v>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7B-4E12-B4FE-F1684D98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155342142258601"/>
          <c:y val="4.2148269202198774E-2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MÅNED'!$K$401:$K$412</c:f>
              <c:numCache>
                <c:formatCode>0.0</c:formatCode>
                <c:ptCount val="12"/>
                <c:pt idx="0">
                  <c:v>0.55706055171887514</c:v>
                </c:pt>
                <c:pt idx="1">
                  <c:v>0.57969173825874754</c:v>
                </c:pt>
                <c:pt idx="2">
                  <c:v>0.63529819120669018</c:v>
                </c:pt>
                <c:pt idx="3">
                  <c:v>0.58437437845107643</c:v>
                </c:pt>
                <c:pt idx="4">
                  <c:v>0.59888869317362969</c:v>
                </c:pt>
                <c:pt idx="5">
                  <c:v>0.59981342564395135</c:v>
                </c:pt>
                <c:pt idx="6">
                  <c:v>0.50720944379593247</c:v>
                </c:pt>
                <c:pt idx="7">
                  <c:v>0.59058001742442345</c:v>
                </c:pt>
                <c:pt idx="8">
                  <c:v>0.56141516485341747</c:v>
                </c:pt>
                <c:pt idx="9">
                  <c:v>0.47723236935565705</c:v>
                </c:pt>
                <c:pt idx="10">
                  <c:v>0.61771253104667556</c:v>
                </c:pt>
                <c:pt idx="11">
                  <c:v>0.69562389332562424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B-4262-92D0-56026FC60CAB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MÅNED'!$K$192:$K$203</c:f>
              <c:numCache>
                <c:formatCode>0.0</c:formatCode>
                <c:ptCount val="12"/>
                <c:pt idx="0">
                  <c:v>0.68699922069471664</c:v>
                </c:pt>
                <c:pt idx="1">
                  <c:v>0.53348606963138734</c:v>
                </c:pt>
                <c:pt idx="2">
                  <c:v>0.23236530525666244</c:v>
                </c:pt>
                <c:pt idx="3">
                  <c:v>0.74125259124316856</c:v>
                </c:pt>
                <c:pt idx="4">
                  <c:v>0.53871250099466861</c:v>
                </c:pt>
                <c:pt idx="5">
                  <c:v>0.67630658068119343</c:v>
                </c:pt>
                <c:pt idx="6">
                  <c:v>0.76960415883752975</c:v>
                </c:pt>
                <c:pt idx="7">
                  <c:v>0.56384440874993791</c:v>
                </c:pt>
                <c:pt idx="8">
                  <c:v>0.48425949686679964</c:v>
                </c:pt>
                <c:pt idx="9">
                  <c:v>0.70453000432606139</c:v>
                </c:pt>
                <c:pt idx="10">
                  <c:v>0.53170601448250943</c:v>
                </c:pt>
                <c:pt idx="11">
                  <c:v>0.5150275780338065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B-4262-92D0-56026FC60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67863885435371"/>
          <c:y val="0.60367806846724803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MÅNED'!$P$401:$P$412</c:f>
              <c:numCache>
                <c:formatCode>0.00</c:formatCode>
                <c:ptCount val="12"/>
                <c:pt idx="0">
                  <c:v>84.69807692307694</c:v>
                </c:pt>
                <c:pt idx="1">
                  <c:v>82.720879120879104</c:v>
                </c:pt>
                <c:pt idx="2">
                  <c:v>82.916370106761619</c:v>
                </c:pt>
                <c:pt idx="3">
                  <c:v>84.569494290375189</c:v>
                </c:pt>
                <c:pt idx="4">
                  <c:v>80.856016042780766</c:v>
                </c:pt>
                <c:pt idx="5">
                  <c:v>82.617601043024749</c:v>
                </c:pt>
                <c:pt idx="6">
                  <c:v>79.247626841243886</c:v>
                </c:pt>
                <c:pt idx="7">
                  <c:v>82.6975032851511</c:v>
                </c:pt>
                <c:pt idx="8">
                  <c:v>80.055637982195904</c:v>
                </c:pt>
                <c:pt idx="9">
                  <c:v>80.305149501661091</c:v>
                </c:pt>
                <c:pt idx="10">
                  <c:v>81.316009280742435</c:v>
                </c:pt>
                <c:pt idx="11">
                  <c:v>79.056413612565407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5-4269-9788-3A66A77107D3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4.2447824548991861E-2"/>
                  <c:y val="0.10430839002267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51-4B52-ACFB-67573586201B}"/>
                </c:ext>
              </c:extLst>
            </c:dLbl>
            <c:dLbl>
              <c:idx val="1"/>
              <c:layout>
                <c:manualLayout>
                  <c:x val="-4.3626930786463902E-2"/>
                  <c:y val="0.10204081632653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1-4B52-ACFB-67573586201B}"/>
                </c:ext>
              </c:extLst>
            </c:dLbl>
            <c:dLbl>
              <c:idx val="2"/>
              <c:layout>
                <c:manualLayout>
                  <c:x val="-3.7731399599103876E-2"/>
                  <c:y val="-8.8435374149659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1-4B52-ACFB-67573586201B}"/>
                </c:ext>
              </c:extLst>
            </c:dLbl>
            <c:dLbl>
              <c:idx val="4"/>
              <c:layout>
                <c:manualLayout>
                  <c:x val="-4.1268718311519952E-2"/>
                  <c:y val="7.0294784580498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51-4B52-ACFB-6757358620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MÅNED'!$P$192:$P$203</c:f>
              <c:numCache>
                <c:formatCode>0.00</c:formatCode>
                <c:ptCount val="12"/>
                <c:pt idx="0">
                  <c:v>84.117640573318596</c:v>
                </c:pt>
                <c:pt idx="1">
                  <c:v>82.324846625766938</c:v>
                </c:pt>
                <c:pt idx="2">
                  <c:v>83.837344398340292</c:v>
                </c:pt>
                <c:pt idx="3">
                  <c:v>84.613182674199692</c:v>
                </c:pt>
                <c:pt idx="4">
                  <c:v>77.56378539493285</c:v>
                </c:pt>
                <c:pt idx="5">
                  <c:v>78.594033722438382</c:v>
                </c:pt>
                <c:pt idx="6">
                  <c:v>80.438422131147618</c:v>
                </c:pt>
                <c:pt idx="7">
                  <c:v>81.79676945668129</c:v>
                </c:pt>
                <c:pt idx="8">
                  <c:v>75.489383561643862</c:v>
                </c:pt>
                <c:pt idx="9">
                  <c:v>79.352637362637381</c:v>
                </c:pt>
                <c:pt idx="10">
                  <c:v>78.504387291981743</c:v>
                </c:pt>
                <c:pt idx="11">
                  <c:v>81.4357638888889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25-4269-9788-3A66A7710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7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56407885342594"/>
          <c:y val="0.20475708393593661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Horns,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MÅNED'!$B$401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MÅNED'!$O$401:$O$412</c:f>
              <c:numCache>
                <c:formatCode>0.00</c:formatCode>
                <c:ptCount val="12"/>
                <c:pt idx="0">
                  <c:v>61.75</c:v>
                </c:pt>
                <c:pt idx="1">
                  <c:v>61.646781789638915</c:v>
                </c:pt>
                <c:pt idx="2">
                  <c:v>61.172004744958485</c:v>
                </c:pt>
                <c:pt idx="3">
                  <c:v>61.381729200652543</c:v>
                </c:pt>
                <c:pt idx="4">
                  <c:v>61.582887700534762</c:v>
                </c:pt>
                <c:pt idx="5">
                  <c:v>62.186440677966104</c:v>
                </c:pt>
                <c:pt idx="6">
                  <c:v>61.767594108019608</c:v>
                </c:pt>
                <c:pt idx="7">
                  <c:v>61.960578186596585</c:v>
                </c:pt>
                <c:pt idx="8">
                  <c:v>62.234421364985167</c:v>
                </c:pt>
                <c:pt idx="9">
                  <c:v>61.817275747508305</c:v>
                </c:pt>
                <c:pt idx="10">
                  <c:v>61.889791183294683</c:v>
                </c:pt>
                <c:pt idx="11">
                  <c:v>62.353403141361241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1-42A2-A5CE-17BA87B10BE3}"/>
            </c:ext>
          </c:extLst>
        </c:ser>
        <c:ser>
          <c:idx val="0"/>
          <c:order val="1"/>
          <c:tx>
            <c:strRef>
              <c:f>'Slakteri per MÅNED'!$B$192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8480291638186377E-2"/>
                  <c:y val="-8.230452674897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AE-43CB-AC5E-96F34E519F8B}"/>
                </c:ext>
              </c:extLst>
            </c:dLbl>
            <c:dLbl>
              <c:idx val="1"/>
              <c:layout>
                <c:manualLayout>
                  <c:x val="-3.4176349965823649E-3"/>
                  <c:y val="-8.00182898948331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AE-43CB-AC5E-96F34E519F8B}"/>
                </c:ext>
              </c:extLst>
            </c:dLbl>
            <c:dLbl>
              <c:idx val="2"/>
              <c:layout>
                <c:manualLayout>
                  <c:x val="7.9744816586921428E-3"/>
                  <c:y val="-6.6300868770004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E-43CB-AC5E-96F34E519F8B}"/>
                </c:ext>
              </c:extLst>
            </c:dLbl>
            <c:dLbl>
              <c:idx val="3"/>
              <c:layout>
                <c:manualLayout>
                  <c:x val="-5.696058327637317E-3"/>
                  <c:y val="9.3735711019661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E-43CB-AC5E-96F34E519F8B}"/>
                </c:ext>
              </c:extLst>
            </c:dLbl>
            <c:dLbl>
              <c:idx val="4"/>
              <c:layout>
                <c:manualLayout>
                  <c:x val="-4.5568466621098203E-2"/>
                  <c:y val="-4.8010973936899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6A-49CC-9C74-83D444CF24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MÅNED'!$O$192:$O$203</c:f>
              <c:numCache>
                <c:formatCode>0.00</c:formatCode>
                <c:ptCount val="12"/>
                <c:pt idx="0">
                  <c:v>61.649393605292175</c:v>
                </c:pt>
                <c:pt idx="1">
                  <c:v>61.75153374233129</c:v>
                </c:pt>
                <c:pt idx="2">
                  <c:v>61.692946058091287</c:v>
                </c:pt>
                <c:pt idx="3">
                  <c:v>61.50847457627119</c:v>
                </c:pt>
                <c:pt idx="4">
                  <c:v>62.548435171385997</c:v>
                </c:pt>
                <c:pt idx="5">
                  <c:v>62.062256809338521</c:v>
                </c:pt>
                <c:pt idx="6">
                  <c:v>61.813524590163951</c:v>
                </c:pt>
                <c:pt idx="7">
                  <c:v>61.367107195301017</c:v>
                </c:pt>
                <c:pt idx="8">
                  <c:v>62.571917808219183</c:v>
                </c:pt>
                <c:pt idx="9">
                  <c:v>61.458241758241755</c:v>
                </c:pt>
                <c:pt idx="10">
                  <c:v>61.901664145234477</c:v>
                </c:pt>
                <c:pt idx="11">
                  <c:v>60.913194444444443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1-42A2-A5CE-17BA87B10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3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47051953434054"/>
          <c:y val="0.6103485521099985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MÅNED'!$H$414:$H$425</c:f>
              <c:numCache>
                <c:formatCode>#,##0</c:formatCode>
                <c:ptCount val="12"/>
                <c:pt idx="0">
                  <c:v>760</c:v>
                </c:pt>
                <c:pt idx="1">
                  <c:v>475</c:v>
                </c:pt>
                <c:pt idx="2">
                  <c:v>742</c:v>
                </c:pt>
                <c:pt idx="3">
                  <c:v>479</c:v>
                </c:pt>
                <c:pt idx="4">
                  <c:v>550</c:v>
                </c:pt>
                <c:pt idx="5">
                  <c:v>865</c:v>
                </c:pt>
                <c:pt idx="6">
                  <c:v>608</c:v>
                </c:pt>
                <c:pt idx="7">
                  <c:v>801</c:v>
                </c:pt>
                <c:pt idx="8">
                  <c:v>820</c:v>
                </c:pt>
                <c:pt idx="9">
                  <c:v>652</c:v>
                </c:pt>
                <c:pt idx="10">
                  <c:v>962</c:v>
                </c:pt>
                <c:pt idx="11">
                  <c:v>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8B-4B0A-AF55-58CF90625B62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MÅNED'!$H$205:$H$216</c:f>
              <c:numCache>
                <c:formatCode>#,##0</c:formatCode>
                <c:ptCount val="12"/>
                <c:pt idx="0">
                  <c:v>736</c:v>
                </c:pt>
                <c:pt idx="1">
                  <c:v>564</c:v>
                </c:pt>
                <c:pt idx="2">
                  <c:v>434</c:v>
                </c:pt>
                <c:pt idx="3">
                  <c:v>781</c:v>
                </c:pt>
                <c:pt idx="4">
                  <c:v>707</c:v>
                </c:pt>
                <c:pt idx="5">
                  <c:v>688</c:v>
                </c:pt>
                <c:pt idx="6">
                  <c:v>929</c:v>
                </c:pt>
                <c:pt idx="7">
                  <c:v>628</c:v>
                </c:pt>
                <c:pt idx="8">
                  <c:v>1124</c:v>
                </c:pt>
                <c:pt idx="9">
                  <c:v>1068</c:v>
                </c:pt>
                <c:pt idx="10">
                  <c:v>876</c:v>
                </c:pt>
                <c:pt idx="11">
                  <c:v>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8B-4B0A-AF55-58CF90625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469096060804129"/>
          <c:y val="0.19695065994448532"/>
          <c:w val="0.11668627797929754"/>
          <c:h val="9.7759587605506154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MÅNED'!$K$414:$K$425</c:f>
              <c:numCache>
                <c:formatCode>0.0</c:formatCode>
                <c:ptCount val="12"/>
                <c:pt idx="0">
                  <c:v>0.57995345110458241</c:v>
                </c:pt>
                <c:pt idx="1">
                  <c:v>0.43091326396385771</c:v>
                </c:pt>
                <c:pt idx="2">
                  <c:v>0.55852044771962572</c:v>
                </c:pt>
                <c:pt idx="3">
                  <c:v>0.4536715190892473</c:v>
                </c:pt>
                <c:pt idx="4">
                  <c:v>0.4403593332159042</c:v>
                </c:pt>
                <c:pt idx="5">
                  <c:v>0.6668876776118482</c:v>
                </c:pt>
                <c:pt idx="6">
                  <c:v>0.49981092678756389</c:v>
                </c:pt>
                <c:pt idx="7">
                  <c:v>0.61756474406914263</c:v>
                </c:pt>
                <c:pt idx="8">
                  <c:v>0.6810065609168674</c:v>
                </c:pt>
                <c:pt idx="9">
                  <c:v>0.51686960933536275</c:v>
                </c:pt>
                <c:pt idx="10">
                  <c:v>0.68857410760938809</c:v>
                </c:pt>
                <c:pt idx="11">
                  <c:v>0.5763740830412315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6-45E3-8C65-A5DFAB8AB47E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dLbl>
              <c:idx val="4"/>
              <c:layout>
                <c:manualLayout>
                  <c:x val="-2.919878533053025E-2"/>
                  <c:y val="-7.5425790754257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6B-4BD5-839F-C7DDEF37EBE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MÅNED'!$K$205:$K$216</c:f>
              <c:numCache>
                <c:formatCode>0.0</c:formatCode>
                <c:ptCount val="12"/>
                <c:pt idx="0">
                  <c:v>0.55686280443977032</c:v>
                </c:pt>
                <c:pt idx="1">
                  <c:v>0.46148181483451295</c:v>
                </c:pt>
                <c:pt idx="2">
                  <c:v>0.41845038374021365</c:v>
                </c:pt>
                <c:pt idx="3">
                  <c:v>0.54512078508560702</c:v>
                </c:pt>
                <c:pt idx="4">
                  <c:v>0.56258454682899661</c:v>
                </c:pt>
                <c:pt idx="5">
                  <c:v>0.60038571291440135</c:v>
                </c:pt>
                <c:pt idx="6">
                  <c:v>0.72732681949141931</c:v>
                </c:pt>
                <c:pt idx="7">
                  <c:v>0.51996224477967845</c:v>
                </c:pt>
                <c:pt idx="8">
                  <c:v>0.93044046919364587</c:v>
                </c:pt>
                <c:pt idx="9">
                  <c:v>0.82504171559236139</c:v>
                </c:pt>
                <c:pt idx="10">
                  <c:v>0.68799773808962816</c:v>
                </c:pt>
                <c:pt idx="11">
                  <c:v>0.68254519857075391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6-45E3-8C65-A5DFAB8AB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45056867891518"/>
          <c:y val="0.61039849857477491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</a:t>
            </a:r>
            <a:r>
              <a:rPr lang="nb-NO" sz="2800" baseline="0"/>
              <a:t> GRIS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177251932992E-2"/>
          <c:y val="0.15999762972625223"/>
          <c:w val="0.90870613971201131"/>
          <c:h val="0.74010910807882135"/>
        </c:manualLayout>
      </c:layout>
      <c:lineChart>
        <c:grouping val="standard"/>
        <c:varyColors val="0"/>
        <c:ser>
          <c:idx val="3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'Ark1'!$E$76:$E$126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'Ark1'!$R$127:$R$178</c:f>
              <c:numCache>
                <c:formatCode>General</c:formatCode>
                <c:ptCount val="52"/>
                <c:pt idx="0">
                  <c:v>11946</c:v>
                </c:pt>
                <c:pt idx="1">
                  <c:v>33578</c:v>
                </c:pt>
                <c:pt idx="2">
                  <c:v>28229</c:v>
                </c:pt>
                <c:pt idx="3">
                  <c:v>30392</c:v>
                </c:pt>
                <c:pt idx="4">
                  <c:v>27765</c:v>
                </c:pt>
                <c:pt idx="5">
                  <c:v>26110</c:v>
                </c:pt>
                <c:pt idx="6">
                  <c:v>25670</c:v>
                </c:pt>
                <c:pt idx="7">
                  <c:v>27317</c:v>
                </c:pt>
                <c:pt idx="8">
                  <c:v>28800</c:v>
                </c:pt>
                <c:pt idx="9">
                  <c:v>29331</c:v>
                </c:pt>
                <c:pt idx="10">
                  <c:v>27724</c:v>
                </c:pt>
                <c:pt idx="11">
                  <c:v>29139</c:v>
                </c:pt>
                <c:pt idx="12">
                  <c:v>29518</c:v>
                </c:pt>
                <c:pt idx="13">
                  <c:v>30554</c:v>
                </c:pt>
                <c:pt idx="14">
                  <c:v>10435</c:v>
                </c:pt>
                <c:pt idx="15">
                  <c:v>31134</c:v>
                </c:pt>
                <c:pt idx="16">
                  <c:v>32478</c:v>
                </c:pt>
                <c:pt idx="17">
                  <c:v>31536</c:v>
                </c:pt>
                <c:pt idx="18">
                  <c:v>28562</c:v>
                </c:pt>
                <c:pt idx="19">
                  <c:v>31906</c:v>
                </c:pt>
                <c:pt idx="20">
                  <c:v>19975</c:v>
                </c:pt>
                <c:pt idx="21">
                  <c:v>30076</c:v>
                </c:pt>
                <c:pt idx="22">
                  <c:v>27898</c:v>
                </c:pt>
                <c:pt idx="23">
                  <c:v>29924</c:v>
                </c:pt>
                <c:pt idx="24">
                  <c:v>29166</c:v>
                </c:pt>
                <c:pt idx="25">
                  <c:v>29235</c:v>
                </c:pt>
                <c:pt idx="26">
                  <c:v>27864</c:v>
                </c:pt>
                <c:pt idx="27">
                  <c:v>29700</c:v>
                </c:pt>
                <c:pt idx="28">
                  <c:v>29798</c:v>
                </c:pt>
                <c:pt idx="29">
                  <c:v>26029</c:v>
                </c:pt>
                <c:pt idx="30">
                  <c:v>29770</c:v>
                </c:pt>
                <c:pt idx="31">
                  <c:v>29548</c:v>
                </c:pt>
                <c:pt idx="32">
                  <c:v>27082</c:v>
                </c:pt>
                <c:pt idx="33">
                  <c:v>26616</c:v>
                </c:pt>
                <c:pt idx="34">
                  <c:v>27551</c:v>
                </c:pt>
                <c:pt idx="35">
                  <c:v>30157</c:v>
                </c:pt>
                <c:pt idx="36">
                  <c:v>28405</c:v>
                </c:pt>
                <c:pt idx="37">
                  <c:v>29632</c:v>
                </c:pt>
                <c:pt idx="38">
                  <c:v>30004</c:v>
                </c:pt>
                <c:pt idx="39">
                  <c:v>27468</c:v>
                </c:pt>
                <c:pt idx="40">
                  <c:v>27182</c:v>
                </c:pt>
                <c:pt idx="41">
                  <c:v>27940</c:v>
                </c:pt>
                <c:pt idx="42">
                  <c:v>28901</c:v>
                </c:pt>
                <c:pt idx="43">
                  <c:v>29208</c:v>
                </c:pt>
                <c:pt idx="44">
                  <c:v>30154</c:v>
                </c:pt>
                <c:pt idx="45">
                  <c:v>30351</c:v>
                </c:pt>
                <c:pt idx="46">
                  <c:v>31718</c:v>
                </c:pt>
                <c:pt idx="47">
                  <c:v>32442</c:v>
                </c:pt>
                <c:pt idx="48">
                  <c:v>34497</c:v>
                </c:pt>
                <c:pt idx="49">
                  <c:v>34338</c:v>
                </c:pt>
                <c:pt idx="50">
                  <c:v>37504</c:v>
                </c:pt>
                <c:pt idx="51">
                  <c:v>21723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C-4F8F-86C5-784559B7144C}"/>
            </c:ext>
          </c:extLst>
        </c:ser>
        <c:ser>
          <c:idx val="2"/>
          <c:order val="1"/>
          <c:tx>
            <c:strRef>
              <c:f>Uke!$B$11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accent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'Ark1'!$E$76:$E$126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'Ark1'!$R$76:$R$126</c:f>
              <c:numCache>
                <c:formatCode>General</c:formatCode>
                <c:ptCount val="51"/>
                <c:pt idx="0">
                  <c:v>26513</c:v>
                </c:pt>
                <c:pt idx="1">
                  <c:v>29258</c:v>
                </c:pt>
                <c:pt idx="2">
                  <c:v>28578</c:v>
                </c:pt>
                <c:pt idx="3">
                  <c:v>28056</c:v>
                </c:pt>
                <c:pt idx="4">
                  <c:v>29971</c:v>
                </c:pt>
                <c:pt idx="5">
                  <c:v>28871</c:v>
                </c:pt>
                <c:pt idx="6">
                  <c:v>27941</c:v>
                </c:pt>
                <c:pt idx="7">
                  <c:v>30391</c:v>
                </c:pt>
                <c:pt idx="8">
                  <c:v>29385</c:v>
                </c:pt>
                <c:pt idx="9">
                  <c:v>27909</c:v>
                </c:pt>
                <c:pt idx="10">
                  <c:v>28277</c:v>
                </c:pt>
                <c:pt idx="11">
                  <c:v>32706</c:v>
                </c:pt>
                <c:pt idx="12">
                  <c:v>10244</c:v>
                </c:pt>
                <c:pt idx="13">
                  <c:v>33764</c:v>
                </c:pt>
                <c:pt idx="14">
                  <c:v>33267</c:v>
                </c:pt>
                <c:pt idx="15">
                  <c:v>31671</c:v>
                </c:pt>
                <c:pt idx="16">
                  <c:v>31082</c:v>
                </c:pt>
                <c:pt idx="17">
                  <c:v>26478</c:v>
                </c:pt>
                <c:pt idx="18">
                  <c:v>25357</c:v>
                </c:pt>
                <c:pt idx="19">
                  <c:v>27373</c:v>
                </c:pt>
                <c:pt idx="20">
                  <c:v>30013</c:v>
                </c:pt>
                <c:pt idx="21">
                  <c:v>29936</c:v>
                </c:pt>
                <c:pt idx="22">
                  <c:v>31347</c:v>
                </c:pt>
                <c:pt idx="23">
                  <c:v>27726</c:v>
                </c:pt>
                <c:pt idx="24">
                  <c:v>27896</c:v>
                </c:pt>
                <c:pt idx="25">
                  <c:v>27624</c:v>
                </c:pt>
                <c:pt idx="26">
                  <c:v>29099</c:v>
                </c:pt>
                <c:pt idx="27">
                  <c:v>29104</c:v>
                </c:pt>
                <c:pt idx="28">
                  <c:v>21963</c:v>
                </c:pt>
                <c:pt idx="29">
                  <c:v>28414</c:v>
                </c:pt>
                <c:pt idx="30">
                  <c:v>28873</c:v>
                </c:pt>
                <c:pt idx="31">
                  <c:v>27975</c:v>
                </c:pt>
                <c:pt idx="32">
                  <c:v>28089</c:v>
                </c:pt>
                <c:pt idx="33">
                  <c:v>26583</c:v>
                </c:pt>
                <c:pt idx="34">
                  <c:v>28406</c:v>
                </c:pt>
                <c:pt idx="35">
                  <c:v>27277</c:v>
                </c:pt>
                <c:pt idx="36">
                  <c:v>29188</c:v>
                </c:pt>
                <c:pt idx="37">
                  <c:v>30348</c:v>
                </c:pt>
                <c:pt idx="38">
                  <c:v>27835</c:v>
                </c:pt>
                <c:pt idx="39">
                  <c:v>25346</c:v>
                </c:pt>
                <c:pt idx="40">
                  <c:v>27188</c:v>
                </c:pt>
                <c:pt idx="41">
                  <c:v>29042</c:v>
                </c:pt>
                <c:pt idx="42">
                  <c:v>28769</c:v>
                </c:pt>
                <c:pt idx="43">
                  <c:v>30140</c:v>
                </c:pt>
                <c:pt idx="44">
                  <c:v>32929</c:v>
                </c:pt>
                <c:pt idx="45">
                  <c:v>30378</c:v>
                </c:pt>
                <c:pt idx="46">
                  <c:v>28543</c:v>
                </c:pt>
                <c:pt idx="47">
                  <c:v>30595</c:v>
                </c:pt>
                <c:pt idx="48">
                  <c:v>33990</c:v>
                </c:pt>
                <c:pt idx="49">
                  <c:v>38499</c:v>
                </c:pt>
                <c:pt idx="50">
                  <c:v>27791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C-4F8F-86C5-784559B7144C}"/>
            </c:ext>
          </c:extLst>
        </c:ser>
        <c:ser>
          <c:idx val="0"/>
          <c:order val="2"/>
          <c:tx>
            <c:v>Middel antall gris per uke</c:v>
          </c:tx>
          <c:spPr>
            <a:ln w="571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Uke!$AM$10:$AM$60</c:f>
              <c:numCache>
                <c:formatCode>0</c:formatCode>
                <c:ptCount val="51"/>
                <c:pt idx="0">
                  <c:v>28460.461538461539</c:v>
                </c:pt>
                <c:pt idx="1">
                  <c:v>28460.461538461539</c:v>
                </c:pt>
                <c:pt idx="2">
                  <c:v>28460.461538461539</c:v>
                </c:pt>
                <c:pt idx="3">
                  <c:v>28460.461538461539</c:v>
                </c:pt>
                <c:pt idx="4">
                  <c:v>28460.461538461539</c:v>
                </c:pt>
                <c:pt idx="5">
                  <c:v>28460.461538461539</c:v>
                </c:pt>
                <c:pt idx="6">
                  <c:v>28460.461538461539</c:v>
                </c:pt>
                <c:pt idx="7">
                  <c:v>28460.461538461539</c:v>
                </c:pt>
                <c:pt idx="8">
                  <c:v>28460.461538461539</c:v>
                </c:pt>
                <c:pt idx="9">
                  <c:v>28460.461538461539</c:v>
                </c:pt>
                <c:pt idx="10">
                  <c:v>28460.461538461539</c:v>
                </c:pt>
                <c:pt idx="11">
                  <c:v>28460.461538461539</c:v>
                </c:pt>
                <c:pt idx="12">
                  <c:v>28460.461538461539</c:v>
                </c:pt>
                <c:pt idx="13">
                  <c:v>28460.461538461539</c:v>
                </c:pt>
                <c:pt idx="14">
                  <c:v>28460.461538461539</c:v>
                </c:pt>
                <c:pt idx="15">
                  <c:v>28460.461538461539</c:v>
                </c:pt>
                <c:pt idx="16">
                  <c:v>28460.461538461539</c:v>
                </c:pt>
                <c:pt idx="17">
                  <c:v>28460.461538461539</c:v>
                </c:pt>
                <c:pt idx="18">
                  <c:v>28460.461538461539</c:v>
                </c:pt>
                <c:pt idx="19">
                  <c:v>28460.461538461539</c:v>
                </c:pt>
                <c:pt idx="20">
                  <c:v>28460.461538461539</c:v>
                </c:pt>
                <c:pt idx="21">
                  <c:v>28460.461538461539</c:v>
                </c:pt>
                <c:pt idx="22">
                  <c:v>28460.461538461539</c:v>
                </c:pt>
                <c:pt idx="23">
                  <c:v>28460.461538461539</c:v>
                </c:pt>
                <c:pt idx="24">
                  <c:v>28460.461538461539</c:v>
                </c:pt>
                <c:pt idx="25">
                  <c:v>28460.461538461539</c:v>
                </c:pt>
                <c:pt idx="26">
                  <c:v>28460.461538461539</c:v>
                </c:pt>
                <c:pt idx="27">
                  <c:v>28460.461538461539</c:v>
                </c:pt>
                <c:pt idx="28">
                  <c:v>28460.461538461539</c:v>
                </c:pt>
                <c:pt idx="29">
                  <c:v>28460.461538461539</c:v>
                </c:pt>
                <c:pt idx="30">
                  <c:v>28460.461538461539</c:v>
                </c:pt>
                <c:pt idx="31">
                  <c:v>28460.461538461539</c:v>
                </c:pt>
                <c:pt idx="32">
                  <c:v>28460.461538461539</c:v>
                </c:pt>
                <c:pt idx="33">
                  <c:v>28460.461538461539</c:v>
                </c:pt>
                <c:pt idx="34">
                  <c:v>28460.461538461539</c:v>
                </c:pt>
                <c:pt idx="35">
                  <c:v>28460.461538461539</c:v>
                </c:pt>
                <c:pt idx="36">
                  <c:v>28460.461538461539</c:v>
                </c:pt>
                <c:pt idx="37">
                  <c:v>28460.461538461539</c:v>
                </c:pt>
                <c:pt idx="38">
                  <c:v>28460.461538461539</c:v>
                </c:pt>
                <c:pt idx="39">
                  <c:v>28460.461538461539</c:v>
                </c:pt>
                <c:pt idx="40">
                  <c:v>28460.461538461539</c:v>
                </c:pt>
                <c:pt idx="41">
                  <c:v>28460.461538461539</c:v>
                </c:pt>
                <c:pt idx="42">
                  <c:v>28460.461538461539</c:v>
                </c:pt>
                <c:pt idx="43">
                  <c:v>28460.461538461539</c:v>
                </c:pt>
                <c:pt idx="44">
                  <c:v>28460.461538461539</c:v>
                </c:pt>
                <c:pt idx="45">
                  <c:v>28460.461538461539</c:v>
                </c:pt>
                <c:pt idx="46">
                  <c:v>28460.461538461539</c:v>
                </c:pt>
                <c:pt idx="47">
                  <c:v>28460.461538461539</c:v>
                </c:pt>
                <c:pt idx="48">
                  <c:v>28460.461538461539</c:v>
                </c:pt>
                <c:pt idx="49">
                  <c:v>28460.461538461539</c:v>
                </c:pt>
                <c:pt idx="50">
                  <c:v>28460.461538461539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3-4965-B8F6-BA463D204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1088"/>
        <c:axId val="718311488"/>
      </c:lineChart>
      <c:catAx>
        <c:axId val="7183310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14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1488"/>
        <c:scaling>
          <c:orientation val="minMax"/>
          <c:min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1088"/>
        <c:crosses val="autoZero"/>
        <c:crossBetween val="midCat"/>
      </c:valAx>
      <c:spPr>
        <a:solidFill>
          <a:schemeClr val="bg2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599727054510915"/>
          <c:y val="0.62834166768043831"/>
          <c:w val="0.19860648961006155"/>
          <c:h val="0.13362859037641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MÅNED'!$P$414:$P$425</c:f>
              <c:numCache>
                <c:formatCode>0.00</c:formatCode>
                <c:ptCount val="12"/>
                <c:pt idx="0">
                  <c:v>87.794230769230779</c:v>
                </c:pt>
                <c:pt idx="1">
                  <c:v>86.892750533049082</c:v>
                </c:pt>
                <c:pt idx="2">
                  <c:v>92.095793758480383</c:v>
                </c:pt>
                <c:pt idx="3">
                  <c:v>87.820042643923315</c:v>
                </c:pt>
                <c:pt idx="4">
                  <c:v>86.478937728937694</c:v>
                </c:pt>
                <c:pt idx="5">
                  <c:v>85.620803782505931</c:v>
                </c:pt>
                <c:pt idx="6">
                  <c:v>85.602397260273932</c:v>
                </c:pt>
                <c:pt idx="7">
                  <c:v>85.368441064638716</c:v>
                </c:pt>
                <c:pt idx="8">
                  <c:v>87.364705882352894</c:v>
                </c:pt>
                <c:pt idx="9">
                  <c:v>90.225692307692384</c:v>
                </c:pt>
                <c:pt idx="10">
                  <c:v>87.845846477392186</c:v>
                </c:pt>
                <c:pt idx="11">
                  <c:v>85.809733124018848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BB-472B-8C63-747380EDF145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3.9271688682613354E-2"/>
                  <c:y val="-9.903381642512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0-41FC-8AE9-71F8BE09E304}"/>
                </c:ext>
              </c:extLst>
            </c:dLbl>
            <c:dLbl>
              <c:idx val="1"/>
              <c:layout>
                <c:manualLayout>
                  <c:x val="-4.4031893371414992E-2"/>
                  <c:y val="0.11835748792270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0-41FC-8AE9-71F8BE09E304}"/>
                </c:ext>
              </c:extLst>
            </c:dLbl>
            <c:dLbl>
              <c:idx val="2"/>
              <c:layout>
                <c:manualLayout>
                  <c:x val="-4.6411995715815779E-2"/>
                  <c:y val="-0.12560386473429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0-41FC-8AE9-71F8BE09E304}"/>
                </c:ext>
              </c:extLst>
            </c:dLbl>
            <c:dLbl>
              <c:idx val="3"/>
              <c:layout>
                <c:manualLayout>
                  <c:x val="-4.2841842199214608E-2"/>
                  <c:y val="7.9710144927536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0-41FC-8AE9-71F8BE09E304}"/>
                </c:ext>
              </c:extLst>
            </c:dLbl>
            <c:dLbl>
              <c:idx val="4"/>
              <c:layout>
                <c:manualLayout>
                  <c:x val="-4.5221944543615375E-2"/>
                  <c:y val="-8.212560386473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0-41FC-8AE9-71F8BE09E30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MÅNED'!$P$205:$P$216</c:f>
              <c:numCache>
                <c:formatCode>0.00</c:formatCode>
                <c:ptCount val="12"/>
                <c:pt idx="0">
                  <c:v>88.409918478260934</c:v>
                </c:pt>
                <c:pt idx="1">
                  <c:v>87.931842576028657</c:v>
                </c:pt>
                <c:pt idx="2">
                  <c:v>90.477831325301153</c:v>
                </c:pt>
                <c:pt idx="3">
                  <c:v>87.701168831168843</c:v>
                </c:pt>
                <c:pt idx="4">
                  <c:v>88.680547112462094</c:v>
                </c:pt>
                <c:pt idx="5">
                  <c:v>90.251347305389189</c:v>
                </c:pt>
                <c:pt idx="6">
                  <c:v>85.391205211726415</c:v>
                </c:pt>
                <c:pt idx="7">
                  <c:v>87.125811688311742</c:v>
                </c:pt>
                <c:pt idx="8">
                  <c:v>86.01188940092176</c:v>
                </c:pt>
                <c:pt idx="9">
                  <c:v>85.992020202020186</c:v>
                </c:pt>
                <c:pt idx="10">
                  <c:v>87.614386792452876</c:v>
                </c:pt>
                <c:pt idx="11">
                  <c:v>82.611363636363649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BB-472B-8C63-747380EDF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96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56325965323597"/>
          <c:y val="0.21321256038647343"/>
          <c:w val="0.10628103386398371"/>
          <c:h val="0.125850355662064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Jens Eide,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247562356140889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MÅNED'!$B$414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MÅNED'!$O$414:$O$425</c:f>
              <c:numCache>
                <c:formatCode>0.00</c:formatCode>
                <c:ptCount val="12"/>
                <c:pt idx="0">
                  <c:v>60.035714285714306</c:v>
                </c:pt>
                <c:pt idx="1">
                  <c:v>60.69722814498936</c:v>
                </c:pt>
                <c:pt idx="2">
                  <c:v>60</c:v>
                </c:pt>
                <c:pt idx="3">
                  <c:v>59.381663113006397</c:v>
                </c:pt>
                <c:pt idx="4">
                  <c:v>60.159340659340657</c:v>
                </c:pt>
                <c:pt idx="5">
                  <c:v>59.761229314420781</c:v>
                </c:pt>
                <c:pt idx="6">
                  <c:v>59.263698630136986</c:v>
                </c:pt>
                <c:pt idx="7">
                  <c:v>59.143219264892274</c:v>
                </c:pt>
                <c:pt idx="8">
                  <c:v>58.63602941176471</c:v>
                </c:pt>
                <c:pt idx="9">
                  <c:v>58.44</c:v>
                </c:pt>
                <c:pt idx="10">
                  <c:v>58.957939011566786</c:v>
                </c:pt>
                <c:pt idx="11">
                  <c:v>59.279434850863424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E-4A59-874D-BCC78F684EC3}"/>
            </c:ext>
          </c:extLst>
        </c:ser>
        <c:ser>
          <c:idx val="0"/>
          <c:order val="1"/>
          <c:tx>
            <c:strRef>
              <c:f>'Slakteri per MÅNED'!$B$205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7341079972658919E-2"/>
                  <c:y val="-0.12443168222062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B9-4C36-87FD-878BCEFA340D}"/>
                </c:ext>
              </c:extLst>
            </c:dLbl>
            <c:dLbl>
              <c:idx val="1"/>
              <c:layout>
                <c:manualLayout>
                  <c:x val="-4.4429254955570763E-2"/>
                  <c:y val="0.110074180425939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B9-4C36-87FD-878BCEFA340D}"/>
                </c:ext>
              </c:extLst>
            </c:dLbl>
            <c:dLbl>
              <c:idx val="3"/>
              <c:layout>
                <c:manualLayout>
                  <c:x val="-3.7593984962406055E-2"/>
                  <c:y val="-8.1359176836563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B9-4C36-87FD-878BCEFA340D}"/>
                </c:ext>
              </c:extLst>
            </c:dLbl>
            <c:dLbl>
              <c:idx val="4"/>
              <c:layout>
                <c:manualLayout>
                  <c:x val="-5.4682159945317839E-2"/>
                  <c:y val="7.5445816186556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77-41D9-BE3D-F90878CAF1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MÅNED'!$O$205:$O$216</c:f>
              <c:numCache>
                <c:formatCode>0.00</c:formatCode>
                <c:ptCount val="12"/>
                <c:pt idx="0">
                  <c:v>60.035326086956523</c:v>
                </c:pt>
                <c:pt idx="1">
                  <c:v>59.801431127012506</c:v>
                </c:pt>
                <c:pt idx="2">
                  <c:v>59.033734939759057</c:v>
                </c:pt>
                <c:pt idx="3">
                  <c:v>59.690909090909081</c:v>
                </c:pt>
                <c:pt idx="4">
                  <c:v>58.876899696048639</c:v>
                </c:pt>
                <c:pt idx="5">
                  <c:v>59.076347305389206</c:v>
                </c:pt>
                <c:pt idx="6">
                  <c:v>59.153094462540736</c:v>
                </c:pt>
                <c:pt idx="7">
                  <c:v>58.746753246753237</c:v>
                </c:pt>
                <c:pt idx="8">
                  <c:v>59.847926267281103</c:v>
                </c:pt>
                <c:pt idx="9">
                  <c:v>59.110101010101019</c:v>
                </c:pt>
                <c:pt idx="10">
                  <c:v>58.386792452830193</c:v>
                </c:pt>
                <c:pt idx="11">
                  <c:v>60.120320855614963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9E-4A59-874D-BCC78F684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2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09252910371847"/>
          <c:y val="0.23311947117721399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</a:t>
            </a:r>
            <a:r>
              <a:rPr lang="en-US" sz="2800" baseline="0"/>
              <a:t> Bjerka</a:t>
            </a:r>
            <a:r>
              <a:rPr lang="en-US" sz="2800"/>
              <a:t>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8873468653"/>
          <c:y val="4.4331310001344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6808459084123917"/>
          <c:w val="0.88918604006952962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MÅNED'!$H$427:$H$438</c:f>
              <c:numCache>
                <c:formatCode>#,##0</c:formatCode>
                <c:ptCount val="12"/>
                <c:pt idx="0">
                  <c:v>5434</c:v>
                </c:pt>
                <c:pt idx="1">
                  <c:v>4947</c:v>
                </c:pt>
                <c:pt idx="2">
                  <c:v>6170</c:v>
                </c:pt>
                <c:pt idx="3">
                  <c:v>4724</c:v>
                </c:pt>
                <c:pt idx="4">
                  <c:v>6132</c:v>
                </c:pt>
                <c:pt idx="5">
                  <c:v>6162</c:v>
                </c:pt>
                <c:pt idx="6">
                  <c:v>5517</c:v>
                </c:pt>
                <c:pt idx="7">
                  <c:v>6279</c:v>
                </c:pt>
                <c:pt idx="8">
                  <c:v>5424</c:v>
                </c:pt>
                <c:pt idx="9">
                  <c:v>5725</c:v>
                </c:pt>
                <c:pt idx="10">
                  <c:v>5508</c:v>
                </c:pt>
                <c:pt idx="11">
                  <c:v>5605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5-449A-849B-3C1D309AF8E9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MÅNED'!$F$192:$F$203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MÅNED'!$H$218:$H$229</c:f>
              <c:numCache>
                <c:formatCode>#,##0</c:formatCode>
                <c:ptCount val="12"/>
                <c:pt idx="0">
                  <c:v>5997</c:v>
                </c:pt>
                <c:pt idx="1">
                  <c:v>6171</c:v>
                </c:pt>
                <c:pt idx="2">
                  <c:v>6074</c:v>
                </c:pt>
                <c:pt idx="3">
                  <c:v>6802</c:v>
                </c:pt>
                <c:pt idx="4">
                  <c:v>5827</c:v>
                </c:pt>
                <c:pt idx="5">
                  <c:v>5918</c:v>
                </c:pt>
                <c:pt idx="6">
                  <c:v>5852</c:v>
                </c:pt>
                <c:pt idx="7">
                  <c:v>6157</c:v>
                </c:pt>
                <c:pt idx="8">
                  <c:v>5767</c:v>
                </c:pt>
                <c:pt idx="9">
                  <c:v>5815</c:v>
                </c:pt>
                <c:pt idx="10">
                  <c:v>5603</c:v>
                </c:pt>
                <c:pt idx="11">
                  <c:v>5353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5-449A-849B-3C1D309AF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8948122909435"/>
          <c:y val="0.1634420697412823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472367269880739"/>
          <c:y val="4.2085061947901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MÅNED'!$K$427:$K$438</c:f>
              <c:numCache>
                <c:formatCode>0.0</c:formatCode>
                <c:ptCount val="12"/>
                <c:pt idx="0">
                  <c:v>4.1466671753977637</c:v>
                </c:pt>
                <c:pt idx="1">
                  <c:v>4.4878482459562195</c:v>
                </c:pt>
                <c:pt idx="2">
                  <c:v>4.6443007579920366</c:v>
                </c:pt>
                <c:pt idx="3">
                  <c:v>4.4742051277194248</c:v>
                </c:pt>
                <c:pt idx="4">
                  <c:v>4.9096062386907713</c:v>
                </c:pt>
                <c:pt idx="5">
                  <c:v>4.7507073635193162</c:v>
                </c:pt>
                <c:pt idx="6">
                  <c:v>4.5352909261299184</c:v>
                </c:pt>
                <c:pt idx="7">
                  <c:v>4.841059960062605</c:v>
                </c:pt>
                <c:pt idx="8">
                  <c:v>4.504609251723279</c:v>
                </c:pt>
                <c:pt idx="9">
                  <c:v>4.5384639776763063</c:v>
                </c:pt>
                <c:pt idx="10">
                  <c:v>3.9424804414890953</c:v>
                </c:pt>
                <c:pt idx="11">
                  <c:v>5.0635998988183424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4-428B-A198-AE559386347C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2.8021015761821387E-2"/>
                  <c:y val="-0.11127237542331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0-4F1A-8955-FFA1A64C1735}"/>
                </c:ext>
              </c:extLst>
            </c:dLbl>
            <c:dLbl>
              <c:idx val="1"/>
              <c:layout>
                <c:manualLayout>
                  <c:x val="-3.8528896672504399E-2"/>
                  <c:y val="-0.11852926947266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0-4F1A-8955-FFA1A64C1735}"/>
                </c:ext>
              </c:extLst>
            </c:dLbl>
            <c:dLbl>
              <c:idx val="3"/>
              <c:layout>
                <c:manualLayout>
                  <c:x val="-1.8680677174547619E-2"/>
                  <c:y val="-8.7082728592162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0-4F1A-8955-FFA1A64C1735}"/>
                </c:ext>
              </c:extLst>
            </c:dLbl>
            <c:dLbl>
              <c:idx val="4"/>
              <c:layout>
                <c:manualLayout>
                  <c:x val="-2.2183304144775248E-2"/>
                  <c:y val="-0.11852926947266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0-4F1A-8955-FFA1A64C173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MÅNED'!$F$166:$F$177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MÅNED'!$K$218:$K$229</c:f>
              <c:numCache>
                <c:formatCode>0.0</c:formatCode>
                <c:ptCount val="12"/>
                <c:pt idx="0">
                  <c:v>4.5373726062843787</c:v>
                </c:pt>
                <c:pt idx="1">
                  <c:v>5.049298367630815</c:v>
                </c:pt>
                <c:pt idx="2">
                  <c:v>5.856377029580778</c:v>
                </c:pt>
                <c:pt idx="3">
                  <c:v>4.7476460693371303</c:v>
                </c:pt>
                <c:pt idx="4">
                  <c:v>4.6367470358876419</c:v>
                </c:pt>
                <c:pt idx="5">
                  <c:v>5.1643643154468419</c:v>
                </c:pt>
                <c:pt idx="6">
                  <c:v>4.5816109232118247</c:v>
                </c:pt>
                <c:pt idx="7">
                  <c:v>5.0977827087714651</c:v>
                </c:pt>
                <c:pt idx="8">
                  <c:v>4.7738880656937326</c:v>
                </c:pt>
                <c:pt idx="9">
                  <c:v>4.492151288548297</c:v>
                </c:pt>
                <c:pt idx="10">
                  <c:v>4.4005152129180214</c:v>
                </c:pt>
                <c:pt idx="11">
                  <c:v>4.7697969294376579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64-428B-A198-AE5593863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817571487774549"/>
          <c:y val="0.61263864194395057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9582841837"/>
          <c:y val="3.98298402821433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MÅNED'!$P$427:$P$438</c:f>
              <c:numCache>
                <c:formatCode>0.00</c:formatCode>
                <c:ptCount val="12"/>
                <c:pt idx="0">
                  <c:v>80.523014556845354</c:v>
                </c:pt>
                <c:pt idx="1">
                  <c:v>82.222267288582501</c:v>
                </c:pt>
                <c:pt idx="2">
                  <c:v>80.545850251746018</c:v>
                </c:pt>
                <c:pt idx="3">
                  <c:v>83.640936044049184</c:v>
                </c:pt>
                <c:pt idx="4">
                  <c:v>81.944107084557757</c:v>
                </c:pt>
                <c:pt idx="5">
                  <c:v>81.161178961081603</c:v>
                </c:pt>
                <c:pt idx="6">
                  <c:v>79.927600000000126</c:v>
                </c:pt>
                <c:pt idx="7">
                  <c:v>81.195439323871824</c:v>
                </c:pt>
                <c:pt idx="8">
                  <c:v>81.885423979309024</c:v>
                </c:pt>
                <c:pt idx="9">
                  <c:v>81.106450475854814</c:v>
                </c:pt>
                <c:pt idx="10">
                  <c:v>81.373560495627004</c:v>
                </c:pt>
                <c:pt idx="11">
                  <c:v>79.182501341921594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0-406C-B510-2B850E138B6A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MÅNED'!$P$218:$P$229</c:f>
              <c:numCache>
                <c:formatCode>0.00</c:formatCode>
                <c:ptCount val="12"/>
                <c:pt idx="0">
                  <c:v>80.6939236692333</c:v>
                </c:pt>
                <c:pt idx="1">
                  <c:v>82.130546989124994</c:v>
                </c:pt>
                <c:pt idx="2">
                  <c:v>79.704451038575741</c:v>
                </c:pt>
                <c:pt idx="3">
                  <c:v>81.347247571386319</c:v>
                </c:pt>
                <c:pt idx="4">
                  <c:v>79.602852723835809</c:v>
                </c:pt>
                <c:pt idx="5">
                  <c:v>78.074428837366639</c:v>
                </c:pt>
                <c:pt idx="6">
                  <c:v>79.344908437446406</c:v>
                </c:pt>
                <c:pt idx="7">
                  <c:v>77.257289795918396</c:v>
                </c:pt>
                <c:pt idx="8">
                  <c:v>77.781920805835242</c:v>
                </c:pt>
                <c:pt idx="9">
                  <c:v>77.715505346671392</c:v>
                </c:pt>
                <c:pt idx="10">
                  <c:v>81.318993012004995</c:v>
                </c:pt>
                <c:pt idx="11">
                  <c:v>79.033196030705781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0-406C-B510-2B850E13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86"/>
          <c:min val="7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91773522940985"/>
          <c:y val="0.20858157723059184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Bjerka,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361483522693634"/>
          <c:y val="4.20851200184339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MÅNED'!$B$427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MÅNED'!$O$427:$O$438</c:f>
              <c:numCache>
                <c:formatCode>0.00</c:formatCode>
                <c:ptCount val="12"/>
                <c:pt idx="0">
                  <c:v>60.871015293900861</c:v>
                </c:pt>
                <c:pt idx="1">
                  <c:v>60.524031636584859</c:v>
                </c:pt>
                <c:pt idx="2">
                  <c:v>60.909696280656142</c:v>
                </c:pt>
                <c:pt idx="3">
                  <c:v>60.560991105463792</c:v>
                </c:pt>
                <c:pt idx="4">
                  <c:v>60.71988246816845</c:v>
                </c:pt>
                <c:pt idx="5">
                  <c:v>60.596808337404312</c:v>
                </c:pt>
                <c:pt idx="6">
                  <c:v>60.475454545454546</c:v>
                </c:pt>
                <c:pt idx="7">
                  <c:v>60.485409025673754</c:v>
                </c:pt>
                <c:pt idx="8">
                  <c:v>60.468317014594483</c:v>
                </c:pt>
                <c:pt idx="9">
                  <c:v>60.318470215015857</c:v>
                </c:pt>
                <c:pt idx="10">
                  <c:v>60.629737609329446</c:v>
                </c:pt>
                <c:pt idx="11">
                  <c:v>61.183932724995522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B-4ACD-AD53-F0D75053B278}"/>
            </c:ext>
          </c:extLst>
        </c:ser>
        <c:ser>
          <c:idx val="0"/>
          <c:order val="1"/>
          <c:tx>
            <c:strRef>
              <c:f>'Slakteri per MÅNED'!$B$218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3.8733196627933515E-2"/>
                  <c:y val="9.3735711019661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C2-473A-A66D-451B66C29231}"/>
                </c:ext>
              </c:extLst>
            </c:dLbl>
            <c:dLbl>
              <c:idx val="2"/>
              <c:layout>
                <c:manualLayout>
                  <c:x val="-4.329004329004333E-2"/>
                  <c:y val="9.602194787379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C2-473A-A66D-451B66C29231}"/>
                </c:ext>
              </c:extLst>
            </c:dLbl>
            <c:dLbl>
              <c:idx val="3"/>
              <c:layout>
                <c:manualLayout>
                  <c:x val="-2.9619503303713872E-2"/>
                  <c:y val="6.4014631915866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C2-473A-A66D-451B66C29231}"/>
                </c:ext>
              </c:extLst>
            </c:dLbl>
            <c:dLbl>
              <c:idx val="4"/>
              <c:layout>
                <c:manualLayout>
                  <c:x val="-4.784688995215311E-2"/>
                  <c:y val="-5.7155921353452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CB-44AF-BF26-B4B418D7C73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RNR!$H$5:$H$16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MÅNED'!$O$218:$O$229</c:f>
              <c:numCache>
                <c:formatCode>0.00</c:formatCode>
                <c:ptCount val="12"/>
                <c:pt idx="0">
                  <c:v>61.017910947438885</c:v>
                </c:pt>
                <c:pt idx="1">
                  <c:v>60.504788183736423</c:v>
                </c:pt>
                <c:pt idx="2">
                  <c:v>60.701615562149698</c:v>
                </c:pt>
                <c:pt idx="3">
                  <c:v>60.539299381807474</c:v>
                </c:pt>
                <c:pt idx="4">
                  <c:v>60.983158618319315</c:v>
                </c:pt>
                <c:pt idx="5">
                  <c:v>60.989845997630717</c:v>
                </c:pt>
                <c:pt idx="6">
                  <c:v>60.337326715728238</c:v>
                </c:pt>
                <c:pt idx="7">
                  <c:v>60.913469387755114</c:v>
                </c:pt>
                <c:pt idx="8">
                  <c:v>60.241924279263614</c:v>
                </c:pt>
                <c:pt idx="9">
                  <c:v>60.706278026905842</c:v>
                </c:pt>
                <c:pt idx="10">
                  <c:v>60.540046586633203</c:v>
                </c:pt>
                <c:pt idx="11">
                  <c:v>61.021906010110477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B-4ACD-AD53-F0D75053B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61.5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09252910371847"/>
          <c:y val="0.43659455119550383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Klasse!$I$20:$I$27</c:f>
              <c:numCache>
                <c:formatCode>0.0</c:formatCode>
                <c:ptCount val="8"/>
                <c:pt idx="0">
                  <c:v>0.1158760274891931</c:v>
                </c:pt>
                <c:pt idx="1">
                  <c:v>1.8160430967092696</c:v>
                </c:pt>
                <c:pt idx="2">
                  <c:v>28.242791978249304</c:v>
                </c:pt>
                <c:pt idx="3">
                  <c:v>69.274641698238099</c:v>
                </c:pt>
                <c:pt idx="5">
                  <c:v>3.3049623672703498E-3</c:v>
                </c:pt>
                <c:pt idx="6">
                  <c:v>3.9794444830398099E-3</c:v>
                </c:pt>
                <c:pt idx="7">
                  <c:v>0.19816284561306716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89-45A6-BB98-C727C2FC9090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Klasse!$I$10:$I$17</c:f>
              <c:numCache>
                <c:formatCode>0.0</c:formatCode>
                <c:ptCount val="8"/>
                <c:pt idx="0">
                  <c:v>0.10432827188055764</c:v>
                </c:pt>
                <c:pt idx="1">
                  <c:v>1.7718237987383303</c:v>
                </c:pt>
                <c:pt idx="2">
                  <c:v>29.12637234922402</c:v>
                </c:pt>
                <c:pt idx="3">
                  <c:v>68.478469455601029</c:v>
                </c:pt>
                <c:pt idx="5">
                  <c:v>1.4189726097744238E-3</c:v>
                </c:pt>
                <c:pt idx="6">
                  <c:v>1.8243933554242591E-3</c:v>
                </c:pt>
                <c:pt idx="7">
                  <c:v>0.23257636775445556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89-45A6-BB98-C727C2FC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8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37733183652754"/>
          <c:y val="0.35555564498881193"/>
          <c:w val="0.10656397201035334"/>
          <c:h val="0.1746686257839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Klasse!$M$134:$M$137</c:f>
              <c:numCache>
                <c:formatCode>0.0</c:formatCode>
                <c:ptCount val="4"/>
                <c:pt idx="0">
                  <c:v>83.609954020131696</c:v>
                </c:pt>
                <c:pt idx="1">
                  <c:v>80.211922038891771</c:v>
                </c:pt>
                <c:pt idx="2">
                  <c:v>77.294363008789517</c:v>
                </c:pt>
                <c:pt idx="3">
                  <c:v>76.104900687277194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E-4A60-BAE8-E4839E498729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Klasse!$M$99:$M$102</c:f>
              <c:numCache>
                <c:formatCode>0.0</c:formatCode>
                <c:ptCount val="4"/>
                <c:pt idx="0">
                  <c:v>88.706958762886529</c:v>
                </c:pt>
                <c:pt idx="1">
                  <c:v>87.029627051346566</c:v>
                </c:pt>
                <c:pt idx="2">
                  <c:v>83.35755935577798</c:v>
                </c:pt>
                <c:pt idx="3">
                  <c:v>78.041439349811313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E-4A60-BAE8-E4839E498729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Klasse!$M$64:$M$67</c:f>
              <c:numCache>
                <c:formatCode>0.0</c:formatCode>
                <c:ptCount val="4"/>
                <c:pt idx="0">
                  <c:v>100.36</c:v>
                </c:pt>
                <c:pt idx="1">
                  <c:v>84.520937429665508</c:v>
                </c:pt>
                <c:pt idx="2">
                  <c:v>83.155900643243001</c:v>
                </c:pt>
                <c:pt idx="3">
                  <c:v>79.421158486788997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E-4A60-BAE8-E4839E498729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Klasse!$M$20:$M$27</c:f>
              <c:numCache>
                <c:formatCode>0.0</c:formatCode>
                <c:ptCount val="8"/>
                <c:pt idx="0">
                  <c:v>90.564377182770684</c:v>
                </c:pt>
                <c:pt idx="1">
                  <c:v>91.122380687092814</c:v>
                </c:pt>
                <c:pt idx="2">
                  <c:v>87.085213680316897</c:v>
                </c:pt>
                <c:pt idx="3">
                  <c:v>82.459838940209053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E-4A60-BAE8-E4839E498729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Klasse!$M$10:$M$17</c:f>
              <c:numCache>
                <c:formatCode>0.0</c:formatCode>
                <c:ptCount val="8"/>
                <c:pt idx="0">
                  <c:v>88.985945595854858</c:v>
                </c:pt>
                <c:pt idx="1">
                  <c:v>88.715967508200251</c:v>
                </c:pt>
                <c:pt idx="2">
                  <c:v>84.82356473566017</c:v>
                </c:pt>
                <c:pt idx="3">
                  <c:v>80.761500559477312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AE-4A60-BAE8-E4839E498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57561704579536"/>
          <c:y val="0.20324936765097695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Klasse!$I$20:$I$27</c:f>
              <c:numCache>
                <c:formatCode>0.0</c:formatCode>
                <c:ptCount val="8"/>
                <c:pt idx="0">
                  <c:v>0.1158760274891931</c:v>
                </c:pt>
                <c:pt idx="1">
                  <c:v>1.8160430967092696</c:v>
                </c:pt>
                <c:pt idx="2">
                  <c:v>28.242791978249304</c:v>
                </c:pt>
                <c:pt idx="3">
                  <c:v>69.274641698238099</c:v>
                </c:pt>
                <c:pt idx="5">
                  <c:v>3.3049623672703498E-3</c:v>
                </c:pt>
                <c:pt idx="6">
                  <c:v>3.9794444830398099E-3</c:v>
                </c:pt>
                <c:pt idx="7">
                  <c:v>0.19816284561306716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4-43C3-AA8D-32C6BD09BA54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Klasse!$I$20:$I$27</c:f>
              <c:numCache>
                <c:formatCode>0.0</c:formatCode>
                <c:ptCount val="8"/>
                <c:pt idx="0">
                  <c:v>0.1158760274891931</c:v>
                </c:pt>
                <c:pt idx="1">
                  <c:v>1.8160430967092696</c:v>
                </c:pt>
                <c:pt idx="2">
                  <c:v>28.242791978249304</c:v>
                </c:pt>
                <c:pt idx="3">
                  <c:v>69.274641698238099</c:v>
                </c:pt>
                <c:pt idx="5">
                  <c:v>3.3049623672703498E-3</c:v>
                </c:pt>
                <c:pt idx="6">
                  <c:v>3.9794444830398099E-3</c:v>
                </c:pt>
                <c:pt idx="7">
                  <c:v>0.19816284561306716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4-43C3-AA8D-32C6BD09BA54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Klasse!$I$10:$I$17</c:f>
              <c:numCache>
                <c:formatCode>0.0</c:formatCode>
                <c:ptCount val="8"/>
                <c:pt idx="0">
                  <c:v>0.10432827188055764</c:v>
                </c:pt>
                <c:pt idx="1">
                  <c:v>1.7718237987383303</c:v>
                </c:pt>
                <c:pt idx="2">
                  <c:v>29.12637234922402</c:v>
                </c:pt>
                <c:pt idx="3">
                  <c:v>68.478469455601029</c:v>
                </c:pt>
                <c:pt idx="5">
                  <c:v>1.4189726097744238E-3</c:v>
                </c:pt>
                <c:pt idx="6">
                  <c:v>1.8243933554242591E-3</c:v>
                </c:pt>
                <c:pt idx="7">
                  <c:v>0.23257636775445556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84-43C3-AA8D-32C6BD09B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097396278771515"/>
          <c:y val="0.28175054506095565"/>
          <c:w val="7.2644644953359108E-2"/>
          <c:h val="0.20670434356844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3049484719689"/>
          <c:y val="0.17116566676101913"/>
          <c:w val="0.83297737730246246"/>
          <c:h val="0.7207935664134275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Klasse!$F$20:$F$27</c:f>
              <c:numCache>
                <c:formatCode>#,##0</c:formatCode>
                <c:ptCount val="8"/>
                <c:pt idx="0">
                  <c:v>1718</c:v>
                </c:pt>
                <c:pt idx="1">
                  <c:v>26925</c:v>
                </c:pt>
                <c:pt idx="2">
                  <c:v>418733</c:v>
                </c:pt>
                <c:pt idx="3">
                  <c:v>1027079</c:v>
                </c:pt>
                <c:pt idx="5">
                  <c:v>49</c:v>
                </c:pt>
                <c:pt idx="6">
                  <c:v>59</c:v>
                </c:pt>
                <c:pt idx="7">
                  <c:v>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0-4D3C-89FA-4E0DA4DC5063}"/>
            </c:ext>
          </c:extLst>
        </c:ser>
        <c:ser>
          <c:idx val="1"/>
          <c:order val="1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Klasse!$F$10:$F$17</c:f>
              <c:numCache>
                <c:formatCode>#,##0</c:formatCode>
                <c:ptCount val="8"/>
                <c:pt idx="0">
                  <c:v>1544</c:v>
                </c:pt>
                <c:pt idx="1">
                  <c:v>26222</c:v>
                </c:pt>
                <c:pt idx="2">
                  <c:v>431054</c:v>
                </c:pt>
                <c:pt idx="3">
                  <c:v>1013443</c:v>
                </c:pt>
                <c:pt idx="5">
                  <c:v>21</c:v>
                </c:pt>
                <c:pt idx="6">
                  <c:v>27</c:v>
                </c:pt>
                <c:pt idx="7">
                  <c:v>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0-4D3C-89FA-4E0DA4DC5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37733183652754"/>
          <c:y val="0.35555564498881193"/>
          <c:w val="0.10656397201035334"/>
          <c:h val="0.1746686257839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 PRODUSENTER </a:t>
            </a:r>
            <a:r>
              <a:rPr lang="nb-NO" sz="2800" baseline="0"/>
              <a:t>per UKE</a:t>
            </a:r>
            <a:endParaRPr lang="nb-NO" sz="28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20428388701421E-2"/>
          <c:y val="0.20576005912409506"/>
          <c:w val="0.87920290396975342"/>
          <c:h val="0.73858187845984247"/>
        </c:manualLayout>
      </c:layout>
      <c:lineChart>
        <c:grouping val="standard"/>
        <c:varyColors val="0"/>
        <c:ser>
          <c:idx val="4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66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Uke!$D$63:$D$113</c:f>
              <c:numCache>
                <c:formatCode>General</c:formatCode>
                <c:ptCount val="51"/>
                <c:pt idx="0">
                  <c:v>430</c:v>
                </c:pt>
                <c:pt idx="1">
                  <c:v>419</c:v>
                </c:pt>
                <c:pt idx="2">
                  <c:v>460</c:v>
                </c:pt>
                <c:pt idx="3">
                  <c:v>445</c:v>
                </c:pt>
                <c:pt idx="4">
                  <c:v>430</c:v>
                </c:pt>
                <c:pt idx="5">
                  <c:v>423</c:v>
                </c:pt>
                <c:pt idx="6">
                  <c:v>432</c:v>
                </c:pt>
                <c:pt idx="7">
                  <c:v>442</c:v>
                </c:pt>
                <c:pt idx="8">
                  <c:v>449</c:v>
                </c:pt>
                <c:pt idx="9">
                  <c:v>411</c:v>
                </c:pt>
                <c:pt idx="10">
                  <c:v>449</c:v>
                </c:pt>
                <c:pt idx="11">
                  <c:v>445</c:v>
                </c:pt>
                <c:pt idx="12">
                  <c:v>483</c:v>
                </c:pt>
                <c:pt idx="13">
                  <c:v>175</c:v>
                </c:pt>
                <c:pt idx="14">
                  <c:v>442</c:v>
                </c:pt>
                <c:pt idx="15">
                  <c:v>464</c:v>
                </c:pt>
                <c:pt idx="16">
                  <c:v>464</c:v>
                </c:pt>
                <c:pt idx="17">
                  <c:v>433</c:v>
                </c:pt>
                <c:pt idx="18">
                  <c:v>439</c:v>
                </c:pt>
                <c:pt idx="19">
                  <c:v>351</c:v>
                </c:pt>
                <c:pt idx="20">
                  <c:v>428</c:v>
                </c:pt>
                <c:pt idx="21">
                  <c:v>477</c:v>
                </c:pt>
                <c:pt idx="22">
                  <c:v>413</c:v>
                </c:pt>
                <c:pt idx="23">
                  <c:v>441</c:v>
                </c:pt>
                <c:pt idx="24">
                  <c:v>440</c:v>
                </c:pt>
                <c:pt idx="25">
                  <c:v>422</c:v>
                </c:pt>
                <c:pt idx="26">
                  <c:v>444</c:v>
                </c:pt>
                <c:pt idx="27">
                  <c:v>416</c:v>
                </c:pt>
                <c:pt idx="28">
                  <c:v>386</c:v>
                </c:pt>
                <c:pt idx="29">
                  <c:v>415</c:v>
                </c:pt>
                <c:pt idx="30">
                  <c:v>434</c:v>
                </c:pt>
                <c:pt idx="31">
                  <c:v>414</c:v>
                </c:pt>
                <c:pt idx="32">
                  <c:v>427</c:v>
                </c:pt>
                <c:pt idx="33">
                  <c:v>446</c:v>
                </c:pt>
                <c:pt idx="34">
                  <c:v>504</c:v>
                </c:pt>
                <c:pt idx="35">
                  <c:v>441</c:v>
                </c:pt>
                <c:pt idx="36">
                  <c:v>490</c:v>
                </c:pt>
                <c:pt idx="37">
                  <c:v>462</c:v>
                </c:pt>
                <c:pt idx="38">
                  <c:v>447</c:v>
                </c:pt>
                <c:pt idx="39">
                  <c:v>468</c:v>
                </c:pt>
                <c:pt idx="40">
                  <c:v>454</c:v>
                </c:pt>
                <c:pt idx="41">
                  <c:v>478</c:v>
                </c:pt>
                <c:pt idx="42">
                  <c:v>483</c:v>
                </c:pt>
                <c:pt idx="43">
                  <c:v>474</c:v>
                </c:pt>
                <c:pt idx="44">
                  <c:v>476</c:v>
                </c:pt>
                <c:pt idx="45">
                  <c:v>471</c:v>
                </c:pt>
                <c:pt idx="46">
                  <c:v>448</c:v>
                </c:pt>
                <c:pt idx="47">
                  <c:v>530</c:v>
                </c:pt>
                <c:pt idx="48">
                  <c:v>500</c:v>
                </c:pt>
                <c:pt idx="49">
                  <c:v>531</c:v>
                </c:pt>
                <c:pt idx="50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1-4AD5-84E0-3E1A213B1835}"/>
            </c:ext>
          </c:extLst>
        </c:ser>
        <c:ser>
          <c:idx val="0"/>
          <c:order val="1"/>
          <c:tx>
            <c:strRef>
              <c:f>Uke!$B$16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3"/>
            <c:spPr>
              <a:solidFill>
                <a:srgbClr val="FFFFFF"/>
              </a:solidFill>
            </c:spPr>
          </c:marker>
          <c:dLbls>
            <c:dLbl>
              <c:idx val="0"/>
              <c:layout>
                <c:manualLayout>
                  <c:x val="-1.3522012132190623E-2"/>
                  <c:y val="5.9187236122945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FC-45AC-A4D7-696583C46087}"/>
                </c:ext>
              </c:extLst>
            </c:dLbl>
            <c:dLbl>
              <c:idx val="1"/>
              <c:layout>
                <c:manualLayout>
                  <c:x val="-5.4088048528762658E-3"/>
                  <c:y val="5.5368704760175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FC-45AC-A4D7-696583C46087}"/>
                </c:ext>
              </c:extLst>
            </c:dLbl>
            <c:dLbl>
              <c:idx val="2"/>
              <c:layout>
                <c:manualLayout>
                  <c:x val="-3.6960166494654383E-2"/>
                  <c:y val="-7.4461361574028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FC-45AC-A4D7-696583C46087}"/>
                </c:ext>
              </c:extLst>
            </c:dLbl>
            <c:dLbl>
              <c:idx val="4"/>
              <c:layout>
                <c:manualLayout>
                  <c:x val="-2.4339621837943137E-2"/>
                  <c:y val="-4.9640907716019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D2-4617-BB04-77FB6C124A3D}"/>
                </c:ext>
              </c:extLst>
            </c:dLbl>
            <c:dLbl>
              <c:idx val="6"/>
              <c:layout>
                <c:manualLayout>
                  <c:x val="-3.0649894166298777E-2"/>
                  <c:y val="6.8733564529872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D2-4617-BB04-77FB6C124A3D}"/>
                </c:ext>
              </c:extLst>
            </c:dLbl>
            <c:dLbl>
              <c:idx val="7"/>
              <c:layout>
                <c:manualLayout>
                  <c:x val="-7.2117398038349986E-3"/>
                  <c:y val="-9.546328406926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D2-4617-BB04-77FB6C124A3D}"/>
                </c:ext>
              </c:extLst>
            </c:dLbl>
            <c:dLbl>
              <c:idx val="8"/>
              <c:layout>
                <c:manualLayout>
                  <c:x val="-3.2452829117257498E-2"/>
                  <c:y val="5.5368704760175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D2-4617-BB04-77FB6C124A3D}"/>
                </c:ext>
              </c:extLst>
            </c:dLbl>
            <c:dLbl>
              <c:idx val="9"/>
              <c:layout>
                <c:manualLayout>
                  <c:x val="-1.8029349509587528E-2"/>
                  <c:y val="7.6370627255413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FC-45AC-A4D7-696583C46087}"/>
                </c:ext>
              </c:extLst>
            </c:dLbl>
            <c:dLbl>
              <c:idx val="10"/>
              <c:layout>
                <c:manualLayout>
                  <c:x val="-1.4423479607669997E-2"/>
                  <c:y val="4.3913110671863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FC-45AC-A4D7-696583C46087}"/>
                </c:ext>
              </c:extLst>
            </c:dLbl>
            <c:dLbl>
              <c:idx val="11"/>
              <c:layout>
                <c:manualLayout>
                  <c:x val="-2.7044024264381246E-2"/>
                  <c:y val="-4.2003844990477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FC-45AC-A4D7-696583C46087}"/>
                </c:ext>
              </c:extLst>
            </c:dLbl>
            <c:dLbl>
              <c:idx val="13"/>
              <c:layout>
                <c:manualLayout>
                  <c:x val="-1.8930816985066871E-2"/>
                  <c:y val="-5.1550173397404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D2-4617-BB04-77FB6C124A3D}"/>
                </c:ext>
              </c:extLst>
            </c:dLbl>
            <c:dLbl>
              <c:idx val="14"/>
              <c:layout>
                <c:manualLayout>
                  <c:x val="-1.3522012132190623E-2"/>
                  <c:y val="-6.8733564529872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D2-4617-BB04-77FB6C124A3D}"/>
                </c:ext>
              </c:extLst>
            </c:dLbl>
            <c:dLbl>
              <c:idx val="15"/>
              <c:layout>
                <c:manualLayout>
                  <c:x val="-4.5073373773968743E-3"/>
                  <c:y val="-3.8185313627707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D2-4617-BB04-77FB6C124A3D}"/>
                </c:ext>
              </c:extLst>
            </c:dLbl>
            <c:dLbl>
              <c:idx val="16"/>
              <c:layout>
                <c:manualLayout>
                  <c:x val="-4.0566036396571935E-2"/>
                  <c:y val="4.3913110671863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D2-4617-BB04-77FB6C124A3D}"/>
                </c:ext>
              </c:extLst>
            </c:dLbl>
            <c:dLbl>
              <c:idx val="17"/>
              <c:layout>
                <c:manualLayout>
                  <c:x val="-3.6960166494654369E-2"/>
                  <c:y val="4.00945793090923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D2-4617-BB04-77FB6C124A3D}"/>
                </c:ext>
              </c:extLst>
            </c:dLbl>
            <c:dLbl>
              <c:idx val="19"/>
              <c:layout>
                <c:manualLayout>
                  <c:x val="-3.0649894166298812E-2"/>
                  <c:y val="-5.7277970441560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D2-4617-BB04-77FB6C124A3D}"/>
                </c:ext>
              </c:extLst>
            </c:dLbl>
            <c:dLbl>
              <c:idx val="20"/>
              <c:layout>
                <c:manualLayout>
                  <c:x val="-2.8846959215339994E-2"/>
                  <c:y val="-7.0642830211258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D2-4617-BB04-77FB6C124A3D}"/>
                </c:ext>
              </c:extLst>
            </c:dLbl>
            <c:dLbl>
              <c:idx val="21"/>
              <c:layout>
                <c:manualLayout>
                  <c:x val="-1.7127882034108189E-2"/>
                  <c:y val="6.1096501804331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D2-4617-BB04-77FB6C124A3D}"/>
                </c:ext>
              </c:extLst>
            </c:dLbl>
            <c:dLbl>
              <c:idx val="22"/>
              <c:layout>
                <c:manualLayout>
                  <c:x val="-2.3438154362463812E-2"/>
                  <c:y val="-6.1096501804331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FC-45AC-A4D7-696583C46087}"/>
                </c:ext>
              </c:extLst>
            </c:dLbl>
            <c:dLbl>
              <c:idx val="23"/>
              <c:layout>
                <c:manualLayout>
                  <c:x val="-2.8846959215339928E-2"/>
                  <c:y val="5.1550173397404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FC-45AC-A4D7-696583C46087}"/>
                </c:ext>
              </c:extLst>
            </c:dLbl>
            <c:dLbl>
              <c:idx val="24"/>
              <c:layout>
                <c:manualLayout>
                  <c:x val="-2.884695921534006E-2"/>
                  <c:y val="-8.20984242995700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D2-4617-BB04-77FB6C124A3D}"/>
                </c:ext>
              </c:extLst>
            </c:dLbl>
            <c:dLbl>
              <c:idx val="25"/>
              <c:layout>
                <c:manualLayout>
                  <c:x val="-1.5324947083149439E-2"/>
                  <c:y val="-6.491503316710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0A-4928-BFAA-208ECB2D4492}"/>
                </c:ext>
              </c:extLst>
            </c:dLbl>
            <c:dLbl>
              <c:idx val="26"/>
              <c:layout>
                <c:manualLayout>
                  <c:x val="-2.7945491739860686E-2"/>
                  <c:y val="6.4915033167101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0A-4928-BFAA-208ECB2D4492}"/>
                </c:ext>
              </c:extLst>
            </c:dLbl>
            <c:dLbl>
              <c:idx val="27"/>
              <c:layout>
                <c:manualLayout>
                  <c:x val="-9.9161422302731887E-3"/>
                  <c:y val="-5.15501733974045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FC-45AC-A4D7-696583C46087}"/>
                </c:ext>
              </c:extLst>
            </c:dLbl>
            <c:dLbl>
              <c:idx val="28"/>
              <c:layout>
                <c:manualLayout>
                  <c:x val="-2.4339621837943252E-2"/>
                  <c:y val="4.964090771601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87-4BA2-AE91-EEE428774D4E}"/>
                </c:ext>
              </c:extLst>
            </c:dLbl>
            <c:dLbl>
              <c:idx val="29"/>
              <c:layout>
                <c:manualLayout>
                  <c:x val="-2.3438154362463812E-2"/>
                  <c:y val="-0.12028373792727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5D-44FB-8342-D7AC2AD38648}"/>
                </c:ext>
              </c:extLst>
            </c:dLbl>
            <c:dLbl>
              <c:idx val="30"/>
              <c:layout>
                <c:manualLayout>
                  <c:x val="-1.9832284460546246E-2"/>
                  <c:y val="-9.164475270649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D-44FB-8342-D7AC2AD38648}"/>
                </c:ext>
              </c:extLst>
            </c:dLbl>
            <c:dLbl>
              <c:idx val="31"/>
              <c:layout>
                <c:manualLayout>
                  <c:x val="-2.0733751936025755E-2"/>
                  <c:y val="6.4915033167101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5D-44FB-8342-D7AC2AD38648}"/>
                </c:ext>
              </c:extLst>
            </c:dLbl>
            <c:dLbl>
              <c:idx val="32"/>
              <c:layout>
                <c:manualLayout>
                  <c:x val="-2.1635219411505129E-2"/>
                  <c:y val="-8.5916955662340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45-4FE9-AA42-C63C352F1955}"/>
                </c:ext>
              </c:extLst>
            </c:dLbl>
            <c:dLbl>
              <c:idx val="33"/>
              <c:layout>
                <c:manualLayout>
                  <c:x val="-2.5241089313422629E-2"/>
                  <c:y val="6.4915033167101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5-4FE9-AA42-C63C352F1955}"/>
                </c:ext>
              </c:extLst>
            </c:dLbl>
            <c:dLbl>
              <c:idx val="34"/>
              <c:layout>
                <c:manualLayout>
                  <c:x val="-1.3221370239300271E-16"/>
                  <c:y val="-0.10691887815757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87-4BA2-AE91-EEE428774D4E}"/>
                </c:ext>
              </c:extLst>
            </c:dLbl>
            <c:dLbl>
              <c:idx val="35"/>
              <c:layout>
                <c:manualLayout>
                  <c:x val="-2.7044024264381246E-2"/>
                  <c:y val="5.3459439078789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C0-42F2-B7B7-72CD7A8BE2C6}"/>
                </c:ext>
              </c:extLst>
            </c:dLbl>
            <c:dLbl>
              <c:idx val="36"/>
              <c:layout>
                <c:manualLayout>
                  <c:x val="-9.9161422302732564E-3"/>
                  <c:y val="4.773164203463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0-42F2-B7B7-72CD7A8BE2C6}"/>
                </c:ext>
              </c:extLst>
            </c:dLbl>
            <c:dLbl>
              <c:idx val="38"/>
              <c:layout>
                <c:manualLayout>
                  <c:x val="-1.5324947083149505E-2"/>
                  <c:y val="3.8185313627707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0-42F2-B7B7-72CD7A8BE2C6}"/>
                </c:ext>
              </c:extLst>
            </c:dLbl>
            <c:dLbl>
              <c:idx val="40"/>
              <c:layout>
                <c:manualLayout>
                  <c:x val="-1.4423479607669997E-2"/>
                  <c:y val="-4.773164203463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32-4A20-8D8A-EE9C11301414}"/>
                </c:ext>
              </c:extLst>
            </c:dLbl>
            <c:dLbl>
              <c:idx val="41"/>
              <c:layout>
                <c:manualLayout>
                  <c:x val="-9.0146747547937482E-4"/>
                  <c:y val="-6.1096501804331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81-4424-9600-4F240C19663C}"/>
                </c:ext>
              </c:extLst>
            </c:dLbl>
            <c:dLbl>
              <c:idx val="42"/>
              <c:layout>
                <c:manualLayout>
                  <c:x val="-1.6226414558628881E-2"/>
                  <c:y val="5.9187236122945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1-4424-9600-4F240C1966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Uke!$D$10:$D$60</c:f>
              <c:numCache>
                <c:formatCode>General</c:formatCode>
                <c:ptCount val="51"/>
                <c:pt idx="0">
                  <c:v>379</c:v>
                </c:pt>
                <c:pt idx="1">
                  <c:v>408</c:v>
                </c:pt>
                <c:pt idx="2">
                  <c:v>437</c:v>
                </c:pt>
                <c:pt idx="3">
                  <c:v>414</c:v>
                </c:pt>
                <c:pt idx="4">
                  <c:v>456</c:v>
                </c:pt>
                <c:pt idx="5">
                  <c:v>456</c:v>
                </c:pt>
                <c:pt idx="6">
                  <c:v>418</c:v>
                </c:pt>
                <c:pt idx="7">
                  <c:v>436</c:v>
                </c:pt>
                <c:pt idx="8">
                  <c:v>437</c:v>
                </c:pt>
                <c:pt idx="9">
                  <c:v>426</c:v>
                </c:pt>
                <c:pt idx="10">
                  <c:v>437</c:v>
                </c:pt>
                <c:pt idx="11">
                  <c:v>509</c:v>
                </c:pt>
                <c:pt idx="12">
                  <c:v>192</c:v>
                </c:pt>
                <c:pt idx="13">
                  <c:v>462</c:v>
                </c:pt>
                <c:pt idx="14">
                  <c:v>471</c:v>
                </c:pt>
                <c:pt idx="15">
                  <c:v>463</c:v>
                </c:pt>
                <c:pt idx="16">
                  <c:v>443</c:v>
                </c:pt>
                <c:pt idx="17">
                  <c:v>414</c:v>
                </c:pt>
                <c:pt idx="18">
                  <c:v>397</c:v>
                </c:pt>
                <c:pt idx="19">
                  <c:v>426</c:v>
                </c:pt>
                <c:pt idx="20">
                  <c:v>444</c:v>
                </c:pt>
                <c:pt idx="21">
                  <c:v>437</c:v>
                </c:pt>
                <c:pt idx="22">
                  <c:v>468</c:v>
                </c:pt>
                <c:pt idx="23">
                  <c:v>397</c:v>
                </c:pt>
                <c:pt idx="24">
                  <c:v>422</c:v>
                </c:pt>
                <c:pt idx="25">
                  <c:v>424</c:v>
                </c:pt>
                <c:pt idx="26">
                  <c:v>413</c:v>
                </c:pt>
                <c:pt idx="27">
                  <c:v>433</c:v>
                </c:pt>
                <c:pt idx="28">
                  <c:v>336</c:v>
                </c:pt>
                <c:pt idx="29">
                  <c:v>420</c:v>
                </c:pt>
                <c:pt idx="30">
                  <c:v>409</c:v>
                </c:pt>
                <c:pt idx="31">
                  <c:v>414</c:v>
                </c:pt>
                <c:pt idx="32">
                  <c:v>436</c:v>
                </c:pt>
                <c:pt idx="33">
                  <c:v>400</c:v>
                </c:pt>
                <c:pt idx="34">
                  <c:v>461</c:v>
                </c:pt>
                <c:pt idx="35">
                  <c:v>446</c:v>
                </c:pt>
                <c:pt idx="36">
                  <c:v>441</c:v>
                </c:pt>
                <c:pt idx="37">
                  <c:v>487</c:v>
                </c:pt>
                <c:pt idx="38">
                  <c:v>436</c:v>
                </c:pt>
                <c:pt idx="39">
                  <c:v>436</c:v>
                </c:pt>
                <c:pt idx="40">
                  <c:v>471</c:v>
                </c:pt>
                <c:pt idx="41">
                  <c:v>471</c:v>
                </c:pt>
                <c:pt idx="42">
                  <c:v>463</c:v>
                </c:pt>
                <c:pt idx="43">
                  <c:v>463</c:v>
                </c:pt>
                <c:pt idx="44">
                  <c:v>522</c:v>
                </c:pt>
                <c:pt idx="45">
                  <c:v>482</c:v>
                </c:pt>
                <c:pt idx="46">
                  <c:v>457</c:v>
                </c:pt>
                <c:pt idx="47">
                  <c:v>436</c:v>
                </c:pt>
                <c:pt idx="48">
                  <c:v>492</c:v>
                </c:pt>
                <c:pt idx="49">
                  <c:v>517</c:v>
                </c:pt>
                <c:pt idx="50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F1-4AD5-84E0-3E1A213B1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5016"/>
        <c:axId val="718315408"/>
      </c:lineChart>
      <c:catAx>
        <c:axId val="718315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4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5408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1.7598154612116782E-2"/>
              <c:y val="0.3715466686996075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016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7513270027129"/>
          <c:y val="0.64016235072398753"/>
          <c:w val="7.3900277399730069E-2"/>
          <c:h val="0.12933424815673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742099292261988"/>
          <c:y val="0.17325327195649759"/>
          <c:w val="0.84023315599481652"/>
          <c:h val="0.7187059633739268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Klasse!$F$20:$F$27</c:f>
              <c:numCache>
                <c:formatCode>#,##0</c:formatCode>
                <c:ptCount val="8"/>
                <c:pt idx="0">
                  <c:v>1718</c:v>
                </c:pt>
                <c:pt idx="1">
                  <c:v>26925</c:v>
                </c:pt>
                <c:pt idx="2">
                  <c:v>418733</c:v>
                </c:pt>
                <c:pt idx="3">
                  <c:v>1027079</c:v>
                </c:pt>
                <c:pt idx="5">
                  <c:v>49</c:v>
                </c:pt>
                <c:pt idx="6">
                  <c:v>59</c:v>
                </c:pt>
                <c:pt idx="7">
                  <c:v>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46B-8DF0-E1369979BC47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Klasse!$F$20:$F$27</c:f>
              <c:numCache>
                <c:formatCode>#,##0</c:formatCode>
                <c:ptCount val="8"/>
                <c:pt idx="0">
                  <c:v>1718</c:v>
                </c:pt>
                <c:pt idx="1">
                  <c:v>26925</c:v>
                </c:pt>
                <c:pt idx="2">
                  <c:v>418733</c:v>
                </c:pt>
                <c:pt idx="3">
                  <c:v>1027079</c:v>
                </c:pt>
                <c:pt idx="5">
                  <c:v>49</c:v>
                </c:pt>
                <c:pt idx="6">
                  <c:v>59</c:v>
                </c:pt>
                <c:pt idx="7">
                  <c:v>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BF-446B-8DF0-E1369979BC47}"/>
            </c:ext>
          </c:extLst>
        </c:ser>
        <c:ser>
          <c:idx val="1"/>
          <c:order val="2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Klasse!$F$10:$F$17</c:f>
              <c:numCache>
                <c:formatCode>#,##0</c:formatCode>
                <c:ptCount val="8"/>
                <c:pt idx="0">
                  <c:v>1544</c:v>
                </c:pt>
                <c:pt idx="1">
                  <c:v>26222</c:v>
                </c:pt>
                <c:pt idx="2">
                  <c:v>431054</c:v>
                </c:pt>
                <c:pt idx="3">
                  <c:v>1013443</c:v>
                </c:pt>
                <c:pt idx="5">
                  <c:v>21</c:v>
                </c:pt>
                <c:pt idx="6">
                  <c:v>27</c:v>
                </c:pt>
                <c:pt idx="7">
                  <c:v>3442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BF-446B-8DF0-E1369979B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9744"/>
        <c:axId val="473700136"/>
      </c:barChart>
      <c:catAx>
        <c:axId val="47369974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974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81336572949061"/>
          <c:y val="0.25895775437007301"/>
          <c:w val="7.2644644953359108E-2"/>
          <c:h val="0.206704343568443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Klasse!$L$134:$L$137</c:f>
              <c:numCache>
                <c:formatCode>0.00</c:formatCode>
                <c:ptCount val="4"/>
                <c:pt idx="0">
                  <c:v>48.122902945196991</c:v>
                </c:pt>
                <c:pt idx="1">
                  <c:v>53.015713819659311</c:v>
                </c:pt>
                <c:pt idx="2">
                  <c:v>57.142141732969677</c:v>
                </c:pt>
                <c:pt idx="3">
                  <c:v>60.554923124158606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B-4D27-B7B4-298B261F432C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Klasse!$L$99:$L$102</c:f>
              <c:numCache>
                <c:formatCode>0.00</c:formatCode>
                <c:ptCount val="4"/>
                <c:pt idx="0">
                  <c:v>48.502577319587616</c:v>
                </c:pt>
                <c:pt idx="1">
                  <c:v>53.047247038197263</c:v>
                </c:pt>
                <c:pt idx="2">
                  <c:v>57.67899794435499</c:v>
                </c:pt>
                <c:pt idx="3">
                  <c:v>62.750149298709488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B-4D27-B7B4-298B261F432C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Klasse!$L$64:$L$67</c:f>
              <c:numCache>
                <c:formatCode>0.00</c:formatCode>
                <c:ptCount val="4"/>
                <c:pt idx="0">
                  <c:v>48.432000000000009</c:v>
                </c:pt>
                <c:pt idx="1">
                  <c:v>53.53769975241952</c:v>
                </c:pt>
                <c:pt idx="2">
                  <c:v>57.686655596978035</c:v>
                </c:pt>
                <c:pt idx="3">
                  <c:v>62.009517754072654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B-4D27-B7B4-298B261F432C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Klasse!$L$20:$L$27</c:f>
              <c:numCache>
                <c:formatCode>0.00</c:formatCode>
                <c:ptCount val="8"/>
                <c:pt idx="0">
                  <c:v>48.348661233993006</c:v>
                </c:pt>
                <c:pt idx="1">
                  <c:v>53.101281337047354</c:v>
                </c:pt>
                <c:pt idx="2">
                  <c:v>57.846697059940325</c:v>
                </c:pt>
                <c:pt idx="3">
                  <c:v>61.920976328826008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1B-4D27-B7B4-298B261F432C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Klasse!$L$10:$L$17</c:f>
              <c:numCache>
                <c:formatCode>0.00</c:formatCode>
                <c:ptCount val="8"/>
                <c:pt idx="0">
                  <c:v>48.409326424870464</c:v>
                </c:pt>
                <c:pt idx="1">
                  <c:v>53.106704294104198</c:v>
                </c:pt>
                <c:pt idx="2">
                  <c:v>57.851783887364199</c:v>
                </c:pt>
                <c:pt idx="3">
                  <c:v>61.865348979023985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1B-4D27-B7B4-298B261F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54320771030952"/>
          <c:y val="0.28406017100956071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</a:t>
            </a:r>
            <a:r>
              <a:rPr lang="en-US" sz="2800" baseline="0"/>
              <a:t> PRODUSENTER</a:t>
            </a:r>
            <a:r>
              <a:rPr lang="en-US" sz="2800"/>
              <a:t>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0871305126307"/>
          <c:y val="0.17739741571847625"/>
          <c:w val="0.86404545081920037"/>
          <c:h val="0.7145618196119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Klasse!$E$134:$E$137</c:f>
              <c:numCache>
                <c:formatCode>#,##0</c:formatCode>
                <c:ptCount val="4"/>
                <c:pt idx="0">
                  <c:v>1565</c:v>
                </c:pt>
                <c:pt idx="1">
                  <c:v>2772</c:v>
                </c:pt>
                <c:pt idx="2">
                  <c:v>3089</c:v>
                </c:pt>
                <c:pt idx="3">
                  <c:v>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C-49EF-84B2-98B9A945ADD4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Klasse!$E$99:$E$102</c:f>
              <c:numCache>
                <c:formatCode>#,##0</c:formatCode>
                <c:ptCount val="4"/>
                <c:pt idx="0">
                  <c:v>704</c:v>
                </c:pt>
                <c:pt idx="1">
                  <c:v>1962</c:v>
                </c:pt>
                <c:pt idx="2">
                  <c:v>2399</c:v>
                </c:pt>
                <c:pt idx="3">
                  <c:v>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C-49EF-84B2-98B9A945ADD4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Klasse!$E$64:$E$67</c:f>
              <c:numCache>
                <c:formatCode>#,##0</c:formatCode>
                <c:ptCount val="4"/>
                <c:pt idx="0">
                  <c:v>194</c:v>
                </c:pt>
                <c:pt idx="1">
                  <c:v>1739</c:v>
                </c:pt>
                <c:pt idx="2">
                  <c:v>2509</c:v>
                </c:pt>
                <c:pt idx="3">
                  <c:v>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C-49EF-84B2-98B9A945ADD4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Klasse!$E$20:$E$27</c:f>
              <c:numCache>
                <c:formatCode>#,##0</c:formatCode>
                <c:ptCount val="8"/>
                <c:pt idx="0">
                  <c:v>612</c:v>
                </c:pt>
                <c:pt idx="1">
                  <c:v>1487</c:v>
                </c:pt>
                <c:pt idx="2">
                  <c:v>1871</c:v>
                </c:pt>
                <c:pt idx="3">
                  <c:v>1969</c:v>
                </c:pt>
                <c:pt idx="5">
                  <c:v>39</c:v>
                </c:pt>
                <c:pt idx="6">
                  <c:v>38</c:v>
                </c:pt>
                <c:pt idx="7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5C-49EF-84B2-98B9A945ADD4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Klasse!$E$10:$E$17</c:f>
              <c:numCache>
                <c:formatCode>#,##0</c:formatCode>
                <c:ptCount val="8"/>
                <c:pt idx="0">
                  <c:v>567</c:v>
                </c:pt>
                <c:pt idx="1">
                  <c:v>1511</c:v>
                </c:pt>
                <c:pt idx="2">
                  <c:v>1872</c:v>
                </c:pt>
                <c:pt idx="3">
                  <c:v>1978</c:v>
                </c:pt>
                <c:pt idx="5">
                  <c:v>20</c:v>
                </c:pt>
                <c:pt idx="6">
                  <c:v>18</c:v>
                </c:pt>
                <c:pt idx="7">
                  <c:v>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5C-49EF-84B2-98B9A945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153857765983028E-2"/>
              <c:y val="0.364875542715598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5116387430009"/>
          <c:y val="0.23433044586581692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</a:t>
            </a:r>
            <a:r>
              <a:rPr lang="en-US" sz="2400"/>
              <a:t> innen de ulike KLASSENE</a:t>
            </a:r>
          </a:p>
        </c:rich>
      </c:tx>
      <c:layout>
        <c:manualLayout>
          <c:xMode val="edge"/>
          <c:yMode val="edge"/>
          <c:x val="0.13020680041306684"/>
          <c:y val="4.6523724162528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60871305126307"/>
          <c:y val="0.17739741571847625"/>
          <c:w val="0.86404545081920037"/>
          <c:h val="0.71456181961194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Klasse!$B$131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Klasse!$W$134:$W$137</c:f>
              <c:numCache>
                <c:formatCode>0</c:formatCode>
                <c:ptCount val="4"/>
                <c:pt idx="0">
                  <c:v>5.1418530351437699</c:v>
                </c:pt>
                <c:pt idx="1">
                  <c:v>73.007575757575751</c:v>
                </c:pt>
                <c:pt idx="2">
                  <c:v>312.17481385561672</c:v>
                </c:pt>
                <c:pt idx="3">
                  <c:v>77.813073815644515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F-40DA-8EBF-BFDA2B46CFDB}"/>
            </c:ext>
          </c:extLst>
        </c:ser>
        <c:ser>
          <c:idx val="4"/>
          <c:order val="1"/>
          <c:tx>
            <c:strRef>
              <c:f>Klasse!$B$96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Klasse!$W$99:$W$102</c:f>
              <c:numCache>
                <c:formatCode>0</c:formatCode>
                <c:ptCount val="4"/>
                <c:pt idx="0">
                  <c:v>2.2088068181818183</c:v>
                </c:pt>
                <c:pt idx="1">
                  <c:v>19.776503567787973</c:v>
                </c:pt>
                <c:pt idx="2">
                  <c:v>160.83493122134223</c:v>
                </c:pt>
                <c:pt idx="3">
                  <c:v>436.27054108216436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F-40DA-8EBF-BFDA2B46CFDB}"/>
            </c:ext>
          </c:extLst>
        </c:ser>
        <c:ser>
          <c:idx val="10"/>
          <c:order val="2"/>
          <c:tx>
            <c:strRef>
              <c:f>Klasse!$B$61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Klasse!$W$64:$W$67</c:f>
              <c:numCache>
                <c:formatCode>0</c:formatCode>
                <c:ptCount val="4"/>
                <c:pt idx="0">
                  <c:v>1.9329896907216495</c:v>
                </c:pt>
                <c:pt idx="1">
                  <c:v>10.219666474985624</c:v>
                </c:pt>
                <c:pt idx="2">
                  <c:v>274.15623754483858</c:v>
                </c:pt>
                <c:pt idx="3">
                  <c:v>343.96751188589542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F-40DA-8EBF-BFDA2B46CFDB}"/>
            </c:ext>
          </c:extLst>
        </c:ser>
        <c:ser>
          <c:idx val="13"/>
          <c:order val="3"/>
          <c:tx>
            <c:strRef>
              <c:f>Klasse!$B$20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Klasse!$W$20:$W$27</c:f>
              <c:numCache>
                <c:formatCode>0</c:formatCode>
                <c:ptCount val="8"/>
                <c:pt idx="0">
                  <c:v>2.8071895424836599</c:v>
                </c:pt>
                <c:pt idx="1">
                  <c:v>18.106926698049765</c:v>
                </c:pt>
                <c:pt idx="2">
                  <c:v>223.80171031533939</c:v>
                </c:pt>
                <c:pt idx="3">
                  <c:v>521.62468257998989</c:v>
                </c:pt>
                <c:pt idx="5">
                  <c:v>1.2564102564102564</c:v>
                </c:pt>
                <c:pt idx="6">
                  <c:v>1.5526315789473684</c:v>
                </c:pt>
                <c:pt idx="7">
                  <c:v>2.9918533604887982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EF-40DA-8EBF-BFDA2B46CFDB}"/>
            </c:ext>
          </c:extLst>
        </c:ser>
        <c:ser>
          <c:idx val="1"/>
          <c:order val="4"/>
          <c:tx>
            <c:strRef>
              <c:f>Klasse!$B$10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Klasse!$D$10:$D$17</c:f>
              <c:strCache>
                <c:ptCount val="8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  <c:pt idx="5">
                  <c:v>Krepert fjøs</c:v>
                </c:pt>
                <c:pt idx="6">
                  <c:v>Krepert transport</c:v>
                </c:pt>
                <c:pt idx="7">
                  <c:v>Kasserte</c:v>
                </c:pt>
              </c:strCache>
            </c:strRef>
          </c:cat>
          <c:val>
            <c:numRef>
              <c:f>Klasse!$W$10:$W$17</c:f>
              <c:numCache>
                <c:formatCode>0</c:formatCode>
                <c:ptCount val="8"/>
                <c:pt idx="0">
                  <c:v>2.7231040564373896</c:v>
                </c:pt>
                <c:pt idx="1">
                  <c:v>17.354070152217076</c:v>
                </c:pt>
                <c:pt idx="2">
                  <c:v>230.26388888888889</c:v>
                </c:pt>
                <c:pt idx="3">
                  <c:v>512.35743174924164</c:v>
                </c:pt>
                <c:pt idx="5">
                  <c:v>1.05</c:v>
                </c:pt>
                <c:pt idx="6">
                  <c:v>1.5</c:v>
                </c:pt>
                <c:pt idx="7">
                  <c:v>3.4592964824120602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EF-40DA-8EBF-BFDA2B46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0920"/>
        <c:axId val="473701312"/>
      </c:barChart>
      <c:catAx>
        <c:axId val="4737009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13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4153857765983028E-2"/>
              <c:y val="0.364875542715598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09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675116387430009"/>
          <c:y val="0.23433044586581692"/>
          <c:w val="7.4410560415767796E-2"/>
          <c:h val="0.22673826938540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 slakt innen ulike KJØTT%</a:t>
            </a:r>
          </a:p>
        </c:rich>
      </c:tx>
      <c:layout>
        <c:manualLayout>
          <c:xMode val="edge"/>
          <c:yMode val="edge"/>
          <c:x val="0.12666018048503497"/>
          <c:y val="4.67211302982909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85947376247743E-2"/>
          <c:y val="0.17438102118698209"/>
          <c:w val="0.88305330022614115"/>
          <c:h val="0.7236252166182219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'Kjøtt%'!$F$54:$F$74</c:f>
              <c:numCache>
                <c:formatCode>#,##0</c:formatCode>
                <c:ptCount val="21"/>
                <c:pt idx="0">
                  <c:v>958</c:v>
                </c:pt>
                <c:pt idx="1">
                  <c:v>479</c:v>
                </c:pt>
                <c:pt idx="2">
                  <c:v>957</c:v>
                </c:pt>
                <c:pt idx="3">
                  <c:v>1720</c:v>
                </c:pt>
                <c:pt idx="4">
                  <c:v>3279</c:v>
                </c:pt>
                <c:pt idx="5">
                  <c:v>6408</c:v>
                </c:pt>
                <c:pt idx="6">
                  <c:v>11970</c:v>
                </c:pt>
                <c:pt idx="7">
                  <c:v>22446</c:v>
                </c:pt>
                <c:pt idx="8">
                  <c:v>40325</c:v>
                </c:pt>
                <c:pt idx="9">
                  <c:v>68652</c:v>
                </c:pt>
                <c:pt idx="10">
                  <c:v>110478</c:v>
                </c:pt>
                <c:pt idx="11">
                  <c:v>161671</c:v>
                </c:pt>
                <c:pt idx="12">
                  <c:v>218296</c:v>
                </c:pt>
                <c:pt idx="13">
                  <c:v>238905</c:v>
                </c:pt>
                <c:pt idx="14">
                  <c:v>228676</c:v>
                </c:pt>
                <c:pt idx="15">
                  <c:v>179993</c:v>
                </c:pt>
                <c:pt idx="16">
                  <c:v>112960</c:v>
                </c:pt>
                <c:pt idx="17">
                  <c:v>48153</c:v>
                </c:pt>
                <c:pt idx="18">
                  <c:v>13292</c:v>
                </c:pt>
                <c:pt idx="19">
                  <c:v>2062</c:v>
                </c:pt>
                <c:pt idx="20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6A-48AC-854B-70C0BF26D5C8}"/>
            </c:ext>
          </c:extLst>
        </c:ser>
        <c:ser>
          <c:idx val="13"/>
          <c:order val="1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'Kjøtt%'!$F$32:$F$52</c:f>
              <c:numCache>
                <c:formatCode>#,##0</c:formatCode>
                <c:ptCount val="21"/>
                <c:pt idx="0">
                  <c:v>1177</c:v>
                </c:pt>
                <c:pt idx="1">
                  <c:v>593</c:v>
                </c:pt>
                <c:pt idx="2">
                  <c:v>1074</c:v>
                </c:pt>
                <c:pt idx="3">
                  <c:v>1880</c:v>
                </c:pt>
                <c:pt idx="4">
                  <c:v>3747</c:v>
                </c:pt>
                <c:pt idx="5">
                  <c:v>6918</c:v>
                </c:pt>
                <c:pt idx="6">
                  <c:v>13352</c:v>
                </c:pt>
                <c:pt idx="7">
                  <c:v>24352</c:v>
                </c:pt>
                <c:pt idx="8">
                  <c:v>42442</c:v>
                </c:pt>
                <c:pt idx="9">
                  <c:v>72278</c:v>
                </c:pt>
                <c:pt idx="10">
                  <c:v>114149</c:v>
                </c:pt>
                <c:pt idx="11">
                  <c:v>165926</c:v>
                </c:pt>
                <c:pt idx="12">
                  <c:v>219845</c:v>
                </c:pt>
                <c:pt idx="13">
                  <c:v>239046</c:v>
                </c:pt>
                <c:pt idx="14">
                  <c:v>226817</c:v>
                </c:pt>
                <c:pt idx="15">
                  <c:v>175625</c:v>
                </c:pt>
                <c:pt idx="16">
                  <c:v>110435</c:v>
                </c:pt>
                <c:pt idx="17">
                  <c:v>45714</c:v>
                </c:pt>
                <c:pt idx="18">
                  <c:v>12211</c:v>
                </c:pt>
                <c:pt idx="19">
                  <c:v>2061</c:v>
                </c:pt>
                <c:pt idx="20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6A-48AC-854B-70C0BF26D5C8}"/>
            </c:ext>
          </c:extLst>
        </c:ser>
        <c:ser>
          <c:idx val="1"/>
          <c:order val="2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'Kjøtt%'!$F$10:$F$30</c:f>
              <c:numCache>
                <c:formatCode>#,##0</c:formatCode>
                <c:ptCount val="21"/>
                <c:pt idx="0">
                  <c:v>1031</c:v>
                </c:pt>
                <c:pt idx="1">
                  <c:v>536</c:v>
                </c:pt>
                <c:pt idx="2">
                  <c:v>974</c:v>
                </c:pt>
                <c:pt idx="3">
                  <c:v>1852</c:v>
                </c:pt>
                <c:pt idx="4">
                  <c:v>3665</c:v>
                </c:pt>
                <c:pt idx="5">
                  <c:v>6760</c:v>
                </c:pt>
                <c:pt idx="6">
                  <c:v>13015</c:v>
                </c:pt>
                <c:pt idx="7">
                  <c:v>24191</c:v>
                </c:pt>
                <c:pt idx="8">
                  <c:v>43670</c:v>
                </c:pt>
                <c:pt idx="9">
                  <c:v>74577</c:v>
                </c:pt>
                <c:pt idx="10">
                  <c:v>118612</c:v>
                </c:pt>
                <c:pt idx="11">
                  <c:v>170448</c:v>
                </c:pt>
                <c:pt idx="12">
                  <c:v>224985</c:v>
                </c:pt>
                <c:pt idx="13">
                  <c:v>240837</c:v>
                </c:pt>
                <c:pt idx="14">
                  <c:v>225567</c:v>
                </c:pt>
                <c:pt idx="15">
                  <c:v>170646</c:v>
                </c:pt>
                <c:pt idx="16">
                  <c:v>103337</c:v>
                </c:pt>
                <c:pt idx="17">
                  <c:v>40948</c:v>
                </c:pt>
                <c:pt idx="18">
                  <c:v>10303</c:v>
                </c:pt>
                <c:pt idx="19">
                  <c:v>1682</c:v>
                </c:pt>
                <c:pt idx="20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6A-48AC-854B-70C0BF26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2805850344815"/>
          <c:y val="0.39520599811686902"/>
          <c:w val="5.3556340269496398E-2"/>
          <c:h val="0.1968866612150143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Slaktegris, middel</a:t>
            </a:r>
            <a:r>
              <a:rPr lang="en-US" sz="2400" baseline="0"/>
              <a:t> VEKT for slakt med </a:t>
            </a:r>
            <a:r>
              <a:rPr lang="en-US" sz="2400"/>
              <a:t>ulik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65154064140334E-2"/>
          <c:y val="0.17226536042962018"/>
          <c:w val="0.89257408117214798"/>
          <c:h val="0.7257407201021670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'Kjøtt%'!$B$528</c:f>
              <c:strCache>
                <c:ptCount val="1"/>
                <c:pt idx="0">
                  <c:v>2004</c:v>
                </c:pt>
              </c:strCache>
            </c:strRef>
          </c:tx>
          <c:invertIfNegative val="0"/>
          <c:val>
            <c:numRef>
              <c:f>'Kjøtt%'!$M$528:$M$548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67.632558139534893</c:v>
                </c:pt>
                <c:pt idx="4">
                  <c:v>78.474999999999994</c:v>
                </c:pt>
                <c:pt idx="5">
                  <c:v>75.418181818181822</c:v>
                </c:pt>
                <c:pt idx="6">
                  <c:v>82.429411764705904</c:v>
                </c:pt>
                <c:pt idx="7">
                  <c:v>77.85789473684207</c:v>
                </c:pt>
                <c:pt idx="8">
                  <c:v>76.396153846153823</c:v>
                </c:pt>
                <c:pt idx="9">
                  <c:v>81.296774193548401</c:v>
                </c:pt>
                <c:pt idx="10">
                  <c:v>85.281249999999986</c:v>
                </c:pt>
                <c:pt idx="11">
                  <c:v>82.613846153846225</c:v>
                </c:pt>
                <c:pt idx="12">
                  <c:v>82.974390243902448</c:v>
                </c:pt>
                <c:pt idx="13">
                  <c:v>82.932179226069252</c:v>
                </c:pt>
                <c:pt idx="14">
                  <c:v>82.562769580022717</c:v>
                </c:pt>
                <c:pt idx="15">
                  <c:v>82.035536231884052</c:v>
                </c:pt>
                <c:pt idx="16">
                  <c:v>81.626597633136385</c:v>
                </c:pt>
                <c:pt idx="17">
                  <c:v>80.854166666666814</c:v>
                </c:pt>
                <c:pt idx="18">
                  <c:v>80.231324364258597</c:v>
                </c:pt>
                <c:pt idx="19">
                  <c:v>79.523417016536939</c:v>
                </c:pt>
                <c:pt idx="20">
                  <c:v>78.988402261371547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63-43DC-BD94-B7156ABA98AB}"/>
            </c:ext>
          </c:extLst>
        </c:ser>
        <c:ser>
          <c:idx val="2"/>
          <c:order val="1"/>
          <c:tx>
            <c:strRef>
              <c:f>'Ark1'!$C$1076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val>
            <c:numRef>
              <c:f>'Ark1'!$W$1089:$W$1109</c:f>
              <c:numCache>
                <c:formatCode>General</c:formatCode>
                <c:ptCount val="21"/>
                <c:pt idx="0">
                  <c:v>78.352216416726492</c:v>
                </c:pt>
                <c:pt idx="1">
                  <c:v>77.814037649514816</c:v>
                </c:pt>
                <c:pt idx="2">
                  <c:v>77.718943643057855</c:v>
                </c:pt>
                <c:pt idx="3">
                  <c:v>78.001050514453468</c:v>
                </c:pt>
                <c:pt idx="4">
                  <c:v>78.642786235861223</c:v>
                </c:pt>
                <c:pt idx="5">
                  <c:v>79.388912957857372</c:v>
                </c:pt>
                <c:pt idx="6">
                  <c:v>80.151426101987994</c:v>
                </c:pt>
                <c:pt idx="7">
                  <c:v>76.828571428571493</c:v>
                </c:pt>
                <c:pt idx="11">
                  <c:v>64.2</c:v>
                </c:pt>
                <c:pt idx="12">
                  <c:v>73.657142857142844</c:v>
                </c:pt>
                <c:pt idx="13">
                  <c:v>69.019999999999982</c:v>
                </c:pt>
                <c:pt idx="14">
                  <c:v>75.900000000000006</c:v>
                </c:pt>
                <c:pt idx="15">
                  <c:v>78.674999999999997</c:v>
                </c:pt>
                <c:pt idx="16">
                  <c:v>82.391666666666652</c:v>
                </c:pt>
                <c:pt idx="17">
                  <c:v>78.789285714285654</c:v>
                </c:pt>
                <c:pt idx="18">
                  <c:v>85.800000000000011</c:v>
                </c:pt>
                <c:pt idx="19">
                  <c:v>84.251612903225777</c:v>
                </c:pt>
                <c:pt idx="20">
                  <c:v>83.306849315068447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63-43DC-BD94-B7156ABA98AB}"/>
            </c:ext>
          </c:extLst>
        </c:ser>
        <c:ser>
          <c:idx val="0"/>
          <c:order val="2"/>
          <c:tx>
            <c:strRef>
              <c:f>'Ark1'!$C$919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val>
            <c:numRef>
              <c:f>'Ark1'!$W$919:$W$939</c:f>
              <c:numCache>
                <c:formatCode>General</c:formatCode>
                <c:ptCount val="21"/>
                <c:pt idx="0">
                  <c:v>81.797171576089099</c:v>
                </c:pt>
                <c:pt idx="1">
                  <c:v>80.780019058781434</c:v>
                </c:pt>
                <c:pt idx="2">
                  <c:v>79.600984986485813</c:v>
                </c:pt>
                <c:pt idx="3">
                  <c:v>78.354119089281937</c:v>
                </c:pt>
                <c:pt idx="4">
                  <c:v>76.751752338185923</c:v>
                </c:pt>
                <c:pt idx="5">
                  <c:v>74.975131331153193</c:v>
                </c:pt>
                <c:pt idx="6">
                  <c:v>72.725154527023463</c:v>
                </c:pt>
                <c:pt idx="7">
                  <c:v>68.742634581391755</c:v>
                </c:pt>
                <c:pt idx="8">
                  <c:v>76.512857142857186</c:v>
                </c:pt>
                <c:pt idx="9">
                  <c:v>80.820754716981185</c:v>
                </c:pt>
                <c:pt idx="10">
                  <c:v>76.198913043478257</c:v>
                </c:pt>
                <c:pt idx="11">
                  <c:v>76.815068493150633</c:v>
                </c:pt>
                <c:pt idx="12">
                  <c:v>77.41678445229681</c:v>
                </c:pt>
                <c:pt idx="13">
                  <c:v>77.796477392218634</c:v>
                </c:pt>
                <c:pt idx="14">
                  <c:v>79.373316283034995</c:v>
                </c:pt>
                <c:pt idx="15">
                  <c:v>80.606361774743874</c:v>
                </c:pt>
                <c:pt idx="16">
                  <c:v>81.346700497745601</c:v>
                </c:pt>
                <c:pt idx="17">
                  <c:v>81.453075017616641</c:v>
                </c:pt>
                <c:pt idx="18">
                  <c:v>81.276208918567676</c:v>
                </c:pt>
                <c:pt idx="19">
                  <c:v>80.723135564940748</c:v>
                </c:pt>
                <c:pt idx="20">
                  <c:v>79.869063364615982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63-43DC-BD94-B7156ABA98AB}"/>
            </c:ext>
          </c:extLst>
        </c:ser>
        <c:ser>
          <c:idx val="10"/>
          <c:order val="3"/>
          <c:tx>
            <c:strRef>
              <c:f>'Ark1'!$C$759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'Ark1'!$M$717:$M$737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'Ark1'!$W$759:$W$779</c:f>
              <c:numCache>
                <c:formatCode>General</c:formatCode>
                <c:ptCount val="21"/>
                <c:pt idx="0">
                  <c:v>91.54708425720618</c:v>
                </c:pt>
                <c:pt idx="1">
                  <c:v>95.98105042016806</c:v>
                </c:pt>
                <c:pt idx="2">
                  <c:v>95.572623814541686</c:v>
                </c:pt>
                <c:pt idx="3">
                  <c:v>95.002303206996942</c:v>
                </c:pt>
                <c:pt idx="4">
                  <c:v>93.741185819070978</c:v>
                </c:pt>
                <c:pt idx="5">
                  <c:v>93.31879218750008</c:v>
                </c:pt>
                <c:pt idx="6">
                  <c:v>92.293398578000719</c:v>
                </c:pt>
                <c:pt idx="7">
                  <c:v>91.356430004905278</c:v>
                </c:pt>
                <c:pt idx="8">
                  <c:v>90.348549227942684</c:v>
                </c:pt>
                <c:pt idx="9">
                  <c:v>89.436362523321407</c:v>
                </c:pt>
                <c:pt idx="10">
                  <c:v>88.467694426075482</c:v>
                </c:pt>
                <c:pt idx="11">
                  <c:v>87.364955586230948</c:v>
                </c:pt>
                <c:pt idx="12">
                  <c:v>86.307766933709601</c:v>
                </c:pt>
                <c:pt idx="13">
                  <c:v>85.129387552471741</c:v>
                </c:pt>
                <c:pt idx="14">
                  <c:v>83.755587129510801</c:v>
                </c:pt>
                <c:pt idx="15">
                  <c:v>82.17152924622259</c:v>
                </c:pt>
                <c:pt idx="16">
                  <c:v>79.911576432131497</c:v>
                </c:pt>
                <c:pt idx="17">
                  <c:v>78.554077888035877</c:v>
                </c:pt>
                <c:pt idx="18">
                  <c:v>76.881561321466066</c:v>
                </c:pt>
                <c:pt idx="19">
                  <c:v>76.96504622871025</c:v>
                </c:pt>
                <c:pt idx="20">
                  <c:v>78.604739336492898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63-43DC-BD94-B7156ABA98AB}"/>
            </c:ext>
          </c:extLst>
        </c:ser>
        <c:ser>
          <c:idx val="13"/>
          <c:order val="4"/>
          <c:tx>
            <c:strRef>
              <c:f>'Ark1'!$C$738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'Ark1'!$M$717:$M$737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'Ark1'!$W$738:$W$758</c:f>
              <c:numCache>
                <c:formatCode>General</c:formatCode>
                <c:ptCount val="21"/>
                <c:pt idx="0">
                  <c:v>89.163339222614908</c:v>
                </c:pt>
                <c:pt idx="1">
                  <c:v>93.342051282051216</c:v>
                </c:pt>
                <c:pt idx="2">
                  <c:v>93.257289719626243</c:v>
                </c:pt>
                <c:pt idx="3">
                  <c:v>92.533867521367497</c:v>
                </c:pt>
                <c:pt idx="4">
                  <c:v>92.322552166934202</c:v>
                </c:pt>
                <c:pt idx="5">
                  <c:v>91.32809151462537</c:v>
                </c:pt>
                <c:pt idx="6">
                  <c:v>90.318832970824516</c:v>
                </c:pt>
                <c:pt idx="7">
                  <c:v>89.547956918523937</c:v>
                </c:pt>
                <c:pt idx="8">
                  <c:v>88.83869590850081</c:v>
                </c:pt>
                <c:pt idx="9">
                  <c:v>87.846824682606012</c:v>
                </c:pt>
                <c:pt idx="10">
                  <c:v>87.00438641885512</c:v>
                </c:pt>
                <c:pt idx="11">
                  <c:v>85.999184321011228</c:v>
                </c:pt>
                <c:pt idx="12">
                  <c:v>84.996778071540476</c:v>
                </c:pt>
                <c:pt idx="13">
                  <c:v>83.885674159891707</c:v>
                </c:pt>
                <c:pt idx="14">
                  <c:v>82.572868901739398</c:v>
                </c:pt>
                <c:pt idx="15">
                  <c:v>81.151041393391907</c:v>
                </c:pt>
                <c:pt idx="16">
                  <c:v>78.909563431576416</c:v>
                </c:pt>
                <c:pt idx="17">
                  <c:v>77.851422991683577</c:v>
                </c:pt>
                <c:pt idx="18">
                  <c:v>76.308413441788019</c:v>
                </c:pt>
                <c:pt idx="19">
                  <c:v>76.53145082765343</c:v>
                </c:pt>
                <c:pt idx="20">
                  <c:v>77.63000000000001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63-43DC-BD94-B7156ABA98AB}"/>
            </c:ext>
          </c:extLst>
        </c:ser>
        <c:ser>
          <c:idx val="1"/>
          <c:order val="5"/>
          <c:tx>
            <c:strRef>
              <c:f>'Ark1'!$C$717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'Ark1'!$M$717:$M$737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'Ark1'!$W$717:$W$737</c:f>
              <c:numCache>
                <c:formatCode>General</c:formatCode>
                <c:ptCount val="21"/>
                <c:pt idx="0">
                  <c:v>87.896716417910525</c:v>
                </c:pt>
                <c:pt idx="1">
                  <c:v>91.53559322033891</c:v>
                </c:pt>
                <c:pt idx="2">
                  <c:v>90.628379772961765</c:v>
                </c:pt>
                <c:pt idx="3">
                  <c:v>90.455308775731382</c:v>
                </c:pt>
                <c:pt idx="4">
                  <c:v>89.483073557560502</c:v>
                </c:pt>
                <c:pt idx="5">
                  <c:v>88.954348792413725</c:v>
                </c:pt>
                <c:pt idx="6">
                  <c:v>87.990135426284994</c:v>
                </c:pt>
                <c:pt idx="7">
                  <c:v>87.30752483443726</c:v>
                </c:pt>
                <c:pt idx="8">
                  <c:v>86.467754727793803</c:v>
                </c:pt>
                <c:pt idx="9">
                  <c:v>85.573870331351557</c:v>
                </c:pt>
                <c:pt idx="10">
                  <c:v>84.721783230945121</c:v>
                </c:pt>
                <c:pt idx="11">
                  <c:v>83.792548692526637</c:v>
                </c:pt>
                <c:pt idx="12">
                  <c:v>82.90783559794842</c:v>
                </c:pt>
                <c:pt idx="13">
                  <c:v>81.929953936208605</c:v>
                </c:pt>
                <c:pt idx="14">
                  <c:v>80.755687839871811</c:v>
                </c:pt>
                <c:pt idx="15">
                  <c:v>79.477414089701242</c:v>
                </c:pt>
                <c:pt idx="16">
                  <c:v>77.676249099090398</c:v>
                </c:pt>
                <c:pt idx="17">
                  <c:v>76.814668986132517</c:v>
                </c:pt>
                <c:pt idx="18">
                  <c:v>75.603168876755106</c:v>
                </c:pt>
                <c:pt idx="19">
                  <c:v>76.396889952153131</c:v>
                </c:pt>
                <c:pt idx="20">
                  <c:v>79.379104477611918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63-43DC-BD94-B7156ABA9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1.6613696159012013E-2"/>
              <c:y val="0.43127634631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980226362700475"/>
          <c:y val="3.0152812793940643E-2"/>
          <c:w val="5.4441821019255258E-2"/>
          <c:h val="0.275270030831514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Slaktegris, middel</a:t>
            </a:r>
            <a:r>
              <a:rPr lang="en-US" sz="2400" baseline="0"/>
              <a:t> VEKT for slakt med </a:t>
            </a:r>
            <a:r>
              <a:rPr lang="en-US" sz="2400"/>
              <a:t>ulik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65154064140334E-2"/>
          <c:y val="0.17226536042962018"/>
          <c:w val="0.89257408117214798"/>
          <c:h val="0.7257407201021670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'Ark1'!$C$759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'Ark1'!$M$717:$M$737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'Ark1'!$W$759:$W$779</c:f>
              <c:numCache>
                <c:formatCode>General</c:formatCode>
                <c:ptCount val="21"/>
                <c:pt idx="0">
                  <c:v>91.54708425720618</c:v>
                </c:pt>
                <c:pt idx="1">
                  <c:v>95.98105042016806</c:v>
                </c:pt>
                <c:pt idx="2">
                  <c:v>95.572623814541686</c:v>
                </c:pt>
                <c:pt idx="3">
                  <c:v>95.002303206996942</c:v>
                </c:pt>
                <c:pt idx="4">
                  <c:v>93.741185819070978</c:v>
                </c:pt>
                <c:pt idx="5">
                  <c:v>93.31879218750008</c:v>
                </c:pt>
                <c:pt idx="6">
                  <c:v>92.293398578000719</c:v>
                </c:pt>
                <c:pt idx="7">
                  <c:v>91.356430004905278</c:v>
                </c:pt>
                <c:pt idx="8">
                  <c:v>90.348549227942684</c:v>
                </c:pt>
                <c:pt idx="9">
                  <c:v>89.436362523321407</c:v>
                </c:pt>
                <c:pt idx="10">
                  <c:v>88.467694426075482</c:v>
                </c:pt>
                <c:pt idx="11">
                  <c:v>87.364955586230948</c:v>
                </c:pt>
                <c:pt idx="12">
                  <c:v>86.307766933709601</c:v>
                </c:pt>
                <c:pt idx="13">
                  <c:v>85.129387552471741</c:v>
                </c:pt>
                <c:pt idx="14">
                  <c:v>83.755587129510801</c:v>
                </c:pt>
                <c:pt idx="15">
                  <c:v>82.17152924622259</c:v>
                </c:pt>
                <c:pt idx="16">
                  <c:v>79.911576432131497</c:v>
                </c:pt>
                <c:pt idx="17">
                  <c:v>78.554077888035877</c:v>
                </c:pt>
                <c:pt idx="18">
                  <c:v>76.881561321466066</c:v>
                </c:pt>
                <c:pt idx="19">
                  <c:v>76.96504622871025</c:v>
                </c:pt>
                <c:pt idx="20">
                  <c:v>78.604739336492898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F4-4F87-AB56-81AD0C4A756C}"/>
            </c:ext>
          </c:extLst>
        </c:ser>
        <c:ser>
          <c:idx val="13"/>
          <c:order val="1"/>
          <c:tx>
            <c:strRef>
              <c:f>'Ark1'!$C$738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'Ark1'!$M$717:$M$737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'Ark1'!$W$738:$W$758</c:f>
              <c:numCache>
                <c:formatCode>General</c:formatCode>
                <c:ptCount val="21"/>
                <c:pt idx="0">
                  <c:v>89.163339222614908</c:v>
                </c:pt>
                <c:pt idx="1">
                  <c:v>93.342051282051216</c:v>
                </c:pt>
                <c:pt idx="2">
                  <c:v>93.257289719626243</c:v>
                </c:pt>
                <c:pt idx="3">
                  <c:v>92.533867521367497</c:v>
                </c:pt>
                <c:pt idx="4">
                  <c:v>92.322552166934202</c:v>
                </c:pt>
                <c:pt idx="5">
                  <c:v>91.32809151462537</c:v>
                </c:pt>
                <c:pt idx="6">
                  <c:v>90.318832970824516</c:v>
                </c:pt>
                <c:pt idx="7">
                  <c:v>89.547956918523937</c:v>
                </c:pt>
                <c:pt idx="8">
                  <c:v>88.83869590850081</c:v>
                </c:pt>
                <c:pt idx="9">
                  <c:v>87.846824682606012</c:v>
                </c:pt>
                <c:pt idx="10">
                  <c:v>87.00438641885512</c:v>
                </c:pt>
                <c:pt idx="11">
                  <c:v>85.999184321011228</c:v>
                </c:pt>
                <c:pt idx="12">
                  <c:v>84.996778071540476</c:v>
                </c:pt>
                <c:pt idx="13">
                  <c:v>83.885674159891707</c:v>
                </c:pt>
                <c:pt idx="14">
                  <c:v>82.572868901739398</c:v>
                </c:pt>
                <c:pt idx="15">
                  <c:v>81.151041393391907</c:v>
                </c:pt>
                <c:pt idx="16">
                  <c:v>78.909563431576416</c:v>
                </c:pt>
                <c:pt idx="17">
                  <c:v>77.851422991683577</c:v>
                </c:pt>
                <c:pt idx="18">
                  <c:v>76.308413441788019</c:v>
                </c:pt>
                <c:pt idx="19">
                  <c:v>76.53145082765343</c:v>
                </c:pt>
                <c:pt idx="20">
                  <c:v>77.63000000000001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F4-4F87-AB56-81AD0C4A756C}"/>
            </c:ext>
          </c:extLst>
        </c:ser>
        <c:ser>
          <c:idx val="1"/>
          <c:order val="2"/>
          <c:tx>
            <c:strRef>
              <c:f>'Ark1'!$C$717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'Ark1'!$M$717:$M$737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'Ark1'!$W$717:$W$737</c:f>
              <c:numCache>
                <c:formatCode>General</c:formatCode>
                <c:ptCount val="21"/>
                <c:pt idx="0">
                  <c:v>87.896716417910525</c:v>
                </c:pt>
                <c:pt idx="1">
                  <c:v>91.53559322033891</c:v>
                </c:pt>
                <c:pt idx="2">
                  <c:v>90.628379772961765</c:v>
                </c:pt>
                <c:pt idx="3">
                  <c:v>90.455308775731382</c:v>
                </c:pt>
                <c:pt idx="4">
                  <c:v>89.483073557560502</c:v>
                </c:pt>
                <c:pt idx="5">
                  <c:v>88.954348792413725</c:v>
                </c:pt>
                <c:pt idx="6">
                  <c:v>87.990135426284994</c:v>
                </c:pt>
                <c:pt idx="7">
                  <c:v>87.30752483443726</c:v>
                </c:pt>
                <c:pt idx="8">
                  <c:v>86.467754727793803</c:v>
                </c:pt>
                <c:pt idx="9">
                  <c:v>85.573870331351557</c:v>
                </c:pt>
                <c:pt idx="10">
                  <c:v>84.721783230945121</c:v>
                </c:pt>
                <c:pt idx="11">
                  <c:v>83.792548692526637</c:v>
                </c:pt>
                <c:pt idx="12">
                  <c:v>82.90783559794842</c:v>
                </c:pt>
                <c:pt idx="13">
                  <c:v>81.929953936208605</c:v>
                </c:pt>
                <c:pt idx="14">
                  <c:v>80.755687839871811</c:v>
                </c:pt>
                <c:pt idx="15">
                  <c:v>79.477414089701242</c:v>
                </c:pt>
                <c:pt idx="16">
                  <c:v>77.676249099090398</c:v>
                </c:pt>
                <c:pt idx="17">
                  <c:v>76.814668986132517</c:v>
                </c:pt>
                <c:pt idx="18">
                  <c:v>75.603168876755106</c:v>
                </c:pt>
                <c:pt idx="19">
                  <c:v>76.396889952153131</c:v>
                </c:pt>
                <c:pt idx="20">
                  <c:v>79.379104477611918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F4-4F87-AB56-81AD0C4A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</a:t>
                </a:r>
              </a:p>
            </c:rich>
          </c:tx>
          <c:layout>
            <c:manualLayout>
              <c:xMode val="edge"/>
              <c:yMode val="edge"/>
              <c:x val="1.6613696159012013E-2"/>
              <c:y val="0.431276346312545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200080380535825"/>
          <c:y val="0.1271059674196881"/>
          <c:w val="7.2243280840901702E-2"/>
          <c:h val="0.178316876205766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'Kjøtt%'!$B$536</c:f>
              <c:strCache>
                <c:ptCount val="1"/>
                <c:pt idx="0">
                  <c:v>2003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'Kjøtt%'!$I$536:$I$556</c:f>
              <c:numCache>
                <c:formatCode>0.0</c:formatCode>
                <c:ptCount val="21"/>
                <c:pt idx="0">
                  <c:v>2.0515879685412651E-3</c:v>
                </c:pt>
                <c:pt idx="1">
                  <c:v>2.4461241163376622E-3</c:v>
                </c:pt>
                <c:pt idx="2">
                  <c:v>5.0500626917938819E-3</c:v>
                </c:pt>
                <c:pt idx="3">
                  <c:v>1.0257939842706331E-2</c:v>
                </c:pt>
                <c:pt idx="4">
                  <c:v>1.9411178471582753E-2</c:v>
                </c:pt>
                <c:pt idx="5">
                  <c:v>3.8743449713606201E-2</c:v>
                </c:pt>
                <c:pt idx="6">
                  <c:v>6.9517269241725202E-2</c:v>
                </c:pt>
                <c:pt idx="7">
                  <c:v>0.13611497098975703</c:v>
                </c:pt>
                <c:pt idx="8">
                  <c:v>0.26670643591036458</c:v>
                </c:pt>
                <c:pt idx="9">
                  <c:v>0.53025658263835795</c:v>
                </c:pt>
                <c:pt idx="10">
                  <c:v>1.0146680649027748</c:v>
                </c:pt>
                <c:pt idx="11">
                  <c:v>1.8418525523727016</c:v>
                </c:pt>
                <c:pt idx="12">
                  <c:v>3.363736288882524</c:v>
                </c:pt>
                <c:pt idx="13">
                  <c:v>5.5272936161684081</c:v>
                </c:pt>
                <c:pt idx="14">
                  <c:v>8.6661443008069821</c:v>
                </c:pt>
                <c:pt idx="15">
                  <c:v>12.058602821249083</c:v>
                </c:pt>
                <c:pt idx="16">
                  <c:v>14.741606440723706</c:v>
                </c:pt>
                <c:pt idx="17">
                  <c:v>15.860353141415164</c:v>
                </c:pt>
                <c:pt idx="18">
                  <c:v>14.595864787727717</c:v>
                </c:pt>
                <c:pt idx="19">
                  <c:v>11.007795245208159</c:v>
                </c:pt>
                <c:pt idx="20">
                  <c:v>6.4851484757885007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7-40B8-8889-66609EA6DB3F}"/>
            </c:ext>
          </c:extLst>
        </c:ser>
        <c:ser>
          <c:idx val="2"/>
          <c:order val="1"/>
          <c:tx>
            <c:strRef>
              <c:f>'Kjøtt%'!$B$366</c:f>
              <c:strCache>
                <c:ptCount val="1"/>
                <c:pt idx="0">
                  <c:v>2008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'Kjøtt%'!$I$366:$I$386</c:f>
              <c:numCache>
                <c:formatCode>0.0</c:formatCode>
                <c:ptCount val="21"/>
                <c:pt idx="0">
                  <c:v>3.3932765053776362E-3</c:v>
                </c:pt>
                <c:pt idx="1">
                  <c:v>3.2518899843202343E-3</c:v>
                </c:pt>
                <c:pt idx="2">
                  <c:v>6.6451664896978709E-3</c:v>
                </c:pt>
                <c:pt idx="3">
                  <c:v>8.2004182213292875E-3</c:v>
                </c:pt>
                <c:pt idx="4">
                  <c:v>1.477489145049846E-2</c:v>
                </c:pt>
                <c:pt idx="5">
                  <c:v>2.573234683244708E-2</c:v>
                </c:pt>
                <c:pt idx="6">
                  <c:v>4.4678140654138873E-2</c:v>
                </c:pt>
                <c:pt idx="7">
                  <c:v>8.9214894787220347E-2</c:v>
                </c:pt>
                <c:pt idx="8">
                  <c:v>0.1727743287321446</c:v>
                </c:pt>
                <c:pt idx="9">
                  <c:v>0.3290771277611021</c:v>
                </c:pt>
                <c:pt idx="10">
                  <c:v>0.65419543293259697</c:v>
                </c:pt>
                <c:pt idx="11">
                  <c:v>1.2497861528869003</c:v>
                </c:pt>
                <c:pt idx="12">
                  <c:v>2.3200821172914301</c:v>
                </c:pt>
                <c:pt idx="13">
                  <c:v>4.0967451408987374</c:v>
                </c:pt>
                <c:pt idx="14">
                  <c:v>6.7651329528150734</c:v>
                </c:pt>
                <c:pt idx="15">
                  <c:v>10.110832893856898</c:v>
                </c:pt>
                <c:pt idx="16">
                  <c:v>13.570702450652576</c:v>
                </c:pt>
                <c:pt idx="17">
                  <c:v>15.890289715120298</c:v>
                </c:pt>
                <c:pt idx="18">
                  <c:v>16.047228753494014</c:v>
                </c:pt>
                <c:pt idx="19">
                  <c:v>13.41058221555506</c:v>
                </c:pt>
                <c:pt idx="20">
                  <c:v>8.949059850328231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37-40B8-8889-66609EA6DB3F}"/>
            </c:ext>
          </c:extLst>
        </c:ser>
        <c:ser>
          <c:idx val="0"/>
          <c:order val="2"/>
          <c:tx>
            <c:strRef>
              <c:f>'Kjøtt%'!$B$201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'Kjøtt%'!$I$201:$I$221</c:f>
              <c:numCache>
                <c:formatCode>0.0</c:formatCode>
                <c:ptCount val="21"/>
                <c:pt idx="0">
                  <c:v>1.1637249190981065E-2</c:v>
                </c:pt>
                <c:pt idx="1">
                  <c:v>4.9310377927885857E-3</c:v>
                </c:pt>
                <c:pt idx="2">
                  <c:v>9.2703510504425438E-3</c:v>
                </c:pt>
                <c:pt idx="3">
                  <c:v>1.5976562448635025E-2</c:v>
                </c:pt>
                <c:pt idx="4">
                  <c:v>4.3261638235398553E-2</c:v>
                </c:pt>
                <c:pt idx="5">
                  <c:v>0.1387922770743561</c:v>
                </c:pt>
                <c:pt idx="6">
                  <c:v>0.58751671621811763</c:v>
                </c:pt>
                <c:pt idx="7">
                  <c:v>1.8954251803773627</c:v>
                </c:pt>
                <c:pt idx="8">
                  <c:v>4.3049274874455774</c:v>
                </c:pt>
                <c:pt idx="9">
                  <c:v>7.5457370192073743</c:v>
                </c:pt>
                <c:pt idx="10">
                  <c:v>10.475299445488362</c:v>
                </c:pt>
                <c:pt idx="11">
                  <c:v>12.480127917695064</c:v>
                </c:pt>
                <c:pt idx="12">
                  <c:v>13.55338473008814</c:v>
                </c:pt>
                <c:pt idx="13">
                  <c:v>12.57335740556405</c:v>
                </c:pt>
                <c:pt idx="14">
                  <c:v>11.112784011340068</c:v>
                </c:pt>
                <c:pt idx="15">
                  <c:v>8.9553563562392089</c:v>
                </c:pt>
                <c:pt idx="16">
                  <c:v>6.6505235447192561</c:v>
                </c:pt>
                <c:pt idx="17">
                  <c:v>4.4217602095493822</c:v>
                </c:pt>
                <c:pt idx="18">
                  <c:v>2.6602620156241579</c:v>
                </c:pt>
                <c:pt idx="19">
                  <c:v>1.3296050304475144</c:v>
                </c:pt>
                <c:pt idx="20">
                  <c:v>0.81828928492062369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37-40B8-8889-66609EA6DB3F}"/>
            </c:ext>
          </c:extLst>
        </c:ser>
        <c:ser>
          <c:idx val="10"/>
          <c:order val="3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6.4941095443751706E-2</c:v>
                </c:pt>
                <c:pt idx="1">
                  <c:v>3.2470547721875853E-2</c:v>
                </c:pt>
                <c:pt idx="2">
                  <c:v>6.4873307243914796E-2</c:v>
                </c:pt>
                <c:pt idx="3">
                  <c:v>0.11659570371947076</c:v>
                </c:pt>
                <c:pt idx="4">
                  <c:v>0.22227750726520024</c:v>
                </c:pt>
                <c:pt idx="5">
                  <c:v>0.43438678455486529</c:v>
                </c:pt>
                <c:pt idx="6">
                  <c:v>0.81142475204771181</c:v>
                </c:pt>
                <c:pt idx="7">
                  <c:v>1.5215739335390939</c:v>
                </c:pt>
                <c:pt idx="8">
                  <c:v>2.7335591584230565</c:v>
                </c:pt>
                <c:pt idx="9">
                  <c:v>4.6537954952029681</c:v>
                </c:pt>
                <c:pt idx="10">
                  <c:v>7.4891047415812126</c:v>
                </c:pt>
                <c:pt idx="11">
                  <c:v>10.959386055831718</c:v>
                </c:pt>
                <c:pt idx="12">
                  <c:v>14.797892871596268</c:v>
                </c:pt>
                <c:pt idx="13">
                  <c:v>16.194939882034973</c:v>
                </c:pt>
                <c:pt idx="14">
                  <c:v>15.501534385903309</c:v>
                </c:pt>
                <c:pt idx="15">
                  <c:v>12.201401453243427</c:v>
                </c:pt>
                <c:pt idx="16">
                  <c:v>7.6573550535764063</c:v>
                </c:pt>
                <c:pt idx="17">
                  <c:v>3.2642051867463224</c:v>
                </c:pt>
                <c:pt idx="18">
                  <c:v>0.90104075223209568</c:v>
                </c:pt>
                <c:pt idx="19">
                  <c:v>0.13977926806369109</c:v>
                </c:pt>
                <c:pt idx="20">
                  <c:v>1.4371098365423144E-2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37-40B8-8889-66609EA6DB3F}"/>
            </c:ext>
          </c:extLst>
        </c:ser>
        <c:ser>
          <c:idx val="13"/>
          <c:order val="4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7.9386545026065375E-2</c:v>
                </c:pt>
                <c:pt idx="1">
                  <c:v>3.9996789465128947E-2</c:v>
                </c:pt>
                <c:pt idx="2">
                  <c:v>7.2439379233639925E-2</c:v>
                </c:pt>
                <c:pt idx="3">
                  <c:v>0.12680263776465836</c:v>
                </c:pt>
                <c:pt idx="4">
                  <c:v>0.25272844877881639</c:v>
                </c:pt>
                <c:pt idx="5">
                  <c:v>0.466606727689312</c:v>
                </c:pt>
                <c:pt idx="6">
                  <c:v>0.90056852097538209</c:v>
                </c:pt>
                <c:pt idx="7">
                  <c:v>1.6424988483217873</c:v>
                </c:pt>
                <c:pt idx="8">
                  <c:v>2.8626369957487392</c:v>
                </c:pt>
                <c:pt idx="9">
                  <c:v>4.8750218363584992</c:v>
                </c:pt>
                <c:pt idx="10">
                  <c:v>7.6991459032968015</c:v>
                </c:pt>
                <c:pt idx="11">
                  <c:v>11.191411954116329</c:v>
                </c:pt>
                <c:pt idx="12">
                  <c:v>14.82815207413368</c:v>
                </c:pt>
                <c:pt idx="13">
                  <c:v>16.123225184622619</c:v>
                </c:pt>
                <c:pt idx="14">
                  <c:v>15.298401005248143</c:v>
                </c:pt>
                <c:pt idx="15">
                  <c:v>11.845592158201129</c:v>
                </c:pt>
                <c:pt idx="16">
                  <c:v>7.4486432455000244</c:v>
                </c:pt>
                <c:pt idx="17">
                  <c:v>3.0833275440285064</c:v>
                </c:pt>
                <c:pt idx="18">
                  <c:v>0.82361011156608677</c:v>
                </c:pt>
                <c:pt idx="19">
                  <c:v>0.1390107640600855</c:v>
                </c:pt>
                <c:pt idx="20">
                  <c:v>2.0504256319391564E-2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37-40B8-8889-66609EA6DB3F}"/>
            </c:ext>
          </c:extLst>
        </c:ser>
        <c:ser>
          <c:idx val="1"/>
          <c:order val="5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6.9664798127496722E-2</c:v>
                </c:pt>
                <c:pt idx="1">
                  <c:v>3.6217586611385279E-2</c:v>
                </c:pt>
                <c:pt idx="2">
                  <c:v>6.5813301043823283E-2</c:v>
                </c:pt>
                <c:pt idx="3">
                  <c:v>0.12513987015724923</c:v>
                </c:pt>
                <c:pt idx="4">
                  <c:v>0.24764450546777439</c:v>
                </c:pt>
                <c:pt idx="5">
                  <c:v>0.4567740400988145</c:v>
                </c:pt>
                <c:pt idx="6">
                  <c:v>0.8794251674387682</c:v>
                </c:pt>
                <c:pt idx="7">
                  <c:v>1.6345888763358611</c:v>
                </c:pt>
                <c:pt idx="8">
                  <c:v>2.9507873270880514</c:v>
                </c:pt>
                <c:pt idx="9">
                  <c:v>5.0391771580546258</c:v>
                </c:pt>
                <c:pt idx="10">
                  <c:v>8.0146275805030456</c:v>
                </c:pt>
                <c:pt idx="11">
                  <c:v>11.517192542420522</c:v>
                </c:pt>
                <c:pt idx="12">
                  <c:v>15.202264410004704</c:v>
                </c:pt>
                <c:pt idx="13">
                  <c:v>16.273386020011571</c:v>
                </c:pt>
                <c:pt idx="14">
                  <c:v>15.241590222332739</c:v>
                </c:pt>
                <c:pt idx="15">
                  <c:v>11.53057142702697</c:v>
                </c:pt>
                <c:pt idx="16">
                  <c:v>6.9824939322028401</c:v>
                </c:pt>
                <c:pt idx="17">
                  <c:v>2.7668614488115781</c:v>
                </c:pt>
                <c:pt idx="18">
                  <c:v>0.69617499040504238</c:v>
                </c:pt>
                <c:pt idx="19">
                  <c:v>0.11365294903050388</c:v>
                </c:pt>
                <c:pt idx="20">
                  <c:v>1.4189726097744238E-2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37-40B8-8889-66609EA6D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10493076922555"/>
          <c:y val="0.27681939863188121"/>
          <c:w val="6.6678172648954953E-2"/>
          <c:h val="0.280835616779776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'Kjøtt%'!$B$201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'Kjøtt%'!$I$201:$I$221</c:f>
              <c:numCache>
                <c:formatCode>0.0</c:formatCode>
                <c:ptCount val="21"/>
                <c:pt idx="0">
                  <c:v>1.1637249190981065E-2</c:v>
                </c:pt>
                <c:pt idx="1">
                  <c:v>4.9310377927885857E-3</c:v>
                </c:pt>
                <c:pt idx="2">
                  <c:v>9.2703510504425438E-3</c:v>
                </c:pt>
                <c:pt idx="3">
                  <c:v>1.5976562448635025E-2</c:v>
                </c:pt>
                <c:pt idx="4">
                  <c:v>4.3261638235398553E-2</c:v>
                </c:pt>
                <c:pt idx="5">
                  <c:v>0.1387922770743561</c:v>
                </c:pt>
                <c:pt idx="6">
                  <c:v>0.58751671621811763</c:v>
                </c:pt>
                <c:pt idx="7">
                  <c:v>1.8954251803773627</c:v>
                </c:pt>
                <c:pt idx="8">
                  <c:v>4.3049274874455774</c:v>
                </c:pt>
                <c:pt idx="9">
                  <c:v>7.5457370192073743</c:v>
                </c:pt>
                <c:pt idx="10">
                  <c:v>10.475299445488362</c:v>
                </c:pt>
                <c:pt idx="11">
                  <c:v>12.480127917695064</c:v>
                </c:pt>
                <c:pt idx="12">
                  <c:v>13.55338473008814</c:v>
                </c:pt>
                <c:pt idx="13">
                  <c:v>12.57335740556405</c:v>
                </c:pt>
                <c:pt idx="14">
                  <c:v>11.112784011340068</c:v>
                </c:pt>
                <c:pt idx="15">
                  <c:v>8.9553563562392089</c:v>
                </c:pt>
                <c:pt idx="16">
                  <c:v>6.6505235447192561</c:v>
                </c:pt>
                <c:pt idx="17">
                  <c:v>4.4217602095493822</c:v>
                </c:pt>
                <c:pt idx="18">
                  <c:v>2.6602620156241579</c:v>
                </c:pt>
                <c:pt idx="19">
                  <c:v>1.3296050304475144</c:v>
                </c:pt>
                <c:pt idx="20">
                  <c:v>0.81828928492062369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B4-4B8E-8916-922ABFB2F4FC}"/>
            </c:ext>
          </c:extLst>
        </c:ser>
        <c:ser>
          <c:idx val="10"/>
          <c:order val="1"/>
          <c:tx>
            <c:strRef>
              <c:f>'Kjøtt%'!$B$54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6.4941095443751706E-2</c:v>
                </c:pt>
                <c:pt idx="1">
                  <c:v>3.2470547721875853E-2</c:v>
                </c:pt>
                <c:pt idx="2">
                  <c:v>6.4873307243914796E-2</c:v>
                </c:pt>
                <c:pt idx="3">
                  <c:v>0.11659570371947076</c:v>
                </c:pt>
                <c:pt idx="4">
                  <c:v>0.22227750726520024</c:v>
                </c:pt>
                <c:pt idx="5">
                  <c:v>0.43438678455486529</c:v>
                </c:pt>
                <c:pt idx="6">
                  <c:v>0.81142475204771181</c:v>
                </c:pt>
                <c:pt idx="7">
                  <c:v>1.5215739335390939</c:v>
                </c:pt>
                <c:pt idx="8">
                  <c:v>2.7335591584230565</c:v>
                </c:pt>
                <c:pt idx="9">
                  <c:v>4.6537954952029681</c:v>
                </c:pt>
                <c:pt idx="10">
                  <c:v>7.4891047415812126</c:v>
                </c:pt>
                <c:pt idx="11">
                  <c:v>10.959386055831718</c:v>
                </c:pt>
                <c:pt idx="12">
                  <c:v>14.797892871596268</c:v>
                </c:pt>
                <c:pt idx="13">
                  <c:v>16.194939882034973</c:v>
                </c:pt>
                <c:pt idx="14">
                  <c:v>15.501534385903309</c:v>
                </c:pt>
                <c:pt idx="15">
                  <c:v>12.201401453243427</c:v>
                </c:pt>
                <c:pt idx="16">
                  <c:v>7.6573550535764063</c:v>
                </c:pt>
                <c:pt idx="17">
                  <c:v>3.2642051867463224</c:v>
                </c:pt>
                <c:pt idx="18">
                  <c:v>0.90104075223209568</c:v>
                </c:pt>
                <c:pt idx="19">
                  <c:v>0.13977926806369109</c:v>
                </c:pt>
                <c:pt idx="20">
                  <c:v>1.4371098365423144E-2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B4-4B8E-8916-922ABFB2F4FC}"/>
            </c:ext>
          </c:extLst>
        </c:ser>
        <c:ser>
          <c:idx val="13"/>
          <c:order val="2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7.9386545026065375E-2</c:v>
                </c:pt>
                <c:pt idx="1">
                  <c:v>3.9996789465128947E-2</c:v>
                </c:pt>
                <c:pt idx="2">
                  <c:v>7.2439379233639925E-2</c:v>
                </c:pt>
                <c:pt idx="3">
                  <c:v>0.12680263776465836</c:v>
                </c:pt>
                <c:pt idx="4">
                  <c:v>0.25272844877881639</c:v>
                </c:pt>
                <c:pt idx="5">
                  <c:v>0.466606727689312</c:v>
                </c:pt>
                <c:pt idx="6">
                  <c:v>0.90056852097538209</c:v>
                </c:pt>
                <c:pt idx="7">
                  <c:v>1.6424988483217873</c:v>
                </c:pt>
                <c:pt idx="8">
                  <c:v>2.8626369957487392</c:v>
                </c:pt>
                <c:pt idx="9">
                  <c:v>4.8750218363584992</c:v>
                </c:pt>
                <c:pt idx="10">
                  <c:v>7.6991459032968015</c:v>
                </c:pt>
                <c:pt idx="11">
                  <c:v>11.191411954116329</c:v>
                </c:pt>
                <c:pt idx="12">
                  <c:v>14.82815207413368</c:v>
                </c:pt>
                <c:pt idx="13">
                  <c:v>16.123225184622619</c:v>
                </c:pt>
                <c:pt idx="14">
                  <c:v>15.298401005248143</c:v>
                </c:pt>
                <c:pt idx="15">
                  <c:v>11.845592158201129</c:v>
                </c:pt>
                <c:pt idx="16">
                  <c:v>7.4486432455000244</c:v>
                </c:pt>
                <c:pt idx="17">
                  <c:v>3.0833275440285064</c:v>
                </c:pt>
                <c:pt idx="18">
                  <c:v>0.82361011156608677</c:v>
                </c:pt>
                <c:pt idx="19">
                  <c:v>0.1390107640600855</c:v>
                </c:pt>
                <c:pt idx="20">
                  <c:v>2.0504256319391564E-2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B4-4B8E-8916-922ABFB2F4FC}"/>
            </c:ext>
          </c:extLst>
        </c:ser>
        <c:ser>
          <c:idx val="1"/>
          <c:order val="3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6.9664798127496722E-2</c:v>
                </c:pt>
                <c:pt idx="1">
                  <c:v>3.6217586611385279E-2</c:v>
                </c:pt>
                <c:pt idx="2">
                  <c:v>6.5813301043823283E-2</c:v>
                </c:pt>
                <c:pt idx="3">
                  <c:v>0.12513987015724923</c:v>
                </c:pt>
                <c:pt idx="4">
                  <c:v>0.24764450546777439</c:v>
                </c:pt>
                <c:pt idx="5">
                  <c:v>0.4567740400988145</c:v>
                </c:pt>
                <c:pt idx="6">
                  <c:v>0.8794251674387682</c:v>
                </c:pt>
                <c:pt idx="7">
                  <c:v>1.6345888763358611</c:v>
                </c:pt>
                <c:pt idx="8">
                  <c:v>2.9507873270880514</c:v>
                </c:pt>
                <c:pt idx="9">
                  <c:v>5.0391771580546258</c:v>
                </c:pt>
                <c:pt idx="10">
                  <c:v>8.0146275805030456</c:v>
                </c:pt>
                <c:pt idx="11">
                  <c:v>11.517192542420522</c:v>
                </c:pt>
                <c:pt idx="12">
                  <c:v>15.202264410004704</c:v>
                </c:pt>
                <c:pt idx="13">
                  <c:v>16.273386020011571</c:v>
                </c:pt>
                <c:pt idx="14">
                  <c:v>15.241590222332739</c:v>
                </c:pt>
                <c:pt idx="15">
                  <c:v>11.53057142702697</c:v>
                </c:pt>
                <c:pt idx="16">
                  <c:v>6.9824939322028401</c:v>
                </c:pt>
                <c:pt idx="17">
                  <c:v>2.7668614488115781</c:v>
                </c:pt>
                <c:pt idx="18">
                  <c:v>0.69617499040504238</c:v>
                </c:pt>
                <c:pt idx="19">
                  <c:v>0.11365294903050388</c:v>
                </c:pt>
                <c:pt idx="20">
                  <c:v>1.4189726097744238E-2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B4-4B8E-8916-922ABFB2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610493076922555"/>
          <c:y val="0.38194761176301517"/>
          <c:w val="7.9620112217647074E-2"/>
          <c:h val="0.17570741706887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ANTALL% slakt innen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15668485781893"/>
          <c:y val="0.17226536042962018"/>
          <c:w val="0.86658253853193123"/>
          <c:h val="0.7257407201021670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'Kjøtt%'!$B$32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'Kjøtt%'!$I$32:$I$52</c:f>
              <c:numCache>
                <c:formatCode>0.0</c:formatCode>
                <c:ptCount val="21"/>
                <c:pt idx="0">
                  <c:v>7.9386545026065375E-2</c:v>
                </c:pt>
                <c:pt idx="1">
                  <c:v>3.9996789465128947E-2</c:v>
                </c:pt>
                <c:pt idx="2">
                  <c:v>7.2439379233639925E-2</c:v>
                </c:pt>
                <c:pt idx="3">
                  <c:v>0.12680263776465836</c:v>
                </c:pt>
                <c:pt idx="4">
                  <c:v>0.25272844877881639</c:v>
                </c:pt>
                <c:pt idx="5">
                  <c:v>0.466606727689312</c:v>
                </c:pt>
                <c:pt idx="6">
                  <c:v>0.90056852097538209</c:v>
                </c:pt>
                <c:pt idx="7">
                  <c:v>1.6424988483217873</c:v>
                </c:pt>
                <c:pt idx="8">
                  <c:v>2.8626369957487392</c:v>
                </c:pt>
                <c:pt idx="9">
                  <c:v>4.8750218363584992</c:v>
                </c:pt>
                <c:pt idx="10">
                  <c:v>7.6991459032968015</c:v>
                </c:pt>
                <c:pt idx="11">
                  <c:v>11.191411954116329</c:v>
                </c:pt>
                <c:pt idx="12">
                  <c:v>14.82815207413368</c:v>
                </c:pt>
                <c:pt idx="13">
                  <c:v>16.123225184622619</c:v>
                </c:pt>
                <c:pt idx="14">
                  <c:v>15.298401005248143</c:v>
                </c:pt>
                <c:pt idx="15">
                  <c:v>11.845592158201129</c:v>
                </c:pt>
                <c:pt idx="16">
                  <c:v>7.4486432455000244</c:v>
                </c:pt>
                <c:pt idx="17">
                  <c:v>3.0833275440285064</c:v>
                </c:pt>
                <c:pt idx="18">
                  <c:v>0.82361011156608677</c:v>
                </c:pt>
                <c:pt idx="19">
                  <c:v>0.1390107640600855</c:v>
                </c:pt>
                <c:pt idx="20">
                  <c:v>2.0504256319391564E-2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5-432A-B2F2-937ED9DCDB2A}"/>
            </c:ext>
          </c:extLst>
        </c:ser>
        <c:ser>
          <c:idx val="1"/>
          <c:order val="1"/>
          <c:tx>
            <c:strRef>
              <c:f>'Kjøtt%'!$B$15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'Kjøtt%'!$C$10:$C$30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'Kjøtt%'!$I$10:$I$30</c:f>
              <c:numCache>
                <c:formatCode>0.0</c:formatCode>
                <c:ptCount val="21"/>
                <c:pt idx="0">
                  <c:v>6.9664798127496722E-2</c:v>
                </c:pt>
                <c:pt idx="1">
                  <c:v>3.6217586611385279E-2</c:v>
                </c:pt>
                <c:pt idx="2">
                  <c:v>6.5813301043823283E-2</c:v>
                </c:pt>
                <c:pt idx="3">
                  <c:v>0.12513987015724923</c:v>
                </c:pt>
                <c:pt idx="4">
                  <c:v>0.24764450546777439</c:v>
                </c:pt>
                <c:pt idx="5">
                  <c:v>0.4567740400988145</c:v>
                </c:pt>
                <c:pt idx="6">
                  <c:v>0.8794251674387682</c:v>
                </c:pt>
                <c:pt idx="7">
                  <c:v>1.6345888763358611</c:v>
                </c:pt>
                <c:pt idx="8">
                  <c:v>2.9507873270880514</c:v>
                </c:pt>
                <c:pt idx="9">
                  <c:v>5.0391771580546258</c:v>
                </c:pt>
                <c:pt idx="10">
                  <c:v>8.0146275805030456</c:v>
                </c:pt>
                <c:pt idx="11">
                  <c:v>11.517192542420522</c:v>
                </c:pt>
                <c:pt idx="12">
                  <c:v>15.202264410004704</c:v>
                </c:pt>
                <c:pt idx="13">
                  <c:v>16.273386020011571</c:v>
                </c:pt>
                <c:pt idx="14">
                  <c:v>15.241590222332739</c:v>
                </c:pt>
                <c:pt idx="15">
                  <c:v>11.53057142702697</c:v>
                </c:pt>
                <c:pt idx="16">
                  <c:v>6.9824939322028401</c:v>
                </c:pt>
                <c:pt idx="17">
                  <c:v>2.7668614488115781</c:v>
                </c:pt>
                <c:pt idx="18">
                  <c:v>0.69617499040504238</c:v>
                </c:pt>
                <c:pt idx="19">
                  <c:v>0.11365294903050388</c:v>
                </c:pt>
                <c:pt idx="20">
                  <c:v>1.4189726097744238E-2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05-432A-B2F2-937ED9DCD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705624"/>
        <c:axId val="473706016"/>
      </c:barChart>
      <c:catAx>
        <c:axId val="4737056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7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7056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128169836021472"/>
          <c:y val="0.42158611835344278"/>
          <c:w val="7.4443344626657901E-2"/>
          <c:h val="0.13606891047844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antall</a:t>
            </a:r>
            <a:r>
              <a:rPr lang="nb-NO" sz="2800" baseline="0"/>
              <a:t> slakt per produsent, per uke</a:t>
            </a:r>
            <a:endParaRPr lang="nb-NO" sz="2800"/>
          </a:p>
        </c:rich>
      </c:tx>
      <c:layout>
        <c:manualLayout>
          <c:xMode val="edge"/>
          <c:yMode val="edge"/>
          <c:x val="0.11858260472701085"/>
          <c:y val="2.5320431356886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162236480293307E-2"/>
          <c:y val="0.14359861591695502"/>
          <c:w val="0.92758936755270394"/>
          <c:h val="0.73702422145328716"/>
        </c:manualLayout>
      </c:layout>
      <c:lineChart>
        <c:grouping val="standard"/>
        <c:varyColors val="0"/>
        <c:ser>
          <c:idx val="0"/>
          <c:order val="0"/>
          <c:tx>
            <c:strRef>
              <c:f>Uke!$B$66</c:f>
              <c:strCache>
                <c:ptCount val="1"/>
                <c:pt idx="0">
                  <c:v>2023</c:v>
                </c:pt>
              </c:strCache>
            </c:strRef>
          </c:tx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Uke!$Y$10:$Y$60</c:f>
              <c:numCache>
                <c:formatCode>0</c:formatCode>
                <c:ptCount val="51"/>
                <c:pt idx="0">
                  <c:v>69.955145118733512</c:v>
                </c:pt>
                <c:pt idx="1">
                  <c:v>71.710784313725483</c:v>
                </c:pt>
                <c:pt idx="2">
                  <c:v>65.395881006864983</c:v>
                </c:pt>
                <c:pt idx="3">
                  <c:v>67.768115942028984</c:v>
                </c:pt>
                <c:pt idx="4">
                  <c:v>65.725877192982452</c:v>
                </c:pt>
                <c:pt idx="5">
                  <c:v>63.313596491228068</c:v>
                </c:pt>
                <c:pt idx="6">
                  <c:v>66.844497607655498</c:v>
                </c:pt>
                <c:pt idx="7">
                  <c:v>69.704128440366972</c:v>
                </c:pt>
                <c:pt idx="8">
                  <c:v>67.242562929061791</c:v>
                </c:pt>
                <c:pt idx="9">
                  <c:v>65.514084507042256</c:v>
                </c:pt>
                <c:pt idx="10">
                  <c:v>64.707093821510298</c:v>
                </c:pt>
                <c:pt idx="11">
                  <c:v>64.255402750491157</c:v>
                </c:pt>
                <c:pt idx="12">
                  <c:v>53.354166666666664</c:v>
                </c:pt>
                <c:pt idx="13">
                  <c:v>73.082251082251076</c:v>
                </c:pt>
                <c:pt idx="14">
                  <c:v>70.630573248407643</c:v>
                </c:pt>
                <c:pt idx="15">
                  <c:v>68.403887688984881</c:v>
                </c:pt>
                <c:pt idx="16">
                  <c:v>70.162528216704288</c:v>
                </c:pt>
                <c:pt idx="17">
                  <c:v>63.956521739130437</c:v>
                </c:pt>
                <c:pt idx="18">
                  <c:v>63.871536523929471</c:v>
                </c:pt>
                <c:pt idx="19">
                  <c:v>64.255868544600943</c:v>
                </c:pt>
                <c:pt idx="20">
                  <c:v>67.596846846846844</c:v>
                </c:pt>
                <c:pt idx="21">
                  <c:v>68.503432494279181</c:v>
                </c:pt>
                <c:pt idx="22">
                  <c:v>66.980769230769226</c:v>
                </c:pt>
                <c:pt idx="23">
                  <c:v>69.838790931989919</c:v>
                </c:pt>
                <c:pt idx="24">
                  <c:v>66.104265402843609</c:v>
                </c:pt>
                <c:pt idx="25">
                  <c:v>65.15094339622641</c:v>
                </c:pt>
                <c:pt idx="26">
                  <c:v>70.457627118644069</c:v>
                </c:pt>
                <c:pt idx="27">
                  <c:v>67.214780600461893</c:v>
                </c:pt>
                <c:pt idx="28">
                  <c:v>65.366071428571431</c:v>
                </c:pt>
                <c:pt idx="29">
                  <c:v>67.652380952380952</c:v>
                </c:pt>
                <c:pt idx="30">
                  <c:v>70.594132029339846</c:v>
                </c:pt>
                <c:pt idx="31">
                  <c:v>67.572463768115938</c:v>
                </c:pt>
                <c:pt idx="32">
                  <c:v>64.424311926605498</c:v>
                </c:pt>
                <c:pt idx="33">
                  <c:v>66.457499999999996</c:v>
                </c:pt>
                <c:pt idx="34">
                  <c:v>61.61822125813449</c:v>
                </c:pt>
                <c:pt idx="35">
                  <c:v>61.159192825112108</c:v>
                </c:pt>
                <c:pt idx="36">
                  <c:v>66.185941043083901</c:v>
                </c:pt>
                <c:pt idx="37">
                  <c:v>62.31622176591376</c:v>
                </c:pt>
                <c:pt idx="38">
                  <c:v>63.841743119266056</c:v>
                </c:pt>
                <c:pt idx="39">
                  <c:v>58.133027522935777</c:v>
                </c:pt>
                <c:pt idx="40">
                  <c:v>57.723991507430995</c:v>
                </c:pt>
                <c:pt idx="41">
                  <c:v>61.660297239915074</c:v>
                </c:pt>
                <c:pt idx="42">
                  <c:v>62.136069114470843</c:v>
                </c:pt>
                <c:pt idx="43">
                  <c:v>65.097192224622034</c:v>
                </c:pt>
                <c:pt idx="44">
                  <c:v>63.082375478927204</c:v>
                </c:pt>
                <c:pt idx="45">
                  <c:v>63.024896265560166</c:v>
                </c:pt>
                <c:pt idx="46">
                  <c:v>62.457330415754925</c:v>
                </c:pt>
                <c:pt idx="47">
                  <c:v>70.172018348623851</c:v>
                </c:pt>
                <c:pt idx="48">
                  <c:v>69.08536585365853</c:v>
                </c:pt>
                <c:pt idx="49">
                  <c:v>74.466150870406196</c:v>
                </c:pt>
                <c:pt idx="50">
                  <c:v>62.172259507829978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22-440B-B39F-6E6AC2444DBA}"/>
            </c:ext>
          </c:extLst>
        </c:ser>
        <c:ser>
          <c:idx val="4"/>
          <c:order val="1"/>
          <c:tx>
            <c:strRef>
              <c:f>Uke!$B$14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 w="114300"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C22-440B-B39F-6E6AC2444DBA}"/>
              </c:ext>
            </c:extLst>
          </c:dPt>
          <c:dLbls>
            <c:dLbl>
              <c:idx val="1"/>
              <c:layout>
                <c:manualLayout>
                  <c:x val="-8.4395397354131195E-4"/>
                  <c:y val="-8.272148623660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95-4CCC-865D-FCF1723F0B72}"/>
                </c:ext>
              </c:extLst>
            </c:dLbl>
            <c:dLbl>
              <c:idx val="4"/>
              <c:layout>
                <c:manualLayout>
                  <c:x val="-2.7006527153321983E-2"/>
                  <c:y val="5.5147657491071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95-4CCC-865D-FCF1723F0B72}"/>
                </c:ext>
              </c:extLst>
            </c:dLbl>
            <c:dLbl>
              <c:idx val="7"/>
              <c:layout>
                <c:manualLayout>
                  <c:x val="-2.2786757285615421E-2"/>
                  <c:y val="-3.6765104994047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95-4CCC-865D-FCF1723F0B72}"/>
                </c:ext>
              </c:extLst>
            </c:dLbl>
            <c:dLbl>
              <c:idx val="8"/>
              <c:layout>
                <c:manualLayout>
                  <c:x val="-1.1815355629578398E-2"/>
                  <c:y val="4.7794636492261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95-4CCC-865D-FCF1723F0B72}"/>
                </c:ext>
              </c:extLst>
            </c:dLbl>
            <c:dLbl>
              <c:idx val="9"/>
              <c:layout>
                <c:manualLayout>
                  <c:x val="-1.9410941391450207E-2"/>
                  <c:y val="-8.0883230986904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95-4CCC-865D-FCF1723F0B72}"/>
                </c:ext>
              </c:extLst>
            </c:dLbl>
            <c:dLbl>
              <c:idx val="10"/>
              <c:layout>
                <c:manualLayout>
                  <c:x val="-2.1098849338532861E-2"/>
                  <c:y val="4.963289174196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95-4CCC-865D-FCF1723F0B72}"/>
                </c:ext>
              </c:extLst>
            </c:dLbl>
            <c:dLbl>
              <c:idx val="11"/>
              <c:layout>
                <c:manualLayout>
                  <c:x val="-1.6035125497284957E-2"/>
                  <c:y val="-3.6765104994047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95-4CCC-865D-FCF1723F0B72}"/>
                </c:ext>
              </c:extLst>
            </c:dLbl>
            <c:dLbl>
              <c:idx val="14"/>
              <c:layout>
                <c:manualLayout>
                  <c:x val="-2.1098849338532798E-2"/>
                  <c:y val="-6.9853699488690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95-4CCC-865D-FCF1723F0B72}"/>
                </c:ext>
              </c:extLst>
            </c:dLbl>
            <c:dLbl>
              <c:idx val="17"/>
              <c:layout>
                <c:manualLayout>
                  <c:x val="-4.3885606624148282E-2"/>
                  <c:y val="2.9412083995237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95-4CCC-865D-FCF1723F0B72}"/>
                </c:ext>
              </c:extLst>
            </c:dLbl>
            <c:dLbl>
              <c:idx val="23"/>
              <c:layout>
                <c:manualLayout>
                  <c:x val="-2.7850481126863294E-2"/>
                  <c:y val="5.5147657491071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95-4CCC-865D-FCF1723F0B72}"/>
                </c:ext>
              </c:extLst>
            </c:dLbl>
            <c:dLbl>
              <c:idx val="24"/>
              <c:layout>
                <c:manualLayout>
                  <c:x val="-9.2834937089544319E-3"/>
                  <c:y val="-4.963289174196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95-4CCC-865D-FCF1723F0B72}"/>
                </c:ext>
              </c:extLst>
            </c:dLbl>
            <c:dLbl>
              <c:idx val="25"/>
              <c:layout>
                <c:manualLayout>
                  <c:x val="-2.5318619206239422E-2"/>
                  <c:y val="6.0662423240178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9-428B-B4BB-1450E7CDD6B5}"/>
                </c:ext>
              </c:extLst>
            </c:dLbl>
            <c:dLbl>
              <c:idx val="32"/>
              <c:layout>
                <c:manualLayout>
                  <c:x val="-4.6417468544772279E-2"/>
                  <c:y val="2.9412079738000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D-4B29-88A6-35A986690FF7}"/>
                </c:ext>
              </c:extLst>
            </c:dLbl>
            <c:dLbl>
              <c:idx val="33"/>
              <c:layout>
                <c:manualLayout>
                  <c:x val="-3.0382343047487353E-2"/>
                  <c:y val="5.3309394525126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D-4B29-88A6-35A986690FF7}"/>
                </c:ext>
              </c:extLst>
            </c:dLbl>
            <c:dLbl>
              <c:idx val="34"/>
              <c:layout>
                <c:manualLayout>
                  <c:x val="-2.2786757285615421E-2"/>
                  <c:y val="5.1471139541501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4-4722-84DF-4F02F008FAFA}"/>
                </c:ext>
              </c:extLst>
            </c:dLbl>
            <c:dLbl>
              <c:idx val="35"/>
              <c:layout>
                <c:manualLayout>
                  <c:x val="-2.1098849338532798E-2"/>
                  <c:y val="-5.5147649508751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4-4722-84DF-4F02F008FAFA}"/>
                </c:ext>
              </c:extLst>
            </c:dLbl>
            <c:dLbl>
              <c:idx val="36"/>
              <c:layout>
                <c:manualLayout>
                  <c:x val="-3.1226297021028544E-2"/>
                  <c:y val="5.1471139541501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4-4722-84DF-4F02F008FAFA}"/>
                </c:ext>
              </c:extLst>
            </c:dLbl>
            <c:dLbl>
              <c:idx val="37"/>
              <c:layout>
                <c:manualLayout>
                  <c:x val="-1.3503263576661114E-2"/>
                  <c:y val="-5.5147649508751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4-4722-84DF-4F02F008FAFA}"/>
                </c:ext>
              </c:extLst>
            </c:dLbl>
            <c:dLbl>
              <c:idx val="39"/>
              <c:layout>
                <c:manualLayout>
                  <c:x val="-5.0637238412478719E-2"/>
                  <c:y val="1.654429485262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4-4722-84DF-4F02F008FAFA}"/>
                </c:ext>
              </c:extLst>
            </c:dLbl>
            <c:dLbl>
              <c:idx val="40"/>
              <c:layout>
                <c:manualLayout>
                  <c:x val="-5.9076778147893073E-3"/>
                  <c:y val="-4.0441609639751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0D-434B-A956-84B307D8AC9F}"/>
                </c:ext>
              </c:extLst>
            </c:dLbl>
            <c:dLbl>
              <c:idx val="41"/>
              <c:layout>
                <c:manualLayout>
                  <c:x val="-1.6879079470826362E-2"/>
                  <c:y val="5.8824159476001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F-4B75-8211-48E9CD207FE1}"/>
                </c:ext>
              </c:extLst>
            </c:dLbl>
            <c:dLbl>
              <c:idx val="43"/>
              <c:layout>
                <c:manualLayout>
                  <c:x val="-2.7006527153321983E-2"/>
                  <c:y val="-6.06624144596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51-45E5-881C-5EF140C6C7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Uke!$Y$63:$Y$113</c:f>
              <c:numCache>
                <c:formatCode>0</c:formatCode>
                <c:ptCount val="51"/>
                <c:pt idx="0">
                  <c:v>78.088372093023253</c:v>
                </c:pt>
                <c:pt idx="1">
                  <c:v>67.372315035799517</c:v>
                </c:pt>
                <c:pt idx="2">
                  <c:v>66.0695652173913</c:v>
                </c:pt>
                <c:pt idx="3">
                  <c:v>62.393258426966291</c:v>
                </c:pt>
                <c:pt idx="4">
                  <c:v>60.720930232558139</c:v>
                </c:pt>
                <c:pt idx="5">
                  <c:v>60.685579196217496</c:v>
                </c:pt>
                <c:pt idx="6">
                  <c:v>63.233796296296298</c:v>
                </c:pt>
                <c:pt idx="7">
                  <c:v>65.158371040723978</c:v>
                </c:pt>
                <c:pt idx="8">
                  <c:v>65.325167037861917</c:v>
                </c:pt>
                <c:pt idx="9">
                  <c:v>67.454987834549883</c:v>
                </c:pt>
                <c:pt idx="10">
                  <c:v>64.897550111358569</c:v>
                </c:pt>
                <c:pt idx="11">
                  <c:v>66.332584269662917</c:v>
                </c:pt>
                <c:pt idx="12">
                  <c:v>63.258799171842647</c:v>
                </c:pt>
                <c:pt idx="13">
                  <c:v>59.628571428571426</c:v>
                </c:pt>
                <c:pt idx="14">
                  <c:v>70.438914027149323</c:v>
                </c:pt>
                <c:pt idx="15">
                  <c:v>69.995689655172413</c:v>
                </c:pt>
                <c:pt idx="16">
                  <c:v>67.965517241379317</c:v>
                </c:pt>
                <c:pt idx="17">
                  <c:v>65.963048498845268</c:v>
                </c:pt>
                <c:pt idx="18">
                  <c:v>72.678815489749425</c:v>
                </c:pt>
                <c:pt idx="19">
                  <c:v>56.908831908831907</c:v>
                </c:pt>
                <c:pt idx="20">
                  <c:v>70.271028037383175</c:v>
                </c:pt>
                <c:pt idx="21">
                  <c:v>58.486373165618446</c:v>
                </c:pt>
                <c:pt idx="22">
                  <c:v>72.455205811138015</c:v>
                </c:pt>
                <c:pt idx="23">
                  <c:v>66.136054421768705</c:v>
                </c:pt>
                <c:pt idx="24">
                  <c:v>66.443181818181813</c:v>
                </c:pt>
                <c:pt idx="25">
                  <c:v>66.02843601895735</c:v>
                </c:pt>
                <c:pt idx="26">
                  <c:v>66.891891891891888</c:v>
                </c:pt>
                <c:pt idx="27">
                  <c:v>71.629807692307693</c:v>
                </c:pt>
                <c:pt idx="28">
                  <c:v>67.432642487046635</c:v>
                </c:pt>
                <c:pt idx="29">
                  <c:v>71.734939759036138</c:v>
                </c:pt>
                <c:pt idx="30">
                  <c:v>68.082949308755758</c:v>
                </c:pt>
                <c:pt idx="31">
                  <c:v>65.415458937198068</c:v>
                </c:pt>
                <c:pt idx="32">
                  <c:v>62.332552693208434</c:v>
                </c:pt>
                <c:pt idx="33">
                  <c:v>61.77354260089686</c:v>
                </c:pt>
                <c:pt idx="34">
                  <c:v>59.835317460317462</c:v>
                </c:pt>
                <c:pt idx="35">
                  <c:v>64.410430839002274</c:v>
                </c:pt>
                <c:pt idx="36">
                  <c:v>60.473469387755102</c:v>
                </c:pt>
                <c:pt idx="37">
                  <c:v>64.943722943722946</c:v>
                </c:pt>
                <c:pt idx="38">
                  <c:v>61.449664429530202</c:v>
                </c:pt>
                <c:pt idx="39">
                  <c:v>58.081196581196579</c:v>
                </c:pt>
                <c:pt idx="40">
                  <c:v>61.541850220264315</c:v>
                </c:pt>
                <c:pt idx="41">
                  <c:v>60.462343096234306</c:v>
                </c:pt>
                <c:pt idx="42">
                  <c:v>60.472049689440993</c:v>
                </c:pt>
                <c:pt idx="43">
                  <c:v>63.616033755274259</c:v>
                </c:pt>
                <c:pt idx="44">
                  <c:v>63.762605042016808</c:v>
                </c:pt>
                <c:pt idx="45">
                  <c:v>67.341825902335458</c:v>
                </c:pt>
                <c:pt idx="46">
                  <c:v>72.415178571428569</c:v>
                </c:pt>
                <c:pt idx="47">
                  <c:v>65.088679245283018</c:v>
                </c:pt>
                <c:pt idx="48">
                  <c:v>68.676000000000002</c:v>
                </c:pt>
                <c:pt idx="49">
                  <c:v>70.62900188323917</c:v>
                </c:pt>
                <c:pt idx="50">
                  <c:v>59.352459016393439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22-440B-B39F-6E6AC2444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5800"/>
        <c:axId val="718316584"/>
      </c:lineChart>
      <c:catAx>
        <c:axId val="718315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658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16584"/>
        <c:scaling>
          <c:orientation val="minMax"/>
          <c:min val="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5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476469851382128"/>
          <c:y val="7.2208589585840588E-2"/>
          <c:w val="7.4055831476080816E-2"/>
          <c:h val="0.11447177301166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7822687937368E-2"/>
          <c:y val="0.14873947672967391"/>
          <c:w val="0.88222216863014635"/>
          <c:h val="0.7396142034839305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Vektgrupper!$G$36:$G$58</c:f>
              <c:numCache>
                <c:formatCode>#,##0</c:formatCode>
                <c:ptCount val="23"/>
                <c:pt idx="0">
                  <c:v>10540</c:v>
                </c:pt>
                <c:pt idx="1">
                  <c:v>23276</c:v>
                </c:pt>
                <c:pt idx="2">
                  <c:v>12172</c:v>
                </c:pt>
                <c:pt idx="3">
                  <c:v>17316</c:v>
                </c:pt>
                <c:pt idx="4">
                  <c:v>24317</c:v>
                </c:pt>
                <c:pt idx="5">
                  <c:v>32503</c:v>
                </c:pt>
                <c:pt idx="6">
                  <c:v>45822</c:v>
                </c:pt>
                <c:pt idx="7">
                  <c:v>58488</c:v>
                </c:pt>
                <c:pt idx="8">
                  <c:v>77967</c:v>
                </c:pt>
                <c:pt idx="9">
                  <c:v>95893</c:v>
                </c:pt>
                <c:pt idx="10">
                  <c:v>112518</c:v>
                </c:pt>
                <c:pt idx="11">
                  <c:v>131797</c:v>
                </c:pt>
                <c:pt idx="12">
                  <c:v>141856</c:v>
                </c:pt>
                <c:pt idx="13">
                  <c:v>143781</c:v>
                </c:pt>
                <c:pt idx="14">
                  <c:v>195172</c:v>
                </c:pt>
                <c:pt idx="15">
                  <c:v>210152</c:v>
                </c:pt>
                <c:pt idx="16">
                  <c:v>90314</c:v>
                </c:pt>
                <c:pt idx="17">
                  <c:v>33526</c:v>
                </c:pt>
                <c:pt idx="18">
                  <c:v>11712</c:v>
                </c:pt>
                <c:pt idx="19">
                  <c:v>4574</c:v>
                </c:pt>
                <c:pt idx="20">
                  <c:v>2243</c:v>
                </c:pt>
                <c:pt idx="21">
                  <c:v>1222</c:v>
                </c:pt>
                <c:pt idx="2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B-43D1-A428-CBC85EE0DB3D}"/>
            </c:ext>
          </c:extLst>
        </c:ser>
        <c:ser>
          <c:idx val="10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Vektgrupper!$G$12:$G$34</c:f>
              <c:numCache>
                <c:formatCode>#,##0</c:formatCode>
                <c:ptCount val="23"/>
                <c:pt idx="0">
                  <c:v>9358</c:v>
                </c:pt>
                <c:pt idx="1">
                  <c:v>26083</c:v>
                </c:pt>
                <c:pt idx="2">
                  <c:v>14994</c:v>
                </c:pt>
                <c:pt idx="3">
                  <c:v>20959</c:v>
                </c:pt>
                <c:pt idx="4">
                  <c:v>30864</c:v>
                </c:pt>
                <c:pt idx="5">
                  <c:v>41431</c:v>
                </c:pt>
                <c:pt idx="6">
                  <c:v>58779</c:v>
                </c:pt>
                <c:pt idx="7">
                  <c:v>74014</c:v>
                </c:pt>
                <c:pt idx="8">
                  <c:v>98599</c:v>
                </c:pt>
                <c:pt idx="9">
                  <c:v>121689</c:v>
                </c:pt>
                <c:pt idx="10">
                  <c:v>134041</c:v>
                </c:pt>
                <c:pt idx="11">
                  <c:v>153120</c:v>
                </c:pt>
                <c:pt idx="12">
                  <c:v>154473</c:v>
                </c:pt>
                <c:pt idx="13">
                  <c:v>138777</c:v>
                </c:pt>
                <c:pt idx="14">
                  <c:v>165177</c:v>
                </c:pt>
                <c:pt idx="15">
                  <c:v>146399</c:v>
                </c:pt>
                <c:pt idx="16">
                  <c:v>55287</c:v>
                </c:pt>
                <c:pt idx="17">
                  <c:v>18856</c:v>
                </c:pt>
                <c:pt idx="18">
                  <c:v>7025</c:v>
                </c:pt>
                <c:pt idx="19">
                  <c:v>3020</c:v>
                </c:pt>
                <c:pt idx="20">
                  <c:v>1759</c:v>
                </c:pt>
                <c:pt idx="21">
                  <c:v>959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1B-43D1-A428-CBC85EE0D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297839182716283"/>
          <c:y val="0.29885733766139294"/>
          <c:w val="7.1715682724874413E-2"/>
          <c:h val="0.125662111085430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middel</a:t>
            </a:r>
            <a:r>
              <a:rPr lang="en-US" sz="2000" baseline="0"/>
              <a:t> slaktevekt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Vektgrupper!$B$59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Vektgrupper!$O$59:$O$80</c:f>
              <c:numCache>
                <c:formatCode>0.0</c:formatCode>
                <c:ptCount val="22"/>
                <c:pt idx="0">
                  <c:v>49.45857466576031</c:v>
                </c:pt>
                <c:pt idx="1">
                  <c:v>59.876591730626096</c:v>
                </c:pt>
                <c:pt idx="2">
                  <c:v>64.087687487950973</c:v>
                </c:pt>
                <c:pt idx="3">
                  <c:v>66.106058408998706</c:v>
                </c:pt>
                <c:pt idx="4">
                  <c:v>68.106507920743127</c:v>
                </c:pt>
                <c:pt idx="5">
                  <c:v>70.104756601857389</c:v>
                </c:pt>
                <c:pt idx="6">
                  <c:v>72.07092612212243</c:v>
                </c:pt>
                <c:pt idx="7">
                  <c:v>74.10298845338643</c:v>
                </c:pt>
                <c:pt idx="8">
                  <c:v>76.088348821113726</c:v>
                </c:pt>
                <c:pt idx="9">
                  <c:v>78.098049458084191</c:v>
                </c:pt>
                <c:pt idx="10">
                  <c:v>80.096354026746852</c:v>
                </c:pt>
                <c:pt idx="11">
                  <c:v>82.066380407971906</c:v>
                </c:pt>
                <c:pt idx="12">
                  <c:v>84.065030360687246</c:v>
                </c:pt>
                <c:pt idx="13">
                  <c:v>86.045579606190444</c:v>
                </c:pt>
                <c:pt idx="14">
                  <c:v>88.515450092313458</c:v>
                </c:pt>
                <c:pt idx="15">
                  <c:v>92.293842624043265</c:v>
                </c:pt>
                <c:pt idx="16">
                  <c:v>97.175310677658302</c:v>
                </c:pt>
                <c:pt idx="17">
                  <c:v>102.09879525063688</c:v>
                </c:pt>
                <c:pt idx="18">
                  <c:v>107.10907631280702</c:v>
                </c:pt>
                <c:pt idx="19">
                  <c:v>112.16796419853544</c:v>
                </c:pt>
                <c:pt idx="20">
                  <c:v>117.27288973384016</c:v>
                </c:pt>
                <c:pt idx="21">
                  <c:v>122.30584917228704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2-4B11-86E6-BBE98AC64B1F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Vektgrupper!$O$36:$O$58</c:f>
              <c:numCache>
                <c:formatCode>0.0</c:formatCode>
                <c:ptCount val="23"/>
                <c:pt idx="0">
                  <c:v>49.59902122298675</c:v>
                </c:pt>
                <c:pt idx="1">
                  <c:v>59.833683479468739</c:v>
                </c:pt>
                <c:pt idx="2">
                  <c:v>64.085846103147105</c:v>
                </c:pt>
                <c:pt idx="3">
                  <c:v>66.087988891460199</c:v>
                </c:pt>
                <c:pt idx="4">
                  <c:v>68.107559796753307</c:v>
                </c:pt>
                <c:pt idx="5">
                  <c:v>70.09234752057219</c:v>
                </c:pt>
                <c:pt idx="6">
                  <c:v>72.084145218573724</c:v>
                </c:pt>
                <c:pt idx="7">
                  <c:v>74.107240818421616</c:v>
                </c:pt>
                <c:pt idx="8">
                  <c:v>76.087120413463751</c:v>
                </c:pt>
                <c:pt idx="9">
                  <c:v>78.103510894871519</c:v>
                </c:pt>
                <c:pt idx="10">
                  <c:v>80.091627418335065</c:v>
                </c:pt>
                <c:pt idx="11">
                  <c:v>82.061316808674206</c:v>
                </c:pt>
                <c:pt idx="12">
                  <c:v>84.06327650953537</c:v>
                </c:pt>
                <c:pt idx="13">
                  <c:v>86.037788532514483</c:v>
                </c:pt>
                <c:pt idx="14">
                  <c:v>88.50426864614937</c:v>
                </c:pt>
                <c:pt idx="15">
                  <c:v>92.254608144496515</c:v>
                </c:pt>
                <c:pt idx="16">
                  <c:v>97.1413908313897</c:v>
                </c:pt>
                <c:pt idx="17">
                  <c:v>102.09227499925233</c:v>
                </c:pt>
                <c:pt idx="18">
                  <c:v>107.1138786370269</c:v>
                </c:pt>
                <c:pt idx="19">
                  <c:v>112.14524647887322</c:v>
                </c:pt>
                <c:pt idx="20">
                  <c:v>117.28703286807777</c:v>
                </c:pt>
                <c:pt idx="21">
                  <c:v>122.09367296631056</c:v>
                </c:pt>
                <c:pt idx="22">
                  <c:v>380.90000000000009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2-4B11-86E6-BBE98AC64B1F}"/>
            </c:ext>
          </c:extLst>
        </c:ser>
        <c:ser>
          <c:idx val="1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Vektgrupper!$O$12:$O$34</c:f>
              <c:numCache>
                <c:formatCode>0.0</c:formatCode>
                <c:ptCount val="23"/>
                <c:pt idx="0">
                  <c:v>49.765611999124225</c:v>
                </c:pt>
                <c:pt idx="1">
                  <c:v>59.948301843050778</c:v>
                </c:pt>
                <c:pt idx="2">
                  <c:v>64.10179945146821</c:v>
                </c:pt>
                <c:pt idx="3">
                  <c:v>66.074153434092267</c:v>
                </c:pt>
                <c:pt idx="4">
                  <c:v>68.098738826588729</c:v>
                </c:pt>
                <c:pt idx="5">
                  <c:v>70.102704533359386</c:v>
                </c:pt>
                <c:pt idx="6">
                  <c:v>72.095000341040418</c:v>
                </c:pt>
                <c:pt idx="7">
                  <c:v>74.098205586228858</c:v>
                </c:pt>
                <c:pt idx="8">
                  <c:v>76.067778297760015</c:v>
                </c:pt>
                <c:pt idx="9">
                  <c:v>78.105546731624756</c:v>
                </c:pt>
                <c:pt idx="10">
                  <c:v>80.07911787584024</c:v>
                </c:pt>
                <c:pt idx="11">
                  <c:v>82.05649740783511</c:v>
                </c:pt>
                <c:pt idx="12">
                  <c:v>84.05643408641437</c:v>
                </c:pt>
                <c:pt idx="13">
                  <c:v>86.023042323076197</c:v>
                </c:pt>
                <c:pt idx="14">
                  <c:v>88.461003190121104</c:v>
                </c:pt>
                <c:pt idx="15">
                  <c:v>92.188534870506842</c:v>
                </c:pt>
                <c:pt idx="16">
                  <c:v>97.110531236951843</c:v>
                </c:pt>
                <c:pt idx="17">
                  <c:v>102.09506067702816</c:v>
                </c:pt>
                <c:pt idx="18">
                  <c:v>107.16933658117236</c:v>
                </c:pt>
                <c:pt idx="19">
                  <c:v>112.23286573146262</c:v>
                </c:pt>
                <c:pt idx="20">
                  <c:v>117.32197360872075</c:v>
                </c:pt>
                <c:pt idx="21">
                  <c:v>122.23015706806272</c:v>
                </c:pt>
                <c:pt idx="22">
                  <c:v>128.30000000000001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12-4B11-86E6-BBE98AC64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8072"/>
        <c:axId val="539948464"/>
      </c:barChart>
      <c:catAx>
        <c:axId val="5399480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846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8072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4173050565311"/>
          <c:y val="0.21713540437601259"/>
          <c:w val="6.036412849416313E-2"/>
          <c:h val="0.187528195802461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middel</a:t>
            </a:r>
            <a:r>
              <a:rPr lang="en-US" sz="2000" baseline="0"/>
              <a:t> kjøtt% </a:t>
            </a:r>
            <a:r>
              <a:rPr lang="en-US" sz="2000"/>
              <a:t>innen de ulike VEKTGRUPPENE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755403086099684E-2"/>
          <c:y val="0.14873947672967391"/>
          <c:w val="0.90136458823198407"/>
          <c:h val="0.739614203483930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Vektgrupper!$B$59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Vektgrupper!$M$59:$M$81</c:f>
              <c:numCache>
                <c:formatCode>0.00</c:formatCode>
                <c:ptCount val="23"/>
                <c:pt idx="0">
                  <c:v>62.920348968955373</c:v>
                </c:pt>
                <c:pt idx="1">
                  <c:v>62.768408021787586</c:v>
                </c:pt>
                <c:pt idx="2">
                  <c:v>62.585020242914958</c:v>
                </c:pt>
                <c:pt idx="3">
                  <c:v>62.355603740344215</c:v>
                </c:pt>
                <c:pt idx="4">
                  <c:v>62.23300392312661</c:v>
                </c:pt>
                <c:pt idx="5">
                  <c:v>62.053177597214145</c:v>
                </c:pt>
                <c:pt idx="6">
                  <c:v>61.8819866146412</c:v>
                </c:pt>
                <c:pt idx="7">
                  <c:v>61.703551127923774</c:v>
                </c:pt>
                <c:pt idx="8">
                  <c:v>61.504219253935744</c:v>
                </c:pt>
                <c:pt idx="9">
                  <c:v>61.295365391264944</c:v>
                </c:pt>
                <c:pt idx="10">
                  <c:v>61.129085635305358</c:v>
                </c:pt>
                <c:pt idx="11">
                  <c:v>60.943720418638762</c:v>
                </c:pt>
                <c:pt idx="12">
                  <c:v>60.757263153200689</c:v>
                </c:pt>
                <c:pt idx="13">
                  <c:v>60.583199718706048</c:v>
                </c:pt>
                <c:pt idx="14">
                  <c:v>60.363646370691349</c:v>
                </c:pt>
                <c:pt idx="15">
                  <c:v>60.02026382145165</c:v>
                </c:pt>
                <c:pt idx="16">
                  <c:v>59.583131518897687</c:v>
                </c:pt>
                <c:pt idx="17">
                  <c:v>59.10255322947819</c:v>
                </c:pt>
                <c:pt idx="18">
                  <c:v>58.634302984510761</c:v>
                </c:pt>
                <c:pt idx="19">
                  <c:v>58.260699755899111</c:v>
                </c:pt>
                <c:pt idx="20">
                  <c:v>57.942965779467691</c:v>
                </c:pt>
                <c:pt idx="21">
                  <c:v>57.470876762722256</c:v>
                </c:pt>
                <c:pt idx="22">
                  <c:v>56.678571428571438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A-4A20-98B6-D8C45A36AC9A}"/>
            </c:ext>
          </c:extLst>
        </c:ser>
        <c:ser>
          <c:idx val="1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Vektgrupper!$M$36:$M$58</c:f>
              <c:numCache>
                <c:formatCode>0.00</c:formatCode>
                <c:ptCount val="23"/>
                <c:pt idx="0">
                  <c:v>62.671382885938577</c:v>
                </c:pt>
                <c:pt idx="1">
                  <c:v>62.552608733396994</c:v>
                </c:pt>
                <c:pt idx="2">
                  <c:v>62.312572087658602</c:v>
                </c:pt>
                <c:pt idx="3">
                  <c:v>62.13000462855819</c:v>
                </c:pt>
                <c:pt idx="4">
                  <c:v>61.993390341636719</c:v>
                </c:pt>
                <c:pt idx="5">
                  <c:v>61.830369525688063</c:v>
                </c:pt>
                <c:pt idx="6">
                  <c:v>61.663897049151601</c:v>
                </c:pt>
                <c:pt idx="7">
                  <c:v>61.496806780241393</c:v>
                </c:pt>
                <c:pt idx="8">
                  <c:v>61.298552364300242</c:v>
                </c:pt>
                <c:pt idx="9">
                  <c:v>61.126269850384752</c:v>
                </c:pt>
                <c:pt idx="10">
                  <c:v>60.937570669254512</c:v>
                </c:pt>
                <c:pt idx="11">
                  <c:v>60.769953372518643</c:v>
                </c:pt>
                <c:pt idx="12">
                  <c:v>60.585482755212979</c:v>
                </c:pt>
                <c:pt idx="13">
                  <c:v>60.403388437808999</c:v>
                </c:pt>
                <c:pt idx="14">
                  <c:v>60.18482760743435</c:v>
                </c:pt>
                <c:pt idx="15">
                  <c:v>59.864884313865666</c:v>
                </c:pt>
                <c:pt idx="16">
                  <c:v>59.422477522477521</c:v>
                </c:pt>
                <c:pt idx="17">
                  <c:v>58.949028762982245</c:v>
                </c:pt>
                <c:pt idx="18">
                  <c:v>58.506909278173552</c:v>
                </c:pt>
                <c:pt idx="19">
                  <c:v>58.062720070422543</c:v>
                </c:pt>
                <c:pt idx="20">
                  <c:v>57.757766771724462</c:v>
                </c:pt>
                <c:pt idx="21">
                  <c:v>57.63681183237469</c:v>
                </c:pt>
                <c:pt idx="22">
                  <c:v>58.857142857142847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AA-4A20-98B6-D8C45A36AC9A}"/>
            </c:ext>
          </c:extLst>
        </c:ser>
        <c:ser>
          <c:idx val="13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V!$Y$13:$Y$35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Vektgrupper!$M$12:$M$34</c:f>
              <c:numCache>
                <c:formatCode>0.00</c:formatCode>
                <c:ptCount val="23"/>
                <c:pt idx="0">
                  <c:v>62.526713378585512</c:v>
                </c:pt>
                <c:pt idx="1">
                  <c:v>62.352536609868238</c:v>
                </c:pt>
                <c:pt idx="2">
                  <c:v>62.158873503244394</c:v>
                </c:pt>
                <c:pt idx="3">
                  <c:v>61.919982781710353</c:v>
                </c:pt>
                <c:pt idx="4">
                  <c:v>61.752348447911601</c:v>
                </c:pt>
                <c:pt idx="5">
                  <c:v>61.569669553437521</c:v>
                </c:pt>
                <c:pt idx="6">
                  <c:v>61.386518654934861</c:v>
                </c:pt>
                <c:pt idx="7">
                  <c:v>61.219741257984211</c:v>
                </c:pt>
                <c:pt idx="8">
                  <c:v>61.038863002828265</c:v>
                </c:pt>
                <c:pt idx="9">
                  <c:v>60.85695357698355</c:v>
                </c:pt>
                <c:pt idx="10">
                  <c:v>60.679910246821265</c:v>
                </c:pt>
                <c:pt idx="11">
                  <c:v>60.520237184641843</c:v>
                </c:pt>
                <c:pt idx="12">
                  <c:v>60.355722667012401</c:v>
                </c:pt>
                <c:pt idx="13">
                  <c:v>60.182526388748521</c:v>
                </c:pt>
                <c:pt idx="14">
                  <c:v>59.994935833677005</c:v>
                </c:pt>
                <c:pt idx="15">
                  <c:v>59.674195072191893</c:v>
                </c:pt>
                <c:pt idx="16">
                  <c:v>59.238403021115118</c:v>
                </c:pt>
                <c:pt idx="17">
                  <c:v>58.751330636576554</c:v>
                </c:pt>
                <c:pt idx="18">
                  <c:v>58.264794383149457</c:v>
                </c:pt>
                <c:pt idx="19">
                  <c:v>58.136940547762201</c:v>
                </c:pt>
                <c:pt idx="20">
                  <c:v>57.878944348823886</c:v>
                </c:pt>
                <c:pt idx="21">
                  <c:v>57.316230366492178</c:v>
                </c:pt>
                <c:pt idx="22">
                  <c:v>61.16666666666665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AA-4A20-98B6-D8C45A36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9248"/>
        <c:axId val="539949640"/>
      </c:barChart>
      <c:catAx>
        <c:axId val="5399492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9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9640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92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325791014513619"/>
          <c:y val="0.1438775156285346"/>
          <c:w val="5.9871256557623598E-2"/>
          <c:h val="0.212137386843332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719192868928E-2"/>
          <c:y val="0.13920532389896423"/>
          <c:w val="0.9120628301618311"/>
          <c:h val="0.7491482467333089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Vektgrupper!$B$77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Vektgrupper!$I$59:$I$76</c:f>
              <c:numCache>
                <c:formatCode>0.0</c:formatCode>
                <c:ptCount val="18"/>
                <c:pt idx="0">
                  <c:v>0.6126697501259164</c:v>
                </c:pt>
                <c:pt idx="1">
                  <c:v>1.3801677486793165</c:v>
                </c:pt>
                <c:pt idx="2">
                  <c:v>0.70750544169774188</c:v>
                </c:pt>
                <c:pt idx="3">
                  <c:v>1.004960062582066</c:v>
                </c:pt>
                <c:pt idx="4">
                  <c:v>1.3695250013049223</c:v>
                </c:pt>
                <c:pt idx="5">
                  <c:v>1.8746826664895135</c:v>
                </c:pt>
                <c:pt idx="6">
                  <c:v>2.6310634002696607</c:v>
                </c:pt>
                <c:pt idx="7">
                  <c:v>3.4320487695424906</c:v>
                </c:pt>
                <c:pt idx="8">
                  <c:v>4.611224505705394</c:v>
                </c:pt>
                <c:pt idx="9">
                  <c:v>5.6940732099000604</c:v>
                </c:pt>
                <c:pt idx="10">
                  <c:v>6.9756091278166892</c:v>
                </c:pt>
                <c:pt idx="11">
                  <c:v>8.1463791271998112</c:v>
                </c:pt>
                <c:pt idx="12">
                  <c:v>9.1351378100208613</c:v>
                </c:pt>
                <c:pt idx="13">
                  <c:v>9.6522261983767397</c:v>
                </c:pt>
                <c:pt idx="14">
                  <c:v>13.565503398561397</c:v>
                </c:pt>
                <c:pt idx="15">
                  <c:v>16.291131337603534</c:v>
                </c:pt>
                <c:pt idx="16">
                  <c:v>7.7721882641001123</c:v>
                </c:pt>
                <c:pt idx="17">
                  <c:v>3.0486387112649753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D-42DD-A0A0-B7BD47D8737E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Vektgrupper!$I$36:$I$58</c:f>
              <c:numCache>
                <c:formatCode>0.0</c:formatCode>
                <c:ptCount val="23"/>
                <c:pt idx="0">
                  <c:v>0.71090415002101004</c:v>
                </c:pt>
                <c:pt idx="1">
                  <c:v>1.5699245726649931</c:v>
                </c:pt>
                <c:pt idx="2">
                  <c:v>0.82097963131458596</c:v>
                </c:pt>
                <c:pt idx="3">
                  <c:v>1.167933231666396</c:v>
                </c:pt>
                <c:pt idx="4">
                  <c:v>1.6401381609165939</c:v>
                </c:pt>
                <c:pt idx="5">
                  <c:v>2.1922692208854735</c:v>
                </c:pt>
                <c:pt idx="6">
                  <c:v>3.0906119508788152</c:v>
                </c:pt>
                <c:pt idx="7">
                  <c:v>3.9449109987124142</c:v>
                </c:pt>
                <c:pt idx="8">
                  <c:v>5.2587347120197441</c:v>
                </c:pt>
                <c:pt idx="9">
                  <c:v>6.4678113527480727</c:v>
                </c:pt>
                <c:pt idx="10">
                  <c:v>7.5891378702147998</c:v>
                </c:pt>
                <c:pt idx="11">
                  <c:v>8.8894719412067396</c:v>
                </c:pt>
                <c:pt idx="12">
                  <c:v>9.5679335014592422</c:v>
                </c:pt>
                <c:pt idx="13">
                  <c:v>9.6977713087448638</c:v>
                </c:pt>
                <c:pt idx="14">
                  <c:v>13.164002349895688</c:v>
                </c:pt>
                <c:pt idx="15">
                  <c:v>14.17437655931834</c:v>
                </c:pt>
                <c:pt idx="16">
                  <c:v>6.0915177803602969</c:v>
                </c:pt>
                <c:pt idx="17">
                  <c:v>2.2612687413286894</c:v>
                </c:pt>
                <c:pt idx="18">
                  <c:v>0.7899534539891907</c:v>
                </c:pt>
                <c:pt idx="19">
                  <c:v>0.30850811975295073</c:v>
                </c:pt>
                <c:pt idx="20">
                  <c:v>0.15128633856708976</c:v>
                </c:pt>
                <c:pt idx="21">
                  <c:v>8.242171454702793E-2</c:v>
                </c:pt>
                <c:pt idx="22">
                  <c:v>8.0937853892335107E-4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D-42DD-A0A0-B7BD47D8737E}"/>
            </c:ext>
          </c:extLst>
        </c:ser>
        <c:ser>
          <c:idx val="10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Vektgrupper!$I$12:$I$34</c:f>
              <c:numCache>
                <c:formatCode>0.0</c:formatCode>
                <c:ptCount val="23"/>
                <c:pt idx="0">
                  <c:v>0.63232122296519344</c:v>
                </c:pt>
                <c:pt idx="1">
                  <c:v>1.7624315514641091</c:v>
                </c:pt>
                <c:pt idx="2">
                  <c:v>1.0131464433789383</c:v>
                </c:pt>
                <c:pt idx="3">
                  <c:v>1.4162022346791503</c:v>
                </c:pt>
                <c:pt idx="4">
                  <c:v>2.0854843156227534</c:v>
                </c:pt>
                <c:pt idx="5">
                  <c:v>2.7994978188363886</c:v>
                </c:pt>
                <c:pt idx="6">
                  <c:v>3.9717043347586127</c:v>
                </c:pt>
                <c:pt idx="7">
                  <c:v>5.0011351780878197</c:v>
                </c:pt>
                <c:pt idx="8">
                  <c:v>6.6623466833880212</c:v>
                </c:pt>
                <c:pt idx="9">
                  <c:v>8.2225408528971382</c:v>
                </c:pt>
                <c:pt idx="10">
                  <c:v>9.057167027941599</c:v>
                </c:pt>
                <c:pt idx="11">
                  <c:v>10.3463374289838</c:v>
                </c:pt>
                <c:pt idx="12">
                  <c:v>10.43775980712784</c:v>
                </c:pt>
                <c:pt idx="13">
                  <c:v>9.3771791365078681</c:v>
                </c:pt>
                <c:pt idx="14">
                  <c:v>11.161030417367144</c:v>
                </c:pt>
                <c:pt idx="15">
                  <c:v>9.8921986237317121</c:v>
                </c:pt>
                <c:pt idx="16">
                  <c:v>3.7357494607904074</c:v>
                </c:pt>
                <c:pt idx="17">
                  <c:v>1.274102263328883</c:v>
                </c:pt>
                <c:pt idx="18">
                  <c:v>0.47468012303168222</c:v>
                </c:pt>
                <c:pt idx="19">
                  <c:v>0.20406177531041716</c:v>
                </c:pt>
                <c:pt idx="20">
                  <c:v>0.11885584859967672</c:v>
                </c:pt>
                <c:pt idx="21">
                  <c:v>6.4799749179698676E-2</c:v>
                </c:pt>
                <c:pt idx="22">
                  <c:v>1.0135518641245882E-3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7D-42DD-A0A0-B7BD47D87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05719192868928E-2"/>
          <c:y val="0.13920532389896423"/>
          <c:w val="0.9120628301618311"/>
          <c:h val="0.749148246733308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Vektgrupper!$I$36:$I$58</c:f>
              <c:numCache>
                <c:formatCode>0.0</c:formatCode>
                <c:ptCount val="23"/>
                <c:pt idx="0">
                  <c:v>0.71090415002101004</c:v>
                </c:pt>
                <c:pt idx="1">
                  <c:v>1.5699245726649931</c:v>
                </c:pt>
                <c:pt idx="2">
                  <c:v>0.82097963131458596</c:v>
                </c:pt>
                <c:pt idx="3">
                  <c:v>1.167933231666396</c:v>
                </c:pt>
                <c:pt idx="4">
                  <c:v>1.6401381609165939</c:v>
                </c:pt>
                <c:pt idx="5">
                  <c:v>2.1922692208854735</c:v>
                </c:pt>
                <c:pt idx="6">
                  <c:v>3.0906119508788152</c:v>
                </c:pt>
                <c:pt idx="7">
                  <c:v>3.9449109987124142</c:v>
                </c:pt>
                <c:pt idx="8">
                  <c:v>5.2587347120197441</c:v>
                </c:pt>
                <c:pt idx="9">
                  <c:v>6.4678113527480727</c:v>
                </c:pt>
                <c:pt idx="10">
                  <c:v>7.5891378702147998</c:v>
                </c:pt>
                <c:pt idx="11">
                  <c:v>8.8894719412067396</c:v>
                </c:pt>
                <c:pt idx="12">
                  <c:v>9.5679335014592422</c:v>
                </c:pt>
                <c:pt idx="13">
                  <c:v>9.6977713087448638</c:v>
                </c:pt>
                <c:pt idx="14">
                  <c:v>13.164002349895688</c:v>
                </c:pt>
                <c:pt idx="15">
                  <c:v>14.17437655931834</c:v>
                </c:pt>
                <c:pt idx="16">
                  <c:v>6.0915177803602969</c:v>
                </c:pt>
                <c:pt idx="17">
                  <c:v>2.2612687413286894</c:v>
                </c:pt>
                <c:pt idx="18">
                  <c:v>0.7899534539891907</c:v>
                </c:pt>
                <c:pt idx="19">
                  <c:v>0.30850811975295073</c:v>
                </c:pt>
                <c:pt idx="20">
                  <c:v>0.15128633856708976</c:v>
                </c:pt>
                <c:pt idx="21">
                  <c:v>8.242171454702793E-2</c:v>
                </c:pt>
                <c:pt idx="22">
                  <c:v>8.0937853892335107E-4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1-41A4-BB57-680FC634325B}"/>
            </c:ext>
          </c:extLst>
        </c:ser>
        <c:ser>
          <c:idx val="10"/>
          <c:order val="1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Vektgrupper!$I$12:$I$34</c:f>
              <c:numCache>
                <c:formatCode>0.0</c:formatCode>
                <c:ptCount val="23"/>
                <c:pt idx="0">
                  <c:v>0.63232122296519344</c:v>
                </c:pt>
                <c:pt idx="1">
                  <c:v>1.7624315514641091</c:v>
                </c:pt>
                <c:pt idx="2">
                  <c:v>1.0131464433789383</c:v>
                </c:pt>
                <c:pt idx="3">
                  <c:v>1.4162022346791503</c:v>
                </c:pt>
                <c:pt idx="4">
                  <c:v>2.0854843156227534</c:v>
                </c:pt>
                <c:pt idx="5">
                  <c:v>2.7994978188363886</c:v>
                </c:pt>
                <c:pt idx="6">
                  <c:v>3.9717043347586127</c:v>
                </c:pt>
                <c:pt idx="7">
                  <c:v>5.0011351780878197</c:v>
                </c:pt>
                <c:pt idx="8">
                  <c:v>6.6623466833880212</c:v>
                </c:pt>
                <c:pt idx="9">
                  <c:v>8.2225408528971382</c:v>
                </c:pt>
                <c:pt idx="10">
                  <c:v>9.057167027941599</c:v>
                </c:pt>
                <c:pt idx="11">
                  <c:v>10.3463374289838</c:v>
                </c:pt>
                <c:pt idx="12">
                  <c:v>10.43775980712784</c:v>
                </c:pt>
                <c:pt idx="13">
                  <c:v>9.3771791365078681</c:v>
                </c:pt>
                <c:pt idx="14">
                  <c:v>11.161030417367144</c:v>
                </c:pt>
                <c:pt idx="15">
                  <c:v>9.8921986237317121</c:v>
                </c:pt>
                <c:pt idx="16">
                  <c:v>3.7357494607904074</c:v>
                </c:pt>
                <c:pt idx="17">
                  <c:v>1.274102263328883</c:v>
                </c:pt>
                <c:pt idx="18">
                  <c:v>0.47468012303168222</c:v>
                </c:pt>
                <c:pt idx="19">
                  <c:v>0.20406177531041716</c:v>
                </c:pt>
                <c:pt idx="20">
                  <c:v>0.11885584859967672</c:v>
                </c:pt>
                <c:pt idx="21">
                  <c:v>6.4799749179698676E-2</c:v>
                </c:pt>
                <c:pt idx="22">
                  <c:v>1.0135518641245882E-3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1-41A4-BB57-680FC6343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97822687937368E-2"/>
          <c:y val="0.14873947672967391"/>
          <c:w val="0.88222216863014635"/>
          <c:h val="0.739614203483930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Vektgrupper!$B$77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Vektgrupper!$G$59:$G$76</c:f>
              <c:numCache>
                <c:formatCode>#,##0</c:formatCode>
                <c:ptCount val="18"/>
                <c:pt idx="0">
                  <c:v>9038</c:v>
                </c:pt>
                <c:pt idx="1">
                  <c:v>20360</c:v>
                </c:pt>
                <c:pt idx="2">
                  <c:v>10437</c:v>
                </c:pt>
                <c:pt idx="3">
                  <c:v>14825</c:v>
                </c:pt>
                <c:pt idx="4">
                  <c:v>20203</c:v>
                </c:pt>
                <c:pt idx="5">
                  <c:v>27655</c:v>
                </c:pt>
                <c:pt idx="6">
                  <c:v>38813</c:v>
                </c:pt>
                <c:pt idx="7">
                  <c:v>50629</c:v>
                </c:pt>
                <c:pt idx="8">
                  <c:v>68024</c:v>
                </c:pt>
                <c:pt idx="9">
                  <c:v>83998</c:v>
                </c:pt>
                <c:pt idx="10">
                  <c:v>102903</c:v>
                </c:pt>
                <c:pt idx="11">
                  <c:v>120174</c:v>
                </c:pt>
                <c:pt idx="12">
                  <c:v>134760</c:v>
                </c:pt>
                <c:pt idx="13">
                  <c:v>142388</c:v>
                </c:pt>
                <c:pt idx="14">
                  <c:v>200116</c:v>
                </c:pt>
                <c:pt idx="15">
                  <c:v>240324</c:v>
                </c:pt>
                <c:pt idx="16">
                  <c:v>114654</c:v>
                </c:pt>
                <c:pt idx="17">
                  <c:v>44973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3-4B2D-B5DD-956BEAB40E75}"/>
            </c:ext>
          </c:extLst>
        </c:ser>
        <c:ser>
          <c:idx val="13"/>
          <c:order val="1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Vektgrupper!$G$36:$G$58</c:f>
              <c:numCache>
                <c:formatCode>#,##0</c:formatCode>
                <c:ptCount val="23"/>
                <c:pt idx="0">
                  <c:v>10540</c:v>
                </c:pt>
                <c:pt idx="1">
                  <c:v>23276</c:v>
                </c:pt>
                <c:pt idx="2">
                  <c:v>12172</c:v>
                </c:pt>
                <c:pt idx="3">
                  <c:v>17316</c:v>
                </c:pt>
                <c:pt idx="4">
                  <c:v>24317</c:v>
                </c:pt>
                <c:pt idx="5">
                  <c:v>32503</c:v>
                </c:pt>
                <c:pt idx="6">
                  <c:v>45822</c:v>
                </c:pt>
                <c:pt idx="7">
                  <c:v>58488</c:v>
                </c:pt>
                <c:pt idx="8">
                  <c:v>77967</c:v>
                </c:pt>
                <c:pt idx="9">
                  <c:v>95893</c:v>
                </c:pt>
                <c:pt idx="10">
                  <c:v>112518</c:v>
                </c:pt>
                <c:pt idx="11">
                  <c:v>131797</c:v>
                </c:pt>
                <c:pt idx="12">
                  <c:v>141856</c:v>
                </c:pt>
                <c:pt idx="13">
                  <c:v>143781</c:v>
                </c:pt>
                <c:pt idx="14">
                  <c:v>195172</c:v>
                </c:pt>
                <c:pt idx="15">
                  <c:v>210152</c:v>
                </c:pt>
                <c:pt idx="16">
                  <c:v>90314</c:v>
                </c:pt>
                <c:pt idx="17">
                  <c:v>33526</c:v>
                </c:pt>
                <c:pt idx="18">
                  <c:v>11712</c:v>
                </c:pt>
                <c:pt idx="19">
                  <c:v>4574</c:v>
                </c:pt>
                <c:pt idx="20">
                  <c:v>2243</c:v>
                </c:pt>
                <c:pt idx="21">
                  <c:v>1222</c:v>
                </c:pt>
                <c:pt idx="2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3-4B2D-B5DD-956BEAB40E75}"/>
            </c:ext>
          </c:extLst>
        </c:ser>
        <c:ser>
          <c:idx val="10"/>
          <c:order val="2"/>
          <c:tx>
            <c:strRef>
              <c:f>Vektgrupper!$B$12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Vektgrupper!$D$12:$D$34</c:f>
              <c:strCache>
                <c:ptCount val="23"/>
                <c:pt idx="0">
                  <c:v>&lt;=55kg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Vektgrupper!$G$12:$G$34</c:f>
              <c:numCache>
                <c:formatCode>#,##0</c:formatCode>
                <c:ptCount val="23"/>
                <c:pt idx="0">
                  <c:v>9358</c:v>
                </c:pt>
                <c:pt idx="1">
                  <c:v>26083</c:v>
                </c:pt>
                <c:pt idx="2">
                  <c:v>14994</c:v>
                </c:pt>
                <c:pt idx="3">
                  <c:v>20959</c:v>
                </c:pt>
                <c:pt idx="4">
                  <c:v>30864</c:v>
                </c:pt>
                <c:pt idx="5">
                  <c:v>41431</c:v>
                </c:pt>
                <c:pt idx="6">
                  <c:v>58779</c:v>
                </c:pt>
                <c:pt idx="7">
                  <c:v>74014</c:v>
                </c:pt>
                <c:pt idx="8">
                  <c:v>98599</c:v>
                </c:pt>
                <c:pt idx="9">
                  <c:v>121689</c:v>
                </c:pt>
                <c:pt idx="10">
                  <c:v>134041</c:v>
                </c:pt>
                <c:pt idx="11">
                  <c:v>153120</c:v>
                </c:pt>
                <c:pt idx="12">
                  <c:v>154473</c:v>
                </c:pt>
                <c:pt idx="13">
                  <c:v>138777</c:v>
                </c:pt>
                <c:pt idx="14">
                  <c:v>165177</c:v>
                </c:pt>
                <c:pt idx="15">
                  <c:v>146399</c:v>
                </c:pt>
                <c:pt idx="16">
                  <c:v>55287</c:v>
                </c:pt>
                <c:pt idx="17">
                  <c:v>18856</c:v>
                </c:pt>
                <c:pt idx="18">
                  <c:v>7025</c:v>
                </c:pt>
                <c:pt idx="19">
                  <c:v>3020</c:v>
                </c:pt>
                <c:pt idx="20">
                  <c:v>1759</c:v>
                </c:pt>
                <c:pt idx="21">
                  <c:v>959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73-4B2D-B5DD-956BEAB40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45720"/>
        <c:axId val="539946112"/>
      </c:barChart>
      <c:catAx>
        <c:axId val="53994572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4572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89878958942366"/>
          <c:y val="0.19790499816946894"/>
          <c:w val="5.9590603433376341E-2"/>
          <c:h val="0.198043031004409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5185320572104"/>
          <c:y val="0.17857639493176561"/>
          <c:w val="0.85748743525797966"/>
          <c:h val="0.6887983530360591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Variant!$G$27:$G$33</c:f>
              <c:numCache>
                <c:formatCode>#,##0</c:formatCode>
                <c:ptCount val="7"/>
                <c:pt idx="0">
                  <c:v>1259841</c:v>
                </c:pt>
                <c:pt idx="1">
                  <c:v>93436</c:v>
                </c:pt>
                <c:pt idx="2">
                  <c:v>59269</c:v>
                </c:pt>
                <c:pt idx="3">
                  <c:v>58179</c:v>
                </c:pt>
                <c:pt idx="4">
                  <c:v>0</c:v>
                </c:pt>
                <c:pt idx="5">
                  <c:v>4458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BD-4BD4-82D2-877800460FF8}"/>
            </c:ext>
          </c:extLst>
        </c:ser>
        <c:ser>
          <c:idx val="13"/>
          <c:order val="1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Variant!$G$19:$G$25</c:f>
              <c:numCache>
                <c:formatCode>#,##0</c:formatCode>
                <c:ptCount val="7"/>
                <c:pt idx="0">
                  <c:v>1293469</c:v>
                </c:pt>
                <c:pt idx="1">
                  <c:v>83545</c:v>
                </c:pt>
                <c:pt idx="2">
                  <c:v>30107</c:v>
                </c:pt>
                <c:pt idx="3">
                  <c:v>71448</c:v>
                </c:pt>
                <c:pt idx="4">
                  <c:v>0</c:v>
                </c:pt>
                <c:pt idx="5">
                  <c:v>4050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BD-4BD4-82D2-877800460FF8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Variant!$G$11:$G$17</c:f>
              <c:numCache>
                <c:formatCode>#,##0</c:formatCode>
                <c:ptCount val="7"/>
                <c:pt idx="0">
                  <c:v>1345490</c:v>
                </c:pt>
                <c:pt idx="1">
                  <c:v>55954</c:v>
                </c:pt>
                <c:pt idx="2">
                  <c:v>16487</c:v>
                </c:pt>
                <c:pt idx="3">
                  <c:v>57472</c:v>
                </c:pt>
                <c:pt idx="4">
                  <c:v>0</c:v>
                </c:pt>
                <c:pt idx="5">
                  <c:v>4515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BD-4BD4-82D2-877800460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  <a:r>
                  <a:rPr lang="nb-NO" sz="1600" baseline="0"/>
                  <a:t> slakt</a:t>
                </a:r>
                <a:endParaRPr lang="nb-NO" sz="1600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519800121203716"/>
          <c:y val="0.33998344546554327"/>
          <c:w val="5.9637450014505315E-2"/>
          <c:h val="0.205090646688031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antall slakt per PRODUSENT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Variant!$Y$27:$Y$33</c:f>
              <c:numCache>
                <c:formatCode>0</c:formatCode>
                <c:ptCount val="7"/>
                <c:pt idx="0">
                  <c:v>581.91270207852199</c:v>
                </c:pt>
                <c:pt idx="1">
                  <c:v>248.5</c:v>
                </c:pt>
                <c:pt idx="2">
                  <c:v>232.42745098039217</c:v>
                </c:pt>
                <c:pt idx="3">
                  <c:v>258.57333333333332</c:v>
                </c:pt>
                <c:pt idx="4">
                  <c:v>0</c:v>
                </c:pt>
                <c:pt idx="5">
                  <c:v>12.55774647887324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21-4E9B-80FA-0B86AB7FEF2F}"/>
            </c:ext>
          </c:extLst>
        </c:ser>
        <c:ser>
          <c:idx val="13"/>
          <c:order val="1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Variant!$Y$19:$Y$25</c:f>
              <c:numCache>
                <c:formatCode>0</c:formatCode>
                <c:ptCount val="7"/>
                <c:pt idx="0">
                  <c:v>629.42530413625309</c:v>
                </c:pt>
                <c:pt idx="1">
                  <c:v>247.17455621301775</c:v>
                </c:pt>
                <c:pt idx="2">
                  <c:v>146.86341463414635</c:v>
                </c:pt>
                <c:pt idx="3">
                  <c:v>525.35294117647061</c:v>
                </c:pt>
                <c:pt idx="4">
                  <c:v>0</c:v>
                </c:pt>
                <c:pt idx="5">
                  <c:v>12.616822429906541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21-4E9B-80FA-0B86AB7FEF2F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Variant!$Y$11:$Y$17</c:f>
              <c:numCache>
                <c:formatCode>0</c:formatCode>
                <c:ptCount val="7"/>
                <c:pt idx="0">
                  <c:v>661.82488932611909</c:v>
                </c:pt>
                <c:pt idx="1">
                  <c:v>190.31972789115648</c:v>
                </c:pt>
                <c:pt idx="2">
                  <c:v>104.34810126582279</c:v>
                </c:pt>
                <c:pt idx="3">
                  <c:v>467.2520325203252</c:v>
                </c:pt>
                <c:pt idx="4">
                  <c:v>0</c:v>
                </c:pt>
                <c:pt idx="5">
                  <c:v>12.336065573770492</c:v>
                </c:pt>
                <c:pt idx="6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1-4E9B-80FA-0B86AB7FE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17383236174458"/>
          <c:y val="0.2321667518643252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antall PRODUSENTER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Variant!$E$27:$E$33</c:f>
              <c:numCache>
                <c:formatCode>0</c:formatCode>
                <c:ptCount val="7"/>
                <c:pt idx="0">
                  <c:v>2165</c:v>
                </c:pt>
                <c:pt idx="1">
                  <c:v>376</c:v>
                </c:pt>
                <c:pt idx="2">
                  <c:v>255</c:v>
                </c:pt>
                <c:pt idx="3">
                  <c:v>225</c:v>
                </c:pt>
                <c:pt idx="4">
                  <c:v>0</c:v>
                </c:pt>
                <c:pt idx="5">
                  <c:v>355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A1-4E75-B3A6-F4B096C6F529}"/>
            </c:ext>
          </c:extLst>
        </c:ser>
        <c:ser>
          <c:idx val="13"/>
          <c:order val="1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Variant!$E$19:$E$25</c:f>
              <c:numCache>
                <c:formatCode>0</c:formatCode>
                <c:ptCount val="7"/>
                <c:pt idx="0">
                  <c:v>2055</c:v>
                </c:pt>
                <c:pt idx="1">
                  <c:v>338</c:v>
                </c:pt>
                <c:pt idx="2">
                  <c:v>205</c:v>
                </c:pt>
                <c:pt idx="3">
                  <c:v>136</c:v>
                </c:pt>
                <c:pt idx="4">
                  <c:v>0</c:v>
                </c:pt>
                <c:pt idx="5">
                  <c:v>321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A1-4E75-B3A6-F4B096C6F529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Variant!$E$11:$E$17</c:f>
              <c:numCache>
                <c:formatCode>0</c:formatCode>
                <c:ptCount val="7"/>
                <c:pt idx="0">
                  <c:v>2033</c:v>
                </c:pt>
                <c:pt idx="1">
                  <c:v>294</c:v>
                </c:pt>
                <c:pt idx="2">
                  <c:v>158</c:v>
                </c:pt>
                <c:pt idx="3">
                  <c:v>123</c:v>
                </c:pt>
                <c:pt idx="4">
                  <c:v>0</c:v>
                </c:pt>
                <c:pt idx="5">
                  <c:v>366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A1-4E75-B3A6-F4B096C6F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17383236174458"/>
          <c:y val="0.23216675186432523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KJØTT%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Variant!$M$27:$M$33</c:f>
              <c:numCache>
                <c:formatCode>0.00</c:formatCode>
                <c:ptCount val="7"/>
                <c:pt idx="0">
                  <c:v>60.62557439416824</c:v>
                </c:pt>
                <c:pt idx="1">
                  <c:v>61.042230127944087</c:v>
                </c:pt>
                <c:pt idx="2">
                  <c:v>60.743012894079534</c:v>
                </c:pt>
                <c:pt idx="3">
                  <c:v>60.988736027515031</c:v>
                </c:pt>
                <c:pt idx="4">
                  <c:v>0</c:v>
                </c:pt>
                <c:pt idx="5">
                  <c:v>58.217554388597144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C9-4FEB-AC4C-22753A68E505}"/>
            </c:ext>
          </c:extLst>
        </c:ser>
        <c:ser>
          <c:idx val="13"/>
          <c:order val="1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Variant!$M$19:$M$25</c:f>
              <c:numCache>
                <c:formatCode>0.00</c:formatCode>
                <c:ptCount val="7"/>
                <c:pt idx="0">
                  <c:v>60.570073338303921</c:v>
                </c:pt>
                <c:pt idx="1">
                  <c:v>60.851583667010317</c:v>
                </c:pt>
                <c:pt idx="2">
                  <c:v>60.550409176281192</c:v>
                </c:pt>
                <c:pt idx="3">
                  <c:v>60.691481315479855</c:v>
                </c:pt>
                <c:pt idx="4">
                  <c:v>0</c:v>
                </c:pt>
                <c:pt idx="5">
                  <c:v>58.746659242761702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C9-4FEB-AC4C-22753A68E505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Variant!$M$11:$M$17</c:f>
              <c:numCache>
                <c:formatCode>0.00</c:formatCode>
                <c:ptCount val="7"/>
                <c:pt idx="0">
                  <c:v>60.506631250200726</c:v>
                </c:pt>
                <c:pt idx="1">
                  <c:v>60.859533750246385</c:v>
                </c:pt>
                <c:pt idx="2">
                  <c:v>60.210315533980605</c:v>
                </c:pt>
                <c:pt idx="3">
                  <c:v>60.714019667565928</c:v>
                </c:pt>
                <c:pt idx="4">
                  <c:v>0</c:v>
                </c:pt>
                <c:pt idx="5">
                  <c:v>58.704472843450482</c:v>
                </c:pt>
                <c:pt idx="6">
                  <c:v>57.615384615384599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C9-4FEB-AC4C-22753A68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Kjøtt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8114824510351"/>
          <c:y val="0.13271918910688651"/>
          <c:w val="7.962784454090796E-2"/>
          <c:h val="0.168823082819274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</a:t>
            </a:r>
            <a:r>
              <a:rPr lang="nb-NO" sz="28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033620880336214E-2"/>
          <c:y val="0.16783473720517816"/>
          <c:w val="0.9028515310889299"/>
          <c:h val="0.77256130183727034"/>
        </c:manualLayout>
      </c:layout>
      <c:lineChart>
        <c:grouping val="standard"/>
        <c:varyColors val="0"/>
        <c:ser>
          <c:idx val="4"/>
          <c:order val="0"/>
          <c:tx>
            <c:strRef>
              <c:f>Uke!$B$103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val>
            <c:numRef>
              <c:f>Uke!$K$63:$K$113</c:f>
              <c:numCache>
                <c:formatCode>0.00</c:formatCode>
                <c:ptCount val="51"/>
                <c:pt idx="0">
                  <c:v>60.542789697005873</c:v>
                </c:pt>
                <c:pt idx="1">
                  <c:v>60.678413938981102</c:v>
                </c:pt>
                <c:pt idx="2">
                  <c:v>60.64933218725205</c:v>
                </c:pt>
                <c:pt idx="3">
                  <c:v>60.610155402963507</c:v>
                </c:pt>
                <c:pt idx="4">
                  <c:v>60.558401047483351</c:v>
                </c:pt>
                <c:pt idx="5">
                  <c:v>60.611927465999699</c:v>
                </c:pt>
                <c:pt idx="6">
                  <c:v>60.717120493881602</c:v>
                </c:pt>
                <c:pt idx="7">
                  <c:v>60.599609511191694</c:v>
                </c:pt>
                <c:pt idx="8">
                  <c:v>60.798329110456748</c:v>
                </c:pt>
                <c:pt idx="9">
                  <c:v>60.696944464557248</c:v>
                </c:pt>
                <c:pt idx="10">
                  <c:v>60.721065692424339</c:v>
                </c:pt>
                <c:pt idx="11">
                  <c:v>60.625263300944511</c:v>
                </c:pt>
                <c:pt idx="12">
                  <c:v>60.631871200920003</c:v>
                </c:pt>
                <c:pt idx="13">
                  <c:v>60.651196310175855</c:v>
                </c:pt>
                <c:pt idx="14">
                  <c:v>60.543164075101608</c:v>
                </c:pt>
                <c:pt idx="15">
                  <c:v>60.475168532376784</c:v>
                </c:pt>
                <c:pt idx="16">
                  <c:v>60.656295777339025</c:v>
                </c:pt>
                <c:pt idx="17">
                  <c:v>60.662697158112898</c:v>
                </c:pt>
                <c:pt idx="18">
                  <c:v>60.54322580645163</c:v>
                </c:pt>
                <c:pt idx="19">
                  <c:v>60.644089971317861</c:v>
                </c:pt>
                <c:pt idx="20">
                  <c:v>60.605285990789554</c:v>
                </c:pt>
                <c:pt idx="21">
                  <c:v>60.445948865682382</c:v>
                </c:pt>
                <c:pt idx="22">
                  <c:v>60.617234874006208</c:v>
                </c:pt>
                <c:pt idx="23">
                  <c:v>60.484777436816877</c:v>
                </c:pt>
                <c:pt idx="24">
                  <c:v>60.420269945392718</c:v>
                </c:pt>
                <c:pt idx="25">
                  <c:v>60.589559766553791</c:v>
                </c:pt>
                <c:pt idx="26">
                  <c:v>60.429566040286609</c:v>
                </c:pt>
                <c:pt idx="27">
                  <c:v>60.438572825683735</c:v>
                </c:pt>
                <c:pt idx="28">
                  <c:v>60.397472072977457</c:v>
                </c:pt>
                <c:pt idx="29">
                  <c:v>60.366570994428493</c:v>
                </c:pt>
                <c:pt idx="30">
                  <c:v>60.295940207236271</c:v>
                </c:pt>
                <c:pt idx="31">
                  <c:v>60.514794876554674</c:v>
                </c:pt>
                <c:pt idx="32">
                  <c:v>60.435647676218515</c:v>
                </c:pt>
                <c:pt idx="33">
                  <c:v>60.322107332702259</c:v>
                </c:pt>
                <c:pt idx="34">
                  <c:v>60.421489255372315</c:v>
                </c:pt>
                <c:pt idx="35">
                  <c:v>60.426099571848141</c:v>
                </c:pt>
                <c:pt idx="36">
                  <c:v>60.461710490647889</c:v>
                </c:pt>
                <c:pt idx="37">
                  <c:v>60.572881809664047</c:v>
                </c:pt>
                <c:pt idx="38">
                  <c:v>60.624027184040322</c:v>
                </c:pt>
                <c:pt idx="39">
                  <c:v>60.574577984055118</c:v>
                </c:pt>
                <c:pt idx="40">
                  <c:v>60.418688230008982</c:v>
                </c:pt>
                <c:pt idx="41">
                  <c:v>60.51200622413976</c:v>
                </c:pt>
                <c:pt idx="42">
                  <c:v>60.653907002338691</c:v>
                </c:pt>
                <c:pt idx="43">
                  <c:v>60.760469628043886</c:v>
                </c:pt>
                <c:pt idx="44">
                  <c:v>60.567880794701999</c:v>
                </c:pt>
                <c:pt idx="45">
                  <c:v>60.726483815797799</c:v>
                </c:pt>
                <c:pt idx="46">
                  <c:v>60.764727745772177</c:v>
                </c:pt>
                <c:pt idx="47">
                  <c:v>60.666024068232254</c:v>
                </c:pt>
                <c:pt idx="48">
                  <c:v>60.858121272952722</c:v>
                </c:pt>
                <c:pt idx="49">
                  <c:v>60.890324309836522</c:v>
                </c:pt>
                <c:pt idx="50">
                  <c:v>60.904761904761877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Uke!#REF!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1C9-42A6-B71A-BCE3A508F9A8}"/>
            </c:ext>
          </c:extLst>
        </c:ser>
        <c:ser>
          <c:idx val="0"/>
          <c:order val="1"/>
          <c:tx>
            <c:strRef>
              <c:f>Uke!$B$11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1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dPt>
            <c:idx val="33"/>
            <c:marker>
              <c:symbol val="diamond"/>
              <c:size val="12"/>
            </c:marker>
            <c:bubble3D val="0"/>
            <c:extLst>
              <c:ext xmlns:c16="http://schemas.microsoft.com/office/drawing/2014/chart" uri="{C3380CC4-5D6E-409C-BE32-E72D297353CC}">
                <c16:uniqueId val="{00000000-271F-47E8-B62E-5AE57F2D710D}"/>
              </c:ext>
            </c:extLst>
          </c:dPt>
          <c:dLbls>
            <c:dLbl>
              <c:idx val="2"/>
              <c:layout>
                <c:manualLayout>
                  <c:x val="-5.0782398820568793E-2"/>
                  <c:y val="-1.8436342647702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B2-41B8-B594-B88B88365302}"/>
                </c:ext>
              </c:extLst>
            </c:dLbl>
            <c:dLbl>
              <c:idx val="3"/>
              <c:layout>
                <c:manualLayout>
                  <c:x val="-2.7083946037636704E-2"/>
                  <c:y val="-4.9778125148797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8E-4972-95C6-4DA9A62B1F3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B2-41B8-B594-B88B88365302}"/>
                </c:ext>
              </c:extLst>
            </c:dLbl>
            <c:dLbl>
              <c:idx val="5"/>
              <c:layout>
                <c:manualLayout>
                  <c:x val="-9.3101064504376111E-3"/>
                  <c:y val="-5.7152662207878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2-41B8-B594-B88B8836530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2-41B8-B594-B88B8836530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B2-41B8-B594-B88B88365302}"/>
                </c:ext>
              </c:extLst>
            </c:dLbl>
            <c:dLbl>
              <c:idx val="8"/>
              <c:layout>
                <c:manualLayout>
                  <c:x val="-3.2162185919693567E-2"/>
                  <c:y val="9.7712616032824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2-41B8-B594-B88B88365302}"/>
                </c:ext>
              </c:extLst>
            </c:dLbl>
            <c:dLbl>
              <c:idx val="11"/>
              <c:layout>
                <c:manualLayout>
                  <c:x val="-4.5704158938511943E-2"/>
                  <c:y val="6.8214467796499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2-41B8-B594-B88B883653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2-41B8-B594-B88B88365302}"/>
                </c:ext>
              </c:extLst>
            </c:dLbl>
            <c:dLbl>
              <c:idx val="13"/>
              <c:layout>
                <c:manualLayout>
                  <c:x val="-2.7930319351312835E-2"/>
                  <c:y val="3.871631956017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B2-41B8-B594-B88B8836530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2-41B8-B594-B88B88365302}"/>
                </c:ext>
              </c:extLst>
            </c:dLbl>
            <c:dLbl>
              <c:idx val="15"/>
              <c:layout>
                <c:manualLayout>
                  <c:x val="-3.9779545742778886E-2"/>
                  <c:y val="-4.9778125148797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2-41B8-B594-B88B8836530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1-439B-BDDD-0551C2CA2061}"/>
                </c:ext>
              </c:extLst>
            </c:dLbl>
            <c:dLbl>
              <c:idx val="17"/>
              <c:layout>
                <c:manualLayout>
                  <c:x val="-4.9936025506892641E-2"/>
                  <c:y val="-4.2403588089716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1-439B-BDDD-0551C2CA2061}"/>
                </c:ext>
              </c:extLst>
            </c:dLbl>
            <c:dLbl>
              <c:idx val="18"/>
              <c:layout>
                <c:manualLayout>
                  <c:x val="-1.3541973018818406E-2"/>
                  <c:y val="-3.871631956017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D-4B80-A73C-A7A1C37972F6}"/>
                </c:ext>
              </c:extLst>
            </c:dLbl>
            <c:dLbl>
              <c:idx val="19"/>
              <c:layout>
                <c:manualLayout>
                  <c:x val="-1.6927466273522931E-3"/>
                  <c:y val="-0.11061805588621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C-461F-B26A-2F6537B9EFEE}"/>
                </c:ext>
              </c:extLst>
            </c:dLbl>
            <c:dLbl>
              <c:idx val="20"/>
              <c:layout>
                <c:manualLayout>
                  <c:x val="-6.4324371839387134E-2"/>
                  <c:y val="1.65927083829322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C-461F-B26A-2F6537B9EFEE}"/>
                </c:ext>
              </c:extLst>
            </c:dLbl>
            <c:dLbl>
              <c:idx val="21"/>
              <c:layout>
                <c:manualLayout>
                  <c:x val="-1.6081092959846846E-2"/>
                  <c:y val="-4.6090856619256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E0-469F-A592-40475F02DA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8E-4972-95C6-4DA9A62B1F33}"/>
                </c:ext>
              </c:extLst>
            </c:dLbl>
            <c:dLbl>
              <c:idx val="23"/>
              <c:layout>
                <c:manualLayout>
                  <c:x val="-4.0625919056455032E-2"/>
                  <c:y val="6.4527199266959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80-4BC0-89AE-78977C7C5F7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7-494C-9C39-D5C0A19857E0}"/>
                </c:ext>
              </c:extLst>
            </c:dLbl>
            <c:dLbl>
              <c:idx val="25"/>
              <c:layout>
                <c:manualLayout>
                  <c:x val="-4.5704158938511971E-2"/>
                  <c:y val="5.7152662207878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5-4A91-BB03-DE170A163112}"/>
                </c:ext>
              </c:extLst>
            </c:dLbl>
            <c:dLbl>
              <c:idx val="26"/>
              <c:layout>
                <c:manualLayout>
                  <c:x val="-4.4011412311159681E-2"/>
                  <c:y val="-6.2683565002189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E0-469F-A592-40475F02DA09}"/>
                </c:ext>
              </c:extLst>
            </c:dLbl>
            <c:dLbl>
              <c:idx val="27"/>
              <c:layout>
                <c:manualLayout>
                  <c:x val="-2.5391199410284459E-2"/>
                  <c:y val="-6.6370833531729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D-4B80-A73C-A7A1C37972F6}"/>
                </c:ext>
              </c:extLst>
            </c:dLbl>
            <c:dLbl>
              <c:idx val="28"/>
              <c:layout>
                <c:manualLayout>
                  <c:x val="-2.708394603763669E-2"/>
                  <c:y val="3.1341782501094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AD-4B80-A73C-A7A1C37972F6}"/>
                </c:ext>
              </c:extLst>
            </c:dLbl>
            <c:dLbl>
              <c:idx val="29"/>
              <c:layout>
                <c:manualLayout>
                  <c:x val="-2.1159332841903664E-2"/>
                  <c:y val="-5.5309027943108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D-4B80-A73C-A7A1C37972F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D-4B80-A73C-A7A1C37972F6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23-4773-8799-78EAF7DD4A50}"/>
                </c:ext>
              </c:extLst>
            </c:dLbl>
            <c:dLbl>
              <c:idx val="32"/>
              <c:layout>
                <c:manualLayout>
                  <c:x val="-2.708394603763669E-2"/>
                  <c:y val="7.92762733851215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1F-4F60-A0A8-FA809EBEB100}"/>
                </c:ext>
              </c:extLst>
            </c:dLbl>
            <c:dLbl>
              <c:idx val="33"/>
              <c:layout>
                <c:manualLayout>
                  <c:x val="-3.0469439292341274E-2"/>
                  <c:y val="-0.10139988456236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1F-47E8-B62E-5AE57F2D710D}"/>
                </c:ext>
              </c:extLst>
            </c:dLbl>
            <c:dLbl>
              <c:idx val="34"/>
              <c:layout>
                <c:manualLayout>
                  <c:x val="-5.078239882057003E-3"/>
                  <c:y val="-9.402534750328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9E-4A08-8D47-3EAE96992111}"/>
                </c:ext>
              </c:extLst>
            </c:dLbl>
            <c:dLbl>
              <c:idx val="35"/>
              <c:layout>
                <c:manualLayout>
                  <c:x val="-4.9936025506892641E-2"/>
                  <c:y val="5.346539367833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F-475A-9A9A-199C2D8E3972}"/>
                </c:ext>
              </c:extLst>
            </c:dLbl>
            <c:dLbl>
              <c:idx val="36"/>
              <c:layout>
                <c:manualLayout>
                  <c:x val="-7.7019971544529331E-2"/>
                  <c:y val="-2.0279976912473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F-475A-9A9A-199C2D8E3972}"/>
                </c:ext>
              </c:extLst>
            </c:dLbl>
            <c:dLbl>
              <c:idx val="37"/>
              <c:layout>
                <c:manualLayout>
                  <c:x val="-1.3541973018818345E-2"/>
                  <c:y val="-4.609085661925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9E-4A08-8D47-3EAE96992111}"/>
                </c:ext>
              </c:extLst>
            </c:dLbl>
            <c:dLbl>
              <c:idx val="39"/>
              <c:layout>
                <c:manualLayout>
                  <c:x val="3.3854932547045863E-3"/>
                  <c:y val="-7.37453705908114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B-43ED-A4EE-AA9D174AD5D7}"/>
                </c:ext>
              </c:extLst>
            </c:dLbl>
            <c:dLbl>
              <c:idx val="40"/>
              <c:layout>
                <c:manualLayout>
                  <c:x val="-5.5014265388949525E-2"/>
                  <c:y val="2.0279976912472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AB-43ED-A4EE-AA9D174AD5D7}"/>
                </c:ext>
              </c:extLst>
            </c:dLbl>
            <c:dLbl>
              <c:idx val="41"/>
              <c:layout>
                <c:manualLayout>
                  <c:x val="-4.5704158938511909E-2"/>
                  <c:y val="3.871631956017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C9-4892-A140-43920DE54536}"/>
                </c:ext>
              </c:extLst>
            </c:dLbl>
            <c:dLbl>
              <c:idx val="44"/>
              <c:layout>
                <c:manualLayout>
                  <c:x val="-3.3008559233369712E-2"/>
                  <c:y val="-4.2403588089716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1B-4ACB-9BC2-03FA150B91FD}"/>
                </c:ext>
              </c:extLst>
            </c:dLbl>
            <c:dLbl>
              <c:idx val="45"/>
              <c:layout>
                <c:manualLayout>
                  <c:x val="-1.9466586214551496E-2"/>
                  <c:y val="-4.424722235448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29-4F42-8B74-F039ED5D300E}"/>
                </c:ext>
              </c:extLst>
            </c:dLbl>
            <c:dLbl>
              <c:idx val="46"/>
              <c:layout>
                <c:manualLayout>
                  <c:x val="-3.4701305860722134E-2"/>
                  <c:y val="9.402534750328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29-4F42-8B74-F039ED5D300E}"/>
                </c:ext>
              </c:extLst>
            </c:dLbl>
            <c:dLbl>
              <c:idx val="47"/>
              <c:layout>
                <c:manualLayout>
                  <c:x val="-4.2318665683807329E-2"/>
                  <c:y val="-4.7934490884027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8-4178-929F-B04FED075265}"/>
                </c:ext>
              </c:extLst>
            </c:dLbl>
            <c:dLbl>
              <c:idx val="48"/>
              <c:layout>
                <c:manualLayout>
                  <c:x val="-2.3698452782932228E-2"/>
                  <c:y val="6.637083353172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8-4178-929F-B04FED075265}"/>
                </c:ext>
              </c:extLst>
            </c:dLbl>
            <c:dLbl>
              <c:idx val="50"/>
              <c:layout>
                <c:manualLayout>
                  <c:x val="-6.6017118466739549E-2"/>
                  <c:y val="-4.2403588089716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A-4F79-AB2D-80984AA7F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Uke!$K$10:$K$60</c:f>
              <c:numCache>
                <c:formatCode>0.00</c:formatCode>
                <c:ptCount val="51"/>
                <c:pt idx="0">
                  <c:v>60.596182252016845</c:v>
                </c:pt>
                <c:pt idx="1">
                  <c:v>60.460323468685488</c:v>
                </c:pt>
                <c:pt idx="2">
                  <c:v>60.737432911214782</c:v>
                </c:pt>
                <c:pt idx="3">
                  <c:v>60.824940906811825</c:v>
                </c:pt>
                <c:pt idx="4">
                  <c:v>60.732735062919602</c:v>
                </c:pt>
                <c:pt idx="5">
                  <c:v>60.697700309640602</c:v>
                </c:pt>
                <c:pt idx="6">
                  <c:v>60.687765995816207</c:v>
                </c:pt>
                <c:pt idx="7">
                  <c:v>60.666027886076783</c:v>
                </c:pt>
                <c:pt idx="8">
                  <c:v>60.651343874867663</c:v>
                </c:pt>
                <c:pt idx="9">
                  <c:v>60.742564655172416</c:v>
                </c:pt>
                <c:pt idx="10">
                  <c:v>60.840615231599891</c:v>
                </c:pt>
                <c:pt idx="11">
                  <c:v>60.675046869717555</c:v>
                </c:pt>
                <c:pt idx="12">
                  <c:v>60.663983508393045</c:v>
                </c:pt>
                <c:pt idx="13">
                  <c:v>60.492760517318253</c:v>
                </c:pt>
                <c:pt idx="14">
                  <c:v>60.639594521209219</c:v>
                </c:pt>
                <c:pt idx="15">
                  <c:v>60.712099610303206</c:v>
                </c:pt>
                <c:pt idx="16">
                  <c:v>60.720914462849947</c:v>
                </c:pt>
                <c:pt idx="17">
                  <c:v>60.784155705922608</c:v>
                </c:pt>
                <c:pt idx="18">
                  <c:v>60.795019005384844</c:v>
                </c:pt>
                <c:pt idx="19">
                  <c:v>60.59642621266601</c:v>
                </c:pt>
                <c:pt idx="20">
                  <c:v>60.471979658068179</c:v>
                </c:pt>
                <c:pt idx="21">
                  <c:v>60.618227098337485</c:v>
                </c:pt>
                <c:pt idx="22">
                  <c:v>60.543277729566398</c:v>
                </c:pt>
                <c:pt idx="23">
                  <c:v>60.490991976659373</c:v>
                </c:pt>
                <c:pt idx="24">
                  <c:v>60.51532366031045</c:v>
                </c:pt>
                <c:pt idx="25">
                  <c:v>60.336288028014891</c:v>
                </c:pt>
                <c:pt idx="26">
                  <c:v>60.624641734866522</c:v>
                </c:pt>
                <c:pt idx="27">
                  <c:v>60.689720593308046</c:v>
                </c:pt>
                <c:pt idx="28">
                  <c:v>60.34247767346001</c:v>
                </c:pt>
                <c:pt idx="29">
                  <c:v>60.412207003671277</c:v>
                </c:pt>
                <c:pt idx="30">
                  <c:v>60.423058201794049</c:v>
                </c:pt>
                <c:pt idx="31">
                  <c:v>60.394746285796288</c:v>
                </c:pt>
                <c:pt idx="32">
                  <c:v>60.278562213302763</c:v>
                </c:pt>
                <c:pt idx="33">
                  <c:v>60.476569307118233</c:v>
                </c:pt>
                <c:pt idx="34">
                  <c:v>60.472304244192259</c:v>
                </c:pt>
                <c:pt idx="35">
                  <c:v>60.345160103054823</c:v>
                </c:pt>
                <c:pt idx="36">
                  <c:v>59.952089844420783</c:v>
                </c:pt>
                <c:pt idx="37">
                  <c:v>60.403207671957659</c:v>
                </c:pt>
                <c:pt idx="38">
                  <c:v>60.387677759330131</c:v>
                </c:pt>
                <c:pt idx="39">
                  <c:v>60.32123181800165</c:v>
                </c:pt>
                <c:pt idx="40">
                  <c:v>60.255984926850893</c:v>
                </c:pt>
                <c:pt idx="41">
                  <c:v>60.178940814279294</c:v>
                </c:pt>
                <c:pt idx="42">
                  <c:v>60.208864517481061</c:v>
                </c:pt>
                <c:pt idx="43">
                  <c:v>60.291356954768176</c:v>
                </c:pt>
                <c:pt idx="44">
                  <c:v>60.401660865848449</c:v>
                </c:pt>
                <c:pt idx="45">
                  <c:v>60.357448077114149</c:v>
                </c:pt>
                <c:pt idx="46">
                  <c:v>60.304194819819827</c:v>
                </c:pt>
                <c:pt idx="47">
                  <c:v>60.489411224757426</c:v>
                </c:pt>
                <c:pt idx="48">
                  <c:v>60.476077898283009</c:v>
                </c:pt>
                <c:pt idx="49">
                  <c:v>60.597959130412093</c:v>
                </c:pt>
                <c:pt idx="50">
                  <c:v>60.809195485720515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Uke!#REF!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A1C9-42A6-B71A-BCE3A508F9A8}"/>
            </c:ext>
          </c:extLst>
        </c:ser>
        <c:ser>
          <c:idx val="1"/>
          <c:order val="2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88900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Uke!$AO$10:$AO$60</c:f>
              <c:numCache>
                <c:formatCode>0.00</c:formatCode>
                <c:ptCount val="51"/>
                <c:pt idx="0">
                  <c:v>60.520136035662162</c:v>
                </c:pt>
                <c:pt idx="1">
                  <c:v>60.520136035662162</c:v>
                </c:pt>
                <c:pt idx="2">
                  <c:v>60.520136035662162</c:v>
                </c:pt>
                <c:pt idx="3">
                  <c:v>60.520136035662162</c:v>
                </c:pt>
                <c:pt idx="4">
                  <c:v>60.520136035662162</c:v>
                </c:pt>
                <c:pt idx="5">
                  <c:v>60.520136035662162</c:v>
                </c:pt>
                <c:pt idx="6">
                  <c:v>60.520136035662162</c:v>
                </c:pt>
                <c:pt idx="7">
                  <c:v>60.520136035662162</c:v>
                </c:pt>
                <c:pt idx="8">
                  <c:v>60.520136035662162</c:v>
                </c:pt>
                <c:pt idx="9">
                  <c:v>60.520136035662162</c:v>
                </c:pt>
                <c:pt idx="10">
                  <c:v>60.520136035662162</c:v>
                </c:pt>
                <c:pt idx="11">
                  <c:v>60.520136035662162</c:v>
                </c:pt>
                <c:pt idx="12">
                  <c:v>60.520136035662162</c:v>
                </c:pt>
                <c:pt idx="13">
                  <c:v>60.520136035662162</c:v>
                </c:pt>
                <c:pt idx="14">
                  <c:v>60.520136035662162</c:v>
                </c:pt>
                <c:pt idx="15">
                  <c:v>60.520136035662162</c:v>
                </c:pt>
                <c:pt idx="16">
                  <c:v>60.520136035662162</c:v>
                </c:pt>
                <c:pt idx="17">
                  <c:v>60.520136035662162</c:v>
                </c:pt>
                <c:pt idx="18">
                  <c:v>60.520136035662162</c:v>
                </c:pt>
                <c:pt idx="19">
                  <c:v>60.520136035662162</c:v>
                </c:pt>
                <c:pt idx="20">
                  <c:v>60.520136035662162</c:v>
                </c:pt>
                <c:pt idx="21">
                  <c:v>60.520136035662162</c:v>
                </c:pt>
                <c:pt idx="22">
                  <c:v>60.520136035662162</c:v>
                </c:pt>
                <c:pt idx="23">
                  <c:v>60.520136035662162</c:v>
                </c:pt>
                <c:pt idx="24">
                  <c:v>60.520136035662162</c:v>
                </c:pt>
                <c:pt idx="25">
                  <c:v>60.520136035662162</c:v>
                </c:pt>
                <c:pt idx="26">
                  <c:v>60.520136035662162</c:v>
                </c:pt>
                <c:pt idx="27">
                  <c:v>60.520136035662162</c:v>
                </c:pt>
                <c:pt idx="28">
                  <c:v>60.520136035662162</c:v>
                </c:pt>
                <c:pt idx="29">
                  <c:v>60.520136035662162</c:v>
                </c:pt>
                <c:pt idx="30">
                  <c:v>60.520136035662162</c:v>
                </c:pt>
                <c:pt idx="31">
                  <c:v>60.520136035662162</c:v>
                </c:pt>
                <c:pt idx="32">
                  <c:v>60.520136035662162</c:v>
                </c:pt>
                <c:pt idx="33">
                  <c:v>60.520136035662162</c:v>
                </c:pt>
                <c:pt idx="34">
                  <c:v>60.520136035662162</c:v>
                </c:pt>
                <c:pt idx="35">
                  <c:v>60.520136035662162</c:v>
                </c:pt>
                <c:pt idx="36">
                  <c:v>60.520136035662162</c:v>
                </c:pt>
                <c:pt idx="37">
                  <c:v>60.520136035662162</c:v>
                </c:pt>
                <c:pt idx="38">
                  <c:v>60.520136035662162</c:v>
                </c:pt>
                <c:pt idx="39">
                  <c:v>60.520136035662162</c:v>
                </c:pt>
                <c:pt idx="40">
                  <c:v>60.520136035662162</c:v>
                </c:pt>
                <c:pt idx="41">
                  <c:v>60.520136035662162</c:v>
                </c:pt>
                <c:pt idx="42">
                  <c:v>60.520136035662162</c:v>
                </c:pt>
                <c:pt idx="43">
                  <c:v>60.520136035662162</c:v>
                </c:pt>
                <c:pt idx="44">
                  <c:v>60.520136035662162</c:v>
                </c:pt>
                <c:pt idx="45">
                  <c:v>60.520136035662162</c:v>
                </c:pt>
                <c:pt idx="46">
                  <c:v>60.520136035662162</c:v>
                </c:pt>
                <c:pt idx="47">
                  <c:v>60.520136035662162</c:v>
                </c:pt>
                <c:pt idx="48">
                  <c:v>60.520136035662162</c:v>
                </c:pt>
                <c:pt idx="49">
                  <c:v>60.520136035662162</c:v>
                </c:pt>
                <c:pt idx="50">
                  <c:v>60.520136035662162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5-4B98-A5D3-46BF22B5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8544"/>
        <c:axId val="718318936"/>
      </c:lineChart>
      <c:catAx>
        <c:axId val="718318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9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8936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Kjøttprosent</a:t>
                </a:r>
              </a:p>
            </c:rich>
          </c:tx>
          <c:layout>
            <c:manualLayout>
              <c:xMode val="edge"/>
              <c:yMode val="edge"/>
              <c:x val="7.5411827344211944E-3"/>
              <c:y val="0.290289425064363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854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28165364551313"/>
          <c:y val="7.9570819363327785E-2"/>
          <c:w val="0.16994223135594536"/>
          <c:h val="0.15489082781791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</a:t>
            </a:r>
            <a:r>
              <a:rPr lang="nb-NO" sz="2400" baseline="0"/>
              <a:t> middel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4755990261707"/>
          <c:y val="0.17399556270935748"/>
          <c:w val="0.86859176457590492"/>
          <c:h val="0.705340061774046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Variant!$O$27:$O$33</c:f>
              <c:numCache>
                <c:formatCode>0.0</c:formatCode>
                <c:ptCount val="7"/>
                <c:pt idx="0">
                  <c:v>84.994110240592818</c:v>
                </c:pt>
                <c:pt idx="1">
                  <c:v>85.597917211376327</c:v>
                </c:pt>
                <c:pt idx="2">
                  <c:v>86.309341456829117</c:v>
                </c:pt>
                <c:pt idx="3">
                  <c:v>84.892080309544241</c:v>
                </c:pt>
                <c:pt idx="4">
                  <c:v>0</c:v>
                </c:pt>
                <c:pt idx="5">
                  <c:v>91.911537884471116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24-48A5-B53F-70F812F8B139}"/>
            </c:ext>
          </c:extLst>
        </c:ser>
        <c:ser>
          <c:idx val="13"/>
          <c:order val="1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Variant!$O$19:$O$25</c:f>
              <c:numCache>
                <c:formatCode>0.0</c:formatCode>
                <c:ptCount val="7"/>
                <c:pt idx="0">
                  <c:v>83.832153299056898</c:v>
                </c:pt>
                <c:pt idx="1">
                  <c:v>84.418744335483026</c:v>
                </c:pt>
                <c:pt idx="2">
                  <c:v>84.718622551650085</c:v>
                </c:pt>
                <c:pt idx="3">
                  <c:v>84.704070536164082</c:v>
                </c:pt>
                <c:pt idx="4">
                  <c:v>0</c:v>
                </c:pt>
                <c:pt idx="5">
                  <c:v>90.215812917594533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24-48A5-B53F-70F812F8B139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Variant!$O$11:$O$17</c:f>
              <c:numCache>
                <c:formatCode>0.0</c:formatCode>
                <c:ptCount val="7"/>
                <c:pt idx="0">
                  <c:v>82.017202714197808</c:v>
                </c:pt>
                <c:pt idx="1">
                  <c:v>82.051791889905459</c:v>
                </c:pt>
                <c:pt idx="2">
                  <c:v>84.366802184466565</c:v>
                </c:pt>
                <c:pt idx="3">
                  <c:v>82.885845270211234</c:v>
                </c:pt>
                <c:pt idx="4">
                  <c:v>0</c:v>
                </c:pt>
                <c:pt idx="5">
                  <c:v>90.819435569755029</c:v>
                </c:pt>
                <c:pt idx="6">
                  <c:v>78.303846153846138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24-48A5-B53F-70F812F8B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Vekt i kg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9652447880375561E-2"/>
              <c:y val="0.3254975420890068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644914115772564"/>
          <c:y val="0.32218103260872405"/>
          <c:w val="8.3605470551199518E-2"/>
          <c:h val="0.177650669793161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antall%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3654528761"/>
          <c:y val="5.2523297986695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14991336012543E-2"/>
          <c:y val="0.17223560284707742"/>
          <c:w val="0.89132429712768813"/>
          <c:h val="0.69513910524227596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Variant!$J$27:$J$33</c:f>
              <c:numCache>
                <c:formatCode>0.0</c:formatCode>
                <c:ptCount val="7"/>
                <c:pt idx="0">
                  <c:v>85.40235347072192</c:v>
                </c:pt>
                <c:pt idx="1">
                  <c:v>6.3338582399607377</c:v>
                </c:pt>
                <c:pt idx="2">
                  <c:v>4.0177388161333196</c:v>
                </c:pt>
                <c:pt idx="3">
                  <c:v>3.9438496783110977</c:v>
                </c:pt>
                <c:pt idx="4">
                  <c:v>0</c:v>
                </c:pt>
                <c:pt idx="5">
                  <c:v>0.30219979487290727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5F-4E06-9B5C-860853447D9A}"/>
            </c:ext>
          </c:extLst>
        </c:ser>
        <c:ser>
          <c:idx val="13"/>
          <c:order val="1"/>
          <c:tx>
            <c:strRef>
              <c:f>Variant!$B$19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Variant!$J$19:$J$25</c:f>
              <c:numCache>
                <c:formatCode>0.0</c:formatCode>
                <c:ptCount val="7"/>
                <c:pt idx="0">
                  <c:v>87.242170780220647</c:v>
                </c:pt>
                <c:pt idx="1">
                  <c:v>5.6349608361959458</c:v>
                </c:pt>
                <c:pt idx="2">
                  <c:v>2.0306633059471122</c:v>
                </c:pt>
                <c:pt idx="3">
                  <c:v>4.8190398207496337</c:v>
                </c:pt>
                <c:pt idx="4">
                  <c:v>0</c:v>
                </c:pt>
                <c:pt idx="5">
                  <c:v>0.27316525688663096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5F-4E06-9B5C-860853447D9A}"/>
            </c:ext>
          </c:extLst>
        </c:ser>
        <c:ser>
          <c:idx val="1"/>
          <c:order val="2"/>
          <c:tx>
            <c:strRef>
              <c:f>Variant!$B$11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Variant!$D$11:$D$17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 Løftet</c:v>
                </c:pt>
                <c:pt idx="4">
                  <c:v>Øko med kjeber</c:v>
                </c:pt>
                <c:pt idx="5">
                  <c:v>Økologisk</c:v>
                </c:pt>
                <c:pt idx="6">
                  <c:v>Noroc Nortura</c:v>
                </c:pt>
              </c:strCache>
            </c:strRef>
          </c:cat>
          <c:val>
            <c:numRef>
              <c:f>Variant!$J$11:$J$17</c:f>
              <c:numCache>
                <c:formatCode>0.0</c:formatCode>
                <c:ptCount val="7"/>
                <c:pt idx="0">
                  <c:v>90.914926510732826</c:v>
                </c:pt>
                <c:pt idx="1">
                  <c:v>3.7808187336818144</c:v>
                </c:pt>
                <c:pt idx="2">
                  <c:v>1.1140286389214726</c:v>
                </c:pt>
                <c:pt idx="3">
                  <c:v>3.8833901823312238</c:v>
                </c:pt>
                <c:pt idx="4">
                  <c:v>0</c:v>
                </c:pt>
                <c:pt idx="5">
                  <c:v>0.30507911110150121</c:v>
                </c:pt>
                <c:pt idx="6">
                  <c:v>1.756823231149287E-3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5F-4E06-9B5C-860853447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39950424"/>
        <c:axId val="539950816"/>
      </c:barChart>
      <c:catAx>
        <c:axId val="5399504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995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99504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713153617602046"/>
          <c:y val="0.23216673387524678"/>
          <c:w val="5.7703915050521977E-2"/>
          <c:h val="0.213567920318046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måned'!$K$129:$K$140</c:f>
              <c:numCache>
                <c:formatCode>0.0</c:formatCode>
                <c:ptCount val="12"/>
                <c:pt idx="0">
                  <c:v>2.2045862108436034</c:v>
                </c:pt>
                <c:pt idx="1">
                  <c:v>2.3686621730729103</c:v>
                </c:pt>
                <c:pt idx="2">
                  <c:v>1.4249045923628729</c:v>
                </c:pt>
                <c:pt idx="3">
                  <c:v>2.2550978850761969</c:v>
                </c:pt>
                <c:pt idx="4">
                  <c:v>2.3419109993754903</c:v>
                </c:pt>
                <c:pt idx="5">
                  <c:v>1.4563593329581286</c:v>
                </c:pt>
                <c:pt idx="6">
                  <c:v>2.0600759581079529</c:v>
                </c:pt>
                <c:pt idx="7">
                  <c:v>2.2983277179402166</c:v>
                </c:pt>
                <c:pt idx="8">
                  <c:v>2.3121003238933642</c:v>
                </c:pt>
                <c:pt idx="9">
                  <c:v>2.5011098427194312</c:v>
                </c:pt>
                <c:pt idx="10">
                  <c:v>1.85170604613876</c:v>
                </c:pt>
                <c:pt idx="11">
                  <c:v>1.3605319264264801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3-48A1-BD0D-B6AE834FBC7A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2-41CE-83D5-20596FEB7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09400"/>
        <c:axId val="427809792"/>
      </c:barChart>
      <c:catAx>
        <c:axId val="427809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38403509506497"/>
          <c:y val="0.16220800373766678"/>
          <c:w val="6.7757631707853982E-2"/>
          <c:h val="0.137049387937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2188891987686272"/>
          <c:y val="3.66636129308777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6736741722354538"/>
          <c:h val="0.770220391864360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måned'!$O$129:$O$140</c:f>
              <c:numCache>
                <c:formatCode>0.0</c:formatCode>
                <c:ptCount val="12"/>
                <c:pt idx="0">
                  <c:v>86.048026315789414</c:v>
                </c:pt>
                <c:pt idx="1">
                  <c:v>83.959624233128721</c:v>
                </c:pt>
                <c:pt idx="2">
                  <c:v>83.193495505023748</c:v>
                </c:pt>
                <c:pt idx="3">
                  <c:v>86.50945378151269</c:v>
                </c:pt>
                <c:pt idx="4">
                  <c:v>86.356209373930852</c:v>
                </c:pt>
                <c:pt idx="5">
                  <c:v>85.084965590259458</c:v>
                </c:pt>
                <c:pt idx="6">
                  <c:v>84.194766280463497</c:v>
                </c:pt>
                <c:pt idx="7">
                  <c:v>85.894354838709518</c:v>
                </c:pt>
                <c:pt idx="8">
                  <c:v>84.250269493352505</c:v>
                </c:pt>
                <c:pt idx="9">
                  <c:v>82.942857142857051</c:v>
                </c:pt>
                <c:pt idx="10">
                  <c:v>84.661813611755747</c:v>
                </c:pt>
                <c:pt idx="11">
                  <c:v>81.839667774086493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C-41CB-950F-B299FCC13575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måned'!$O$62:$O$73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A-43D1-BF8A-0597B9B45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0576"/>
        <c:axId val="427810968"/>
      </c:barChart>
      <c:catAx>
        <c:axId val="427810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0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0968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0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220256968444755"/>
          <c:y val="0.22751768008977938"/>
          <c:w val="6.6930053809470619E-2"/>
          <c:h val="0.14168611828629737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kjøtt%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0384187253806"/>
          <c:y val="0.14433732953870426"/>
          <c:w val="0.87932499108806461"/>
          <c:h val="0.75928483102642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60.184057475196717</c:v>
                </c:pt>
                <c:pt idx="5">
                  <c:v>60.882477501323443</c:v>
                </c:pt>
                <c:pt idx="6">
                  <c:v>60.662405113863358</c:v>
                </c:pt>
                <c:pt idx="7">
                  <c:v>60.446236559139777</c:v>
                </c:pt>
                <c:pt idx="8">
                  <c:v>60.740567732662605</c:v>
                </c:pt>
                <c:pt idx="9">
                  <c:v>60.575589459084611</c:v>
                </c:pt>
                <c:pt idx="10">
                  <c:v>60.340680587780376</c:v>
                </c:pt>
                <c:pt idx="11">
                  <c:v>60.538205980066451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C-4B56-9A28-B41764C0C2F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F21-86BF-816C2202A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1752"/>
        <c:axId val="427812144"/>
      </c:barChart>
      <c:catAx>
        <c:axId val="427811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2144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17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5586450406672"/>
          <c:y val="0.19908032409330492"/>
          <c:w val="6.0525558301438777E-2"/>
          <c:h val="0.1331086787959347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% VAK gris</a:t>
            </a:r>
            <a:r>
              <a:rPr lang="en-US" sz="2400" baseline="0"/>
              <a:t> av hanngrisene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08376548381994E-2"/>
          <c:y val="0.14433732953870426"/>
          <c:w val="0.89062045552780122"/>
          <c:h val="0.7618214040792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B-4C84-A490-FB248FFA9564}"/>
            </c:ext>
          </c:extLst>
        </c:ser>
        <c:ser>
          <c:idx val="1"/>
          <c:order val="1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måned'!$Q$129:$Q$140</c:f>
              <c:numCache>
                <c:formatCode>0.0</c:formatCode>
                <c:ptCount val="12"/>
                <c:pt idx="0">
                  <c:v>3.4614053305642101E-2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3.5919540229885062E-2</c:v>
                </c:pt>
                <c:pt idx="9">
                  <c:v>0.79239302694136293</c:v>
                </c:pt>
                <c:pt idx="10">
                  <c:v>0.11596443757247776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66D-9AEE-E2F3FAE0F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2928"/>
        <c:axId val="427813320"/>
      </c:barChart>
      <c:catAx>
        <c:axId val="427812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3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3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9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måned'!$K$129:$K$140</c:f>
              <c:numCache>
                <c:formatCode>0.0</c:formatCode>
                <c:ptCount val="12"/>
                <c:pt idx="0">
                  <c:v>2.2045862108436034</c:v>
                </c:pt>
                <c:pt idx="1">
                  <c:v>2.3686621730729103</c:v>
                </c:pt>
                <c:pt idx="2">
                  <c:v>1.4249045923628729</c:v>
                </c:pt>
                <c:pt idx="3">
                  <c:v>2.2550978850761969</c:v>
                </c:pt>
                <c:pt idx="4">
                  <c:v>2.3419109993754903</c:v>
                </c:pt>
                <c:pt idx="5">
                  <c:v>1.4563593329581286</c:v>
                </c:pt>
                <c:pt idx="6">
                  <c:v>2.0600759581079529</c:v>
                </c:pt>
                <c:pt idx="7">
                  <c:v>2.2983277179402166</c:v>
                </c:pt>
                <c:pt idx="8">
                  <c:v>2.3121003238933642</c:v>
                </c:pt>
                <c:pt idx="9">
                  <c:v>2.5011098427194312</c:v>
                </c:pt>
                <c:pt idx="10">
                  <c:v>1.85170604613876</c:v>
                </c:pt>
                <c:pt idx="11">
                  <c:v>1.3605319264264801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E-4BAC-9ADC-81AECF6D0176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E-4BAC-9ADC-81AECF6D0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09400"/>
        <c:axId val="427809792"/>
      </c:barChart>
      <c:catAx>
        <c:axId val="427809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09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09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38403509506497"/>
          <c:y val="0.16220800373766678"/>
          <c:w val="6.7757631707853982E-2"/>
          <c:h val="0.137049387937425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middel kjøtt%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0384187253806"/>
          <c:y val="0.14433732953870426"/>
          <c:w val="0.87932499108806461"/>
          <c:h val="0.759284831026422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60.184057475196717</c:v>
                </c:pt>
                <c:pt idx="5">
                  <c:v>60.882477501323443</c:v>
                </c:pt>
                <c:pt idx="6">
                  <c:v>60.662405113863358</c:v>
                </c:pt>
                <c:pt idx="7">
                  <c:v>60.446236559139777</c:v>
                </c:pt>
                <c:pt idx="8">
                  <c:v>60.740567732662605</c:v>
                </c:pt>
                <c:pt idx="9">
                  <c:v>60.575589459084611</c:v>
                </c:pt>
                <c:pt idx="10">
                  <c:v>60.340680587780376</c:v>
                </c:pt>
                <c:pt idx="11">
                  <c:v>60.538205980066451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A-4CC0-93D4-2B6619CB3A6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A-4CC0-93D4-2B6619CB3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1752"/>
        <c:axId val="427812144"/>
      </c:barChart>
      <c:catAx>
        <c:axId val="427811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2144"/>
        <c:scaling>
          <c:orientation val="minMax"/>
          <c:min val="5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17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05586450406672"/>
          <c:y val="0.19908032409330492"/>
          <c:w val="6.0525558301438777E-2"/>
          <c:h val="0.13310867879593474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Økologisk, % VAK gris</a:t>
            </a:r>
            <a:r>
              <a:rPr lang="en-US" sz="2400" baseline="0"/>
              <a:t> av hanngrisene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08376548381994E-2"/>
          <c:y val="0.14433732953870426"/>
          <c:w val="0.89062045552780122"/>
          <c:h val="0.76182140407921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2-46D6-8DBF-2B0451CFB91A}"/>
            </c:ext>
          </c:extLst>
        </c:ser>
        <c:ser>
          <c:idx val="1"/>
          <c:order val="1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'Variant per måned'!$Q$129:$Q$140</c:f>
              <c:numCache>
                <c:formatCode>0.0</c:formatCode>
                <c:ptCount val="12"/>
                <c:pt idx="0">
                  <c:v>3.4614053305642101E-2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3.5919540229885062E-2</c:v>
                </c:pt>
                <c:pt idx="9">
                  <c:v>0.79239302694136293</c:v>
                </c:pt>
                <c:pt idx="10">
                  <c:v>0.11596443757247776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32-46D6-8DBF-2B0451CFB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2928"/>
        <c:axId val="427813320"/>
      </c:barChart>
      <c:catAx>
        <c:axId val="4278129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3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13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29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799804436210185E-2"/>
          <c:y val="0.14890316342036192"/>
          <c:w val="0.88472883536616742"/>
          <c:h val="0.67874930929686417"/>
        </c:manualLayout>
      </c:layout>
      <c:lineChart>
        <c:grouping val="standard"/>
        <c:varyColors val="0"/>
        <c:ser>
          <c:idx val="0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79375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måned'!$K$103:$K$114</c:f>
              <c:numCache>
                <c:formatCode>0.0</c:formatCode>
                <c:ptCount val="12"/>
                <c:pt idx="0">
                  <c:v>85.254683505665994</c:v>
                </c:pt>
                <c:pt idx="1">
                  <c:v>87.290326677613379</c:v>
                </c:pt>
                <c:pt idx="2">
                  <c:v>87.1442443037689</c:v>
                </c:pt>
                <c:pt idx="3">
                  <c:v>87.034844624608141</c:v>
                </c:pt>
                <c:pt idx="4">
                  <c:v>86.637095870230112</c:v>
                </c:pt>
                <c:pt idx="5">
                  <c:v>88.067721865435146</c:v>
                </c:pt>
                <c:pt idx="6">
                  <c:v>87.101096624632149</c:v>
                </c:pt>
                <c:pt idx="7">
                  <c:v>87.120575468570522</c:v>
                </c:pt>
                <c:pt idx="8">
                  <c:v>89.343908313263057</c:v>
                </c:pt>
                <c:pt idx="9">
                  <c:v>87.56976154236429</c:v>
                </c:pt>
                <c:pt idx="10">
                  <c:v>86.400303487964251</c:v>
                </c:pt>
                <c:pt idx="11">
                  <c:v>88.278285693636406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2C-49A3-B38D-AE98DF68E935}"/>
            </c:ext>
          </c:extLst>
        </c:ser>
        <c:ser>
          <c:idx val="1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5725"/>
          </c:spPr>
          <c:marker>
            <c:symbol val="diamond"/>
            <c:size val="10"/>
            <c:spPr>
              <a:solidFill>
                <a:srgbClr val="FFFFFF"/>
              </a:solidFill>
            </c:spPr>
          </c:marker>
          <c:val>
            <c:numRef>
              <c:f>'Variant per måned'!$K$10:$K$21</c:f>
              <c:numCache>
                <c:formatCode>0.0</c:formatCode>
                <c:ptCount val="12"/>
                <c:pt idx="0">
                  <c:v>87.780039192246278</c:v>
                </c:pt>
                <c:pt idx="1">
                  <c:v>86.42147035961213</c:v>
                </c:pt>
                <c:pt idx="2">
                  <c:v>87.185198040803741</c:v>
                </c:pt>
                <c:pt idx="3">
                  <c:v>89.744609865220482</c:v>
                </c:pt>
                <c:pt idx="4">
                  <c:v>88.335322670486221</c:v>
                </c:pt>
                <c:pt idx="5">
                  <c:v>88.133655633415643</c:v>
                </c:pt>
                <c:pt idx="6">
                  <c:v>89.546536389828347</c:v>
                </c:pt>
                <c:pt idx="7">
                  <c:v>90.740035436917367</c:v>
                </c:pt>
                <c:pt idx="8">
                  <c:v>96.033211095750914</c:v>
                </c:pt>
                <c:pt idx="9">
                  <c:v>95.349483962672238</c:v>
                </c:pt>
                <c:pt idx="10">
                  <c:v>95.978040620140405</c:v>
                </c:pt>
                <c:pt idx="11">
                  <c:v>95.546526237001771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C-49A3-B38D-AE98DF68E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5408"/>
        <c:axId val="699805800"/>
      </c:lineChart>
      <c:catAx>
        <c:axId val="699805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5800"/>
        <c:crosses val="autoZero"/>
        <c:auto val="1"/>
        <c:lblAlgn val="ctr"/>
        <c:lblOffset val="100"/>
        <c:noMultiLvlLbl val="0"/>
      </c:catAx>
      <c:valAx>
        <c:axId val="699805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5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07776233853123"/>
          <c:y val="4.5860961458765025E-2"/>
          <c:w val="7.9194934418815005E-2"/>
          <c:h val="0.11378523336756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0543082415851E-2"/>
          <c:y val="0.15127087740529643"/>
          <c:w val="0.87290864377211119"/>
          <c:h val="0.74067928132807026"/>
        </c:manualLayout>
      </c:layout>
      <c:lineChart>
        <c:grouping val="standard"/>
        <c:varyColors val="0"/>
        <c:ser>
          <c:idx val="3"/>
          <c:order val="0"/>
          <c:tx>
            <c:strRef>
              <c:f>Uke!$B$65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Uke!$N$63:$N$113</c:f>
              <c:numCache>
                <c:formatCode>0.0</c:formatCode>
                <c:ptCount val="51"/>
                <c:pt idx="0">
                  <c:v>86.343590509770507</c:v>
                </c:pt>
                <c:pt idx="1">
                  <c:v>85.828139676621248</c:v>
                </c:pt>
                <c:pt idx="2">
                  <c:v>84.89493850833118</c:v>
                </c:pt>
                <c:pt idx="3">
                  <c:v>85.385243946512219</c:v>
                </c:pt>
                <c:pt idx="4">
                  <c:v>84.541140678553219</c:v>
                </c:pt>
                <c:pt idx="5">
                  <c:v>84.642519931217777</c:v>
                </c:pt>
                <c:pt idx="6">
                  <c:v>84.529779884614243</c:v>
                </c:pt>
                <c:pt idx="7">
                  <c:v>84.561617042046862</c:v>
                </c:pt>
                <c:pt idx="8">
                  <c:v>84.186547284804448</c:v>
                </c:pt>
                <c:pt idx="9">
                  <c:v>84.207584534066498</c:v>
                </c:pt>
                <c:pt idx="10">
                  <c:v>85.033032329220902</c:v>
                </c:pt>
                <c:pt idx="11">
                  <c:v>84.468872732214351</c:v>
                </c:pt>
                <c:pt idx="12">
                  <c:v>83.736885165105861</c:v>
                </c:pt>
                <c:pt idx="13">
                  <c:v>84.248688382819338</c:v>
                </c:pt>
                <c:pt idx="14">
                  <c:v>85.856739144460903</c:v>
                </c:pt>
                <c:pt idx="15">
                  <c:v>86.42196177871169</c:v>
                </c:pt>
                <c:pt idx="16">
                  <c:v>85.14238901980751</c:v>
                </c:pt>
                <c:pt idx="17">
                  <c:v>85.072666596410045</c:v>
                </c:pt>
                <c:pt idx="18">
                  <c:v>84.973948072383678</c:v>
                </c:pt>
                <c:pt idx="19">
                  <c:v>83.93046344286175</c:v>
                </c:pt>
                <c:pt idx="20">
                  <c:v>84.714342921978087</c:v>
                </c:pt>
                <c:pt idx="21">
                  <c:v>85.299881166726351</c:v>
                </c:pt>
                <c:pt idx="22">
                  <c:v>84.260305214930753</c:v>
                </c:pt>
                <c:pt idx="23">
                  <c:v>84.269927248905191</c:v>
                </c:pt>
                <c:pt idx="24">
                  <c:v>84.369443967441612</c:v>
                </c:pt>
                <c:pt idx="25">
                  <c:v>83.844343972908476</c:v>
                </c:pt>
                <c:pt idx="26">
                  <c:v>84.233381776395277</c:v>
                </c:pt>
                <c:pt idx="27">
                  <c:v>83.574990726064442</c:v>
                </c:pt>
                <c:pt idx="28">
                  <c:v>83.730714699856989</c:v>
                </c:pt>
                <c:pt idx="29">
                  <c:v>83.44602397433745</c:v>
                </c:pt>
                <c:pt idx="30">
                  <c:v>83.699222014608878</c:v>
                </c:pt>
                <c:pt idx="31">
                  <c:v>83.188238351587216</c:v>
                </c:pt>
                <c:pt idx="32">
                  <c:v>84.008309736851743</c:v>
                </c:pt>
                <c:pt idx="33">
                  <c:v>84.26387897764522</c:v>
                </c:pt>
                <c:pt idx="34">
                  <c:v>83.052643678161189</c:v>
                </c:pt>
                <c:pt idx="35">
                  <c:v>83.770853826828017</c:v>
                </c:pt>
                <c:pt idx="36">
                  <c:v>83.1669693683925</c:v>
                </c:pt>
                <c:pt idx="37">
                  <c:v>83.348785303171852</c:v>
                </c:pt>
                <c:pt idx="38">
                  <c:v>82.757448207826528</c:v>
                </c:pt>
                <c:pt idx="39">
                  <c:v>83.354639368192508</c:v>
                </c:pt>
                <c:pt idx="40">
                  <c:v>83.90727403414202</c:v>
                </c:pt>
                <c:pt idx="41">
                  <c:v>83.606690950242182</c:v>
                </c:pt>
                <c:pt idx="42">
                  <c:v>83.860756981702892</c:v>
                </c:pt>
                <c:pt idx="43">
                  <c:v>83.104806663098628</c:v>
                </c:pt>
                <c:pt idx="44">
                  <c:v>84.085264900662395</c:v>
                </c:pt>
                <c:pt idx="45">
                  <c:v>83.809402039653136</c:v>
                </c:pt>
                <c:pt idx="46">
                  <c:v>83.185063185281393</c:v>
                </c:pt>
                <c:pt idx="47">
                  <c:v>82.889776843088924</c:v>
                </c:pt>
                <c:pt idx="48">
                  <c:v>80.453137509594683</c:v>
                </c:pt>
                <c:pt idx="49">
                  <c:v>79.639839185204707</c:v>
                </c:pt>
                <c:pt idx="50">
                  <c:v>79.391612185282895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0-41E8-8DAC-6A764F2DBBEB}"/>
            </c:ext>
          </c:extLst>
        </c:ser>
        <c:ser>
          <c:idx val="4"/>
          <c:order val="1"/>
          <c:tx>
            <c:strRef>
              <c:f>Uke!$B$13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1"/>
              <c:layout>
                <c:manualLayout>
                  <c:x val="-2.9705961659037675E-2"/>
                  <c:y val="3.3969713162476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B-46B4-94AB-B818C9526F8B}"/>
                </c:ext>
              </c:extLst>
            </c:dLbl>
            <c:dLbl>
              <c:idx val="3"/>
              <c:layout>
                <c:manualLayout>
                  <c:x val="-2.4754968049198061E-2"/>
                  <c:y val="5.095456974371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B-46B4-94AB-B818C9526F8B}"/>
                </c:ext>
              </c:extLst>
            </c:dLbl>
            <c:dLbl>
              <c:idx val="4"/>
              <c:layout>
                <c:manualLayout>
                  <c:x val="-5.7761592114795477E-3"/>
                  <c:y val="5.0954569743714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B-46B4-94AB-B818C9526F8B}"/>
                </c:ext>
              </c:extLst>
            </c:dLbl>
            <c:dLbl>
              <c:idx val="6"/>
              <c:layout>
                <c:manualLayout>
                  <c:x val="-2.4754968049198092E-2"/>
                  <c:y val="-4.718015717010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B-46B4-94AB-B818C9526F8B}"/>
                </c:ext>
              </c:extLst>
            </c:dLbl>
            <c:dLbl>
              <c:idx val="7"/>
              <c:layout>
                <c:manualLayout>
                  <c:x val="-1.4852980829518837E-2"/>
                  <c:y val="4.7180157170105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B-46B4-94AB-B818C9526F8B}"/>
                </c:ext>
              </c:extLst>
            </c:dLbl>
            <c:dLbl>
              <c:idx val="8"/>
              <c:layout>
                <c:manualLayout>
                  <c:x val="-1.8978808837718516E-2"/>
                  <c:y val="-5.4728982317322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B-46B4-94AB-B818C9526F8B}"/>
                </c:ext>
              </c:extLst>
            </c:dLbl>
            <c:dLbl>
              <c:idx val="10"/>
              <c:layout>
                <c:manualLayout>
                  <c:x val="-3.548212087051722E-2"/>
                  <c:y val="3.774412573608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CB-46B4-94AB-B818C9526F8B}"/>
                </c:ext>
              </c:extLst>
            </c:dLbl>
            <c:dLbl>
              <c:idx val="11"/>
              <c:layout>
                <c:manualLayout>
                  <c:x val="-1.6503312032798739E-2"/>
                  <c:y val="5.284177603051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CB-46B4-94AB-B818C9526F8B}"/>
                </c:ext>
              </c:extLst>
            </c:dLbl>
            <c:dLbl>
              <c:idx val="16"/>
              <c:layout>
                <c:manualLayout>
                  <c:x val="-4.7034439293476379E-2"/>
                  <c:y val="1.3210444007629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CB-46B4-94AB-B818C9526F8B}"/>
                </c:ext>
              </c:extLst>
            </c:dLbl>
            <c:dLbl>
              <c:idx val="18"/>
              <c:layout>
                <c:manualLayout>
                  <c:x val="-1.8978808837718575E-2"/>
                  <c:y val="-4.529295088330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CB-46B4-94AB-B818C9526F8B}"/>
                </c:ext>
              </c:extLst>
            </c:dLbl>
            <c:dLbl>
              <c:idx val="20"/>
              <c:layout>
                <c:manualLayout>
                  <c:x val="-2.0629140040998386E-2"/>
                  <c:y val="-4.906736345691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CB-46B4-94AB-B818C9526F8B}"/>
                </c:ext>
              </c:extLst>
            </c:dLbl>
            <c:dLbl>
              <c:idx val="21"/>
              <c:layout>
                <c:manualLayout>
                  <c:x val="-2.4754968049197456E-3"/>
                  <c:y val="-2.453368172845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CB-46B4-94AB-B818C9526F8B}"/>
                </c:ext>
              </c:extLst>
            </c:dLbl>
            <c:dLbl>
              <c:idx val="23"/>
              <c:layout>
                <c:manualLayout>
                  <c:x val="-5.0335101700036057E-2"/>
                  <c:y val="1.8872062868042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CB-46B4-94AB-B818C9526F8B}"/>
                </c:ext>
              </c:extLst>
            </c:dLbl>
            <c:dLbl>
              <c:idx val="24"/>
              <c:layout>
                <c:manualLayout>
                  <c:x val="-9.0768216180392904E-3"/>
                  <c:y val="-4.3405744596497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CB-46B4-94AB-B818C9526F8B}"/>
                </c:ext>
              </c:extLst>
            </c:dLbl>
            <c:dLbl>
              <c:idx val="25"/>
              <c:layout>
                <c:manualLayout>
                  <c:x val="-4.9509936098396184E-2"/>
                  <c:y val="2.453368172845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CB-46B4-94AB-B818C9526F8B}"/>
                </c:ext>
              </c:extLst>
            </c:dLbl>
            <c:dLbl>
              <c:idx val="26"/>
              <c:layout>
                <c:manualLayout>
                  <c:x val="-8.2516560163993545E-4"/>
                  <c:y val="1.32104440076296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CB-46B4-94AB-B818C9526F8B}"/>
                </c:ext>
              </c:extLst>
            </c:dLbl>
            <c:dLbl>
              <c:idx val="27"/>
              <c:layout>
                <c:manualLayout>
                  <c:x val="-3.7957617675437087E-2"/>
                  <c:y val="-4.3405744596497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CB-46B4-94AB-B818C9526F8B}"/>
                </c:ext>
              </c:extLst>
            </c:dLbl>
            <c:dLbl>
              <c:idx val="28"/>
              <c:layout>
                <c:manualLayout>
                  <c:x val="-3.1356292862317545E-2"/>
                  <c:y val="-5.2841776030518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B-46B4-94AB-B818C9526F8B}"/>
                </c:ext>
              </c:extLst>
            </c:dLbl>
            <c:dLbl>
              <c:idx val="29"/>
              <c:layout>
                <c:manualLayout>
                  <c:x val="-2.1454305642638321E-2"/>
                  <c:y val="3.5856919449280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B-46B4-94AB-B818C9526F8B}"/>
                </c:ext>
              </c:extLst>
            </c:dLbl>
            <c:dLbl>
              <c:idx val="31"/>
              <c:layout>
                <c:manualLayout>
                  <c:x val="-2.3929802447558126E-2"/>
                  <c:y val="3.5856919449280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CB-46B4-94AB-B818C9526F8B}"/>
                </c:ext>
              </c:extLst>
            </c:dLbl>
            <c:dLbl>
              <c:idx val="32"/>
              <c:layout>
                <c:manualLayout>
                  <c:x val="-2.4754968049199274E-3"/>
                  <c:y val="-4.3405744596497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CB-46B4-94AB-B818C9526F8B}"/>
                </c:ext>
              </c:extLst>
            </c:dLbl>
            <c:dLbl>
              <c:idx val="33"/>
              <c:layout>
                <c:manualLayout>
                  <c:x val="-2.4754968049198061E-2"/>
                  <c:y val="4.7180157170105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B-46B4-94AB-B818C9526F8B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CB-46B4-94AB-B818C9526F8B}"/>
                </c:ext>
              </c:extLst>
            </c:dLbl>
            <c:dLbl>
              <c:idx val="35"/>
              <c:layout>
                <c:manualLayout>
                  <c:x val="-2.0629140040998386E-2"/>
                  <c:y val="6.039060117773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A2-4CEE-BBF8-28D267B16646}"/>
                </c:ext>
              </c:extLst>
            </c:dLbl>
            <c:dLbl>
              <c:idx val="37"/>
              <c:layout>
                <c:manualLayout>
                  <c:x val="-2.9705961659037675E-2"/>
                  <c:y val="3.774412573608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5E-4512-9F43-0D3BE86BCCF3}"/>
                </c:ext>
              </c:extLst>
            </c:dLbl>
            <c:dLbl>
              <c:idx val="38"/>
              <c:layout>
                <c:manualLayout>
                  <c:x val="-2.3104636845918191E-2"/>
                  <c:y val="-0.147202090370730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6F-452E-BA5D-033090D39953}"/>
                </c:ext>
              </c:extLst>
            </c:dLbl>
            <c:dLbl>
              <c:idx val="39"/>
              <c:layout>
                <c:manualLayout>
                  <c:x val="-2.5580133650838117E-2"/>
                  <c:y val="5.284177603051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4E-432B-A021-C79E6E384714}"/>
                </c:ext>
              </c:extLst>
            </c:dLbl>
            <c:dLbl>
              <c:idx val="40"/>
              <c:layout>
                <c:manualLayout>
                  <c:x val="-4.9509936098396127E-3"/>
                  <c:y val="3.774412573608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C-4550-93E7-D3AF491CF4D0}"/>
                </c:ext>
              </c:extLst>
            </c:dLbl>
            <c:dLbl>
              <c:idx val="41"/>
              <c:layout>
                <c:manualLayout>
                  <c:x val="-3.548212087051722E-2"/>
                  <c:y val="-3.01953005888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9C-4550-93E7-D3AF491CF4D0}"/>
                </c:ext>
              </c:extLst>
            </c:dLbl>
            <c:dLbl>
              <c:idx val="42"/>
              <c:layout>
                <c:manualLayout>
                  <c:x val="-1.4852980829518837E-2"/>
                  <c:y val="4.3405744596497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C5-4F9C-BB12-3B2E7C9DE0FC}"/>
                </c:ext>
              </c:extLst>
            </c:dLbl>
            <c:dLbl>
              <c:idx val="43"/>
              <c:layout>
                <c:manualLayout>
                  <c:x val="-2.8880796057397861E-2"/>
                  <c:y val="-7.92626640457779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C5-4F9C-BB12-3B2E7C9DE0FC}"/>
                </c:ext>
              </c:extLst>
            </c:dLbl>
            <c:dLbl>
              <c:idx val="44"/>
              <c:layout>
                <c:manualLayout>
                  <c:x val="-2.8880796057397861E-2"/>
                  <c:y val="3.3969713162476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6E-4A05-85B3-447A0D696C91}"/>
                </c:ext>
              </c:extLst>
            </c:dLbl>
            <c:dLbl>
              <c:idx val="45"/>
              <c:layout>
                <c:manualLayout>
                  <c:x val="-2.8055630455757805E-2"/>
                  <c:y val="-4.529295088330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25-4D82-B58C-90730F7A11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Uke!$N$10:$N$60</c:f>
              <c:numCache>
                <c:formatCode>0.0</c:formatCode>
                <c:ptCount val="51"/>
                <c:pt idx="0">
                  <c:v>84.970631746392513</c:v>
                </c:pt>
                <c:pt idx="1">
                  <c:v>83.649810736407517</c:v>
                </c:pt>
                <c:pt idx="2">
                  <c:v>83.606963202020566</c:v>
                </c:pt>
                <c:pt idx="3">
                  <c:v>82.421302198982971</c:v>
                </c:pt>
                <c:pt idx="4">
                  <c:v>82.605917479167715</c:v>
                </c:pt>
                <c:pt idx="5">
                  <c:v>82.742385972236718</c:v>
                </c:pt>
                <c:pt idx="6">
                  <c:v>83.356153069320939</c:v>
                </c:pt>
                <c:pt idx="7">
                  <c:v>82.302160840547359</c:v>
                </c:pt>
                <c:pt idx="8">
                  <c:v>82.770212765957567</c:v>
                </c:pt>
                <c:pt idx="9">
                  <c:v>82.70609554597695</c:v>
                </c:pt>
                <c:pt idx="10">
                  <c:v>82.204440181869572</c:v>
                </c:pt>
                <c:pt idx="11">
                  <c:v>81.505713495405516</c:v>
                </c:pt>
                <c:pt idx="12">
                  <c:v>82.255963482870371</c:v>
                </c:pt>
                <c:pt idx="13">
                  <c:v>84.200487587334365</c:v>
                </c:pt>
                <c:pt idx="14">
                  <c:v>83.342825680323713</c:v>
                </c:pt>
                <c:pt idx="15">
                  <c:v>82.201238792256405</c:v>
                </c:pt>
                <c:pt idx="16">
                  <c:v>81.421805676644539</c:v>
                </c:pt>
                <c:pt idx="17">
                  <c:v>81.075131148787392</c:v>
                </c:pt>
                <c:pt idx="18">
                  <c:v>81.921994773519231</c:v>
                </c:pt>
                <c:pt idx="19">
                  <c:v>81.679412196374784</c:v>
                </c:pt>
                <c:pt idx="20">
                  <c:v>82.5550403158351</c:v>
                </c:pt>
                <c:pt idx="21">
                  <c:v>82.266675641111746</c:v>
                </c:pt>
                <c:pt idx="22">
                  <c:v>82.033262623340974</c:v>
                </c:pt>
                <c:pt idx="23">
                  <c:v>81.212970824215802</c:v>
                </c:pt>
                <c:pt idx="24">
                  <c:v>80.932087419039746</c:v>
                </c:pt>
                <c:pt idx="25">
                  <c:v>80.77000437732552</c:v>
                </c:pt>
                <c:pt idx="26">
                  <c:v>80.440291446527937</c:v>
                </c:pt>
                <c:pt idx="27">
                  <c:v>80.643004484304981</c:v>
                </c:pt>
                <c:pt idx="28">
                  <c:v>81.602088390199356</c:v>
                </c:pt>
                <c:pt idx="29">
                  <c:v>81.50820036712777</c:v>
                </c:pt>
                <c:pt idx="30">
                  <c:v>82.487900702315812</c:v>
                </c:pt>
                <c:pt idx="31">
                  <c:v>81.66752673508978</c:v>
                </c:pt>
                <c:pt idx="32">
                  <c:v>81.787919294724887</c:v>
                </c:pt>
                <c:pt idx="33">
                  <c:v>81.219327953934311</c:v>
                </c:pt>
                <c:pt idx="34">
                  <c:v>81.680312355473404</c:v>
                </c:pt>
                <c:pt idx="35">
                  <c:v>81.729333824070522</c:v>
                </c:pt>
                <c:pt idx="36">
                  <c:v>82.718842943984995</c:v>
                </c:pt>
                <c:pt idx="37">
                  <c:v>82.075241402116788</c:v>
                </c:pt>
                <c:pt idx="38">
                  <c:v>82.406449866454395</c:v>
                </c:pt>
                <c:pt idx="39">
                  <c:v>82.24288771749049</c:v>
                </c:pt>
                <c:pt idx="40">
                  <c:v>82.443050834934539</c:v>
                </c:pt>
                <c:pt idx="41">
                  <c:v>83.094448095748476</c:v>
                </c:pt>
                <c:pt idx="42">
                  <c:v>82.837330166602598</c:v>
                </c:pt>
                <c:pt idx="43">
                  <c:v>83.496176794106844</c:v>
                </c:pt>
                <c:pt idx="44">
                  <c:v>83.090978201135442</c:v>
                </c:pt>
                <c:pt idx="45">
                  <c:v>83.109506773990574</c:v>
                </c:pt>
                <c:pt idx="46">
                  <c:v>83.053561373873748</c:v>
                </c:pt>
                <c:pt idx="47">
                  <c:v>81.484979019145086</c:v>
                </c:pt>
                <c:pt idx="48">
                  <c:v>80.66185170956625</c:v>
                </c:pt>
                <c:pt idx="49">
                  <c:v>79.042229297700999</c:v>
                </c:pt>
                <c:pt idx="50">
                  <c:v>78.621268643176222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20-41E8-8DAC-6A764F2DB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2664"/>
        <c:axId val="718313056"/>
      </c:lineChart>
      <c:catAx>
        <c:axId val="718312664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305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3056"/>
        <c:scaling>
          <c:orientation val="minMax"/>
          <c:max val="87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2664"/>
        <c:crosses val="autoZero"/>
        <c:crossBetween val="between"/>
        <c:majorUnit val="1"/>
        <c:minorUnit val="0.05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27588144904268"/>
          <c:y val="0.16471402732199186"/>
          <c:w val="8.9257475098170988E-2"/>
          <c:h val="0.128522475503488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måned'!$O$103:$O$114</c:f>
              <c:numCache>
                <c:formatCode>0.0</c:formatCode>
                <c:ptCount val="12"/>
                <c:pt idx="0">
                  <c:v>85.49769974151225</c:v>
                </c:pt>
                <c:pt idx="1">
                  <c:v>84.544861548734602</c:v>
                </c:pt>
                <c:pt idx="2">
                  <c:v>84.278757447250356</c:v>
                </c:pt>
                <c:pt idx="3">
                  <c:v>85.594776820845354</c:v>
                </c:pt>
                <c:pt idx="4">
                  <c:v>84.600815928711228</c:v>
                </c:pt>
                <c:pt idx="5">
                  <c:v>84.247218848462694</c:v>
                </c:pt>
                <c:pt idx="6">
                  <c:v>83.66304440628781</c:v>
                </c:pt>
                <c:pt idx="7">
                  <c:v>83.622993349692194</c:v>
                </c:pt>
                <c:pt idx="8">
                  <c:v>83.140454231465498</c:v>
                </c:pt>
                <c:pt idx="9">
                  <c:v>83.581529151305574</c:v>
                </c:pt>
                <c:pt idx="10">
                  <c:v>83.195632176245454</c:v>
                </c:pt>
                <c:pt idx="11">
                  <c:v>79.942502865048894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0-43C6-BFA7-C1A959697F10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måned'!$O$10:$O$21</c:f>
              <c:numCache>
                <c:formatCode>0.0</c:formatCode>
                <c:ptCount val="12"/>
                <c:pt idx="0">
                  <c:v>83.32991547097906</c:v>
                </c:pt>
                <c:pt idx="1">
                  <c:v>82.576189434228127</c:v>
                </c:pt>
                <c:pt idx="2">
                  <c:v>81.902873671704143</c:v>
                </c:pt>
                <c:pt idx="3">
                  <c:v>82.422552746403142</c:v>
                </c:pt>
                <c:pt idx="4">
                  <c:v>81.893442593264112</c:v>
                </c:pt>
                <c:pt idx="5">
                  <c:v>81.068209408800612</c:v>
                </c:pt>
                <c:pt idx="6">
                  <c:v>81.120747627449802</c:v>
                </c:pt>
                <c:pt idx="7">
                  <c:v>81.576145339652498</c:v>
                </c:pt>
                <c:pt idx="8">
                  <c:v>82.397069126576284</c:v>
                </c:pt>
                <c:pt idx="9">
                  <c:v>82.954699693223986</c:v>
                </c:pt>
                <c:pt idx="10">
                  <c:v>82.75750649307885</c:v>
                </c:pt>
                <c:pt idx="11">
                  <c:v>79.746120532073391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0-43C6-BFA7-C1A959697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23176592362573"/>
          <c:y val="0.33301515376615659"/>
          <c:w val="0.12489510554138478"/>
          <c:h val="0.121615694264632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måned'!$M$103:$M$114</c:f>
              <c:numCache>
                <c:formatCode>0.00</c:formatCode>
                <c:ptCount val="12"/>
                <c:pt idx="0">
                  <c:v>60.618556979582287</c:v>
                </c:pt>
                <c:pt idx="1">
                  <c:v>60.621330050288996</c:v>
                </c:pt>
                <c:pt idx="2">
                  <c:v>60.641387205036814</c:v>
                </c:pt>
                <c:pt idx="3">
                  <c:v>60.561423450205481</c:v>
                </c:pt>
                <c:pt idx="4">
                  <c:v>60.588452613014013</c:v>
                </c:pt>
                <c:pt idx="5">
                  <c:v>60.487669641442672</c:v>
                </c:pt>
                <c:pt idx="6">
                  <c:v>60.354017056719769</c:v>
                </c:pt>
                <c:pt idx="7">
                  <c:v>60.37310181727657</c:v>
                </c:pt>
                <c:pt idx="8">
                  <c:v>60.483010660343915</c:v>
                </c:pt>
                <c:pt idx="9">
                  <c:v>60.545627532957035</c:v>
                </c:pt>
                <c:pt idx="10">
                  <c:v>60.711666972186578</c:v>
                </c:pt>
                <c:pt idx="11">
                  <c:v>60.875579462506579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0-462B-90B5-764C8D970259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dLbls>
            <c:dLbl>
              <c:idx val="0"/>
              <c:layout>
                <c:manualLayout>
                  <c:x val="-3.7630492838067513E-2"/>
                  <c:y val="-7.9042457091237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2E-4A54-A341-6A541A57FD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måned'!$M$10:$M$21</c:f>
              <c:numCache>
                <c:formatCode>0.00</c:formatCode>
                <c:ptCount val="12"/>
                <c:pt idx="0">
                  <c:v>60.664276735012351</c:v>
                </c:pt>
                <c:pt idx="1">
                  <c:v>60.675425494467859</c:v>
                </c:pt>
                <c:pt idx="2">
                  <c:v>60.742724214126291</c:v>
                </c:pt>
                <c:pt idx="3">
                  <c:v>60.647045967232046</c:v>
                </c:pt>
                <c:pt idx="4">
                  <c:v>60.607986236870701</c:v>
                </c:pt>
                <c:pt idx="5">
                  <c:v>60.47208948957352</c:v>
                </c:pt>
                <c:pt idx="6">
                  <c:v>60.504086667193391</c:v>
                </c:pt>
                <c:pt idx="7">
                  <c:v>60.401677137293809</c:v>
                </c:pt>
                <c:pt idx="8">
                  <c:v>60.24984863424843</c:v>
                </c:pt>
                <c:pt idx="9">
                  <c:v>60.233979705592752</c:v>
                </c:pt>
                <c:pt idx="10">
                  <c:v>60.370639773810701</c:v>
                </c:pt>
                <c:pt idx="11">
                  <c:v>60.586696288797029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0-462B-90B5-764C8D970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33779629686372"/>
          <c:y val="0.15802028284200323"/>
          <c:w val="0.10879939132122106"/>
          <c:h val="0.12679553027569668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</a:t>
            </a:r>
            <a:r>
              <a:rPr lang="en-US" sz="2800" baseline="0"/>
              <a:t> etc.</a:t>
            </a:r>
            <a:r>
              <a:rPr lang="en-US" sz="2800"/>
              <a:t>, % VAK gris</a:t>
            </a:r>
            <a:r>
              <a:rPr lang="en-US" sz="2800" baseline="0"/>
              <a:t> av hanngrisene 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måned'!$Q$103:$Q$114</c:f>
              <c:numCache>
                <c:formatCode>0.0</c:formatCode>
                <c:ptCount val="12"/>
                <c:pt idx="0">
                  <c:v>2.5608206082955913</c:v>
                </c:pt>
                <c:pt idx="1">
                  <c:v>2.2749711601417575</c:v>
                </c:pt>
                <c:pt idx="2">
                  <c:v>2.454825000863766</c:v>
                </c:pt>
                <c:pt idx="3">
                  <c:v>1.9239558621890436</c:v>
                </c:pt>
                <c:pt idx="4">
                  <c:v>2.0987357681502288</c:v>
                </c:pt>
                <c:pt idx="5">
                  <c:v>2.0782631532872271</c:v>
                </c:pt>
                <c:pt idx="6">
                  <c:v>1.8205842102779479</c:v>
                </c:pt>
                <c:pt idx="7">
                  <c:v>2.3363245367174641</c:v>
                </c:pt>
                <c:pt idx="8">
                  <c:v>1.9520538395039919</c:v>
                </c:pt>
                <c:pt idx="9">
                  <c:v>2.3346972769409042</c:v>
                </c:pt>
                <c:pt idx="10">
                  <c:v>2.4132417632488048</c:v>
                </c:pt>
                <c:pt idx="11">
                  <c:v>1.9065259883131904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9-40E2-9C03-C1D24B2A0E3A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måned'!$Q$10:$Q$21</c:f>
              <c:numCache>
                <c:formatCode>0.0</c:formatCode>
                <c:ptCount val="12"/>
                <c:pt idx="0">
                  <c:v>2.2979192883862849</c:v>
                </c:pt>
                <c:pt idx="1">
                  <c:v>2.0403332702139743</c:v>
                </c:pt>
                <c:pt idx="2">
                  <c:v>2.7304395908211223</c:v>
                </c:pt>
                <c:pt idx="3">
                  <c:v>2.5237598967163906</c:v>
                </c:pt>
                <c:pt idx="4">
                  <c:v>1.8205403068164412</c:v>
                </c:pt>
                <c:pt idx="5">
                  <c:v>2.707064706173572</c:v>
                </c:pt>
                <c:pt idx="6">
                  <c:v>2.378121284185494</c:v>
                </c:pt>
                <c:pt idx="7">
                  <c:v>2.8140226654743858</c:v>
                </c:pt>
                <c:pt idx="8">
                  <c:v>2.2446147348096313</c:v>
                </c:pt>
                <c:pt idx="9">
                  <c:v>2.0894772660984544</c:v>
                </c:pt>
                <c:pt idx="10">
                  <c:v>2.3910641954093537</c:v>
                </c:pt>
                <c:pt idx="11">
                  <c:v>2.1710544722043479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9-40E2-9C03-C1D24B2A0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  <c:min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9.6940723318676064E-2"/>
          <c:h val="0.143872240540606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måned'!$O$116:$O$127</c:f>
              <c:numCache>
                <c:formatCode>0.0</c:formatCode>
                <c:ptCount val="12"/>
                <c:pt idx="0">
                  <c:v>85.789722655780892</c:v>
                </c:pt>
                <c:pt idx="1">
                  <c:v>85.6341150666441</c:v>
                </c:pt>
                <c:pt idx="2">
                  <c:v>84.395048340736622</c:v>
                </c:pt>
                <c:pt idx="3">
                  <c:v>85.642387312187012</c:v>
                </c:pt>
                <c:pt idx="4">
                  <c:v>85.719357462383215</c:v>
                </c:pt>
                <c:pt idx="5">
                  <c:v>84.250972708187589</c:v>
                </c:pt>
                <c:pt idx="6">
                  <c:v>83.931059092206652</c:v>
                </c:pt>
                <c:pt idx="7">
                  <c:v>83.970896184560658</c:v>
                </c:pt>
                <c:pt idx="8">
                  <c:v>83.088886778115494</c:v>
                </c:pt>
                <c:pt idx="9">
                  <c:v>83.599986530172444</c:v>
                </c:pt>
                <c:pt idx="10">
                  <c:v>83.782149588452995</c:v>
                </c:pt>
                <c:pt idx="11">
                  <c:v>82.906302616609722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4-4A7D-A710-CCD8C1DE1C85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måned'!$O$23:$O$34</c:f>
              <c:numCache>
                <c:formatCode>0.0</c:formatCode>
                <c:ptCount val="12"/>
                <c:pt idx="0">
                  <c:v>84.175498132004876</c:v>
                </c:pt>
                <c:pt idx="1">
                  <c:v>83.559085857182495</c:v>
                </c:pt>
                <c:pt idx="2">
                  <c:v>81.958069270449514</c:v>
                </c:pt>
                <c:pt idx="3">
                  <c:v>83.027031935825619</c:v>
                </c:pt>
                <c:pt idx="4">
                  <c:v>82.568594808126235</c:v>
                </c:pt>
                <c:pt idx="5">
                  <c:v>81.58977959473863</c:v>
                </c:pt>
                <c:pt idx="6">
                  <c:v>79.90925081433214</c:v>
                </c:pt>
                <c:pt idx="7">
                  <c:v>82.426757850125185</c:v>
                </c:pt>
                <c:pt idx="8">
                  <c:v>73.543312101910843</c:v>
                </c:pt>
                <c:pt idx="9">
                  <c:v>79.881758793969851</c:v>
                </c:pt>
                <c:pt idx="10">
                  <c:v>74.790007241129686</c:v>
                </c:pt>
                <c:pt idx="11">
                  <c:v>78.116104014598605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4-4A7D-A710-CCD8C1DE1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08373997264426"/>
          <c:y val="0.34873842420640822"/>
          <c:w val="0.12137397878082141"/>
          <c:h val="0.103646242332915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måned'!$M$116:$M$127</c:f>
              <c:numCache>
                <c:formatCode>0.00</c:formatCode>
                <c:ptCount val="12"/>
                <c:pt idx="0">
                  <c:v>60.893024372673793</c:v>
                </c:pt>
                <c:pt idx="1">
                  <c:v>60.708959001181043</c:v>
                </c:pt>
                <c:pt idx="2">
                  <c:v>61.005356676247693</c:v>
                </c:pt>
                <c:pt idx="3">
                  <c:v>60.963606010016719</c:v>
                </c:pt>
                <c:pt idx="4">
                  <c:v>60.832452216348123</c:v>
                </c:pt>
                <c:pt idx="5">
                  <c:v>60.722883135059483</c:v>
                </c:pt>
                <c:pt idx="6">
                  <c:v>60.801741364544682</c:v>
                </c:pt>
                <c:pt idx="7">
                  <c:v>60.773439810706897</c:v>
                </c:pt>
                <c:pt idx="8">
                  <c:v>60.883928571428562</c:v>
                </c:pt>
                <c:pt idx="9">
                  <c:v>60.87176724137931</c:v>
                </c:pt>
                <c:pt idx="10">
                  <c:v>61.042109030180121</c:v>
                </c:pt>
                <c:pt idx="11">
                  <c:v>60.635949943117183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9-4D4E-AD35-ED8C85388C53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måned'!$M$23:$M$34</c:f>
              <c:numCache>
                <c:formatCode>0.00</c:formatCode>
                <c:ptCount val="12"/>
                <c:pt idx="0">
                  <c:v>60.87945205479452</c:v>
                </c:pt>
                <c:pt idx="1">
                  <c:v>60.736871353153667</c:v>
                </c:pt>
                <c:pt idx="2">
                  <c:v>60.865880619012501</c:v>
                </c:pt>
                <c:pt idx="3">
                  <c:v>60.809898592402</c:v>
                </c:pt>
                <c:pt idx="4">
                  <c:v>60.974040632054169</c:v>
                </c:pt>
                <c:pt idx="5">
                  <c:v>60.928901528617139</c:v>
                </c:pt>
                <c:pt idx="6">
                  <c:v>60.890770901194351</c:v>
                </c:pt>
                <c:pt idx="7">
                  <c:v>60.632055480639593</c:v>
                </c:pt>
                <c:pt idx="8">
                  <c:v>61.503184713375795</c:v>
                </c:pt>
                <c:pt idx="9">
                  <c:v>60.718090452261329</c:v>
                </c:pt>
                <c:pt idx="10">
                  <c:v>61.683562635771182</c:v>
                </c:pt>
                <c:pt idx="11">
                  <c:v>60.718978102189801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F9-4D4E-AD35-ED8C85388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.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84111010187899"/>
          <c:y val="0.17842836639992593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Hampshire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måned'!$Q$116:$Q$127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1.3962580284836637E-2</c:v>
                </c:pt>
                <c:pt idx="6">
                  <c:v>0</c:v>
                </c:pt>
                <c:pt idx="7">
                  <c:v>0</c:v>
                </c:pt>
                <c:pt idx="8">
                  <c:v>1.8964536317087055E-2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7-4086-8026-C6B8E5AF316E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måned'!$Q$23:$Q$34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7-4086-8026-C6B8E5AF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måned'!$H$129:$H$140</c:f>
              <c:numCache>
                <c:formatCode>#,##0</c:formatCode>
                <c:ptCount val="12"/>
                <c:pt idx="0">
                  <c:v>2889</c:v>
                </c:pt>
                <c:pt idx="1">
                  <c:v>2611</c:v>
                </c:pt>
                <c:pt idx="2">
                  <c:v>1893</c:v>
                </c:pt>
                <c:pt idx="3">
                  <c:v>2381</c:v>
                </c:pt>
                <c:pt idx="4">
                  <c:v>2925</c:v>
                </c:pt>
                <c:pt idx="5">
                  <c:v>1889</c:v>
                </c:pt>
                <c:pt idx="6">
                  <c:v>2506</c:v>
                </c:pt>
                <c:pt idx="7">
                  <c:v>2981</c:v>
                </c:pt>
                <c:pt idx="8">
                  <c:v>2784</c:v>
                </c:pt>
                <c:pt idx="9">
                  <c:v>3155</c:v>
                </c:pt>
                <c:pt idx="10">
                  <c:v>2587</c:v>
                </c:pt>
                <c:pt idx="11">
                  <c:v>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6-437F-90FD-A29B91103767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måned'!$H$36:$H$47</c:f>
              <c:numCache>
                <c:formatCode>#,##0</c:formatCode>
                <c:ptCount val="12"/>
                <c:pt idx="0">
                  <c:v>2217</c:v>
                </c:pt>
                <c:pt idx="1">
                  <c:v>3126</c:v>
                </c:pt>
                <c:pt idx="2">
                  <c:v>2827</c:v>
                </c:pt>
                <c:pt idx="3">
                  <c:v>2476</c:v>
                </c:pt>
                <c:pt idx="4">
                  <c:v>1614</c:v>
                </c:pt>
                <c:pt idx="5">
                  <c:v>1478</c:v>
                </c:pt>
                <c:pt idx="6">
                  <c:v>1444</c:v>
                </c:pt>
                <c:pt idx="7">
                  <c:v>1303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6-437F-90FD-A29B91103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måned'!$K$116:$K$127</c:f>
              <c:numCache>
                <c:formatCode>0.0</c:formatCode>
                <c:ptCount val="12"/>
                <c:pt idx="0">
                  <c:v>6.3619367392880308</c:v>
                </c:pt>
                <c:pt idx="1">
                  <c:v>5.3886837640953988</c:v>
                </c:pt>
                <c:pt idx="2">
                  <c:v>5.7651052683081048</c:v>
                </c:pt>
                <c:pt idx="3">
                  <c:v>5.6893628709167192</c:v>
                </c:pt>
                <c:pt idx="4">
                  <c:v>5.910422905090555</c:v>
                </c:pt>
                <c:pt idx="5">
                  <c:v>5.521675776943419</c:v>
                </c:pt>
                <c:pt idx="6">
                  <c:v>5.7675550367459687</c:v>
                </c:pt>
                <c:pt idx="7">
                  <c:v>5.2296400237465592</c:v>
                </c:pt>
                <c:pt idx="8">
                  <c:v>4.3792043850178564</c:v>
                </c:pt>
                <c:pt idx="9">
                  <c:v>5.8877156265854884</c:v>
                </c:pt>
                <c:pt idx="10">
                  <c:v>6.0132131788216947</c:v>
                </c:pt>
                <c:pt idx="11">
                  <c:v>5.5631843312976557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5-462F-A52A-B64E91159B3F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måned'!$K$36:$K$47</c:f>
              <c:numCache>
                <c:formatCode>0.0</c:formatCode>
                <c:ptCount val="12"/>
                <c:pt idx="0">
                  <c:v>1.6773978769605578</c:v>
                </c:pt>
                <c:pt idx="1">
                  <c:v>2.5577875056253325</c:v>
                </c:pt>
                <c:pt idx="2">
                  <c:v>2.7257125226580281</c:v>
                </c:pt>
                <c:pt idx="3">
                  <c:v>1.7281934236516809</c:v>
                </c:pt>
                <c:pt idx="4">
                  <c:v>1.2843160658868469</c:v>
                </c:pt>
                <c:pt idx="5">
                  <c:v>1.2897820983829731</c:v>
                </c:pt>
                <c:pt idx="6">
                  <c:v>1.130527370662658</c:v>
                </c:pt>
                <c:pt idx="7">
                  <c:v>1.0788388613820399</c:v>
                </c:pt>
                <c:pt idx="8">
                  <c:v>0</c:v>
                </c:pt>
                <c:pt idx="9">
                  <c:v>7.7251096965576943E-4</c:v>
                </c:pt>
                <c:pt idx="10">
                  <c:v>0</c:v>
                </c:pt>
                <c:pt idx="11">
                  <c:v>8.9105117306886947E-4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5-462F-A52A-B64E91159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</a:t>
            </a:r>
            <a:r>
              <a:rPr lang="en-US" sz="2800" baseline="0"/>
              <a:t> KLF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måned'!$O$129:$O$140</c:f>
              <c:numCache>
                <c:formatCode>0.0</c:formatCode>
                <c:ptCount val="12"/>
                <c:pt idx="0">
                  <c:v>86.048026315789414</c:v>
                </c:pt>
                <c:pt idx="1">
                  <c:v>83.959624233128721</c:v>
                </c:pt>
                <c:pt idx="2">
                  <c:v>83.193495505023748</c:v>
                </c:pt>
                <c:pt idx="3">
                  <c:v>86.50945378151269</c:v>
                </c:pt>
                <c:pt idx="4">
                  <c:v>86.356209373930852</c:v>
                </c:pt>
                <c:pt idx="5">
                  <c:v>85.084965590259458</c:v>
                </c:pt>
                <c:pt idx="6">
                  <c:v>84.194766280463497</c:v>
                </c:pt>
                <c:pt idx="7">
                  <c:v>85.894354838709518</c:v>
                </c:pt>
                <c:pt idx="8">
                  <c:v>84.250269493352505</c:v>
                </c:pt>
                <c:pt idx="9">
                  <c:v>82.942857142857051</c:v>
                </c:pt>
                <c:pt idx="10">
                  <c:v>84.661813611755747</c:v>
                </c:pt>
                <c:pt idx="11">
                  <c:v>81.839667774086493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C-49D0-97D5-952225C4665D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måned'!$O$36:$O$47</c:f>
              <c:numCache>
                <c:formatCode>0.0</c:formatCode>
                <c:ptCount val="12"/>
                <c:pt idx="0">
                  <c:v>85.106811005863875</c:v>
                </c:pt>
                <c:pt idx="1">
                  <c:v>84.719462227912899</c:v>
                </c:pt>
                <c:pt idx="2">
                  <c:v>83.932401839405642</c:v>
                </c:pt>
                <c:pt idx="3">
                  <c:v>85.266518578352262</c:v>
                </c:pt>
                <c:pt idx="4">
                  <c:v>83.374301675977506</c:v>
                </c:pt>
                <c:pt idx="5">
                  <c:v>83.659336941813265</c:v>
                </c:pt>
                <c:pt idx="6">
                  <c:v>84.200485436893274</c:v>
                </c:pt>
                <c:pt idx="7">
                  <c:v>83.703837298541885</c:v>
                </c:pt>
                <c:pt idx="8">
                  <c:v>0</c:v>
                </c:pt>
                <c:pt idx="9">
                  <c:v>92.8</c:v>
                </c:pt>
                <c:pt idx="10">
                  <c:v>0</c:v>
                </c:pt>
                <c:pt idx="11">
                  <c:v>82.2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2C-49D0-97D5-952225C4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3303574729215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KLF,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måned'!$B$129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måned'!$M$129:$M$140</c:f>
              <c:numCache>
                <c:formatCode>0.00</c:formatCode>
                <c:ptCount val="12"/>
                <c:pt idx="0">
                  <c:v>60.364958448753491</c:v>
                </c:pt>
                <c:pt idx="1">
                  <c:v>60.651457055214706</c:v>
                </c:pt>
                <c:pt idx="2">
                  <c:v>61.104706504494978</c:v>
                </c:pt>
                <c:pt idx="3">
                  <c:v>60.405882352941184</c:v>
                </c:pt>
                <c:pt idx="4">
                  <c:v>60.184057475196717</c:v>
                </c:pt>
                <c:pt idx="5">
                  <c:v>60.882477501323443</c:v>
                </c:pt>
                <c:pt idx="6">
                  <c:v>60.662405113863358</c:v>
                </c:pt>
                <c:pt idx="7">
                  <c:v>60.446236559139777</c:v>
                </c:pt>
                <c:pt idx="8">
                  <c:v>60.740567732662605</c:v>
                </c:pt>
                <c:pt idx="9">
                  <c:v>60.575589459084611</c:v>
                </c:pt>
                <c:pt idx="10">
                  <c:v>60.340680587780376</c:v>
                </c:pt>
                <c:pt idx="11">
                  <c:v>60.538205980066451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0-4E18-8581-01E64B08DFA3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måned'!$M$36:$M$47</c:f>
              <c:numCache>
                <c:formatCode>0.00</c:formatCode>
                <c:ptCount val="12"/>
                <c:pt idx="0">
                  <c:v>59.920162381596761</c:v>
                </c:pt>
                <c:pt idx="1">
                  <c:v>60.733354673495512</c:v>
                </c:pt>
                <c:pt idx="2">
                  <c:v>60.263176512203749</c:v>
                </c:pt>
                <c:pt idx="3">
                  <c:v>60.551292407108249</c:v>
                </c:pt>
                <c:pt idx="4">
                  <c:v>60.199875853507137</c:v>
                </c:pt>
                <c:pt idx="5">
                  <c:v>59.57577807848444</c:v>
                </c:pt>
                <c:pt idx="6">
                  <c:v>59.884882108183106</c:v>
                </c:pt>
                <c:pt idx="7">
                  <c:v>59.782041442824259</c:v>
                </c:pt>
                <c:pt idx="8">
                  <c:v>0</c:v>
                </c:pt>
                <c:pt idx="9">
                  <c:v>59</c:v>
                </c:pt>
                <c:pt idx="10">
                  <c:v>0</c:v>
                </c:pt>
                <c:pt idx="11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0-4E18-8581-01E64B08D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41820582612364"/>
          <c:y val="0.1580202474690663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</a:t>
            </a:r>
            <a:r>
              <a:rPr lang="nb-NO" sz="2800" baseline="0"/>
              <a:t> m</a:t>
            </a:r>
            <a:r>
              <a:rPr lang="nb-NO" sz="2800"/>
              <a:t>iddelvekt og kjøtt% for 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5780402753181311"/>
          <c:w val="0.8363756673633983"/>
          <c:h val="0.74685370861223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År!$H$6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År!$H$8:$H$36</c:f>
              <c:numCache>
                <c:formatCode>0.0</c:formatCode>
                <c:ptCount val="29"/>
                <c:pt idx="0">
                  <c:v>72.391736423379314</c:v>
                </c:pt>
                <c:pt idx="1">
                  <c:v>70.074446441744143</c:v>
                </c:pt>
                <c:pt idx="2">
                  <c:v>71.341004327749317</c:v>
                </c:pt>
                <c:pt idx="3">
                  <c:v>69.246222551450813</c:v>
                </c:pt>
                <c:pt idx="4">
                  <c:v>68.217430375958685</c:v>
                </c:pt>
                <c:pt idx="5">
                  <c:v>73.759570018598524</c:v>
                </c:pt>
                <c:pt idx="6">
                  <c:v>75.733038147689882</c:v>
                </c:pt>
                <c:pt idx="7">
                  <c:v>76.723995101733209</c:v>
                </c:pt>
                <c:pt idx="8">
                  <c:v>74.976697111767677</c:v>
                </c:pt>
                <c:pt idx="9">
                  <c:v>74.809363261854514</c:v>
                </c:pt>
                <c:pt idx="10">
                  <c:v>74.951574433255615</c:v>
                </c:pt>
                <c:pt idx="11">
                  <c:v>77.576347707534651</c:v>
                </c:pt>
                <c:pt idx="12">
                  <c:v>79.31154613801688</c:v>
                </c:pt>
                <c:pt idx="13">
                  <c:v>78.967362902897648</c:v>
                </c:pt>
                <c:pt idx="14">
                  <c:v>79.711262163728762</c:v>
                </c:pt>
                <c:pt idx="15">
                  <c:v>80.20101973113249</c:v>
                </c:pt>
                <c:pt idx="16">
                  <c:v>79.636647612380557</c:v>
                </c:pt>
                <c:pt idx="17">
                  <c:v>76.683755198168441</c:v>
                </c:pt>
                <c:pt idx="18">
                  <c:v>78.477897999572619</c:v>
                </c:pt>
                <c:pt idx="19">
                  <c:v>81.481064654255022</c:v>
                </c:pt>
                <c:pt idx="20">
                  <c:v>81.333018795010261</c:v>
                </c:pt>
                <c:pt idx="21">
                  <c:v>81.115551357683486</c:v>
                </c:pt>
                <c:pt idx="22" formatCode="0.00">
                  <c:v>79.31014836295391</c:v>
                </c:pt>
                <c:pt idx="23" formatCode="0.00">
                  <c:v>79.639329813791804</c:v>
                </c:pt>
                <c:pt idx="24" formatCode="0.00">
                  <c:v>81.550782791278351</c:v>
                </c:pt>
                <c:pt idx="25" formatCode="0.00">
                  <c:v>84.298421034424607</c:v>
                </c:pt>
                <c:pt idx="26" formatCode="0.00">
                  <c:v>85.100382929155998</c:v>
                </c:pt>
                <c:pt idx="27" formatCode="0.00">
                  <c:v>83.941036265072256</c:v>
                </c:pt>
                <c:pt idx="28" formatCode="0.00">
                  <c:v>82.101103744510269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B-43F7-86AC-DCC20908B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718328736"/>
        <c:axId val="718334224"/>
      </c:barChart>
      <c:barChart>
        <c:barDir val="col"/>
        <c:grouping val="clustered"/>
        <c:varyColors val="0"/>
        <c:ser>
          <c:idx val="1"/>
          <c:order val="1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År!$L$8:$L$36</c:f>
              <c:numCache>
                <c:formatCode>0.00</c:formatCode>
                <c:ptCount val="29"/>
                <c:pt idx="0">
                  <c:v>54.131635075573691</c:v>
                </c:pt>
                <c:pt idx="1">
                  <c:v>54.259036049413915</c:v>
                </c:pt>
                <c:pt idx="2">
                  <c:v>54.412555167753126</c:v>
                </c:pt>
                <c:pt idx="3">
                  <c:v>54.623554726216128</c:v>
                </c:pt>
                <c:pt idx="4">
                  <c:v>54.926265835906818</c:v>
                </c:pt>
                <c:pt idx="5">
                  <c:v>55.431677046506522</c:v>
                </c:pt>
                <c:pt idx="6">
                  <c:v>55.953545709376705</c:v>
                </c:pt>
                <c:pt idx="7">
                  <c:v>56.405836703982651</c:v>
                </c:pt>
                <c:pt idx="8">
                  <c:v>56.664813804118239</c:v>
                </c:pt>
                <c:pt idx="9">
                  <c:v>56.985548825919963</c:v>
                </c:pt>
                <c:pt idx="10">
                  <c:v>57.103113034267807</c:v>
                </c:pt>
                <c:pt idx="11">
                  <c:v>57.005184378336246</c:v>
                </c:pt>
                <c:pt idx="12">
                  <c:v>56.962561973534392</c:v>
                </c:pt>
                <c:pt idx="13">
                  <c:v>59.477152233047214</c:v>
                </c:pt>
                <c:pt idx="14">
                  <c:v>60.953941981597325</c:v>
                </c:pt>
                <c:pt idx="15">
                  <c:v>61.038089610851245</c:v>
                </c:pt>
                <c:pt idx="16">
                  <c:v>61.195310764212721</c:v>
                </c:pt>
                <c:pt idx="17">
                  <c:v>61.438408115859609</c:v>
                </c:pt>
                <c:pt idx="18">
                  <c:v>60.930679049067798</c:v>
                </c:pt>
                <c:pt idx="19">
                  <c:v>60.544523538683279</c:v>
                </c:pt>
                <c:pt idx="20">
                  <c:v>60.194224763436289</c:v>
                </c:pt>
                <c:pt idx="21">
                  <c:v>60.021838816119654</c:v>
                </c:pt>
                <c:pt idx="22">
                  <c:v>60.181084459116754</c:v>
                </c:pt>
                <c:pt idx="23">
                  <c:v>60.81934957228853</c:v>
                </c:pt>
                <c:pt idx="24">
                  <c:v>60.778434558666902</c:v>
                </c:pt>
                <c:pt idx="25">
                  <c:v>60.714631758073281</c:v>
                </c:pt>
                <c:pt idx="26">
                  <c:v>60.664627384196173</c:v>
                </c:pt>
                <c:pt idx="27">
                  <c:v>60.587038276671485</c:v>
                </c:pt>
                <c:pt idx="28">
                  <c:v>60.520136035662162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B-43F7-86AC-DCC20908B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29520"/>
        <c:axId val="718331480"/>
      </c:barChart>
      <c:lineChart>
        <c:grouping val="standard"/>
        <c:varyColors val="0"/>
        <c:ser>
          <c:idx val="2"/>
          <c:order val="2"/>
          <c:tx>
            <c:strRef>
              <c:f>RNR!$D$8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6667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År!$AN$8:$AN$36</c:f>
              <c:numCache>
                <c:formatCode>0.00</c:formatCode>
                <c:ptCount val="29"/>
                <c:pt idx="0">
                  <c:v>82.101103744510269</c:v>
                </c:pt>
                <c:pt idx="1">
                  <c:v>82.101103744510269</c:v>
                </c:pt>
                <c:pt idx="2">
                  <c:v>82.101103744510269</c:v>
                </c:pt>
                <c:pt idx="3">
                  <c:v>82.101103744510269</c:v>
                </c:pt>
                <c:pt idx="4">
                  <c:v>82.101103744510269</c:v>
                </c:pt>
                <c:pt idx="5">
                  <c:v>82.101103744510269</c:v>
                </c:pt>
                <c:pt idx="6">
                  <c:v>82.101103744510269</c:v>
                </c:pt>
                <c:pt idx="7">
                  <c:v>82.101103744510269</c:v>
                </c:pt>
                <c:pt idx="8">
                  <c:v>82.101103744510269</c:v>
                </c:pt>
                <c:pt idx="9">
                  <c:v>82.101103744510269</c:v>
                </c:pt>
                <c:pt idx="10">
                  <c:v>82.101103744510269</c:v>
                </c:pt>
                <c:pt idx="11">
                  <c:v>82.101103744510269</c:v>
                </c:pt>
                <c:pt idx="12">
                  <c:v>82.101103744510269</c:v>
                </c:pt>
                <c:pt idx="13">
                  <c:v>82.101103744510269</c:v>
                </c:pt>
                <c:pt idx="14">
                  <c:v>82.101103744510269</c:v>
                </c:pt>
                <c:pt idx="15">
                  <c:v>82.101103744510269</c:v>
                </c:pt>
                <c:pt idx="16">
                  <c:v>82.101103744510269</c:v>
                </c:pt>
                <c:pt idx="17">
                  <c:v>82.101103744510269</c:v>
                </c:pt>
                <c:pt idx="18">
                  <c:v>82.101103744510269</c:v>
                </c:pt>
                <c:pt idx="19">
                  <c:v>82.101103744510269</c:v>
                </c:pt>
                <c:pt idx="20">
                  <c:v>82.101103744510269</c:v>
                </c:pt>
                <c:pt idx="21">
                  <c:v>82.101103744510269</c:v>
                </c:pt>
                <c:pt idx="22">
                  <c:v>82.101103744510269</c:v>
                </c:pt>
                <c:pt idx="23">
                  <c:v>82.101103744510269</c:v>
                </c:pt>
                <c:pt idx="24">
                  <c:v>82.101103744510269</c:v>
                </c:pt>
                <c:pt idx="25">
                  <c:v>82.101103744510269</c:v>
                </c:pt>
                <c:pt idx="26">
                  <c:v>82.101103744510269</c:v>
                </c:pt>
                <c:pt idx="27">
                  <c:v>82.101103744510269</c:v>
                </c:pt>
                <c:pt idx="28">
                  <c:v>82.101103744510269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B3-48EC-A772-1E64C95FB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34224"/>
        <c:scaling>
          <c:orientation val="minMax"/>
          <c:max val="88"/>
          <c:min val="6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2"/>
      </c:valAx>
      <c:catAx>
        <c:axId val="71832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1480"/>
        <c:crosses val="autoZero"/>
        <c:auto val="1"/>
        <c:lblAlgn val="ctr"/>
        <c:lblOffset val="100"/>
        <c:noMultiLvlLbl val="0"/>
      </c:catAx>
      <c:valAx>
        <c:axId val="718331480"/>
        <c:scaling>
          <c:orientation val="minMax"/>
          <c:max val="63"/>
          <c:min val="51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0.96594547560601474"/>
              <c:y val="0.347298132016653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9520"/>
        <c:crosses val="max"/>
        <c:crossBetween val="between"/>
        <c:majorUnit val="1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9488839384101349E-2"/>
          <c:y val="0.34125308753385686"/>
          <c:w val="0.18747411624262408"/>
          <c:h val="0.17485587471980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</a:t>
            </a:r>
            <a:r>
              <a:rPr lang="nb-NO" sz="2800" baseline="0"/>
              <a:t> sammenheng SLAKTEVEKT og KJØTT% </a:t>
            </a:r>
            <a:r>
              <a:rPr lang="nb-NO" sz="2800"/>
              <a:t>per uke i 2024</a:t>
            </a:r>
          </a:p>
        </c:rich>
      </c:tx>
      <c:layout>
        <c:manualLayout>
          <c:xMode val="edge"/>
          <c:yMode val="edge"/>
          <c:x val="0.15383844686348691"/>
          <c:y val="3.68842813717884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38395272218729E-2"/>
          <c:y val="0.14199818324545158"/>
          <c:w val="0.84817394501341481"/>
          <c:h val="0.7328221847630122"/>
        </c:manualLayout>
      </c:layout>
      <c:lineChart>
        <c:grouping val="standard"/>
        <c:varyColors val="0"/>
        <c:ser>
          <c:idx val="4"/>
          <c:order val="1"/>
          <c:tx>
            <c:strRef>
              <c:f>Uke!$N$8</c:f>
              <c:strCache>
                <c:ptCount val="1"/>
                <c:pt idx="0">
                  <c:v>Sl.vekt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Uke!$N$10:$N$60</c:f>
              <c:numCache>
                <c:formatCode>0.0</c:formatCode>
                <c:ptCount val="51"/>
                <c:pt idx="0">
                  <c:v>84.970631746392513</c:v>
                </c:pt>
                <c:pt idx="1">
                  <c:v>83.649810736407517</c:v>
                </c:pt>
                <c:pt idx="2">
                  <c:v>83.606963202020566</c:v>
                </c:pt>
                <c:pt idx="3">
                  <c:v>82.421302198982971</c:v>
                </c:pt>
                <c:pt idx="4">
                  <c:v>82.605917479167715</c:v>
                </c:pt>
                <c:pt idx="5">
                  <c:v>82.742385972236718</c:v>
                </c:pt>
                <c:pt idx="6">
                  <c:v>83.356153069320939</c:v>
                </c:pt>
                <c:pt idx="7">
                  <c:v>82.302160840547359</c:v>
                </c:pt>
                <c:pt idx="8">
                  <c:v>82.770212765957567</c:v>
                </c:pt>
                <c:pt idx="9">
                  <c:v>82.70609554597695</c:v>
                </c:pt>
                <c:pt idx="10">
                  <c:v>82.204440181869572</c:v>
                </c:pt>
                <c:pt idx="11">
                  <c:v>81.505713495405516</c:v>
                </c:pt>
                <c:pt idx="12">
                  <c:v>82.255963482870371</c:v>
                </c:pt>
                <c:pt idx="13">
                  <c:v>84.200487587334365</c:v>
                </c:pt>
                <c:pt idx="14">
                  <c:v>83.342825680323713</c:v>
                </c:pt>
                <c:pt idx="15">
                  <c:v>82.201238792256405</c:v>
                </c:pt>
                <c:pt idx="16">
                  <c:v>81.421805676644539</c:v>
                </c:pt>
                <c:pt idx="17">
                  <c:v>81.075131148787392</c:v>
                </c:pt>
                <c:pt idx="18">
                  <c:v>81.921994773519231</c:v>
                </c:pt>
                <c:pt idx="19">
                  <c:v>81.679412196374784</c:v>
                </c:pt>
                <c:pt idx="20">
                  <c:v>82.5550403158351</c:v>
                </c:pt>
                <c:pt idx="21">
                  <c:v>82.266675641111746</c:v>
                </c:pt>
                <c:pt idx="22">
                  <c:v>82.033262623340974</c:v>
                </c:pt>
                <c:pt idx="23">
                  <c:v>81.212970824215802</c:v>
                </c:pt>
                <c:pt idx="24">
                  <c:v>80.932087419039746</c:v>
                </c:pt>
                <c:pt idx="25">
                  <c:v>80.77000437732552</c:v>
                </c:pt>
                <c:pt idx="26">
                  <c:v>80.440291446527937</c:v>
                </c:pt>
                <c:pt idx="27">
                  <c:v>80.643004484304981</c:v>
                </c:pt>
                <c:pt idx="28">
                  <c:v>81.602088390199356</c:v>
                </c:pt>
                <c:pt idx="29">
                  <c:v>81.50820036712777</c:v>
                </c:pt>
                <c:pt idx="30">
                  <c:v>82.487900702315812</c:v>
                </c:pt>
                <c:pt idx="31">
                  <c:v>81.66752673508978</c:v>
                </c:pt>
                <c:pt idx="32">
                  <c:v>81.787919294724887</c:v>
                </c:pt>
                <c:pt idx="33">
                  <c:v>81.219327953934311</c:v>
                </c:pt>
                <c:pt idx="34">
                  <c:v>81.680312355473404</c:v>
                </c:pt>
                <c:pt idx="35">
                  <c:v>81.729333824070522</c:v>
                </c:pt>
                <c:pt idx="36">
                  <c:v>82.718842943984995</c:v>
                </c:pt>
                <c:pt idx="37">
                  <c:v>82.075241402116788</c:v>
                </c:pt>
                <c:pt idx="38">
                  <c:v>82.406449866454395</c:v>
                </c:pt>
                <c:pt idx="39">
                  <c:v>82.24288771749049</c:v>
                </c:pt>
                <c:pt idx="40">
                  <c:v>82.443050834934539</c:v>
                </c:pt>
                <c:pt idx="41">
                  <c:v>83.094448095748476</c:v>
                </c:pt>
                <c:pt idx="42">
                  <c:v>82.837330166602598</c:v>
                </c:pt>
                <c:pt idx="43">
                  <c:v>83.496176794106844</c:v>
                </c:pt>
                <c:pt idx="44">
                  <c:v>83.090978201135442</c:v>
                </c:pt>
                <c:pt idx="45">
                  <c:v>83.109506773990574</c:v>
                </c:pt>
                <c:pt idx="46">
                  <c:v>83.053561373873748</c:v>
                </c:pt>
                <c:pt idx="47">
                  <c:v>81.484979019145086</c:v>
                </c:pt>
                <c:pt idx="48">
                  <c:v>80.66185170956625</c:v>
                </c:pt>
                <c:pt idx="49">
                  <c:v>79.042229297700999</c:v>
                </c:pt>
                <c:pt idx="50">
                  <c:v>78.621268643176222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4-4FED-828E-8228FBFB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17368"/>
        <c:axId val="718317760"/>
      </c:lineChart>
      <c:lineChart>
        <c:grouping val="standard"/>
        <c:varyColors val="0"/>
        <c:ser>
          <c:idx val="3"/>
          <c:order val="0"/>
          <c:tx>
            <c:strRef>
              <c:f>Uke!$K$9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008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5198149362704914E-2"/>
                  <c:y val="-0.129270259974799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C2-4EFB-A8D9-F52158D568EA}"/>
                </c:ext>
              </c:extLst>
            </c:dLbl>
            <c:dLbl>
              <c:idx val="1"/>
              <c:layout>
                <c:manualLayout>
                  <c:x val="7.5990746813524492E-3"/>
                  <c:y val="1.958640302648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C2-4EFB-A8D9-F52158D568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C2-4EFB-A8D9-F52158D568EA}"/>
                </c:ext>
              </c:extLst>
            </c:dLbl>
            <c:dLbl>
              <c:idx val="3"/>
              <c:layout>
                <c:manualLayout>
                  <c:x val="-3.0396298725409811E-2"/>
                  <c:y val="-5.28832881715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C2-4EFB-A8D9-F52158D568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C2-4EFB-A8D9-F52158D568EA}"/>
                </c:ext>
              </c:extLst>
            </c:dLbl>
            <c:dLbl>
              <c:idx val="5"/>
              <c:layout>
                <c:manualLayout>
                  <c:x val="-8.4434163126138329E-3"/>
                  <c:y val="-4.5048726960915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C2-4EFB-A8D9-F52158D568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C2-4EFB-A8D9-F52158D568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C2-4EFB-A8D9-F52158D568EA}"/>
                </c:ext>
              </c:extLst>
            </c:dLbl>
            <c:dLbl>
              <c:idx val="8"/>
              <c:layout>
                <c:manualLayout>
                  <c:x val="-2.8707615462887061E-2"/>
                  <c:y val="5.6800568776805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02-42E1-B9D9-98B7E99A731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C2-4EFB-A8D9-F52158D568EA}"/>
                </c:ext>
              </c:extLst>
            </c:dLbl>
            <c:dLbl>
              <c:idx val="10"/>
              <c:layout>
                <c:manualLayout>
                  <c:x val="-2.870761546288703E-2"/>
                  <c:y val="-4.7007367263563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C2-4EFB-A8D9-F52158D568E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C2-4EFB-A8D9-F52158D568EA}"/>
                </c:ext>
              </c:extLst>
            </c:dLbl>
            <c:dLbl>
              <c:idx val="12"/>
              <c:layout>
                <c:manualLayout>
                  <c:x val="-4.3061423194330546E-2"/>
                  <c:y val="7.0511050895345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C2-4EFB-A8D9-F52158D568EA}"/>
                </c:ext>
              </c:extLst>
            </c:dLbl>
            <c:dLbl>
              <c:idx val="13"/>
              <c:layout>
                <c:manualLayout>
                  <c:x val="5.9103914188296828E-3"/>
                  <c:y val="2.3503683631781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C2-4EFB-A8D9-F52158D568EA}"/>
                </c:ext>
              </c:extLst>
            </c:dLbl>
            <c:dLbl>
              <c:idx val="15"/>
              <c:layout>
                <c:manualLayout>
                  <c:x val="-2.870761546288703E-2"/>
                  <c:y val="-6.2676489684751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C2-4EFB-A8D9-F52158D568E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C2-4EFB-A8D9-F52158D568E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C2-4EFB-A8D9-F52158D568EA}"/>
                </c:ext>
              </c:extLst>
            </c:dLbl>
            <c:dLbl>
              <c:idx val="18"/>
              <c:layout>
                <c:manualLayout>
                  <c:x val="-2.1108540781534582E-2"/>
                  <c:y val="-5.0924647868860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02-42E1-B9D9-98B7E99A7319}"/>
                </c:ext>
              </c:extLst>
            </c:dLbl>
            <c:dLbl>
              <c:idx val="19"/>
              <c:layout>
                <c:manualLayout>
                  <c:x val="-5.4882206031989914E-2"/>
                  <c:y val="3.133824484237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C2-4EFB-A8D9-F52158D568EA}"/>
                </c:ext>
              </c:extLst>
            </c:dLbl>
            <c:dLbl>
              <c:idx val="21"/>
              <c:layout>
                <c:manualLayout>
                  <c:x val="-2.1952882412795902E-2"/>
                  <c:y val="-4.113144635561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C2-4EFB-A8D9-F52158D568E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C2-4EFB-A8D9-F52158D568EA}"/>
                </c:ext>
              </c:extLst>
            </c:dLbl>
            <c:dLbl>
              <c:idx val="23"/>
              <c:layout>
                <c:manualLayout>
                  <c:x val="-1.3509466100182194E-2"/>
                  <c:y val="-7.246969119799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C2-4EFB-A8D9-F52158D568E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C2-4EFB-A8D9-F52158D568EA}"/>
                </c:ext>
              </c:extLst>
            </c:dLbl>
            <c:dLbl>
              <c:idx val="26"/>
              <c:layout>
                <c:manualLayout>
                  <c:x val="-5.0660497875682997E-2"/>
                  <c:y val="-5.28832881715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C2-4EFB-A8D9-F52158D568EA}"/>
                </c:ext>
              </c:extLst>
            </c:dLbl>
            <c:dLbl>
              <c:idx val="27"/>
              <c:layout>
                <c:manualLayout>
                  <c:x val="-1.857551588775043E-2"/>
                  <c:y val="-4.8966007566212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FD-4120-B158-8C92313B0B3C}"/>
                </c:ext>
              </c:extLst>
            </c:dLbl>
            <c:dLbl>
              <c:idx val="28"/>
              <c:layout>
                <c:manualLayout>
                  <c:x val="-1.5198149362704836E-2"/>
                  <c:y val="8.2262892711236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C2-4EFB-A8D9-F52158D568E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41-4D48-B749-AFF733B62CBF}"/>
                </c:ext>
              </c:extLst>
            </c:dLbl>
            <c:dLbl>
              <c:idx val="30"/>
              <c:layout>
                <c:manualLayout>
                  <c:x val="-1.604249099396628E-2"/>
                  <c:y val="-7.834561210593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FD-4120-B158-8C92313B0B3C}"/>
                </c:ext>
              </c:extLst>
            </c:dLbl>
            <c:dLbl>
              <c:idx val="31"/>
              <c:layout>
                <c:manualLayout>
                  <c:x val="-4.475010645685331E-2"/>
                  <c:y val="5.6800568776805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02-42E1-B9D9-98B7E99A7319}"/>
                </c:ext>
              </c:extLst>
            </c:dLbl>
            <c:dLbl>
              <c:idx val="33"/>
              <c:layout>
                <c:manualLayout>
                  <c:x val="-1.7731174256489048E-2"/>
                  <c:y val="-6.2676489684751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C2-445F-A252-E8A162F0D6E2}"/>
                </c:ext>
              </c:extLst>
            </c:dLbl>
            <c:dLbl>
              <c:idx val="34"/>
              <c:layout>
                <c:manualLayout>
                  <c:x val="1.6042490993966159E-2"/>
                  <c:y val="-4.8966007566212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9B-4ACF-887D-E4FEBD8488C3}"/>
                </c:ext>
              </c:extLst>
            </c:dLbl>
            <c:dLbl>
              <c:idx val="35"/>
              <c:layout>
                <c:manualLayout>
                  <c:x val="-2.5330248937842736E-3"/>
                  <c:y val="-5.680056877680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36-41B8-B785-E2DE98093B79}"/>
                </c:ext>
              </c:extLst>
            </c:dLbl>
            <c:dLbl>
              <c:idx val="36"/>
              <c:layout>
                <c:manualLayout>
                  <c:x val="-2.1952882412795964E-2"/>
                  <c:y val="3.7214165750321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D2-4033-986A-3FA72532B687}"/>
                </c:ext>
              </c:extLst>
            </c:dLbl>
            <c:dLbl>
              <c:idx val="37"/>
              <c:layout>
                <c:manualLayout>
                  <c:x val="1.5198149362704775E-2"/>
                  <c:y val="-6.8552410592696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36-41B8-B785-E2DE98093B79}"/>
                </c:ext>
              </c:extLst>
            </c:dLbl>
            <c:dLbl>
              <c:idx val="38"/>
              <c:layout>
                <c:manualLayout>
                  <c:x val="1.4353807731443515E-2"/>
                  <c:y val="-3.3296885145024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36-41B8-B785-E2DE98093B79}"/>
                </c:ext>
              </c:extLst>
            </c:dLbl>
            <c:dLbl>
              <c:idx val="39"/>
              <c:layout>
                <c:manualLayout>
                  <c:x val="-3.2929323619194067E-2"/>
                  <c:y val="6.4635129987399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9-4590-B902-14C2D8B9D4AB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2-4A30-B367-A9A92EF29DFD}"/>
                </c:ext>
              </c:extLst>
            </c:dLbl>
            <c:dLbl>
              <c:idx val="41"/>
              <c:layout>
                <c:manualLayout>
                  <c:x val="-3.7151031775500859E-2"/>
                  <c:y val="6.2676489684751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BC-4DAD-9655-33932B0C71F9}"/>
                </c:ext>
              </c:extLst>
            </c:dLbl>
            <c:dLbl>
              <c:idx val="42"/>
              <c:layout>
                <c:manualLayout>
                  <c:x val="-1.0132099575136598E-2"/>
                  <c:y val="4.3090086658266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2-4A30-B367-A9A92EF29DFD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AB-47CD-AF85-9F4137209FF5}"/>
                </c:ext>
              </c:extLst>
            </c:dLbl>
            <c:dLbl>
              <c:idx val="44"/>
              <c:layout>
                <c:manualLayout>
                  <c:x val="-6.3325622344603746E-2"/>
                  <c:y val="-0.1233943390668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AB-47CD-AF85-9F4137209FF5}"/>
                </c:ext>
              </c:extLst>
            </c:dLbl>
            <c:dLbl>
              <c:idx val="45"/>
              <c:layout>
                <c:manualLayout>
                  <c:x val="-3.7995373406762248E-2"/>
                  <c:y val="-0.174318986935715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AE-4B47-BB2C-9CB809298ECF}"/>
                </c:ext>
              </c:extLst>
            </c:dLbl>
            <c:dLbl>
              <c:idx val="47"/>
              <c:layout>
                <c:manualLayout>
                  <c:x val="-3.6306690144239602E-2"/>
                  <c:y val="-2.9379604539727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9-46A0-8620-EF761BA66777}"/>
                </c:ext>
              </c:extLst>
            </c:dLbl>
            <c:dLbl>
              <c:idx val="49"/>
              <c:layout>
                <c:manualLayout>
                  <c:x val="-2.870761546288703E-2"/>
                  <c:y val="-4.8966007566212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9-46A0-8620-EF761BA66777}"/>
                </c:ext>
              </c:extLst>
            </c:dLbl>
            <c:dLbl>
              <c:idx val="50"/>
              <c:layout>
                <c:manualLayout>
                  <c:x val="-5.2349181138205761E-2"/>
                  <c:y val="-4.8966007566212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79-4590-B902-14C2D8B9D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Uke!$C$10:$C$60</c:f>
              <c:numCache>
                <c:formatCode>General</c:formatCode>
                <c:ptCount val="5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</c:numCache>
            </c:numRef>
          </c:cat>
          <c:val>
            <c:numRef>
              <c:f>Uke!$K$10:$K$60</c:f>
              <c:numCache>
                <c:formatCode>0.00</c:formatCode>
                <c:ptCount val="51"/>
                <c:pt idx="0">
                  <c:v>60.596182252016845</c:v>
                </c:pt>
                <c:pt idx="1">
                  <c:v>60.460323468685488</c:v>
                </c:pt>
                <c:pt idx="2">
                  <c:v>60.737432911214782</c:v>
                </c:pt>
                <c:pt idx="3">
                  <c:v>60.824940906811825</c:v>
                </c:pt>
                <c:pt idx="4">
                  <c:v>60.732735062919602</c:v>
                </c:pt>
                <c:pt idx="5">
                  <c:v>60.697700309640602</c:v>
                </c:pt>
                <c:pt idx="6">
                  <c:v>60.687765995816207</c:v>
                </c:pt>
                <c:pt idx="7">
                  <c:v>60.666027886076783</c:v>
                </c:pt>
                <c:pt idx="8">
                  <c:v>60.651343874867663</c:v>
                </c:pt>
                <c:pt idx="9">
                  <c:v>60.742564655172416</c:v>
                </c:pt>
                <c:pt idx="10">
                  <c:v>60.840615231599891</c:v>
                </c:pt>
                <c:pt idx="11">
                  <c:v>60.675046869717555</c:v>
                </c:pt>
                <c:pt idx="12">
                  <c:v>60.663983508393045</c:v>
                </c:pt>
                <c:pt idx="13">
                  <c:v>60.492760517318253</c:v>
                </c:pt>
                <c:pt idx="14">
                  <c:v>60.639594521209219</c:v>
                </c:pt>
                <c:pt idx="15">
                  <c:v>60.712099610303206</c:v>
                </c:pt>
                <c:pt idx="16">
                  <c:v>60.720914462849947</c:v>
                </c:pt>
                <c:pt idx="17">
                  <c:v>60.784155705922608</c:v>
                </c:pt>
                <c:pt idx="18">
                  <c:v>60.795019005384844</c:v>
                </c:pt>
                <c:pt idx="19">
                  <c:v>60.59642621266601</c:v>
                </c:pt>
                <c:pt idx="20">
                  <c:v>60.471979658068179</c:v>
                </c:pt>
                <c:pt idx="21">
                  <c:v>60.618227098337485</c:v>
                </c:pt>
                <c:pt idx="22">
                  <c:v>60.543277729566398</c:v>
                </c:pt>
                <c:pt idx="23">
                  <c:v>60.490991976659373</c:v>
                </c:pt>
                <c:pt idx="24">
                  <c:v>60.51532366031045</c:v>
                </c:pt>
                <c:pt idx="25">
                  <c:v>60.336288028014891</c:v>
                </c:pt>
                <c:pt idx="26">
                  <c:v>60.624641734866522</c:v>
                </c:pt>
                <c:pt idx="27">
                  <c:v>60.689720593308046</c:v>
                </c:pt>
                <c:pt idx="28">
                  <c:v>60.34247767346001</c:v>
                </c:pt>
                <c:pt idx="29">
                  <c:v>60.412207003671277</c:v>
                </c:pt>
                <c:pt idx="30">
                  <c:v>60.423058201794049</c:v>
                </c:pt>
                <c:pt idx="31">
                  <c:v>60.394746285796288</c:v>
                </c:pt>
                <c:pt idx="32">
                  <c:v>60.278562213302763</c:v>
                </c:pt>
                <c:pt idx="33">
                  <c:v>60.476569307118233</c:v>
                </c:pt>
                <c:pt idx="34">
                  <c:v>60.472304244192259</c:v>
                </c:pt>
                <c:pt idx="35">
                  <c:v>60.345160103054823</c:v>
                </c:pt>
                <c:pt idx="36">
                  <c:v>59.952089844420783</c:v>
                </c:pt>
                <c:pt idx="37">
                  <c:v>60.403207671957659</c:v>
                </c:pt>
                <c:pt idx="38">
                  <c:v>60.387677759330131</c:v>
                </c:pt>
                <c:pt idx="39">
                  <c:v>60.32123181800165</c:v>
                </c:pt>
                <c:pt idx="40">
                  <c:v>60.255984926850893</c:v>
                </c:pt>
                <c:pt idx="41">
                  <c:v>60.178940814279294</c:v>
                </c:pt>
                <c:pt idx="42">
                  <c:v>60.208864517481061</c:v>
                </c:pt>
                <c:pt idx="43">
                  <c:v>60.291356954768176</c:v>
                </c:pt>
                <c:pt idx="44">
                  <c:v>60.401660865848449</c:v>
                </c:pt>
                <c:pt idx="45">
                  <c:v>60.357448077114149</c:v>
                </c:pt>
                <c:pt idx="46">
                  <c:v>60.304194819819827</c:v>
                </c:pt>
                <c:pt idx="47">
                  <c:v>60.489411224757426</c:v>
                </c:pt>
                <c:pt idx="48">
                  <c:v>60.476077898283009</c:v>
                </c:pt>
                <c:pt idx="49">
                  <c:v>60.597959130412093</c:v>
                </c:pt>
                <c:pt idx="50">
                  <c:v>60.809195485720515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4-4FED-828E-8228FBFBE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32655"/>
        <c:axId val="1195931695"/>
      </c:lineChart>
      <c:catAx>
        <c:axId val="718317368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17760"/>
        <c:scaling>
          <c:orientation val="minMax"/>
          <c:max val="88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7368"/>
        <c:crosses val="autoZero"/>
        <c:crossBetween val="between"/>
        <c:majorUnit val="1"/>
        <c:minorUnit val="0.05"/>
      </c:valAx>
      <c:valAx>
        <c:axId val="1195931695"/>
        <c:scaling>
          <c:orientation val="minMax"/>
          <c:max val="60.9"/>
          <c:min val="59.9"/>
        </c:scaling>
        <c:delete val="0"/>
        <c:axPos val="r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US" sz="1400" b="1"/>
                  <a:t>Kjøtt%</a:t>
                </a:r>
              </a:p>
            </c:rich>
          </c:tx>
          <c:layout>
            <c:manualLayout>
              <c:xMode val="edge"/>
              <c:yMode val="edge"/>
              <c:x val="0.97382540943089724"/>
              <c:y val="0.45325388759255347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nb-NO"/>
          </a:p>
        </c:txPr>
        <c:crossAx val="1195932655"/>
        <c:crosses val="max"/>
        <c:crossBetween val="between"/>
        <c:majorUnit val="0.1"/>
      </c:valAx>
      <c:catAx>
        <c:axId val="11959326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95931695"/>
        <c:crosses val="autoZero"/>
        <c:auto val="1"/>
        <c:lblAlgn val="ctr"/>
        <c:lblOffset val="100"/>
        <c:noMultiLvlLbl val="0"/>
      </c:cat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694487280192778"/>
          <c:y val="0.16786364779020649"/>
          <c:w val="8.138343532799823E-2"/>
          <c:h val="0.142245800942347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Noroc KLF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måned'!$Q$116:$Q$127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1.3962580284836637E-2</c:v>
                </c:pt>
                <c:pt idx="6">
                  <c:v>0</c:v>
                </c:pt>
                <c:pt idx="7">
                  <c:v>0</c:v>
                </c:pt>
                <c:pt idx="8">
                  <c:v>1.8964536317087055E-2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C-44A4-83DD-EFD9D411A097}"/>
            </c:ext>
          </c:extLst>
        </c:ser>
        <c:ser>
          <c:idx val="0"/>
          <c:order val="1"/>
          <c:tx>
            <c:strRef>
              <c:f>'Variant per måned'!$B$36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måned'!$Q$36:$Q$47</c:f>
              <c:numCache>
                <c:formatCode>0.0</c:formatCode>
                <c:ptCount val="12"/>
                <c:pt idx="0">
                  <c:v>9.0211998195760021E-2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6.195786864931848E-2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C-44A4-83DD-EFD9D411A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måned'!$H$116:$H$127</c:f>
              <c:numCache>
                <c:formatCode>#,##0</c:formatCode>
                <c:ptCount val="12"/>
                <c:pt idx="0">
                  <c:v>8337</c:v>
                </c:pt>
                <c:pt idx="1">
                  <c:v>5940</c:v>
                </c:pt>
                <c:pt idx="2">
                  <c:v>7659</c:v>
                </c:pt>
                <c:pt idx="3">
                  <c:v>6007</c:v>
                </c:pt>
                <c:pt idx="4">
                  <c:v>7382</c:v>
                </c:pt>
                <c:pt idx="5">
                  <c:v>7162</c:v>
                </c:pt>
                <c:pt idx="6">
                  <c:v>7016</c:v>
                </c:pt>
                <c:pt idx="7">
                  <c:v>6783</c:v>
                </c:pt>
                <c:pt idx="8">
                  <c:v>5273</c:v>
                </c:pt>
                <c:pt idx="9">
                  <c:v>7427</c:v>
                </c:pt>
                <c:pt idx="10">
                  <c:v>8401</c:v>
                </c:pt>
                <c:pt idx="11">
                  <c:v>6158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D-4041-90D0-A0262E0B09C2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måned'!$H$23:$H$34</c:f>
              <c:numCache>
                <c:formatCode>#,##0</c:formatCode>
                <c:ptCount val="12"/>
                <c:pt idx="0">
                  <c:v>8042</c:v>
                </c:pt>
                <c:pt idx="1">
                  <c:v>7204</c:v>
                </c:pt>
                <c:pt idx="2">
                  <c:v>5477</c:v>
                </c:pt>
                <c:pt idx="3">
                  <c:v>6618</c:v>
                </c:pt>
                <c:pt idx="4">
                  <c:v>7099</c:v>
                </c:pt>
                <c:pt idx="5">
                  <c:v>5637</c:v>
                </c:pt>
                <c:pt idx="6">
                  <c:v>4618</c:v>
                </c:pt>
                <c:pt idx="7">
                  <c:v>5202</c:v>
                </c:pt>
                <c:pt idx="8">
                  <c:v>479</c:v>
                </c:pt>
                <c:pt idx="9">
                  <c:v>1996</c:v>
                </c:pt>
                <c:pt idx="10">
                  <c:v>1387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D-4041-90D0-A0262E0B0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1715021471362"/>
          <c:y val="0.23627268365647841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Hampshire,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måned'!$B$116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måned'!$K$116:$K$127</c:f>
              <c:numCache>
                <c:formatCode>0.0</c:formatCode>
                <c:ptCount val="12"/>
                <c:pt idx="0">
                  <c:v>6.3619367392880308</c:v>
                </c:pt>
                <c:pt idx="1">
                  <c:v>5.3886837640953988</c:v>
                </c:pt>
                <c:pt idx="2">
                  <c:v>5.7651052683081048</c:v>
                </c:pt>
                <c:pt idx="3">
                  <c:v>5.6893628709167192</c:v>
                </c:pt>
                <c:pt idx="4">
                  <c:v>5.910422905090555</c:v>
                </c:pt>
                <c:pt idx="5">
                  <c:v>5.521675776943419</c:v>
                </c:pt>
                <c:pt idx="6">
                  <c:v>5.7675550367459687</c:v>
                </c:pt>
                <c:pt idx="7">
                  <c:v>5.2296400237465592</c:v>
                </c:pt>
                <c:pt idx="8">
                  <c:v>4.3792043850178564</c:v>
                </c:pt>
                <c:pt idx="9">
                  <c:v>5.8877156265854884</c:v>
                </c:pt>
                <c:pt idx="10">
                  <c:v>6.0132131788216947</c:v>
                </c:pt>
                <c:pt idx="11">
                  <c:v>5.5631843312976557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8-4690-A4A8-8E1AED932451}"/>
            </c:ext>
          </c:extLst>
        </c:ser>
        <c:ser>
          <c:idx val="0"/>
          <c:order val="1"/>
          <c:tx>
            <c:strRef>
              <c:f>'Variant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måned'!$K$23:$K$34</c:f>
              <c:numCache>
                <c:formatCode>0.0</c:formatCode>
                <c:ptCount val="12"/>
                <c:pt idx="0">
                  <c:v>6.0846340669899917</c:v>
                </c:pt>
                <c:pt idx="1">
                  <c:v>5.8945301313259408</c:v>
                </c:pt>
                <c:pt idx="2">
                  <c:v>5.2807667090902086</c:v>
                </c:pt>
                <c:pt idx="3">
                  <c:v>4.61921812509161</c:v>
                </c:pt>
                <c:pt idx="4">
                  <c:v>5.6489217792631488</c:v>
                </c:pt>
                <c:pt idx="5">
                  <c:v>4.9191486390966306</c:v>
                </c:pt>
                <c:pt idx="6">
                  <c:v>3.6154954277840408</c:v>
                </c:pt>
                <c:pt idx="7">
                  <c:v>4.3070757919488658</c:v>
                </c:pt>
                <c:pt idx="8">
                  <c:v>0.39651333162255903</c:v>
                </c:pt>
                <c:pt idx="9">
                  <c:v>1.5419318954329149</c:v>
                </c:pt>
                <c:pt idx="10">
                  <c:v>1.089329751975245</c:v>
                </c:pt>
                <c:pt idx="11">
                  <c:v>1.9558573248861684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8-4690-A4A8-8E1AED932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50313404220696"/>
          <c:y val="0.22283182344142466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måned'!$H$142:$H$153</c:f>
              <c:numCache>
                <c:formatCode>#,##0</c:formatCode>
                <c:ptCount val="12"/>
                <c:pt idx="0">
                  <c:v>7800</c:v>
                </c:pt>
                <c:pt idx="1">
                  <c:v>5253</c:v>
                </c:pt>
                <c:pt idx="2">
                  <c:v>7144</c:v>
                </c:pt>
                <c:pt idx="3">
                  <c:v>5098</c:v>
                </c:pt>
                <c:pt idx="4">
                  <c:v>6058</c:v>
                </c:pt>
                <c:pt idx="5">
                  <c:v>5860</c:v>
                </c:pt>
                <c:pt idx="6">
                  <c:v>5918</c:v>
                </c:pt>
                <c:pt idx="7">
                  <c:v>6606</c:v>
                </c:pt>
                <c:pt idx="8">
                  <c:v>4451</c:v>
                </c:pt>
                <c:pt idx="9">
                  <c:v>4744</c:v>
                </c:pt>
                <c:pt idx="10">
                  <c:v>7459</c:v>
                </c:pt>
                <c:pt idx="11">
                  <c:v>5057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1-47FA-AC6D-60B983737445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måned'!$H$49:$H$60</c:f>
              <c:numCache>
                <c:formatCode>#,##0</c:formatCode>
                <c:ptCount val="12"/>
                <c:pt idx="0">
                  <c:v>5474</c:v>
                </c:pt>
                <c:pt idx="1">
                  <c:v>5941</c:v>
                </c:pt>
                <c:pt idx="2">
                  <c:v>4711</c:v>
                </c:pt>
                <c:pt idx="3">
                  <c:v>5286</c:v>
                </c:pt>
                <c:pt idx="4">
                  <c:v>5544</c:v>
                </c:pt>
                <c:pt idx="5">
                  <c:v>6092</c:v>
                </c:pt>
                <c:pt idx="6">
                  <c:v>6939</c:v>
                </c:pt>
                <c:pt idx="7">
                  <c:v>4357</c:v>
                </c:pt>
                <c:pt idx="8">
                  <c:v>4006</c:v>
                </c:pt>
                <c:pt idx="9">
                  <c:v>3502</c:v>
                </c:pt>
                <c:pt idx="10">
                  <c:v>3099</c:v>
                </c:pt>
                <c:pt idx="11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1-47FA-AC6D-60B983737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4446873386116E-2"/>
          <c:y val="0.16038932633420822"/>
          <c:w val="0.8888817553466194"/>
          <c:h val="0.66726321508198583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måned'!$K$142:$K$153</c:f>
              <c:numCache>
                <c:formatCode>0.0</c:formatCode>
                <c:ptCount val="12"/>
                <c:pt idx="0">
                  <c:v>5.9521538402838718</c:v>
                </c:pt>
                <c:pt idx="1">
                  <c:v>4.7654471065308304</c:v>
                </c:pt>
                <c:pt idx="2">
                  <c:v>5.3774529359959651</c:v>
                </c:pt>
                <c:pt idx="3">
                  <c:v>4.828428819033368</c:v>
                </c:pt>
                <c:pt idx="4">
                  <c:v>4.8503578920399031</c:v>
                </c:pt>
                <c:pt idx="5">
                  <c:v>4.5178749026652358</c:v>
                </c:pt>
                <c:pt idx="6">
                  <c:v>4.8649359617250063</c:v>
                </c:pt>
                <c:pt idx="7">
                  <c:v>5.093174406143266</c:v>
                </c:pt>
                <c:pt idx="8">
                  <c:v>3.6965368324889969</c:v>
                </c:pt>
                <c:pt idx="9">
                  <c:v>3.7607813292744807</c:v>
                </c:pt>
                <c:pt idx="10">
                  <c:v>5.3389545412249753</c:v>
                </c:pt>
                <c:pt idx="11">
                  <c:v>4.5685325046073801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F-45BB-A62F-D4BCF7FB59BD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måned'!$K$49:$K$60</c:f>
              <c:numCache>
                <c:formatCode>0.0</c:formatCode>
                <c:ptCount val="12"/>
                <c:pt idx="0">
                  <c:v>4.1416671080207914</c:v>
                </c:pt>
                <c:pt idx="1">
                  <c:v>4.8611054289571651</c:v>
                </c:pt>
                <c:pt idx="2">
                  <c:v>4.542211423502641</c:v>
                </c:pt>
                <c:pt idx="3">
                  <c:v>3.6895114852272974</c:v>
                </c:pt>
                <c:pt idx="4">
                  <c:v>4.4115540701838141</c:v>
                </c:pt>
                <c:pt idx="5">
                  <c:v>5.3162060509804254</c:v>
                </c:pt>
                <c:pt idx="6">
                  <c:v>5.4326381059751965</c:v>
                </c:pt>
                <c:pt idx="7">
                  <c:v>3.607445064498501</c:v>
                </c:pt>
                <c:pt idx="8">
                  <c:v>3.3161428110229054</c:v>
                </c:pt>
                <c:pt idx="9">
                  <c:v>2.7053334157345033</c:v>
                </c:pt>
                <c:pt idx="10">
                  <c:v>2.4339098063239248</c:v>
                </c:pt>
                <c:pt idx="11">
                  <c:v>2.2463400073066198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F-45BB-A62F-D4BCF7F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</a:t>
            </a:r>
            <a:r>
              <a:rPr lang="en-US" sz="2800" baseline="0"/>
              <a:t> Løftet</a:t>
            </a:r>
            <a:r>
              <a:rPr lang="en-US" sz="2800"/>
              <a:t>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måned'!$O$142:$O$153</c:f>
              <c:numCache>
                <c:formatCode>0.0</c:formatCode>
                <c:ptCount val="12"/>
                <c:pt idx="0">
                  <c:v>86.069265290421882</c:v>
                </c:pt>
                <c:pt idx="1">
                  <c:v>84.136766945925345</c:v>
                </c:pt>
                <c:pt idx="2">
                  <c:v>83.952424327354308</c:v>
                </c:pt>
                <c:pt idx="3">
                  <c:v>86.285131424087695</c:v>
                </c:pt>
                <c:pt idx="4">
                  <c:v>85.702823645971009</c:v>
                </c:pt>
                <c:pt idx="5">
                  <c:v>85.445880341880454</c:v>
                </c:pt>
                <c:pt idx="6">
                  <c:v>83.339430701457132</c:v>
                </c:pt>
                <c:pt idx="7">
                  <c:v>83.632535595274305</c:v>
                </c:pt>
                <c:pt idx="8">
                  <c:v>84.877578072343283</c:v>
                </c:pt>
                <c:pt idx="9">
                  <c:v>83.546760920025491</c:v>
                </c:pt>
                <c:pt idx="10">
                  <c:v>86.724081523196347</c:v>
                </c:pt>
                <c:pt idx="11">
                  <c:v>81.542212547001697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B-40D3-B750-1C65DC761325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måned'!$O$49:$O$60</c:f>
              <c:numCache>
                <c:formatCode>0.0</c:formatCode>
                <c:ptCount val="12"/>
                <c:pt idx="0">
                  <c:v>85.142125091441059</c:v>
                </c:pt>
                <c:pt idx="1">
                  <c:v>84.493906749705374</c:v>
                </c:pt>
                <c:pt idx="2">
                  <c:v>84.159010825727009</c:v>
                </c:pt>
                <c:pt idx="3">
                  <c:v>85.948202799848787</c:v>
                </c:pt>
                <c:pt idx="4">
                  <c:v>82.903734439833926</c:v>
                </c:pt>
                <c:pt idx="5">
                  <c:v>82.736014445174092</c:v>
                </c:pt>
                <c:pt idx="6">
                  <c:v>82.612772091682118</c:v>
                </c:pt>
                <c:pt idx="7">
                  <c:v>82.385609364241418</c:v>
                </c:pt>
                <c:pt idx="8">
                  <c:v>77.943767174619026</c:v>
                </c:pt>
                <c:pt idx="9">
                  <c:v>81.693167524299611</c:v>
                </c:pt>
                <c:pt idx="10">
                  <c:v>82.220884441575109</c:v>
                </c:pt>
                <c:pt idx="11">
                  <c:v>77.660253867512949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B-40D3-B750-1C65DC761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88904291893091"/>
          <c:y val="5.8981011807486342E-2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Løftet,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281986163766566"/>
          <c:y val="0.14746781652293464"/>
          <c:w val="0.84949025469038597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måned'!$M$142:$M$153</c:f>
              <c:numCache>
                <c:formatCode>0.00</c:formatCode>
                <c:ptCount val="12"/>
                <c:pt idx="0">
                  <c:v>60.401333504295422</c:v>
                </c:pt>
                <c:pt idx="1">
                  <c:v>61.094059405940591</c:v>
                </c:pt>
                <c:pt idx="2">
                  <c:v>60.951653587443943</c:v>
                </c:pt>
                <c:pt idx="3">
                  <c:v>60.292859945076493</c:v>
                </c:pt>
                <c:pt idx="4">
                  <c:v>60.775429326287984</c:v>
                </c:pt>
                <c:pt idx="5">
                  <c:v>60.673504273504278</c:v>
                </c:pt>
                <c:pt idx="6">
                  <c:v>60.889528973229417</c:v>
                </c:pt>
                <c:pt idx="7">
                  <c:v>60.59754619812179</c:v>
                </c:pt>
                <c:pt idx="8">
                  <c:v>60.685913277915091</c:v>
                </c:pt>
                <c:pt idx="9">
                  <c:v>60.819582190335503</c:v>
                </c:pt>
                <c:pt idx="10">
                  <c:v>60.317377312952509</c:v>
                </c:pt>
                <c:pt idx="11">
                  <c:v>61.0041559469622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B-48DB-90EB-B023413431C0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måned'!$M$49:$M$60</c:f>
              <c:numCache>
                <c:formatCode>0.00</c:formatCode>
                <c:ptCount val="12"/>
                <c:pt idx="0">
                  <c:v>60.671177761521584</c:v>
                </c:pt>
                <c:pt idx="1">
                  <c:v>60.67951523312572</c:v>
                </c:pt>
                <c:pt idx="2">
                  <c:v>60.999363192528115</c:v>
                </c:pt>
                <c:pt idx="3">
                  <c:v>60.750094589481648</c:v>
                </c:pt>
                <c:pt idx="4">
                  <c:v>60.854952191953807</c:v>
                </c:pt>
                <c:pt idx="5">
                  <c:v>60.391497045305321</c:v>
                </c:pt>
                <c:pt idx="6">
                  <c:v>60.602854259766481</c:v>
                </c:pt>
                <c:pt idx="7">
                  <c:v>60.630020656414963</c:v>
                </c:pt>
                <c:pt idx="8">
                  <c:v>60.839620284786449</c:v>
                </c:pt>
                <c:pt idx="9">
                  <c:v>60.756432246998287</c:v>
                </c:pt>
                <c:pt idx="10">
                  <c:v>60.725629438347312</c:v>
                </c:pt>
                <c:pt idx="11">
                  <c:v>60.92740975803251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B-48DB-90EB-B02341343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21531938263158"/>
          <c:y val="0.16255539486135664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Noroc Løftet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måned'!$Q$142:$Q$153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1.3997760358342664E-2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2.1079258010118045E-2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C-455B-A4E0-49AADB4B331C}"/>
            </c:ext>
          </c:extLst>
        </c:ser>
        <c:ser>
          <c:idx val="0"/>
          <c:order val="1"/>
          <c:tx>
            <c:strRef>
              <c:f>'Variant per måned'!$B$49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måned'!$Q$49:$Q$60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5.4112554112554112E-2</c:v>
                </c:pt>
                <c:pt idx="5">
                  <c:v>0</c:v>
                </c:pt>
                <c:pt idx="6">
                  <c:v>0</c:v>
                </c:pt>
                <c:pt idx="7">
                  <c:v>4.5903144365389045E-2</c:v>
                </c:pt>
                <c:pt idx="8">
                  <c:v>0</c:v>
                </c:pt>
                <c:pt idx="9">
                  <c:v>2.855511136493432E-2</c:v>
                </c:pt>
                <c:pt idx="10">
                  <c:v>3.2268473701193942E-2</c:v>
                </c:pt>
                <c:pt idx="11">
                  <c:v>3.9666798889329648E-2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C-455B-A4E0-49AADB4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måned'!$H$155:$H$166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69-4F18-8208-3312195854D2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måned'!$H$62:$H$73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69-4F18-8208-331219585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måned'!$B$155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måned'!$K$155:$K$166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9-44BE-B18F-EFA51365975A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måned'!$K$62:$K$73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F9-44BE-B18F-EFA513659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GRIS: ANTALL slakt i de ulike regionene</a:t>
            </a:r>
          </a:p>
        </c:rich>
      </c:tx>
      <c:layout>
        <c:manualLayout>
          <c:xMode val="edge"/>
          <c:yMode val="edge"/>
          <c:x val="0.1464578852922174"/>
          <c:y val="3.73338860656131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829540023310769E-2"/>
          <c:y val="0.16491347232538786"/>
          <c:w val="0.86927918622148281"/>
          <c:h val="0.7332211310674218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Regioner!$G$25:$G$28</c:f>
              <c:numCache>
                <c:formatCode>#,##0</c:formatCode>
                <c:ptCount val="4"/>
                <c:pt idx="0">
                  <c:v>646662.9</c:v>
                </c:pt>
                <c:pt idx="1">
                  <c:v>486460</c:v>
                </c:pt>
                <c:pt idx="2">
                  <c:v>291068</c:v>
                </c:pt>
                <c:pt idx="3">
                  <c:v>79304.53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74-4214-AFFD-2B05625E21BE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Regioner!$G$20:$G$23</c:f>
              <c:numCache>
                <c:formatCode>#,##0</c:formatCode>
                <c:ptCount val="4"/>
                <c:pt idx="0">
                  <c:v>642397</c:v>
                </c:pt>
                <c:pt idx="1">
                  <c:v>465609</c:v>
                </c:pt>
                <c:pt idx="2">
                  <c:v>283379</c:v>
                </c:pt>
                <c:pt idx="3">
                  <c:v>83798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74-4214-AFFD-2B05625E21BE}"/>
            </c:ext>
          </c:extLst>
        </c:ser>
        <c:ser>
          <c:idx val="2"/>
          <c:order val="2"/>
          <c:tx>
            <c:strRef>
              <c:f>'Ark1'!$C$184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'Ark1'!$R$184:$R$187</c:f>
              <c:numCache>
                <c:formatCode>General</c:formatCode>
                <c:ptCount val="4"/>
                <c:pt idx="0">
                  <c:v>648921</c:v>
                </c:pt>
                <c:pt idx="1">
                  <c:v>461975</c:v>
                </c:pt>
                <c:pt idx="2">
                  <c:v>284095</c:v>
                </c:pt>
                <c:pt idx="3">
                  <c:v>87628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74-4214-AFFD-2B05625E21BE}"/>
            </c:ext>
          </c:extLst>
        </c:ser>
        <c:ser>
          <c:idx val="3"/>
          <c:order val="3"/>
          <c:tx>
            <c:strRef>
              <c:f>'Ark1'!$C$180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'Ark1'!$R$180:$R$183</c:f>
              <c:numCache>
                <c:formatCode>General</c:formatCode>
                <c:ptCount val="4"/>
                <c:pt idx="0">
                  <c:v>644630</c:v>
                </c:pt>
                <c:pt idx="1">
                  <c:v>466224</c:v>
                </c:pt>
                <c:pt idx="2">
                  <c:v>280758</c:v>
                </c:pt>
                <c:pt idx="3">
                  <c:v>88332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74-4214-AFFD-2B05625E2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  <c:minorUnit val="10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16313043721042"/>
          <c:y val="0.25504641864613209"/>
          <c:w val="8.4942605238594496E-2"/>
          <c:h val="0.191690378618526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måned'!$O$142:$O$153</c:f>
              <c:numCache>
                <c:formatCode>0.0</c:formatCode>
                <c:ptCount val="12"/>
                <c:pt idx="0">
                  <c:v>86.069265290421882</c:v>
                </c:pt>
                <c:pt idx="1">
                  <c:v>84.136766945925345</c:v>
                </c:pt>
                <c:pt idx="2">
                  <c:v>83.952424327354308</c:v>
                </c:pt>
                <c:pt idx="3">
                  <c:v>86.285131424087695</c:v>
                </c:pt>
                <c:pt idx="4">
                  <c:v>85.702823645971009</c:v>
                </c:pt>
                <c:pt idx="5">
                  <c:v>85.445880341880454</c:v>
                </c:pt>
                <c:pt idx="6">
                  <c:v>83.339430701457132</c:v>
                </c:pt>
                <c:pt idx="7">
                  <c:v>83.632535595274305</c:v>
                </c:pt>
                <c:pt idx="8">
                  <c:v>84.877578072343283</c:v>
                </c:pt>
                <c:pt idx="9">
                  <c:v>83.546760920025491</c:v>
                </c:pt>
                <c:pt idx="10">
                  <c:v>86.724081523196347</c:v>
                </c:pt>
                <c:pt idx="11">
                  <c:v>81.542212547001697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C4-40E7-B41B-C0A70A157FE8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måned'!$O$62:$O$73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C4-40E7-B41B-C0A70A15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63303574729215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måned'!$M$142:$M$153</c:f>
              <c:numCache>
                <c:formatCode>0.00</c:formatCode>
                <c:ptCount val="12"/>
                <c:pt idx="0">
                  <c:v>60.401333504295422</c:v>
                </c:pt>
                <c:pt idx="1">
                  <c:v>61.094059405940591</c:v>
                </c:pt>
                <c:pt idx="2">
                  <c:v>60.951653587443943</c:v>
                </c:pt>
                <c:pt idx="3">
                  <c:v>60.292859945076493</c:v>
                </c:pt>
                <c:pt idx="4">
                  <c:v>60.775429326287984</c:v>
                </c:pt>
                <c:pt idx="5">
                  <c:v>60.673504273504278</c:v>
                </c:pt>
                <c:pt idx="6">
                  <c:v>60.889528973229417</c:v>
                </c:pt>
                <c:pt idx="7">
                  <c:v>60.59754619812179</c:v>
                </c:pt>
                <c:pt idx="8">
                  <c:v>60.685913277915091</c:v>
                </c:pt>
                <c:pt idx="9">
                  <c:v>60.819582190335503</c:v>
                </c:pt>
                <c:pt idx="10">
                  <c:v>60.317377312952509</c:v>
                </c:pt>
                <c:pt idx="11">
                  <c:v>61.0041559469622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F-4A64-A399-38899883730F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måned'!$M$62:$M$73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F-4A64-A399-388998837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89829039712426"/>
          <c:y val="0.18523113182280787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Økologisk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måned'!$B$142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måned'!$Q$142:$Q$153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1.3997760358342664E-2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2.1079258010118045E-2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6-4099-B97D-7A3F6C5E906B}"/>
            </c:ext>
          </c:extLst>
        </c:ser>
        <c:ser>
          <c:idx val="0"/>
          <c:order val="1"/>
          <c:tx>
            <c:strRef>
              <c:f>'Variant per måned'!$B$62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måned'!$Q$62:$Q$73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6-4099-B97D-7A3F6C5E9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</a:t>
            </a:r>
            <a:r>
              <a:rPr lang="en-US" sz="2800" baseline="0"/>
              <a:t> gris</a:t>
            </a:r>
            <a:r>
              <a:rPr lang="en-US" sz="2800"/>
              <a:t>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926250963912528"/>
          <c:y val="3.382916349166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måned'!$H$168:$H$179</c:f>
              <c:numCache>
                <c:formatCode>#,##0</c:formatCode>
                <c:ptCount val="12"/>
                <c:pt idx="0">
                  <c:v>297</c:v>
                </c:pt>
                <c:pt idx="1">
                  <c:v>206</c:v>
                </c:pt>
                <c:pt idx="2">
                  <c:v>383</c:v>
                </c:pt>
                <c:pt idx="3">
                  <c:v>203</c:v>
                </c:pt>
                <c:pt idx="4">
                  <c:v>325</c:v>
                </c:pt>
                <c:pt idx="5">
                  <c:v>566</c:v>
                </c:pt>
                <c:pt idx="6">
                  <c:v>251</c:v>
                </c:pt>
                <c:pt idx="7">
                  <c:v>335</c:v>
                </c:pt>
                <c:pt idx="8">
                  <c:v>323</c:v>
                </c:pt>
                <c:pt idx="9">
                  <c:v>354</c:v>
                </c:pt>
                <c:pt idx="10">
                  <c:v>553</c:v>
                </c:pt>
                <c:pt idx="11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0-4DE9-8297-83FB2F2BAEC5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måned'!$H$75:$H$86</c:f>
              <c:numCache>
                <c:formatCode>#,##0</c:formatCode>
                <c:ptCount val="12"/>
                <c:pt idx="0">
                  <c:v>418</c:v>
                </c:pt>
                <c:pt idx="1">
                  <c:v>324</c:v>
                </c:pt>
                <c:pt idx="2">
                  <c:v>276</c:v>
                </c:pt>
                <c:pt idx="3">
                  <c:v>313</c:v>
                </c:pt>
                <c:pt idx="4">
                  <c:v>401</c:v>
                </c:pt>
                <c:pt idx="5">
                  <c:v>384</c:v>
                </c:pt>
                <c:pt idx="6">
                  <c:v>351</c:v>
                </c:pt>
                <c:pt idx="7">
                  <c:v>322</c:v>
                </c:pt>
                <c:pt idx="8">
                  <c:v>307</c:v>
                </c:pt>
                <c:pt idx="9">
                  <c:v>503</c:v>
                </c:pt>
                <c:pt idx="10">
                  <c:v>635</c:v>
                </c:pt>
                <c:pt idx="1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0-4DE9-8297-83FB2F2BA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måned'!$K$168:$K$179</c:f>
              <c:numCache>
                <c:formatCode>0.0</c:formatCode>
                <c:ptCount val="12"/>
                <c:pt idx="0">
                  <c:v>0.22663970391850125</c:v>
                </c:pt>
                <c:pt idx="1">
                  <c:v>0.18688027868748353</c:v>
                </c:pt>
                <c:pt idx="2">
                  <c:v>0.28829289956417342</c:v>
                </c:pt>
                <c:pt idx="3">
                  <c:v>0.19226580036558913</c:v>
                </c:pt>
                <c:pt idx="4">
                  <c:v>0.26021233326394339</c:v>
                </c:pt>
                <c:pt idx="5">
                  <c:v>0.43636812199804192</c:v>
                </c:pt>
                <c:pt idx="6">
                  <c:v>0.20633641878894496</c:v>
                </c:pt>
                <c:pt idx="7">
                  <c:v>0.2582823835994541</c:v>
                </c:pt>
                <c:pt idx="8">
                  <c:v>0.268250145336766</c:v>
                </c:pt>
                <c:pt idx="9">
                  <c:v>0.2806316590563166</c:v>
                </c:pt>
                <c:pt idx="10">
                  <c:v>0.39582274585030314</c:v>
                </c:pt>
                <c:pt idx="11">
                  <c:v>0.22946554403208905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B-424F-87ED-76A8938077B5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måned'!$K$75:$K$86</c:f>
              <c:numCache>
                <c:formatCode>0.0</c:formatCode>
                <c:ptCount val="12"/>
                <c:pt idx="0">
                  <c:v>0.31626175578236954</c:v>
                </c:pt>
                <c:pt idx="1">
                  <c:v>0.26510657447940111</c:v>
                </c:pt>
                <c:pt idx="2">
                  <c:v>0.2661113039453894</c:v>
                </c:pt>
                <c:pt idx="3">
                  <c:v>0.21846710080895648</c:v>
                </c:pt>
                <c:pt idx="4">
                  <c:v>0.31908967931885091</c:v>
                </c:pt>
                <c:pt idx="5">
                  <c:v>0.3350990025568753</c:v>
                </c:pt>
                <c:pt idx="6">
                  <c:v>0.27480270574971816</c:v>
                </c:pt>
                <c:pt idx="7">
                  <c:v>0.26660484525327455</c:v>
                </c:pt>
                <c:pt idx="8">
                  <c:v>0.25413276160360254</c:v>
                </c:pt>
                <c:pt idx="9">
                  <c:v>0.38857301773685182</c:v>
                </c:pt>
                <c:pt idx="10">
                  <c:v>0.49871982156040384</c:v>
                </c:pt>
                <c:pt idx="11">
                  <c:v>0.2503853796323523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B-424F-87ED-76A893807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 gris,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måned'!$O$168:$O$179</c:f>
              <c:numCache>
                <c:formatCode>0.0</c:formatCode>
                <c:ptCount val="12"/>
                <c:pt idx="0">
                  <c:v>87.957034220532307</c:v>
                </c:pt>
                <c:pt idx="1">
                  <c:v>83.077500000000001</c:v>
                </c:pt>
                <c:pt idx="2">
                  <c:v>92.22215743440232</c:v>
                </c:pt>
                <c:pt idx="3">
                  <c:v>89.316574585635379</c:v>
                </c:pt>
                <c:pt idx="4">
                  <c:v>88.854026845637577</c:v>
                </c:pt>
                <c:pt idx="5">
                  <c:v>90.023709369024971</c:v>
                </c:pt>
                <c:pt idx="6">
                  <c:v>86.798275862068891</c:v>
                </c:pt>
                <c:pt idx="7">
                  <c:v>90.362790697674399</c:v>
                </c:pt>
                <c:pt idx="8">
                  <c:v>94.978911564625918</c:v>
                </c:pt>
                <c:pt idx="9">
                  <c:v>96.734661354581675</c:v>
                </c:pt>
                <c:pt idx="10">
                  <c:v>91.410077519379868</c:v>
                </c:pt>
                <c:pt idx="11">
                  <c:v>85.05434782608701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2-4C43-81DE-D4FD646BB466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måned'!$O$75:$O$86</c:f>
              <c:numCache>
                <c:formatCode>0.0</c:formatCode>
                <c:ptCount val="12"/>
                <c:pt idx="0">
                  <c:v>91.535463258785981</c:v>
                </c:pt>
                <c:pt idx="1">
                  <c:v>89.339004149377573</c:v>
                </c:pt>
                <c:pt idx="2">
                  <c:v>94.144800000000018</c:v>
                </c:pt>
                <c:pt idx="3">
                  <c:v>97.11748878923774</c:v>
                </c:pt>
                <c:pt idx="4">
                  <c:v>92.891860465116252</c:v>
                </c:pt>
                <c:pt idx="5">
                  <c:v>95.941786743515905</c:v>
                </c:pt>
                <c:pt idx="6">
                  <c:v>92.722382671480176</c:v>
                </c:pt>
                <c:pt idx="7">
                  <c:v>88.074117647058841</c:v>
                </c:pt>
                <c:pt idx="8">
                  <c:v>83.67315175097275</c:v>
                </c:pt>
                <c:pt idx="9">
                  <c:v>90.243137254901981</c:v>
                </c:pt>
                <c:pt idx="10">
                  <c:v>89.457751277683201</c:v>
                </c:pt>
                <c:pt idx="11">
                  <c:v>83.331034482758611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2-4C43-81DE-D4FD646BB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8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7669771912314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Økologisk gris,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måned'!$M$168:$M$179</c:f>
              <c:numCache>
                <c:formatCode>0.00</c:formatCode>
                <c:ptCount val="12"/>
                <c:pt idx="0">
                  <c:v>59.475285171102641</c:v>
                </c:pt>
                <c:pt idx="1">
                  <c:v>59.831249999999997</c:v>
                </c:pt>
                <c:pt idx="2">
                  <c:v>59.233236151603506</c:v>
                </c:pt>
                <c:pt idx="3">
                  <c:v>59.944751381215475</c:v>
                </c:pt>
                <c:pt idx="4">
                  <c:v>60.087248322147651</c:v>
                </c:pt>
                <c:pt idx="5">
                  <c:v>58.95793499043976</c:v>
                </c:pt>
                <c:pt idx="6">
                  <c:v>58.668103448275858</c:v>
                </c:pt>
                <c:pt idx="7">
                  <c:v>58.043189368770754</c:v>
                </c:pt>
                <c:pt idx="8">
                  <c:v>58</c:v>
                </c:pt>
                <c:pt idx="9">
                  <c:v>57.051792828685265</c:v>
                </c:pt>
                <c:pt idx="10">
                  <c:v>57.856589147286805</c:v>
                </c:pt>
                <c:pt idx="11">
                  <c:v>59.073913043478257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9-4E08-9EAC-C356F2E414A6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måned'!$M$75:$M$86</c:f>
              <c:numCache>
                <c:formatCode>0.00</c:formatCode>
                <c:ptCount val="12"/>
                <c:pt idx="0">
                  <c:v>59.632587859424945</c:v>
                </c:pt>
                <c:pt idx="1">
                  <c:v>59.622406639004147</c:v>
                </c:pt>
                <c:pt idx="2">
                  <c:v>58.692</c:v>
                </c:pt>
                <c:pt idx="3">
                  <c:v>59.076233183856488</c:v>
                </c:pt>
                <c:pt idx="4">
                  <c:v>58.654069767441882</c:v>
                </c:pt>
                <c:pt idx="5">
                  <c:v>58.971181556195987</c:v>
                </c:pt>
                <c:pt idx="6">
                  <c:v>57.707581227436819</c:v>
                </c:pt>
                <c:pt idx="7">
                  <c:v>58.662745098039245</c:v>
                </c:pt>
                <c:pt idx="8">
                  <c:v>60.171206225680947</c:v>
                </c:pt>
                <c:pt idx="9">
                  <c:v>58.33333333333335</c:v>
                </c:pt>
                <c:pt idx="10">
                  <c:v>57.732538330494016</c:v>
                </c:pt>
                <c:pt idx="11">
                  <c:v>58.625615763546797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9-4E08-9EAC-C356F2E41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45263822321118"/>
          <c:y val="0.13987965789990536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Økologisk gris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måned'!$B$168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måned'!$Q$168:$Q$179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F-4535-BF3E-CFF7428F1F39}"/>
            </c:ext>
          </c:extLst>
        </c:ser>
        <c:ser>
          <c:idx val="0"/>
          <c:order val="1"/>
          <c:tx>
            <c:strRef>
              <c:f>'Variant per måned'!$B$75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måned'!$Q$75:$Q$86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F-4535-BF3E-CFF7428F1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Hybrid,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måned'!$B$103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måned'!$H$103:$H$114</c:f>
              <c:numCache>
                <c:formatCode>#,##0</c:formatCode>
                <c:ptCount val="12"/>
                <c:pt idx="0">
                  <c:v>111722</c:v>
                </c:pt>
                <c:pt idx="1">
                  <c:v>96221</c:v>
                </c:pt>
                <c:pt idx="2">
                  <c:v>115772</c:v>
                </c:pt>
                <c:pt idx="3">
                  <c:v>91894</c:v>
                </c:pt>
                <c:pt idx="4">
                  <c:v>108208</c:v>
                </c:pt>
                <c:pt idx="5">
                  <c:v>114230</c:v>
                </c:pt>
                <c:pt idx="6">
                  <c:v>105955</c:v>
                </c:pt>
                <c:pt idx="7">
                  <c:v>112998</c:v>
                </c:pt>
                <c:pt idx="8">
                  <c:v>107579</c:v>
                </c:pt>
                <c:pt idx="9">
                  <c:v>110464</c:v>
                </c:pt>
                <c:pt idx="10">
                  <c:v>120709</c:v>
                </c:pt>
                <c:pt idx="11">
                  <c:v>97717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D-4E4D-A11E-EEE3BC1D7AC6}"/>
            </c:ext>
          </c:extLst>
        </c:ser>
        <c:ser>
          <c:idx val="0"/>
          <c:order val="1"/>
          <c:tx>
            <c:strRef>
              <c:f>'Variant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måned'!$H$10:$H$21</c:f>
              <c:numCache>
                <c:formatCode>#,##0</c:formatCode>
                <c:ptCount val="12"/>
                <c:pt idx="0">
                  <c:v>116018</c:v>
                </c:pt>
                <c:pt idx="1">
                  <c:v>105620</c:v>
                </c:pt>
                <c:pt idx="2">
                  <c:v>90425</c:v>
                </c:pt>
                <c:pt idx="3">
                  <c:v>128578</c:v>
                </c:pt>
                <c:pt idx="4">
                  <c:v>111011</c:v>
                </c:pt>
                <c:pt idx="5">
                  <c:v>100995</c:v>
                </c:pt>
                <c:pt idx="6">
                  <c:v>114376</c:v>
                </c:pt>
                <c:pt idx="7">
                  <c:v>109594</c:v>
                </c:pt>
                <c:pt idx="8">
                  <c:v>116011</c:v>
                </c:pt>
                <c:pt idx="9">
                  <c:v>123428</c:v>
                </c:pt>
                <c:pt idx="10">
                  <c:v>122205</c:v>
                </c:pt>
                <c:pt idx="11">
                  <c:v>107229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D-4E4D-A11E-EEE3BC1D7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  <c:min val="7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06000250670911"/>
          <c:y val="0.66118218867501366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926250963912528"/>
          <c:y val="3.38291634916603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76553402522798"/>
          <c:y val="0.16934989981091073"/>
          <c:w val="0.86305066819477749"/>
          <c:h val="0.6583026416052832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måned'!$H$181:$H$192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A-459B-BAEB-1C35223B4569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måned'!$H$88:$H$99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A-459B-BAEB-1C35223B4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KJØTT% i de ulike regionene</a:t>
            </a:r>
          </a:p>
        </c:rich>
      </c:tx>
      <c:layout>
        <c:manualLayout>
          <c:xMode val="edge"/>
          <c:yMode val="edge"/>
          <c:x val="0.19754328436559787"/>
          <c:y val="3.1694337042600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60513932226877E-2"/>
          <c:y val="0.15652098034667639"/>
          <c:w val="0.88128210792151129"/>
          <c:h val="0.7279923255689472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Regioner!$N$25:$N$28</c:f>
              <c:numCache>
                <c:formatCode>0.00</c:formatCode>
                <c:ptCount val="4"/>
                <c:pt idx="0">
                  <c:v>60.594571256217563</c:v>
                </c:pt>
                <c:pt idx="1">
                  <c:v>60.664706868399684</c:v>
                </c:pt>
                <c:pt idx="2">
                  <c:v>61.036013815214616</c:v>
                </c:pt>
                <c:pt idx="3">
                  <c:v>60.816974976040427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7-4EF6-87FE-700B78AAF3E7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Regioner!$N$20:$N$23</c:f>
              <c:numCache>
                <c:formatCode>0.00</c:formatCode>
                <c:ptCount val="4"/>
                <c:pt idx="0">
                  <c:v>60.432029001126118</c:v>
                </c:pt>
                <c:pt idx="1">
                  <c:v>60.783555151593859</c:v>
                </c:pt>
                <c:pt idx="2">
                  <c:v>60.957849883192083</c:v>
                </c:pt>
                <c:pt idx="3">
                  <c:v>60.799262911022851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37-4EF6-87FE-700B78AAF3E7}"/>
            </c:ext>
          </c:extLst>
        </c:ser>
        <c:ser>
          <c:idx val="2"/>
          <c:order val="2"/>
          <c:tx>
            <c:strRef>
              <c:f>'Ark1'!$C$184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'Ark1'!$U$184:$U$187</c:f>
              <c:numCache>
                <c:formatCode>General</c:formatCode>
                <c:ptCount val="4"/>
                <c:pt idx="0">
                  <c:v>60.442527384120318</c:v>
                </c:pt>
                <c:pt idx="1">
                  <c:v>60.741854242434179</c:v>
                </c:pt>
                <c:pt idx="2">
                  <c:v>60.630146331118354</c:v>
                </c:pt>
                <c:pt idx="3">
                  <c:v>60.70532545733451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7-4EF6-87FE-700B78AAF3E7}"/>
            </c:ext>
          </c:extLst>
        </c:ser>
        <c:ser>
          <c:idx val="3"/>
          <c:order val="3"/>
          <c:tx>
            <c:strRef>
              <c:f>'Ark1'!$C$180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'Ark1'!$U$180:$U$183</c:f>
              <c:numCache>
                <c:formatCode>General</c:formatCode>
                <c:ptCount val="4"/>
                <c:pt idx="0">
                  <c:v>60.426263513450394</c:v>
                </c:pt>
                <c:pt idx="1">
                  <c:v>60.56964940659492</c:v>
                </c:pt>
                <c:pt idx="2">
                  <c:v>60.569792184476952</c:v>
                </c:pt>
                <c:pt idx="3">
                  <c:v>60.786907951500851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37-4EF6-87FE-700B78AAF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40295235930489"/>
          <c:y val="5.0559226144434345E-2"/>
          <c:w val="5.9403019921871067E-2"/>
          <c:h val="0.164987421004820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antall%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4303519739"/>
          <c:y val="3.3829176925639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5771731363768"/>
          <c:y val="0.15366889622668137"/>
          <c:w val="0.87315848490636783"/>
          <c:h val="0.6739836451895127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3975">
              <a:solidFill>
                <a:schemeClr val="tx1"/>
              </a:solidFill>
            </a:ln>
          </c:spPr>
          <c:marker>
            <c:symbol val="square"/>
            <c:size val="8"/>
          </c:marker>
          <c:val>
            <c:numRef>
              <c:f>'Variant per måned'!$K$181:$K$192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0-40C2-BB66-4D218640046B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måned'!$K$88:$K$99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7.9573486114426655E-4</c:v>
                </c:pt>
                <c:pt idx="5">
                  <c:v>6.1085755674430385E-3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1.3905197453803845E-2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0-40C2-BB66-4D2186400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4232"/>
        <c:axId val="699804624"/>
      </c:lineChart>
      <c:catAx>
        <c:axId val="699804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624"/>
        <c:crosses val="autoZero"/>
        <c:auto val="1"/>
        <c:lblAlgn val="ctr"/>
        <c:lblOffset val="100"/>
        <c:noMultiLvlLbl val="0"/>
      </c:catAx>
      <c:valAx>
        <c:axId val="69980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066055422317494E-2"/>
              <c:y val="0.385089641012615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4232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785892919045478"/>
          <c:y val="4.1380210538198847E-2"/>
          <c:w val="7.8661275831087146E-2"/>
          <c:h val="0.116079290491914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Noroc Nortura, middel vekt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19575396423"/>
          <c:y val="3.400430573588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1086835976489"/>
          <c:y val="0.14658350489207719"/>
          <c:w val="0.85998863258289893"/>
          <c:h val="0.72150020162574025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60325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måned'!$O$181:$O$192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B-40CE-ABB1-F4EF8AF0357C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måned'!$O$88:$O$99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45.300000000000011</c:v>
                </c:pt>
                <c:pt idx="5">
                  <c:v>77.157142857142844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80.583333333333314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B-40CE-ABB1-F4EF8AF0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6584"/>
        <c:axId val="699806976"/>
      </c:lineChart>
      <c:catAx>
        <c:axId val="6998065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976"/>
        <c:crosses val="autoZero"/>
        <c:auto val="1"/>
        <c:lblAlgn val="ctr"/>
        <c:lblOffset val="100"/>
        <c:noMultiLvlLbl val="0"/>
      </c:catAx>
      <c:valAx>
        <c:axId val="699806976"/>
        <c:scaling>
          <c:orientation val="minMax"/>
          <c:min val="7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5627511595768365E-2"/>
              <c:y val="0.2578278468203522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65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576697719123141"/>
          <c:y val="0.18027481234656989"/>
          <c:w val="0.12372139662119699"/>
          <c:h val="0.157554598128064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Nortura Noroc, middel KJØTT%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6877892895119087"/>
          <c:y val="2.01874068607419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83615057628666"/>
          <c:y val="0.14746781652293464"/>
          <c:w val="0.86647391732283463"/>
          <c:h val="0.71977824200546359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825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rgbClr val="C00000"/>
              </a:solidFill>
            </c:spPr>
          </c:marker>
          <c:val>
            <c:numRef>
              <c:f>'Variant per måned'!$M$181:$M$192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2-416F-BBB3-2C9D15BD3BEC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rgbClr val="FFFFFF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måned'!$M$88:$M$99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57</c:v>
                </c:pt>
                <c:pt idx="5">
                  <c:v>56.428571428571438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58.111111111111121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12-416F-BBB3-2C9D15BD3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7816456"/>
        <c:axId val="427816848"/>
      </c:lineChart>
      <c:catAx>
        <c:axId val="4278164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848"/>
        <c:crosses val="autoZero"/>
        <c:auto val="1"/>
        <c:lblAlgn val="ctr"/>
        <c:lblOffset val="100"/>
        <c:noMultiLvlLbl val="0"/>
      </c:catAx>
      <c:valAx>
        <c:axId val="427816848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2926559855693714E-2"/>
              <c:y val="0.30695341395193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6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891459474495037"/>
          <c:y val="0.169358115949792"/>
          <c:w val="0.11009637973494053"/>
          <c:h val="0.15599585766064955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aseline="0"/>
              <a:t>Nortura Noroc</a:t>
            </a:r>
            <a:r>
              <a:rPr lang="en-US" sz="2800"/>
              <a:t>, % VAK gris</a:t>
            </a:r>
            <a:r>
              <a:rPr lang="en-US" sz="2800" baseline="0"/>
              <a:t> av hanngrisene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947710389247962E-2"/>
          <c:y val="0.14935638025326514"/>
          <c:w val="0.884580914840842"/>
          <c:h val="0.67829626376384222"/>
        </c:manualLayout>
      </c:layout>
      <c:lineChart>
        <c:grouping val="standard"/>
        <c:varyColors val="0"/>
        <c:ser>
          <c:idx val="1"/>
          <c:order val="0"/>
          <c:tx>
            <c:strRef>
              <c:f>'Variant per måned'!$B$181</c:f>
              <c:strCache>
                <c:ptCount val="1"/>
                <c:pt idx="0">
                  <c:v>2023</c:v>
                </c:pt>
              </c:strCache>
            </c:strRef>
          </c:tx>
          <c:spPr>
            <a:ln w="57150">
              <a:solidFill>
                <a:schemeClr val="tx1"/>
              </a:solidFill>
            </a:ln>
          </c:spPr>
          <c:marker>
            <c:symbol val="square"/>
            <c:size val="9"/>
          </c:marker>
          <c:val>
            <c:numRef>
              <c:f>'Variant per måned'!$Q$181:$Q$192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D-4277-8F2B-EA897EA50C6D}"/>
            </c:ext>
          </c:extLst>
        </c:ser>
        <c:ser>
          <c:idx val="0"/>
          <c:order val="1"/>
          <c:tx>
            <c:strRef>
              <c:f>'Variant per måned'!$B$88</c:f>
              <c:strCache>
                <c:ptCount val="1"/>
                <c:pt idx="0">
                  <c:v>2024</c:v>
                </c:pt>
              </c:strCache>
            </c:strRef>
          </c:tx>
          <c:spPr>
            <a:ln w="82550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'Variant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'Variant per måned'!$Q$88:$Q$99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D-4277-8F2B-EA897EA50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08936"/>
        <c:axId val="699809328"/>
      </c:lineChart>
      <c:catAx>
        <c:axId val="6998089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9328"/>
        <c:crosses val="autoZero"/>
        <c:auto val="1"/>
        <c:lblAlgn val="ctr"/>
        <c:lblOffset val="100"/>
        <c:noMultiLvlLbl val="0"/>
      </c:catAx>
      <c:valAx>
        <c:axId val="69980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VAK gris</a:t>
                </a:r>
              </a:p>
            </c:rich>
          </c:tx>
          <c:layout>
            <c:manualLayout>
              <c:xMode val="edge"/>
              <c:yMode val="edge"/>
              <c:x val="1.2909034048874031E-2"/>
              <c:y val="0.3552509931756792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98089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73868992182431"/>
          <c:y val="0.173521835666956"/>
          <c:w val="7.6568923508217382E-2"/>
          <c:h val="0.161485640988103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143569642012724E-2"/>
          <c:y val="0.14375723758323958"/>
          <c:w val="0.88346220206849935"/>
          <c:h val="0.6814548614910582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104485</c:v>
                </c:pt>
                <c:pt idx="1">
                  <c:v>53818</c:v>
                </c:pt>
                <c:pt idx="2">
                  <c:v>7752</c:v>
                </c:pt>
                <c:pt idx="3">
                  <c:v>335352</c:v>
                </c:pt>
                <c:pt idx="4">
                  <c:v>97214</c:v>
                </c:pt>
                <c:pt idx="5">
                  <c:v>18957</c:v>
                </c:pt>
                <c:pt idx="6">
                  <c:v>30576</c:v>
                </c:pt>
                <c:pt idx="7">
                  <c:v>412214</c:v>
                </c:pt>
                <c:pt idx="8">
                  <c:v>49761</c:v>
                </c:pt>
                <c:pt idx="9">
                  <c:v>24794</c:v>
                </c:pt>
                <c:pt idx="10">
                  <c:v>259301</c:v>
                </c:pt>
                <c:pt idx="11">
                  <c:v>79930</c:v>
                </c:pt>
                <c:pt idx="12">
                  <c:v>7640</c:v>
                </c:pt>
                <c:pt idx="1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97-411C-8FD7-438C1B25EED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105801</c:v>
                </c:pt>
                <c:pt idx="1">
                  <c:v>52588</c:v>
                </c:pt>
                <c:pt idx="2">
                  <c:v>6212</c:v>
                </c:pt>
                <c:pt idx="3">
                  <c:v>338421</c:v>
                </c:pt>
                <c:pt idx="4">
                  <c:v>93486</c:v>
                </c:pt>
                <c:pt idx="5">
                  <c:v>15576</c:v>
                </c:pt>
                <c:pt idx="6">
                  <c:v>32546</c:v>
                </c:pt>
                <c:pt idx="7">
                  <c:v>417592</c:v>
                </c:pt>
                <c:pt idx="8">
                  <c:v>48632</c:v>
                </c:pt>
                <c:pt idx="9">
                  <c:v>23226</c:v>
                </c:pt>
                <c:pt idx="10">
                  <c:v>257532</c:v>
                </c:pt>
                <c:pt idx="11">
                  <c:v>80559</c:v>
                </c:pt>
                <c:pt idx="12">
                  <c:v>7743</c:v>
                </c:pt>
                <c:pt idx="1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97-411C-8FD7-438C1B25E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949289773873929"/>
          <c:y val="0.26149294761229619"/>
          <c:w val="6.2678811685198649E-2"/>
          <c:h val="0.15098357841188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SLAKT per PRODUSENT </a:t>
            </a:r>
            <a:r>
              <a:rPr lang="en-US" sz="2400"/>
              <a:t>innen de ulike FYLKENE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Fylker!$AD$25:$AD$38</c:f>
              <c:numCache>
                <c:formatCode>0</c:formatCode>
                <c:ptCount val="14"/>
                <c:pt idx="0">
                  <c:v>829.24603174603169</c:v>
                </c:pt>
                <c:pt idx="1">
                  <c:v>625.79069767441865</c:v>
                </c:pt>
                <c:pt idx="2">
                  <c:v>164.93617021276594</c:v>
                </c:pt>
                <c:pt idx="3">
                  <c:v>857.6777493606138</c:v>
                </c:pt>
                <c:pt idx="4">
                  <c:v>830.88888888888891</c:v>
                </c:pt>
                <c:pt idx="5">
                  <c:v>332.57894736842104</c:v>
                </c:pt>
                <c:pt idx="6">
                  <c:v>299.76470588235293</c:v>
                </c:pt>
                <c:pt idx="7">
                  <c:v>819.51093439363819</c:v>
                </c:pt>
                <c:pt idx="8">
                  <c:v>355.43571428571431</c:v>
                </c:pt>
                <c:pt idx="9">
                  <c:v>604.73170731707319</c:v>
                </c:pt>
                <c:pt idx="10">
                  <c:v>844.62866449511398</c:v>
                </c:pt>
                <c:pt idx="11">
                  <c:v>733.30275229357801</c:v>
                </c:pt>
                <c:pt idx="12">
                  <c:v>224.70588235294119</c:v>
                </c:pt>
                <c:pt idx="13">
                  <c:v>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A-4B38-8ABD-760B400BB419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Fylker!$AD$10:$AD$23</c:f>
              <c:numCache>
                <c:formatCode>0</c:formatCode>
                <c:ptCount val="14"/>
                <c:pt idx="0">
                  <c:v>889.0840336134454</c:v>
                </c:pt>
                <c:pt idx="1">
                  <c:v>611.48837209302326</c:v>
                </c:pt>
                <c:pt idx="2">
                  <c:v>117.20754716981132</c:v>
                </c:pt>
                <c:pt idx="3">
                  <c:v>867.7461538461539</c:v>
                </c:pt>
                <c:pt idx="4">
                  <c:v>785.59663865546213</c:v>
                </c:pt>
                <c:pt idx="5">
                  <c:v>305.41176470588238</c:v>
                </c:pt>
                <c:pt idx="6">
                  <c:v>319.07843137254901</c:v>
                </c:pt>
                <c:pt idx="7">
                  <c:v>828.55555555555554</c:v>
                </c:pt>
                <c:pt idx="8">
                  <c:v>360.23703703703706</c:v>
                </c:pt>
                <c:pt idx="9">
                  <c:v>595.53846153846155</c:v>
                </c:pt>
                <c:pt idx="10">
                  <c:v>814.97468354430384</c:v>
                </c:pt>
                <c:pt idx="11">
                  <c:v>752.8878504672897</c:v>
                </c:pt>
                <c:pt idx="12">
                  <c:v>227.73529411764707</c:v>
                </c:pt>
                <c:pt idx="1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A-4B38-8ABD-760B400BB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727071082533411"/>
          <c:y val="0.22001343284202063"/>
          <c:w val="5.6599218529064244E-2"/>
          <c:h val="0.152489437293646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</a:t>
            </a:r>
            <a:r>
              <a:rPr lang="en-US" sz="2400" baseline="0"/>
              <a:t> PRODUSENTER </a:t>
            </a:r>
            <a:r>
              <a:rPr lang="en-US" sz="2400"/>
              <a:t>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Fylker!$E$25:$E$38</c:f>
              <c:numCache>
                <c:formatCode>General</c:formatCode>
                <c:ptCount val="14"/>
                <c:pt idx="0">
                  <c:v>126</c:v>
                </c:pt>
                <c:pt idx="1">
                  <c:v>86</c:v>
                </c:pt>
                <c:pt idx="2">
                  <c:v>47</c:v>
                </c:pt>
                <c:pt idx="3">
                  <c:v>391</c:v>
                </c:pt>
                <c:pt idx="4">
                  <c:v>117</c:v>
                </c:pt>
                <c:pt idx="5">
                  <c:v>57</c:v>
                </c:pt>
                <c:pt idx="6">
                  <c:v>102</c:v>
                </c:pt>
                <c:pt idx="7">
                  <c:v>503</c:v>
                </c:pt>
                <c:pt idx="8">
                  <c:v>140</c:v>
                </c:pt>
                <c:pt idx="9">
                  <c:v>41</c:v>
                </c:pt>
                <c:pt idx="10">
                  <c:v>307</c:v>
                </c:pt>
                <c:pt idx="11">
                  <c:v>109</c:v>
                </c:pt>
                <c:pt idx="12">
                  <c:v>34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B-4B00-AC05-0AE32ED07E0D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Fylker!$E$10:$E$23</c:f>
              <c:numCache>
                <c:formatCode>General</c:formatCode>
                <c:ptCount val="14"/>
                <c:pt idx="0">
                  <c:v>119</c:v>
                </c:pt>
                <c:pt idx="1">
                  <c:v>86</c:v>
                </c:pt>
                <c:pt idx="2">
                  <c:v>53</c:v>
                </c:pt>
                <c:pt idx="3">
                  <c:v>390</c:v>
                </c:pt>
                <c:pt idx="4">
                  <c:v>119</c:v>
                </c:pt>
                <c:pt idx="5">
                  <c:v>51</c:v>
                </c:pt>
                <c:pt idx="6">
                  <c:v>102</c:v>
                </c:pt>
                <c:pt idx="7">
                  <c:v>504</c:v>
                </c:pt>
                <c:pt idx="8">
                  <c:v>135</c:v>
                </c:pt>
                <c:pt idx="9">
                  <c:v>39</c:v>
                </c:pt>
                <c:pt idx="10">
                  <c:v>316</c:v>
                </c:pt>
                <c:pt idx="11">
                  <c:v>107</c:v>
                </c:pt>
                <c:pt idx="12">
                  <c:v>34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B-4B00-AC05-0AE32ED07E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25589573851882"/>
          <c:y val="0.21006524284925862"/>
          <c:w val="7.0853825892883152E-2"/>
          <c:h val="0.134903073146007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KJØTTPROSENT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Fylker!$O$40:$O$53</c:f>
              <c:numCache>
                <c:formatCode>0.00</c:formatCode>
                <c:ptCount val="14"/>
                <c:pt idx="0">
                  <c:v>60.545074059497189</c:v>
                </c:pt>
                <c:pt idx="1">
                  <c:v>60.598819429628058</c:v>
                </c:pt>
                <c:pt idx="2">
                  <c:v>59.522129047286285</c:v>
                </c:pt>
                <c:pt idx="3">
                  <c:v>60.315812755883407</c:v>
                </c:pt>
                <c:pt idx="4">
                  <c:v>60.553001263578139</c:v>
                </c:pt>
                <c:pt idx="5">
                  <c:v>60.760106968695922</c:v>
                </c:pt>
                <c:pt idx="6">
                  <c:v>60.697530439567984</c:v>
                </c:pt>
                <c:pt idx="7">
                  <c:v>60.773799035490732</c:v>
                </c:pt>
                <c:pt idx="8">
                  <c:v>60.863842451115502</c:v>
                </c:pt>
                <c:pt idx="9">
                  <c:v>60.589642789642802</c:v>
                </c:pt>
                <c:pt idx="10">
                  <c:v>60.995955122989287</c:v>
                </c:pt>
                <c:pt idx="11">
                  <c:v>60.868826482376598</c:v>
                </c:pt>
                <c:pt idx="12">
                  <c:v>60.179914833215037</c:v>
                </c:pt>
                <c:pt idx="13">
                  <c:v>61.421052631578959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8-4186-86B4-C94FA453E557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0.00</c:formatCode>
                <c:ptCount val="14"/>
                <c:pt idx="0">
                  <c:v>60.573758211363376</c:v>
                </c:pt>
                <c:pt idx="1">
                  <c:v>60.717082519164308</c:v>
                </c:pt>
                <c:pt idx="2">
                  <c:v>59.786804016168979</c:v>
                </c:pt>
                <c:pt idx="3">
                  <c:v>60.350309708177427</c:v>
                </c:pt>
                <c:pt idx="4">
                  <c:v>60.458477758521092</c:v>
                </c:pt>
                <c:pt idx="5">
                  <c:v>60.653913319574514</c:v>
                </c:pt>
                <c:pt idx="6">
                  <c:v>60.530824396341849</c:v>
                </c:pt>
                <c:pt idx="7">
                  <c:v>60.73674322219064</c:v>
                </c:pt>
                <c:pt idx="8">
                  <c:v>60.783946258901359</c:v>
                </c:pt>
                <c:pt idx="9">
                  <c:v>60.334414662827953</c:v>
                </c:pt>
                <c:pt idx="10">
                  <c:v>60.658385574171632</c:v>
                </c:pt>
                <c:pt idx="11">
                  <c:v>60.767699836867855</c:v>
                </c:pt>
                <c:pt idx="12">
                  <c:v>60.055613988956082</c:v>
                </c:pt>
                <c:pt idx="13">
                  <c:v>60.206896551724142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48-4186-86B4-C94FA453E557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0.00</c:formatCode>
                <c:ptCount val="14"/>
                <c:pt idx="0">
                  <c:v>60.598704242987651</c:v>
                </c:pt>
                <c:pt idx="1">
                  <c:v>60.543287566742954</c:v>
                </c:pt>
                <c:pt idx="2">
                  <c:v>59.757866843325608</c:v>
                </c:pt>
                <c:pt idx="3">
                  <c:v>60.385309568702809</c:v>
                </c:pt>
                <c:pt idx="4">
                  <c:v>60.325238964665445</c:v>
                </c:pt>
                <c:pt idx="5">
                  <c:v>60.821665485927717</c:v>
                </c:pt>
                <c:pt idx="6">
                  <c:v>60.32721248529139</c:v>
                </c:pt>
                <c:pt idx="7">
                  <c:v>60.561477805854992</c:v>
                </c:pt>
                <c:pt idx="8">
                  <c:v>60.639424068649689</c:v>
                </c:pt>
                <c:pt idx="9">
                  <c:v>60.383638013743024</c:v>
                </c:pt>
                <c:pt idx="10">
                  <c:v>60.586586297780755</c:v>
                </c:pt>
                <c:pt idx="11">
                  <c:v>60.849311658243906</c:v>
                </c:pt>
                <c:pt idx="12">
                  <c:v>60.133618455158093</c:v>
                </c:pt>
                <c:pt idx="13">
                  <c:v>61.7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48-4186-86B4-C94FA453E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97432214303625"/>
          <c:y val="2.5984334216818776E-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KJØTTPROSENT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Fylker!$O$25:$O$38</c:f>
              <c:numCache>
                <c:formatCode>0.00</c:formatCode>
                <c:ptCount val="14"/>
                <c:pt idx="0">
                  <c:v>60.573758211363376</c:v>
                </c:pt>
                <c:pt idx="1">
                  <c:v>60.717082519164308</c:v>
                </c:pt>
                <c:pt idx="2">
                  <c:v>59.786804016168979</c:v>
                </c:pt>
                <c:pt idx="3">
                  <c:v>60.350309708177427</c:v>
                </c:pt>
                <c:pt idx="4">
                  <c:v>60.458477758521092</c:v>
                </c:pt>
                <c:pt idx="5">
                  <c:v>60.653913319574514</c:v>
                </c:pt>
                <c:pt idx="6">
                  <c:v>60.530824396341849</c:v>
                </c:pt>
                <c:pt idx="7">
                  <c:v>60.73674322219064</c:v>
                </c:pt>
                <c:pt idx="8">
                  <c:v>60.783946258901359</c:v>
                </c:pt>
                <c:pt idx="9">
                  <c:v>60.334414662827953</c:v>
                </c:pt>
                <c:pt idx="10">
                  <c:v>60.658385574171632</c:v>
                </c:pt>
                <c:pt idx="11">
                  <c:v>60.767699836867855</c:v>
                </c:pt>
                <c:pt idx="12">
                  <c:v>60.055613988956082</c:v>
                </c:pt>
                <c:pt idx="13">
                  <c:v>60.206896551724142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6-473D-9BD3-FDB9F76A579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Fylker!$O$10:$O$23</c:f>
              <c:numCache>
                <c:formatCode>0.00</c:formatCode>
                <c:ptCount val="14"/>
                <c:pt idx="0">
                  <c:v>60.598704242987651</c:v>
                </c:pt>
                <c:pt idx="1">
                  <c:v>60.543287566742954</c:v>
                </c:pt>
                <c:pt idx="2">
                  <c:v>59.757866843325608</c:v>
                </c:pt>
                <c:pt idx="3">
                  <c:v>60.385309568702809</c:v>
                </c:pt>
                <c:pt idx="4">
                  <c:v>60.325238964665445</c:v>
                </c:pt>
                <c:pt idx="5">
                  <c:v>60.821665485927717</c:v>
                </c:pt>
                <c:pt idx="6">
                  <c:v>60.32721248529139</c:v>
                </c:pt>
                <c:pt idx="7">
                  <c:v>60.561477805854992</c:v>
                </c:pt>
                <c:pt idx="8">
                  <c:v>60.639424068649689</c:v>
                </c:pt>
                <c:pt idx="9">
                  <c:v>60.383638013743024</c:v>
                </c:pt>
                <c:pt idx="10">
                  <c:v>60.586586297780755</c:v>
                </c:pt>
                <c:pt idx="11">
                  <c:v>60.849311658243906</c:v>
                </c:pt>
                <c:pt idx="12">
                  <c:v>60.133618455158093</c:v>
                </c:pt>
                <c:pt idx="13">
                  <c:v>61.7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6-473D-9BD3-FDB9F76A5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836653760597191"/>
          <c:y val="0.16004325680783477"/>
          <c:w val="7.8254456403293565E-2"/>
          <c:h val="0.124898675937723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SLAKTEVEKT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Fylker!$R$40:$R$53</c:f>
              <c:numCache>
                <c:formatCode>0.0</c:formatCode>
                <c:ptCount val="14"/>
                <c:pt idx="0">
                  <c:v>86.308256554002014</c:v>
                </c:pt>
                <c:pt idx="1">
                  <c:v>86.505174063011282</c:v>
                </c:pt>
                <c:pt idx="2">
                  <c:v>87.103156300954822</c:v>
                </c:pt>
                <c:pt idx="3">
                  <c:v>86.585415667538371</c:v>
                </c:pt>
                <c:pt idx="4">
                  <c:v>85.898459071748064</c:v>
                </c:pt>
                <c:pt idx="5">
                  <c:v>85.907686539772357</c:v>
                </c:pt>
                <c:pt idx="6">
                  <c:v>84.6646030817911</c:v>
                </c:pt>
                <c:pt idx="7">
                  <c:v>84.923116185262359</c:v>
                </c:pt>
                <c:pt idx="8">
                  <c:v>83.428817784169198</c:v>
                </c:pt>
                <c:pt idx="9">
                  <c:v>84.87359591759585</c:v>
                </c:pt>
                <c:pt idx="10">
                  <c:v>83.462470582712413</c:v>
                </c:pt>
                <c:pt idx="11">
                  <c:v>82.65711367661325</c:v>
                </c:pt>
                <c:pt idx="12">
                  <c:v>82.627040454223021</c:v>
                </c:pt>
                <c:pt idx="13">
                  <c:v>72.547368421052639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E10-AEB1-8C7910ADE030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Fylker!$R$25:$R$38</c:f>
              <c:numCache>
                <c:formatCode>0.0</c:formatCode>
                <c:ptCount val="14"/>
                <c:pt idx="0">
                  <c:v>84.6353259575111</c:v>
                </c:pt>
                <c:pt idx="1">
                  <c:v>84.050349842176146</c:v>
                </c:pt>
                <c:pt idx="2">
                  <c:v>84.595331855522261</c:v>
                </c:pt>
                <c:pt idx="3">
                  <c:v>85.229811244006498</c:v>
                </c:pt>
                <c:pt idx="4">
                  <c:v>83.945455867789207</c:v>
                </c:pt>
                <c:pt idx="5">
                  <c:v>85.33932370217471</c:v>
                </c:pt>
                <c:pt idx="6">
                  <c:v>83.750707283373856</c:v>
                </c:pt>
                <c:pt idx="7">
                  <c:v>84.041000480104685</c:v>
                </c:pt>
                <c:pt idx="8">
                  <c:v>82.516196970002426</c:v>
                </c:pt>
                <c:pt idx="9">
                  <c:v>83.303181947204052</c:v>
                </c:pt>
                <c:pt idx="10">
                  <c:v>82.935023368013745</c:v>
                </c:pt>
                <c:pt idx="11">
                  <c:v>81.101115572845018</c:v>
                </c:pt>
                <c:pt idx="12">
                  <c:v>83.173560347094622</c:v>
                </c:pt>
                <c:pt idx="13">
                  <c:v>79.589655172413813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77-4E10-AEB1-8C7910ADE030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Fylker!$D$10:$D$35</c:f>
              <c:strCache>
                <c:ptCount val="26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  <c:pt idx="15">
                  <c:v>Østfold</c:v>
                </c:pt>
                <c:pt idx="16">
                  <c:v>Akershus</c:v>
                </c:pt>
                <c:pt idx="17">
                  <c:v>Buskerud</c:v>
                </c:pt>
                <c:pt idx="18">
                  <c:v>Innlandet</c:v>
                </c:pt>
                <c:pt idx="19">
                  <c:v>Vestfold</c:v>
                </c:pt>
                <c:pt idx="20">
                  <c:v>Telemark</c:v>
                </c:pt>
                <c:pt idx="21">
                  <c:v>Agder</c:v>
                </c:pt>
                <c:pt idx="22">
                  <c:v>Rogaland</c:v>
                </c:pt>
                <c:pt idx="23">
                  <c:v>Vestland</c:v>
                </c:pt>
                <c:pt idx="24">
                  <c:v>Møre og Romsdal</c:v>
                </c:pt>
                <c:pt idx="25">
                  <c:v>Trøndelag</c:v>
                </c:pt>
              </c:strCache>
            </c:strRef>
          </c:cat>
          <c:val>
            <c:numRef>
              <c:f>Fylker!$R$10:$R$23</c:f>
              <c:numCache>
                <c:formatCode>0.0</c:formatCode>
                <c:ptCount val="14"/>
                <c:pt idx="0">
                  <c:v>82.921495717172064</c:v>
                </c:pt>
                <c:pt idx="1">
                  <c:v>82.783078756674371</c:v>
                </c:pt>
                <c:pt idx="2">
                  <c:v>82.035549850944236</c:v>
                </c:pt>
                <c:pt idx="3">
                  <c:v>83.194202627865337</c:v>
                </c:pt>
                <c:pt idx="4">
                  <c:v>82.497833745032722</c:v>
                </c:pt>
                <c:pt idx="5">
                  <c:v>84.378849745604683</c:v>
                </c:pt>
                <c:pt idx="6">
                  <c:v>82.408360686195309</c:v>
                </c:pt>
                <c:pt idx="7">
                  <c:v>81.972440317148738</c:v>
                </c:pt>
                <c:pt idx="8">
                  <c:v>80.823687033293893</c:v>
                </c:pt>
                <c:pt idx="9">
                  <c:v>81.799286918189921</c:v>
                </c:pt>
                <c:pt idx="10">
                  <c:v>81.20331170755351</c:v>
                </c:pt>
                <c:pt idx="11">
                  <c:v>79.41392491722398</c:v>
                </c:pt>
                <c:pt idx="12">
                  <c:v>81.545295489891018</c:v>
                </c:pt>
                <c:pt idx="13">
                  <c:v>75.980000000000018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7-4E10-AEB1-8C7910ADE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7388044690986686E-2"/>
              <c:y val="0.328694309865810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97432214303625"/>
          <c:y val="2.5984334216818776E-2"/>
          <c:w val="7.2703983520485765E-2"/>
          <c:h val="0.208935612487315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KJØTT% i de ulike regionene</a:t>
            </a:r>
          </a:p>
        </c:rich>
      </c:tx>
      <c:layout>
        <c:manualLayout>
          <c:xMode val="edge"/>
          <c:yMode val="edge"/>
          <c:x val="0.18082152016980177"/>
          <c:y val="3.73338817202635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99103405297701E-2"/>
          <c:y val="0.16790361050277683"/>
          <c:w val="0.87265422869818943"/>
          <c:h val="0.67535204052932918"/>
        </c:manualLayout>
      </c:layout>
      <c:barChart>
        <c:barDir val="col"/>
        <c:grouping val="clustered"/>
        <c:varyColors val="0"/>
        <c:ser>
          <c:idx val="9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A-4943-861A-0D88518A76CB}"/>
            </c:ext>
          </c:extLst>
        </c:ser>
        <c:ser>
          <c:idx val="2"/>
          <c:order val="1"/>
          <c:tx>
            <c:strRef>
              <c:f>'Ark1'!$C$184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'Ark1'!$U$184:$U$187</c:f>
              <c:numCache>
                <c:formatCode>General</c:formatCode>
                <c:ptCount val="4"/>
                <c:pt idx="0">
                  <c:v>60.442527384120318</c:v>
                </c:pt>
                <c:pt idx="1">
                  <c:v>60.741854242434179</c:v>
                </c:pt>
                <c:pt idx="2">
                  <c:v>60.630146331118354</c:v>
                </c:pt>
                <c:pt idx="3">
                  <c:v>60.70532545733451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A-4943-861A-0D88518A76CB}"/>
            </c:ext>
          </c:extLst>
        </c:ser>
        <c:ser>
          <c:idx val="3"/>
          <c:order val="2"/>
          <c:tx>
            <c:strRef>
              <c:f>'Ark1'!$C$180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'Ark1'!$U$180:$U$183</c:f>
              <c:numCache>
                <c:formatCode>General</c:formatCode>
                <c:ptCount val="4"/>
                <c:pt idx="0">
                  <c:v>60.426263513450394</c:v>
                </c:pt>
                <c:pt idx="1">
                  <c:v>60.56964940659492</c:v>
                </c:pt>
                <c:pt idx="2">
                  <c:v>60.569792184476952</c:v>
                </c:pt>
                <c:pt idx="3">
                  <c:v>60.786907951500851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FA-4943-861A-0D88518A7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ax val="61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3576044335696967E-2"/>
          <c:y val="0.16030844829709634"/>
          <c:w val="8.3942316843500092E-2"/>
          <c:h val="0.15153126115809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middel VEKT innen FYLKE,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986580919050335E-2"/>
          <c:y val="0.13803486201729956"/>
          <c:w val="0.91397501508948364"/>
          <c:h val="0.6603600149734395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Fylker!$R$25:$R$38</c:f>
              <c:numCache>
                <c:formatCode>0.0</c:formatCode>
                <c:ptCount val="14"/>
                <c:pt idx="0">
                  <c:v>84.6353259575111</c:v>
                </c:pt>
                <c:pt idx="1">
                  <c:v>84.050349842176146</c:v>
                </c:pt>
                <c:pt idx="2">
                  <c:v>84.595331855522261</c:v>
                </c:pt>
                <c:pt idx="3">
                  <c:v>85.229811244006498</c:v>
                </c:pt>
                <c:pt idx="4">
                  <c:v>83.945455867789207</c:v>
                </c:pt>
                <c:pt idx="5">
                  <c:v>85.33932370217471</c:v>
                </c:pt>
                <c:pt idx="6">
                  <c:v>83.750707283373856</c:v>
                </c:pt>
                <c:pt idx="7">
                  <c:v>84.041000480104685</c:v>
                </c:pt>
                <c:pt idx="8">
                  <c:v>82.516196970002426</c:v>
                </c:pt>
                <c:pt idx="9">
                  <c:v>83.303181947204052</c:v>
                </c:pt>
                <c:pt idx="10">
                  <c:v>82.935023368013745</c:v>
                </c:pt>
                <c:pt idx="11">
                  <c:v>81.101115572845018</c:v>
                </c:pt>
                <c:pt idx="12">
                  <c:v>83.173560347094622</c:v>
                </c:pt>
                <c:pt idx="13">
                  <c:v>79.589655172413813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3-4996-80FA-6FCF70D5201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Fylker!$R$10:$R$23</c:f>
              <c:numCache>
                <c:formatCode>0.0</c:formatCode>
                <c:ptCount val="14"/>
                <c:pt idx="0">
                  <c:v>82.921495717172064</c:v>
                </c:pt>
                <c:pt idx="1">
                  <c:v>82.783078756674371</c:v>
                </c:pt>
                <c:pt idx="2">
                  <c:v>82.035549850944236</c:v>
                </c:pt>
                <c:pt idx="3">
                  <c:v>83.194202627865337</c:v>
                </c:pt>
                <c:pt idx="4">
                  <c:v>82.497833745032722</c:v>
                </c:pt>
                <c:pt idx="5">
                  <c:v>84.378849745604683</c:v>
                </c:pt>
                <c:pt idx="6">
                  <c:v>82.408360686195309</c:v>
                </c:pt>
                <c:pt idx="7">
                  <c:v>81.972440317148738</c:v>
                </c:pt>
                <c:pt idx="8">
                  <c:v>80.823687033293893</c:v>
                </c:pt>
                <c:pt idx="9">
                  <c:v>81.799286918189921</c:v>
                </c:pt>
                <c:pt idx="10">
                  <c:v>81.20331170755351</c:v>
                </c:pt>
                <c:pt idx="11">
                  <c:v>79.41392491722398</c:v>
                </c:pt>
                <c:pt idx="12">
                  <c:v>81.545295489891018</c:v>
                </c:pt>
                <c:pt idx="13">
                  <c:v>75.980000000000018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63-4996-80FA-6FCF70D5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11425425480786"/>
          <c:y val="4.6648271772450227E-2"/>
          <c:w val="6.6469605645441229E-2"/>
          <c:h val="0.17091877684181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antall%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18504538448081E-2"/>
          <c:y val="0.13812912711490041"/>
          <c:w val="0.90972072076738708"/>
          <c:h val="0.69258772310630956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Fylker!$K$40:$K$53</c:f>
              <c:numCache>
                <c:formatCode>0.0</c:formatCode>
                <c:ptCount val="14"/>
                <c:pt idx="0">
                  <c:v>7.0869173519488786</c:v>
                </c:pt>
                <c:pt idx="1">
                  <c:v>3.8280674329896689</c:v>
                </c:pt>
                <c:pt idx="2">
                  <c:v>0.5852833173918085</c:v>
                </c:pt>
                <c:pt idx="3">
                  <c:v>22.283472626785969</c:v>
                </c:pt>
                <c:pt idx="4">
                  <c:v>6.4070017075847536</c:v>
                </c:pt>
                <c:pt idx="5">
                  <c:v>1.2963137454810696</c:v>
                </c:pt>
                <c:pt idx="6">
                  <c:v>1.9825336924300236</c:v>
                </c:pt>
                <c:pt idx="7">
                  <c:v>28.153727368062128</c:v>
                </c:pt>
                <c:pt idx="8">
                  <c:v>3.4090685697977805</c:v>
                </c:pt>
                <c:pt idx="9">
                  <c:v>1.8018781398646804</c:v>
                </c:pt>
                <c:pt idx="10">
                  <c:v>17.407874141716658</c:v>
                </c:pt>
                <c:pt idx="11">
                  <c:v>5.1039091421199956</c:v>
                </c:pt>
                <c:pt idx="12">
                  <c:v>0.5753184520157838</c:v>
                </c:pt>
                <c:pt idx="13">
                  <c:v>1.2879757969011304E-3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33-4E90-ADA5-EAFA1D2BD575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</c:formatCode>
                <c:ptCount val="14"/>
                <c:pt idx="0">
                  <c:v>7.0473263866171987</c:v>
                </c:pt>
                <c:pt idx="1">
                  <c:v>3.6299278506480759</c:v>
                </c:pt>
                <c:pt idx="2">
                  <c:v>0.52285853614448485</c:v>
                </c:pt>
                <c:pt idx="3">
                  <c:v>22.618892648751967</c:v>
                </c:pt>
                <c:pt idx="4">
                  <c:v>6.5569104402412224</c:v>
                </c:pt>
                <c:pt idx="5">
                  <c:v>1.2786157468641639</c:v>
                </c:pt>
                <c:pt idx="6">
                  <c:v>2.0622965171766996</c:v>
                </c:pt>
                <c:pt idx="7">
                  <c:v>27.803097086979193</c:v>
                </c:pt>
                <c:pt idx="8">
                  <c:v>3.3562904562804072</c:v>
                </c:pt>
                <c:pt idx="9">
                  <c:v>1.6723109578387971</c:v>
                </c:pt>
                <c:pt idx="10">
                  <c:v>17.489388710113651</c:v>
                </c:pt>
                <c:pt idx="11">
                  <c:v>5.3911355513452879</c:v>
                </c:pt>
                <c:pt idx="12">
                  <c:v>0.515304336447867</c:v>
                </c:pt>
                <c:pt idx="13">
                  <c:v>3.9119962714628644E-3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33-4E90-ADA5-EAFA1D2BD575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</c:formatCode>
                <c:ptCount val="14"/>
                <c:pt idx="0">
                  <c:v>7.1489867184163725</c:v>
                </c:pt>
                <c:pt idx="1">
                  <c:v>3.5533776953722569</c:v>
                </c:pt>
                <c:pt idx="2">
                  <c:v>0.41974561199612959</c:v>
                </c:pt>
                <c:pt idx="3">
                  <c:v>22.867149027260496</c:v>
                </c:pt>
                <c:pt idx="4">
                  <c:v>6.3168606379700867</c:v>
                </c:pt>
                <c:pt idx="5">
                  <c:v>1.0524722557069732</c:v>
                </c:pt>
                <c:pt idx="6">
                  <c:v>2.1991372646532574</c:v>
                </c:pt>
                <c:pt idx="7">
                  <c:v>28.216743336234341</c:v>
                </c:pt>
                <c:pt idx="8">
                  <c:v>3.2860702837404658</c:v>
                </c:pt>
                <c:pt idx="9">
                  <c:v>1.5693837064105125</c:v>
                </c:pt>
                <c:pt idx="10">
                  <c:v>17.401469244782231</c:v>
                </c:pt>
                <c:pt idx="11">
                  <c:v>5.4433816414675151</c:v>
                </c:pt>
                <c:pt idx="12">
                  <c:v>0.52319547226111263</c:v>
                </c:pt>
                <c:pt idx="13">
                  <c:v>2.0271037282491764E-3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33-4E90-ADA5-EAFA1D2BD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27998544262919"/>
          <c:y val="0.29486050458973817"/>
          <c:w val="6.1357207081432739E-2"/>
          <c:h val="0.151948273334230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antall%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629031269439995"/>
          <c:h val="0.6865291727555514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</c:formatCode>
                <c:ptCount val="14"/>
                <c:pt idx="0">
                  <c:v>7.0473263866171987</c:v>
                </c:pt>
                <c:pt idx="1">
                  <c:v>3.6299278506480759</c:v>
                </c:pt>
                <c:pt idx="2">
                  <c:v>0.52285853614448485</c:v>
                </c:pt>
                <c:pt idx="3">
                  <c:v>22.618892648751967</c:v>
                </c:pt>
                <c:pt idx="4">
                  <c:v>6.5569104402412224</c:v>
                </c:pt>
                <c:pt idx="5">
                  <c:v>1.2786157468641639</c:v>
                </c:pt>
                <c:pt idx="6">
                  <c:v>2.0622965171766996</c:v>
                </c:pt>
                <c:pt idx="7">
                  <c:v>27.803097086979193</c:v>
                </c:pt>
                <c:pt idx="8">
                  <c:v>3.3562904562804072</c:v>
                </c:pt>
                <c:pt idx="9">
                  <c:v>1.6723109578387971</c:v>
                </c:pt>
                <c:pt idx="10">
                  <c:v>17.489388710113651</c:v>
                </c:pt>
                <c:pt idx="11">
                  <c:v>5.3911355513452879</c:v>
                </c:pt>
                <c:pt idx="12">
                  <c:v>0.515304336447867</c:v>
                </c:pt>
                <c:pt idx="13">
                  <c:v>3.9119962714628644E-3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A-46EB-B705-018631049A9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</c:formatCode>
                <c:ptCount val="14"/>
                <c:pt idx="0">
                  <c:v>7.1489867184163725</c:v>
                </c:pt>
                <c:pt idx="1">
                  <c:v>3.5533776953722569</c:v>
                </c:pt>
                <c:pt idx="2">
                  <c:v>0.41974561199612959</c:v>
                </c:pt>
                <c:pt idx="3">
                  <c:v>22.867149027260496</c:v>
                </c:pt>
                <c:pt idx="4">
                  <c:v>6.3168606379700867</c:v>
                </c:pt>
                <c:pt idx="5">
                  <c:v>1.0524722557069732</c:v>
                </c:pt>
                <c:pt idx="6">
                  <c:v>2.1991372646532574</c:v>
                </c:pt>
                <c:pt idx="7">
                  <c:v>28.216743336234341</c:v>
                </c:pt>
                <c:pt idx="8">
                  <c:v>3.2860702837404658</c:v>
                </c:pt>
                <c:pt idx="9">
                  <c:v>1.5693837064105125</c:v>
                </c:pt>
                <c:pt idx="10">
                  <c:v>17.401469244782231</c:v>
                </c:pt>
                <c:pt idx="11">
                  <c:v>5.4433816414675151</c:v>
                </c:pt>
                <c:pt idx="12">
                  <c:v>0.52319547226111263</c:v>
                </c:pt>
                <c:pt idx="13">
                  <c:v>2.0271037282491764E-3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4A-46EB-B705-01863104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45659108756767"/>
          <c:y val="0.19176397850425239"/>
          <c:w val="7.3056809428028543E-2"/>
          <c:h val="0.158079653931322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GRIS, 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448922039779691E-2"/>
          <c:y val="0.14418771561754035"/>
          <c:w val="0.88877768679226588"/>
          <c:h val="0.64702445706348399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Fylker!$G$40:$G$53</c:f>
              <c:numCache>
                <c:formatCode>#,##0</c:formatCode>
                <c:ptCount val="14"/>
                <c:pt idx="0">
                  <c:v>104545</c:v>
                </c:pt>
                <c:pt idx="1">
                  <c:v>56471</c:v>
                </c:pt>
                <c:pt idx="2">
                  <c:v>8634</c:v>
                </c:pt>
                <c:pt idx="3">
                  <c:v>328722</c:v>
                </c:pt>
                <c:pt idx="4">
                  <c:v>94515</c:v>
                </c:pt>
                <c:pt idx="5">
                  <c:v>19123</c:v>
                </c:pt>
                <c:pt idx="6">
                  <c:v>29246</c:v>
                </c:pt>
                <c:pt idx="7">
                  <c:v>415319</c:v>
                </c:pt>
                <c:pt idx="8">
                  <c:v>50290</c:v>
                </c:pt>
                <c:pt idx="9">
                  <c:v>26581</c:v>
                </c:pt>
                <c:pt idx="10">
                  <c:v>256798</c:v>
                </c:pt>
                <c:pt idx="11">
                  <c:v>75292</c:v>
                </c:pt>
                <c:pt idx="12">
                  <c:v>8487</c:v>
                </c:pt>
                <c:pt idx="1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1D-4E52-BDF0-D16343EFF63E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#,##0</c:formatCode>
                <c:ptCount val="14"/>
                <c:pt idx="0">
                  <c:v>104485</c:v>
                </c:pt>
                <c:pt idx="1">
                  <c:v>53818</c:v>
                </c:pt>
                <c:pt idx="2">
                  <c:v>7752</c:v>
                </c:pt>
                <c:pt idx="3">
                  <c:v>335352</c:v>
                </c:pt>
                <c:pt idx="4">
                  <c:v>97214</c:v>
                </c:pt>
                <c:pt idx="5">
                  <c:v>18957</c:v>
                </c:pt>
                <c:pt idx="6">
                  <c:v>30576</c:v>
                </c:pt>
                <c:pt idx="7">
                  <c:v>412214</c:v>
                </c:pt>
                <c:pt idx="8">
                  <c:v>49761</c:v>
                </c:pt>
                <c:pt idx="9">
                  <c:v>24794</c:v>
                </c:pt>
                <c:pt idx="10">
                  <c:v>259301</c:v>
                </c:pt>
                <c:pt idx="11">
                  <c:v>79930</c:v>
                </c:pt>
                <c:pt idx="12">
                  <c:v>7640</c:v>
                </c:pt>
                <c:pt idx="1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1D-4E52-BDF0-D16343EFF63E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#,##0</c:formatCode>
                <c:ptCount val="14"/>
                <c:pt idx="0">
                  <c:v>105801</c:v>
                </c:pt>
                <c:pt idx="1">
                  <c:v>52588</c:v>
                </c:pt>
                <c:pt idx="2">
                  <c:v>6212</c:v>
                </c:pt>
                <c:pt idx="3">
                  <c:v>338421</c:v>
                </c:pt>
                <c:pt idx="4">
                  <c:v>93486</c:v>
                </c:pt>
                <c:pt idx="5">
                  <c:v>15576</c:v>
                </c:pt>
                <c:pt idx="6">
                  <c:v>32546</c:v>
                </c:pt>
                <c:pt idx="7">
                  <c:v>417592</c:v>
                </c:pt>
                <c:pt idx="8">
                  <c:v>48632</c:v>
                </c:pt>
                <c:pt idx="9">
                  <c:v>23226</c:v>
                </c:pt>
                <c:pt idx="10">
                  <c:v>257532</c:v>
                </c:pt>
                <c:pt idx="11">
                  <c:v>80559</c:v>
                </c:pt>
                <c:pt idx="12">
                  <c:v>7743</c:v>
                </c:pt>
                <c:pt idx="1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1D-4E52-BDF0-D16343EFF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7819984"/>
        <c:axId val="427820376"/>
      </c:barChart>
      <c:catAx>
        <c:axId val="4278199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20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820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781998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00901093182982"/>
          <c:y val="0.23841588963696966"/>
          <c:w val="6.2223423917573142E-2"/>
          <c:h val="0.18214969891973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</a:t>
            </a:r>
            <a:r>
              <a:rPr lang="nb-NO" sz="2400" baseline="0"/>
              <a:t> slaktgris 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8034632034632034"/>
          <c:w val="0.8378670057547154"/>
          <c:h val="0.7090288713910760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Produksjon!$H$10:$H$11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9F-46E0-8AC5-5486560EBCD9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Produksjon!$H$13:$H$14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4-4F32-99DF-803C98769C62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Produksjon!$H$16:$H$17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4-4F32-99DF-803C98769C62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Produksjon!$H$19:$H$20</c:f>
              <c:numCache>
                <c:formatCode>#,##0</c:formatCode>
                <c:ptCount val="2"/>
                <c:pt idx="0">
                  <c:v>772350</c:v>
                </c:pt>
                <c:pt idx="1">
                  <c:v>702833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E-4A93-A899-1781E3C328F0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Produksjon!$H$22:$H$23</c:f>
              <c:numCache>
                <c:formatCode>#,##0</c:formatCode>
                <c:ptCount val="2"/>
                <c:pt idx="0">
                  <c:v>847546</c:v>
                </c:pt>
                <c:pt idx="1">
                  <c:v>635073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E-4A93-A899-1781E3C32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33136105433296"/>
          <c:y val="0.14727826181490625"/>
          <c:w val="7.0806271218679384E-2"/>
          <c:h val="0.20938963004377906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SLAKTEVEKT </a:t>
            </a:r>
            <a:r>
              <a:rPr lang="nb-NO" sz="2400" baseline="0"/>
              <a:t>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9693108507583"/>
          <c:y val="0.17596328565438196"/>
          <c:w val="0.81796053179666051"/>
          <c:h val="0.713411883672331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Produksjon!$P$10:$P$11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B-4C9D-9CFC-7F6C33F37A03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Produksjon!$P$13:$P$14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B-4C9D-9CFC-7F6C33F37A03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Produksjon!$P$16:$P$17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B-4C9D-9CFC-7F6C33F37A03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Produksjon!$P$19:$P$20</c:f>
              <c:numCache>
                <c:formatCode>0.0</c:formatCode>
                <c:ptCount val="2"/>
                <c:pt idx="0">
                  <c:v>85.09748226434435</c:v>
                </c:pt>
                <c:pt idx="1">
                  <c:v>85.103582086345995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F-4316-9F00-96EE6CD56915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Produksjon!$P$22:$P$23</c:f>
              <c:numCache>
                <c:formatCode>0.0</c:formatCode>
                <c:ptCount val="2"/>
                <c:pt idx="0">
                  <c:v>83.990150081661085</c:v>
                </c:pt>
                <c:pt idx="1">
                  <c:v>83.875114684615184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F-4316-9F00-96EE6CD56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2.695645638385074E-2"/>
              <c:y val="0.3575705650205953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85061187619852"/>
          <c:y val="0.22179064401959617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ANTALL%</a:t>
            </a:r>
            <a:r>
              <a:rPr lang="nb-NO" sz="2400" baseline="0"/>
              <a:t> slaktgris 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624998697068562E-2"/>
          <c:y val="0.17815482630746107"/>
          <c:w val="0.82393246418466781"/>
          <c:h val="0.71122034301925274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Produksjon!$K$10:$K$11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A87-B310-7B005B215281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Produksjon!$K$13:$K$14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A87-B310-7B005B215281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Produksjon!$K$16:$K$17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C3-4A87-B310-7B005B215281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Produksjon!$K$19:$K$20</c:f>
              <c:numCache>
                <c:formatCode>0.0</c:formatCode>
                <c:ptCount val="2"/>
                <c:pt idx="0">
                  <c:v>52.356216144030945</c:v>
                </c:pt>
                <c:pt idx="1">
                  <c:v>47.643783855969055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9-4910-B074-27930809AF59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Produksjon!$K$22:$K$23</c:f>
              <c:numCache>
                <c:formatCode>0.0</c:formatCode>
                <c:ptCount val="2"/>
                <c:pt idx="0">
                  <c:v>57.165461929194223</c:v>
                </c:pt>
                <c:pt idx="1">
                  <c:v>42.834538070805792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79-4910-B074-27930809A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/>
                </a:pPr>
                <a:r>
                  <a:rPr lang="en-US" sz="18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819488782210914E-2"/>
              <c:y val="0.4175968635084323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7461369160323"/>
          <c:y val="0.2130244814072797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KJØTT% </a:t>
            </a:r>
            <a:r>
              <a:rPr lang="nb-NO" sz="2400" baseline="0"/>
              <a:t>i de to produksjonsformene </a:t>
            </a:r>
            <a:r>
              <a:rPr lang="nb-NO" sz="2400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59693108507583"/>
          <c:y val="0.17596328565438196"/>
          <c:w val="0.81796053179666051"/>
          <c:h val="0.7134118836723317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Produksjon!$D$10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Produksjon!$N$10:$N$11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1-4C7B-98D3-326EA34ECDF2}"/>
            </c:ext>
          </c:extLst>
        </c:ser>
        <c:ser>
          <c:idx val="0"/>
          <c:order val="1"/>
          <c:tx>
            <c:strRef>
              <c:f>Produksjon!$D$13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Produksjon!$N$13:$N$14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1-4C7B-98D3-326EA34ECDF2}"/>
            </c:ext>
          </c:extLst>
        </c:ser>
        <c:ser>
          <c:idx val="1"/>
          <c:order val="2"/>
          <c:tx>
            <c:strRef>
              <c:f>Produksjon!$D$16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Produksjon!$C$10:$C$11</c:f>
              <c:strCache>
                <c:ptCount val="2"/>
                <c:pt idx="0">
                  <c:v>Slaktegris</c:v>
                </c:pt>
                <c:pt idx="1">
                  <c:v>Smågris</c:v>
                </c:pt>
              </c:strCache>
            </c:strRef>
          </c:cat>
          <c:val>
            <c:numRef>
              <c:f>Produksjon!$N$16:$N$17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D1-4C7B-98D3-326EA34ECDF2}"/>
            </c:ext>
          </c:extLst>
        </c:ser>
        <c:ser>
          <c:idx val="2"/>
          <c:order val="3"/>
          <c:tx>
            <c:strRef>
              <c:f>Produksjon!$D$19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Produksjon!$N$19:$N$20</c:f>
              <c:numCache>
                <c:formatCode>0.00</c:formatCode>
                <c:ptCount val="2"/>
                <c:pt idx="0">
                  <c:v>60.615169407651187</c:v>
                </c:pt>
                <c:pt idx="1">
                  <c:v>60.719174824734019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0-499F-935B-AC726B930319}"/>
            </c:ext>
          </c:extLst>
        </c:ser>
        <c:ser>
          <c:idx val="4"/>
          <c:order val="4"/>
          <c:tx>
            <c:strRef>
              <c:f>Produksjon!$D$22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Produksjon!$N$22:$N$23</c:f>
              <c:numCache>
                <c:formatCode>0.00</c:formatCode>
                <c:ptCount val="2"/>
                <c:pt idx="0">
                  <c:v>60.52144057566219</c:v>
                </c:pt>
                <c:pt idx="1">
                  <c:v>60.675084867730256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0-499F-935B-AC726B930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2.695645638385074E-2"/>
              <c:y val="0.35757056502059531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03305135415141"/>
          <c:y val="0.15604442442722274"/>
          <c:w val="6.3839016766004245E-2"/>
          <c:h val="0.28390201224846889"/>
        </c:manualLayout>
      </c:layout>
      <c:overlay val="0"/>
      <c:spPr>
        <a:solidFill>
          <a:schemeClr val="accent6">
            <a:lumMod val="40000"/>
            <a:lumOff val="60000"/>
          </a:schemeClr>
        </a:solidFill>
      </c:spPr>
      <c:txPr>
        <a:bodyPr/>
        <a:lstStyle/>
        <a:p>
          <a:pPr>
            <a:defRPr sz="18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VEKT i de ulike regionene</a:t>
            </a:r>
          </a:p>
        </c:rich>
      </c:tx>
      <c:layout>
        <c:manualLayout>
          <c:xMode val="edge"/>
          <c:yMode val="edge"/>
          <c:x val="0.17022843855279543"/>
          <c:y val="3.06508762711779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194094311395438E-2"/>
          <c:y val="0.16972149713509083"/>
          <c:w val="0.86170631391584129"/>
          <c:h val="0.673533993704203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7-4C30-BBAB-ADC16130ED23}"/>
            </c:ext>
          </c:extLst>
        </c:ser>
        <c:ser>
          <c:idx val="5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77-4C30-BBAB-ADC16130ED23}"/>
            </c:ext>
          </c:extLst>
        </c:ser>
        <c:ser>
          <c:idx val="9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77-4C30-BBAB-ADC16130ED23}"/>
            </c:ext>
          </c:extLst>
        </c:ser>
        <c:ser>
          <c:idx val="2"/>
          <c:order val="3"/>
          <c:tx>
            <c:strRef>
              <c:f>'Ark1'!$C$184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'Ark1'!$W$184:$W$187</c:f>
              <c:numCache>
                <c:formatCode>General</c:formatCode>
                <c:ptCount val="4"/>
                <c:pt idx="0">
                  <c:v>84.773027739956689</c:v>
                </c:pt>
                <c:pt idx="1">
                  <c:v>83.875898780073499</c:v>
                </c:pt>
                <c:pt idx="2">
                  <c:v>82.967114272585462</c:v>
                </c:pt>
                <c:pt idx="3">
                  <c:v>81.280561851775744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77-4C30-BBAB-ADC16130ED23}"/>
            </c:ext>
          </c:extLst>
        </c:ser>
        <c:ser>
          <c:idx val="3"/>
          <c:order val="4"/>
          <c:tx>
            <c:strRef>
              <c:f>'Ark1'!$C$180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3177871259830715E-2"/>
                  <c:y val="-2.0219680971934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FD-47F6-9886-9A17BFAB1421}"/>
                </c:ext>
              </c:extLst>
            </c:dLbl>
            <c:dLbl>
              <c:idx val="1"/>
              <c:layout>
                <c:manualLayout>
                  <c:x val="1.8211184561295501E-2"/>
                  <c:y val="-1.838152815630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FD-47F6-9886-9A17BFAB1421}"/>
                </c:ext>
              </c:extLst>
            </c:dLbl>
            <c:dLbl>
              <c:idx val="2"/>
              <c:layout>
                <c:manualLayout>
                  <c:x val="1.076115451349271E-2"/>
                  <c:y val="-4.41156675751291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FD-47F6-9886-9A17BFAB1421}"/>
                </c:ext>
              </c:extLst>
            </c:dLbl>
            <c:dLbl>
              <c:idx val="3"/>
              <c:layout>
                <c:manualLayout>
                  <c:x val="1.3244497862760409E-2"/>
                  <c:y val="-3.6763056312607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FD-47F6-9886-9A17BFAB142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'Ark1'!$W$180:$W$183</c:f>
              <c:numCache>
                <c:formatCode>General</c:formatCode>
                <c:ptCount val="4"/>
                <c:pt idx="0">
                  <c:v>82.993113162590092</c:v>
                </c:pt>
                <c:pt idx="1">
                  <c:v>81.852009229785381</c:v>
                </c:pt>
                <c:pt idx="2">
                  <c:v>81.25262907557736</c:v>
                </c:pt>
                <c:pt idx="3">
                  <c:v>79.59945960673825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77-4C30-BBAB-ADC16130E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45135291060291"/>
          <c:y val="0.12842535115937767"/>
          <c:w val="7.2274825556281022E-2"/>
          <c:h val="0.28819860418465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Middel VEKT i de ulike regionene</a:t>
            </a:r>
          </a:p>
        </c:rich>
      </c:tx>
      <c:layout>
        <c:manualLayout>
          <c:xMode val="edge"/>
          <c:yMode val="edge"/>
          <c:x val="0.30205556210655488"/>
          <c:y val="3.7333921395296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611177435584616E-2"/>
          <c:y val="0.16557779320820595"/>
          <c:w val="0.88518320999007516"/>
          <c:h val="0.724376714346921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Regioner!$P$25:$P$28</c:f>
              <c:numCache>
                <c:formatCode>0.0</c:formatCode>
                <c:ptCount val="4"/>
                <c:pt idx="0">
                  <c:v>85.16166491051672</c:v>
                </c:pt>
                <c:pt idx="1">
                  <c:v>83.961271054380219</c:v>
                </c:pt>
                <c:pt idx="2">
                  <c:v>83.576258333505379</c:v>
                </c:pt>
                <c:pt idx="3">
                  <c:v>81.978210190851939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C-4930-8739-FE2539E14754}"/>
            </c:ext>
          </c:extLst>
        </c:ser>
        <c:ser>
          <c:idx val="1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Regioner!$P$20:$P$23</c:f>
              <c:numCache>
                <c:formatCode>0.0</c:formatCode>
                <c:ptCount val="4"/>
                <c:pt idx="0">
                  <c:v>86.32812940549897</c:v>
                </c:pt>
                <c:pt idx="1">
                  <c:v>84.761210413555986</c:v>
                </c:pt>
                <c:pt idx="2">
                  <c:v>83.594810324473571</c:v>
                </c:pt>
                <c:pt idx="3">
                  <c:v>82.651773081892969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6-495C-B179-7757790F3AE8}"/>
            </c:ext>
          </c:extLst>
        </c:ser>
        <c:ser>
          <c:idx val="2"/>
          <c:order val="2"/>
          <c:tx>
            <c:strRef>
              <c:f>'Ark1'!$C$184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Regioner!$P$15:$P$18</c:f>
              <c:numCache>
                <c:formatCode>0.0</c:formatCode>
                <c:ptCount val="4"/>
                <c:pt idx="0">
                  <c:v>84.773027739956689</c:v>
                </c:pt>
                <c:pt idx="1">
                  <c:v>83.875898780073499</c:v>
                </c:pt>
                <c:pt idx="2">
                  <c:v>82.967114272585462</c:v>
                </c:pt>
                <c:pt idx="3">
                  <c:v>81.280561851775744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6-495C-B179-7757790F3AE8}"/>
            </c:ext>
          </c:extLst>
        </c:ser>
        <c:ser>
          <c:idx val="3"/>
          <c:order val="3"/>
          <c:tx>
            <c:strRef>
              <c:f>'Ark1'!$C$180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Regioner!$P$10:$P$13</c:f>
              <c:numCache>
                <c:formatCode>0.0</c:formatCode>
                <c:ptCount val="4"/>
                <c:pt idx="0">
                  <c:v>82.993113162590092</c:v>
                </c:pt>
                <c:pt idx="1">
                  <c:v>81.852009229785381</c:v>
                </c:pt>
                <c:pt idx="2">
                  <c:v>81.25262907557736</c:v>
                </c:pt>
                <c:pt idx="3">
                  <c:v>79.59945960673825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46-495C-B179-7757790F3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in val="7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74966683867845"/>
          <c:y val="0.11112461204608053"/>
          <c:w val="4.6747438602715269E-2"/>
          <c:h val="0.1719168047931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 slakt i de ulike regionene</a:t>
            </a:r>
          </a:p>
        </c:rich>
      </c:tx>
      <c:layout>
        <c:manualLayout>
          <c:xMode val="edge"/>
          <c:yMode val="edge"/>
          <c:x val="0.20307855107731324"/>
          <c:y val="3.38297629289769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034921303361533E-2"/>
          <c:y val="0.14263812449178753"/>
          <c:w val="0.9096093583509024"/>
          <c:h val="0.7006175558857138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Regioner!$J$25:$J$28</c:f>
              <c:numCache>
                <c:formatCode>0.0</c:formatCode>
                <c:ptCount val="4"/>
                <c:pt idx="0">
                  <c:v>43.484229184591022</c:v>
                </c:pt>
                <c:pt idx="1">
                  <c:v>32.133379380769014</c:v>
                </c:pt>
                <c:pt idx="2">
                  <c:v>19.242335356143641</c:v>
                </c:pt>
                <c:pt idx="3">
                  <c:v>5.1400560784963005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09-41B4-95AC-2BE2EFF1FD67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Regioner!$J$20:$J$23</c:f>
              <c:numCache>
                <c:formatCode>0.0</c:formatCode>
                <c:ptCount val="4"/>
                <c:pt idx="0">
                  <c:v>44.243046705860891</c:v>
                </c:pt>
                <c:pt idx="1">
                  <c:v>31.352064951237193</c:v>
                </c:pt>
                <c:pt idx="2">
                  <c:v>18.875776175897876</c:v>
                </c:pt>
                <c:pt idx="3">
                  <c:v>5.5291121670040608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09-41B4-95AC-2BE2EFF1FD67}"/>
            </c:ext>
          </c:extLst>
        </c:ser>
        <c:ser>
          <c:idx val="2"/>
          <c:order val="2"/>
          <c:tx>
            <c:strRef>
              <c:f>'Ark1'!$C$184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'Ark1'!$AE$184:$AE$187</c:f>
              <c:numCache>
                <c:formatCode>General</c:formatCode>
                <c:ptCount val="4"/>
                <c:pt idx="0">
                  <c:v>44.271892301803902</c:v>
                </c:pt>
                <c:pt idx="1">
                  <c:v>31.0258096211112</c:v>
                </c:pt>
                <c:pt idx="2">
                  <c:v>18.965554846591377</c:v>
                </c:pt>
                <c:pt idx="3">
                  <c:v>5.7367432304935111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09-41B4-95AC-2BE2EFF1FD67}"/>
            </c:ext>
          </c:extLst>
        </c:ser>
        <c:ser>
          <c:idx val="3"/>
          <c:order val="3"/>
          <c:tx>
            <c:strRef>
              <c:f>'Ark1'!$C$180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'R'!$X$2:$X$5</c:f>
              <c:strCache>
                <c:ptCount val="4"/>
                <c:pt idx="0">
                  <c:v>Østlandet</c:v>
                </c:pt>
                <c:pt idx="1">
                  <c:v>Vestlandet</c:v>
                </c:pt>
                <c:pt idx="2">
                  <c:v>Midt-Norge</c:v>
                </c:pt>
                <c:pt idx="3">
                  <c:v>Nord Norge</c:v>
                </c:pt>
              </c:strCache>
            </c:strRef>
          </c:cat>
          <c:val>
            <c:numRef>
              <c:f>'Ark1'!$AE$180:$AE$183</c:f>
              <c:numCache>
                <c:formatCode>General</c:formatCode>
                <c:ptCount val="4"/>
                <c:pt idx="0">
                  <c:v>44.08964716076445</c:v>
                </c:pt>
                <c:pt idx="1">
                  <c:v>31.313267903866361</c:v>
                </c:pt>
                <c:pt idx="2">
                  <c:v>18.79647924790379</c:v>
                </c:pt>
                <c:pt idx="3">
                  <c:v>5.8006056874654162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09-41B4-95AC-2BE2EFF1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19720"/>
        <c:axId val="718320112"/>
      </c:barChart>
      <c:catAx>
        <c:axId val="71831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0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20112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 %</a:t>
                </a:r>
              </a:p>
            </c:rich>
          </c:tx>
          <c:layout>
            <c:manualLayout>
              <c:xMode val="edge"/>
              <c:yMode val="edge"/>
              <c:x val="1.6065340508647871E-2"/>
              <c:y val="0.3381912173071935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19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66167312040838"/>
          <c:y val="0.25572315031011755"/>
          <c:w val="8.2166909414352979E-2"/>
          <c:h val="0.197906088506556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7970755399145E-2"/>
          <c:y val="0.14076451728594225"/>
          <c:w val="0.84555547964631816"/>
          <c:h val="0.7556412238377977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Organisasjon!$K$17:$K$45</c:f>
              <c:numCache>
                <c:formatCode>0.0</c:formatCode>
                <c:ptCount val="29"/>
                <c:pt idx="0">
                  <c:v>76.353153364164299</c:v>
                </c:pt>
                <c:pt idx="1">
                  <c:v>76.258041792273985</c:v>
                </c:pt>
                <c:pt idx="2">
                  <c:v>76.691993966370688</c:v>
                </c:pt>
                <c:pt idx="3">
                  <c:v>77.985116949396357</c:v>
                </c:pt>
                <c:pt idx="4">
                  <c:v>77.040805250627741</c:v>
                </c:pt>
                <c:pt idx="5">
                  <c:v>77.645449046156301</c:v>
                </c:pt>
                <c:pt idx="6">
                  <c:v>76.444033754605087</c:v>
                </c:pt>
                <c:pt idx="7">
                  <c:v>76.161573599534748</c:v>
                </c:pt>
                <c:pt idx="8">
                  <c:v>75.780167169811875</c:v>
                </c:pt>
                <c:pt idx="9">
                  <c:v>73.099130821984019</c:v>
                </c:pt>
                <c:pt idx="10">
                  <c:v>71.978083984252251</c:v>
                </c:pt>
                <c:pt idx="11">
                  <c:v>71.485046432485461</c:v>
                </c:pt>
                <c:pt idx="12">
                  <c:v>71.393618660758605</c:v>
                </c:pt>
                <c:pt idx="13">
                  <c:v>70.201637477967637</c:v>
                </c:pt>
                <c:pt idx="14">
                  <c:v>67.794400335437004</c:v>
                </c:pt>
                <c:pt idx="15">
                  <c:v>66.19215476175755</c:v>
                </c:pt>
                <c:pt idx="16">
                  <c:v>66.228579067852124</c:v>
                </c:pt>
                <c:pt idx="17">
                  <c:v>65.822811478291527</c:v>
                </c:pt>
                <c:pt idx="18">
                  <c:v>70.397821751741162</c:v>
                </c:pt>
                <c:pt idx="19">
                  <c:v>69.692395287768818</c:v>
                </c:pt>
                <c:pt idx="20">
                  <c:v>69.646364956524806</c:v>
                </c:pt>
                <c:pt idx="21">
                  <c:v>68.880463575111023</c:v>
                </c:pt>
                <c:pt idx="22">
                  <c:v>67.77822745810677</c:v>
                </c:pt>
                <c:pt idx="23">
                  <c:v>66.149179409400404</c:v>
                </c:pt>
                <c:pt idx="24">
                  <c:v>64.738723300251479</c:v>
                </c:pt>
                <c:pt idx="25">
                  <c:v>64.459524163635109</c:v>
                </c:pt>
                <c:pt idx="26">
                  <c:v>65.120666385119677</c:v>
                </c:pt>
                <c:pt idx="27">
                  <c:v>65.315499126882898</c:v>
                </c:pt>
                <c:pt idx="28">
                  <c:v>64.438924716070318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0-4C11-8FCE-1A88A9A4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lineChart>
        <c:grouping val="standard"/>
        <c:varyColors val="0"/>
        <c:ser>
          <c:idx val="4"/>
          <c:order val="1"/>
          <c:tx>
            <c:strRef>
              <c:f>Organisasjon!$D$51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8036320462809143E-2"/>
                  <c:y val="-5.0403937952514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16-41CF-8758-DEF8F249DC78}"/>
                </c:ext>
              </c:extLst>
            </c:dLbl>
            <c:dLbl>
              <c:idx val="1"/>
              <c:layout>
                <c:manualLayout>
                  <c:x val="-1.5330872393387788E-2"/>
                  <c:y val="4.63716229163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6-41CF-8758-DEF8F249DC78}"/>
                </c:ext>
              </c:extLst>
            </c:dLbl>
            <c:dLbl>
              <c:idx val="2"/>
              <c:layout>
                <c:manualLayout>
                  <c:x val="-1.9839952509090056E-2"/>
                  <c:y val="-4.032315036201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6-41CF-8758-DEF8F249DC78}"/>
                </c:ext>
              </c:extLst>
            </c:dLbl>
            <c:dLbl>
              <c:idx val="3"/>
              <c:layout>
                <c:manualLayout>
                  <c:x val="-2.1643584555370972E-2"/>
                  <c:y val="4.6371622916312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6-41CF-8758-DEF8F249DC78}"/>
                </c:ext>
              </c:extLst>
            </c:dLbl>
            <c:dLbl>
              <c:idx val="4"/>
              <c:layout>
                <c:manualLayout>
                  <c:x val="-1.6232688416528227E-2"/>
                  <c:y val="-4.435546539821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6-41CF-8758-DEF8F249DC78}"/>
                </c:ext>
              </c:extLst>
            </c:dLbl>
            <c:dLbl>
              <c:idx val="5"/>
              <c:layout>
                <c:manualLayout>
                  <c:x val="-1.6232688416528227E-2"/>
                  <c:y val="4.8387780434413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6-41CF-8758-DEF8F249DC78}"/>
                </c:ext>
              </c:extLst>
            </c:dLbl>
            <c:dLbl>
              <c:idx val="6"/>
              <c:layout>
                <c:manualLayout>
                  <c:x val="-2.8858112740494629E-2"/>
                  <c:y val="-3.830699284391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6-41CF-8758-DEF8F249DC78}"/>
                </c:ext>
              </c:extLst>
            </c:dLbl>
            <c:dLbl>
              <c:idx val="7"/>
              <c:layout>
                <c:manualLayout>
                  <c:x val="-1.6232688416528262E-2"/>
                  <c:y val="4.8387780434413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6-41CF-8758-DEF8F249DC78}"/>
                </c:ext>
              </c:extLst>
            </c:dLbl>
            <c:dLbl>
              <c:idx val="9"/>
              <c:layout>
                <c:manualLayout>
                  <c:x val="0"/>
                  <c:y val="3.8306992843910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6-41CF-8758-DEF8F249DC78}"/>
                </c:ext>
              </c:extLst>
            </c:dLbl>
            <c:dLbl>
              <c:idx val="10"/>
              <c:layout>
                <c:manualLayout>
                  <c:x val="9.0181602314045716E-4"/>
                  <c:y val="4.63716229163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6-41CF-8758-DEF8F249DC78}"/>
                </c:ext>
              </c:extLst>
            </c:dLbl>
            <c:dLbl>
              <c:idx val="11"/>
              <c:layout>
                <c:manualLayout>
                  <c:x val="-4.6894433203303838E-2"/>
                  <c:y val="-3.4274677807709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6-41CF-8758-DEF8F249DC78}"/>
                </c:ext>
              </c:extLst>
            </c:dLbl>
            <c:dLbl>
              <c:idx val="12"/>
              <c:layout>
                <c:manualLayout>
                  <c:x val="0"/>
                  <c:y val="4.6371622916313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6-41CF-8758-DEF8F249DC78}"/>
                </c:ext>
              </c:extLst>
            </c:dLbl>
            <c:dLbl>
              <c:idx val="13"/>
              <c:layout>
                <c:manualLayout>
                  <c:x val="2.6152664671073259E-2"/>
                  <c:y val="-2.01615751810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0-4AB6-8693-0E871835CC12}"/>
                </c:ext>
              </c:extLst>
            </c:dLbl>
            <c:dLbl>
              <c:idx val="14"/>
              <c:layout>
                <c:manualLayout>
                  <c:x val="-4.2385353087601552E-2"/>
                  <c:y val="-4.63716229163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40-4AB6-8693-0E871835CC12}"/>
                </c:ext>
              </c:extLst>
            </c:dLbl>
            <c:dLbl>
              <c:idx val="15"/>
              <c:layout>
                <c:manualLayout>
                  <c:x val="-3.1563560809916E-2"/>
                  <c:y val="-3.427467780770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6-41CF-8758-DEF8F249DC78}"/>
                </c:ext>
              </c:extLst>
            </c:dLbl>
            <c:dLbl>
              <c:idx val="16"/>
              <c:layout>
                <c:manualLayout>
                  <c:x val="-1.9839952509090056E-2"/>
                  <c:y val="4.8387780434413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6-41CF-8758-DEF8F249DC78}"/>
                </c:ext>
              </c:extLst>
            </c:dLbl>
            <c:dLbl>
              <c:idx val="17"/>
              <c:layout>
                <c:manualLayout>
                  <c:x val="-1.3527240347106922E-2"/>
                  <c:y val="-5.2420095470614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6-41CF-8758-DEF8F249DC78}"/>
                </c:ext>
              </c:extLst>
            </c:dLbl>
            <c:dLbl>
              <c:idx val="18"/>
              <c:layout>
                <c:manualLayout>
                  <c:x val="-6.0421673550410629E-2"/>
                  <c:y val="-1.2096945108603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6-41CF-8758-DEF8F249DC78}"/>
                </c:ext>
              </c:extLst>
            </c:dLbl>
            <c:dLbl>
              <c:idx val="19"/>
              <c:layout>
                <c:manualLayout>
                  <c:x val="-1.8938136485949601E-2"/>
                  <c:y val="-4.0323150362011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6-41CF-8758-DEF8F249DC78}"/>
                </c:ext>
              </c:extLst>
            </c:dLbl>
            <c:dLbl>
              <c:idx val="20"/>
              <c:layout>
                <c:manualLayout>
                  <c:x val="-1.1723608300825942E-2"/>
                  <c:y val="-3.8306992843910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6-41CF-8758-DEF8F249DC78}"/>
                </c:ext>
              </c:extLst>
            </c:dLbl>
            <c:dLbl>
              <c:idx val="24"/>
              <c:layout>
                <c:manualLayout>
                  <c:x val="-5.5912593434708342E-2"/>
                  <c:y val="-3.024236277150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16-41CF-8758-DEF8F249DC78}"/>
                </c:ext>
              </c:extLst>
            </c:dLbl>
            <c:dLbl>
              <c:idx val="25"/>
              <c:layout>
                <c:manualLayout>
                  <c:x val="-3.2465376833056586E-2"/>
                  <c:y val="-3.8306992843910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6-41CF-8758-DEF8F249DC78}"/>
                </c:ext>
              </c:extLst>
            </c:dLbl>
            <c:dLbl>
              <c:idx val="26"/>
              <c:layout>
                <c:manualLayout>
                  <c:x val="-1.7134504439668685E-2"/>
                  <c:y val="-3.8306992843910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6-41CF-8758-DEF8F249DC78}"/>
                </c:ext>
              </c:extLst>
            </c:dLbl>
            <c:dLbl>
              <c:idx val="27"/>
              <c:layout>
                <c:manualLayout>
                  <c:x val="-3.1563560809916132E-2"/>
                  <c:y val="4.2339307880111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6-41CF-8758-DEF8F249DC78}"/>
                </c:ext>
              </c:extLst>
            </c:dLbl>
            <c:dLbl>
              <c:idx val="28"/>
              <c:layout>
                <c:manualLayout>
                  <c:x val="-3.2465376833056454E-2"/>
                  <c:y val="-5.6452410506815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E0-45D1-BD99-0FB1B417142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Organisasjon!$K$47:$K$75</c:f>
              <c:numCache>
                <c:formatCode>0.0</c:formatCode>
                <c:ptCount val="29"/>
                <c:pt idx="0">
                  <c:v>23.646846635835686</c:v>
                </c:pt>
                <c:pt idx="1">
                  <c:v>23.741958207726039</c:v>
                </c:pt>
                <c:pt idx="2">
                  <c:v>23.308006033629304</c:v>
                </c:pt>
                <c:pt idx="3">
                  <c:v>22.01488305060364</c:v>
                </c:pt>
                <c:pt idx="4">
                  <c:v>22.959194749372255</c:v>
                </c:pt>
                <c:pt idx="5">
                  <c:v>22.354550953843681</c:v>
                </c:pt>
                <c:pt idx="6">
                  <c:v>23.555966245394913</c:v>
                </c:pt>
                <c:pt idx="7">
                  <c:v>23.838426400465242</c:v>
                </c:pt>
                <c:pt idx="8">
                  <c:v>24.219832830188125</c:v>
                </c:pt>
                <c:pt idx="9">
                  <c:v>26.900869178015977</c:v>
                </c:pt>
                <c:pt idx="10">
                  <c:v>28.021916015747763</c:v>
                </c:pt>
                <c:pt idx="11">
                  <c:v>28.51495356751456</c:v>
                </c:pt>
                <c:pt idx="12">
                  <c:v>28.606381339241398</c:v>
                </c:pt>
                <c:pt idx="13">
                  <c:v>29.798362522032338</c:v>
                </c:pt>
                <c:pt idx="14">
                  <c:v>32.205599664562996</c:v>
                </c:pt>
                <c:pt idx="15">
                  <c:v>33.807845238242443</c:v>
                </c:pt>
                <c:pt idx="16">
                  <c:v>33.771420932147862</c:v>
                </c:pt>
                <c:pt idx="17">
                  <c:v>34.177188521708437</c:v>
                </c:pt>
                <c:pt idx="18">
                  <c:v>29.602178248258824</c:v>
                </c:pt>
                <c:pt idx="19">
                  <c:v>30.307604712231207</c:v>
                </c:pt>
                <c:pt idx="20">
                  <c:v>30.353635043475201</c:v>
                </c:pt>
                <c:pt idx="21">
                  <c:v>31.119536424888999</c:v>
                </c:pt>
                <c:pt idx="22">
                  <c:v>32.221772541893237</c:v>
                </c:pt>
                <c:pt idx="23">
                  <c:v>33.850820590599589</c:v>
                </c:pt>
                <c:pt idx="24">
                  <c:v>35.261276699748535</c:v>
                </c:pt>
                <c:pt idx="25">
                  <c:v>35.54047583636487</c:v>
                </c:pt>
                <c:pt idx="26">
                  <c:v>34.879333614880323</c:v>
                </c:pt>
                <c:pt idx="27">
                  <c:v>34.684500873117095</c:v>
                </c:pt>
                <c:pt idx="28">
                  <c:v>35.561075283929654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0-4C11-8FCE-1A88A9A49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336192"/>
        <c:axId val="1006324912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8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% Nortura</a:t>
                </a:r>
              </a:p>
            </c:rich>
          </c:tx>
          <c:layout>
            <c:manualLayout>
              <c:xMode val="edge"/>
              <c:yMode val="edge"/>
              <c:x val="9.0463798539644289E-3"/>
              <c:y val="0.356572584912277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valAx>
        <c:axId val="1006324912"/>
        <c:scaling>
          <c:orientation val="minMax"/>
          <c:max val="40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Antall% KLF</a:t>
                </a:r>
              </a:p>
            </c:rich>
          </c:tx>
          <c:layout>
            <c:manualLayout>
              <c:xMode val="edge"/>
              <c:yMode val="edge"/>
              <c:x val="0.95678355636388823"/>
              <c:y val="0.350625546191316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1139336192"/>
        <c:crosses val="max"/>
        <c:crossBetween val="between"/>
      </c:valAx>
      <c:catAx>
        <c:axId val="1139336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6324912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35164269563846"/>
          <c:y val="0.41540041512131254"/>
          <c:w val="0.10106398349078939"/>
          <c:h val="0.16374234854787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 slakt per produsent, hittil i</a:t>
            </a:r>
            <a:r>
              <a:rPr lang="nb-NO" sz="2800" baseline="0"/>
              <a:t> år</a:t>
            </a:r>
            <a:endParaRPr lang="nb-NO" sz="2800"/>
          </a:p>
        </c:rich>
      </c:tx>
      <c:layout>
        <c:manualLayout>
          <c:xMode val="edge"/>
          <c:yMode val="edge"/>
          <c:x val="0.1484584836110322"/>
          <c:y val="5.1299172963949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29229377094307E-2"/>
          <c:y val="0.18585781028671086"/>
          <c:w val="0.91223522152091252"/>
          <c:h val="0.71330667519367019"/>
        </c:manualLayout>
      </c:layout>
      <c:lineChart>
        <c:grouping val="standard"/>
        <c:varyColors val="0"/>
        <c:ser>
          <c:idx val="0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Organisasjon!$AA$17:$AA$45</c:f>
              <c:numCache>
                <c:formatCode>0</c:formatCode>
                <c:ptCount val="29"/>
                <c:pt idx="0">
                  <c:v>172.05310686880031</c:v>
                </c:pt>
                <c:pt idx="1">
                  <c:v>182.63815416587946</c:v>
                </c:pt>
                <c:pt idx="2">
                  <c:v>186.97926587301586</c:v>
                </c:pt>
                <c:pt idx="3">
                  <c:v>133.93567270803015</c:v>
                </c:pt>
                <c:pt idx="4">
                  <c:v>229.72548549508511</c:v>
                </c:pt>
                <c:pt idx="5">
                  <c:v>267.03941687692736</c:v>
                </c:pt>
                <c:pt idx="6">
                  <c:v>280.00652045050384</c:v>
                </c:pt>
                <c:pt idx="7">
                  <c:v>296.98584615384613</c:v>
                </c:pt>
                <c:pt idx="8">
                  <c:v>336.05019430051811</c:v>
                </c:pt>
                <c:pt idx="9">
                  <c:v>368.85291943828531</c:v>
                </c:pt>
                <c:pt idx="10">
                  <c:v>411.49244589628421</c:v>
                </c:pt>
                <c:pt idx="11">
                  <c:v>435.23661106233538</c:v>
                </c:pt>
                <c:pt idx="12">
                  <c:v>469.28763940520446</c:v>
                </c:pt>
                <c:pt idx="13">
                  <c:v>489.40780487804881</c:v>
                </c:pt>
                <c:pt idx="14">
                  <c:v>533.79638490164803</c:v>
                </c:pt>
                <c:pt idx="15">
                  <c:v>545.59421487603311</c:v>
                </c:pt>
                <c:pt idx="16">
                  <c:v>574.88968481375355</c:v>
                </c:pt>
                <c:pt idx="17">
                  <c:v>608.88185140073085</c:v>
                </c:pt>
                <c:pt idx="18">
                  <c:v>627.13692946058086</c:v>
                </c:pt>
                <c:pt idx="19">
                  <c:v>629.45724465558192</c:v>
                </c:pt>
                <c:pt idx="20">
                  <c:v>600.54552889858235</c:v>
                </c:pt>
                <c:pt idx="21">
                  <c:v>579.77570591369204</c:v>
                </c:pt>
                <c:pt idx="22">
                  <c:v>630.04780876494021</c:v>
                </c:pt>
                <c:pt idx="23">
                  <c:v>651.04731861198741</c:v>
                </c:pt>
                <c:pt idx="24">
                  <c:v>642.53517422748189</c:v>
                </c:pt>
                <c:pt idx="25">
                  <c:v>654.38622552329502</c:v>
                </c:pt>
                <c:pt idx="26">
                  <c:v>670.37613398464759</c:v>
                </c:pt>
                <c:pt idx="27">
                  <c:v>724.29319371727752</c:v>
                </c:pt>
                <c:pt idx="28">
                  <c:v>723.01743745261558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43-4831-AF01-A523EFBDB224}"/>
            </c:ext>
          </c:extLst>
        </c:ser>
        <c:ser>
          <c:idx val="1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Organisasjon!$B$47:$B$75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Organisasjon!$AA$47:$AA$75</c:f>
              <c:numCache>
                <c:formatCode>0</c:formatCode>
                <c:ptCount val="29"/>
                <c:pt idx="0">
                  <c:v>132.42058139534885</c:v>
                </c:pt>
                <c:pt idx="1">
                  <c:v>139.79133766836972</c:v>
                </c:pt>
                <c:pt idx="2">
                  <c:v>148.78129870129871</c:v>
                </c:pt>
                <c:pt idx="3">
                  <c:v>160.92454954954954</c:v>
                </c:pt>
                <c:pt idx="4">
                  <c:v>147.26766374419805</c:v>
                </c:pt>
                <c:pt idx="5">
                  <c:v>199.59133915574964</c:v>
                </c:pt>
                <c:pt idx="6">
                  <c:v>221.72048743335873</c:v>
                </c:pt>
                <c:pt idx="7">
                  <c:v>234.9199066874028</c:v>
                </c:pt>
                <c:pt idx="8">
                  <c:v>263.85282418456643</c:v>
                </c:pt>
                <c:pt idx="9">
                  <c:v>317.46931719965426</c:v>
                </c:pt>
                <c:pt idx="10">
                  <c:v>370.11981132075471</c:v>
                </c:pt>
                <c:pt idx="11">
                  <c:v>414.12670157068061</c:v>
                </c:pt>
                <c:pt idx="12">
                  <c:v>434.64554242749733</c:v>
                </c:pt>
                <c:pt idx="13">
                  <c:v>458.41011840688913</c:v>
                </c:pt>
                <c:pt idx="14">
                  <c:v>524.73267326732673</c:v>
                </c:pt>
                <c:pt idx="15">
                  <c:v>572.14366515837105</c:v>
                </c:pt>
                <c:pt idx="16">
                  <c:v>601.81764705882358</c:v>
                </c:pt>
                <c:pt idx="17">
                  <c:v>643.26889714993808</c:v>
                </c:pt>
                <c:pt idx="18">
                  <c:v>631.03404255319151</c:v>
                </c:pt>
                <c:pt idx="19">
                  <c:v>611.36870026525196</c:v>
                </c:pt>
                <c:pt idx="20">
                  <c:v>583.2539489671932</c:v>
                </c:pt>
                <c:pt idx="21">
                  <c:v>565.12183908045972</c:v>
                </c:pt>
                <c:pt idx="22">
                  <c:v>603.51490825688074</c:v>
                </c:pt>
                <c:pt idx="23">
                  <c:v>655.16625310173697</c:v>
                </c:pt>
                <c:pt idx="24">
                  <c:v>642.87966183574872</c:v>
                </c:pt>
                <c:pt idx="25">
                  <c:v>631.61871158392444</c:v>
                </c:pt>
                <c:pt idx="26">
                  <c:v>657.13154533844192</c:v>
                </c:pt>
                <c:pt idx="27">
                  <c:v>672.20784313725494</c:v>
                </c:pt>
                <c:pt idx="28">
                  <c:v>671.28061224489795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43-4831-AF01-A523EFBDB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818608"/>
        <c:axId val="684818216"/>
      </c:lineChart>
      <c:catAx>
        <c:axId val="684818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821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6848182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8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25946174194931"/>
          <c:y val="0.32081564711581012"/>
          <c:w val="8.8134538885716485E-2"/>
          <c:h val="0.1299524021504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</a:t>
            </a:r>
            <a:r>
              <a:rPr lang="nb-NO" sz="2400" baseline="0"/>
              <a:t> </a:t>
            </a:r>
            <a:r>
              <a:rPr lang="nb-NO" sz="2400"/>
              <a:t>Antall produsenter innen </a:t>
            </a:r>
            <a:r>
              <a:rPr lang="nb-NO" sz="2400" baseline="0"/>
              <a:t>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99351204678942"/>
          <c:y val="0.13948222158098209"/>
          <c:w val="0.82993699340679072"/>
          <c:h val="0.75692347899676948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'Ark1'!$C$196:$C$220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Organisasjon!$E$17:$E$45</c:f>
              <c:numCache>
                <c:formatCode>#,##0</c:formatCode>
                <c:ptCount val="29"/>
                <c:pt idx="0">
                  <c:v>5343</c:v>
                </c:pt>
                <c:pt idx="1">
                  <c:v>5293</c:v>
                </c:pt>
                <c:pt idx="2">
                  <c:v>5040</c:v>
                </c:pt>
                <c:pt idx="3">
                  <c:v>7559</c:v>
                </c:pt>
                <c:pt idx="4">
                  <c:v>4171</c:v>
                </c:pt>
                <c:pt idx="5">
                  <c:v>3567</c:v>
                </c:pt>
                <c:pt idx="6">
                  <c:v>3374</c:v>
                </c:pt>
                <c:pt idx="7">
                  <c:v>3250</c:v>
                </c:pt>
                <c:pt idx="8">
                  <c:v>3088</c:v>
                </c:pt>
                <c:pt idx="9">
                  <c:v>2706</c:v>
                </c:pt>
                <c:pt idx="10">
                  <c:v>2449</c:v>
                </c:pt>
                <c:pt idx="11">
                  <c:v>2278</c:v>
                </c:pt>
                <c:pt idx="12">
                  <c:v>2152</c:v>
                </c:pt>
                <c:pt idx="13">
                  <c:v>2050</c:v>
                </c:pt>
                <c:pt idx="14">
                  <c:v>1881</c:v>
                </c:pt>
                <c:pt idx="15">
                  <c:v>1815</c:v>
                </c:pt>
                <c:pt idx="16">
                  <c:v>1745</c:v>
                </c:pt>
                <c:pt idx="17">
                  <c:v>1642</c:v>
                </c:pt>
                <c:pt idx="18">
                  <c:v>1687</c:v>
                </c:pt>
                <c:pt idx="19">
                  <c:v>1684</c:v>
                </c:pt>
                <c:pt idx="20">
                  <c:v>1834</c:v>
                </c:pt>
                <c:pt idx="21">
                  <c:v>1877</c:v>
                </c:pt>
                <c:pt idx="22">
                  <c:v>1757</c:v>
                </c:pt>
                <c:pt idx="23">
                  <c:v>1585</c:v>
                </c:pt>
                <c:pt idx="24">
                  <c:v>1521</c:v>
                </c:pt>
                <c:pt idx="25">
                  <c:v>1481</c:v>
                </c:pt>
                <c:pt idx="26">
                  <c:v>1433</c:v>
                </c:pt>
                <c:pt idx="27">
                  <c:v>1337</c:v>
                </c:pt>
                <c:pt idx="28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1-4426-9BE2-2DD7683571C4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'Ark1'!$C$196:$C$220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Organisasjon!$E$47:$E$75</c:f>
              <c:numCache>
                <c:formatCode>#,##0</c:formatCode>
                <c:ptCount val="29"/>
                <c:pt idx="0">
                  <c:v>2150</c:v>
                </c:pt>
                <c:pt idx="1">
                  <c:v>2153</c:v>
                </c:pt>
                <c:pt idx="2">
                  <c:v>1925</c:v>
                </c:pt>
                <c:pt idx="3">
                  <c:v>1776</c:v>
                </c:pt>
                <c:pt idx="4">
                  <c:v>1939</c:v>
                </c:pt>
                <c:pt idx="5">
                  <c:v>1374</c:v>
                </c:pt>
                <c:pt idx="6">
                  <c:v>1313</c:v>
                </c:pt>
                <c:pt idx="7">
                  <c:v>1286</c:v>
                </c:pt>
                <c:pt idx="8">
                  <c:v>1257</c:v>
                </c:pt>
                <c:pt idx="9">
                  <c:v>1157</c:v>
                </c:pt>
                <c:pt idx="10">
                  <c:v>1060</c:v>
                </c:pt>
                <c:pt idx="11">
                  <c:v>955</c:v>
                </c:pt>
                <c:pt idx="12">
                  <c:v>931</c:v>
                </c:pt>
                <c:pt idx="13">
                  <c:v>929</c:v>
                </c:pt>
                <c:pt idx="14">
                  <c:v>909</c:v>
                </c:pt>
                <c:pt idx="15">
                  <c:v>884</c:v>
                </c:pt>
                <c:pt idx="16">
                  <c:v>850</c:v>
                </c:pt>
                <c:pt idx="17">
                  <c:v>807</c:v>
                </c:pt>
                <c:pt idx="18">
                  <c:v>705</c:v>
                </c:pt>
                <c:pt idx="19">
                  <c:v>754</c:v>
                </c:pt>
                <c:pt idx="20">
                  <c:v>823</c:v>
                </c:pt>
                <c:pt idx="21">
                  <c:v>870</c:v>
                </c:pt>
                <c:pt idx="22">
                  <c:v>872</c:v>
                </c:pt>
                <c:pt idx="23">
                  <c:v>806</c:v>
                </c:pt>
                <c:pt idx="24">
                  <c:v>828</c:v>
                </c:pt>
                <c:pt idx="25">
                  <c:v>846</c:v>
                </c:pt>
                <c:pt idx="26">
                  <c:v>783</c:v>
                </c:pt>
                <c:pt idx="27">
                  <c:v>765</c:v>
                </c:pt>
                <c:pt idx="28">
                  <c:v>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1-4426-9BE2-2DD768357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1322570878186869E-2"/>
              <c:y val="0.237113740197711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55392194603911"/>
          <c:y val="0.27281847294944345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dLbls>
            <c:dLbl>
              <c:idx val="0"/>
              <c:layout>
                <c:manualLayout>
                  <c:x val="-1.4199174390682122E-2"/>
                  <c:y val="4.084381139684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0B-4878-96A7-314613033EE0}"/>
                </c:ext>
              </c:extLst>
            </c:dLbl>
            <c:dLbl>
              <c:idx val="1"/>
              <c:layout>
                <c:manualLayout>
                  <c:x val="-2.8398348781364262E-2"/>
                  <c:y val="-5.44584151957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0B-4878-96A7-314613033EE0}"/>
                </c:ext>
              </c:extLst>
            </c:dLbl>
            <c:dLbl>
              <c:idx val="2"/>
              <c:layout>
                <c:manualLayout>
                  <c:x val="-1.9878844146954969E-2"/>
                  <c:y val="4.084381139684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0B-4878-96A7-314613033EE0}"/>
                </c:ext>
              </c:extLst>
            </c:dLbl>
            <c:dLbl>
              <c:idx val="3"/>
              <c:layout>
                <c:manualLayout>
                  <c:x val="-3.7864465041818993E-2"/>
                  <c:y val="-5.4458415195796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0B-4878-96A7-314613033EE0}"/>
                </c:ext>
              </c:extLst>
            </c:dLbl>
            <c:dLbl>
              <c:idx val="4"/>
              <c:layout>
                <c:manualLayout>
                  <c:x val="-1.8932232520909496E-2"/>
                  <c:y val="5.0568528396097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0B-4878-96A7-314613033EE0}"/>
                </c:ext>
              </c:extLst>
            </c:dLbl>
            <c:dLbl>
              <c:idx val="5"/>
              <c:layout>
                <c:manualLayout>
                  <c:x val="-4.5437358050182793E-2"/>
                  <c:y val="-4.8623584996247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0B-4878-96A7-314613033EE0}"/>
                </c:ext>
              </c:extLst>
            </c:dLbl>
            <c:dLbl>
              <c:idx val="6"/>
              <c:layout>
                <c:manualLayout>
                  <c:x val="-2.3665290651136903E-2"/>
                  <c:y val="5.44584151957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0B-4878-96A7-314613033EE0}"/>
                </c:ext>
              </c:extLst>
            </c:dLbl>
            <c:dLbl>
              <c:idx val="7"/>
              <c:layout>
                <c:manualLayout>
                  <c:x val="-1.5145786016727666E-2"/>
                  <c:y val="5.44584151957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0B-4878-96A7-314613033EE0}"/>
                </c:ext>
              </c:extLst>
            </c:dLbl>
            <c:dLbl>
              <c:idx val="9"/>
              <c:layout>
                <c:manualLayout>
                  <c:x val="-4.8277192928319286E-2"/>
                  <c:y val="-4.084381139684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0B-4878-96A7-314613033EE0}"/>
                </c:ext>
              </c:extLst>
            </c:dLbl>
            <c:dLbl>
              <c:idx val="10"/>
              <c:layout>
                <c:manualLayout>
                  <c:x val="-1.9878844146954969E-2"/>
                  <c:y val="5.640335859564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0B-4878-96A7-314613033EE0}"/>
                </c:ext>
              </c:extLst>
            </c:dLbl>
            <c:dLbl>
              <c:idx val="11"/>
              <c:layout>
                <c:manualLayout>
                  <c:x val="-3.5971241789728041E-2"/>
                  <c:y val="-4.0843811396847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0B-4878-96A7-314613033EE0}"/>
                </c:ext>
              </c:extLst>
            </c:dLbl>
            <c:dLbl>
              <c:idx val="14"/>
              <c:layout>
                <c:manualLayout>
                  <c:x val="-5.6796697562728558E-2"/>
                  <c:y val="-3.500898119729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0B-4878-96A7-314613033EE0}"/>
                </c:ext>
              </c:extLst>
            </c:dLbl>
            <c:dLbl>
              <c:idx val="15"/>
              <c:layout>
                <c:manualLayout>
                  <c:x val="-2.6505125529273293E-2"/>
                  <c:y val="6.4183132195046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0B-4878-96A7-314613033EE0}"/>
                </c:ext>
              </c:extLst>
            </c:dLbl>
            <c:dLbl>
              <c:idx val="16"/>
              <c:layout>
                <c:manualLayout>
                  <c:x val="-5.6796697562729185E-3"/>
                  <c:y val="0.10502694359189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0B-4878-96A7-314613033EE0}"/>
                </c:ext>
              </c:extLst>
            </c:dLbl>
            <c:dLbl>
              <c:idx val="19"/>
              <c:layout>
                <c:manualLayout>
                  <c:x val="-3.7864465041818993E-2"/>
                  <c:y val="6.02932453953464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0B-4878-96A7-314613033EE0}"/>
                </c:ext>
              </c:extLst>
            </c:dLbl>
            <c:dLbl>
              <c:idx val="20"/>
              <c:layout>
                <c:manualLayout>
                  <c:x val="-3.7864465041818991E-3"/>
                  <c:y val="-7.3907849194295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0B-4878-96A7-314613033EE0}"/>
                </c:ext>
              </c:extLst>
            </c:dLbl>
            <c:dLbl>
              <c:idx val="21"/>
              <c:layout>
                <c:manualLayout>
                  <c:x val="-3.7864465041818993E-2"/>
                  <c:y val="5.44584151957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0B-4878-96A7-314613033EE0}"/>
                </c:ext>
              </c:extLst>
            </c:dLbl>
            <c:dLbl>
              <c:idx val="22"/>
              <c:layout>
                <c:manualLayout>
                  <c:x val="-1.1359339512545698E-2"/>
                  <c:y val="5.445841519579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0B-4878-96A7-314613033EE0}"/>
                </c:ext>
              </c:extLst>
            </c:dLbl>
            <c:dLbl>
              <c:idx val="23"/>
              <c:layout>
                <c:manualLayout>
                  <c:x val="-3.4078018537637228E-2"/>
                  <c:y val="-4.6678641596397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0B-4878-96A7-314613033EE0}"/>
                </c:ext>
              </c:extLst>
            </c:dLbl>
            <c:dLbl>
              <c:idx val="24"/>
              <c:layout>
                <c:manualLayout>
                  <c:x val="-2.4611902277182483E-2"/>
                  <c:y val="6.8073018994746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0B-4878-96A7-314613033EE0}"/>
                </c:ext>
              </c:extLst>
            </c:dLbl>
            <c:dLbl>
              <c:idx val="25"/>
              <c:layout>
                <c:manualLayout>
                  <c:x val="-2.8398348781364244E-2"/>
                  <c:y val="-4.2788754796697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0B-4878-96A7-314613033EE0}"/>
                </c:ext>
              </c:extLst>
            </c:dLbl>
            <c:dLbl>
              <c:idx val="26"/>
              <c:layout>
                <c:manualLayout>
                  <c:x val="-3.7864465041819131E-2"/>
                  <c:y val="5.0568528396097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0B-4878-96A7-314613033EE0}"/>
                </c:ext>
              </c:extLst>
            </c:dLbl>
            <c:dLbl>
              <c:idx val="27"/>
              <c:layout>
                <c:manualLayout>
                  <c:x val="-3.1238183659500669E-2"/>
                  <c:y val="-4.6678641596397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0B-4878-96A7-314613033E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År!$L$8:$L$36</c:f>
              <c:numCache>
                <c:formatCode>0.00</c:formatCode>
                <c:ptCount val="29"/>
                <c:pt idx="0">
                  <c:v>54.131635075573691</c:v>
                </c:pt>
                <c:pt idx="1">
                  <c:v>54.259036049413915</c:v>
                </c:pt>
                <c:pt idx="2">
                  <c:v>54.412555167753126</c:v>
                </c:pt>
                <c:pt idx="3">
                  <c:v>54.623554726216128</c:v>
                </c:pt>
                <c:pt idx="4">
                  <c:v>54.926265835906818</c:v>
                </c:pt>
                <c:pt idx="5">
                  <c:v>55.431677046506522</c:v>
                </c:pt>
                <c:pt idx="6">
                  <c:v>55.953545709376705</c:v>
                </c:pt>
                <c:pt idx="7">
                  <c:v>56.405836703982651</c:v>
                </c:pt>
                <c:pt idx="8">
                  <c:v>56.664813804118239</c:v>
                </c:pt>
                <c:pt idx="9">
                  <c:v>56.985548825919963</c:v>
                </c:pt>
                <c:pt idx="10">
                  <c:v>57.103113034267807</c:v>
                </c:pt>
                <c:pt idx="11">
                  <c:v>57.005184378336246</c:v>
                </c:pt>
                <c:pt idx="12">
                  <c:v>56.962561973534392</c:v>
                </c:pt>
                <c:pt idx="13">
                  <c:v>59.477152233047214</c:v>
                </c:pt>
                <c:pt idx="14">
                  <c:v>60.953941981597325</c:v>
                </c:pt>
                <c:pt idx="15">
                  <c:v>61.038089610851245</c:v>
                </c:pt>
                <c:pt idx="16">
                  <c:v>61.195310764212721</c:v>
                </c:pt>
                <c:pt idx="17">
                  <c:v>61.438408115859609</c:v>
                </c:pt>
                <c:pt idx="18">
                  <c:v>60.930679049067798</c:v>
                </c:pt>
                <c:pt idx="19">
                  <c:v>60.544523538683279</c:v>
                </c:pt>
                <c:pt idx="20">
                  <c:v>60.194224763436289</c:v>
                </c:pt>
                <c:pt idx="21">
                  <c:v>60.021838816119654</c:v>
                </c:pt>
                <c:pt idx="22">
                  <c:v>60.181084459116754</c:v>
                </c:pt>
                <c:pt idx="23">
                  <c:v>60.81934957228853</c:v>
                </c:pt>
                <c:pt idx="24">
                  <c:v>60.778434558666902</c:v>
                </c:pt>
                <c:pt idx="25">
                  <c:v>60.714631758073281</c:v>
                </c:pt>
                <c:pt idx="26">
                  <c:v>60.664627384196173</c:v>
                </c:pt>
                <c:pt idx="27">
                  <c:v>60.587038276671485</c:v>
                </c:pt>
                <c:pt idx="28">
                  <c:v>60.520136035662162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7-45AB-966A-582AC348E224}"/>
            </c:ext>
          </c:extLst>
        </c:ser>
        <c:ser>
          <c:idx val="0"/>
          <c:order val="1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År!$AO$8:$AO$36</c:f>
              <c:numCache>
                <c:formatCode>0.00</c:formatCode>
                <c:ptCount val="29"/>
                <c:pt idx="0">
                  <c:v>60.520136035662162</c:v>
                </c:pt>
                <c:pt idx="1">
                  <c:v>60.520136035662162</c:v>
                </c:pt>
                <c:pt idx="2">
                  <c:v>60.520136035662162</c:v>
                </c:pt>
                <c:pt idx="3">
                  <c:v>60.520136035662162</c:v>
                </c:pt>
                <c:pt idx="4">
                  <c:v>60.520136035662162</c:v>
                </c:pt>
                <c:pt idx="5">
                  <c:v>60.520136035662162</c:v>
                </c:pt>
                <c:pt idx="6">
                  <c:v>60.520136035662162</c:v>
                </c:pt>
                <c:pt idx="7">
                  <c:v>60.520136035662162</c:v>
                </c:pt>
                <c:pt idx="8">
                  <c:v>60.520136035662162</c:v>
                </c:pt>
                <c:pt idx="9">
                  <c:v>60.520136035662162</c:v>
                </c:pt>
                <c:pt idx="10">
                  <c:v>60.520136035662162</c:v>
                </c:pt>
                <c:pt idx="11">
                  <c:v>60.520136035662162</c:v>
                </c:pt>
                <c:pt idx="12">
                  <c:v>60.520136035662162</c:v>
                </c:pt>
                <c:pt idx="13">
                  <c:v>60.520136035662162</c:v>
                </c:pt>
                <c:pt idx="14">
                  <c:v>60.520136035662162</c:v>
                </c:pt>
                <c:pt idx="15">
                  <c:v>60.520136035662162</c:v>
                </c:pt>
                <c:pt idx="16">
                  <c:v>60.520136035662162</c:v>
                </c:pt>
                <c:pt idx="17">
                  <c:v>60.520136035662162</c:v>
                </c:pt>
                <c:pt idx="18">
                  <c:v>60.520136035662162</c:v>
                </c:pt>
                <c:pt idx="19">
                  <c:v>60.520136035662162</c:v>
                </c:pt>
                <c:pt idx="20">
                  <c:v>60.520136035662162</c:v>
                </c:pt>
                <c:pt idx="21">
                  <c:v>60.520136035662162</c:v>
                </c:pt>
                <c:pt idx="22">
                  <c:v>60.520136035662162</c:v>
                </c:pt>
                <c:pt idx="23">
                  <c:v>60.520136035662162</c:v>
                </c:pt>
                <c:pt idx="24">
                  <c:v>60.520136035662162</c:v>
                </c:pt>
                <c:pt idx="25">
                  <c:v>60.520136035662162</c:v>
                </c:pt>
                <c:pt idx="26">
                  <c:v>60.520136035662162</c:v>
                </c:pt>
                <c:pt idx="27">
                  <c:v>60.520136035662162</c:v>
                </c:pt>
                <c:pt idx="28">
                  <c:v>60.520136035662162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7-45AB-966A-582AC34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noMultiLvlLbl val="0"/>
      </c:catAx>
      <c:valAx>
        <c:axId val="718334224"/>
        <c:scaling>
          <c:orientation val="minMax"/>
          <c:max val="62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830703959143039"/>
          <c:y val="0.36784744132800679"/>
          <c:w val="0.17840930935141228"/>
          <c:h val="0.126216421542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Middel kjøtt%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74813394351E-2"/>
          <c:y val="5.08818800390730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52456961143702E-2"/>
          <c:y val="0.13741287123807636"/>
          <c:w val="0.88536099856194461"/>
          <c:h val="0.758992783388736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Organisasjon!$N$17:$N$45</c:f>
              <c:numCache>
                <c:formatCode>0.00</c:formatCode>
                <c:ptCount val="29"/>
                <c:pt idx="0">
                  <c:v>54.080490895940031</c:v>
                </c:pt>
                <c:pt idx="1">
                  <c:v>54.193357107518381</c:v>
                </c:pt>
                <c:pt idx="2">
                  <c:v>54.350777432158047</c:v>
                </c:pt>
                <c:pt idx="3">
                  <c:v>54.561286430691638</c:v>
                </c:pt>
                <c:pt idx="4">
                  <c:v>54.855587833415619</c:v>
                </c:pt>
                <c:pt idx="5">
                  <c:v>55.391936352781691</c:v>
                </c:pt>
                <c:pt idx="6">
                  <c:v>55.88439483804585</c:v>
                </c:pt>
                <c:pt idx="7">
                  <c:v>56.283051925715007</c:v>
                </c:pt>
                <c:pt idx="8">
                  <c:v>56.548234738571693</c:v>
                </c:pt>
                <c:pt idx="9">
                  <c:v>56.858545041005563</c:v>
                </c:pt>
                <c:pt idx="10">
                  <c:v>56.909153970736497</c:v>
                </c:pt>
                <c:pt idx="11">
                  <c:v>56.735477545684802</c:v>
                </c:pt>
                <c:pt idx="12">
                  <c:v>56.750651578046757</c:v>
                </c:pt>
                <c:pt idx="13">
                  <c:v>59.389966666533745</c:v>
                </c:pt>
                <c:pt idx="14">
                  <c:v>60.92835564603925</c:v>
                </c:pt>
                <c:pt idx="15">
                  <c:v>60.986560042498837</c:v>
                </c:pt>
                <c:pt idx="16">
                  <c:v>61.109179752435821</c:v>
                </c:pt>
                <c:pt idx="17">
                  <c:v>61.294999794938278</c:v>
                </c:pt>
                <c:pt idx="18">
                  <c:v>60.612336259194905</c:v>
                </c:pt>
                <c:pt idx="19">
                  <c:v>60.218506661354674</c:v>
                </c:pt>
                <c:pt idx="20">
                  <c:v>59.840940016328624</c:v>
                </c:pt>
                <c:pt idx="21">
                  <c:v>59.753624713595499</c:v>
                </c:pt>
                <c:pt idx="22">
                  <c:v>59.9337904097452</c:v>
                </c:pt>
                <c:pt idx="23">
                  <c:v>60.614407532334226</c:v>
                </c:pt>
                <c:pt idx="24">
                  <c:v>60.500312085591275</c:v>
                </c:pt>
                <c:pt idx="25">
                  <c:v>60.534399016801487</c:v>
                </c:pt>
                <c:pt idx="26">
                  <c:v>60.549724224734888</c:v>
                </c:pt>
                <c:pt idx="27">
                  <c:v>60.517204588719821</c:v>
                </c:pt>
                <c:pt idx="28">
                  <c:v>60.505119126953296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1-4B6E-8EF8-A397C1E5C95C}"/>
            </c:ext>
          </c:extLst>
        </c:ser>
        <c:ser>
          <c:idx val="4"/>
          <c:order val="1"/>
          <c:tx>
            <c:strRef>
              <c:f>Organisasjon!$D$60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Organisasjon!$N$47:$N$75</c:f>
              <c:numCache>
                <c:formatCode>0.00</c:formatCode>
                <c:ptCount val="29"/>
                <c:pt idx="0">
                  <c:v>54.297543107898335</c:v>
                </c:pt>
                <c:pt idx="1">
                  <c:v>54.47110941869775</c:v>
                </c:pt>
                <c:pt idx="2">
                  <c:v>54.634706776786338</c:v>
                </c:pt>
                <c:pt idx="3">
                  <c:v>54.845300884442153</c:v>
                </c:pt>
                <c:pt idx="4">
                  <c:v>55.164684527341201</c:v>
                </c:pt>
                <c:pt idx="5">
                  <c:v>55.570111646010446</c:v>
                </c:pt>
                <c:pt idx="6">
                  <c:v>56.178526041720488</c:v>
                </c:pt>
                <c:pt idx="7">
                  <c:v>56.798990123514152</c:v>
                </c:pt>
                <c:pt idx="8">
                  <c:v>57.030251217419682</c:v>
                </c:pt>
                <c:pt idx="9">
                  <c:v>57.331016663668642</c:v>
                </c:pt>
                <c:pt idx="10">
                  <c:v>57.607207797399681</c:v>
                </c:pt>
                <c:pt idx="11">
                  <c:v>57.68235127270701</c:v>
                </c:pt>
                <c:pt idx="12">
                  <c:v>57.49219163775139</c:v>
                </c:pt>
                <c:pt idx="13">
                  <c:v>59.682761701027303</c:v>
                </c:pt>
                <c:pt idx="14">
                  <c:v>61.007882696075214</c:v>
                </c:pt>
                <c:pt idx="15">
                  <c:v>61.139096315418541</c:v>
                </c:pt>
                <c:pt idx="16">
                  <c:v>61.364240896763853</c:v>
                </c:pt>
                <c:pt idx="17">
                  <c:v>61.714585681124227</c:v>
                </c:pt>
                <c:pt idx="18">
                  <c:v>61.687737155394096</c:v>
                </c:pt>
                <c:pt idx="19">
                  <c:v>61.292344715192399</c:v>
                </c:pt>
                <c:pt idx="20">
                  <c:v>61.000714185775998</c:v>
                </c:pt>
                <c:pt idx="21">
                  <c:v>60.61379731877269</c:v>
                </c:pt>
                <c:pt idx="22">
                  <c:v>60.694571534799856</c:v>
                </c:pt>
                <c:pt idx="23">
                  <c:v>61.219296666424079</c:v>
                </c:pt>
                <c:pt idx="24">
                  <c:v>61.28905968382449</c:v>
                </c:pt>
                <c:pt idx="25">
                  <c:v>61.042657816746839</c:v>
                </c:pt>
                <c:pt idx="26">
                  <c:v>60.879544174696555</c:v>
                </c:pt>
                <c:pt idx="27">
                  <c:v>60.719100308433198</c:v>
                </c:pt>
                <c:pt idx="28">
                  <c:v>60.547441385013549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1-4B6E-8EF8-A397C1E5C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63"/>
          <c:min val="5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163502541845127"/>
          <c:y val="0.26204568735318912"/>
          <c:w val="0.10873453749977335"/>
          <c:h val="0.133192465949912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</a:t>
            </a:r>
            <a:r>
              <a:rPr lang="nb-NO" sz="2800" baseline="0"/>
              <a:t> </a:t>
            </a:r>
            <a:r>
              <a:rPr lang="nb-NO" sz="2800"/>
              <a:t>Middel slaktevekt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52456961143702E-2"/>
          <c:y val="0.13741287123807636"/>
          <c:w val="0.8806788379372168"/>
          <c:h val="0.7589927833887364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Organisasjon!$P$17:$P$45</c:f>
              <c:numCache>
                <c:formatCode>0.00</c:formatCode>
                <c:ptCount val="29"/>
                <c:pt idx="0">
                  <c:v>72.423839227774565</c:v>
                </c:pt>
                <c:pt idx="1">
                  <c:v>70.037359706974883</c:v>
                </c:pt>
                <c:pt idx="2">
                  <c:v>71.312655362975434</c:v>
                </c:pt>
                <c:pt idx="3">
                  <c:v>69.146743425065537</c:v>
                </c:pt>
                <c:pt idx="4">
                  <c:v>67.969534590885743</c:v>
                </c:pt>
                <c:pt idx="5">
                  <c:v>73.303976286245444</c:v>
                </c:pt>
                <c:pt idx="6">
                  <c:v>75.034618987783716</c:v>
                </c:pt>
                <c:pt idx="7">
                  <c:v>76.21262604284351</c:v>
                </c:pt>
                <c:pt idx="8">
                  <c:v>73.992464620083254</c:v>
                </c:pt>
                <c:pt idx="9">
                  <c:v>73.583168225562204</c:v>
                </c:pt>
                <c:pt idx="10">
                  <c:v>73.903122742319823</c:v>
                </c:pt>
                <c:pt idx="11">
                  <c:v>76.689862751447748</c:v>
                </c:pt>
                <c:pt idx="12">
                  <c:v>78.177906553016243</c:v>
                </c:pt>
                <c:pt idx="13">
                  <c:v>77.604081455667441</c:v>
                </c:pt>
                <c:pt idx="14">
                  <c:v>78.38908041637778</c:v>
                </c:pt>
                <c:pt idx="15">
                  <c:v>79.104741459452498</c:v>
                </c:pt>
                <c:pt idx="16">
                  <c:v>78.430077056624938</c:v>
                </c:pt>
                <c:pt idx="17">
                  <c:v>75.305457872818849</c:v>
                </c:pt>
                <c:pt idx="18">
                  <c:v>77.827216751329701</c:v>
                </c:pt>
                <c:pt idx="19">
                  <c:v>81.056017757286611</c:v>
                </c:pt>
                <c:pt idx="20">
                  <c:v>80.921420361380186</c:v>
                </c:pt>
                <c:pt idx="21">
                  <c:v>80.625795378384581</c:v>
                </c:pt>
                <c:pt idx="22">
                  <c:v>78.676814489752218</c:v>
                </c:pt>
                <c:pt idx="23">
                  <c:v>78.976972365152349</c:v>
                </c:pt>
                <c:pt idx="24">
                  <c:v>81.399017963851151</c:v>
                </c:pt>
                <c:pt idx="25">
                  <c:v>84.195733183263101</c:v>
                </c:pt>
                <c:pt idx="26">
                  <c:v>84.917981352240304</c:v>
                </c:pt>
                <c:pt idx="27">
                  <c:v>83.592918672984666</c:v>
                </c:pt>
                <c:pt idx="28">
                  <c:v>81.612780393923344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4-4AB3-A547-A9D2E3CFAEA7}"/>
            </c:ext>
          </c:extLst>
        </c:ser>
        <c:ser>
          <c:idx val="4"/>
          <c:order val="1"/>
          <c:tx>
            <c:strRef>
              <c:f>Organisasjon!$D$47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Organisasjon!$P$47:$P$75</c:f>
              <c:numCache>
                <c:formatCode>0.00</c:formatCode>
                <c:ptCount val="29"/>
                <c:pt idx="0">
                  <c:v>72.287597239821892</c:v>
                </c:pt>
                <c:pt idx="1">
                  <c:v>70.19419728684943</c:v>
                </c:pt>
                <c:pt idx="2">
                  <c:v>71.442946687347586</c:v>
                </c:pt>
                <c:pt idx="3">
                  <c:v>69.600481711974467</c:v>
                </c:pt>
                <c:pt idx="4">
                  <c:v>69.053659281782814</c:v>
                </c:pt>
                <c:pt idx="5">
                  <c:v>75.346606629256243</c:v>
                </c:pt>
                <c:pt idx="6">
                  <c:v>78.005324406515228</c:v>
                </c:pt>
                <c:pt idx="7">
                  <c:v>78.361384499523325</c:v>
                </c:pt>
                <c:pt idx="8">
                  <c:v>78.061945515184192</c:v>
                </c:pt>
                <c:pt idx="9">
                  <c:v>78.144783132465307</c:v>
                </c:pt>
                <c:pt idx="10">
                  <c:v>77.676474199098095</c:v>
                </c:pt>
                <c:pt idx="11">
                  <c:v>79.802091337081777</c:v>
                </c:pt>
                <c:pt idx="12">
                  <c:v>82.144862320381861</c:v>
                </c:pt>
                <c:pt idx="13">
                  <c:v>82.182385575589507</c:v>
                </c:pt>
                <c:pt idx="14">
                  <c:v>82.498665149204001</c:v>
                </c:pt>
                <c:pt idx="15">
                  <c:v>82.349911310310944</c:v>
                </c:pt>
                <c:pt idx="16">
                  <c:v>82.003113763322261</c:v>
                </c:pt>
                <c:pt idx="17">
                  <c:v>79.338097687364453</c:v>
                </c:pt>
                <c:pt idx="18">
                  <c:v>80.025297624399386</c:v>
                </c:pt>
                <c:pt idx="19">
                  <c:v>82.456042002564075</c:v>
                </c:pt>
                <c:pt idx="20">
                  <c:v>82.272628516893931</c:v>
                </c:pt>
                <c:pt idx="21">
                  <c:v>82.196461024407057</c:v>
                </c:pt>
                <c:pt idx="22">
                  <c:v>80.625217444908358</c:v>
                </c:pt>
                <c:pt idx="23">
                  <c:v>80.931929111239242</c:v>
                </c:pt>
                <c:pt idx="24">
                  <c:v>81.82941879341449</c:v>
                </c:pt>
                <c:pt idx="25">
                  <c:v>84.485314330579698</c:v>
                </c:pt>
                <c:pt idx="26">
                  <c:v>85.441549888152721</c:v>
                </c:pt>
                <c:pt idx="27">
                  <c:v>84.599359172700886</c:v>
                </c:pt>
                <c:pt idx="28">
                  <c:v>82.98902548278086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4-4AB3-A547-A9D2E3CFA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90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066507671098414"/>
          <c:y val="0.20450631419677456"/>
          <c:w val="9.5735533946610218E-2"/>
          <c:h val="0.15067388751047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0.17156241690353263"/>
          <c:y val="2.32163530794587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38832082319618"/>
          <c:y val="0.12511939970473354"/>
          <c:w val="0.84305510916900861"/>
          <c:h val="0.7661452191727037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Organisasjon!$G$17:$G$45</c:f>
              <c:numCache>
                <c:formatCode>#,##0</c:formatCode>
                <c:ptCount val="29"/>
                <c:pt idx="0">
                  <c:v>919279.75</c:v>
                </c:pt>
                <c:pt idx="1">
                  <c:v>966703.75</c:v>
                </c:pt>
                <c:pt idx="2">
                  <c:v>942375.5</c:v>
                </c:pt>
                <c:pt idx="3">
                  <c:v>1012419.75</c:v>
                </c:pt>
                <c:pt idx="4">
                  <c:v>958185</c:v>
                </c:pt>
                <c:pt idx="5">
                  <c:v>952529.6</c:v>
                </c:pt>
                <c:pt idx="6">
                  <c:v>944742</c:v>
                </c:pt>
                <c:pt idx="7">
                  <c:v>965204</c:v>
                </c:pt>
                <c:pt idx="8">
                  <c:v>1037723</c:v>
                </c:pt>
                <c:pt idx="9">
                  <c:v>998116</c:v>
                </c:pt>
                <c:pt idx="10">
                  <c:v>1007745</c:v>
                </c:pt>
                <c:pt idx="11">
                  <c:v>991469</c:v>
                </c:pt>
                <c:pt idx="12">
                  <c:v>1009907</c:v>
                </c:pt>
                <c:pt idx="13">
                  <c:v>1003286</c:v>
                </c:pt>
                <c:pt idx="14">
                  <c:v>1004071</c:v>
                </c:pt>
                <c:pt idx="15">
                  <c:v>990253.5</c:v>
                </c:pt>
                <c:pt idx="16">
                  <c:v>1003182.5</c:v>
                </c:pt>
                <c:pt idx="17">
                  <c:v>999784</c:v>
                </c:pt>
                <c:pt idx="18">
                  <c:v>1057980</c:v>
                </c:pt>
                <c:pt idx="19">
                  <c:v>1060006</c:v>
                </c:pt>
                <c:pt idx="20">
                  <c:v>1101400.5</c:v>
                </c:pt>
                <c:pt idx="21">
                  <c:v>1088239</c:v>
                </c:pt>
                <c:pt idx="22">
                  <c:v>1106994</c:v>
                </c:pt>
                <c:pt idx="23">
                  <c:v>1031910</c:v>
                </c:pt>
                <c:pt idx="24">
                  <c:v>977296</c:v>
                </c:pt>
                <c:pt idx="25">
                  <c:v>969146</c:v>
                </c:pt>
                <c:pt idx="26">
                  <c:v>960649</c:v>
                </c:pt>
                <c:pt idx="27">
                  <c:v>968380</c:v>
                </c:pt>
                <c:pt idx="28">
                  <c:v>953660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B-40ED-BAF2-9119302DE6DF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Organisasjon!$G$47:$G$75</c:f>
              <c:numCache>
                <c:formatCode>#,##0</c:formatCode>
                <c:ptCount val="29"/>
                <c:pt idx="0">
                  <c:v>284704.25</c:v>
                </c:pt>
                <c:pt idx="1">
                  <c:v>300970.75</c:v>
                </c:pt>
                <c:pt idx="2">
                  <c:v>286404</c:v>
                </c:pt>
                <c:pt idx="3">
                  <c:v>285802</c:v>
                </c:pt>
                <c:pt idx="4">
                  <c:v>285552</c:v>
                </c:pt>
                <c:pt idx="5">
                  <c:v>274238.5</c:v>
                </c:pt>
                <c:pt idx="6">
                  <c:v>291119</c:v>
                </c:pt>
                <c:pt idx="7">
                  <c:v>302107</c:v>
                </c:pt>
                <c:pt idx="8">
                  <c:v>331663</c:v>
                </c:pt>
                <c:pt idx="9">
                  <c:v>367312</c:v>
                </c:pt>
                <c:pt idx="10">
                  <c:v>392327</c:v>
                </c:pt>
                <c:pt idx="11">
                  <c:v>395491</c:v>
                </c:pt>
                <c:pt idx="12">
                  <c:v>404655</c:v>
                </c:pt>
                <c:pt idx="13">
                  <c:v>425863</c:v>
                </c:pt>
                <c:pt idx="14">
                  <c:v>476982</c:v>
                </c:pt>
                <c:pt idx="15">
                  <c:v>505775</c:v>
                </c:pt>
                <c:pt idx="16">
                  <c:v>511545</c:v>
                </c:pt>
                <c:pt idx="17">
                  <c:v>519118</c:v>
                </c:pt>
                <c:pt idx="18">
                  <c:v>444879</c:v>
                </c:pt>
                <c:pt idx="19">
                  <c:v>460972</c:v>
                </c:pt>
                <c:pt idx="20">
                  <c:v>480018</c:v>
                </c:pt>
                <c:pt idx="21">
                  <c:v>491656</c:v>
                </c:pt>
                <c:pt idx="22">
                  <c:v>526265</c:v>
                </c:pt>
                <c:pt idx="23">
                  <c:v>528064</c:v>
                </c:pt>
                <c:pt idx="24">
                  <c:v>532304.36</c:v>
                </c:pt>
                <c:pt idx="25">
                  <c:v>534349.43000000005</c:v>
                </c:pt>
                <c:pt idx="26">
                  <c:v>514534</c:v>
                </c:pt>
                <c:pt idx="27">
                  <c:v>514239</c:v>
                </c:pt>
                <c:pt idx="28">
                  <c:v>526284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B-40ED-BAF2-9119302DE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73999718565936"/>
          <c:y val="0.44683860655729746"/>
          <c:w val="8.8197577125259746E-2"/>
          <c:h val="0.133026079711582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ANTALL%</a:t>
            </a:r>
            <a:r>
              <a:rPr lang="nb-NO" sz="2800" baseline="0"/>
              <a:t> slakt 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93647356961649E-2"/>
          <c:y val="0.16851481598191875"/>
          <c:w val="0.88129673493901906"/>
          <c:h val="0.7278907252665524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Organisasjon!$K$17:$K$45</c:f>
              <c:numCache>
                <c:formatCode>0.0</c:formatCode>
                <c:ptCount val="29"/>
                <c:pt idx="0">
                  <c:v>76.353153364164299</c:v>
                </c:pt>
                <c:pt idx="1">
                  <c:v>76.258041792273985</c:v>
                </c:pt>
                <c:pt idx="2">
                  <c:v>76.691993966370688</c:v>
                </c:pt>
                <c:pt idx="3">
                  <c:v>77.985116949396357</c:v>
                </c:pt>
                <c:pt idx="4">
                  <c:v>77.040805250627741</c:v>
                </c:pt>
                <c:pt idx="5">
                  <c:v>77.645449046156301</c:v>
                </c:pt>
                <c:pt idx="6">
                  <c:v>76.444033754605087</c:v>
                </c:pt>
                <c:pt idx="7">
                  <c:v>76.161573599534748</c:v>
                </c:pt>
                <c:pt idx="8">
                  <c:v>75.780167169811875</c:v>
                </c:pt>
                <c:pt idx="9">
                  <c:v>73.099130821984019</c:v>
                </c:pt>
                <c:pt idx="10">
                  <c:v>71.978083984252251</c:v>
                </c:pt>
                <c:pt idx="11">
                  <c:v>71.485046432485461</c:v>
                </c:pt>
                <c:pt idx="12">
                  <c:v>71.393618660758605</c:v>
                </c:pt>
                <c:pt idx="13">
                  <c:v>70.201637477967637</c:v>
                </c:pt>
                <c:pt idx="14">
                  <c:v>67.794400335437004</c:v>
                </c:pt>
                <c:pt idx="15">
                  <c:v>66.19215476175755</c:v>
                </c:pt>
                <c:pt idx="16">
                  <c:v>66.228579067852124</c:v>
                </c:pt>
                <c:pt idx="17">
                  <c:v>65.822811478291527</c:v>
                </c:pt>
                <c:pt idx="18">
                  <c:v>70.397821751741162</c:v>
                </c:pt>
                <c:pt idx="19">
                  <c:v>69.692395287768818</c:v>
                </c:pt>
                <c:pt idx="20">
                  <c:v>69.646364956524806</c:v>
                </c:pt>
                <c:pt idx="21">
                  <c:v>68.880463575111023</c:v>
                </c:pt>
                <c:pt idx="22">
                  <c:v>67.77822745810677</c:v>
                </c:pt>
                <c:pt idx="23">
                  <c:v>66.149179409400404</c:v>
                </c:pt>
                <c:pt idx="24">
                  <c:v>64.738723300251479</c:v>
                </c:pt>
                <c:pt idx="25">
                  <c:v>64.459524163635109</c:v>
                </c:pt>
                <c:pt idx="26">
                  <c:v>65.120666385119677</c:v>
                </c:pt>
                <c:pt idx="27">
                  <c:v>65.315499126882898</c:v>
                </c:pt>
                <c:pt idx="28">
                  <c:v>64.438924716070318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9-4508-B106-E2F7C3A1260B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Organisasjon!$K$47:$K$75</c:f>
              <c:numCache>
                <c:formatCode>0.0</c:formatCode>
                <c:ptCount val="29"/>
                <c:pt idx="0">
                  <c:v>23.646846635835686</c:v>
                </c:pt>
                <c:pt idx="1">
                  <c:v>23.741958207726039</c:v>
                </c:pt>
                <c:pt idx="2">
                  <c:v>23.308006033629304</c:v>
                </c:pt>
                <c:pt idx="3">
                  <c:v>22.01488305060364</c:v>
                </c:pt>
                <c:pt idx="4">
                  <c:v>22.959194749372255</c:v>
                </c:pt>
                <c:pt idx="5">
                  <c:v>22.354550953843681</c:v>
                </c:pt>
                <c:pt idx="6">
                  <c:v>23.555966245394913</c:v>
                </c:pt>
                <c:pt idx="7">
                  <c:v>23.838426400465242</c:v>
                </c:pt>
                <c:pt idx="8">
                  <c:v>24.219832830188125</c:v>
                </c:pt>
                <c:pt idx="9">
                  <c:v>26.900869178015977</c:v>
                </c:pt>
                <c:pt idx="10">
                  <c:v>28.021916015747763</c:v>
                </c:pt>
                <c:pt idx="11">
                  <c:v>28.51495356751456</c:v>
                </c:pt>
                <c:pt idx="12">
                  <c:v>28.606381339241398</c:v>
                </c:pt>
                <c:pt idx="13">
                  <c:v>29.798362522032338</c:v>
                </c:pt>
                <c:pt idx="14">
                  <c:v>32.205599664562996</c:v>
                </c:pt>
                <c:pt idx="15">
                  <c:v>33.807845238242443</c:v>
                </c:pt>
                <c:pt idx="16">
                  <c:v>33.771420932147862</c:v>
                </c:pt>
                <c:pt idx="17">
                  <c:v>34.177188521708437</c:v>
                </c:pt>
                <c:pt idx="18">
                  <c:v>29.602178248258824</c:v>
                </c:pt>
                <c:pt idx="19">
                  <c:v>30.307604712231207</c:v>
                </c:pt>
                <c:pt idx="20">
                  <c:v>30.353635043475201</c:v>
                </c:pt>
                <c:pt idx="21">
                  <c:v>31.119536424888999</c:v>
                </c:pt>
                <c:pt idx="22">
                  <c:v>32.221772541893237</c:v>
                </c:pt>
                <c:pt idx="23">
                  <c:v>33.850820590599589</c:v>
                </c:pt>
                <c:pt idx="24">
                  <c:v>35.261276699748535</c:v>
                </c:pt>
                <c:pt idx="25">
                  <c:v>35.54047583636487</c:v>
                </c:pt>
                <c:pt idx="26">
                  <c:v>34.879333614880323</c:v>
                </c:pt>
                <c:pt idx="27">
                  <c:v>34.684500873117095</c:v>
                </c:pt>
                <c:pt idx="28">
                  <c:v>35.561075283929654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508-B106-E2F7C3A12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6776"/>
        <c:axId val="718327168"/>
      </c:lineChart>
      <c:catAx>
        <c:axId val="718326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71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18327168"/>
        <c:scaling>
          <c:orientation val="minMax"/>
          <c:max val="80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1876909217413379E-2"/>
              <c:y val="0.322233078664477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67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348206191393378"/>
          <c:y val="0.37922360503219188"/>
          <c:w val="0.10386576136127057"/>
          <c:h val="0.164097522183598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 ANTALL SLAKT 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5575606859057"/>
          <c:y val="0.15516746462294012"/>
          <c:w val="0.86426723018584795"/>
          <c:h val="0.5720824494003687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#,##0</c:formatCode>
                <c:ptCount val="8"/>
                <c:pt idx="0">
                  <c:v>387337</c:v>
                </c:pt>
                <c:pt idx="1">
                  <c:v>255060</c:v>
                </c:pt>
                <c:pt idx="2">
                  <c:v>291739</c:v>
                </c:pt>
                <c:pt idx="3">
                  <c:v>173870</c:v>
                </c:pt>
                <c:pt idx="4">
                  <c:v>206718</c:v>
                </c:pt>
                <c:pt idx="5">
                  <c:v>76661</c:v>
                </c:pt>
                <c:pt idx="6">
                  <c:v>74855</c:v>
                </c:pt>
                <c:pt idx="7">
                  <c:v>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CE-42FC-AC20-A1C42FE551D1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#,##0</c:formatCode>
                <c:ptCount val="8"/>
                <c:pt idx="0">
                  <c:v>388243</c:v>
                </c:pt>
                <c:pt idx="1">
                  <c:v>260678</c:v>
                </c:pt>
                <c:pt idx="2">
                  <c:v>293353</c:v>
                </c:pt>
                <c:pt idx="3">
                  <c:v>168622</c:v>
                </c:pt>
                <c:pt idx="4">
                  <c:v>207804</c:v>
                </c:pt>
                <c:pt idx="5">
                  <c:v>76291</c:v>
                </c:pt>
                <c:pt idx="6">
                  <c:v>78980</c:v>
                </c:pt>
                <c:pt idx="7">
                  <c:v>8648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CE-42FC-AC20-A1C42FE551D1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9.4825810958548576E-4"/>
                  <c:y val="-5.8096553662116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6E-4311-9BFE-A647A9DEDCDD}"/>
                </c:ext>
              </c:extLst>
            </c:dLbl>
            <c:dLbl>
              <c:idx val="2"/>
              <c:layout>
                <c:manualLayout>
                  <c:x val="-1.8965162191709715E-2"/>
                  <c:y val="-7.6770445910654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E-4311-9BFE-A647A9DEDCDD}"/>
                </c:ext>
              </c:extLst>
            </c:dLbl>
            <c:dLbl>
              <c:idx val="3"/>
              <c:layout>
                <c:manualLayout>
                  <c:x val="-1.6120387862953257E-2"/>
                  <c:y val="-0.1182679842407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7D-486E-A8E2-5E6C3F6394DA}"/>
                </c:ext>
              </c:extLst>
            </c:dLbl>
            <c:dLbl>
              <c:idx val="4"/>
              <c:layout>
                <c:manualLayout>
                  <c:x val="-1.9913420301295271E-2"/>
                  <c:y val="-9.336946124268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E-4311-9BFE-A647A9DEDCD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#,##0</c:formatCode>
                <c:ptCount val="8"/>
                <c:pt idx="0">
                  <c:v>375299</c:v>
                </c:pt>
                <c:pt idx="1">
                  <c:v>269331</c:v>
                </c:pt>
                <c:pt idx="2">
                  <c:v>301833</c:v>
                </c:pt>
                <c:pt idx="3">
                  <c:v>164391</c:v>
                </c:pt>
                <c:pt idx="4">
                  <c:v>196923</c:v>
                </c:pt>
                <c:pt idx="5">
                  <c:v>83835</c:v>
                </c:pt>
                <c:pt idx="6">
                  <c:v>79605</c:v>
                </c:pt>
                <c:pt idx="7">
                  <c:v>8727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CE-42FC-AC20-A1C42FE55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  <c:max val="4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9216814960795"/>
          <c:y val="0.27320737577899779"/>
          <c:w val="5.481379869361392E-2"/>
          <c:h val="0.183827396380728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 ANTALL</a:t>
            </a:r>
            <a:r>
              <a:rPr lang="nb-NO" sz="2000" baseline="0"/>
              <a:t> SLAKT per PRODUSENT </a:t>
            </a:r>
            <a:r>
              <a:rPr lang="nb-NO" sz="20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26857763153657E-2"/>
          <c:y val="0.18535508528746544"/>
          <c:w val="0.89554667705037294"/>
          <c:h val="0.6111494921418206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Regorg!$AB$28:$AB$35</c:f>
              <c:numCache>
                <c:formatCode>0</c:formatCode>
                <c:ptCount val="8"/>
                <c:pt idx="0">
                  <c:v>628.79383116883116</c:v>
                </c:pt>
                <c:pt idx="1">
                  <c:v>619.07766990291259</c:v>
                </c:pt>
                <c:pt idx="2">
                  <c:v>713.29828850855745</c:v>
                </c:pt>
                <c:pt idx="3">
                  <c:v>646.35687732342012</c:v>
                </c:pt>
                <c:pt idx="4">
                  <c:v>715.28719723183394</c:v>
                </c:pt>
                <c:pt idx="5">
                  <c:v>923.62650602409633</c:v>
                </c:pt>
                <c:pt idx="6">
                  <c:v>629.03361344537814</c:v>
                </c:pt>
                <c:pt idx="7">
                  <c:v>470.68421052631578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16-4A30-8A86-FF805DE740CB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Regorg!$AB$19:$AB$26</c:f>
              <c:numCache>
                <c:formatCode>0</c:formatCode>
                <c:ptCount val="8"/>
                <c:pt idx="0">
                  <c:v>703.338768115942</c:v>
                </c:pt>
                <c:pt idx="1">
                  <c:v>659.94430379746836</c:v>
                </c:pt>
                <c:pt idx="2">
                  <c:v>750.26342710997437</c:v>
                </c:pt>
                <c:pt idx="3">
                  <c:v>646.06130268199229</c:v>
                </c:pt>
                <c:pt idx="4">
                  <c:v>755.65090909090907</c:v>
                </c:pt>
                <c:pt idx="5">
                  <c:v>941.8641975308642</c:v>
                </c:pt>
                <c:pt idx="6">
                  <c:v>652.72727272727275</c:v>
                </c:pt>
                <c:pt idx="7">
                  <c:v>308.85714285714283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16-4A30-8A86-FF805DE740CB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Regorg!$AB$10:$AB$17</c:f>
              <c:numCache>
                <c:formatCode>0</c:formatCode>
                <c:ptCount val="8"/>
                <c:pt idx="0">
                  <c:v>697.58178438661707</c:v>
                </c:pt>
                <c:pt idx="1">
                  <c:v>669.97761194029852</c:v>
                </c:pt>
                <c:pt idx="2">
                  <c:v>762.2045454545455</c:v>
                </c:pt>
                <c:pt idx="3">
                  <c:v>618.01127819548867</c:v>
                </c:pt>
                <c:pt idx="4">
                  <c:v>729.34444444444443</c:v>
                </c:pt>
                <c:pt idx="5">
                  <c:v>952.6704545454545</c:v>
                </c:pt>
                <c:pt idx="6">
                  <c:v>692.21739130434787</c:v>
                </c:pt>
                <c:pt idx="7">
                  <c:v>311.67857142857144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16-4A30-8A86-FF805DE74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bonde</a:t>
                </a:r>
              </a:p>
            </c:rich>
          </c:tx>
          <c:layout>
            <c:manualLayout>
              <c:xMode val="edge"/>
              <c:yMode val="edge"/>
              <c:x val="8.414540830726961E-3"/>
              <c:y val="0.314809364736242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853798364105151"/>
          <c:y val="0.11988501908849887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ANTALL</a:t>
            </a:r>
            <a:r>
              <a:rPr lang="nb-NO" sz="2400" baseline="0"/>
              <a:t> PRODUSENTER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03766271568663E-2"/>
          <c:y val="0.17077181758530183"/>
          <c:w val="0.87763532320793836"/>
          <c:h val="0.6524673556430445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Regorg!$G$28:$G$35</c:f>
              <c:numCache>
                <c:formatCode>General</c:formatCode>
                <c:ptCount val="8"/>
                <c:pt idx="0">
                  <c:v>616</c:v>
                </c:pt>
                <c:pt idx="1">
                  <c:v>412</c:v>
                </c:pt>
                <c:pt idx="2">
                  <c:v>409</c:v>
                </c:pt>
                <c:pt idx="3">
                  <c:v>269</c:v>
                </c:pt>
                <c:pt idx="4">
                  <c:v>289</c:v>
                </c:pt>
                <c:pt idx="5">
                  <c:v>83</c:v>
                </c:pt>
                <c:pt idx="6">
                  <c:v>119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5B-481E-BC2B-9F832D739D6C}"/>
            </c:ext>
          </c:extLst>
        </c:ser>
        <c:ser>
          <c:idx val="13"/>
          <c:order val="1"/>
          <c:tx>
            <c:strRef>
              <c:f>'Ark1'!$C$262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'Ark1'!$Q$262:$Q$269</c:f>
              <c:numCache>
                <c:formatCode>General</c:formatCode>
                <c:ptCount val="8"/>
                <c:pt idx="0">
                  <c:v>552</c:v>
                </c:pt>
                <c:pt idx="1">
                  <c:v>395</c:v>
                </c:pt>
                <c:pt idx="2">
                  <c:v>391</c:v>
                </c:pt>
                <c:pt idx="3">
                  <c:v>261</c:v>
                </c:pt>
                <c:pt idx="4">
                  <c:v>275</c:v>
                </c:pt>
                <c:pt idx="5">
                  <c:v>81</c:v>
                </c:pt>
                <c:pt idx="6">
                  <c:v>121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5B-481E-BC2B-9F832D739D6C}"/>
            </c:ext>
          </c:extLst>
        </c:ser>
        <c:ser>
          <c:idx val="1"/>
          <c:order val="2"/>
          <c:tx>
            <c:strRef>
              <c:f>'Ark1'!$C$254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'Ark1'!$Q$254:$Q$261</c:f>
              <c:numCache>
                <c:formatCode>General</c:formatCode>
                <c:ptCount val="8"/>
                <c:pt idx="0">
                  <c:v>538</c:v>
                </c:pt>
                <c:pt idx="1">
                  <c:v>402</c:v>
                </c:pt>
                <c:pt idx="2">
                  <c:v>396</c:v>
                </c:pt>
                <c:pt idx="3">
                  <c:v>266</c:v>
                </c:pt>
                <c:pt idx="4">
                  <c:v>270</c:v>
                </c:pt>
                <c:pt idx="5">
                  <c:v>88</c:v>
                </c:pt>
                <c:pt idx="6">
                  <c:v>115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5B-481E-BC2B-9F832D739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414540830726961E-3"/>
              <c:y val="0.314809364736242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49359178572303"/>
          <c:y val="0.2835246062992126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</a:t>
            </a:r>
            <a:r>
              <a:rPr lang="nb-NO" sz="2400" baseline="0"/>
              <a:t> KJØTT%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53512707349339E-2"/>
          <c:y val="0.19159662158520502"/>
          <c:w val="0.87668558960207243"/>
          <c:h val="0.5954297990443758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Regorg!$O$28:$O$35</c:f>
              <c:numCache>
                <c:formatCode>0.00</c:formatCode>
                <c:ptCount val="8"/>
                <c:pt idx="0">
                  <c:v>60.303381614978306</c:v>
                </c:pt>
                <c:pt idx="1">
                  <c:v>60.627338231361009</c:v>
                </c:pt>
                <c:pt idx="2">
                  <c:v>60.670147252921488</c:v>
                </c:pt>
                <c:pt idx="3">
                  <c:v>60.974986766254233</c:v>
                </c:pt>
                <c:pt idx="4">
                  <c:v>60.782514436818254</c:v>
                </c:pt>
                <c:pt idx="5">
                  <c:v>61.430208346974311</c:v>
                </c:pt>
                <c:pt idx="6">
                  <c:v>60.713815084636813</c:v>
                </c:pt>
                <c:pt idx="7">
                  <c:v>61.516179775280897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A-4A96-A80D-8A4102087019}"/>
            </c:ext>
          </c:extLst>
        </c:ser>
        <c:ser>
          <c:idx val="13"/>
          <c:order val="1"/>
          <c:tx>
            <c:strRef>
              <c:f>'Ark1'!$C$262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'Ark1'!$U$262:$U$269</c:f>
              <c:numCache>
                <c:formatCode>General</c:formatCode>
                <c:ptCount val="8"/>
                <c:pt idx="0">
                  <c:v>60.428780001240341</c:v>
                </c:pt>
                <c:pt idx="1">
                  <c:v>60.463038214792427</c:v>
                </c:pt>
                <c:pt idx="2">
                  <c:v>60.627862340324178</c:v>
                </c:pt>
                <c:pt idx="3">
                  <c:v>60.942144629393198</c:v>
                </c:pt>
                <c:pt idx="4">
                  <c:v>60.501041269043633</c:v>
                </c:pt>
                <c:pt idx="5">
                  <c:v>60.981898605863549</c:v>
                </c:pt>
                <c:pt idx="6">
                  <c:v>60.584232849922557</c:v>
                </c:pt>
                <c:pt idx="7">
                  <c:v>61.813080855018598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A-4A96-A80D-8A4102087019}"/>
            </c:ext>
          </c:extLst>
        </c:ser>
        <c:ser>
          <c:idx val="1"/>
          <c:order val="2"/>
          <c:tx>
            <c:strRef>
              <c:f>'Ark1'!$C$254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'Ark1'!$U$254:$U$261</c:f>
              <c:numCache>
                <c:formatCode>General</c:formatCode>
                <c:ptCount val="8"/>
                <c:pt idx="0">
                  <c:v>60.465871886501745</c:v>
                </c:pt>
                <c:pt idx="1">
                  <c:v>60.371068502545839</c:v>
                </c:pt>
                <c:pt idx="2">
                  <c:v>60.569323153184655</c:v>
                </c:pt>
                <c:pt idx="3">
                  <c:v>60.570255389882036</c:v>
                </c:pt>
                <c:pt idx="4">
                  <c:v>60.41040748449231</c:v>
                </c:pt>
                <c:pt idx="5">
                  <c:v>60.943570480075607</c:v>
                </c:pt>
                <c:pt idx="6">
                  <c:v>60.680701798579307</c:v>
                </c:pt>
                <c:pt idx="7">
                  <c:v>61.757481583793755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A-4A96-A80D-8A4102087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5.2044701866664671E-3"/>
              <c:y val="0.3935556395403030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112337906753"/>
          <c:y val="0.1500611947381863"/>
          <c:w val="5.4771532579941253E-2"/>
          <c:h val="0.173256056444303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 Middel</a:t>
            </a:r>
            <a:r>
              <a:rPr lang="nb-NO" sz="2400" baseline="0"/>
              <a:t> VEKT </a:t>
            </a:r>
            <a:r>
              <a:rPr lang="nb-NO" sz="2400"/>
              <a:t>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19758881955529E-2"/>
          <c:y val="0.15239899602353657"/>
          <c:w val="0.89630320495809712"/>
          <c:h val="0.5748508781961564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Regorg!$Q$28:$Q$35</c:f>
              <c:numCache>
                <c:formatCode>0.00</c:formatCode>
                <c:ptCount val="8"/>
                <c:pt idx="0">
                  <c:v>86.294493042727694</c:v>
                </c:pt>
                <c:pt idx="1">
                  <c:v>86.878411733240725</c:v>
                </c:pt>
                <c:pt idx="2">
                  <c:v>85.219415089204006</c:v>
                </c:pt>
                <c:pt idx="3">
                  <c:v>84.919799137916542</c:v>
                </c:pt>
                <c:pt idx="4">
                  <c:v>83.812442641596988</c:v>
                </c:pt>
                <c:pt idx="5">
                  <c:v>84.065716380970002</c:v>
                </c:pt>
                <c:pt idx="6">
                  <c:v>82.779611099207102</c:v>
                </c:pt>
                <c:pt idx="7">
                  <c:v>82.811000000000149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02-463E-9B7A-8BF5292DCEE7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Regorg!$Q$19:$Q$26</c:f>
              <c:numCache>
                <c:formatCode>0.00</c:formatCode>
                <c:ptCount val="8"/>
                <c:pt idx="0">
                  <c:v>84.180535370972677</c:v>
                </c:pt>
                <c:pt idx="1">
                  <c:v>86.174733013077059</c:v>
                </c:pt>
                <c:pt idx="2">
                  <c:v>84.420995602595951</c:v>
                </c:pt>
                <c:pt idx="3">
                  <c:v>83.893783874931103</c:v>
                </c:pt>
                <c:pt idx="4">
                  <c:v>83.262100657618419</c:v>
                </c:pt>
                <c:pt idx="5">
                  <c:v>83.060314766788196</c:v>
                </c:pt>
                <c:pt idx="6">
                  <c:v>81.366743707617061</c:v>
                </c:pt>
                <c:pt idx="7">
                  <c:v>82.00659851301107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02-463E-9B7A-8BF5292DCEE7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Regorg!$Q$10:$Q$17</c:f>
              <c:numCache>
                <c:formatCode>0.00</c:formatCode>
                <c:ptCount val="8"/>
                <c:pt idx="0">
                  <c:v>82.29047290935749</c:v>
                </c:pt>
                <c:pt idx="1">
                  <c:v>84.522066705928381</c:v>
                </c:pt>
                <c:pt idx="2">
                  <c:v>82.146930585359712</c:v>
                </c:pt>
                <c:pt idx="3">
                  <c:v>82.302747310464611</c:v>
                </c:pt>
                <c:pt idx="4">
                  <c:v>81.551612491838142</c:v>
                </c:pt>
                <c:pt idx="5">
                  <c:v>81.402777811007596</c:v>
                </c:pt>
                <c:pt idx="6">
                  <c:v>79.622977479973059</c:v>
                </c:pt>
                <c:pt idx="7">
                  <c:v>80.902313535911745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02-463E-9B7A-8BF5292DC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55207949156007"/>
          <c:y val="5.234525105049128E-2"/>
          <c:w val="6.0422639649353585E-2"/>
          <c:h val="0.186145556174597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 % SLAKT innen region og organisasjon, hittil i år</a:t>
            </a:r>
          </a:p>
        </c:rich>
      </c:tx>
      <c:layout>
        <c:manualLayout>
          <c:xMode val="edge"/>
          <c:yMode val="edge"/>
          <c:x val="0.13740540797346101"/>
          <c:y val="3.2854261975536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976804610381058E-2"/>
          <c:y val="0.15288538841390337"/>
          <c:w val="0.9012462172315352"/>
          <c:h val="0.5743644127753940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Regorg!$L$28:$L$35</c:f>
              <c:numCache>
                <c:formatCode>0.0</c:formatCode>
                <c:ptCount val="8"/>
                <c:pt idx="0">
                  <c:v>60.29558045881285</c:v>
                </c:pt>
                <c:pt idx="1">
                  <c:v>39.704419541187136</c:v>
                </c:pt>
                <c:pt idx="2">
                  <c:v>62.657508768086515</c:v>
                </c:pt>
                <c:pt idx="3">
                  <c:v>37.342491231913471</c:v>
                </c:pt>
                <c:pt idx="4">
                  <c:v>72.947536691145018</c:v>
                </c:pt>
                <c:pt idx="5">
                  <c:v>27.052463308854922</c:v>
                </c:pt>
                <c:pt idx="6">
                  <c:v>89.327907587293254</c:v>
                </c:pt>
                <c:pt idx="7">
                  <c:v>10.672092412706748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E0-4194-BD10-CDDCDEA66792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Regorg!$L$19:$L$26</c:f>
              <c:numCache>
                <c:formatCode>0.0</c:formatCode>
                <c:ptCount val="8"/>
                <c:pt idx="0">
                  <c:v>59.829008461738795</c:v>
                </c:pt>
                <c:pt idx="1">
                  <c:v>40.170991538261198</c:v>
                </c:pt>
                <c:pt idx="2">
                  <c:v>63.499756480329026</c:v>
                </c:pt>
                <c:pt idx="3">
                  <c:v>36.500243519670967</c:v>
                </c:pt>
                <c:pt idx="4">
                  <c:v>73.145954698252353</c:v>
                </c:pt>
                <c:pt idx="5">
                  <c:v>26.854045301747657</c:v>
                </c:pt>
                <c:pt idx="6">
                  <c:v>90.131008353494366</c:v>
                </c:pt>
                <c:pt idx="7">
                  <c:v>9.8689916465056839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E0-4194-BD10-CDDCDEA66792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Regorg!$L$10:$L$17</c:f>
              <c:numCache>
                <c:formatCode>0.0</c:formatCode>
                <c:ptCount val="8"/>
                <c:pt idx="0">
                  <c:v>58.219288584149055</c:v>
                </c:pt>
                <c:pt idx="1">
                  <c:v>41.780711415850966</c:v>
                </c:pt>
                <c:pt idx="2">
                  <c:v>64.739910429321526</c:v>
                </c:pt>
                <c:pt idx="3">
                  <c:v>35.260089570678474</c:v>
                </c:pt>
                <c:pt idx="4">
                  <c:v>70.139764494689359</c:v>
                </c:pt>
                <c:pt idx="5">
                  <c:v>29.860235505310634</c:v>
                </c:pt>
                <c:pt idx="6">
                  <c:v>90.120228229860075</c:v>
                </c:pt>
                <c:pt idx="7">
                  <c:v>9.8797717701399232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E0-4194-BD10-CDDCDEA66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4817432"/>
        <c:axId val="684817040"/>
      </c:barChart>
      <c:catAx>
        <c:axId val="6848174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481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slakt</a:t>
                </a:r>
              </a:p>
            </c:rich>
          </c:tx>
          <c:layout>
            <c:manualLayout>
              <c:xMode val="edge"/>
              <c:yMode val="edge"/>
              <c:x val="5.2045108790513064E-3"/>
              <c:y val="0.320173221920228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48174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88782134897618"/>
          <c:y val="0.20989034892722599"/>
          <c:w val="5.9706326105698877E-2"/>
          <c:h val="0.173766666147556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slaktvekt for SLAKTEGRIS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81291346045756E-2"/>
          <c:y val="0.136336711182061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v>Slaktevekt</c:v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dLbls>
            <c:dLbl>
              <c:idx val="3"/>
              <c:layout>
                <c:manualLayout>
                  <c:x val="-4.1341787417213297E-2"/>
                  <c:y val="5.5917462303280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95-4D6D-A7D5-6310EFAD6871}"/>
                </c:ext>
              </c:extLst>
            </c:dLbl>
            <c:dLbl>
              <c:idx val="8"/>
              <c:layout>
                <c:manualLayout>
                  <c:x val="-4.3264661250572038E-2"/>
                  <c:y val="5.1923357853046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5-461A-990F-9C61827B4A9A}"/>
                </c:ext>
              </c:extLst>
            </c:dLbl>
            <c:dLbl>
              <c:idx val="9"/>
              <c:layout>
                <c:manualLayout>
                  <c:x val="-2.0190175250266951E-2"/>
                  <c:y val="5.3920410078163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5-461A-990F-9C61827B4A9A}"/>
                </c:ext>
              </c:extLst>
            </c:dLbl>
            <c:dLbl>
              <c:idx val="12"/>
              <c:layout>
                <c:manualLayout>
                  <c:x val="-3.6534602833816383E-2"/>
                  <c:y val="-4.7929253402811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C0-4528-8A63-D818E2AE017C}"/>
                </c:ext>
              </c:extLst>
            </c:dLbl>
            <c:dLbl>
              <c:idx val="13"/>
              <c:layout>
                <c:manualLayout>
                  <c:x val="-1.0575806083473235E-2"/>
                  <c:y val="5.1923357853046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0-4528-8A63-D818E2AE017C}"/>
                </c:ext>
              </c:extLst>
            </c:dLbl>
            <c:dLbl>
              <c:idx val="14"/>
              <c:layout>
                <c:manualLayout>
                  <c:x val="-3.8457476667175146E-2"/>
                  <c:y val="-4.1938096727460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0-4528-8A63-D818E2AE017C}"/>
                </c:ext>
              </c:extLst>
            </c:dLbl>
            <c:dLbl>
              <c:idx val="15"/>
              <c:layout>
                <c:manualLayout>
                  <c:x val="-2.6920233667022599E-2"/>
                  <c:y val="5.9911566753514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0-4528-8A63-D818E2AE017C}"/>
                </c:ext>
              </c:extLst>
            </c:dLbl>
            <c:dLbl>
              <c:idx val="19"/>
              <c:layout>
                <c:manualLayout>
                  <c:x val="0"/>
                  <c:y val="5.1923357853046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0-4528-8A63-D818E2AE017C}"/>
                </c:ext>
              </c:extLst>
            </c:dLbl>
            <c:dLbl>
              <c:idx val="20"/>
              <c:layout>
                <c:manualLayout>
                  <c:x val="-2.0190175250266951E-2"/>
                  <c:y val="-6.5902723428866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0-4528-8A63-D818E2AE017C}"/>
                </c:ext>
              </c:extLst>
            </c:dLbl>
            <c:dLbl>
              <c:idx val="22"/>
              <c:layout>
                <c:manualLayout>
                  <c:x val="-2.788167058370198E-2"/>
                  <c:y val="5.9911566753514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0-4528-8A63-D818E2AE017C}"/>
                </c:ext>
              </c:extLst>
            </c:dLbl>
            <c:dLbl>
              <c:idx val="25"/>
              <c:layout>
                <c:manualLayout>
                  <c:x val="-7.1146331834274018E-2"/>
                  <c:y val="-1.7973470026054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C0-4528-8A63-D818E2AE017C}"/>
                </c:ext>
              </c:extLst>
            </c:dLbl>
            <c:dLbl>
              <c:idx val="26"/>
              <c:layout>
                <c:manualLayout>
                  <c:x val="-4.2303224333892657E-2"/>
                  <c:y val="-3.7943992277226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C0-4528-8A63-D818E2AE01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År!$H$8:$H$36</c:f>
              <c:numCache>
                <c:formatCode>0.0</c:formatCode>
                <c:ptCount val="29"/>
                <c:pt idx="0">
                  <c:v>72.391736423379314</c:v>
                </c:pt>
                <c:pt idx="1">
                  <c:v>70.074446441744143</c:v>
                </c:pt>
                <c:pt idx="2">
                  <c:v>71.341004327749317</c:v>
                </c:pt>
                <c:pt idx="3">
                  <c:v>69.246222551450813</c:v>
                </c:pt>
                <c:pt idx="4">
                  <c:v>68.217430375958685</c:v>
                </c:pt>
                <c:pt idx="5">
                  <c:v>73.759570018598524</c:v>
                </c:pt>
                <c:pt idx="6">
                  <c:v>75.733038147689882</c:v>
                </c:pt>
                <c:pt idx="7">
                  <c:v>76.723995101733209</c:v>
                </c:pt>
                <c:pt idx="8">
                  <c:v>74.976697111767677</c:v>
                </c:pt>
                <c:pt idx="9">
                  <c:v>74.809363261854514</c:v>
                </c:pt>
                <c:pt idx="10">
                  <c:v>74.951574433255615</c:v>
                </c:pt>
                <c:pt idx="11">
                  <c:v>77.576347707534651</c:v>
                </c:pt>
                <c:pt idx="12">
                  <c:v>79.31154613801688</c:v>
                </c:pt>
                <c:pt idx="13">
                  <c:v>78.967362902897648</c:v>
                </c:pt>
                <c:pt idx="14">
                  <c:v>79.711262163728762</c:v>
                </c:pt>
                <c:pt idx="15">
                  <c:v>80.20101973113249</c:v>
                </c:pt>
                <c:pt idx="16">
                  <c:v>79.636647612380557</c:v>
                </c:pt>
                <c:pt idx="17">
                  <c:v>76.683755198168441</c:v>
                </c:pt>
                <c:pt idx="18">
                  <c:v>78.477897999572619</c:v>
                </c:pt>
                <c:pt idx="19">
                  <c:v>81.481064654255022</c:v>
                </c:pt>
                <c:pt idx="20">
                  <c:v>81.333018795010261</c:v>
                </c:pt>
                <c:pt idx="21">
                  <c:v>81.115551357683486</c:v>
                </c:pt>
                <c:pt idx="22" formatCode="0.00">
                  <c:v>79.31014836295391</c:v>
                </c:pt>
                <c:pt idx="23" formatCode="0.00">
                  <c:v>79.639329813791804</c:v>
                </c:pt>
                <c:pt idx="24" formatCode="0.00">
                  <c:v>81.550782791278351</c:v>
                </c:pt>
                <c:pt idx="25" formatCode="0.00">
                  <c:v>84.298421034424607</c:v>
                </c:pt>
                <c:pt idx="26" formatCode="0.00">
                  <c:v>85.100382929155998</c:v>
                </c:pt>
                <c:pt idx="27" formatCode="0.00">
                  <c:v>83.941036265072256</c:v>
                </c:pt>
                <c:pt idx="28" formatCode="0.00">
                  <c:v>82.101103744510269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A1-47D3-A4F8-A0B7A2B5F31B}"/>
            </c:ext>
          </c:extLst>
        </c:ser>
        <c:ser>
          <c:idx val="0"/>
          <c:order val="1"/>
          <c:tx>
            <c:strRef>
              <c:f>RNR!$D$8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År!$AN$8:$AN$36</c:f>
              <c:numCache>
                <c:formatCode>0.00</c:formatCode>
                <c:ptCount val="29"/>
                <c:pt idx="0">
                  <c:v>82.101103744510269</c:v>
                </c:pt>
                <c:pt idx="1">
                  <c:v>82.101103744510269</c:v>
                </c:pt>
                <c:pt idx="2">
                  <c:v>82.101103744510269</c:v>
                </c:pt>
                <c:pt idx="3">
                  <c:v>82.101103744510269</c:v>
                </c:pt>
                <c:pt idx="4">
                  <c:v>82.101103744510269</c:v>
                </c:pt>
                <c:pt idx="5">
                  <c:v>82.101103744510269</c:v>
                </c:pt>
                <c:pt idx="6">
                  <c:v>82.101103744510269</c:v>
                </c:pt>
                <c:pt idx="7">
                  <c:v>82.101103744510269</c:v>
                </c:pt>
                <c:pt idx="8">
                  <c:v>82.101103744510269</c:v>
                </c:pt>
                <c:pt idx="9">
                  <c:v>82.101103744510269</c:v>
                </c:pt>
                <c:pt idx="10">
                  <c:v>82.101103744510269</c:v>
                </c:pt>
                <c:pt idx="11">
                  <c:v>82.101103744510269</c:v>
                </c:pt>
                <c:pt idx="12">
                  <c:v>82.101103744510269</c:v>
                </c:pt>
                <c:pt idx="13">
                  <c:v>82.101103744510269</c:v>
                </c:pt>
                <c:pt idx="14">
                  <c:v>82.101103744510269</c:v>
                </c:pt>
                <c:pt idx="15">
                  <c:v>82.101103744510269</c:v>
                </c:pt>
                <c:pt idx="16">
                  <c:v>82.101103744510269</c:v>
                </c:pt>
                <c:pt idx="17">
                  <c:v>82.101103744510269</c:v>
                </c:pt>
                <c:pt idx="18">
                  <c:v>82.101103744510269</c:v>
                </c:pt>
                <c:pt idx="19">
                  <c:v>82.101103744510269</c:v>
                </c:pt>
                <c:pt idx="20">
                  <c:v>82.101103744510269</c:v>
                </c:pt>
                <c:pt idx="21">
                  <c:v>82.101103744510269</c:v>
                </c:pt>
                <c:pt idx="22">
                  <c:v>82.101103744510269</c:v>
                </c:pt>
                <c:pt idx="23">
                  <c:v>82.101103744510269</c:v>
                </c:pt>
                <c:pt idx="24">
                  <c:v>82.101103744510269</c:v>
                </c:pt>
                <c:pt idx="25">
                  <c:v>82.101103744510269</c:v>
                </c:pt>
                <c:pt idx="26">
                  <c:v>82.101103744510269</c:v>
                </c:pt>
                <c:pt idx="27">
                  <c:v>82.101103744510269</c:v>
                </c:pt>
                <c:pt idx="28">
                  <c:v>82.101103744510269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A1-47D3-A4F8-A0B7A2B5F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tickLblSkip val="2"/>
        <c:noMultiLvlLbl val="0"/>
      </c:catAx>
      <c:valAx>
        <c:axId val="718334224"/>
        <c:scaling>
          <c:orientation val="minMax"/>
          <c:max val="87"/>
          <c:min val="6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88999155525283"/>
          <c:y val="0.62235852496779165"/>
          <c:w val="0.15947708880781766"/>
          <c:h val="0.126216421542855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85969782931337"/>
          <c:y val="0.16017877265983854"/>
          <c:w val="0.88350598016992044"/>
          <c:h val="0.670538011510816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'Ark1'!$R$284:$R$289</c:f>
              <c:numCache>
                <c:formatCode>General</c:formatCode>
                <c:ptCount val="6"/>
                <c:pt idx="0">
                  <c:v>362245</c:v>
                </c:pt>
                <c:pt idx="1">
                  <c:v>331946</c:v>
                </c:pt>
                <c:pt idx="2">
                  <c:v>274189</c:v>
                </c:pt>
                <c:pt idx="3">
                  <c:v>294479</c:v>
                </c:pt>
                <c:pt idx="4">
                  <c:v>75399</c:v>
                </c:pt>
                <c:pt idx="5">
                  <c:v>144361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DF-4764-8DE1-E9A1D6EA8709}"/>
            </c:ext>
          </c:extLst>
        </c:ser>
        <c:ser>
          <c:idx val="1"/>
          <c:order val="1"/>
          <c:tx>
            <c:strRef>
              <c:f>'Ark1'!$C$278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'Ark1'!$R$278:$R$283</c:f>
              <c:numCache>
                <c:formatCode>General</c:formatCode>
                <c:ptCount val="6"/>
                <c:pt idx="0">
                  <c:v>357899</c:v>
                </c:pt>
                <c:pt idx="1">
                  <c:v>331406</c:v>
                </c:pt>
                <c:pt idx="2">
                  <c:v>264355</c:v>
                </c:pt>
                <c:pt idx="3">
                  <c:v>294182</c:v>
                </c:pt>
                <c:pt idx="4">
                  <c:v>83831</c:v>
                </c:pt>
                <c:pt idx="5">
                  <c:v>148271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DF-4764-8DE1-E9A1D6EA8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4425837563555"/>
          <c:y val="0.1205494700410919"/>
          <c:w val="6.7308856619042137E-2"/>
          <c:h val="0.1456937104522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slakt</a:t>
            </a:r>
            <a:r>
              <a:rPr lang="nb-NO" sz="24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Bedrifter!$H$24:$H$29</c:f>
              <c:numCache>
                <c:formatCode>#,##0</c:formatCode>
                <c:ptCount val="6"/>
                <c:pt idx="0">
                  <c:v>352151</c:v>
                </c:pt>
                <c:pt idx="1">
                  <c:v>335466</c:v>
                </c:pt>
                <c:pt idx="2">
                  <c:v>273032</c:v>
                </c:pt>
                <c:pt idx="3">
                  <c:v>292093</c:v>
                </c:pt>
                <c:pt idx="4">
                  <c:v>76033</c:v>
                </c:pt>
                <c:pt idx="5">
                  <c:v>146408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D2-450E-8DD1-985E90C40C32}"/>
            </c:ext>
          </c:extLst>
        </c:ser>
        <c:ser>
          <c:idx val="13"/>
          <c:order val="1"/>
          <c:tx>
            <c:strRef>
              <c:f>'Ark1'!$C$284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'Ark1'!$R$284:$R$289</c:f>
              <c:numCache>
                <c:formatCode>General</c:formatCode>
                <c:ptCount val="6"/>
                <c:pt idx="0">
                  <c:v>362245</c:v>
                </c:pt>
                <c:pt idx="1">
                  <c:v>331946</c:v>
                </c:pt>
                <c:pt idx="2">
                  <c:v>274189</c:v>
                </c:pt>
                <c:pt idx="3">
                  <c:v>294479</c:v>
                </c:pt>
                <c:pt idx="4">
                  <c:v>75399</c:v>
                </c:pt>
                <c:pt idx="5">
                  <c:v>144361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D2-450E-8DD1-985E90C40C32}"/>
            </c:ext>
          </c:extLst>
        </c:ser>
        <c:ser>
          <c:idx val="1"/>
          <c:order val="2"/>
          <c:tx>
            <c:strRef>
              <c:f>'Ark1'!$C$278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'Ark1'!$R$278:$R$283</c:f>
              <c:numCache>
                <c:formatCode>General</c:formatCode>
                <c:ptCount val="6"/>
                <c:pt idx="0">
                  <c:v>357899</c:v>
                </c:pt>
                <c:pt idx="1">
                  <c:v>331406</c:v>
                </c:pt>
                <c:pt idx="2">
                  <c:v>264355</c:v>
                </c:pt>
                <c:pt idx="3">
                  <c:v>294182</c:v>
                </c:pt>
                <c:pt idx="4">
                  <c:v>83831</c:v>
                </c:pt>
                <c:pt idx="5">
                  <c:v>148271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D2-450E-8DD1-985E90C40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'Ark1'!$AE$284:$AE$289</c:f>
              <c:numCache>
                <c:formatCode>General</c:formatCode>
                <c:ptCount val="6"/>
                <c:pt idx="0">
                  <c:v>24.494914580266997</c:v>
                </c:pt>
                <c:pt idx="1">
                  <c:v>22.432153181532861</c:v>
                </c:pt>
                <c:pt idx="2">
                  <c:v>18.212672940204623</c:v>
                </c:pt>
                <c:pt idx="3">
                  <c:v>19.858416781727755</c:v>
                </c:pt>
                <c:pt idx="4">
                  <c:v>5.0270379917911052</c:v>
                </c:pt>
                <c:pt idx="5">
                  <c:v>9.9748045244766708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C-4581-8195-7ABA38EFF6FF}"/>
            </c:ext>
          </c:extLst>
        </c:ser>
        <c:ser>
          <c:idx val="1"/>
          <c:order val="1"/>
          <c:tx>
            <c:strRef>
              <c:f>'Ark1'!$C$278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'Ark1'!$AE$278:$AE$283</c:f>
              <c:numCache>
                <c:formatCode>General</c:formatCode>
                <c:ptCount val="6"/>
                <c:pt idx="0">
                  <c:v>24.153076069762527</c:v>
                </c:pt>
                <c:pt idx="1">
                  <c:v>22.401798898892345</c:v>
                </c:pt>
                <c:pt idx="2">
                  <c:v>17.579089140200043</c:v>
                </c:pt>
                <c:pt idx="3">
                  <c:v>19.924499041226923</c:v>
                </c:pt>
                <c:pt idx="4">
                  <c:v>5.6150946342434089</c:v>
                </c:pt>
                <c:pt idx="5">
                  <c:v>10.326442215674756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C-4581-8195-7ABA38EFF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6740661208387311E-2"/>
              <c:y val="0.4081567347267771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598903917916223"/>
          <c:y val="0.13119188316431657"/>
          <c:w val="6.5200830707540749E-2"/>
          <c:h val="0.1744166528128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GRIS: ANTALL%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330245623346705E-2"/>
          <c:y val="0.16617823339752699"/>
          <c:w val="0.91603546238448663"/>
          <c:h val="0.6645386975689886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Bedrifter!$K$24:$K$29</c:f>
              <c:numCache>
                <c:formatCode>0.0</c:formatCode>
                <c:ptCount val="6"/>
                <c:pt idx="0">
                  <c:v>23.871682360764737</c:v>
                </c:pt>
                <c:pt idx="1">
                  <c:v>22.740636246486023</c:v>
                </c:pt>
                <c:pt idx="2">
                  <c:v>18.508347777868913</c:v>
                </c:pt>
                <c:pt idx="3">
                  <c:v>19.800458654960096</c:v>
                </c:pt>
                <c:pt idx="4">
                  <c:v>5.1541401981991388</c:v>
                </c:pt>
                <c:pt idx="5">
                  <c:v>9.9247347617210888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70-4E0B-B87A-7F7F6E455DB9}"/>
            </c:ext>
          </c:extLst>
        </c:ser>
        <c:ser>
          <c:idx val="13"/>
          <c:order val="1"/>
          <c:tx>
            <c:strRef>
              <c:f>'Ark1'!$C$284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'Ark1'!$AE$284:$AE$289</c:f>
              <c:numCache>
                <c:formatCode>General</c:formatCode>
                <c:ptCount val="6"/>
                <c:pt idx="0">
                  <c:v>24.494914580266997</c:v>
                </c:pt>
                <c:pt idx="1">
                  <c:v>22.432153181532861</c:v>
                </c:pt>
                <c:pt idx="2">
                  <c:v>18.212672940204623</c:v>
                </c:pt>
                <c:pt idx="3">
                  <c:v>19.858416781727755</c:v>
                </c:pt>
                <c:pt idx="4">
                  <c:v>5.0270379917911052</c:v>
                </c:pt>
                <c:pt idx="5">
                  <c:v>9.9748045244766708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70-4E0B-B87A-7F7F6E455DB9}"/>
            </c:ext>
          </c:extLst>
        </c:ser>
        <c:ser>
          <c:idx val="1"/>
          <c:order val="2"/>
          <c:tx>
            <c:strRef>
              <c:f>'Ark1'!$C$278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'Ark1'!$AE$278:$AE$283</c:f>
              <c:numCache>
                <c:formatCode>General</c:formatCode>
                <c:ptCount val="6"/>
                <c:pt idx="0">
                  <c:v>24.153076069762527</c:v>
                </c:pt>
                <c:pt idx="1">
                  <c:v>22.401798898892345</c:v>
                </c:pt>
                <c:pt idx="2">
                  <c:v>17.579089140200043</c:v>
                </c:pt>
                <c:pt idx="3">
                  <c:v>19.924499041226923</c:v>
                </c:pt>
                <c:pt idx="4">
                  <c:v>5.6150946342434089</c:v>
                </c:pt>
                <c:pt idx="5">
                  <c:v>10.326442215674756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70-4E0B-B87A-7F7F6E45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326536338215928E-2"/>
              <c:y val="0.420795703866853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6.3759413112607272E-2"/>
          <c:h val="0.20197886954884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VEKT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'Ark1'!$W$284:$W$289</c:f>
              <c:numCache>
                <c:formatCode>General</c:formatCode>
                <c:ptCount val="6"/>
                <c:pt idx="0">
                  <c:v>83.964289809315915</c:v>
                </c:pt>
                <c:pt idx="1">
                  <c:v>84.081020593579183</c:v>
                </c:pt>
                <c:pt idx="2">
                  <c:v>82.512119171117007</c:v>
                </c:pt>
                <c:pt idx="3">
                  <c:v>84.466997309084078</c:v>
                </c:pt>
                <c:pt idx="4">
                  <c:v>82.880017317170498</c:v>
                </c:pt>
                <c:pt idx="5">
                  <c:v>85.763567885625548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9-4E51-9767-3ADA4FF4742B}"/>
            </c:ext>
          </c:extLst>
        </c:ser>
        <c:ser>
          <c:idx val="1"/>
          <c:order val="1"/>
          <c:tx>
            <c:strRef>
              <c:f>'Ark1'!$C$278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'Ark1'!$W$278:$W$283</c:f>
              <c:numCache>
                <c:formatCode>General</c:formatCode>
                <c:ptCount val="6"/>
                <c:pt idx="0">
                  <c:v>81.891380253404492</c:v>
                </c:pt>
                <c:pt idx="1">
                  <c:v>82.034182718234618</c:v>
                </c:pt>
                <c:pt idx="2">
                  <c:v>80.707204117290118</c:v>
                </c:pt>
                <c:pt idx="3">
                  <c:v>82.750101017041814</c:v>
                </c:pt>
                <c:pt idx="4">
                  <c:v>81.199273810520012</c:v>
                </c:pt>
                <c:pt idx="5">
                  <c:v>84.472032619361997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9-4E51-9767-3ADA4FF47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8.9889061778034615E-2"/>
          <c:h val="0.153988102950555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VEKT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Bedrifter!$Q$24:$Q$29</c:f>
              <c:numCache>
                <c:formatCode>0.00</c:formatCode>
                <c:ptCount val="6"/>
                <c:pt idx="0">
                  <c:v>86.256075387394347</c:v>
                </c:pt>
                <c:pt idx="1">
                  <c:v>84.817427093697376</c:v>
                </c:pt>
                <c:pt idx="2">
                  <c:v>83.314507880820102</c:v>
                </c:pt>
                <c:pt idx="3">
                  <c:v>85.399822701156751</c:v>
                </c:pt>
                <c:pt idx="4">
                  <c:v>83.810500950670942</c:v>
                </c:pt>
                <c:pt idx="5">
                  <c:v>86.370008078651054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35-491C-A32E-318A8927AA52}"/>
            </c:ext>
          </c:extLst>
        </c:ser>
        <c:ser>
          <c:idx val="13"/>
          <c:order val="1"/>
          <c:tx>
            <c:strRef>
              <c:f>'Ark1'!$C$284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'Ark1'!$W$284:$W$289</c:f>
              <c:numCache>
                <c:formatCode>General</c:formatCode>
                <c:ptCount val="6"/>
                <c:pt idx="0">
                  <c:v>83.964289809315915</c:v>
                </c:pt>
                <c:pt idx="1">
                  <c:v>84.081020593579183</c:v>
                </c:pt>
                <c:pt idx="2">
                  <c:v>82.512119171117007</c:v>
                </c:pt>
                <c:pt idx="3">
                  <c:v>84.466997309084078</c:v>
                </c:pt>
                <c:pt idx="4">
                  <c:v>82.880017317170498</c:v>
                </c:pt>
                <c:pt idx="5">
                  <c:v>85.763567885625548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35-491C-A32E-318A8927AA52}"/>
            </c:ext>
          </c:extLst>
        </c:ser>
        <c:ser>
          <c:idx val="1"/>
          <c:order val="2"/>
          <c:tx>
            <c:strRef>
              <c:f>'Ark1'!$C$278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'Ark1'!$W$278:$W$283</c:f>
              <c:numCache>
                <c:formatCode>General</c:formatCode>
                <c:ptCount val="6"/>
                <c:pt idx="0">
                  <c:v>81.891380253404492</c:v>
                </c:pt>
                <c:pt idx="1">
                  <c:v>82.034182718234618</c:v>
                </c:pt>
                <c:pt idx="2">
                  <c:v>80.707204117290118</c:v>
                </c:pt>
                <c:pt idx="3">
                  <c:v>82.750101017041814</c:v>
                </c:pt>
                <c:pt idx="4">
                  <c:v>81.199273810520012</c:v>
                </c:pt>
                <c:pt idx="5">
                  <c:v>84.472032619361997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35-491C-A32E-318A8927A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5.8301196691973006E-2"/>
          <c:h val="0.203191676149121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KJØTT%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999712645910893E-2"/>
          <c:y val="0.16423870673335084"/>
          <c:w val="0.90636602563351243"/>
          <c:h val="0.666478208838152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'Ark1'!$U$284:$U$289</c:f>
              <c:numCache>
                <c:formatCode>General</c:formatCode>
                <c:ptCount val="6"/>
                <c:pt idx="0">
                  <c:v>60.427670917978752</c:v>
                </c:pt>
                <c:pt idx="1">
                  <c:v>60.585814657783146</c:v>
                </c:pt>
                <c:pt idx="2">
                  <c:v>60.552610482929282</c:v>
                </c:pt>
                <c:pt idx="3">
                  <c:v>60.784084074795778</c:v>
                </c:pt>
                <c:pt idx="4">
                  <c:v>60.966591181563857</c:v>
                </c:pt>
                <c:pt idx="5">
                  <c:v>60.458672576208087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F-49C3-9648-FED402C7E3E9}"/>
            </c:ext>
          </c:extLst>
        </c:ser>
        <c:ser>
          <c:idx val="1"/>
          <c:order val="1"/>
          <c:tx>
            <c:strRef>
              <c:f>'Ark1'!$C$278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'Ark1'!$U$278:$U$283</c:f>
              <c:numCache>
                <c:formatCode>General</c:formatCode>
                <c:ptCount val="6"/>
                <c:pt idx="0">
                  <c:v>60.495460117192657</c:v>
                </c:pt>
                <c:pt idx="1">
                  <c:v>60.511233572263855</c:v>
                </c:pt>
                <c:pt idx="2">
                  <c:v>60.510532512914011</c:v>
                </c:pt>
                <c:pt idx="3">
                  <c:v>60.4827034084662</c:v>
                </c:pt>
                <c:pt idx="4">
                  <c:v>60.943854905667152</c:v>
                </c:pt>
                <c:pt idx="5">
                  <c:v>60.450708895882002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F-49C3-9648-FED402C7E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09958017593914"/>
          <c:y val="0.17841152958726819"/>
          <c:w val="7.0200459108077665E-2"/>
          <c:h val="0.136075104568132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Middel</a:t>
            </a:r>
            <a:r>
              <a:rPr lang="nb-NO" sz="2400" baseline="0"/>
              <a:t> KJØTT%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Bedrifter!$O$24:$O$29</c:f>
              <c:numCache>
                <c:formatCode>0.00</c:formatCode>
                <c:ptCount val="6"/>
                <c:pt idx="0">
                  <c:v>60.264015455897706</c:v>
                </c:pt>
                <c:pt idx="1">
                  <c:v>60.661901137494162</c:v>
                </c:pt>
                <c:pt idx="2">
                  <c:v>60.780778594176361</c:v>
                </c:pt>
                <c:pt idx="3">
                  <c:v>60.87762754467861</c:v>
                </c:pt>
                <c:pt idx="4">
                  <c:v>61.422309073624177</c:v>
                </c:pt>
                <c:pt idx="5">
                  <c:v>60.601914229378899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6C-4FEF-BB9B-07B5D9ED53D6}"/>
            </c:ext>
          </c:extLst>
        </c:ser>
        <c:ser>
          <c:idx val="13"/>
          <c:order val="1"/>
          <c:tx>
            <c:strRef>
              <c:f>'Ark1'!$C$284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'Ark1'!$U$284:$U$289</c:f>
              <c:numCache>
                <c:formatCode>General</c:formatCode>
                <c:ptCount val="6"/>
                <c:pt idx="0">
                  <c:v>60.427670917978752</c:v>
                </c:pt>
                <c:pt idx="1">
                  <c:v>60.585814657783146</c:v>
                </c:pt>
                <c:pt idx="2">
                  <c:v>60.552610482929282</c:v>
                </c:pt>
                <c:pt idx="3">
                  <c:v>60.784084074795778</c:v>
                </c:pt>
                <c:pt idx="4">
                  <c:v>60.966591181563857</c:v>
                </c:pt>
                <c:pt idx="5">
                  <c:v>60.458672576208087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6C-4FEF-BB9B-07B5D9ED53D6}"/>
            </c:ext>
          </c:extLst>
        </c:ser>
        <c:ser>
          <c:idx val="1"/>
          <c:order val="2"/>
          <c:tx>
            <c:strRef>
              <c:f>'Ark1'!$C$278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'Ark1'!$U$278:$U$283</c:f>
              <c:numCache>
                <c:formatCode>General</c:formatCode>
                <c:ptCount val="6"/>
                <c:pt idx="0">
                  <c:v>60.495460117192657</c:v>
                </c:pt>
                <c:pt idx="1">
                  <c:v>60.511233572263855</c:v>
                </c:pt>
                <c:pt idx="2">
                  <c:v>60.510532512914011</c:v>
                </c:pt>
                <c:pt idx="3">
                  <c:v>60.4827034084662</c:v>
                </c:pt>
                <c:pt idx="4">
                  <c:v>60.943854905667152</c:v>
                </c:pt>
                <c:pt idx="5">
                  <c:v>60.450708895882002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6C-4FEF-BB9B-07B5D9ED5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225303256011912"/>
          <c:y val="0.10146308888182752"/>
          <c:w val="5.7563878839469389E-2"/>
          <c:h val="0.173870453834442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PRODUSENTER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'Ark1'!$Q$284:$Q$289</c:f>
              <c:numCache>
                <c:formatCode>General</c:formatCode>
                <c:ptCount val="6"/>
                <c:pt idx="0">
                  <c:v>496</c:v>
                </c:pt>
                <c:pt idx="1">
                  <c:v>481</c:v>
                </c:pt>
                <c:pt idx="2">
                  <c:v>398</c:v>
                </c:pt>
                <c:pt idx="3">
                  <c:v>415</c:v>
                </c:pt>
                <c:pt idx="4">
                  <c:v>81</c:v>
                </c:pt>
                <c:pt idx="5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5-4D4A-BD9E-1BF0F8B44DDD}"/>
            </c:ext>
          </c:extLst>
        </c:ser>
        <c:ser>
          <c:idx val="1"/>
          <c:order val="1"/>
          <c:tx>
            <c:strRef>
              <c:f>'Ark1'!$C$278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'Ark1'!$Q$278:$Q$283</c:f>
              <c:numCache>
                <c:formatCode>General</c:formatCode>
                <c:ptCount val="6"/>
                <c:pt idx="0">
                  <c:v>506</c:v>
                </c:pt>
                <c:pt idx="1">
                  <c:v>480</c:v>
                </c:pt>
                <c:pt idx="2">
                  <c:v>383</c:v>
                </c:pt>
                <c:pt idx="3">
                  <c:v>431</c:v>
                </c:pt>
                <c:pt idx="4">
                  <c:v>86</c:v>
                </c:pt>
                <c:pt idx="5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5-4D4A-BD9E-1BF0F8B44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6.5193401347712496E-2"/>
          <c:h val="0.177107150320113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GRIS: Antall</a:t>
            </a:r>
            <a:r>
              <a:rPr lang="nb-NO" sz="2400" baseline="0"/>
              <a:t> PRODUSENTER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Bedrifter!$F$24:$F$29</c:f>
              <c:numCache>
                <c:formatCode>General</c:formatCode>
                <c:ptCount val="6"/>
                <c:pt idx="0">
                  <c:v>581</c:v>
                </c:pt>
                <c:pt idx="1">
                  <c:v>553</c:v>
                </c:pt>
                <c:pt idx="2">
                  <c:v>413</c:v>
                </c:pt>
                <c:pt idx="3">
                  <c:v>432</c:v>
                </c:pt>
                <c:pt idx="4">
                  <c:v>83</c:v>
                </c:pt>
                <c:pt idx="5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6-4BE0-BD18-78BB9AE2A8D3}"/>
            </c:ext>
          </c:extLst>
        </c:ser>
        <c:ser>
          <c:idx val="13"/>
          <c:order val="1"/>
          <c:tx>
            <c:strRef>
              <c:f>'Ark1'!$C$284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'Ark1'!$Q$284:$Q$289</c:f>
              <c:numCache>
                <c:formatCode>General</c:formatCode>
                <c:ptCount val="6"/>
                <c:pt idx="0">
                  <c:v>496</c:v>
                </c:pt>
                <c:pt idx="1">
                  <c:v>481</c:v>
                </c:pt>
                <c:pt idx="2">
                  <c:v>398</c:v>
                </c:pt>
                <c:pt idx="3">
                  <c:v>415</c:v>
                </c:pt>
                <c:pt idx="4">
                  <c:v>81</c:v>
                </c:pt>
                <c:pt idx="5">
                  <c:v>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E6-4BE0-BD18-78BB9AE2A8D3}"/>
            </c:ext>
          </c:extLst>
        </c:ser>
        <c:ser>
          <c:idx val="1"/>
          <c:order val="2"/>
          <c:tx>
            <c:strRef>
              <c:f>'Ark1'!$C$278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'Ark1'!$Q$278:$Q$283</c:f>
              <c:numCache>
                <c:formatCode>General</c:formatCode>
                <c:ptCount val="6"/>
                <c:pt idx="0">
                  <c:v>506</c:v>
                </c:pt>
                <c:pt idx="1">
                  <c:v>480</c:v>
                </c:pt>
                <c:pt idx="2">
                  <c:v>383</c:v>
                </c:pt>
                <c:pt idx="3">
                  <c:v>431</c:v>
                </c:pt>
                <c:pt idx="4">
                  <c:v>86</c:v>
                </c:pt>
                <c:pt idx="5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E6-4BE0-BD18-78BB9AE2A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05924598005708"/>
          <c:y val="6.099443879920465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Antall produsenter og produksjon i antall slaktegriser, hittil</a:t>
            </a:r>
            <a:r>
              <a:rPr lang="nb-NO" sz="2400" baseline="0"/>
              <a:t> i år</a:t>
            </a:r>
            <a:endParaRPr lang="nb-NO" sz="24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481917275088"/>
          <c:y val="0.1483365613191851"/>
          <c:w val="0.81060642356542456"/>
          <c:h val="0.72847262918919975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3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År!$V$8:$V$36</c:f>
              <c:numCache>
                <c:formatCode>#,##0</c:formatCode>
                <c:ptCount val="29"/>
                <c:pt idx="0">
                  <c:v>7285</c:v>
                </c:pt>
                <c:pt idx="1">
                  <c:v>7229</c:v>
                </c:pt>
                <c:pt idx="2">
                  <c:v>6777</c:v>
                </c:pt>
                <c:pt idx="3">
                  <c:v>9185</c:v>
                </c:pt>
                <c:pt idx="4">
                  <c:v>6098</c:v>
                </c:pt>
                <c:pt idx="5">
                  <c:v>4836</c:v>
                </c:pt>
                <c:pt idx="6">
                  <c:v>4590</c:v>
                </c:pt>
                <c:pt idx="7">
                  <c:v>4415</c:v>
                </c:pt>
                <c:pt idx="8">
                  <c:v>4237</c:v>
                </c:pt>
                <c:pt idx="9">
                  <c:v>3746</c:v>
                </c:pt>
                <c:pt idx="10">
                  <c:v>3420</c:v>
                </c:pt>
                <c:pt idx="11">
                  <c:v>3181</c:v>
                </c:pt>
                <c:pt idx="12">
                  <c:v>3021</c:v>
                </c:pt>
                <c:pt idx="13">
                  <c:v>2886</c:v>
                </c:pt>
                <c:pt idx="14">
                  <c:v>2719</c:v>
                </c:pt>
                <c:pt idx="15">
                  <c:v>2656</c:v>
                </c:pt>
                <c:pt idx="16">
                  <c:v>2564</c:v>
                </c:pt>
                <c:pt idx="17">
                  <c:v>2415</c:v>
                </c:pt>
                <c:pt idx="18">
                  <c:v>2360</c:v>
                </c:pt>
                <c:pt idx="19">
                  <c:v>2407</c:v>
                </c:pt>
                <c:pt idx="20">
                  <c:v>2621</c:v>
                </c:pt>
                <c:pt idx="21">
                  <c:v>2714</c:v>
                </c:pt>
                <c:pt idx="22">
                  <c:v>2580</c:v>
                </c:pt>
                <c:pt idx="23">
                  <c:v>2349</c:v>
                </c:pt>
                <c:pt idx="24">
                  <c:v>2310</c:v>
                </c:pt>
                <c:pt idx="25">
                  <c:v>2279</c:v>
                </c:pt>
                <c:pt idx="26">
                  <c:v>2181</c:v>
                </c:pt>
                <c:pt idx="27">
                  <c:v>2066</c:v>
                </c:pt>
                <c:pt idx="28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0-4164-9B4B-2B64E49E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3832"/>
        <c:axId val="718332264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chemeClr val="bg2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År!$A$8:$A$36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År!$X$8:$X$36</c:f>
              <c:numCache>
                <c:formatCode>0</c:formatCode>
                <c:ptCount val="29"/>
                <c:pt idx="0">
                  <c:v>165.26890871654084</c:v>
                </c:pt>
                <c:pt idx="1">
                  <c:v>175.35959330474478</c:v>
                </c:pt>
                <c:pt idx="2">
                  <c:v>181.31614283606316</c:v>
                </c:pt>
                <c:pt idx="3">
                  <c:v>141.34150789330431</c:v>
                </c:pt>
                <c:pt idx="4">
                  <c:v>203.95818301082323</c:v>
                </c:pt>
                <c:pt idx="5">
                  <c:v>253.67413151364767</c:v>
                </c:pt>
                <c:pt idx="6">
                  <c:v>269.25076252723312</c:v>
                </c:pt>
                <c:pt idx="7">
                  <c:v>287.04665911664779</c:v>
                </c:pt>
                <c:pt idx="8">
                  <c:v>323.19707340099126</c:v>
                </c:pt>
                <c:pt idx="9">
                  <c:v>364.50293646556327</c:v>
                </c:pt>
                <c:pt idx="10">
                  <c:v>409.37777777777779</c:v>
                </c:pt>
                <c:pt idx="11">
                  <c:v>436.01383212826153</c:v>
                </c:pt>
                <c:pt idx="12">
                  <c:v>468.24296590532936</c:v>
                </c:pt>
                <c:pt idx="13">
                  <c:v>495.20062370062368</c:v>
                </c:pt>
                <c:pt idx="14">
                  <c:v>544.7050386171386</c:v>
                </c:pt>
                <c:pt idx="15">
                  <c:v>563.2637424698795</c:v>
                </c:pt>
                <c:pt idx="16">
                  <c:v>590.76735569422772</c:v>
                </c:pt>
                <c:pt idx="17">
                  <c:v>628.94492753623183</c:v>
                </c:pt>
                <c:pt idx="18">
                  <c:v>636.80466101694913</c:v>
                </c:pt>
                <c:pt idx="19">
                  <c:v>631.89779808890739</c:v>
                </c:pt>
                <c:pt idx="20">
                  <c:v>603.36455551316294</c:v>
                </c:pt>
                <c:pt idx="21">
                  <c:v>582.12785556374354</c:v>
                </c:pt>
                <c:pt idx="22">
                  <c:v>633.04612403100771</c:v>
                </c:pt>
                <c:pt idx="23">
                  <c:v>664.1013197105151</c:v>
                </c:pt>
                <c:pt idx="24">
                  <c:v>653.50664935064924</c:v>
                </c:pt>
                <c:pt idx="25">
                  <c:v>659.71716981132067</c:v>
                </c:pt>
                <c:pt idx="26">
                  <c:v>676.37918386061438</c:v>
                </c:pt>
                <c:pt idx="27">
                  <c:v>717.62778315585672</c:v>
                </c:pt>
                <c:pt idx="28">
                  <c:v>719.81712062256804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0-4164-9B4B-2B64E49EF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30304"/>
        <c:axId val="718330696"/>
      </c:lineChart>
      <c:catAx>
        <c:axId val="718333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226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18332264"/>
        <c:scaling>
          <c:orientation val="minMax"/>
          <c:max val="9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1359874382435511E-2"/>
              <c:y val="0.328034693313679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3832"/>
        <c:crosses val="autoZero"/>
        <c:crossBetween val="between"/>
        <c:majorUnit val="500"/>
      </c:valAx>
      <c:catAx>
        <c:axId val="71833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8330696"/>
        <c:crossesAt val="0"/>
        <c:auto val="1"/>
        <c:lblAlgn val="ctr"/>
        <c:lblOffset val="100"/>
        <c:noMultiLvlLbl val="0"/>
      </c:catAx>
      <c:valAx>
        <c:axId val="718330696"/>
        <c:scaling>
          <c:orientation val="minMax"/>
          <c:max val="840"/>
          <c:min val="8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6224766834599551"/>
              <c:y val="0.30445544554455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0304"/>
        <c:crosses val="max"/>
        <c:crossBetween val="between"/>
        <c:majorUnit val="4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660078930271937"/>
          <c:y val="0.4517511659828668"/>
          <c:w val="0.18134814417831552"/>
          <c:h val="0.127570661436816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 Antall</a:t>
            </a:r>
            <a:r>
              <a:rPr lang="nb-NO" sz="2400" baseline="0"/>
              <a:t> SLAKT per PRODUSENT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Bedrifter!$AA$24:$AA$29</c:f>
              <c:numCache>
                <c:formatCode>0</c:formatCode>
                <c:ptCount val="6"/>
                <c:pt idx="0">
                  <c:v>606.11187607573152</c:v>
                </c:pt>
                <c:pt idx="1">
                  <c:v>606.62929475587703</c:v>
                </c:pt>
                <c:pt idx="2">
                  <c:v>661.09443099273608</c:v>
                </c:pt>
                <c:pt idx="3">
                  <c:v>676.1412037037037</c:v>
                </c:pt>
                <c:pt idx="4">
                  <c:v>916.06024096385545</c:v>
                </c:pt>
                <c:pt idx="5">
                  <c:v>528.54873646209387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E-41B2-B89E-B68169DEEDA3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Bedrifter!$AA$17:$AA$22</c:f>
              <c:numCache>
                <c:formatCode>0</c:formatCode>
                <c:ptCount val="6"/>
                <c:pt idx="0">
                  <c:v>730.33266129032256</c:v>
                </c:pt>
                <c:pt idx="1">
                  <c:v>690.11642411642413</c:v>
                </c:pt>
                <c:pt idx="2">
                  <c:v>688.9170854271357</c:v>
                </c:pt>
                <c:pt idx="3">
                  <c:v>709.58795180722893</c:v>
                </c:pt>
                <c:pt idx="4">
                  <c:v>930.85185185185185</c:v>
                </c:pt>
                <c:pt idx="5">
                  <c:v>519.28417266187046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4E-41B2-B89E-B68169DEEDA3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Bedrifter!$AA$10:$AA$15</c:f>
              <c:numCache>
                <c:formatCode>0</c:formatCode>
                <c:ptCount val="6"/>
                <c:pt idx="0">
                  <c:v>707.31027667984188</c:v>
                </c:pt>
                <c:pt idx="1">
                  <c:v>690.42916666666667</c:v>
                </c:pt>
                <c:pt idx="2">
                  <c:v>690.22193211488252</c:v>
                </c:pt>
                <c:pt idx="3">
                  <c:v>682.55684454756386</c:v>
                </c:pt>
                <c:pt idx="4">
                  <c:v>974.77906976744191</c:v>
                </c:pt>
                <c:pt idx="5">
                  <c:v>531.43727598566306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4E-41B2-B89E-B68169DE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22638170279065"/>
          <c:y val="8.6470929913772462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SLAKTEGRIS: Antall</a:t>
            </a:r>
            <a:r>
              <a:rPr lang="nb-NO" sz="2400" baseline="0"/>
              <a:t> SLAKT per PRODUSENT </a:t>
            </a:r>
            <a:r>
              <a:rPr lang="nb-NO" sz="2400"/>
              <a:t>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79696451961118E-2"/>
          <c:y val="0.16617823339752699"/>
          <c:w val="0.89298602333718013"/>
          <c:h val="0.6645386975689886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Bedrifter!$AA$17:$AA$22</c:f>
              <c:numCache>
                <c:formatCode>0</c:formatCode>
                <c:ptCount val="6"/>
                <c:pt idx="0">
                  <c:v>730.33266129032256</c:v>
                </c:pt>
                <c:pt idx="1">
                  <c:v>690.11642411642413</c:v>
                </c:pt>
                <c:pt idx="2">
                  <c:v>688.9170854271357</c:v>
                </c:pt>
                <c:pt idx="3">
                  <c:v>709.58795180722893</c:v>
                </c:pt>
                <c:pt idx="4">
                  <c:v>930.85185185185185</c:v>
                </c:pt>
                <c:pt idx="5">
                  <c:v>519.28417266187046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1-4CF6-BAC6-9891D478B0E6}"/>
            </c:ext>
          </c:extLst>
        </c:ser>
        <c:ser>
          <c:idx val="1"/>
          <c:order val="1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Bedrifter!$D$10:$E$15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Bedrifter!$AA$10:$AA$15</c:f>
              <c:numCache>
                <c:formatCode>0</c:formatCode>
                <c:ptCount val="6"/>
                <c:pt idx="0">
                  <c:v>707.31027667984188</c:v>
                </c:pt>
                <c:pt idx="1">
                  <c:v>690.42916666666667</c:v>
                </c:pt>
                <c:pt idx="2">
                  <c:v>690.22193211488252</c:v>
                </c:pt>
                <c:pt idx="3">
                  <c:v>682.55684454756386</c:v>
                </c:pt>
                <c:pt idx="4">
                  <c:v>974.77906976744191</c:v>
                </c:pt>
                <c:pt idx="5">
                  <c:v>531.43727598566306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1-4CF6-BAC6-9891D478B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642832"/>
        <c:axId val="724643616"/>
      </c:barChart>
      <c:catAx>
        <c:axId val="724642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643616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5683705907369148E-2"/>
              <c:y val="0.367107458768872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246428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322638170279065"/>
          <c:y val="8.6470929913772462E-2"/>
          <c:w val="6.9627461471207949E-2"/>
          <c:h val="0.157702824186989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Antall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966492266773782E-2"/>
          <c:y val="0.14743492069045364"/>
          <c:w val="0.88279046501785607"/>
          <c:h val="0.647739439386789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Slakteri!$D$10:$D$27</c15:sqref>
                  </c15:fullRef>
                </c:ext>
              </c:extLst>
              <c:f>Slakteri!$D$11:$D$27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Forus</c:v>
                </c:pt>
                <c:pt idx="13">
                  <c:v>Prima Sandeid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Slakteri!$I$29:$I$45</c15:sqref>
                  </c15:fullRef>
                </c:ext>
              </c:extLst>
              <c:f>Slakteri!$I$30:$I$45</c:f>
              <c:numCache>
                <c:formatCode>#,##0</c:formatCode>
                <c:ptCount val="16"/>
                <c:pt idx="0">
                  <c:v>117774</c:v>
                </c:pt>
                <c:pt idx="1">
                  <c:v>362245</c:v>
                </c:pt>
                <c:pt idx="2">
                  <c:v>178163</c:v>
                </c:pt>
                <c:pt idx="3">
                  <c:v>33264</c:v>
                </c:pt>
                <c:pt idx="4">
                  <c:v>112191</c:v>
                </c:pt>
                <c:pt idx="5">
                  <c:v>193842</c:v>
                </c:pt>
                <c:pt idx="6">
                  <c:v>36016</c:v>
                </c:pt>
                <c:pt idx="7">
                  <c:v>51356</c:v>
                </c:pt>
                <c:pt idx="8">
                  <c:v>9585</c:v>
                </c:pt>
                <c:pt idx="9">
                  <c:v>75399</c:v>
                </c:pt>
                <c:pt idx="10">
                  <c:v>10882</c:v>
                </c:pt>
                <c:pt idx="11">
                  <c:v>130932</c:v>
                </c:pt>
                <c:pt idx="12">
                  <c:v>84503</c:v>
                </c:pt>
                <c:pt idx="13">
                  <c:v>8650</c:v>
                </c:pt>
                <c:pt idx="14">
                  <c:v>8352</c:v>
                </c:pt>
                <c:pt idx="15">
                  <c:v>67627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8-4433-B11F-8B360B645FC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6.0949577970450678E-3"/>
                  <c:y val="-5.6092304803195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55-4E3D-8A7E-3B09D9E2B0AD}"/>
                </c:ext>
              </c:extLst>
            </c:dLbl>
            <c:dLbl>
              <c:idx val="3"/>
              <c:layout>
                <c:manualLayout>
                  <c:x val="-5.2242495403243159E-3"/>
                  <c:y val="-4.7782333721241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5-4E3D-8A7E-3B09D9E2B0AD}"/>
                </c:ext>
              </c:extLst>
            </c:dLbl>
            <c:dLbl>
              <c:idx val="5"/>
              <c:layout>
                <c:manualLayout>
                  <c:x val="-5.2242495403243801E-3"/>
                  <c:y val="-4.7782333721241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5-4E3D-8A7E-3B09D9E2B0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Slakteri!$D$10:$D$27</c15:sqref>
                  </c15:fullRef>
                </c:ext>
              </c:extLst>
              <c:f>Slakteri!$D$11:$D$27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Forus</c:v>
                </c:pt>
                <c:pt idx="13">
                  <c:v>Prima Sandeid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Slakteri!$I$10:$I$27</c15:sqref>
                  </c15:fullRef>
                </c:ext>
              </c:extLst>
              <c:f>Slakteri!$I$11:$I$27</c:f>
              <c:numCache>
                <c:formatCode>#,##0</c:formatCode>
                <c:ptCount val="17"/>
                <c:pt idx="0">
                  <c:v>128973</c:v>
                </c:pt>
                <c:pt idx="1">
                  <c:v>357899</c:v>
                </c:pt>
                <c:pt idx="2">
                  <c:v>169199</c:v>
                </c:pt>
                <c:pt idx="3">
                  <c:v>30803</c:v>
                </c:pt>
                <c:pt idx="4">
                  <c:v>118378</c:v>
                </c:pt>
                <c:pt idx="5">
                  <c:v>180159</c:v>
                </c:pt>
                <c:pt idx="6">
                  <c:v>44324</c:v>
                </c:pt>
                <c:pt idx="7">
                  <c:v>48001</c:v>
                </c:pt>
                <c:pt idx="8">
                  <c:v>1266</c:v>
                </c:pt>
                <c:pt idx="9">
                  <c:v>83831</c:v>
                </c:pt>
                <c:pt idx="10">
                  <c:v>10899</c:v>
                </c:pt>
                <c:pt idx="11">
                  <c:v>127803</c:v>
                </c:pt>
                <c:pt idx="12">
                  <c:v>87080</c:v>
                </c:pt>
                <c:pt idx="13">
                  <c:v>1961</c:v>
                </c:pt>
                <c:pt idx="14">
                  <c:v>8731</c:v>
                </c:pt>
                <c:pt idx="15">
                  <c:v>9301</c:v>
                </c:pt>
                <c:pt idx="16">
                  <c:v>71336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8-4433-B11F-8B360B645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0784"/>
        <c:axId val="192981176"/>
      </c:barChart>
      <c:catAx>
        <c:axId val="192980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1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81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0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27491447690965"/>
          <c:y val="0.2058919521402048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antall slakt per produsent per slakteri</a:t>
            </a:r>
          </a:p>
        </c:rich>
      </c:tx>
      <c:layout>
        <c:manualLayout>
          <c:xMode val="edge"/>
          <c:yMode val="edge"/>
          <c:x val="0.12523487134201683"/>
          <c:y val="3.9119806553793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71849099310959E-2"/>
          <c:y val="0.15486774405321319"/>
          <c:w val="0.88850659475256477"/>
          <c:h val="0.658274863599987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Slakteri!$D$10:$D$29</c15:sqref>
                  </c15:fullRef>
                </c:ext>
              </c:extLst>
              <c:f>Slakteri!$D$11:$D$29</c:f>
              <c:strCache>
                <c:ptCount val="19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Forus</c:v>
                </c:pt>
                <c:pt idx="13">
                  <c:v>Prima Sandeid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8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Slakteri!$AD$29:$AD$45</c15:sqref>
                  </c15:fullRef>
                </c:ext>
              </c:extLst>
              <c:f>Slakteri!$AD$30:$AD$45</c:f>
              <c:numCache>
                <c:formatCode>0</c:formatCode>
                <c:ptCount val="16"/>
                <c:pt idx="0">
                  <c:v>927.35433070866145</c:v>
                </c:pt>
                <c:pt idx="1">
                  <c:v>730.33266129032256</c:v>
                </c:pt>
                <c:pt idx="2">
                  <c:v>659.86296296296291</c:v>
                </c:pt>
                <c:pt idx="3">
                  <c:v>332.64</c:v>
                </c:pt>
                <c:pt idx="4">
                  <c:v>738.09868421052636</c:v>
                </c:pt>
                <c:pt idx="5">
                  <c:v>699.79061371841158</c:v>
                </c:pt>
                <c:pt idx="6">
                  <c:v>379.11578947368423</c:v>
                </c:pt>
                <c:pt idx="7">
                  <c:v>498.60194174757282</c:v>
                </c:pt>
                <c:pt idx="8">
                  <c:v>330.51724137931035</c:v>
                </c:pt>
                <c:pt idx="9">
                  <c:v>930.85185185185185</c:v>
                </c:pt>
                <c:pt idx="10">
                  <c:v>253.06976744186048</c:v>
                </c:pt>
                <c:pt idx="11">
                  <c:v>818.32500000000005</c:v>
                </c:pt>
                <c:pt idx="12">
                  <c:v>982.59302325581393</c:v>
                </c:pt>
                <c:pt idx="13">
                  <c:v>298.27586206896552</c:v>
                </c:pt>
                <c:pt idx="14">
                  <c:v>88.851063829787236</c:v>
                </c:pt>
                <c:pt idx="15">
                  <c:v>814.7831325301205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B-4C96-BAD9-EF78636ED5A3}"/>
            </c:ext>
          </c:extLst>
        </c:ser>
        <c:ser>
          <c:idx val="1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layout>
                <c:manualLayout>
                  <c:x val="-6.8612542921618093E-17"/>
                  <c:y val="-5.2859698482004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1D-4B6C-8379-64134BDD4F4D}"/>
                </c:ext>
              </c:extLst>
            </c:dLbl>
            <c:dLbl>
              <c:idx val="8"/>
              <c:layout>
                <c:manualLayout>
                  <c:x val="-3.7425455748856429E-3"/>
                  <c:y val="-0.170777487403399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1D-4B6C-8379-64134BDD4F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Slakteri!$D$10:$D$29</c15:sqref>
                  </c15:fullRef>
                </c:ext>
              </c:extLst>
              <c:f>Slakteri!$D$11:$D$29</c:f>
              <c:strCache>
                <c:ptCount val="19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Forus</c:v>
                </c:pt>
                <c:pt idx="13">
                  <c:v>Prima Sandeid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8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Slakteri!$AD$10:$AD$27</c15:sqref>
                  </c15:fullRef>
                </c:ext>
              </c:extLst>
              <c:f>Slakteri!$AD$11:$AD$27</c:f>
              <c:numCache>
                <c:formatCode>0</c:formatCode>
                <c:ptCount val="17"/>
                <c:pt idx="0">
                  <c:v>934.58695652173913</c:v>
                </c:pt>
                <c:pt idx="1">
                  <c:v>707.31027667984188</c:v>
                </c:pt>
                <c:pt idx="2">
                  <c:v>674.09960159362549</c:v>
                </c:pt>
                <c:pt idx="3">
                  <c:v>320.86458333333331</c:v>
                </c:pt>
                <c:pt idx="4">
                  <c:v>758.83333333333337</c:v>
                </c:pt>
                <c:pt idx="5">
                  <c:v>677.28947368421052</c:v>
                </c:pt>
                <c:pt idx="6">
                  <c:v>406.64220183486236</c:v>
                </c:pt>
                <c:pt idx="7">
                  <c:v>432.44144144144144</c:v>
                </c:pt>
                <c:pt idx="8">
                  <c:v>84.4</c:v>
                </c:pt>
                <c:pt idx="9">
                  <c:v>974.77906976744191</c:v>
                </c:pt>
                <c:pt idx="10">
                  <c:v>294.56756756756755</c:v>
                </c:pt>
                <c:pt idx="11">
                  <c:v>779.28658536585363</c:v>
                </c:pt>
                <c:pt idx="12">
                  <c:v>879.59595959595958</c:v>
                </c:pt>
                <c:pt idx="13">
                  <c:v>392.2</c:v>
                </c:pt>
                <c:pt idx="14">
                  <c:v>301.06896551724139</c:v>
                </c:pt>
                <c:pt idx="15">
                  <c:v>95.886597938144334</c:v>
                </c:pt>
                <c:pt idx="16">
                  <c:v>767.05376344086017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FB-4C96-BAD9-EF78636E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4056"/>
        <c:axId val="851494448"/>
      </c:barChart>
      <c:catAx>
        <c:axId val="851494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44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51494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323288364274236E-2"/>
              <c:y val="0.240008203558187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4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34899392197337"/>
          <c:y val="0.24388263547976971"/>
          <c:w val="6.610017902166343E-2"/>
          <c:h val="8.719008046041412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antall produsenter per slakteri</a:t>
            </a:r>
          </a:p>
        </c:rich>
      </c:tx>
      <c:layout>
        <c:manualLayout>
          <c:xMode val="edge"/>
          <c:yMode val="edge"/>
          <c:x val="0.13445032405667207"/>
          <c:y val="3.35285728400152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690723373836712E-2"/>
          <c:y val="0.15399788925176119"/>
          <c:w val="0.90198770795382155"/>
          <c:h val="0.6591446615813848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Slakteri!$D$10:$D$29</c:f>
              <c:strCache>
                <c:ptCount val="20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Forus</c:v>
                </c:pt>
                <c:pt idx="14">
                  <c:v>Prima Sandeid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  <c:pt idx="19">
                  <c:v>Rudshøgda</c:v>
                </c:pt>
              </c:strCache>
            </c:strRef>
          </c:cat>
          <c:val>
            <c:numRef>
              <c:f>Slakteri!$G$29:$G$45</c:f>
              <c:numCache>
                <c:formatCode>General</c:formatCode>
                <c:ptCount val="17"/>
                <c:pt idx="0">
                  <c:v>0</c:v>
                </c:pt>
                <c:pt idx="1">
                  <c:v>127</c:v>
                </c:pt>
                <c:pt idx="2">
                  <c:v>496</c:v>
                </c:pt>
                <c:pt idx="3">
                  <c:v>270</c:v>
                </c:pt>
                <c:pt idx="4">
                  <c:v>100</c:v>
                </c:pt>
                <c:pt idx="5">
                  <c:v>152</c:v>
                </c:pt>
                <c:pt idx="6">
                  <c:v>277</c:v>
                </c:pt>
                <c:pt idx="7">
                  <c:v>95</c:v>
                </c:pt>
                <c:pt idx="8">
                  <c:v>103</c:v>
                </c:pt>
                <c:pt idx="9">
                  <c:v>29</c:v>
                </c:pt>
                <c:pt idx="10">
                  <c:v>81</c:v>
                </c:pt>
                <c:pt idx="11">
                  <c:v>43</c:v>
                </c:pt>
                <c:pt idx="12">
                  <c:v>160</c:v>
                </c:pt>
                <c:pt idx="13">
                  <c:v>86</c:v>
                </c:pt>
                <c:pt idx="14">
                  <c:v>29</c:v>
                </c:pt>
                <c:pt idx="15">
                  <c:v>94</c:v>
                </c:pt>
                <c:pt idx="16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A-42C8-A8F4-77BEC2D549D1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Slakteri!$D$10:$D$29</c:f>
              <c:strCache>
                <c:ptCount val="20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Sandeid</c:v>
                </c:pt>
                <c:pt idx="5">
                  <c:v>Jæren</c:v>
                </c:pt>
                <c:pt idx="6">
                  <c:v>Steinkjer</c:v>
                </c:pt>
                <c:pt idx="7">
                  <c:v>Førde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</c:v>
                </c:pt>
                <c:pt idx="11">
                  <c:v>Målselv</c:v>
                </c:pt>
                <c:pt idx="12">
                  <c:v>Oslo</c:v>
                </c:pt>
                <c:pt idx="13">
                  <c:v>Prima Forus</c:v>
                </c:pt>
                <c:pt idx="14">
                  <c:v>Prima Sandeid</c:v>
                </c:pt>
                <c:pt idx="15">
                  <c:v>Horns</c:v>
                </c:pt>
                <c:pt idx="16">
                  <c:v>Jens Eide</c:v>
                </c:pt>
                <c:pt idx="17">
                  <c:v>Bjerka</c:v>
                </c:pt>
                <c:pt idx="19">
                  <c:v>Rudshøgda</c:v>
                </c:pt>
              </c:strCache>
            </c:strRef>
          </c:cat>
          <c:val>
            <c:numRef>
              <c:f>Slakteri!$G$10:$G$27</c:f>
              <c:numCache>
                <c:formatCode>General</c:formatCode>
                <c:ptCount val="18"/>
                <c:pt idx="0">
                  <c:v>0</c:v>
                </c:pt>
                <c:pt idx="1">
                  <c:v>138</c:v>
                </c:pt>
                <c:pt idx="2">
                  <c:v>506</c:v>
                </c:pt>
                <c:pt idx="3">
                  <c:v>251</c:v>
                </c:pt>
                <c:pt idx="4">
                  <c:v>96</c:v>
                </c:pt>
                <c:pt idx="5">
                  <c:v>156</c:v>
                </c:pt>
                <c:pt idx="6">
                  <c:v>266</c:v>
                </c:pt>
                <c:pt idx="7">
                  <c:v>109</c:v>
                </c:pt>
                <c:pt idx="8">
                  <c:v>111</c:v>
                </c:pt>
                <c:pt idx="9">
                  <c:v>15</c:v>
                </c:pt>
                <c:pt idx="10">
                  <c:v>86</c:v>
                </c:pt>
                <c:pt idx="11">
                  <c:v>37</c:v>
                </c:pt>
                <c:pt idx="12">
                  <c:v>164</c:v>
                </c:pt>
                <c:pt idx="13">
                  <c:v>99</c:v>
                </c:pt>
                <c:pt idx="14">
                  <c:v>5</c:v>
                </c:pt>
                <c:pt idx="15">
                  <c:v>29</c:v>
                </c:pt>
                <c:pt idx="16">
                  <c:v>97</c:v>
                </c:pt>
                <c:pt idx="17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A-42C8-A8F4-77BEC2D54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3352"/>
        <c:axId val="848113744"/>
      </c:barChart>
      <c:catAx>
        <c:axId val="848113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3744"/>
        <c:crossesAt val="4"/>
        <c:auto val="1"/>
        <c:lblAlgn val="ctr"/>
        <c:lblOffset val="100"/>
        <c:tickLblSkip val="1"/>
        <c:tickMarkSkip val="1"/>
        <c:noMultiLvlLbl val="0"/>
      </c:catAx>
      <c:valAx>
        <c:axId val="84811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3.5335860795178381E-3"/>
              <c:y val="0.349076400400607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3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5315352371998"/>
          <c:y val="0.20144540932363331"/>
          <c:w val="6.6204313080267946E-2"/>
          <c:h val="0.14836722402981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</a:t>
            </a:r>
            <a:r>
              <a:rPr lang="nb-NO" sz="2800" baseline="0"/>
              <a:t> KJØTT%</a:t>
            </a:r>
            <a:r>
              <a:rPr lang="nb-NO" sz="2800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832615917709602"/>
          <c:h val="0.596483301575660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Slakteri!$D$10:$D$29</c15:sqref>
                  </c15:fullRef>
                </c:ext>
              </c:extLst>
              <c:f>(Slakteri!$D$11:$D$18,Slakteri!$D$20:$D$29)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 Forus</c:v>
                </c:pt>
                <c:pt idx="12">
                  <c:v>Prima Sandeid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Slakteri!$O$29:$O$45</c15:sqref>
                  </c15:fullRef>
                </c:ext>
              </c:extLst>
              <c:f>(Slakteri!$O$30:$O$37,Slakteri!$O$39:$O$45)</c:f>
              <c:numCache>
                <c:formatCode>0.00</c:formatCode>
                <c:ptCount val="15"/>
                <c:pt idx="0">
                  <c:v>60.337161524130352</c:v>
                </c:pt>
                <c:pt idx="1">
                  <c:v>60.427670917978752</c:v>
                </c:pt>
                <c:pt idx="2">
                  <c:v>60.622922218709078</c:v>
                </c:pt>
                <c:pt idx="3">
                  <c:v>60.489762069901388</c:v>
                </c:pt>
                <c:pt idx="4">
                  <c:v>60.959946679636481</c:v>
                </c:pt>
                <c:pt idx="5">
                  <c:v>60.531308266003713</c:v>
                </c:pt>
                <c:pt idx="6">
                  <c:v>60.142462157180368</c:v>
                </c:pt>
                <c:pt idx="7">
                  <c:v>60.75448358686949</c:v>
                </c:pt>
                <c:pt idx="8">
                  <c:v>60.966591181563857</c:v>
                </c:pt>
                <c:pt idx="9">
                  <c:v>60.14561225431396</c:v>
                </c:pt>
                <c:pt idx="10">
                  <c:v>60.645255092621078</c:v>
                </c:pt>
                <c:pt idx="11">
                  <c:v>60.734263739137646</c:v>
                </c:pt>
                <c:pt idx="12">
                  <c:v>61.813937282229965</c:v>
                </c:pt>
                <c:pt idx="13">
                  <c:v>59.424106056920465</c:v>
                </c:pt>
                <c:pt idx="14">
                  <c:v>60.648141283233755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2-4E6D-BEC9-A090A33832CC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Slakteri!$D$10:$D$29</c15:sqref>
                  </c15:fullRef>
                </c:ext>
              </c:extLst>
              <c:f>(Slakteri!$D$11:$D$18,Slakteri!$D$20:$D$29)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 Forus</c:v>
                </c:pt>
                <c:pt idx="12">
                  <c:v>Prima Sandeid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Slakteri!$O$10:$O$27</c15:sqref>
                  </c15:fullRef>
                </c:ext>
              </c:extLst>
              <c:f>(Slakteri!$O$11:$O$18,Slakteri!$O$20:$O$27)</c:f>
              <c:numCache>
                <c:formatCode>0.00</c:formatCode>
                <c:ptCount val="16"/>
                <c:pt idx="0">
                  <c:v>60.434356923793644</c:v>
                </c:pt>
                <c:pt idx="1">
                  <c:v>60.495460117192657</c:v>
                </c:pt>
                <c:pt idx="2">
                  <c:v>60.540794892182809</c:v>
                </c:pt>
                <c:pt idx="3">
                  <c:v>60.480706663196266</c:v>
                </c:pt>
                <c:pt idx="4">
                  <c:v>60.585816831470872</c:v>
                </c:pt>
                <c:pt idx="5">
                  <c:v>60.426934081440301</c:v>
                </c:pt>
                <c:pt idx="6">
                  <c:v>60.352343219379691</c:v>
                </c:pt>
                <c:pt idx="7">
                  <c:v>60.44946127304668</c:v>
                </c:pt>
                <c:pt idx="8">
                  <c:v>60.943854905667152</c:v>
                </c:pt>
                <c:pt idx="9">
                  <c:v>60.353537214443634</c:v>
                </c:pt>
                <c:pt idx="10">
                  <c:v>60.400523601371113</c:v>
                </c:pt>
                <c:pt idx="11">
                  <c:v>60.545562608193897</c:v>
                </c:pt>
                <c:pt idx="12">
                  <c:v>61.950970377936677</c:v>
                </c:pt>
                <c:pt idx="13">
                  <c:v>61.755752416014722</c:v>
                </c:pt>
                <c:pt idx="14">
                  <c:v>59.339250055469286</c:v>
                </c:pt>
                <c:pt idx="15">
                  <c:v>60.705461647627438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2-4E6D-BEC9-A090A3383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2176"/>
        <c:axId val="848112568"/>
      </c:barChart>
      <c:catAx>
        <c:axId val="84811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5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48112568"/>
        <c:scaling>
          <c:orientation val="minMax"/>
          <c:min val="5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426953229105164"/>
          <c:y val="0.20378187750167964"/>
          <c:w val="8.2228764356486586E-2"/>
          <c:h val="0.110223466455659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</a:t>
            </a:r>
            <a:r>
              <a:rPr lang="nb-NO" sz="2800" baseline="0"/>
              <a:t> KJØTT%</a:t>
            </a:r>
            <a:r>
              <a:rPr lang="nb-NO" sz="2800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832615917709602"/>
          <c:h val="0.596483301575660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Slakteri!$D$10:$D$29</c15:sqref>
                  </c15:fullRef>
                </c:ext>
              </c:extLst>
              <c:f>(Slakteri!$D$11:$D$18,Slakteri!$D$20:$D$29)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 Forus</c:v>
                </c:pt>
                <c:pt idx="12">
                  <c:v>Prima Sandeid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Slakteri!$O$29:$O$45</c15:sqref>
                  </c15:fullRef>
                </c:ext>
              </c:extLst>
              <c:f>(Slakteri!$O$30:$O$37,Slakteri!$O$39:$O$45)</c:f>
              <c:numCache>
                <c:formatCode>0.00</c:formatCode>
                <c:ptCount val="15"/>
                <c:pt idx="0">
                  <c:v>60.337161524130352</c:v>
                </c:pt>
                <c:pt idx="1">
                  <c:v>60.427670917978752</c:v>
                </c:pt>
                <c:pt idx="2">
                  <c:v>60.622922218709078</c:v>
                </c:pt>
                <c:pt idx="3">
                  <c:v>60.489762069901388</c:v>
                </c:pt>
                <c:pt idx="4">
                  <c:v>60.959946679636481</c:v>
                </c:pt>
                <c:pt idx="5">
                  <c:v>60.531308266003713</c:v>
                </c:pt>
                <c:pt idx="6">
                  <c:v>60.142462157180368</c:v>
                </c:pt>
                <c:pt idx="7">
                  <c:v>60.75448358686949</c:v>
                </c:pt>
                <c:pt idx="8">
                  <c:v>60.966591181563857</c:v>
                </c:pt>
                <c:pt idx="9">
                  <c:v>60.14561225431396</c:v>
                </c:pt>
                <c:pt idx="10">
                  <c:v>60.645255092621078</c:v>
                </c:pt>
                <c:pt idx="11">
                  <c:v>60.734263739137646</c:v>
                </c:pt>
                <c:pt idx="12">
                  <c:v>61.813937282229965</c:v>
                </c:pt>
                <c:pt idx="13">
                  <c:v>59.424106056920465</c:v>
                </c:pt>
                <c:pt idx="14">
                  <c:v>60.648141283233755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F-48B9-8AAD-BAFF986173C0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-9.9747881339292029E-4"/>
                  <c:y val="-7.8265937294976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A4-4481-BC41-E5F9D6189CAC}"/>
                </c:ext>
              </c:extLst>
            </c:dLbl>
            <c:dLbl>
              <c:idx val="7"/>
              <c:layout>
                <c:manualLayout>
                  <c:x val="-7.9798305071433623E-3"/>
                  <c:y val="-7.8265937294976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A4-4481-BC41-E5F9D6189CAC}"/>
                </c:ext>
              </c:extLst>
            </c:dLbl>
            <c:dLbl>
              <c:idx val="9"/>
              <c:layout>
                <c:manualLayout>
                  <c:x val="-2.9924364401787609E-3"/>
                  <c:y val="-0.12480244055144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E-4E6D-9C13-CAC1D54D4403}"/>
                </c:ext>
              </c:extLst>
            </c:dLbl>
            <c:dLbl>
              <c:idx val="10"/>
              <c:layout>
                <c:manualLayout>
                  <c:x val="-2.9924364401787609E-3"/>
                  <c:y val="-8.884241530781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E-4E6D-9C13-CAC1D54D4403}"/>
                </c:ext>
              </c:extLst>
            </c:dLbl>
            <c:dLbl>
              <c:idx val="13"/>
              <c:layout>
                <c:manualLayout>
                  <c:x val="3.9899152535716811E-3"/>
                  <c:y val="-8.4611824102677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0E-4E6D-9C13-CAC1D54D44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Slakteri!$D$10:$D$29</c15:sqref>
                  </c15:fullRef>
                </c:ext>
              </c:extLst>
              <c:f>(Slakteri!$D$11:$D$18,Slakteri!$D$20:$D$29)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 Forus</c:v>
                </c:pt>
                <c:pt idx="12">
                  <c:v>Prima Sandeid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Slakteri!$O$10:$O$27</c15:sqref>
                  </c15:fullRef>
                </c:ext>
              </c:extLst>
              <c:f>(Slakteri!$O$11:$O$18,Slakteri!$O$20:$O$27)</c:f>
              <c:numCache>
                <c:formatCode>0.00</c:formatCode>
                <c:ptCount val="16"/>
                <c:pt idx="0">
                  <c:v>60.434356923793644</c:v>
                </c:pt>
                <c:pt idx="1">
                  <c:v>60.495460117192657</c:v>
                </c:pt>
                <c:pt idx="2">
                  <c:v>60.540794892182809</c:v>
                </c:pt>
                <c:pt idx="3">
                  <c:v>60.480706663196266</c:v>
                </c:pt>
                <c:pt idx="4">
                  <c:v>60.585816831470872</c:v>
                </c:pt>
                <c:pt idx="5">
                  <c:v>60.426934081440301</c:v>
                </c:pt>
                <c:pt idx="6">
                  <c:v>60.352343219379691</c:v>
                </c:pt>
                <c:pt idx="7">
                  <c:v>60.44946127304668</c:v>
                </c:pt>
                <c:pt idx="8">
                  <c:v>60.943854905667152</c:v>
                </c:pt>
                <c:pt idx="9">
                  <c:v>60.353537214443634</c:v>
                </c:pt>
                <c:pt idx="10">
                  <c:v>60.400523601371113</c:v>
                </c:pt>
                <c:pt idx="11">
                  <c:v>60.545562608193897</c:v>
                </c:pt>
                <c:pt idx="12">
                  <c:v>61.950970377936677</c:v>
                </c:pt>
                <c:pt idx="13">
                  <c:v>61.755752416014722</c:v>
                </c:pt>
                <c:pt idx="14">
                  <c:v>59.339250055469286</c:v>
                </c:pt>
                <c:pt idx="15">
                  <c:v>60.705461647627438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4F-48B9-8AAD-BAFF9861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2176"/>
        <c:axId val="848112568"/>
      </c:barChart>
      <c:lineChart>
        <c:grouping val="standard"/>
        <c:varyColors val="0"/>
        <c:ser>
          <c:idx val="2"/>
          <c:order val="2"/>
          <c:tx>
            <c:v>Middel</c:v>
          </c:tx>
          <c:spPr>
            <a:ln w="47625">
              <a:solidFill>
                <a:srgbClr val="FF0000"/>
              </a:solidFill>
            </a:ln>
          </c:spPr>
          <c:marker>
            <c:symbol val="none"/>
          </c:marker>
          <c:cat>
            <c:strLit>
              <c:ptCount val="16"/>
              <c:pt idx="0">
                <c:v>Furuseth</c:v>
              </c:pt>
              <c:pt idx="1">
                <c:v>Tønsberg</c:v>
              </c:pt>
              <c:pt idx="2">
                <c:v>Forus</c:v>
              </c:pt>
              <c:pt idx="3">
                <c:v>Sandeid</c:v>
              </c:pt>
              <c:pt idx="4">
                <c:v>Jæren</c:v>
              </c:pt>
              <c:pt idx="5">
                <c:v>Steinkjer</c:v>
              </c:pt>
              <c:pt idx="6">
                <c:v>Førde</c:v>
              </c:pt>
              <c:pt idx="7">
                <c:v>Ølen</c:v>
              </c:pt>
              <c:pt idx="8">
                <c:v>Midt-Norge</c:v>
              </c:pt>
              <c:pt idx="9">
                <c:v>Målselv</c:v>
              </c:pt>
              <c:pt idx="10">
                <c:v>Oslo</c:v>
              </c:pt>
              <c:pt idx="11">
                <c:v>Prima Forus</c:v>
              </c:pt>
              <c:pt idx="12">
                <c:v>Prima Sandeid</c:v>
              </c:pt>
              <c:pt idx="13">
                <c:v>Horns</c:v>
              </c:pt>
              <c:pt idx="14">
                <c:v>Jens Eide</c:v>
              </c:pt>
              <c:pt idx="15">
                <c:v>Bjerka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Slakteri!$AN$10:$AN$27</c15:sqref>
                  </c15:fullRef>
                </c:ext>
              </c:extLst>
              <c:f>(Slakteri!$AN$11:$AN$18,Slakteri!$AN$20:$AN$27)</c:f>
              <c:numCache>
                <c:formatCode>0.00</c:formatCode>
                <c:ptCount val="16"/>
                <c:pt idx="0">
                  <c:v>60.520136035662162</c:v>
                </c:pt>
                <c:pt idx="1">
                  <c:v>60.520136035662162</c:v>
                </c:pt>
                <c:pt idx="2">
                  <c:v>60.520136035662162</c:v>
                </c:pt>
                <c:pt idx="3">
                  <c:v>60.520136035662162</c:v>
                </c:pt>
                <c:pt idx="4">
                  <c:v>60.520136035662162</c:v>
                </c:pt>
                <c:pt idx="5">
                  <c:v>60.520136035662162</c:v>
                </c:pt>
                <c:pt idx="6">
                  <c:v>60.520136035662162</c:v>
                </c:pt>
                <c:pt idx="7">
                  <c:v>60.520136035662162</c:v>
                </c:pt>
                <c:pt idx="8">
                  <c:v>60.520136035662162</c:v>
                </c:pt>
                <c:pt idx="9">
                  <c:v>60.520136035662162</c:v>
                </c:pt>
                <c:pt idx="10">
                  <c:v>60.520136035662162</c:v>
                </c:pt>
                <c:pt idx="11">
                  <c:v>60.520136035662162</c:v>
                </c:pt>
                <c:pt idx="13">
                  <c:v>60.520136035662162</c:v>
                </c:pt>
                <c:pt idx="14">
                  <c:v>60.520136035662162</c:v>
                </c:pt>
                <c:pt idx="15">
                  <c:v>60.520136035662162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F-48B9-8AAD-BAFF98617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12176"/>
        <c:axId val="848112568"/>
      </c:lineChart>
      <c:catAx>
        <c:axId val="8481121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568"/>
        <c:crossesAt val="0"/>
        <c:auto val="1"/>
        <c:lblAlgn val="ctr"/>
        <c:lblOffset val="100"/>
        <c:noMultiLvlLbl val="0"/>
      </c:catAx>
      <c:valAx>
        <c:axId val="848112568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98632660224778"/>
          <c:y val="0.15556473932067724"/>
          <c:w val="8.9639022627846149E-2"/>
          <c:h val="0.143139888162489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 slaktevekt per slakteri</a:t>
            </a:r>
          </a:p>
        </c:rich>
      </c:tx>
      <c:layout>
        <c:manualLayout>
          <c:xMode val="edge"/>
          <c:yMode val="edge"/>
          <c:x val="0.11170215947355902"/>
          <c:y val="1.9990469244986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06798632705686E-2"/>
          <c:y val="0.1428466903354467"/>
          <c:w val="0.89365008100049448"/>
          <c:h val="0.67453575235004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Slakteri!$D$10:$D$29</c15:sqref>
                  </c15:fullRef>
                </c:ext>
              </c:extLst>
              <c:f>(Slakteri!$D$11:$D$18,Slakteri!$D$20:$D$29)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 Forus</c:v>
                </c:pt>
                <c:pt idx="12">
                  <c:v>Prima Sandeid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Slakteri!$Q$29:$Q$45</c15:sqref>
                  </c15:fullRef>
                </c:ext>
              </c:extLst>
              <c:f>(Slakteri!$Q$30:$Q$37,Slakteri!$Q$39:$Q$45)</c:f>
              <c:numCache>
                <c:formatCode>0.0</c:formatCode>
                <c:ptCount val="15"/>
                <c:pt idx="0">
                  <c:v>86.425153765663623</c:v>
                </c:pt>
                <c:pt idx="1">
                  <c:v>83.964289809315915</c:v>
                </c:pt>
                <c:pt idx="2">
                  <c:v>83.810853019558849</c:v>
                </c:pt>
                <c:pt idx="3">
                  <c:v>82.422417900545696</c:v>
                </c:pt>
                <c:pt idx="4">
                  <c:v>83.723417727219399</c:v>
                </c:pt>
                <c:pt idx="5">
                  <c:v>83.046834472757567</c:v>
                </c:pt>
                <c:pt idx="6">
                  <c:v>83.119228620901126</c:v>
                </c:pt>
                <c:pt idx="7">
                  <c:v>83.383376701360788</c:v>
                </c:pt>
                <c:pt idx="8">
                  <c:v>82.880017317170498</c:v>
                </c:pt>
                <c:pt idx="9">
                  <c:v>81.488253206607126</c:v>
                </c:pt>
                <c:pt idx="10">
                  <c:v>85.518562757708068</c:v>
                </c:pt>
                <c:pt idx="11">
                  <c:v>85.71305975915601</c:v>
                </c:pt>
                <c:pt idx="12">
                  <c:v>81.775702671312345</c:v>
                </c:pt>
                <c:pt idx="13">
                  <c:v>87.432230600827054</c:v>
                </c:pt>
                <c:pt idx="14">
                  <c:v>81.185388276813143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A-45B2-8BE1-E78AEDA02752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8.2727269832179994E-3"/>
                  <c:y val="-2.569297268536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83-453D-8B55-13276F066451}"/>
                </c:ext>
              </c:extLst>
            </c:dLbl>
            <c:dLbl>
              <c:idx val="1"/>
              <c:layout>
                <c:manualLayout>
                  <c:x val="1.0111110757266464E-2"/>
                  <c:y val="-0.10063080968436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83-453D-8B55-13276F066451}"/>
                </c:ext>
              </c:extLst>
            </c:dLbl>
            <c:dLbl>
              <c:idx val="2"/>
              <c:layout>
                <c:manualLayout>
                  <c:x val="1.7464645853460223E-2"/>
                  <c:y val="-0.137029187655302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3-453D-8B55-13276F066451}"/>
                </c:ext>
              </c:extLst>
            </c:dLbl>
            <c:dLbl>
              <c:idx val="3"/>
              <c:layout>
                <c:manualLayout>
                  <c:x val="7.353535096193793E-3"/>
                  <c:y val="-0.12846486342684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3-453D-8B55-13276F066451}"/>
                </c:ext>
              </c:extLst>
            </c:dLbl>
            <c:dLbl>
              <c:idx val="4"/>
              <c:layout>
                <c:manualLayout>
                  <c:x val="1.0111110757266398E-2"/>
                  <c:y val="-8.992540439879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3-453D-8B55-13276F066451}"/>
                </c:ext>
              </c:extLst>
            </c:dLbl>
            <c:dLbl>
              <c:idx val="5"/>
              <c:layout>
                <c:manualLayout>
                  <c:x val="1.0111110757266464E-2"/>
                  <c:y val="-9.2066485455906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3-453D-8B55-13276F066451}"/>
                </c:ext>
              </c:extLst>
            </c:dLbl>
            <c:dLbl>
              <c:idx val="6"/>
              <c:layout>
                <c:manualLayout>
                  <c:x val="1.4707070192387518E-2"/>
                  <c:y val="-9.8489728627248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83-453D-8B55-13276F066451}"/>
                </c:ext>
              </c:extLst>
            </c:dLbl>
            <c:dLbl>
              <c:idx val="7"/>
              <c:layout>
                <c:manualLayout>
                  <c:x val="1.1949494531314846E-2"/>
                  <c:y val="-5.995026959919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3-453D-8B55-13276F066451}"/>
                </c:ext>
              </c:extLst>
            </c:dLbl>
            <c:dLbl>
              <c:idx val="9"/>
              <c:layout>
                <c:manualLayout>
                  <c:x val="4.5959594351211207E-3"/>
                  <c:y val="-5.780918854208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83-453D-8B55-13276F066451}"/>
                </c:ext>
              </c:extLst>
            </c:dLbl>
            <c:dLbl>
              <c:idx val="10"/>
              <c:layout>
                <c:manualLayout>
                  <c:x val="1.1949494531314914E-2"/>
                  <c:y val="-7.707891805610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3-453D-8B55-13276F066451}"/>
                </c:ext>
              </c:extLst>
            </c:dLbl>
            <c:dLbl>
              <c:idx val="11"/>
              <c:layout>
                <c:manualLayout>
                  <c:x val="1.1949494531314778E-2"/>
                  <c:y val="-4.4962702199396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83-453D-8B55-13276F066451}"/>
                </c:ext>
              </c:extLst>
            </c:dLbl>
            <c:dLbl>
              <c:idx val="13"/>
              <c:layout>
                <c:manualLayout>
                  <c:x val="1.930302962750870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83-453D-8B55-13276F066451}"/>
                </c:ext>
              </c:extLst>
            </c:dLbl>
            <c:dLbl>
              <c:idx val="14"/>
              <c:layout>
                <c:manualLayout>
                  <c:x val="-1.3481325272268668E-16"/>
                  <c:y val="-4.4962702199396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83-453D-8B55-13276F066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Slakteri!$D$10:$D$29</c15:sqref>
                  </c15:fullRef>
                </c:ext>
              </c:extLst>
              <c:f>(Slakteri!$D$11:$D$18,Slakteri!$D$20:$D$29)</c:f>
              <c:strCache>
                <c:ptCount val="18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Midt-Norge</c:v>
                </c:pt>
                <c:pt idx="9">
                  <c:v>Målselv</c:v>
                </c:pt>
                <c:pt idx="10">
                  <c:v>Oslo</c:v>
                </c:pt>
                <c:pt idx="11">
                  <c:v>Prima Forus</c:v>
                </c:pt>
                <c:pt idx="12">
                  <c:v>Prima Sandeid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Slakteri!$Q$10:$Q$27</c15:sqref>
                  </c15:fullRef>
                </c:ext>
              </c:extLst>
              <c:f>(Slakteri!$Q$11:$Q$18,Slakteri!$Q$20:$Q$27)</c:f>
              <c:numCache>
                <c:formatCode>0.0</c:formatCode>
                <c:ptCount val="16"/>
                <c:pt idx="0">
                  <c:v>84.554571217826719</c:v>
                </c:pt>
                <c:pt idx="1">
                  <c:v>81.891380253404492</c:v>
                </c:pt>
                <c:pt idx="2">
                  <c:v>81.521168247036726</c:v>
                </c:pt>
                <c:pt idx="3">
                  <c:v>79.985869989588863</c:v>
                </c:pt>
                <c:pt idx="4">
                  <c:v>81.780815244890434</c:v>
                </c:pt>
                <c:pt idx="5">
                  <c:v>81.24293490688666</c:v>
                </c:pt>
                <c:pt idx="6">
                  <c:v>81.51021960606765</c:v>
                </c:pt>
                <c:pt idx="7">
                  <c:v>81.880444952477731</c:v>
                </c:pt>
                <c:pt idx="8">
                  <c:v>81.199273810520012</c:v>
                </c:pt>
                <c:pt idx="9">
                  <c:v>79.798894620486251</c:v>
                </c:pt>
                <c:pt idx="10">
                  <c:v>83.961656813106757</c:v>
                </c:pt>
                <c:pt idx="11">
                  <c:v>84.025604154644611</c:v>
                </c:pt>
                <c:pt idx="12">
                  <c:v>79.501940755873477</c:v>
                </c:pt>
                <c:pt idx="13">
                  <c:v>80.761895996318572</c:v>
                </c:pt>
                <c:pt idx="14">
                  <c:v>87.064743731973024</c:v>
                </c:pt>
                <c:pt idx="15">
                  <c:v>79.529241664207106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A-45B2-8BE1-E78AEDA0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1000"/>
        <c:axId val="848111392"/>
      </c:barChart>
      <c:catAx>
        <c:axId val="84811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811139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Slaktevekt kg</a:t>
                </a:r>
              </a:p>
            </c:rich>
          </c:tx>
          <c:layout>
            <c:manualLayout>
              <c:xMode val="edge"/>
              <c:yMode val="edge"/>
              <c:x val="1.6111604365401284E-2"/>
              <c:y val="0.325820414894332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000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60357205460771579"/>
          <c:y val="0.16717479674796748"/>
          <c:w val="6.056550112087053E-2"/>
          <c:h val="0.105151440758452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SLAKTEGRIS, middel slaktevekt per slakteri</a:t>
            </a:r>
          </a:p>
        </c:rich>
      </c:tx>
      <c:layout>
        <c:manualLayout>
          <c:xMode val="edge"/>
          <c:yMode val="edge"/>
          <c:x val="0.11170215947355902"/>
          <c:y val="1.99904692449867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110861459469614E-2"/>
          <c:y val="0.15141098639423123"/>
          <c:w val="0.89365008100049448"/>
          <c:h val="0.67453575235004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Slakteri!$D$10:$D$27</c15:sqref>
                  </c15:fullRef>
                </c:ext>
              </c:extLst>
              <c:f>Slakteri!$D$11:$D$27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Forus</c:v>
                </c:pt>
                <c:pt idx="13">
                  <c:v>Prima Sandeid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Slakteri!$Q$29:$Q$45</c15:sqref>
                  </c15:fullRef>
                </c:ext>
              </c:extLst>
              <c:f>Slakteri!$Q$30:$Q$45</c:f>
              <c:numCache>
                <c:formatCode>0.0</c:formatCode>
                <c:ptCount val="16"/>
                <c:pt idx="0">
                  <c:v>86.425153765663623</c:v>
                </c:pt>
                <c:pt idx="1">
                  <c:v>83.964289809315915</c:v>
                </c:pt>
                <c:pt idx="2">
                  <c:v>83.810853019558849</c:v>
                </c:pt>
                <c:pt idx="3">
                  <c:v>82.422417900545696</c:v>
                </c:pt>
                <c:pt idx="4">
                  <c:v>83.723417727219399</c:v>
                </c:pt>
                <c:pt idx="5">
                  <c:v>83.046834472757567</c:v>
                </c:pt>
                <c:pt idx="6">
                  <c:v>83.119228620901126</c:v>
                </c:pt>
                <c:pt idx="7">
                  <c:v>83.383376701360788</c:v>
                </c:pt>
                <c:pt idx="8">
                  <c:v>79.789596529737693</c:v>
                </c:pt>
                <c:pt idx="9">
                  <c:v>82.880017317170498</c:v>
                </c:pt>
                <c:pt idx="10">
                  <c:v>81.488253206607126</c:v>
                </c:pt>
                <c:pt idx="11">
                  <c:v>85.518562757708068</c:v>
                </c:pt>
                <c:pt idx="12">
                  <c:v>85.71305975915601</c:v>
                </c:pt>
                <c:pt idx="13">
                  <c:v>81.775702671312345</c:v>
                </c:pt>
                <c:pt idx="14">
                  <c:v>87.432230600827054</c:v>
                </c:pt>
                <c:pt idx="15">
                  <c:v>81.185388276813143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B-4C34-9D39-B6D38B5286C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2699361403540851E-2"/>
                  <c:y val="-4.315719039732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94-44A5-B7E5-A5546752D99C}"/>
                </c:ext>
              </c:extLst>
            </c:dLbl>
            <c:dLbl>
              <c:idx val="1"/>
              <c:layout>
                <c:manualLayout>
                  <c:x val="1.2699361403540818E-2"/>
                  <c:y val="-9.8645006622452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94-44A5-B7E5-A5546752D99C}"/>
                </c:ext>
              </c:extLst>
            </c:dLbl>
            <c:dLbl>
              <c:idx val="2"/>
              <c:layout>
                <c:manualLayout>
                  <c:x val="9.0709724311006067E-3"/>
                  <c:y val="-8.220417218537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94-44A5-B7E5-A5546752D99C}"/>
                </c:ext>
              </c:extLst>
            </c:dLbl>
            <c:dLbl>
              <c:idx val="3"/>
              <c:layout>
                <c:manualLayout>
                  <c:x val="4.5354862155502704E-3"/>
                  <c:y val="-0.13974709271514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94-44A5-B7E5-A5546752D99C}"/>
                </c:ext>
              </c:extLst>
            </c:dLbl>
            <c:dLbl>
              <c:idx val="4"/>
              <c:layout>
                <c:manualLayout>
                  <c:x val="-6.3496807017704255E-3"/>
                  <c:y val="-0.11097563245025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94-44A5-B7E5-A5546752D99C}"/>
                </c:ext>
              </c:extLst>
            </c:dLbl>
            <c:dLbl>
              <c:idx val="5"/>
              <c:layout>
                <c:manualLayout>
                  <c:x val="-4.5354862155503033E-3"/>
                  <c:y val="-0.12330625827806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94-44A5-B7E5-A5546752D99C}"/>
                </c:ext>
              </c:extLst>
            </c:dLbl>
            <c:dLbl>
              <c:idx val="6"/>
              <c:layout>
                <c:manualLayout>
                  <c:x val="-5.4425834586603649E-3"/>
                  <c:y val="-0.115085841059527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94-44A5-B7E5-A5546752D99C}"/>
                </c:ext>
              </c:extLst>
            </c:dLbl>
            <c:dLbl>
              <c:idx val="7"/>
              <c:layout>
                <c:manualLayout>
                  <c:x val="-4.5354862155503033E-3"/>
                  <c:y val="-9.8645006622452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94-44A5-B7E5-A5546752D99C}"/>
                </c:ext>
              </c:extLst>
            </c:dLbl>
            <c:dLbl>
              <c:idx val="10"/>
              <c:layout>
                <c:manualLayout>
                  <c:x val="-9.9780696742106691E-3"/>
                  <c:y val="-9.4534798013183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94-44A5-B7E5-A5546752D99C}"/>
                </c:ext>
              </c:extLst>
            </c:dLbl>
            <c:dLbl>
              <c:idx val="11"/>
              <c:layout>
                <c:manualLayout>
                  <c:x val="-9.0709724311006077E-4"/>
                  <c:y val="-0.13358177980123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94-44A5-B7E5-A5546752D99C}"/>
                </c:ext>
              </c:extLst>
            </c:dLbl>
            <c:dLbl>
              <c:idx val="14"/>
              <c:layout>
                <c:manualLayout>
                  <c:x val="2.6305820050191761E-2"/>
                  <c:y val="-2.0551043046344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94-44A5-B7E5-A5546752D9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Slakteri!$D$10:$D$27</c15:sqref>
                  </c15:fullRef>
                </c:ext>
              </c:extLst>
              <c:f>Slakteri!$D$11:$D$27</c:f>
              <c:strCache>
                <c:ptCount val="17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Forus</c:v>
                </c:pt>
                <c:pt idx="13">
                  <c:v>Prima Sandeid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Slakteri!$Q$10:$Q$27</c15:sqref>
                  </c15:fullRef>
                </c:ext>
              </c:extLst>
              <c:f>Slakteri!$Q$11:$Q$27</c:f>
              <c:numCache>
                <c:formatCode>0.0</c:formatCode>
                <c:ptCount val="17"/>
                <c:pt idx="0">
                  <c:v>84.554571217826719</c:v>
                </c:pt>
                <c:pt idx="1">
                  <c:v>81.891380253404492</c:v>
                </c:pt>
                <c:pt idx="2">
                  <c:v>81.521168247036726</c:v>
                </c:pt>
                <c:pt idx="3">
                  <c:v>79.985869989588863</c:v>
                </c:pt>
                <c:pt idx="4">
                  <c:v>81.780815244890434</c:v>
                </c:pt>
                <c:pt idx="5">
                  <c:v>81.24293490688666</c:v>
                </c:pt>
                <c:pt idx="6">
                  <c:v>81.51021960606765</c:v>
                </c:pt>
                <c:pt idx="7">
                  <c:v>81.880444952477731</c:v>
                </c:pt>
                <c:pt idx="8">
                  <c:v>83.085363924050611</c:v>
                </c:pt>
                <c:pt idx="9">
                  <c:v>81.199273810520012</c:v>
                </c:pt>
                <c:pt idx="10">
                  <c:v>79.798894620486251</c:v>
                </c:pt>
                <c:pt idx="11">
                  <c:v>83.961656813106757</c:v>
                </c:pt>
                <c:pt idx="12">
                  <c:v>84.025604154644611</c:v>
                </c:pt>
                <c:pt idx="13">
                  <c:v>79.501940755873477</c:v>
                </c:pt>
                <c:pt idx="14">
                  <c:v>80.761895996318572</c:v>
                </c:pt>
                <c:pt idx="15">
                  <c:v>87.064743731973024</c:v>
                </c:pt>
                <c:pt idx="16">
                  <c:v>79.529241664207106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B-4C34-9D39-B6D38B528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8111000"/>
        <c:axId val="848111392"/>
      </c:barChart>
      <c:lineChart>
        <c:grouping val="standard"/>
        <c:varyColors val="0"/>
        <c:ser>
          <c:idx val="2"/>
          <c:order val="2"/>
          <c:tx>
            <c:v>Middel</c:v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Lit>
              <c:ptCount val="17"/>
              <c:pt idx="0">
                <c:v>Furuseth</c:v>
              </c:pt>
              <c:pt idx="1">
                <c:v>Tønsberg</c:v>
              </c:pt>
              <c:pt idx="2">
                <c:v>Forus</c:v>
              </c:pt>
              <c:pt idx="3">
                <c:v>Sandeid</c:v>
              </c:pt>
              <c:pt idx="4">
                <c:v>Jæren</c:v>
              </c:pt>
              <c:pt idx="5">
                <c:v>Steinkjer</c:v>
              </c:pt>
              <c:pt idx="6">
                <c:v>Førde</c:v>
              </c:pt>
              <c:pt idx="7">
                <c:v>Ølen</c:v>
              </c:pt>
              <c:pt idx="8">
                <c:v>Nordfjord</c:v>
              </c:pt>
              <c:pt idx="9">
                <c:v>Midt-Norge</c:v>
              </c:pt>
              <c:pt idx="10">
                <c:v>Målselv</c:v>
              </c:pt>
              <c:pt idx="11">
                <c:v>Oslo</c:v>
              </c:pt>
              <c:pt idx="12">
                <c:v>Prima Forus</c:v>
              </c:pt>
              <c:pt idx="13">
                <c:v>Prima Sandeid</c:v>
              </c:pt>
              <c:pt idx="14">
                <c:v>Horns</c:v>
              </c:pt>
              <c:pt idx="15">
                <c:v>Jens Eide</c:v>
              </c:pt>
              <c:pt idx="16">
                <c:v>Bjerka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Slakteri!$AM$10:$AM$27</c15:sqref>
                  </c15:fullRef>
                </c:ext>
              </c:extLst>
              <c:f>Slakteri!$AM$11:$AM$27</c:f>
              <c:numCache>
                <c:formatCode>0.00</c:formatCode>
                <c:ptCount val="17"/>
                <c:pt idx="0">
                  <c:v>82.101103744510269</c:v>
                </c:pt>
                <c:pt idx="1">
                  <c:v>82.101103744510269</c:v>
                </c:pt>
                <c:pt idx="2">
                  <c:v>82.101103744510269</c:v>
                </c:pt>
                <c:pt idx="3">
                  <c:v>82.101103744510269</c:v>
                </c:pt>
                <c:pt idx="4">
                  <c:v>82.101103744510269</c:v>
                </c:pt>
                <c:pt idx="5">
                  <c:v>82.101103744510269</c:v>
                </c:pt>
                <c:pt idx="6">
                  <c:v>82.101103744510269</c:v>
                </c:pt>
                <c:pt idx="7">
                  <c:v>82.101103744510269</c:v>
                </c:pt>
                <c:pt idx="8">
                  <c:v>82.101103744510269</c:v>
                </c:pt>
                <c:pt idx="9">
                  <c:v>82.101103744510269</c:v>
                </c:pt>
                <c:pt idx="10">
                  <c:v>82.101103744510269</c:v>
                </c:pt>
                <c:pt idx="11">
                  <c:v>82.101103744510269</c:v>
                </c:pt>
                <c:pt idx="12">
                  <c:v>82.101103744510269</c:v>
                </c:pt>
                <c:pt idx="14">
                  <c:v>82.101103744510269</c:v>
                </c:pt>
                <c:pt idx="15">
                  <c:v>82.101103744510269</c:v>
                </c:pt>
                <c:pt idx="16">
                  <c:v>82.101103744510269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B-4C34-9D39-B6D38B528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11000"/>
        <c:axId val="848111392"/>
      </c:lineChart>
      <c:catAx>
        <c:axId val="848111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392"/>
        <c:crosses val="autoZero"/>
        <c:auto val="1"/>
        <c:lblAlgn val="ctr"/>
        <c:lblOffset val="100"/>
        <c:noMultiLvlLbl val="0"/>
      </c:catAx>
      <c:valAx>
        <c:axId val="84811139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Slaktevekt kg</a:t>
                </a:r>
              </a:p>
            </c:rich>
          </c:tx>
          <c:layout>
            <c:manualLayout>
              <c:xMode val="edge"/>
              <c:yMode val="edge"/>
              <c:x val="1.6111604365401284E-2"/>
              <c:y val="0.325820414894332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48111000"/>
        <c:crosses val="autoZero"/>
        <c:crossBetween val="between"/>
        <c:majorUnit val="2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54098236774379338"/>
          <c:y val="0.1693047798476208"/>
          <c:w val="0.1157931772573722"/>
          <c:h val="0.13929280094447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SLAKTEGRIS: ANDELS% slakt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3789130509339673"/>
          <c:y val="2.67863309849426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29425948066689E-2"/>
          <c:y val="0.14168708892349346"/>
          <c:w val="0.91367426538312813"/>
          <c:h val="0.66665366875848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Slakteri!$D$10:$D$29</c15:sqref>
                  </c15:fullRef>
                </c:ext>
              </c:extLst>
              <c:f>Slakteri!$D$11:$D$29</c:f>
              <c:strCache>
                <c:ptCount val="19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Forus</c:v>
                </c:pt>
                <c:pt idx="13">
                  <c:v>Prima Sandeid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8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Slakteri!$K$29:$K$45</c15:sqref>
                  </c15:fullRef>
                </c:ext>
              </c:extLst>
              <c:f>Slakteri!$K$30:$K$45</c:f>
              <c:numCache>
                <c:formatCode>0.0</c:formatCode>
                <c:ptCount val="16"/>
                <c:pt idx="0">
                  <c:v>7.9436456702632308</c:v>
                </c:pt>
                <c:pt idx="1">
                  <c:v>24.432777402690775</c:v>
                </c:pt>
                <c:pt idx="2">
                  <c:v>12.016775719183419</c:v>
                </c:pt>
                <c:pt idx="3">
                  <c:v>2.2435973098955295</c:v>
                </c:pt>
                <c:pt idx="4">
                  <c:v>7.5670823050291389</c:v>
                </c:pt>
                <c:pt idx="5">
                  <c:v>13.074296228498351</c:v>
                </c:pt>
                <c:pt idx="6">
                  <c:v>2.4292147881552846</c:v>
                </c:pt>
                <c:pt idx="7">
                  <c:v>3.4638703537456359</c:v>
                </c:pt>
                <c:pt idx="8">
                  <c:v>0.64649110796502685</c:v>
                </c:pt>
                <c:pt idx="9">
                  <c:v>5.085527704690147</c:v>
                </c:pt>
                <c:pt idx="10">
                  <c:v>0.73397143838032508</c:v>
                </c:pt>
                <c:pt idx="11">
                  <c:v>8.8311292381926858</c:v>
                </c:pt>
                <c:pt idx="12">
                  <c:v>5.6995762228866624</c:v>
                </c:pt>
                <c:pt idx="13">
                  <c:v>0.58342703014058228</c:v>
                </c:pt>
                <c:pt idx="14">
                  <c:v>0.5633274630906524</c:v>
                </c:pt>
                <c:pt idx="15">
                  <c:v>4.5613202043141241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B-4E98-B29E-F4BA46F126F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-2.7083332000492192E-3"/>
                  <c:y val="-4.1991688952019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0E-4E56-ABE1-EBE4902D3187}"/>
                </c:ext>
              </c:extLst>
            </c:dLbl>
            <c:dLbl>
              <c:idx val="5"/>
              <c:layout>
                <c:manualLayout>
                  <c:x val="-9.0277773334973977E-4"/>
                  <c:y val="-5.4589195637625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0E-4E56-ABE1-EBE4902D31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Slakteri!$D$10:$D$29</c15:sqref>
                  </c15:fullRef>
                </c:ext>
              </c:extLst>
              <c:f>Slakteri!$D$11:$D$29</c:f>
              <c:strCache>
                <c:ptCount val="19"/>
                <c:pt idx="0">
                  <c:v>Furuseth</c:v>
                </c:pt>
                <c:pt idx="1">
                  <c:v>Tønsberg</c:v>
                </c:pt>
                <c:pt idx="2">
                  <c:v>Forus</c:v>
                </c:pt>
                <c:pt idx="3">
                  <c:v>Sandeid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 Forus</c:v>
                </c:pt>
                <c:pt idx="13">
                  <c:v>Prima Sandeid</c:v>
                </c:pt>
                <c:pt idx="14">
                  <c:v>Horns</c:v>
                </c:pt>
                <c:pt idx="15">
                  <c:v>Jens Eide</c:v>
                </c:pt>
                <c:pt idx="16">
                  <c:v>Bjerka</c:v>
                </c:pt>
                <c:pt idx="18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Slakteri!$K$10:$K$27</c15:sqref>
                  </c15:fullRef>
                </c:ext>
              </c:extLst>
              <c:f>Slakteri!$K$11:$K$27</c:f>
              <c:numCache>
                <c:formatCode>0.0</c:formatCode>
                <c:ptCount val="17"/>
                <c:pt idx="0">
                  <c:v>8.7147216381160391</c:v>
                </c:pt>
                <c:pt idx="1">
                  <c:v>24.183279907888405</c:v>
                </c:pt>
                <c:pt idx="2">
                  <c:v>11.432797457201085</c:v>
                </c:pt>
                <c:pt idx="3">
                  <c:v>2.0813625380419798</c:v>
                </c:pt>
                <c:pt idx="4">
                  <c:v>7.9988161714227024</c:v>
                </c:pt>
                <c:pt idx="5">
                  <c:v>12.173366019254782</c:v>
                </c:pt>
                <c:pt idx="6">
                  <c:v>2.9949781883638842</c:v>
                </c:pt>
                <c:pt idx="7">
                  <c:v>3.2434335353229575</c:v>
                </c:pt>
                <c:pt idx="8">
                  <c:v>8.5543777332115295E-2</c:v>
                </c:pt>
                <c:pt idx="9">
                  <c:v>5.664471088095226</c:v>
                </c:pt>
                <c:pt idx="10">
                  <c:v>0.73644678447292622</c:v>
                </c:pt>
                <c:pt idx="11">
                  <c:v>8.6356645927143187</c:v>
                </c:pt>
                <c:pt idx="12">
                  <c:v>5.8840064218646093</c:v>
                </c:pt>
                <c:pt idx="13">
                  <c:v>0.13250501370322121</c:v>
                </c:pt>
                <c:pt idx="14">
                  <c:v>0.58995475504478512</c:v>
                </c:pt>
                <c:pt idx="15">
                  <c:v>0.62846972588151984</c:v>
                </c:pt>
                <c:pt idx="16">
                  <c:v>4.8201823852794439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B-4E98-B29E-F4BA46F1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1960"/>
        <c:axId val="192982352"/>
      </c:barChart>
      <c:catAx>
        <c:axId val="1929819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982352"/>
        <c:scaling>
          <c:orientation val="minMax"/>
          <c:max val="28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1.592244709632545E-2"/>
              <c:y val="0.34971543057972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981960"/>
        <c:crosses val="autoZero"/>
        <c:crossBetween val="between"/>
        <c:majorUnit val="2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40078221306176"/>
          <c:y val="0.21007491251093613"/>
          <c:w val="5.4383667276764226E-2"/>
          <c:h val="0.1311789151356080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GRIS, siste 14 år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559711006585321E-2"/>
          <c:y val="0.14232784871563295"/>
          <c:w val="0.88850805262316124"/>
          <c:h val="0.76232994470352211"/>
        </c:manualLayout>
      </c:layout>
      <c:lineChart>
        <c:grouping val="standard"/>
        <c:varyColors val="0"/>
        <c:ser>
          <c:idx val="1"/>
          <c:order val="0"/>
          <c:tx>
            <c:strRef>
              <c:f>År!$F$7</c:f>
              <c:strCache>
                <c:ptCount val="1"/>
                <c:pt idx="0">
                  <c:v>Kjøtt%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4"/>
            <c:spPr>
              <a:solidFill>
                <a:schemeClr val="bg1"/>
              </a:solidFill>
            </c:spPr>
          </c:marker>
          <c:dLbls>
            <c:dLbl>
              <c:idx val="1"/>
              <c:layout>
                <c:manualLayout>
                  <c:x val="-2.4611902277182345E-2"/>
                  <c:y val="-7.0017962394596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8B-4B33-9982-A3043AF4947B}"/>
                </c:ext>
              </c:extLst>
            </c:dLbl>
            <c:dLbl>
              <c:idx val="6"/>
              <c:layout>
                <c:manualLayout>
                  <c:x val="-6.9417383994457966E-17"/>
                  <c:y val="-4.8623584996247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EB-4E5B-A974-398921CA0F46}"/>
                </c:ext>
              </c:extLst>
            </c:dLbl>
            <c:dLbl>
              <c:idx val="7"/>
              <c:layout>
                <c:manualLayout>
                  <c:x val="-3.1238183659500738E-2"/>
                  <c:y val="4.8623584996247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29-4689-BFED-9BEF05FBDEB7}"/>
                </c:ext>
              </c:extLst>
            </c:dLbl>
            <c:dLbl>
              <c:idx val="9"/>
              <c:layout>
                <c:manualLayout>
                  <c:x val="-8.803488122222923E-2"/>
                  <c:y val="-9.7247169992495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8B-4F36-8C88-23FA4BB56D66}"/>
                </c:ext>
              </c:extLst>
            </c:dLbl>
            <c:dLbl>
              <c:idx val="10"/>
              <c:layout>
                <c:manualLayout>
                  <c:x val="-3.1238183659500669E-2"/>
                  <c:y val="-4.084381139684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CE-4EEE-A768-BD0EE42348C8}"/>
                </c:ext>
              </c:extLst>
            </c:dLbl>
            <c:dLbl>
              <c:idx val="11"/>
              <c:layout>
                <c:manualLayout>
                  <c:x val="-2.6505125529273293E-2"/>
                  <c:y val="-0.12836626439009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F-419B-A27F-A03F1AEFA71D}"/>
                </c:ext>
              </c:extLst>
            </c:dLbl>
            <c:dLbl>
              <c:idx val="12"/>
              <c:layout>
                <c:manualLayout>
                  <c:x val="-2.4611902277182345E-2"/>
                  <c:y val="-5.445841519579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1F-419B-A27F-A03F1AEFA71D}"/>
                </c:ext>
              </c:extLst>
            </c:dLbl>
            <c:dLbl>
              <c:idx val="13"/>
              <c:layout>
                <c:manualLayout>
                  <c:x val="-2.9344960407409717E-2"/>
                  <c:y val="4.862358499624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F-419B-A27F-A03F1AEFA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År!$A$22:$A$36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År!$L$22:$L$36</c:f>
              <c:numCache>
                <c:formatCode>0.00</c:formatCode>
                <c:ptCount val="15"/>
                <c:pt idx="0">
                  <c:v>60.953941981597325</c:v>
                </c:pt>
                <c:pt idx="1">
                  <c:v>61.038089610851245</c:v>
                </c:pt>
                <c:pt idx="2">
                  <c:v>61.195310764212721</c:v>
                </c:pt>
                <c:pt idx="3">
                  <c:v>61.438408115859609</c:v>
                </c:pt>
                <c:pt idx="4">
                  <c:v>60.930679049067798</c:v>
                </c:pt>
                <c:pt idx="5">
                  <c:v>60.544523538683279</c:v>
                </c:pt>
                <c:pt idx="6">
                  <c:v>60.194224763436289</c:v>
                </c:pt>
                <c:pt idx="7">
                  <c:v>60.021838816119654</c:v>
                </c:pt>
                <c:pt idx="8">
                  <c:v>60.181084459116754</c:v>
                </c:pt>
                <c:pt idx="9">
                  <c:v>60.81934957228853</c:v>
                </c:pt>
                <c:pt idx="10">
                  <c:v>60.778434558666902</c:v>
                </c:pt>
                <c:pt idx="11">
                  <c:v>60.714631758073281</c:v>
                </c:pt>
                <c:pt idx="12">
                  <c:v>60.664627384196173</c:v>
                </c:pt>
                <c:pt idx="13">
                  <c:v>60.587038276671485</c:v>
                </c:pt>
                <c:pt idx="14">
                  <c:v>60.520136035662162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7A-4467-9CCC-2F5868B3907D}"/>
            </c:ext>
          </c:extLst>
        </c:ser>
        <c:ser>
          <c:idx val="0"/>
          <c:order val="1"/>
          <c:tx>
            <c:strRef>
              <c:f>RNR!$D$9</c:f>
              <c:strCache>
                <c:ptCount val="1"/>
                <c:pt idx="0">
                  <c:v>Middel kjøtt% i 2024</c:v>
                </c:pt>
              </c:strCache>
            </c:strRef>
          </c:tx>
          <c:spPr>
            <a:ln w="762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År!$A$22:$A$36</c:f>
              <c:numCache>
                <c:formatCode>General</c:formatCode>
                <c:ptCount val="1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</c:numCache>
            </c:numRef>
          </c:cat>
          <c:val>
            <c:numRef>
              <c:f>År!$AO$22:$AO$36</c:f>
              <c:numCache>
                <c:formatCode>0.00</c:formatCode>
                <c:ptCount val="15"/>
                <c:pt idx="0">
                  <c:v>60.520136035662162</c:v>
                </c:pt>
                <c:pt idx="1">
                  <c:v>60.520136035662162</c:v>
                </c:pt>
                <c:pt idx="2">
                  <c:v>60.520136035662162</c:v>
                </c:pt>
                <c:pt idx="3">
                  <c:v>60.520136035662162</c:v>
                </c:pt>
                <c:pt idx="4">
                  <c:v>60.520136035662162</c:v>
                </c:pt>
                <c:pt idx="5">
                  <c:v>60.520136035662162</c:v>
                </c:pt>
                <c:pt idx="6">
                  <c:v>60.520136035662162</c:v>
                </c:pt>
                <c:pt idx="7">
                  <c:v>60.520136035662162</c:v>
                </c:pt>
                <c:pt idx="8">
                  <c:v>60.520136035662162</c:v>
                </c:pt>
                <c:pt idx="9">
                  <c:v>60.520136035662162</c:v>
                </c:pt>
                <c:pt idx="10">
                  <c:v>60.520136035662162</c:v>
                </c:pt>
                <c:pt idx="11">
                  <c:v>60.520136035662162</c:v>
                </c:pt>
                <c:pt idx="12">
                  <c:v>60.520136035662162</c:v>
                </c:pt>
                <c:pt idx="13">
                  <c:v>60.520136035662162</c:v>
                </c:pt>
                <c:pt idx="14">
                  <c:v>60.520136035662162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7A-4467-9CCC-2F5868B39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328736"/>
        <c:axId val="718334224"/>
      </c:lineChart>
      <c:catAx>
        <c:axId val="71832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34224"/>
        <c:crosses val="autoZero"/>
        <c:auto val="1"/>
        <c:lblAlgn val="ctr"/>
        <c:lblOffset val="100"/>
        <c:noMultiLvlLbl val="0"/>
      </c:catAx>
      <c:valAx>
        <c:axId val="718334224"/>
        <c:scaling>
          <c:orientation val="minMax"/>
          <c:max val="61.8"/>
          <c:min val="59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Kjøtt %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287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08720476990895"/>
          <c:y val="0.26865533811156406"/>
          <c:w val="0.17935592097745776"/>
          <c:h val="0.132051242979634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Furuseth,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MÅNED'!$D$10</c:f>
              <c:strCache>
                <c:ptCount val="1"/>
                <c:pt idx="0">
                  <c:v>Furuseth</c:v>
                </c:pt>
              </c:strCache>
            </c:strRef>
          </c:tx>
          <c:invertIfNegative val="0"/>
          <c:val>
            <c:numRef>
              <c:f>'Slakteri per MÅNED'!$R$10:$R$21</c:f>
              <c:numCache>
                <c:formatCode>0.0</c:formatCode>
                <c:ptCount val="12"/>
                <c:pt idx="0">
                  <c:v>1.7822614543926023</c:v>
                </c:pt>
                <c:pt idx="1">
                  <c:v>1.0328731750918658</c:v>
                </c:pt>
                <c:pt idx="2">
                  <c:v>1.743938749468311</c:v>
                </c:pt>
                <c:pt idx="3">
                  <c:v>1.7337461300309596</c:v>
                </c:pt>
                <c:pt idx="4">
                  <c:v>0.25485198980592039</c:v>
                </c:pt>
                <c:pt idx="5">
                  <c:v>1.3223498807717322</c:v>
                </c:pt>
                <c:pt idx="6">
                  <c:v>0.84388185654008396</c:v>
                </c:pt>
                <c:pt idx="7">
                  <c:v>0.37414647834627257</c:v>
                </c:pt>
                <c:pt idx="8">
                  <c:v>0.80119247251723491</c:v>
                </c:pt>
                <c:pt idx="9">
                  <c:v>0.51168945743273053</c:v>
                </c:pt>
                <c:pt idx="10">
                  <c:v>1.4858295881867372</c:v>
                </c:pt>
                <c:pt idx="11">
                  <c:v>0.18472906403940881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3B-4800-B5B8-2F5F25BA6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002344"/>
        <c:axId val="460002736"/>
      </c:barChart>
      <c:catAx>
        <c:axId val="460002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00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00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002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845046401309193"/>
          <c:y val="0.2338617851081250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Tønsberg,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MÅNED'!$D$23</c:f>
              <c:strCache>
                <c:ptCount val="1"/>
                <c:pt idx="0">
                  <c:v>Tønsberg</c:v>
                </c:pt>
              </c:strCache>
            </c:strRef>
          </c:tx>
          <c:invertIfNegative val="0"/>
          <c:val>
            <c:numRef>
              <c:f>'Slakteri per MÅNED'!$R$23:$R$34</c:f>
              <c:numCache>
                <c:formatCode>0.0</c:formatCode>
                <c:ptCount val="12"/>
                <c:pt idx="0">
                  <c:v>6.3209076175040515</c:v>
                </c:pt>
                <c:pt idx="1">
                  <c:v>6.9835050243316648</c:v>
                </c:pt>
                <c:pt idx="2">
                  <c:v>6.6510984258778771</c:v>
                </c:pt>
                <c:pt idx="3">
                  <c:v>9.0577315440098882</c:v>
                </c:pt>
                <c:pt idx="4">
                  <c:v>6.5081024568740196</c:v>
                </c:pt>
                <c:pt idx="5">
                  <c:v>7.1966934111354242</c:v>
                </c:pt>
                <c:pt idx="6">
                  <c:v>8.4359100607254209</c:v>
                </c:pt>
                <c:pt idx="7">
                  <c:v>8.8958280381975943</c:v>
                </c:pt>
                <c:pt idx="8">
                  <c:v>6.8667830900523903</c:v>
                </c:pt>
                <c:pt idx="9">
                  <c:v>8.8471849865951739</c:v>
                </c:pt>
                <c:pt idx="10">
                  <c:v>8.805344104396454</c:v>
                </c:pt>
                <c:pt idx="11">
                  <c:v>8.3324058616212184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BEE-4EB3-8882-8FE6FE4BA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5125472"/>
        <c:axId val="895125864"/>
      </c:barChart>
      <c:catAx>
        <c:axId val="89512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9512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9512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VALK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9512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Forus,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MÅNED'!$D$36</c:f>
              <c:strCache>
                <c:ptCount val="1"/>
                <c:pt idx="0">
                  <c:v>Forus</c:v>
                </c:pt>
              </c:strCache>
            </c:strRef>
          </c:tx>
          <c:invertIfNegative val="0"/>
          <c:val>
            <c:numRef>
              <c:f>'Slakteri per MÅNED'!$R$36:$R$47</c:f>
              <c:numCache>
                <c:formatCode>0.0</c:formatCode>
                <c:ptCount val="12"/>
                <c:pt idx="0">
                  <c:v>6.0699657557241649</c:v>
                </c:pt>
                <c:pt idx="1">
                  <c:v>3.3905641321598599</c:v>
                </c:pt>
                <c:pt idx="2">
                  <c:v>5.0649595179815483</c:v>
                </c:pt>
                <c:pt idx="3">
                  <c:v>1.9719151478936361</c:v>
                </c:pt>
                <c:pt idx="4">
                  <c:v>1.1391121167199816</c:v>
                </c:pt>
                <c:pt idx="5">
                  <c:v>1.7930629041740156</c:v>
                </c:pt>
                <c:pt idx="6">
                  <c:v>4.6540413417502178</c:v>
                </c:pt>
                <c:pt idx="7">
                  <c:v>4.2031975244971633</c:v>
                </c:pt>
                <c:pt idx="8">
                  <c:v>1.8337592063730652</c:v>
                </c:pt>
                <c:pt idx="9">
                  <c:v>5.2525492055963934</c:v>
                </c:pt>
                <c:pt idx="10">
                  <c:v>1.3513513513513515</c:v>
                </c:pt>
                <c:pt idx="11">
                  <c:v>0.57601316601522357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591-4BCE-92CB-7C179FA2D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0400"/>
        <c:axId val="455690792"/>
      </c:barChart>
      <c:catAx>
        <c:axId val="455690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0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0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0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Sandeid,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MÅNED'!$D$49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val>
            <c:numRef>
              <c:f>'Slakteri per MÅNED'!$M$49:$M$60</c:f>
              <c:numCache>
                <c:formatCode>0.0</c:formatCode>
                <c:ptCount val="12"/>
                <c:pt idx="0">
                  <c:v>11.024900172061161</c:v>
                </c:pt>
                <c:pt idx="1">
                  <c:v>10.219783787293444</c:v>
                </c:pt>
                <c:pt idx="2">
                  <c:v>7.5512125442327056</c:v>
                </c:pt>
                <c:pt idx="3">
                  <c:v>20.144141804369703</c:v>
                </c:pt>
                <c:pt idx="4">
                  <c:v>17.585949420510989</c:v>
                </c:pt>
                <c:pt idx="5">
                  <c:v>3.2853942797779445</c:v>
                </c:pt>
                <c:pt idx="6">
                  <c:v>0</c:v>
                </c:pt>
                <c:pt idx="7">
                  <c:v>2.8049215985455969</c:v>
                </c:pt>
                <c:pt idx="8">
                  <c:v>4.4119079310456755</c:v>
                </c:pt>
                <c:pt idx="9">
                  <c:v>5.3176638639093596</c:v>
                </c:pt>
                <c:pt idx="10">
                  <c:v>4.0158426127325262</c:v>
                </c:pt>
                <c:pt idx="11">
                  <c:v>13.638281985520896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52-4014-9499-134F56C08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2360"/>
        <c:axId val="455692752"/>
      </c:barChart>
      <c:catAx>
        <c:axId val="455692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2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864724175891254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Sandeid,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MÅNED'!$D$49</c:f>
              <c:strCache>
                <c:ptCount val="1"/>
                <c:pt idx="0">
                  <c:v>Sandeid</c:v>
                </c:pt>
              </c:strCache>
            </c:strRef>
          </c:tx>
          <c:invertIfNegative val="0"/>
          <c:val>
            <c:numRef>
              <c:f>'Slakteri per MÅNED'!$R$49:$R$60</c:f>
              <c:numCache>
                <c:formatCode>0.0</c:formatCode>
                <c:ptCount val="12"/>
                <c:pt idx="0">
                  <c:v>1.8256772673733808</c:v>
                </c:pt>
                <c:pt idx="1">
                  <c:v>14.167725540025412</c:v>
                </c:pt>
                <c:pt idx="2">
                  <c:v>13.069647463456578</c:v>
                </c:pt>
                <c:pt idx="3">
                  <c:v>8.9605157131345692</c:v>
                </c:pt>
                <c:pt idx="4">
                  <c:v>9.5624884622484814</c:v>
                </c:pt>
                <c:pt idx="5">
                  <c:v>26.48221343873518</c:v>
                </c:pt>
                <c:pt idx="6">
                  <c:v>0</c:v>
                </c:pt>
                <c:pt idx="7">
                  <c:v>0</c:v>
                </c:pt>
                <c:pt idx="8">
                  <c:v>52.097130242825592</c:v>
                </c:pt>
                <c:pt idx="9">
                  <c:v>1.8315018315018312</c:v>
                </c:pt>
                <c:pt idx="10">
                  <c:v>7.4373484236054992</c:v>
                </c:pt>
                <c:pt idx="11">
                  <c:v>17.233991906688889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EA1-40AA-A487-D9366F9CD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695888"/>
        <c:axId val="455696280"/>
      </c:barChart>
      <c:catAx>
        <c:axId val="455695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6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696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695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Jæren, % VAK gris</a:t>
            </a:r>
            <a:r>
              <a:rPr lang="en-US" sz="2000" baseline="0"/>
              <a:t> av hanngrisene innen MÅNED</a:t>
            </a:r>
            <a:endParaRPr lang="en-US" sz="20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MÅNED'!$D$62</c:f>
              <c:strCache>
                <c:ptCount val="1"/>
                <c:pt idx="0">
                  <c:v>Jæren</c:v>
                </c:pt>
              </c:strCache>
            </c:strRef>
          </c:tx>
          <c:invertIfNegative val="0"/>
          <c:val>
            <c:numRef>
              <c:f>'Slakteri per MÅNED'!$R$62:$R$73</c:f>
              <c:numCache>
                <c:formatCode>0.0</c:formatCode>
                <c:ptCount val="12"/>
                <c:pt idx="0">
                  <c:v>2.8806235702787424</c:v>
                </c:pt>
                <c:pt idx="1">
                  <c:v>0.62026188835286</c:v>
                </c:pt>
                <c:pt idx="2">
                  <c:v>1.3198208814518029</c:v>
                </c:pt>
                <c:pt idx="3">
                  <c:v>1.2255974787709008</c:v>
                </c:pt>
                <c:pt idx="4">
                  <c:v>0.58950677932796236</c:v>
                </c:pt>
                <c:pt idx="5">
                  <c:v>1.3555427914991378</c:v>
                </c:pt>
                <c:pt idx="6">
                  <c:v>2.1546381923920297</c:v>
                </c:pt>
                <c:pt idx="7">
                  <c:v>3.6277771814961906</c:v>
                </c:pt>
                <c:pt idx="8">
                  <c:v>1.0454783063251436</c:v>
                </c:pt>
                <c:pt idx="9">
                  <c:v>0.71090047393364908</c:v>
                </c:pt>
                <c:pt idx="10">
                  <c:v>1.7809816601293331</c:v>
                </c:pt>
                <c:pt idx="11">
                  <c:v>2.4083431889044191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EB-4C5D-BAD9-09CA54D4D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8744456"/>
        <c:axId val="708744848"/>
      </c:barChart>
      <c:catAx>
        <c:axId val="708744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874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8744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87444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Steinkjer,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MÅNED'!$D$75</c:f>
              <c:strCache>
                <c:ptCount val="1"/>
                <c:pt idx="0">
                  <c:v>Steinkjer</c:v>
                </c:pt>
              </c:strCache>
            </c:strRef>
          </c:tx>
          <c:invertIfNegative val="0"/>
          <c:val>
            <c:numRef>
              <c:f>'Slakteri per MÅNED'!$R$75:$R$86</c:f>
              <c:numCache>
                <c:formatCode>0.0</c:formatCode>
                <c:ptCount val="12"/>
                <c:pt idx="0">
                  <c:v>5.5716702924824721</c:v>
                </c:pt>
                <c:pt idx="1">
                  <c:v>3.5068788777987594</c:v>
                </c:pt>
                <c:pt idx="2">
                  <c:v>10.374230222643298</c:v>
                </c:pt>
                <c:pt idx="3">
                  <c:v>7.9366940211019932</c:v>
                </c:pt>
                <c:pt idx="4">
                  <c:v>4.2474117334749133</c:v>
                </c:pt>
                <c:pt idx="5">
                  <c:v>8.8819835566776728</c:v>
                </c:pt>
                <c:pt idx="6">
                  <c:v>6.8546857215125847</c:v>
                </c:pt>
                <c:pt idx="7">
                  <c:v>12.099899526338456</c:v>
                </c:pt>
                <c:pt idx="8">
                  <c:v>8.4110986686574591</c:v>
                </c:pt>
                <c:pt idx="9">
                  <c:v>6.2606793793999023</c:v>
                </c:pt>
                <c:pt idx="10">
                  <c:v>9.9710889816896877</c:v>
                </c:pt>
                <c:pt idx="11">
                  <c:v>6.7071223251357415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CE0-4707-BBC8-93F8E75FA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752408"/>
        <c:axId val="740752800"/>
      </c:barChart>
      <c:catAx>
        <c:axId val="740752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5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075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40752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Førde,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MÅNED'!$D$88</c:f>
              <c:strCache>
                <c:ptCount val="1"/>
                <c:pt idx="0">
                  <c:v>Førde</c:v>
                </c:pt>
              </c:strCache>
            </c:strRef>
          </c:tx>
          <c:invertIfNegative val="0"/>
          <c:val>
            <c:numRef>
              <c:f>'Slakteri per MÅNED'!$R$88:$R$99</c:f>
              <c:numCache>
                <c:formatCode>0.0</c:formatCode>
                <c:ptCount val="12"/>
                <c:pt idx="0">
                  <c:v>4.6858908341915555</c:v>
                </c:pt>
                <c:pt idx="1">
                  <c:v>2.3387905111927831</c:v>
                </c:pt>
                <c:pt idx="2">
                  <c:v>7.6285240464344977</c:v>
                </c:pt>
                <c:pt idx="3">
                  <c:v>0.13471037269869779</c:v>
                </c:pt>
                <c:pt idx="4">
                  <c:v>6.3538327018362004</c:v>
                </c:pt>
                <c:pt idx="5">
                  <c:v>5.2345994254707948</c:v>
                </c:pt>
                <c:pt idx="6">
                  <c:v>5.0986477499445799</c:v>
                </c:pt>
                <c:pt idx="7">
                  <c:v>3.9178213091256566</c:v>
                </c:pt>
                <c:pt idx="8">
                  <c:v>1.9059329849369819</c:v>
                </c:pt>
                <c:pt idx="9">
                  <c:v>6.272838002436055</c:v>
                </c:pt>
                <c:pt idx="10">
                  <c:v>8.8241782484006173E-2</c:v>
                </c:pt>
                <c:pt idx="11">
                  <c:v>5.9775157663833278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50F-4891-BC45-8E012EF5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593912"/>
        <c:axId val="393594304"/>
      </c:barChart>
      <c:catAx>
        <c:axId val="39359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59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8.4853311832820966E-3"/>
              <c:y val="0.320262244607605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3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Ølen,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MÅNED'!$D$101</c:f>
              <c:strCache>
                <c:ptCount val="1"/>
                <c:pt idx="0">
                  <c:v>Ølen</c:v>
                </c:pt>
              </c:strCache>
            </c:strRef>
          </c:tx>
          <c:invertIfNegative val="0"/>
          <c:val>
            <c:numRef>
              <c:f>'Slakteri per MÅNED'!$R$101:$R$112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0.1644286105782406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09-4B88-A3FB-D399B8845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3599792"/>
        <c:axId val="393600184"/>
      </c:barChart>
      <c:catAx>
        <c:axId val="3935997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600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600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5997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9.4147187636090965E-2"/>
          <c:h val="0.14981413952432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Nordfjord,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MÅNED'!$D$114</c:f>
              <c:strCache>
                <c:ptCount val="1"/>
                <c:pt idx="0">
                  <c:v>Nordfjord</c:v>
                </c:pt>
              </c:strCache>
            </c:strRef>
          </c:tx>
          <c:invertIfNegative val="0"/>
          <c:val>
            <c:numRef>
              <c:f>'Slakteri per MÅNED'!$R$114:$R$125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00E-4981-A022-089364DB8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802224"/>
        <c:axId val="737802616"/>
      </c:barChart>
      <c:catAx>
        <c:axId val="737802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7802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7802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1.0139928079920412E-2"/>
              <c:y val="0.354198197591585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7802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 antall </a:t>
            </a:r>
            <a:r>
              <a:rPr lang="nb-NO" baseline="0"/>
              <a:t>slakt av ulike varianter </a:t>
            </a:r>
            <a:r>
              <a:rPr lang="nb-NO"/>
              <a:t>i ulike år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Kategori!$D$20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Kategori!$G$18:$G$20</c:f>
              <c:numCache>
                <c:formatCode>#,##0</c:formatCode>
                <c:ptCount val="3"/>
                <c:pt idx="0">
                  <c:v>1446353</c:v>
                </c:pt>
                <c:pt idx="1">
                  <c:v>0</c:v>
                </c:pt>
                <c:pt idx="2">
                  <c:v>28830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98-4279-832C-26F91C69AFF2}"/>
            </c:ext>
          </c:extLst>
        </c:ser>
        <c:ser>
          <c:idx val="0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Kategori!$G$14:$G$16</c:f>
              <c:numCache>
                <c:formatCode>#,##0</c:formatCode>
                <c:ptCount val="3"/>
                <c:pt idx="0">
                  <c:v>1454256</c:v>
                </c:pt>
                <c:pt idx="1">
                  <c:v>0</c:v>
                </c:pt>
                <c:pt idx="2">
                  <c:v>28363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98-4279-832C-26F91C69AFF2}"/>
            </c:ext>
          </c:extLst>
        </c:ser>
        <c:ser>
          <c:idx val="2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Kategori!$G$10:$G$12</c:f>
              <c:numCache>
                <c:formatCode>#,##0</c:formatCode>
                <c:ptCount val="3"/>
                <c:pt idx="0">
                  <c:v>1448406</c:v>
                </c:pt>
                <c:pt idx="1">
                  <c:v>0</c:v>
                </c:pt>
                <c:pt idx="2">
                  <c:v>31538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98-4279-832C-26F91C69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2472"/>
        <c:axId val="718302864"/>
      </c:barChart>
      <c:catAx>
        <c:axId val="718302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302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2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977725891914171"/>
          <c:y val="9.3286712280194681E-2"/>
          <c:w val="4.5805597491419207E-2"/>
          <c:h val="0.17950363243927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Midt-Norge,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MÅNED'!$D$127</c:f>
              <c:strCache>
                <c:ptCount val="1"/>
                <c:pt idx="0">
                  <c:v>Midt-Norge</c:v>
                </c:pt>
              </c:strCache>
            </c:strRef>
          </c:tx>
          <c:invertIfNegative val="0"/>
          <c:val>
            <c:numRef>
              <c:f>'Slakteri per MÅNED'!$R$127:$R$138</c:f>
              <c:numCache>
                <c:formatCode>0.0</c:formatCode>
                <c:ptCount val="12"/>
                <c:pt idx="0">
                  <c:v>0.30799384012319753</c:v>
                </c:pt>
                <c:pt idx="1">
                  <c:v>0</c:v>
                </c:pt>
                <c:pt idx="2">
                  <c:v>6.2295592586824489E-2</c:v>
                </c:pt>
                <c:pt idx="3">
                  <c:v>0</c:v>
                </c:pt>
                <c:pt idx="4">
                  <c:v>5.4259359739555056E-2</c:v>
                </c:pt>
                <c:pt idx="5">
                  <c:v>9.2807424593967514E-2</c:v>
                </c:pt>
                <c:pt idx="6">
                  <c:v>5.4340442874609422E-2</c:v>
                </c:pt>
                <c:pt idx="7">
                  <c:v>0.16275600162755999</c:v>
                </c:pt>
                <c:pt idx="8">
                  <c:v>6.3241106719367571E-2</c:v>
                </c:pt>
                <c:pt idx="9">
                  <c:v>0</c:v>
                </c:pt>
                <c:pt idx="10">
                  <c:v>3.0684258975145751E-2</c:v>
                </c:pt>
                <c:pt idx="11">
                  <c:v>2.8719126938541072E-2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38B-46BF-8522-B56B233FC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0175120"/>
        <c:axId val="790175512"/>
      </c:barChart>
      <c:catAx>
        <c:axId val="790175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90175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0175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90175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Målselv,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MÅNED'!$D$140</c:f>
              <c:strCache>
                <c:ptCount val="1"/>
                <c:pt idx="0">
                  <c:v>Målselv</c:v>
                </c:pt>
              </c:strCache>
            </c:strRef>
          </c:tx>
          <c:invertIfNegative val="0"/>
          <c:val>
            <c:numRef>
              <c:f>'Slakteri per MÅNED'!$R$140:$R$151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9B8-45B3-BB99-D267BA1C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1264"/>
        <c:axId val="700001656"/>
      </c:barChart>
      <c:catAx>
        <c:axId val="700001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1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1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1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Oslo,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MÅNED'!$D$153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val>
            <c:numRef>
              <c:f>'Slakteri per MÅNED'!$M$153:$M$164</c:f>
              <c:numCache>
                <c:formatCode>0.0</c:formatCode>
                <c:ptCount val="12"/>
                <c:pt idx="0">
                  <c:v>8.9974413746156188</c:v>
                </c:pt>
                <c:pt idx="1">
                  <c:v>8.6023019803916974</c:v>
                </c:pt>
                <c:pt idx="2">
                  <c:v>7.3229892882013692</c:v>
                </c:pt>
                <c:pt idx="3">
                  <c:v>9.0130904595353751</c:v>
                </c:pt>
                <c:pt idx="4">
                  <c:v>8.2306362135474114</c:v>
                </c:pt>
                <c:pt idx="5">
                  <c:v>7.4653959609711809</c:v>
                </c:pt>
                <c:pt idx="6">
                  <c:v>8.427814683536381</c:v>
                </c:pt>
                <c:pt idx="7">
                  <c:v>7.8777493486068382</c:v>
                </c:pt>
                <c:pt idx="8">
                  <c:v>8.5921300751938503</c:v>
                </c:pt>
                <c:pt idx="9">
                  <c:v>8.5451828204345777</c:v>
                </c:pt>
                <c:pt idx="10">
                  <c:v>9.3002511678129629</c:v>
                </c:pt>
                <c:pt idx="11">
                  <c:v>7.6250166271527284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6B2-43C4-AEE2-101A2985F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3616"/>
        <c:axId val="700004008"/>
      </c:barChart>
      <c:catAx>
        <c:axId val="700003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4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4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3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Oslo,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MÅNED'!$D$153</c:f>
              <c:strCache>
                <c:ptCount val="1"/>
                <c:pt idx="0">
                  <c:v>Oslo</c:v>
                </c:pt>
              </c:strCache>
            </c:strRef>
          </c:tx>
          <c:invertIfNegative val="0"/>
          <c:val>
            <c:numRef>
              <c:f>'Slakteri per MÅNED'!$R$153:$R$164</c:f>
              <c:numCache>
                <c:formatCode>0.0</c:formatCode>
                <c:ptCount val="12"/>
                <c:pt idx="0">
                  <c:v>2.7306722323680326</c:v>
                </c:pt>
                <c:pt idx="1">
                  <c:v>0.45479352374022192</c:v>
                </c:pt>
                <c:pt idx="2">
                  <c:v>2.5857463404209846</c:v>
                </c:pt>
                <c:pt idx="3">
                  <c:v>1.8751627745464019</c:v>
                </c:pt>
                <c:pt idx="4">
                  <c:v>0.72250213898659554</c:v>
                </c:pt>
                <c:pt idx="5">
                  <c:v>4.4230164552981872</c:v>
                </c:pt>
                <c:pt idx="6">
                  <c:v>1.0583975489740969</c:v>
                </c:pt>
                <c:pt idx="7">
                  <c:v>2.9002781088597542</c:v>
                </c:pt>
                <c:pt idx="8">
                  <c:v>0.5463983243784718</c:v>
                </c:pt>
                <c:pt idx="9">
                  <c:v>2.1426609284864022</c:v>
                </c:pt>
                <c:pt idx="10">
                  <c:v>4.290762241292275</c:v>
                </c:pt>
                <c:pt idx="11">
                  <c:v>6.157003591585429E-2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5E0-4CF0-9178-281492A77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7144"/>
        <c:axId val="700007536"/>
      </c:barChart>
      <c:catAx>
        <c:axId val="7000071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7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71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Prima,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val>
            <c:numRef>
              <c:f>'Slakteri per MÅNED'!$M$166:$M$177</c:f>
              <c:numCache>
                <c:formatCode>0.0</c:formatCode>
                <c:ptCount val="12"/>
                <c:pt idx="0">
                  <c:v>7.6791456132292142</c:v>
                </c:pt>
                <c:pt idx="1">
                  <c:v>7.4391364262746897</c:v>
                </c:pt>
                <c:pt idx="2">
                  <c:v>7.5689021589343133</c:v>
                </c:pt>
                <c:pt idx="3">
                  <c:v>8.5817638952687201</c:v>
                </c:pt>
                <c:pt idx="4">
                  <c:v>8.603582912264585</c:v>
                </c:pt>
                <c:pt idx="5">
                  <c:v>7.0969223702342683</c:v>
                </c:pt>
                <c:pt idx="6">
                  <c:v>9.2191088654111173</c:v>
                </c:pt>
                <c:pt idx="7">
                  <c:v>9.2937528709232886</c:v>
                </c:pt>
                <c:pt idx="8">
                  <c:v>8.4853008727606802</c:v>
                </c:pt>
                <c:pt idx="9">
                  <c:v>9.9632521819017033</c:v>
                </c:pt>
                <c:pt idx="10">
                  <c:v>8.0718879191548005</c:v>
                </c:pt>
                <c:pt idx="11">
                  <c:v>7.9972439136426257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4A-4BFD-8E15-7BCADBD1A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09496"/>
        <c:axId val="700009888"/>
      </c:barChart>
      <c:catAx>
        <c:axId val="700009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9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09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09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Prima,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val>
            <c:numRef>
              <c:f>'Slakteri per MÅNED'!$P$166:$P$177</c:f>
              <c:numCache>
                <c:formatCode>0.00</c:formatCode>
                <c:ptCount val="12"/>
                <c:pt idx="0">
                  <c:v>83.736262245666879</c:v>
                </c:pt>
                <c:pt idx="1">
                  <c:v>84.695294300357219</c:v>
                </c:pt>
                <c:pt idx="2">
                  <c:v>83.23275835750259</c:v>
                </c:pt>
                <c:pt idx="3">
                  <c:v>83.597646584184986</c:v>
                </c:pt>
                <c:pt idx="4">
                  <c:v>84.822476755154355</c:v>
                </c:pt>
                <c:pt idx="5">
                  <c:v>82.516980825479251</c:v>
                </c:pt>
                <c:pt idx="6">
                  <c:v>84.625152991132722</c:v>
                </c:pt>
                <c:pt idx="7">
                  <c:v>83.480348692403552</c:v>
                </c:pt>
                <c:pt idx="8">
                  <c:v>84.466996744438276</c:v>
                </c:pt>
                <c:pt idx="9">
                  <c:v>84.844335373599748</c:v>
                </c:pt>
                <c:pt idx="10">
                  <c:v>84.907448630137196</c:v>
                </c:pt>
                <c:pt idx="11">
                  <c:v>82.931464398962206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FA-499A-AF92-89209030E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0672"/>
        <c:axId val="700011064"/>
      </c:barChart>
      <c:catAx>
        <c:axId val="7000106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1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106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06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Prima,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val>
            <c:numRef>
              <c:f>'Slakteri per MÅNED'!$O$166:$O$177</c:f>
              <c:numCache>
                <c:formatCode>0.00</c:formatCode>
                <c:ptCount val="12"/>
                <c:pt idx="0">
                  <c:v>61.012358703843262</c:v>
                </c:pt>
                <c:pt idx="1">
                  <c:v>61.014132629290259</c:v>
                </c:pt>
                <c:pt idx="2">
                  <c:v>60.900320561746305</c:v>
                </c:pt>
                <c:pt idx="3">
                  <c:v>61.085395373856919</c:v>
                </c:pt>
                <c:pt idx="4">
                  <c:v>60.380137447783312</c:v>
                </c:pt>
                <c:pt idx="5">
                  <c:v>60.562723431914215</c:v>
                </c:pt>
                <c:pt idx="6">
                  <c:v>60.581616085924814</c:v>
                </c:pt>
                <c:pt idx="7">
                  <c:v>60.208592777085933</c:v>
                </c:pt>
                <c:pt idx="8">
                  <c:v>60.182854042322283</c:v>
                </c:pt>
                <c:pt idx="9">
                  <c:v>60.164222196558491</c:v>
                </c:pt>
                <c:pt idx="10">
                  <c:v>60.203053652968016</c:v>
                </c:pt>
                <c:pt idx="11">
                  <c:v>60.468146439896238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360-4ECA-BD3A-144E3BE41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1848"/>
        <c:axId val="700012240"/>
      </c:barChart>
      <c:catAx>
        <c:axId val="700011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224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18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42035420059919"/>
          <c:y val="0.2237703101713214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Prima,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MÅNED'!$D$166</c:f>
              <c:strCache>
                <c:ptCount val="1"/>
                <c:pt idx="0">
                  <c:v>Prima</c:v>
                </c:pt>
              </c:strCache>
            </c:strRef>
          </c:tx>
          <c:invertIfNegative val="0"/>
          <c:val>
            <c:numRef>
              <c:f>'Slakteri per MÅNED'!$R$166:$R$177</c:f>
              <c:numCache>
                <c:formatCode>0.0</c:formatCode>
                <c:ptCount val="12"/>
                <c:pt idx="0">
                  <c:v>0.14954389113204725</c:v>
                </c:pt>
                <c:pt idx="1">
                  <c:v>0.27786353812905218</c:v>
                </c:pt>
                <c:pt idx="2">
                  <c:v>3.0344409042633889E-2</c:v>
                </c:pt>
                <c:pt idx="3">
                  <c:v>0.29439314866854005</c:v>
                </c:pt>
                <c:pt idx="4">
                  <c:v>8.0085424452749618E-2</c:v>
                </c:pt>
                <c:pt idx="5">
                  <c:v>0.19417475728155345</c:v>
                </c:pt>
                <c:pt idx="6">
                  <c:v>0.34877927254608876</c:v>
                </c:pt>
                <c:pt idx="7">
                  <c:v>9.8850858766835553E-2</c:v>
                </c:pt>
                <c:pt idx="8">
                  <c:v>0.10826904858573561</c:v>
                </c:pt>
                <c:pt idx="9">
                  <c:v>0.1152604887044721</c:v>
                </c:pt>
                <c:pt idx="10">
                  <c:v>0.2560819462227914</c:v>
                </c:pt>
                <c:pt idx="11">
                  <c:v>0.20103388856978749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DBD-44B0-87EB-0A1CB2E8E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3024"/>
        <c:axId val="700013416"/>
      </c:barChart>
      <c:catAx>
        <c:axId val="700013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3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3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30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Horns,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val>
            <c:numRef>
              <c:f>'Slakteri per MÅNED'!$M$192:$M$203</c:f>
              <c:numCache>
                <c:formatCode>0.0</c:formatCode>
                <c:ptCount val="12"/>
                <c:pt idx="0">
                  <c:v>10.868463368882178</c:v>
                </c:pt>
                <c:pt idx="1">
                  <c:v>7.6463170586613058</c:v>
                </c:pt>
                <c:pt idx="2">
                  <c:v>2.8782487994000991</c:v>
                </c:pt>
                <c:pt idx="3">
                  <c:v>12.800776771611377</c:v>
                </c:pt>
                <c:pt idx="4">
                  <c:v>7.4140462780833136</c:v>
                </c:pt>
                <c:pt idx="5">
                  <c:v>8.6321252498638117</c:v>
                </c:pt>
                <c:pt idx="6">
                  <c:v>11.18374192857258</c:v>
                </c:pt>
                <c:pt idx="7">
                  <c:v>7.9351846997873405</c:v>
                </c:pt>
                <c:pt idx="8">
                  <c:v>6.2801859419837296</c:v>
                </c:pt>
                <c:pt idx="9">
                  <c:v>10.286710891897002</c:v>
                </c:pt>
                <c:pt idx="10">
                  <c:v>7.392122651508064</c:v>
                </c:pt>
                <c:pt idx="11">
                  <c:v>6.6820763597491917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C0A-4AB6-AFDA-408E5DCCB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5376"/>
        <c:axId val="700015768"/>
      </c:barChart>
      <c:catAx>
        <c:axId val="700015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5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5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53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Horns,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5659870017635"/>
          <c:y val="0.17234590116246723"/>
          <c:w val="0.85596278379733481"/>
          <c:h val="0.69139030318251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val>
            <c:numRef>
              <c:f>'Slakteri per MÅNED'!$P$192:$P$203</c:f>
              <c:numCache>
                <c:formatCode>0.00</c:formatCode>
                <c:ptCount val="12"/>
                <c:pt idx="0">
                  <c:v>84.117640573318596</c:v>
                </c:pt>
                <c:pt idx="1">
                  <c:v>82.324846625766938</c:v>
                </c:pt>
                <c:pt idx="2">
                  <c:v>83.837344398340292</c:v>
                </c:pt>
                <c:pt idx="3">
                  <c:v>84.613182674199692</c:v>
                </c:pt>
                <c:pt idx="4">
                  <c:v>77.56378539493285</c:v>
                </c:pt>
                <c:pt idx="5">
                  <c:v>78.594033722438382</c:v>
                </c:pt>
                <c:pt idx="6">
                  <c:v>80.438422131147618</c:v>
                </c:pt>
                <c:pt idx="7">
                  <c:v>81.79676945668129</c:v>
                </c:pt>
                <c:pt idx="8">
                  <c:v>75.489383561643862</c:v>
                </c:pt>
                <c:pt idx="9">
                  <c:v>79.352637362637381</c:v>
                </c:pt>
                <c:pt idx="10">
                  <c:v>78.504387291981743</c:v>
                </c:pt>
                <c:pt idx="11">
                  <c:v>81.4357638888889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5D-49C0-9E6F-1F3528D37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0016552"/>
        <c:axId val="700016944"/>
      </c:barChart>
      <c:catAx>
        <c:axId val="700016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0001694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000165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</a:t>
            </a:r>
            <a:r>
              <a:rPr lang="nb-NO" baseline="0"/>
              <a:t> a</a:t>
            </a:r>
            <a:r>
              <a:rPr lang="nb-NO"/>
              <a:t>ntalls% av slakt av ulike varianter 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3787708079793E-2"/>
          <c:y val="0.1671012691208125"/>
          <c:w val="0.89627449396666159"/>
          <c:h val="0.7773236087207043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Kategori!$D$20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Kategori!$J$18:$J$20</c:f>
              <c:numCache>
                <c:formatCode>0.00</c:formatCode>
                <c:ptCount val="3"/>
                <c:pt idx="0">
                  <c:v>96.19936124448347</c:v>
                </c:pt>
                <c:pt idx="1">
                  <c:v>0</c:v>
                </c:pt>
                <c:pt idx="2">
                  <c:v>1.8248048129780776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2-476F-8927-22D632971ECD}"/>
            </c:ext>
          </c:extLst>
        </c:ser>
        <c:ser>
          <c:idx val="2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Kategori!$J$14:$J$16</c:f>
              <c:numCache>
                <c:formatCode>0.00</c:formatCode>
                <c:ptCount val="3"/>
                <c:pt idx="0">
                  <c:v>98.581396342013164</c:v>
                </c:pt>
                <c:pt idx="1">
                  <c:v>0</c:v>
                </c:pt>
                <c:pt idx="2">
                  <c:v>1.7365892366121969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2-476F-8927-22D632971ECD}"/>
            </c:ext>
          </c:extLst>
        </c:ser>
        <c:ser>
          <c:idx val="0"/>
          <c:order val="2"/>
          <c:tx>
            <c:strRef>
              <c:f>Kategori!$D$10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invertIfNegative val="0"/>
          <c:cat>
            <c:strRef>
              <c:f>Kategori!$C$10:$C$12</c:f>
              <c:strCache>
                <c:ptCount val="3"/>
                <c:pt idx="0">
                  <c:v>Slaktegris</c:v>
                </c:pt>
                <c:pt idx="1">
                  <c:v>Flådd gris</c:v>
                </c:pt>
                <c:pt idx="2">
                  <c:v>VAK gris</c:v>
                </c:pt>
              </c:strCache>
            </c:strRef>
          </c:cat>
          <c:val>
            <c:numRef>
              <c:f>Kategori!$J$10:$J$12</c:f>
              <c:numCache>
                <c:formatCode>0.00</c:formatCode>
                <c:ptCount val="3"/>
                <c:pt idx="0">
                  <c:v>97.868973420615916</c:v>
                </c:pt>
                <c:pt idx="1">
                  <c:v>0</c:v>
                </c:pt>
                <c:pt idx="2">
                  <c:v>2.0217003616726945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E2-476F-8927-22D632971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6000"/>
        <c:axId val="718306392"/>
      </c:barChart>
      <c:catAx>
        <c:axId val="71830600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392"/>
        <c:crossesAt val="0"/>
        <c:auto val="1"/>
        <c:lblAlgn val="ctr"/>
        <c:lblOffset val="100"/>
        <c:noMultiLvlLbl val="0"/>
      </c:catAx>
      <c:valAx>
        <c:axId val="718306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6000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3586033051648"/>
          <c:y val="0.22678877096884628"/>
          <c:w val="0.10750299658697789"/>
          <c:h val="0.17918093118794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Horns,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val>
            <c:numRef>
              <c:f>'Slakteri per MÅNED'!$O$192:$O$203</c:f>
              <c:numCache>
                <c:formatCode>0.00</c:formatCode>
                <c:ptCount val="12"/>
                <c:pt idx="0">
                  <c:v>61.649393605292175</c:v>
                </c:pt>
                <c:pt idx="1">
                  <c:v>61.75153374233129</c:v>
                </c:pt>
                <c:pt idx="2">
                  <c:v>61.692946058091287</c:v>
                </c:pt>
                <c:pt idx="3">
                  <c:v>61.50847457627119</c:v>
                </c:pt>
                <c:pt idx="4">
                  <c:v>62.548435171385997</c:v>
                </c:pt>
                <c:pt idx="5">
                  <c:v>62.062256809338521</c:v>
                </c:pt>
                <c:pt idx="6">
                  <c:v>61.813524590163951</c:v>
                </c:pt>
                <c:pt idx="7">
                  <c:v>61.367107195301017</c:v>
                </c:pt>
                <c:pt idx="8">
                  <c:v>62.571917808219183</c:v>
                </c:pt>
                <c:pt idx="9">
                  <c:v>61.458241758241755</c:v>
                </c:pt>
                <c:pt idx="10">
                  <c:v>61.901664145234477</c:v>
                </c:pt>
                <c:pt idx="11">
                  <c:v>60.913194444444443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FAE-4576-9CDC-6A9A128AD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58568"/>
        <c:axId val="540158960"/>
      </c:barChart>
      <c:catAx>
        <c:axId val="540158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5896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85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21156263934243"/>
          <c:y val="0.53613805329461917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Horns,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MÅNED'!$D$192</c:f>
              <c:strCache>
                <c:ptCount val="1"/>
                <c:pt idx="0">
                  <c:v>Horns</c:v>
                </c:pt>
              </c:strCache>
            </c:strRef>
          </c:tx>
          <c:invertIfNegative val="0"/>
          <c:val>
            <c:numRef>
              <c:f>'Slakteri per MÅNED'!$R$192:$R$203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2B2-4A55-8938-07D27CDF0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59744"/>
        <c:axId val="540160136"/>
      </c:barChart>
      <c:catAx>
        <c:axId val="5401597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0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0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597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Jens Eide,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val>
            <c:numRef>
              <c:f>'Slakteri per MÅNED'!$M$205:$M$216</c:f>
              <c:numCache>
                <c:formatCode>0.0</c:formatCode>
                <c:ptCount val="12"/>
                <c:pt idx="0">
                  <c:v>7.9131276206859491</c:v>
                </c:pt>
                <c:pt idx="1">
                  <c:v>6.0638641006343397</c:v>
                </c:pt>
                <c:pt idx="2">
                  <c:v>4.6661649285023108</c:v>
                </c:pt>
                <c:pt idx="3">
                  <c:v>8.3969465648854982</c:v>
                </c:pt>
                <c:pt idx="4">
                  <c:v>7.6013331899795711</c:v>
                </c:pt>
                <c:pt idx="5">
                  <c:v>7.3970540802064306</c:v>
                </c:pt>
                <c:pt idx="6">
                  <c:v>9.9881733146973435</c:v>
                </c:pt>
                <c:pt idx="7">
                  <c:v>6.751962154607031</c:v>
                </c:pt>
                <c:pt idx="8">
                  <c:v>12.084722072895389</c:v>
                </c:pt>
                <c:pt idx="9">
                  <c:v>11.482636275669284</c:v>
                </c:pt>
                <c:pt idx="10">
                  <c:v>9.4183421137512102</c:v>
                </c:pt>
                <c:pt idx="11">
                  <c:v>8.235673583485644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B86-46A4-8891-950E34D1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2096"/>
        <c:axId val="540162488"/>
      </c:barChart>
      <c:catAx>
        <c:axId val="540162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2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2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20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Jens Eide,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val>
            <c:numRef>
              <c:f>'Slakteri per MÅNED'!$P$205:$P$216</c:f>
              <c:numCache>
                <c:formatCode>0.00</c:formatCode>
                <c:ptCount val="12"/>
                <c:pt idx="0">
                  <c:v>88.409918478260934</c:v>
                </c:pt>
                <c:pt idx="1">
                  <c:v>87.931842576028657</c:v>
                </c:pt>
                <c:pt idx="2">
                  <c:v>90.477831325301153</c:v>
                </c:pt>
                <c:pt idx="3">
                  <c:v>87.701168831168843</c:v>
                </c:pt>
                <c:pt idx="4">
                  <c:v>88.680547112462094</c:v>
                </c:pt>
                <c:pt idx="5">
                  <c:v>90.251347305389189</c:v>
                </c:pt>
                <c:pt idx="6">
                  <c:v>85.391205211726415</c:v>
                </c:pt>
                <c:pt idx="7">
                  <c:v>87.125811688311742</c:v>
                </c:pt>
                <c:pt idx="8">
                  <c:v>86.01188940092176</c:v>
                </c:pt>
                <c:pt idx="9">
                  <c:v>85.992020202020186</c:v>
                </c:pt>
                <c:pt idx="10">
                  <c:v>87.614386792452876</c:v>
                </c:pt>
                <c:pt idx="11">
                  <c:v>82.611363636363649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A23C-4907-9153-2EF4B7D45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3272"/>
        <c:axId val="540163664"/>
      </c:barChart>
      <c:catAx>
        <c:axId val="5401632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366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32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Jens Eide,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val>
            <c:numRef>
              <c:f>'Slakteri per MÅNED'!$O$205:$O$216</c:f>
              <c:numCache>
                <c:formatCode>0.00</c:formatCode>
                <c:ptCount val="12"/>
                <c:pt idx="0">
                  <c:v>60.035326086956523</c:v>
                </c:pt>
                <c:pt idx="1">
                  <c:v>59.801431127012506</c:v>
                </c:pt>
                <c:pt idx="2">
                  <c:v>59.033734939759057</c:v>
                </c:pt>
                <c:pt idx="3">
                  <c:v>59.690909090909081</c:v>
                </c:pt>
                <c:pt idx="4">
                  <c:v>58.876899696048639</c:v>
                </c:pt>
                <c:pt idx="5">
                  <c:v>59.076347305389206</c:v>
                </c:pt>
                <c:pt idx="6">
                  <c:v>59.153094462540736</c:v>
                </c:pt>
                <c:pt idx="7">
                  <c:v>58.746753246753237</c:v>
                </c:pt>
                <c:pt idx="8">
                  <c:v>59.847926267281103</c:v>
                </c:pt>
                <c:pt idx="9">
                  <c:v>59.110101010101019</c:v>
                </c:pt>
                <c:pt idx="10">
                  <c:v>58.386792452830193</c:v>
                </c:pt>
                <c:pt idx="11">
                  <c:v>60.120320855614963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744-4917-A5F7-7C15EE35E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4448"/>
        <c:axId val="540164840"/>
      </c:barChart>
      <c:catAx>
        <c:axId val="540164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4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484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4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242035420059919"/>
          <c:y val="0.2237703101713214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Jens Eide,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MÅNED'!$D$205</c:f>
              <c:strCache>
                <c:ptCount val="1"/>
                <c:pt idx="0">
                  <c:v>Jens Eide</c:v>
                </c:pt>
              </c:strCache>
            </c:strRef>
          </c:tx>
          <c:invertIfNegative val="0"/>
          <c:val>
            <c:numRef>
              <c:f>'Slakteri per MÅNED'!$R$205:$R$216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DF6-43D0-BBFB-819A2F2F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5624"/>
        <c:axId val="540166016"/>
      </c:barChart>
      <c:catAx>
        <c:axId val="5401656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56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Bjerka,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72599763058"/>
          <c:y val="0.17757398848033981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val>
            <c:numRef>
              <c:f>'Slakteri per MÅNED'!$M$218:$M$229</c:f>
              <c:numCache>
                <c:formatCode>0.0</c:formatCode>
                <c:ptCount val="12"/>
                <c:pt idx="0">
                  <c:v>8.4066950768195561</c:v>
                </c:pt>
                <c:pt idx="1">
                  <c:v>8.650611192104968</c:v>
                </c:pt>
                <c:pt idx="2">
                  <c:v>8.5146349669171286</c:v>
                </c:pt>
                <c:pt idx="3">
                  <c:v>9.5351575642032032</c:v>
                </c:pt>
                <c:pt idx="4">
                  <c:v>8.1683862285522011</c:v>
                </c:pt>
                <c:pt idx="5">
                  <c:v>8.295951553212964</c:v>
                </c:pt>
                <c:pt idx="6">
                  <c:v>8.2034316474150497</c:v>
                </c:pt>
                <c:pt idx="7">
                  <c:v>8.6309857575417723</c:v>
                </c:pt>
                <c:pt idx="8">
                  <c:v>8.084277223281374</c:v>
                </c:pt>
                <c:pt idx="9">
                  <c:v>8.1515644274980392</c:v>
                </c:pt>
                <c:pt idx="10">
                  <c:v>7.8543792755411008</c:v>
                </c:pt>
                <c:pt idx="11">
                  <c:v>7.5039250869126404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80-4571-9F49-986F3CAB5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7976"/>
        <c:axId val="540168368"/>
      </c:barChart>
      <c:catAx>
        <c:axId val="540167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7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Bjerka,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val>
            <c:numRef>
              <c:f>'Slakteri per MÅNED'!$P$218:$P$229</c:f>
              <c:numCache>
                <c:formatCode>0.00</c:formatCode>
                <c:ptCount val="12"/>
                <c:pt idx="0">
                  <c:v>80.6939236692333</c:v>
                </c:pt>
                <c:pt idx="1">
                  <c:v>82.130546989124994</c:v>
                </c:pt>
                <c:pt idx="2">
                  <c:v>79.704451038575741</c:v>
                </c:pt>
                <c:pt idx="3">
                  <c:v>81.347247571386319</c:v>
                </c:pt>
                <c:pt idx="4">
                  <c:v>79.602852723835809</c:v>
                </c:pt>
                <c:pt idx="5">
                  <c:v>78.074428837366639</c:v>
                </c:pt>
                <c:pt idx="6">
                  <c:v>79.344908437446406</c:v>
                </c:pt>
                <c:pt idx="7">
                  <c:v>77.257289795918396</c:v>
                </c:pt>
                <c:pt idx="8">
                  <c:v>77.781920805835242</c:v>
                </c:pt>
                <c:pt idx="9">
                  <c:v>77.715505346671392</c:v>
                </c:pt>
                <c:pt idx="10">
                  <c:v>81.318993012004995</c:v>
                </c:pt>
                <c:pt idx="11">
                  <c:v>79.033196030705781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DF9-4F94-9AAD-182B8A8CC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69152"/>
        <c:axId val="540169544"/>
      </c:barChart>
      <c:catAx>
        <c:axId val="5401691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9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69544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691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Bjerka,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val>
            <c:numRef>
              <c:f>'Slakteri per MÅNED'!$O$218:$O$229</c:f>
              <c:numCache>
                <c:formatCode>0.00</c:formatCode>
                <c:ptCount val="12"/>
                <c:pt idx="0">
                  <c:v>61.017910947438885</c:v>
                </c:pt>
                <c:pt idx="1">
                  <c:v>60.504788183736423</c:v>
                </c:pt>
                <c:pt idx="2">
                  <c:v>60.701615562149698</c:v>
                </c:pt>
                <c:pt idx="3">
                  <c:v>60.539299381807474</c:v>
                </c:pt>
                <c:pt idx="4">
                  <c:v>60.983158618319315</c:v>
                </c:pt>
                <c:pt idx="5">
                  <c:v>60.989845997630717</c:v>
                </c:pt>
                <c:pt idx="6">
                  <c:v>60.337326715728238</c:v>
                </c:pt>
                <c:pt idx="7">
                  <c:v>60.913469387755114</c:v>
                </c:pt>
                <c:pt idx="8">
                  <c:v>60.241924279263614</c:v>
                </c:pt>
                <c:pt idx="9">
                  <c:v>60.706278026905842</c:v>
                </c:pt>
                <c:pt idx="10">
                  <c:v>60.540046586633203</c:v>
                </c:pt>
                <c:pt idx="11">
                  <c:v>61.021906010110477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7F0-4939-800E-9BF09675E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0328"/>
        <c:axId val="540170720"/>
      </c:barChart>
      <c:catAx>
        <c:axId val="540170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70720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0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463244803719175"/>
          <c:y val="0.59940241332362365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Bjerka,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'Slakteri per MÅNED'!$D$218</c:f>
              <c:strCache>
                <c:ptCount val="1"/>
                <c:pt idx="0">
                  <c:v>Bjerka</c:v>
                </c:pt>
              </c:strCache>
            </c:strRef>
          </c:tx>
          <c:invertIfNegative val="0"/>
          <c:val>
            <c:numRef>
              <c:f>'Slakteri per MÅNED'!$R$218:$R$229</c:f>
              <c:numCache>
                <c:formatCode>0.0</c:formatCode>
                <c:ptCount val="12"/>
                <c:pt idx="0">
                  <c:v>6.9701517425379356</c:v>
                </c:pt>
                <c:pt idx="1">
                  <c:v>5.9633770863717395</c:v>
                </c:pt>
                <c:pt idx="2">
                  <c:v>8.0671715508725725</c:v>
                </c:pt>
                <c:pt idx="3">
                  <c:v>7.2037635989414888</c:v>
                </c:pt>
                <c:pt idx="4">
                  <c:v>6.2467822206967574</c:v>
                </c:pt>
                <c:pt idx="5">
                  <c:v>11.287597161203109</c:v>
                </c:pt>
                <c:pt idx="6">
                  <c:v>5.5707450444292546</c:v>
                </c:pt>
                <c:pt idx="7">
                  <c:v>8.6080883547182072</c:v>
                </c:pt>
                <c:pt idx="8">
                  <c:v>8.6700190740419618</c:v>
                </c:pt>
                <c:pt idx="9">
                  <c:v>0.61908856405846957</c:v>
                </c:pt>
                <c:pt idx="10">
                  <c:v>5.3542744958058179</c:v>
                </c:pt>
                <c:pt idx="11">
                  <c:v>5.7911451522510733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C86-44FA-8CA5-ED3A1339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1504"/>
        <c:axId val="540171896"/>
      </c:barChart>
      <c:catAx>
        <c:axId val="540171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17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1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59876057038633"/>
          <c:y val="0.57167044910239184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GRIS, middel KJØTT%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603643599693943E-2"/>
          <c:y val="0.13631417611421456"/>
          <c:w val="0.9016959089917731"/>
          <c:h val="0.789558643625169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Kategori!$D$18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Kategori!$M$18:$M$20</c:f>
              <c:numCache>
                <c:formatCode>0.00</c:formatCode>
                <c:ptCount val="3"/>
                <c:pt idx="0">
                  <c:v>60.660594812845105</c:v>
                </c:pt>
                <c:pt idx="1">
                  <c:v>0</c:v>
                </c:pt>
                <c:pt idx="2">
                  <c:v>60.866208190059389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E-4E7B-9C49-5F3485F518AC}"/>
            </c:ext>
          </c:extLst>
        </c:ser>
        <c:ser>
          <c:idx val="2"/>
          <c:order val="1"/>
          <c:tx>
            <c:strRef>
              <c:f>Kategori!$D$14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Kategori!$M$14:$M$16</c:f>
              <c:numCache>
                <c:formatCode>0.00</c:formatCode>
                <c:ptCount val="3"/>
                <c:pt idx="0">
                  <c:v>60.581393740703696</c:v>
                </c:pt>
                <c:pt idx="1">
                  <c:v>0</c:v>
                </c:pt>
                <c:pt idx="2">
                  <c:v>60.875353207120654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E-4E7B-9C49-5F3485F518AC}"/>
            </c:ext>
          </c:extLst>
        </c:ser>
        <c:ser>
          <c:idx val="3"/>
          <c:order val="2"/>
          <c:tx>
            <c:strRef>
              <c:f>Kategori!$D$12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Kategori!$C$10:$C$11</c:f>
              <c:strCache>
                <c:ptCount val="2"/>
                <c:pt idx="0">
                  <c:v>Slaktegris</c:v>
                </c:pt>
                <c:pt idx="1">
                  <c:v>Flådd gris</c:v>
                </c:pt>
              </c:strCache>
            </c:strRef>
          </c:cat>
          <c:val>
            <c:numRef>
              <c:f>Kategori!$M$10:$M$12</c:f>
              <c:numCache>
                <c:formatCode>0.00</c:formatCode>
                <c:ptCount val="3"/>
                <c:pt idx="0">
                  <c:v>60.512310456860817</c:v>
                </c:pt>
                <c:pt idx="1">
                  <c:v>0</c:v>
                </c:pt>
                <c:pt idx="2">
                  <c:v>60.878135517876402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E-4E7B-9C49-5F3485F51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304824"/>
        <c:axId val="718305216"/>
      </c:barChart>
      <c:catAx>
        <c:axId val="7183048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5216"/>
        <c:crosses val="autoZero"/>
        <c:auto val="1"/>
        <c:lblAlgn val="ctr"/>
        <c:lblOffset val="100"/>
        <c:noMultiLvlLbl val="0"/>
      </c:catAx>
      <c:valAx>
        <c:axId val="718305216"/>
        <c:scaling>
          <c:orientation val="minMax"/>
          <c:min val="60.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kjøttprosent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18304824"/>
        <c:crosses val="autoZero"/>
        <c:crossBetween val="between"/>
        <c:majorUnit val="0.25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985111216831561"/>
          <c:y val="0.24995424558416687"/>
          <c:w val="7.3892231081983173E-2"/>
          <c:h val="0.20038680796227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Karasjok, antall% 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51652019910797"/>
          <c:y val="0.18567759595966041"/>
          <c:w val="0.86101235289099742"/>
          <c:h val="0.6752114446511123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D43-4950-ABE9-4F08B1188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0173856"/>
        <c:axId val="473694256"/>
      </c:barChart>
      <c:catAx>
        <c:axId val="54017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8.6930461811125237E-3"/>
              <c:y val="0.2690861755853743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017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5295690569336473"/>
          <c:h val="0.130645388040108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Karasjok, middel vekt </a:t>
            </a:r>
            <a:r>
              <a:rPr lang="en-US" sz="2400" baseline="0"/>
              <a:t>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4685057868"/>
          <c:y val="0.18042111783084883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E6E-41AD-8309-C0CF0AB78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5040"/>
        <c:axId val="473695432"/>
      </c:barChart>
      <c:catAx>
        <c:axId val="473695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5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5432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50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3044660147996073"/>
          <c:h val="0.139534091900553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Karasjok, middel kjøtt% </a:t>
            </a:r>
            <a:r>
              <a:rPr lang="en-US" sz="2000" baseline="0"/>
              <a:t>innen MÅNED</a:t>
            </a:r>
            <a:endParaRPr lang="en-US" sz="2000"/>
          </a:p>
        </c:rich>
      </c:tx>
      <c:layout>
        <c:manualLayout>
          <c:xMode val="edge"/>
          <c:yMode val="edge"/>
          <c:x val="0.13838721654625891"/>
          <c:y val="3.3923803553450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41786779756323"/>
          <c:y val="0.1722077967177198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2F6-4A03-9009-BBC78D718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6216"/>
        <c:axId val="473696608"/>
      </c:barChart>
      <c:catAx>
        <c:axId val="473696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6608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kjøtt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62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86852800995253"/>
          <c:y val="0.59940241332362365"/>
          <c:w val="0.1175598037996845"/>
          <c:h val="0.155261951727881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Karasjok, % VAK gris</a:t>
            </a:r>
            <a:r>
              <a:rPr lang="en-US" sz="1800" baseline="0"/>
              <a:t>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6466825801356"/>
          <c:y val="0.14433732953870426"/>
          <c:w val="0.87186413178125621"/>
          <c:h val="0.6833151474043273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BC-446F-9171-13385F7FE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697392"/>
        <c:axId val="473697784"/>
      </c:barChart>
      <c:catAx>
        <c:axId val="473697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7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3697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3697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388766745345806"/>
          <c:y val="0.17130854251792518"/>
          <c:w val="0.11388891767534405"/>
          <c:h val="0.16147516523607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Rudshøgda, </a:t>
            </a:r>
            <a:r>
              <a:rPr lang="en-US" sz="1800" b="1" i="0" u="none" strike="noStrike" baseline="0">
                <a:effectLst/>
              </a:rPr>
              <a:t>% VAK gris av hanngrisene innen MÅNED</a:t>
            </a:r>
            <a:endParaRPr lang="en-US" sz="1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6981290124443"/>
          <c:y val="0.1415123716636876"/>
          <c:w val="0.84519748624638913"/>
          <c:h val="0.686140165863256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'Slakteri per MÅNED'!$Q$232:$Q$243</c:f>
              <c:numCache>
                <c:formatCode>0.0</c:formatCode>
                <c:ptCount val="12"/>
                <c:pt idx="0">
                  <c:v>0.39267015706806274</c:v>
                </c:pt>
                <c:pt idx="1">
                  <c:v>0.49823793899623287</c:v>
                </c:pt>
                <c:pt idx="2">
                  <c:v>0.33412373356326797</c:v>
                </c:pt>
                <c:pt idx="3">
                  <c:v>0.42285478547854782</c:v>
                </c:pt>
                <c:pt idx="4">
                  <c:v>0.80316984364960353</c:v>
                </c:pt>
                <c:pt idx="5">
                  <c:v>0.88409703504043102</c:v>
                </c:pt>
                <c:pt idx="6">
                  <c:v>8.8339222614840993E-2</c:v>
                </c:pt>
                <c:pt idx="7">
                  <c:v>0.25860354087925203</c:v>
                </c:pt>
                <c:pt idx="8">
                  <c:v>4.3464087797457349E-2</c:v>
                </c:pt>
                <c:pt idx="9">
                  <c:v>0.25121119684191645</c:v>
                </c:pt>
                <c:pt idx="10">
                  <c:v>0.5039596832253419</c:v>
                </c:pt>
                <c:pt idx="11">
                  <c:v>8.3690762632074478E-2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64-43C6-B625-6293EBBDE8DC}"/>
            </c:ext>
          </c:extLst>
        </c:ser>
        <c:ser>
          <c:idx val="0"/>
          <c:order val="1"/>
          <c:tx>
            <c:strRef>
              <c:f>'Slakteri per MÅNED'!#REF!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'Slakteri per MÅNED'!#REF!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'Slakteri per MÅNED'!#REF!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064-43C6-B625-6293EBBDE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854296"/>
        <c:axId val="460854688"/>
      </c:barChart>
      <c:catAx>
        <c:axId val="46085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8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85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VAK gris</a:t>
                </a:r>
              </a:p>
            </c:rich>
          </c:tx>
          <c:layout>
            <c:manualLayout>
              <c:xMode val="edge"/>
              <c:yMode val="edge"/>
              <c:x val="1.1910059232833625E-2"/>
              <c:y val="0.2762983839109164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854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440316971746295"/>
          <c:y val="0.23462149962438147"/>
          <c:w val="8.132979025468369E-2"/>
          <c:h val="0.1321162431244549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98706362232425"/>
          <c:y val="0.17030536073064154"/>
          <c:w val="0.87529234687970359"/>
          <c:h val="0.711691593181098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MÅNED'!$I$232:$I$243</c:f>
              <c:numCache>
                <c:formatCode>#,##0</c:formatCode>
                <c:ptCount val="12"/>
                <c:pt idx="0">
                  <c:v>10687</c:v>
                </c:pt>
                <c:pt idx="1">
                  <c:v>8206</c:v>
                </c:pt>
                <c:pt idx="2">
                  <c:v>9264</c:v>
                </c:pt>
                <c:pt idx="3">
                  <c:v>9685</c:v>
                </c:pt>
                <c:pt idx="4">
                  <c:v>9325</c:v>
                </c:pt>
                <c:pt idx="5">
                  <c:v>9241</c:v>
                </c:pt>
                <c:pt idx="6">
                  <c:v>10168</c:v>
                </c:pt>
                <c:pt idx="7">
                  <c:v>10032</c:v>
                </c:pt>
                <c:pt idx="8">
                  <c:v>9183</c:v>
                </c:pt>
                <c:pt idx="9">
                  <c:v>11126</c:v>
                </c:pt>
                <c:pt idx="10">
                  <c:v>11091</c:v>
                </c:pt>
                <c:pt idx="11">
                  <c:v>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7-4183-B9D2-2AD37D3623D7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MÅNED'!$I$10:$I$21</c:f>
              <c:numCache>
                <c:formatCode>#,##0</c:formatCode>
                <c:ptCount val="12"/>
                <c:pt idx="0">
                  <c:v>11879</c:v>
                </c:pt>
                <c:pt idx="1">
                  <c:v>10051</c:v>
                </c:pt>
                <c:pt idx="2">
                  <c:v>9395</c:v>
                </c:pt>
                <c:pt idx="3">
                  <c:v>12900</c:v>
                </c:pt>
                <c:pt idx="4">
                  <c:v>10186</c:v>
                </c:pt>
                <c:pt idx="5">
                  <c:v>9215</c:v>
                </c:pt>
                <c:pt idx="6">
                  <c:v>11832</c:v>
                </c:pt>
                <c:pt idx="7">
                  <c:v>10677</c:v>
                </c:pt>
                <c:pt idx="8">
                  <c:v>10720</c:v>
                </c:pt>
                <c:pt idx="9">
                  <c:v>11322</c:v>
                </c:pt>
                <c:pt idx="10">
                  <c:v>10886</c:v>
                </c:pt>
                <c:pt idx="11">
                  <c:v>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7-4183-B9D2-2AD37D362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26054543314001"/>
          <c:y val="0.1387340733351727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antall% </a:t>
            </a:r>
            <a:r>
              <a:rPr lang="en-US" sz="2800" baseline="0"/>
              <a:t>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23476232137649"/>
          <c:y val="0.15229835181892587"/>
          <c:w val="0.8792938785877572"/>
          <c:h val="0.73135777382665867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34925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chemeClr val="accent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MÅNED'!$K$232:$K$243</c:f>
              <c:numCache>
                <c:formatCode>0.0</c:formatCode>
                <c:ptCount val="12"/>
                <c:pt idx="0">
                  <c:v>8.1620817276508077</c:v>
                </c:pt>
                <c:pt idx="1">
                  <c:v>7.4652321034917586</c:v>
                </c:pt>
                <c:pt idx="2">
                  <c:v>6.9837637654214122</c:v>
                </c:pt>
                <c:pt idx="3">
                  <c:v>9.1832965534224265</c:v>
                </c:pt>
                <c:pt idx="4">
                  <c:v>7.4765008246729332</c:v>
                </c:pt>
                <c:pt idx="5">
                  <c:v>7.1507320345085459</c:v>
                </c:pt>
                <c:pt idx="6">
                  <c:v>8.3751212534731927</c:v>
                </c:pt>
                <c:pt idx="7">
                  <c:v>7.7515554767430208</c:v>
                </c:pt>
                <c:pt idx="8">
                  <c:v>7.6430529025828422</c:v>
                </c:pt>
                <c:pt idx="9">
                  <c:v>8.8359335362760021</c:v>
                </c:pt>
                <c:pt idx="10">
                  <c:v>7.9536751390390021</c:v>
                </c:pt>
                <c:pt idx="11">
                  <c:v>8.6356737614281069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0-4530-8C61-0FA978A41651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8"/>
            <c:spPr>
              <a:solidFill>
                <a:schemeClr val="bg1"/>
              </a:solidFill>
            </c:spPr>
          </c:marker>
          <c:dLbls>
            <c:dLbl>
              <c:idx val="4"/>
              <c:layout>
                <c:manualLayout>
                  <c:x val="-3.5842293906810036E-3"/>
                  <c:y val="-8.7365591397849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EB-487C-B460-109ADA280A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MÅNED'!$K$10:$K$21</c:f>
              <c:numCache>
                <c:formatCode>0.0</c:formatCode>
                <c:ptCount val="12"/>
                <c:pt idx="0">
                  <c:v>8.9998411125150373</c:v>
                </c:pt>
                <c:pt idx="1">
                  <c:v>8.2387595630650896</c:v>
                </c:pt>
                <c:pt idx="2">
                  <c:v>9.067067761965367</c:v>
                </c:pt>
                <c:pt idx="3">
                  <c:v>9.0178752155006947</c:v>
                </c:pt>
                <c:pt idx="4">
                  <c:v>8.1180870533938094</c:v>
                </c:pt>
                <c:pt idx="5">
                  <c:v>8.0511025978899227</c:v>
                </c:pt>
                <c:pt idx="6">
                  <c:v>9.2775272453964668</c:v>
                </c:pt>
                <c:pt idx="7">
                  <c:v>8.8517776416234746</c:v>
                </c:pt>
                <c:pt idx="8">
                  <c:v>8.8855409219969701</c:v>
                </c:pt>
                <c:pt idx="9">
                  <c:v>8.7564118410481431</c:v>
                </c:pt>
                <c:pt idx="10">
                  <c:v>8.5630586054694255</c:v>
                </c:pt>
                <c:pt idx="11">
                  <c:v>8.6824026303830628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0-4530-8C61-0FA978A41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ax val="9.5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 slakt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FFFF99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269372242448189"/>
          <c:y val="0.20269240538481076"/>
          <c:w val="0.10714352910187303"/>
          <c:h val="0.162233652245082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middel vekt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9374145133266"/>
          <c:y val="0.16182345440920023"/>
          <c:w val="0.88023489301353341"/>
          <c:h val="0.71973742625879478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MÅNED'!$P$232:$P$243</c:f>
              <c:numCache>
                <c:formatCode>0.00</c:formatCode>
                <c:ptCount val="12"/>
                <c:pt idx="0">
                  <c:v>87.707991017123518</c:v>
                </c:pt>
                <c:pt idx="1">
                  <c:v>87.210638557153501</c:v>
                </c:pt>
                <c:pt idx="2">
                  <c:v>86.6286377374783</c:v>
                </c:pt>
                <c:pt idx="3">
                  <c:v>87.560371708827986</c:v>
                </c:pt>
                <c:pt idx="4">
                  <c:v>86.839067024128553</c:v>
                </c:pt>
                <c:pt idx="5">
                  <c:v>87.17025213721449</c:v>
                </c:pt>
                <c:pt idx="6">
                  <c:v>85.801740755310689</c:v>
                </c:pt>
                <c:pt idx="7">
                  <c:v>85.721092503987549</c:v>
                </c:pt>
                <c:pt idx="8">
                  <c:v>84.934454971142486</c:v>
                </c:pt>
                <c:pt idx="9">
                  <c:v>85.535376595362322</c:v>
                </c:pt>
                <c:pt idx="10">
                  <c:v>86.432107113876086</c:v>
                </c:pt>
                <c:pt idx="11">
                  <c:v>85.705460643538629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5-4515-9CA8-6ED1D9CD7C4A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2"/>
              <c:layout>
                <c:manualLayout>
                  <c:x val="-4.9865746068277761E-2"/>
                  <c:y val="7.6473234367971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7D-4655-88C9-A4C6DAC0FFA8}"/>
                </c:ext>
              </c:extLst>
            </c:dLbl>
            <c:dLbl>
              <c:idx val="3"/>
              <c:layout>
                <c:manualLayout>
                  <c:x val="-4.3472701700549801E-2"/>
                  <c:y val="-7.4224021592442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7D-4655-88C9-A4C6DAC0F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MÅNED'!$P$10:$P$21</c:f>
              <c:numCache>
                <c:formatCode>0.00</c:formatCode>
                <c:ptCount val="12"/>
                <c:pt idx="0">
                  <c:v>86.065973566798689</c:v>
                </c:pt>
                <c:pt idx="1">
                  <c:v>84.606069047856138</c:v>
                </c:pt>
                <c:pt idx="2">
                  <c:v>83.629803086748254</c:v>
                </c:pt>
                <c:pt idx="3">
                  <c:v>84.489038759689933</c:v>
                </c:pt>
                <c:pt idx="4">
                  <c:v>84.025937561358944</c:v>
                </c:pt>
                <c:pt idx="5">
                  <c:v>82.523548562126948</c:v>
                </c:pt>
                <c:pt idx="6">
                  <c:v>84.288074712643649</c:v>
                </c:pt>
                <c:pt idx="7">
                  <c:v>84.443944928350561</c:v>
                </c:pt>
                <c:pt idx="8">
                  <c:v>84.667024253731199</c:v>
                </c:pt>
                <c:pt idx="9">
                  <c:v>85.257878466701726</c:v>
                </c:pt>
                <c:pt idx="10">
                  <c:v>85.485614550799212</c:v>
                </c:pt>
                <c:pt idx="11">
                  <c:v>84.574424578709611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5-4515-9CA8-6ED1D9CD7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7634397221394"/>
          <c:y val="0.28837708673839707"/>
          <c:w val="0.10866116527367498"/>
          <c:h val="0.162082192364655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Furuseth, middel kjøtt% per </a:t>
            </a:r>
            <a:r>
              <a:rPr lang="en-US" sz="2800" baseline="0"/>
              <a:t>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51627458050996"/>
          <c:y val="0.17078279309736488"/>
          <c:w val="0.87501242368627363"/>
          <c:h val="0.69802213509319566"/>
        </c:manualLayout>
      </c:layout>
      <c:lineChart>
        <c:grouping val="standard"/>
        <c:varyColors val="0"/>
        <c:ser>
          <c:idx val="1"/>
          <c:order val="0"/>
          <c:tx>
            <c:strRef>
              <c:f>'Slakteri per MÅNED'!$B$232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MÅNED'!$O$232:$O$243</c:f>
              <c:numCache>
                <c:formatCode>0.00</c:formatCode>
                <c:ptCount val="12"/>
                <c:pt idx="0">
                  <c:v>60.315523533264702</c:v>
                </c:pt>
                <c:pt idx="1">
                  <c:v>60.341457470143794</c:v>
                </c:pt>
                <c:pt idx="2">
                  <c:v>60.489313471502605</c:v>
                </c:pt>
                <c:pt idx="3">
                  <c:v>60.535570469798643</c:v>
                </c:pt>
                <c:pt idx="4">
                  <c:v>60.484718498659504</c:v>
                </c:pt>
                <c:pt idx="5">
                  <c:v>60.169895033005105</c:v>
                </c:pt>
                <c:pt idx="6">
                  <c:v>60.156569630212402</c:v>
                </c:pt>
                <c:pt idx="7">
                  <c:v>60.30631977671451</c:v>
                </c:pt>
                <c:pt idx="8">
                  <c:v>60.370793858216295</c:v>
                </c:pt>
                <c:pt idx="9">
                  <c:v>59.973395649829207</c:v>
                </c:pt>
                <c:pt idx="10">
                  <c:v>60.460102786042739</c:v>
                </c:pt>
                <c:pt idx="11">
                  <c:v>60.500157216224721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6-411A-A29F-34F5C1F1D2F4}"/>
            </c:ext>
          </c:extLst>
        </c:ser>
        <c:ser>
          <c:idx val="0"/>
          <c:order val="1"/>
          <c:tx>
            <c:strRef>
              <c:f>'Slakteri per MÅNED'!$B$10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</c:spPr>
          </c:marker>
          <c:dLbls>
            <c:dLbl>
              <c:idx val="4"/>
              <c:layout>
                <c:manualLayout>
                  <c:x val="-0.10924891371818746"/>
                  <c:y val="-2.26757369614512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D4-40C6-9A52-9B16BCF9D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MÅNED'!$O$10:$O$21</c:f>
              <c:numCache>
                <c:formatCode>0.00</c:formatCode>
                <c:ptCount val="12"/>
                <c:pt idx="0">
                  <c:v>60.394982742655102</c:v>
                </c:pt>
                <c:pt idx="1">
                  <c:v>60.698537458959315</c:v>
                </c:pt>
                <c:pt idx="2">
                  <c:v>60.894092602448112</c:v>
                </c:pt>
                <c:pt idx="3">
                  <c:v>60.626046511627919</c:v>
                </c:pt>
                <c:pt idx="4">
                  <c:v>60.321716080895342</c:v>
                </c:pt>
                <c:pt idx="5">
                  <c:v>60.273901247965291</c:v>
                </c:pt>
                <c:pt idx="6">
                  <c:v>60.212136578769432</c:v>
                </c:pt>
                <c:pt idx="7">
                  <c:v>60.282757328837697</c:v>
                </c:pt>
                <c:pt idx="8">
                  <c:v>60.226585820895515</c:v>
                </c:pt>
                <c:pt idx="9">
                  <c:v>60.21515633280341</c:v>
                </c:pt>
                <c:pt idx="10">
                  <c:v>60.529028109498419</c:v>
                </c:pt>
                <c:pt idx="11">
                  <c:v>60.595972050965869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6-411A-A29F-34F5C1F1D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1496408"/>
        <c:axId val="851496800"/>
      </c:lineChart>
      <c:catAx>
        <c:axId val="8514964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800"/>
        <c:crosses val="autoZero"/>
        <c:auto val="1"/>
        <c:lblAlgn val="ctr"/>
        <c:lblOffset val="100"/>
        <c:noMultiLvlLbl val="0"/>
      </c:catAx>
      <c:valAx>
        <c:axId val="85149680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076484991139431E-2"/>
              <c:y val="0.311339973231822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6408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125725911055372"/>
          <c:y val="0.15995989184479512"/>
          <c:w val="0.10258798391827816"/>
          <c:h val="0.17320386392030215"/>
        </c:manualLayout>
      </c:layout>
      <c:overlay val="0"/>
      <c:spPr>
        <a:solidFill>
          <a:schemeClr val="accent5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Tønsberg, antall </a:t>
            </a:r>
            <a:r>
              <a:rPr lang="en-US" sz="2800" baseline="0"/>
              <a:t>slakt innen MÅNED</a:t>
            </a:r>
            <a:endParaRPr lang="en-US" sz="28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89809153335804"/>
          <c:y val="0.16808459084123917"/>
          <c:w val="0.86927501507849114"/>
          <c:h val="0.71391235293701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MÅNED'!$I$258:$I$269</c:f>
              <c:numCache>
                <c:formatCode>#,##0</c:formatCode>
                <c:ptCount val="12"/>
                <c:pt idx="0">
                  <c:v>16130</c:v>
                </c:pt>
                <c:pt idx="1">
                  <c:v>13093</c:v>
                </c:pt>
                <c:pt idx="2">
                  <c:v>17032</c:v>
                </c:pt>
                <c:pt idx="3">
                  <c:v>12457</c:v>
                </c:pt>
                <c:pt idx="4">
                  <c:v>12820</c:v>
                </c:pt>
                <c:pt idx="5">
                  <c:v>16702</c:v>
                </c:pt>
                <c:pt idx="6">
                  <c:v>17366</c:v>
                </c:pt>
                <c:pt idx="7">
                  <c:v>14603</c:v>
                </c:pt>
                <c:pt idx="8">
                  <c:v>14035</c:v>
                </c:pt>
                <c:pt idx="9">
                  <c:v>14162</c:v>
                </c:pt>
                <c:pt idx="10">
                  <c:v>16728</c:v>
                </c:pt>
                <c:pt idx="11">
                  <c:v>11984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1-42D0-8080-1B2395D0709F}"/>
            </c:ext>
          </c:extLst>
        </c:ser>
        <c:ser>
          <c:idx val="0"/>
          <c:order val="1"/>
          <c:tx>
            <c:strRef>
              <c:f>'Slakteri per MÅNED'!$B$23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'Slakteri per MÅNED'!$F$10:$F$21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MÅNED'!$I$23:$I$34</c:f>
              <c:numCache>
                <c:formatCode>#,##0</c:formatCode>
                <c:ptCount val="12"/>
                <c:pt idx="0">
                  <c:v>30717</c:v>
                </c:pt>
                <c:pt idx="1">
                  <c:v>31525</c:v>
                </c:pt>
                <c:pt idx="2">
                  <c:v>23061</c:v>
                </c:pt>
                <c:pt idx="3">
                  <c:v>34607</c:v>
                </c:pt>
                <c:pt idx="4">
                  <c:v>30514</c:v>
                </c:pt>
                <c:pt idx="5">
                  <c:v>28613</c:v>
                </c:pt>
                <c:pt idx="6">
                  <c:v>30341</c:v>
                </c:pt>
                <c:pt idx="7">
                  <c:v>27436</c:v>
                </c:pt>
                <c:pt idx="8">
                  <c:v>30249</c:v>
                </c:pt>
                <c:pt idx="9">
                  <c:v>30481</c:v>
                </c:pt>
                <c:pt idx="10">
                  <c:v>32077</c:v>
                </c:pt>
                <c:pt idx="11">
                  <c:v>26886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1-42D0-8080-1B2395D07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495232"/>
        <c:axId val="851495624"/>
      </c:barChart>
      <c:catAx>
        <c:axId val="851495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51495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85149523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34767403898828"/>
          <c:y val="0.19046875193055474"/>
          <c:w val="0.11668627797929754"/>
          <c:h val="0.152915427430503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2.xml"/><Relationship Id="rId18" Type="http://schemas.openxmlformats.org/officeDocument/2006/relationships/chart" Target="../charts/chart77.xml"/><Relationship Id="rId26" Type="http://schemas.openxmlformats.org/officeDocument/2006/relationships/chart" Target="../charts/chart85.xml"/><Relationship Id="rId3" Type="http://schemas.openxmlformats.org/officeDocument/2006/relationships/chart" Target="../charts/chart62.xml"/><Relationship Id="rId21" Type="http://schemas.openxmlformats.org/officeDocument/2006/relationships/chart" Target="../charts/chart80.xml"/><Relationship Id="rId34" Type="http://schemas.openxmlformats.org/officeDocument/2006/relationships/chart" Target="../charts/chart93.xml"/><Relationship Id="rId7" Type="http://schemas.openxmlformats.org/officeDocument/2006/relationships/chart" Target="../charts/chart66.xml"/><Relationship Id="rId12" Type="http://schemas.openxmlformats.org/officeDocument/2006/relationships/chart" Target="../charts/chart71.xml"/><Relationship Id="rId17" Type="http://schemas.openxmlformats.org/officeDocument/2006/relationships/chart" Target="../charts/chart76.xml"/><Relationship Id="rId25" Type="http://schemas.openxmlformats.org/officeDocument/2006/relationships/chart" Target="../charts/chart84.xml"/><Relationship Id="rId33" Type="http://schemas.openxmlformats.org/officeDocument/2006/relationships/chart" Target="../charts/chart92.xml"/><Relationship Id="rId2" Type="http://schemas.openxmlformats.org/officeDocument/2006/relationships/chart" Target="../charts/chart61.xml"/><Relationship Id="rId16" Type="http://schemas.openxmlformats.org/officeDocument/2006/relationships/chart" Target="../charts/chart75.xml"/><Relationship Id="rId20" Type="http://schemas.openxmlformats.org/officeDocument/2006/relationships/chart" Target="../charts/chart79.xml"/><Relationship Id="rId29" Type="http://schemas.openxmlformats.org/officeDocument/2006/relationships/chart" Target="../charts/chart88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11" Type="http://schemas.openxmlformats.org/officeDocument/2006/relationships/chart" Target="../charts/chart70.xml"/><Relationship Id="rId24" Type="http://schemas.openxmlformats.org/officeDocument/2006/relationships/chart" Target="../charts/chart83.xml"/><Relationship Id="rId32" Type="http://schemas.openxmlformats.org/officeDocument/2006/relationships/chart" Target="../charts/chart91.xml"/><Relationship Id="rId5" Type="http://schemas.openxmlformats.org/officeDocument/2006/relationships/chart" Target="../charts/chart64.xml"/><Relationship Id="rId15" Type="http://schemas.openxmlformats.org/officeDocument/2006/relationships/chart" Target="../charts/chart74.xml"/><Relationship Id="rId23" Type="http://schemas.openxmlformats.org/officeDocument/2006/relationships/chart" Target="../charts/chart82.xml"/><Relationship Id="rId28" Type="http://schemas.openxmlformats.org/officeDocument/2006/relationships/chart" Target="../charts/chart87.xml"/><Relationship Id="rId10" Type="http://schemas.openxmlformats.org/officeDocument/2006/relationships/chart" Target="../charts/chart69.xml"/><Relationship Id="rId19" Type="http://schemas.openxmlformats.org/officeDocument/2006/relationships/chart" Target="../charts/chart78.xml"/><Relationship Id="rId31" Type="http://schemas.openxmlformats.org/officeDocument/2006/relationships/chart" Target="../charts/chart90.xml"/><Relationship Id="rId4" Type="http://schemas.openxmlformats.org/officeDocument/2006/relationships/chart" Target="../charts/chart63.xml"/><Relationship Id="rId9" Type="http://schemas.openxmlformats.org/officeDocument/2006/relationships/chart" Target="../charts/chart68.xml"/><Relationship Id="rId14" Type="http://schemas.openxmlformats.org/officeDocument/2006/relationships/chart" Target="../charts/chart73.xml"/><Relationship Id="rId22" Type="http://schemas.openxmlformats.org/officeDocument/2006/relationships/chart" Target="../charts/chart81.xml"/><Relationship Id="rId27" Type="http://schemas.openxmlformats.org/officeDocument/2006/relationships/chart" Target="../charts/chart86.xml"/><Relationship Id="rId30" Type="http://schemas.openxmlformats.org/officeDocument/2006/relationships/chart" Target="../charts/chart89.xml"/><Relationship Id="rId35" Type="http://schemas.openxmlformats.org/officeDocument/2006/relationships/chart" Target="../charts/chart94.xml"/><Relationship Id="rId8" Type="http://schemas.openxmlformats.org/officeDocument/2006/relationships/chart" Target="../charts/chart67.xml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07.xml"/><Relationship Id="rId18" Type="http://schemas.openxmlformats.org/officeDocument/2006/relationships/chart" Target="../charts/chart112.xml"/><Relationship Id="rId26" Type="http://schemas.openxmlformats.org/officeDocument/2006/relationships/chart" Target="../charts/chart120.xml"/><Relationship Id="rId39" Type="http://schemas.openxmlformats.org/officeDocument/2006/relationships/chart" Target="../charts/chart133.xml"/><Relationship Id="rId21" Type="http://schemas.openxmlformats.org/officeDocument/2006/relationships/chart" Target="../charts/chart115.xml"/><Relationship Id="rId34" Type="http://schemas.openxmlformats.org/officeDocument/2006/relationships/chart" Target="../charts/chart128.xml"/><Relationship Id="rId42" Type="http://schemas.openxmlformats.org/officeDocument/2006/relationships/chart" Target="../charts/chart136.xml"/><Relationship Id="rId47" Type="http://schemas.openxmlformats.org/officeDocument/2006/relationships/chart" Target="../charts/chart141.xml"/><Relationship Id="rId50" Type="http://schemas.openxmlformats.org/officeDocument/2006/relationships/chart" Target="../charts/chart144.xml"/><Relationship Id="rId55" Type="http://schemas.openxmlformats.org/officeDocument/2006/relationships/chart" Target="../charts/chart149.xml"/><Relationship Id="rId7" Type="http://schemas.openxmlformats.org/officeDocument/2006/relationships/chart" Target="../charts/chart101.xml"/><Relationship Id="rId2" Type="http://schemas.openxmlformats.org/officeDocument/2006/relationships/chart" Target="../charts/chart96.xml"/><Relationship Id="rId16" Type="http://schemas.openxmlformats.org/officeDocument/2006/relationships/chart" Target="../charts/chart110.xml"/><Relationship Id="rId29" Type="http://schemas.openxmlformats.org/officeDocument/2006/relationships/chart" Target="../charts/chart123.xml"/><Relationship Id="rId11" Type="http://schemas.openxmlformats.org/officeDocument/2006/relationships/chart" Target="../charts/chart105.xml"/><Relationship Id="rId24" Type="http://schemas.openxmlformats.org/officeDocument/2006/relationships/chart" Target="../charts/chart118.xml"/><Relationship Id="rId32" Type="http://schemas.openxmlformats.org/officeDocument/2006/relationships/chart" Target="../charts/chart126.xml"/><Relationship Id="rId37" Type="http://schemas.openxmlformats.org/officeDocument/2006/relationships/chart" Target="../charts/chart131.xml"/><Relationship Id="rId40" Type="http://schemas.openxmlformats.org/officeDocument/2006/relationships/chart" Target="../charts/chart134.xml"/><Relationship Id="rId45" Type="http://schemas.openxmlformats.org/officeDocument/2006/relationships/chart" Target="../charts/chart139.xml"/><Relationship Id="rId53" Type="http://schemas.openxmlformats.org/officeDocument/2006/relationships/chart" Target="../charts/chart147.xml"/><Relationship Id="rId58" Type="http://schemas.openxmlformats.org/officeDocument/2006/relationships/chart" Target="../charts/chart152.xml"/><Relationship Id="rId5" Type="http://schemas.openxmlformats.org/officeDocument/2006/relationships/chart" Target="../charts/chart99.xml"/><Relationship Id="rId61" Type="http://schemas.openxmlformats.org/officeDocument/2006/relationships/chart" Target="../charts/chart155.xml"/><Relationship Id="rId19" Type="http://schemas.openxmlformats.org/officeDocument/2006/relationships/chart" Target="../charts/chart113.xml"/><Relationship Id="rId14" Type="http://schemas.openxmlformats.org/officeDocument/2006/relationships/chart" Target="../charts/chart108.xml"/><Relationship Id="rId22" Type="http://schemas.openxmlformats.org/officeDocument/2006/relationships/chart" Target="../charts/chart116.xml"/><Relationship Id="rId27" Type="http://schemas.openxmlformats.org/officeDocument/2006/relationships/chart" Target="../charts/chart121.xml"/><Relationship Id="rId30" Type="http://schemas.openxmlformats.org/officeDocument/2006/relationships/chart" Target="../charts/chart124.xml"/><Relationship Id="rId35" Type="http://schemas.openxmlformats.org/officeDocument/2006/relationships/chart" Target="../charts/chart129.xml"/><Relationship Id="rId43" Type="http://schemas.openxmlformats.org/officeDocument/2006/relationships/chart" Target="../charts/chart137.xml"/><Relationship Id="rId48" Type="http://schemas.openxmlformats.org/officeDocument/2006/relationships/chart" Target="../charts/chart142.xml"/><Relationship Id="rId56" Type="http://schemas.openxmlformats.org/officeDocument/2006/relationships/chart" Target="../charts/chart150.xml"/><Relationship Id="rId8" Type="http://schemas.openxmlformats.org/officeDocument/2006/relationships/chart" Target="../charts/chart102.xml"/><Relationship Id="rId51" Type="http://schemas.openxmlformats.org/officeDocument/2006/relationships/chart" Target="../charts/chart145.xml"/><Relationship Id="rId3" Type="http://schemas.openxmlformats.org/officeDocument/2006/relationships/chart" Target="../charts/chart97.xml"/><Relationship Id="rId12" Type="http://schemas.openxmlformats.org/officeDocument/2006/relationships/chart" Target="../charts/chart106.xml"/><Relationship Id="rId17" Type="http://schemas.openxmlformats.org/officeDocument/2006/relationships/chart" Target="../charts/chart111.xml"/><Relationship Id="rId25" Type="http://schemas.openxmlformats.org/officeDocument/2006/relationships/chart" Target="../charts/chart119.xml"/><Relationship Id="rId33" Type="http://schemas.openxmlformats.org/officeDocument/2006/relationships/chart" Target="../charts/chart127.xml"/><Relationship Id="rId38" Type="http://schemas.openxmlformats.org/officeDocument/2006/relationships/chart" Target="../charts/chart132.xml"/><Relationship Id="rId46" Type="http://schemas.openxmlformats.org/officeDocument/2006/relationships/chart" Target="../charts/chart140.xml"/><Relationship Id="rId59" Type="http://schemas.openxmlformats.org/officeDocument/2006/relationships/chart" Target="../charts/chart153.xml"/><Relationship Id="rId20" Type="http://schemas.openxmlformats.org/officeDocument/2006/relationships/chart" Target="../charts/chart114.xml"/><Relationship Id="rId41" Type="http://schemas.openxmlformats.org/officeDocument/2006/relationships/chart" Target="../charts/chart135.xml"/><Relationship Id="rId54" Type="http://schemas.openxmlformats.org/officeDocument/2006/relationships/chart" Target="../charts/chart148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15" Type="http://schemas.openxmlformats.org/officeDocument/2006/relationships/chart" Target="../charts/chart109.xml"/><Relationship Id="rId23" Type="http://schemas.openxmlformats.org/officeDocument/2006/relationships/chart" Target="../charts/chart117.xml"/><Relationship Id="rId28" Type="http://schemas.openxmlformats.org/officeDocument/2006/relationships/chart" Target="../charts/chart122.xml"/><Relationship Id="rId36" Type="http://schemas.openxmlformats.org/officeDocument/2006/relationships/chart" Target="../charts/chart130.xml"/><Relationship Id="rId49" Type="http://schemas.openxmlformats.org/officeDocument/2006/relationships/chart" Target="../charts/chart143.xml"/><Relationship Id="rId57" Type="http://schemas.openxmlformats.org/officeDocument/2006/relationships/chart" Target="../charts/chart151.xml"/><Relationship Id="rId10" Type="http://schemas.openxmlformats.org/officeDocument/2006/relationships/chart" Target="../charts/chart104.xml"/><Relationship Id="rId31" Type="http://schemas.openxmlformats.org/officeDocument/2006/relationships/chart" Target="../charts/chart125.xml"/><Relationship Id="rId44" Type="http://schemas.openxmlformats.org/officeDocument/2006/relationships/chart" Target="../charts/chart138.xml"/><Relationship Id="rId52" Type="http://schemas.openxmlformats.org/officeDocument/2006/relationships/chart" Target="../charts/chart146.xml"/><Relationship Id="rId60" Type="http://schemas.openxmlformats.org/officeDocument/2006/relationships/chart" Target="../charts/chart154.xml"/><Relationship Id="rId4" Type="http://schemas.openxmlformats.org/officeDocument/2006/relationships/chart" Target="../charts/chart98.xml"/><Relationship Id="rId9" Type="http://schemas.openxmlformats.org/officeDocument/2006/relationships/chart" Target="../charts/chart103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3.xml"/><Relationship Id="rId3" Type="http://schemas.openxmlformats.org/officeDocument/2006/relationships/chart" Target="../charts/chart158.xml"/><Relationship Id="rId7" Type="http://schemas.openxmlformats.org/officeDocument/2006/relationships/chart" Target="../charts/chart162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6" Type="http://schemas.openxmlformats.org/officeDocument/2006/relationships/chart" Target="../charts/chart161.xml"/><Relationship Id="rId5" Type="http://schemas.openxmlformats.org/officeDocument/2006/relationships/chart" Target="../charts/chart160.xml"/><Relationship Id="rId4" Type="http://schemas.openxmlformats.org/officeDocument/2006/relationships/chart" Target="../charts/chart15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6.xml"/><Relationship Id="rId2" Type="http://schemas.openxmlformats.org/officeDocument/2006/relationships/chart" Target="../charts/chart165.xml"/><Relationship Id="rId1" Type="http://schemas.openxmlformats.org/officeDocument/2006/relationships/chart" Target="../charts/chart164.xml"/><Relationship Id="rId6" Type="http://schemas.openxmlformats.org/officeDocument/2006/relationships/chart" Target="../charts/chart169.xml"/><Relationship Id="rId5" Type="http://schemas.openxmlformats.org/officeDocument/2006/relationships/chart" Target="../charts/chart168.xml"/><Relationship Id="rId4" Type="http://schemas.openxmlformats.org/officeDocument/2006/relationships/chart" Target="../charts/chart16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2.xml"/><Relationship Id="rId2" Type="http://schemas.openxmlformats.org/officeDocument/2006/relationships/chart" Target="../charts/chart171.xml"/><Relationship Id="rId1" Type="http://schemas.openxmlformats.org/officeDocument/2006/relationships/chart" Target="../charts/chart170.xml"/><Relationship Id="rId6" Type="http://schemas.openxmlformats.org/officeDocument/2006/relationships/chart" Target="../charts/chart175.xml"/><Relationship Id="rId5" Type="http://schemas.openxmlformats.org/officeDocument/2006/relationships/chart" Target="../charts/chart174.xml"/><Relationship Id="rId4" Type="http://schemas.openxmlformats.org/officeDocument/2006/relationships/chart" Target="../charts/chart17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6" Type="http://schemas.openxmlformats.org/officeDocument/2006/relationships/chart" Target="../charts/chart181.xml"/><Relationship Id="rId5" Type="http://schemas.openxmlformats.org/officeDocument/2006/relationships/chart" Target="../charts/chart180.xml"/><Relationship Id="rId4" Type="http://schemas.openxmlformats.org/officeDocument/2006/relationships/chart" Target="../charts/chart17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4.xml"/><Relationship Id="rId7" Type="http://schemas.openxmlformats.org/officeDocument/2006/relationships/chart" Target="../charts/chart188.xml"/><Relationship Id="rId2" Type="http://schemas.openxmlformats.org/officeDocument/2006/relationships/chart" Target="../charts/chart183.xml"/><Relationship Id="rId1" Type="http://schemas.openxmlformats.org/officeDocument/2006/relationships/chart" Target="../charts/chart182.xml"/><Relationship Id="rId6" Type="http://schemas.openxmlformats.org/officeDocument/2006/relationships/chart" Target="../charts/chart187.xml"/><Relationship Id="rId5" Type="http://schemas.openxmlformats.org/officeDocument/2006/relationships/chart" Target="../charts/chart186.xml"/><Relationship Id="rId4" Type="http://schemas.openxmlformats.org/officeDocument/2006/relationships/chart" Target="../charts/chart185.xml"/></Relationships>
</file>

<file path=xl/drawings/_rels/drawing1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01.xml"/><Relationship Id="rId18" Type="http://schemas.openxmlformats.org/officeDocument/2006/relationships/chart" Target="../charts/chart206.xml"/><Relationship Id="rId26" Type="http://schemas.openxmlformats.org/officeDocument/2006/relationships/chart" Target="../charts/chart214.xml"/><Relationship Id="rId3" Type="http://schemas.openxmlformats.org/officeDocument/2006/relationships/chart" Target="../charts/chart191.xml"/><Relationship Id="rId21" Type="http://schemas.openxmlformats.org/officeDocument/2006/relationships/chart" Target="../charts/chart209.xml"/><Relationship Id="rId34" Type="http://schemas.openxmlformats.org/officeDocument/2006/relationships/chart" Target="../charts/chart222.xml"/><Relationship Id="rId7" Type="http://schemas.openxmlformats.org/officeDocument/2006/relationships/chart" Target="../charts/chart195.xml"/><Relationship Id="rId12" Type="http://schemas.openxmlformats.org/officeDocument/2006/relationships/chart" Target="../charts/chart200.xml"/><Relationship Id="rId17" Type="http://schemas.openxmlformats.org/officeDocument/2006/relationships/chart" Target="../charts/chart205.xml"/><Relationship Id="rId25" Type="http://schemas.openxmlformats.org/officeDocument/2006/relationships/chart" Target="../charts/chart213.xml"/><Relationship Id="rId33" Type="http://schemas.openxmlformats.org/officeDocument/2006/relationships/chart" Target="../charts/chart221.xml"/><Relationship Id="rId2" Type="http://schemas.openxmlformats.org/officeDocument/2006/relationships/chart" Target="../charts/chart190.xml"/><Relationship Id="rId16" Type="http://schemas.openxmlformats.org/officeDocument/2006/relationships/chart" Target="../charts/chart204.xml"/><Relationship Id="rId20" Type="http://schemas.openxmlformats.org/officeDocument/2006/relationships/chart" Target="../charts/chart208.xml"/><Relationship Id="rId29" Type="http://schemas.openxmlformats.org/officeDocument/2006/relationships/chart" Target="../charts/chart217.xml"/><Relationship Id="rId1" Type="http://schemas.openxmlformats.org/officeDocument/2006/relationships/chart" Target="../charts/chart189.xml"/><Relationship Id="rId6" Type="http://schemas.openxmlformats.org/officeDocument/2006/relationships/chart" Target="../charts/chart194.xml"/><Relationship Id="rId11" Type="http://schemas.openxmlformats.org/officeDocument/2006/relationships/chart" Target="../charts/chart199.xml"/><Relationship Id="rId24" Type="http://schemas.openxmlformats.org/officeDocument/2006/relationships/chart" Target="../charts/chart212.xml"/><Relationship Id="rId32" Type="http://schemas.openxmlformats.org/officeDocument/2006/relationships/chart" Target="../charts/chart220.xml"/><Relationship Id="rId5" Type="http://schemas.openxmlformats.org/officeDocument/2006/relationships/chart" Target="../charts/chart193.xml"/><Relationship Id="rId15" Type="http://schemas.openxmlformats.org/officeDocument/2006/relationships/chart" Target="../charts/chart203.xml"/><Relationship Id="rId23" Type="http://schemas.openxmlformats.org/officeDocument/2006/relationships/chart" Target="../charts/chart211.xml"/><Relationship Id="rId28" Type="http://schemas.openxmlformats.org/officeDocument/2006/relationships/chart" Target="../charts/chart216.xml"/><Relationship Id="rId10" Type="http://schemas.openxmlformats.org/officeDocument/2006/relationships/chart" Target="../charts/chart198.xml"/><Relationship Id="rId19" Type="http://schemas.openxmlformats.org/officeDocument/2006/relationships/chart" Target="../charts/chart207.xml"/><Relationship Id="rId31" Type="http://schemas.openxmlformats.org/officeDocument/2006/relationships/chart" Target="../charts/chart219.xml"/><Relationship Id="rId4" Type="http://schemas.openxmlformats.org/officeDocument/2006/relationships/chart" Target="../charts/chart192.xml"/><Relationship Id="rId9" Type="http://schemas.openxmlformats.org/officeDocument/2006/relationships/chart" Target="../charts/chart197.xml"/><Relationship Id="rId14" Type="http://schemas.openxmlformats.org/officeDocument/2006/relationships/chart" Target="../charts/chart202.xml"/><Relationship Id="rId22" Type="http://schemas.openxmlformats.org/officeDocument/2006/relationships/chart" Target="../charts/chart210.xml"/><Relationship Id="rId27" Type="http://schemas.openxmlformats.org/officeDocument/2006/relationships/chart" Target="../charts/chart215.xml"/><Relationship Id="rId30" Type="http://schemas.openxmlformats.org/officeDocument/2006/relationships/chart" Target="../charts/chart218.xml"/><Relationship Id="rId35" Type="http://schemas.openxmlformats.org/officeDocument/2006/relationships/chart" Target="../charts/chart223.xml"/><Relationship Id="rId8" Type="http://schemas.openxmlformats.org/officeDocument/2006/relationships/chart" Target="../charts/chart19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1.xml"/><Relationship Id="rId3" Type="http://schemas.openxmlformats.org/officeDocument/2006/relationships/chart" Target="../charts/chart226.xml"/><Relationship Id="rId7" Type="http://schemas.openxmlformats.org/officeDocument/2006/relationships/chart" Target="../charts/chart230.xml"/><Relationship Id="rId2" Type="http://schemas.openxmlformats.org/officeDocument/2006/relationships/chart" Target="../charts/chart225.xml"/><Relationship Id="rId1" Type="http://schemas.openxmlformats.org/officeDocument/2006/relationships/chart" Target="../charts/chart224.xml"/><Relationship Id="rId6" Type="http://schemas.openxmlformats.org/officeDocument/2006/relationships/chart" Target="../charts/chart229.xml"/><Relationship Id="rId5" Type="http://schemas.openxmlformats.org/officeDocument/2006/relationships/chart" Target="../charts/chart228.xml"/><Relationship Id="rId10" Type="http://schemas.openxmlformats.org/officeDocument/2006/relationships/chart" Target="../charts/chart233.xml"/><Relationship Id="rId4" Type="http://schemas.openxmlformats.org/officeDocument/2006/relationships/chart" Target="../charts/chart227.xml"/><Relationship Id="rId9" Type="http://schemas.openxmlformats.org/officeDocument/2006/relationships/chart" Target="../charts/chart23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Relationship Id="rId4" Type="http://schemas.openxmlformats.org/officeDocument/2006/relationships/chart" Target="../charts/chart23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397261</xdr:colOff>
      <xdr:row>0</xdr:row>
      <xdr:rowOff>161365</xdr:rowOff>
    </xdr:from>
    <xdr:to>
      <xdr:col>16</xdr:col>
      <xdr:colOff>295834</xdr:colOff>
      <xdr:row>34</xdr:row>
      <xdr:rowOff>49306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CC08DBFB-79E9-43C7-8C31-CCD1177CF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307017</xdr:colOff>
      <xdr:row>37</xdr:row>
      <xdr:rowOff>0</xdr:rowOff>
    </xdr:from>
    <xdr:to>
      <xdr:col>15</xdr:col>
      <xdr:colOff>430307</xdr:colOff>
      <xdr:row>37</xdr:row>
      <xdr:rowOff>0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4D79F16E-A203-4F3A-97BB-FE9EF5580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730032</xdr:colOff>
      <xdr:row>76</xdr:row>
      <xdr:rowOff>23447</xdr:rowOff>
    </xdr:from>
    <xdr:to>
      <xdr:col>15</xdr:col>
      <xdr:colOff>430305</xdr:colOff>
      <xdr:row>110</xdr:row>
      <xdr:rowOff>143435</xdr:rowOff>
    </xdr:to>
    <xdr:graphicFrame macro="">
      <xdr:nvGraphicFramePr>
        <xdr:cNvPr id="12" name="Diagram 1025">
          <a:extLst>
            <a:ext uri="{FF2B5EF4-FFF2-40B4-BE49-F238E27FC236}">
              <a16:creationId xmlns:a16="http://schemas.microsoft.com/office/drawing/2014/main" id="{33628F44-C185-4ED9-9846-FBC9AF36C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675851</xdr:colOff>
      <xdr:row>37</xdr:row>
      <xdr:rowOff>181118</xdr:rowOff>
    </xdr:from>
    <xdr:to>
      <xdr:col>15</xdr:col>
      <xdr:colOff>169246</xdr:colOff>
      <xdr:row>71</xdr:row>
      <xdr:rowOff>130726</xdr:rowOff>
    </xdr:to>
    <xdr:graphicFrame macro="">
      <xdr:nvGraphicFramePr>
        <xdr:cNvPr id="13" name="Diagram 1025">
          <a:extLst>
            <a:ext uri="{FF2B5EF4-FFF2-40B4-BE49-F238E27FC236}">
              <a16:creationId xmlns:a16="http://schemas.microsoft.com/office/drawing/2014/main" id="{42224C44-9EED-495F-A6D0-1C9F3F050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914399</xdr:colOff>
      <xdr:row>152</xdr:row>
      <xdr:rowOff>0</xdr:rowOff>
    </xdr:from>
    <xdr:to>
      <xdr:col>15</xdr:col>
      <xdr:colOff>905434</xdr:colOff>
      <xdr:row>186</xdr:row>
      <xdr:rowOff>80682</xdr:rowOff>
    </xdr:to>
    <xdr:graphicFrame macro="">
      <xdr:nvGraphicFramePr>
        <xdr:cNvPr id="2" name="Diagram 1036">
          <a:extLst>
            <a:ext uri="{FF2B5EF4-FFF2-40B4-BE49-F238E27FC236}">
              <a16:creationId xmlns:a16="http://schemas.microsoft.com/office/drawing/2014/main" id="{7C910E52-92DC-4E2B-848F-50E42B99A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421341</xdr:colOff>
      <xdr:row>157</xdr:row>
      <xdr:rowOff>179294</xdr:rowOff>
    </xdr:from>
    <xdr:to>
      <xdr:col>17</xdr:col>
      <xdr:colOff>296373</xdr:colOff>
      <xdr:row>163</xdr:row>
      <xdr:rowOff>6476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4A47B0B4-B20B-41B8-8704-A811C7314DC5}"/>
            </a:ext>
          </a:extLst>
        </xdr:cNvPr>
        <xdr:cNvSpPr/>
      </xdr:nvSpPr>
      <xdr:spPr bwMode="auto">
        <a:xfrm>
          <a:off x="15051741" y="37230423"/>
          <a:ext cx="484632" cy="956735"/>
        </a:xfrm>
        <a:prstGeom prst="upArrow">
          <a:avLst/>
        </a:prstGeom>
        <a:solidFill>
          <a:srgbClr val="00B0F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114</xdr:row>
      <xdr:rowOff>0</xdr:rowOff>
    </xdr:from>
    <xdr:to>
      <xdr:col>15</xdr:col>
      <xdr:colOff>614673</xdr:colOff>
      <xdr:row>148</xdr:row>
      <xdr:rowOff>128953</xdr:rowOff>
    </xdr:to>
    <xdr:graphicFrame macro="">
      <xdr:nvGraphicFramePr>
        <xdr:cNvPr id="5" name="Diagram 1025">
          <a:extLst>
            <a:ext uri="{FF2B5EF4-FFF2-40B4-BE49-F238E27FC236}">
              <a16:creationId xmlns:a16="http://schemas.microsoft.com/office/drawing/2014/main" id="{F0844235-E07C-4032-9694-0160EBB7C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465176</xdr:colOff>
      <xdr:row>9</xdr:row>
      <xdr:rowOff>0</xdr:rowOff>
    </xdr:from>
    <xdr:to>
      <xdr:col>68</xdr:col>
      <xdr:colOff>897123</xdr:colOff>
      <xdr:row>21</xdr:row>
      <xdr:rowOff>77529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454100</xdr:colOff>
      <xdr:row>21</xdr:row>
      <xdr:rowOff>121831</xdr:rowOff>
    </xdr:from>
    <xdr:to>
      <xdr:col>68</xdr:col>
      <xdr:colOff>764215</xdr:colOff>
      <xdr:row>35</xdr:row>
      <xdr:rowOff>0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60</xdr:col>
      <xdr:colOff>232589</xdr:colOff>
      <xdr:row>35</xdr:row>
      <xdr:rowOff>0</xdr:rowOff>
    </xdr:from>
    <xdr:to>
      <xdr:col>68</xdr:col>
      <xdr:colOff>465175</xdr:colOff>
      <xdr:row>47</xdr:row>
      <xdr:rowOff>177210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786367</xdr:colOff>
      <xdr:row>48</xdr:row>
      <xdr:rowOff>0</xdr:rowOff>
    </xdr:from>
    <xdr:to>
      <xdr:col>44</xdr:col>
      <xdr:colOff>967795</xdr:colOff>
      <xdr:row>60</xdr:row>
      <xdr:rowOff>44303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60</xdr:col>
      <xdr:colOff>254738</xdr:colOff>
      <xdr:row>48</xdr:row>
      <xdr:rowOff>0</xdr:rowOff>
    </xdr:from>
    <xdr:to>
      <xdr:col>68</xdr:col>
      <xdr:colOff>476249</xdr:colOff>
      <xdr:row>60</xdr:row>
      <xdr:rowOff>77530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60</xdr:col>
      <xdr:colOff>99681</xdr:colOff>
      <xdr:row>61</xdr:row>
      <xdr:rowOff>0</xdr:rowOff>
    </xdr:from>
    <xdr:to>
      <xdr:col>68</xdr:col>
      <xdr:colOff>44303</xdr:colOff>
      <xdr:row>73</xdr:row>
      <xdr:rowOff>166134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143983</xdr:colOff>
      <xdr:row>74</xdr:row>
      <xdr:rowOff>0</xdr:rowOff>
    </xdr:from>
    <xdr:to>
      <xdr:col>67</xdr:col>
      <xdr:colOff>941425</xdr:colOff>
      <xdr:row>86</xdr:row>
      <xdr:rowOff>33228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77529</xdr:colOff>
      <xdr:row>86</xdr:row>
      <xdr:rowOff>99681</xdr:rowOff>
    </xdr:from>
    <xdr:to>
      <xdr:col>67</xdr:col>
      <xdr:colOff>919273</xdr:colOff>
      <xdr:row>99</xdr:row>
      <xdr:rowOff>155059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60</xdr:col>
      <xdr:colOff>110757</xdr:colOff>
      <xdr:row>100</xdr:row>
      <xdr:rowOff>0</xdr:rowOff>
    </xdr:from>
    <xdr:to>
      <xdr:col>67</xdr:col>
      <xdr:colOff>930350</xdr:colOff>
      <xdr:row>112</xdr:row>
      <xdr:rowOff>44303</xdr:rowOff>
    </xdr:to>
    <xdr:graphicFrame macro="">
      <xdr:nvGraphicFramePr>
        <xdr:cNvPr id="54" name="Diagram 2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60</xdr:col>
      <xdr:colOff>55378</xdr:colOff>
      <xdr:row>112</xdr:row>
      <xdr:rowOff>166134</xdr:rowOff>
    </xdr:from>
    <xdr:to>
      <xdr:col>67</xdr:col>
      <xdr:colOff>874971</xdr:colOff>
      <xdr:row>124</xdr:row>
      <xdr:rowOff>199359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60</xdr:col>
      <xdr:colOff>11076</xdr:colOff>
      <xdr:row>125</xdr:row>
      <xdr:rowOff>55378</xdr:rowOff>
    </xdr:from>
    <xdr:to>
      <xdr:col>67</xdr:col>
      <xdr:colOff>830669</xdr:colOff>
      <xdr:row>137</xdr:row>
      <xdr:rowOff>88604</xdr:rowOff>
    </xdr:to>
    <xdr:graphicFrame macro="">
      <xdr:nvGraphicFramePr>
        <xdr:cNvPr id="72" name="Diagram 2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59</xdr:col>
      <xdr:colOff>974651</xdr:colOff>
      <xdr:row>138</xdr:row>
      <xdr:rowOff>88604</xdr:rowOff>
    </xdr:from>
    <xdr:to>
      <xdr:col>67</xdr:col>
      <xdr:colOff>808517</xdr:colOff>
      <xdr:row>150</xdr:row>
      <xdr:rowOff>121829</xdr:rowOff>
    </xdr:to>
    <xdr:graphicFrame macro="">
      <xdr:nvGraphicFramePr>
        <xdr:cNvPr id="78" name="Diagram 2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11075</xdr:colOff>
      <xdr:row>151</xdr:row>
      <xdr:rowOff>77529</xdr:rowOff>
    </xdr:from>
    <xdr:to>
      <xdr:col>44</xdr:col>
      <xdr:colOff>886046</xdr:colOff>
      <xdr:row>163</xdr:row>
      <xdr:rowOff>110755</xdr:rowOff>
    </xdr:to>
    <xdr:graphicFrame macro="">
      <xdr:nvGraphicFramePr>
        <xdr:cNvPr id="81" name="Diagram 2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59</xdr:col>
      <xdr:colOff>952500</xdr:colOff>
      <xdr:row>151</xdr:row>
      <xdr:rowOff>44303</xdr:rowOff>
    </xdr:from>
    <xdr:to>
      <xdr:col>67</xdr:col>
      <xdr:colOff>786366</xdr:colOff>
      <xdr:row>163</xdr:row>
      <xdr:rowOff>77528</xdr:rowOff>
    </xdr:to>
    <xdr:graphicFrame macro="">
      <xdr:nvGraphicFramePr>
        <xdr:cNvPr id="86" name="Diagram 2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37</xdr:col>
      <xdr:colOff>963576</xdr:colOff>
      <xdr:row>164</xdr:row>
      <xdr:rowOff>132908</xdr:rowOff>
    </xdr:from>
    <xdr:to>
      <xdr:col>44</xdr:col>
      <xdr:colOff>852820</xdr:colOff>
      <xdr:row>176</xdr:row>
      <xdr:rowOff>166134</xdr:rowOff>
    </xdr:to>
    <xdr:graphicFrame macro="">
      <xdr:nvGraphicFramePr>
        <xdr:cNvPr id="88" name="Diagram 2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45</xdr:col>
      <xdr:colOff>0</xdr:colOff>
      <xdr:row>164</xdr:row>
      <xdr:rowOff>132907</xdr:rowOff>
    </xdr:from>
    <xdr:to>
      <xdr:col>52</xdr:col>
      <xdr:colOff>332267</xdr:colOff>
      <xdr:row>176</xdr:row>
      <xdr:rowOff>188284</xdr:rowOff>
    </xdr:to>
    <xdr:graphicFrame macro="">
      <xdr:nvGraphicFramePr>
        <xdr:cNvPr id="90" name="Diagram 2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52</xdr:col>
      <xdr:colOff>465175</xdr:colOff>
      <xdr:row>164</xdr:row>
      <xdr:rowOff>88605</xdr:rowOff>
    </xdr:from>
    <xdr:to>
      <xdr:col>59</xdr:col>
      <xdr:colOff>863898</xdr:colOff>
      <xdr:row>176</xdr:row>
      <xdr:rowOff>166133</xdr:rowOff>
    </xdr:to>
    <xdr:graphicFrame macro="">
      <xdr:nvGraphicFramePr>
        <xdr:cNvPr id="91" name="Diagram 2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60</xdr:col>
      <xdr:colOff>0</xdr:colOff>
      <xdr:row>164</xdr:row>
      <xdr:rowOff>0</xdr:rowOff>
    </xdr:from>
    <xdr:to>
      <xdr:col>67</xdr:col>
      <xdr:colOff>819593</xdr:colOff>
      <xdr:row>176</xdr:row>
      <xdr:rowOff>33225</xdr:rowOff>
    </xdr:to>
    <xdr:graphicFrame macro="">
      <xdr:nvGraphicFramePr>
        <xdr:cNvPr id="94" name="Diagram 2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38</xdr:col>
      <xdr:colOff>55377</xdr:colOff>
      <xdr:row>191</xdr:row>
      <xdr:rowOff>0</xdr:rowOff>
    </xdr:from>
    <xdr:to>
      <xdr:col>44</xdr:col>
      <xdr:colOff>919273</xdr:colOff>
      <xdr:row>202</xdr:row>
      <xdr:rowOff>99682</xdr:rowOff>
    </xdr:to>
    <xdr:graphicFrame macro="">
      <xdr:nvGraphicFramePr>
        <xdr:cNvPr id="96" name="Diagram 2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45</xdr:col>
      <xdr:colOff>44302</xdr:colOff>
      <xdr:row>191</xdr:row>
      <xdr:rowOff>0</xdr:rowOff>
    </xdr:from>
    <xdr:to>
      <xdr:col>52</xdr:col>
      <xdr:colOff>332267</xdr:colOff>
      <xdr:row>202</xdr:row>
      <xdr:rowOff>110756</xdr:rowOff>
    </xdr:to>
    <xdr:graphicFrame macro="">
      <xdr:nvGraphicFramePr>
        <xdr:cNvPr id="97" name="Diagram 2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52</xdr:col>
      <xdr:colOff>542703</xdr:colOff>
      <xdr:row>178</xdr:row>
      <xdr:rowOff>143982</xdr:rowOff>
    </xdr:from>
    <xdr:to>
      <xdr:col>59</xdr:col>
      <xdr:colOff>852821</xdr:colOff>
      <xdr:row>202</xdr:row>
      <xdr:rowOff>121832</xdr:rowOff>
    </xdr:to>
    <xdr:graphicFrame macro="">
      <xdr:nvGraphicFramePr>
        <xdr:cNvPr id="98" name="Diagram 2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59</xdr:col>
      <xdr:colOff>974651</xdr:colOff>
      <xdr:row>178</xdr:row>
      <xdr:rowOff>143982</xdr:rowOff>
    </xdr:from>
    <xdr:to>
      <xdr:col>67</xdr:col>
      <xdr:colOff>808517</xdr:colOff>
      <xdr:row>202</xdr:row>
      <xdr:rowOff>177208</xdr:rowOff>
    </xdr:to>
    <xdr:graphicFrame macro="">
      <xdr:nvGraphicFramePr>
        <xdr:cNvPr id="100" name="Diagram 2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11076</xdr:colOff>
      <xdr:row>203</xdr:row>
      <xdr:rowOff>22151</xdr:rowOff>
    </xdr:from>
    <xdr:to>
      <xdr:col>44</xdr:col>
      <xdr:colOff>874972</xdr:colOff>
      <xdr:row>214</xdr:row>
      <xdr:rowOff>121832</xdr:rowOff>
    </xdr:to>
    <xdr:graphicFrame macro="">
      <xdr:nvGraphicFramePr>
        <xdr:cNvPr id="103" name="Diagram 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44</xdr:col>
      <xdr:colOff>974651</xdr:colOff>
      <xdr:row>203</xdr:row>
      <xdr:rowOff>22151</xdr:rowOff>
    </xdr:from>
    <xdr:to>
      <xdr:col>52</xdr:col>
      <xdr:colOff>276889</xdr:colOff>
      <xdr:row>214</xdr:row>
      <xdr:rowOff>132907</xdr:rowOff>
    </xdr:to>
    <xdr:graphicFrame macro="">
      <xdr:nvGraphicFramePr>
        <xdr:cNvPr id="105" name="Diagram 2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52</xdr:col>
      <xdr:colOff>487326</xdr:colOff>
      <xdr:row>203</xdr:row>
      <xdr:rowOff>11075</xdr:rowOff>
    </xdr:from>
    <xdr:to>
      <xdr:col>59</xdr:col>
      <xdr:colOff>797444</xdr:colOff>
      <xdr:row>214</xdr:row>
      <xdr:rowOff>188285</xdr:rowOff>
    </xdr:to>
    <xdr:graphicFrame macro="">
      <xdr:nvGraphicFramePr>
        <xdr:cNvPr id="106" name="Diagram 2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59</xdr:col>
      <xdr:colOff>952500</xdr:colOff>
      <xdr:row>203</xdr:row>
      <xdr:rowOff>44302</xdr:rowOff>
    </xdr:from>
    <xdr:to>
      <xdr:col>67</xdr:col>
      <xdr:colOff>786366</xdr:colOff>
      <xdr:row>215</xdr:row>
      <xdr:rowOff>77527</xdr:rowOff>
    </xdr:to>
    <xdr:graphicFrame macro="">
      <xdr:nvGraphicFramePr>
        <xdr:cNvPr id="108" name="Diagram 2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215</xdr:row>
      <xdr:rowOff>177209</xdr:rowOff>
    </xdr:from>
    <xdr:to>
      <xdr:col>44</xdr:col>
      <xdr:colOff>863896</xdr:colOff>
      <xdr:row>227</xdr:row>
      <xdr:rowOff>77530</xdr:rowOff>
    </xdr:to>
    <xdr:graphicFrame macro="">
      <xdr:nvGraphicFramePr>
        <xdr:cNvPr id="111" name="Diagram 2">
          <a:extLst>
            <a:ext uri="{FF2B5EF4-FFF2-40B4-BE49-F238E27FC236}">
              <a16:creationId xmlns:a16="http://schemas.microsoft.com/office/drawing/2014/main" id="{00000000-0008-0000-0C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44</xdr:col>
      <xdr:colOff>963575</xdr:colOff>
      <xdr:row>215</xdr:row>
      <xdr:rowOff>166133</xdr:rowOff>
    </xdr:from>
    <xdr:to>
      <xdr:col>52</xdr:col>
      <xdr:colOff>265813</xdr:colOff>
      <xdr:row>227</xdr:row>
      <xdr:rowOff>77529</xdr:rowOff>
    </xdr:to>
    <xdr:graphicFrame macro="">
      <xdr:nvGraphicFramePr>
        <xdr:cNvPr id="112" name="Diagram 2">
          <a:extLst>
            <a:ext uri="{FF2B5EF4-FFF2-40B4-BE49-F238E27FC236}">
              <a16:creationId xmlns:a16="http://schemas.microsoft.com/office/drawing/2014/main" id="{00000000-0008-0000-0C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52</xdr:col>
      <xdr:colOff>487326</xdr:colOff>
      <xdr:row>215</xdr:row>
      <xdr:rowOff>121831</xdr:rowOff>
    </xdr:from>
    <xdr:to>
      <xdr:col>59</xdr:col>
      <xdr:colOff>797444</xdr:colOff>
      <xdr:row>227</xdr:row>
      <xdr:rowOff>99681</xdr:rowOff>
    </xdr:to>
    <xdr:graphicFrame macro="">
      <xdr:nvGraphicFramePr>
        <xdr:cNvPr id="113" name="Diagram 2">
          <a:extLst>
            <a:ext uri="{FF2B5EF4-FFF2-40B4-BE49-F238E27FC236}">
              <a16:creationId xmlns:a16="http://schemas.microsoft.com/office/drawing/2014/main" id="{00000000-0008-0000-0C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60</xdr:col>
      <xdr:colOff>0</xdr:colOff>
      <xdr:row>216</xdr:row>
      <xdr:rowOff>0</xdr:rowOff>
    </xdr:from>
    <xdr:to>
      <xdr:col>67</xdr:col>
      <xdr:colOff>819593</xdr:colOff>
      <xdr:row>228</xdr:row>
      <xdr:rowOff>33225</xdr:rowOff>
    </xdr:to>
    <xdr:graphicFrame macro="">
      <xdr:nvGraphicFramePr>
        <xdr:cNvPr id="114" name="Diagram 2">
          <a:extLst>
            <a:ext uri="{FF2B5EF4-FFF2-40B4-BE49-F238E27FC236}">
              <a16:creationId xmlns:a16="http://schemas.microsoft.com/office/drawing/2014/main" id="{00000000-0008-0000-0C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99680</xdr:colOff>
      <xdr:row>228</xdr:row>
      <xdr:rowOff>177209</xdr:rowOff>
    </xdr:from>
    <xdr:to>
      <xdr:col>44</xdr:col>
      <xdr:colOff>963576</xdr:colOff>
      <xdr:row>230</xdr:row>
      <xdr:rowOff>0</xdr:rowOff>
    </xdr:to>
    <xdr:graphicFrame macro="">
      <xdr:nvGraphicFramePr>
        <xdr:cNvPr id="116" name="Diagram 2">
          <a:extLst>
            <a:ext uri="{FF2B5EF4-FFF2-40B4-BE49-F238E27FC236}">
              <a16:creationId xmlns:a16="http://schemas.microsoft.com/office/drawing/2014/main" id="{00000000-0008-0000-0C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45</xdr:col>
      <xdr:colOff>88605</xdr:colOff>
      <xdr:row>228</xdr:row>
      <xdr:rowOff>155059</xdr:rowOff>
    </xdr:from>
    <xdr:to>
      <xdr:col>52</xdr:col>
      <xdr:colOff>210436</xdr:colOff>
      <xdr:row>230</xdr:row>
      <xdr:rowOff>0</xdr:rowOff>
    </xdr:to>
    <xdr:graphicFrame macro="">
      <xdr:nvGraphicFramePr>
        <xdr:cNvPr id="117" name="Diagram 2">
          <a:extLst>
            <a:ext uri="{FF2B5EF4-FFF2-40B4-BE49-F238E27FC236}">
              <a16:creationId xmlns:a16="http://schemas.microsoft.com/office/drawing/2014/main" id="{00000000-0008-0000-0C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52</xdr:col>
      <xdr:colOff>343343</xdr:colOff>
      <xdr:row>228</xdr:row>
      <xdr:rowOff>77529</xdr:rowOff>
    </xdr:from>
    <xdr:to>
      <xdr:col>59</xdr:col>
      <xdr:colOff>653461</xdr:colOff>
      <xdr:row>230</xdr:row>
      <xdr:rowOff>0</xdr:rowOff>
    </xdr:to>
    <xdr:graphicFrame macro="">
      <xdr:nvGraphicFramePr>
        <xdr:cNvPr id="119" name="Diagram 2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59</xdr:col>
      <xdr:colOff>852820</xdr:colOff>
      <xdr:row>228</xdr:row>
      <xdr:rowOff>110755</xdr:rowOff>
    </xdr:from>
    <xdr:to>
      <xdr:col>67</xdr:col>
      <xdr:colOff>686686</xdr:colOff>
      <xdr:row>230</xdr:row>
      <xdr:rowOff>0</xdr:rowOff>
    </xdr:to>
    <xdr:graphicFrame macro="">
      <xdr:nvGraphicFramePr>
        <xdr:cNvPr id="121" name="Diagram 2">
          <a:extLst>
            <a:ext uri="{FF2B5EF4-FFF2-40B4-BE49-F238E27FC236}">
              <a16:creationId xmlns:a16="http://schemas.microsoft.com/office/drawing/2014/main" id="{00000000-0008-0000-0C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60</xdr:col>
      <xdr:colOff>434163</xdr:colOff>
      <xdr:row>2</xdr:row>
      <xdr:rowOff>0</xdr:rowOff>
    </xdr:from>
    <xdr:to>
      <xdr:col>69</xdr:col>
      <xdr:colOff>230372</xdr:colOff>
      <xdr:row>9</xdr:row>
      <xdr:rowOff>0</xdr:rowOff>
    </xdr:to>
    <xdr:graphicFrame macro="">
      <xdr:nvGraphicFramePr>
        <xdr:cNvPr id="92" name="Diagram 2">
          <a:extLst>
            <a:ext uri="{FF2B5EF4-FFF2-40B4-BE49-F238E27FC236}">
              <a16:creationId xmlns:a16="http://schemas.microsoft.com/office/drawing/2014/main" id="{3B894D2D-F454-4D51-8E6D-6EEA84993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849630</xdr:colOff>
      <xdr:row>1</xdr:row>
      <xdr:rowOff>30480</xdr:rowOff>
    </xdr:from>
    <xdr:to>
      <xdr:col>12</xdr:col>
      <xdr:colOff>845820</xdr:colOff>
      <xdr:row>31</xdr:row>
      <xdr:rowOff>34290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2BAE1F1-72FB-4935-98C5-0AB67BE9B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102870</xdr:colOff>
      <xdr:row>10</xdr:row>
      <xdr:rowOff>60960</xdr:rowOff>
    </xdr:from>
    <xdr:to>
      <xdr:col>13</xdr:col>
      <xdr:colOff>788670</xdr:colOff>
      <xdr:row>13</xdr:row>
      <xdr:rowOff>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6B58B9BF-C177-467E-954F-0B82D873FD9C}"/>
            </a:ext>
          </a:extLst>
        </xdr:cNvPr>
        <xdr:cNvSpPr/>
      </xdr:nvSpPr>
      <xdr:spPr bwMode="auto">
        <a:xfrm>
          <a:off x="11990070" y="1965960"/>
          <a:ext cx="685800" cy="51054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83820</xdr:colOff>
      <xdr:row>1</xdr:row>
      <xdr:rowOff>34290</xdr:rowOff>
    </xdr:from>
    <xdr:to>
      <xdr:col>25</xdr:col>
      <xdr:colOff>655320</xdr:colOff>
      <xdr:row>30</xdr:row>
      <xdr:rowOff>179070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2A7B4E2D-94AD-4A0E-BBBF-357D5AB6F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41910</xdr:colOff>
      <xdr:row>9</xdr:row>
      <xdr:rowOff>171450</xdr:rowOff>
    </xdr:from>
    <xdr:to>
      <xdr:col>26</xdr:col>
      <xdr:colOff>781050</xdr:colOff>
      <xdr:row>12</xdr:row>
      <xdr:rowOff>102870</xdr:rowOff>
    </xdr:to>
    <xdr:sp macro="" textlink="">
      <xdr:nvSpPr>
        <xdr:cNvPr id="13" name="Pil: høyre 12">
          <a:extLst>
            <a:ext uri="{FF2B5EF4-FFF2-40B4-BE49-F238E27FC236}">
              <a16:creationId xmlns:a16="http://schemas.microsoft.com/office/drawing/2014/main" id="{E282046D-8086-4A20-ABD8-7720C3BCA319}"/>
            </a:ext>
          </a:extLst>
        </xdr:cNvPr>
        <xdr:cNvSpPr/>
      </xdr:nvSpPr>
      <xdr:spPr bwMode="auto">
        <a:xfrm>
          <a:off x="23816310" y="1885950"/>
          <a:ext cx="739140" cy="5029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3810</xdr:colOff>
      <xdr:row>0</xdr:row>
      <xdr:rowOff>182880</xdr:rowOff>
    </xdr:from>
    <xdr:to>
      <xdr:col>37</xdr:col>
      <xdr:colOff>792480</xdr:colOff>
      <xdr:row>30</xdr:row>
      <xdr:rowOff>114300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040CBA2F-0211-4B1C-AC2F-AC282A10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38</xdr:col>
      <xdr:colOff>49530</xdr:colOff>
      <xdr:row>10</xdr:row>
      <xdr:rowOff>68580</xdr:rowOff>
    </xdr:from>
    <xdr:to>
      <xdr:col>38</xdr:col>
      <xdr:colOff>822960</xdr:colOff>
      <xdr:row>13</xdr:row>
      <xdr:rowOff>38100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3CCAD1DA-525E-4948-A3AA-C369E77CA0BA}"/>
            </a:ext>
          </a:extLst>
        </xdr:cNvPr>
        <xdr:cNvSpPr/>
      </xdr:nvSpPr>
      <xdr:spPr bwMode="auto">
        <a:xfrm>
          <a:off x="34796730" y="1973580"/>
          <a:ext cx="773430" cy="5410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11430</xdr:colOff>
      <xdr:row>0</xdr:row>
      <xdr:rowOff>99060</xdr:rowOff>
    </xdr:from>
    <xdr:to>
      <xdr:col>49</xdr:col>
      <xdr:colOff>815340</xdr:colOff>
      <xdr:row>29</xdr:row>
      <xdr:rowOff>175260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EAE63E25-AF4C-4A3A-B599-4D2761316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190500</xdr:colOff>
      <xdr:row>14</xdr:row>
      <xdr:rowOff>0</xdr:rowOff>
    </xdr:from>
    <xdr:to>
      <xdr:col>13</xdr:col>
      <xdr:colOff>675132</xdr:colOff>
      <xdr:row>19</xdr:row>
      <xdr:rowOff>25908</xdr:rowOff>
    </xdr:to>
    <xdr:sp macro="" textlink="">
      <xdr:nvSpPr>
        <xdr:cNvPr id="17" name="Pil: ned 16">
          <a:extLst>
            <a:ext uri="{FF2B5EF4-FFF2-40B4-BE49-F238E27FC236}">
              <a16:creationId xmlns:a16="http://schemas.microsoft.com/office/drawing/2014/main" id="{489DDF3B-1AED-45D1-9D73-38E977C9040C}"/>
            </a:ext>
          </a:extLst>
        </xdr:cNvPr>
        <xdr:cNvSpPr/>
      </xdr:nvSpPr>
      <xdr:spPr bwMode="auto">
        <a:xfrm>
          <a:off x="12077700" y="26670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167640</xdr:colOff>
      <xdr:row>13</xdr:row>
      <xdr:rowOff>60960</xdr:rowOff>
    </xdr:from>
    <xdr:to>
      <xdr:col>26</xdr:col>
      <xdr:colOff>652272</xdr:colOff>
      <xdr:row>18</xdr:row>
      <xdr:rowOff>86868</xdr:rowOff>
    </xdr:to>
    <xdr:sp macro="" textlink="">
      <xdr:nvSpPr>
        <xdr:cNvPr id="19" name="Pil: ned 18">
          <a:extLst>
            <a:ext uri="{FF2B5EF4-FFF2-40B4-BE49-F238E27FC236}">
              <a16:creationId xmlns:a16="http://schemas.microsoft.com/office/drawing/2014/main" id="{9161E3F0-18CF-4208-816F-DC0C991F00CE}"/>
            </a:ext>
          </a:extLst>
        </xdr:cNvPr>
        <xdr:cNvSpPr/>
      </xdr:nvSpPr>
      <xdr:spPr bwMode="auto">
        <a:xfrm>
          <a:off x="23942040" y="253746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156210</xdr:colOff>
      <xdr:row>2</xdr:row>
      <xdr:rowOff>80010</xdr:rowOff>
    </xdr:from>
    <xdr:to>
      <xdr:col>26</xdr:col>
      <xdr:colOff>640842</xdr:colOff>
      <xdr:row>7</xdr:row>
      <xdr:rowOff>105918</xdr:rowOff>
    </xdr:to>
    <xdr:sp macro="" textlink="">
      <xdr:nvSpPr>
        <xdr:cNvPr id="20" name="Pil: opp 19">
          <a:extLst>
            <a:ext uri="{FF2B5EF4-FFF2-40B4-BE49-F238E27FC236}">
              <a16:creationId xmlns:a16="http://schemas.microsoft.com/office/drawing/2014/main" id="{2F1D68D8-BB7D-4520-A485-21E4F67BFBEF}"/>
            </a:ext>
          </a:extLst>
        </xdr:cNvPr>
        <xdr:cNvSpPr/>
      </xdr:nvSpPr>
      <xdr:spPr bwMode="auto">
        <a:xfrm>
          <a:off x="23930610" y="4610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32</xdr:row>
      <xdr:rowOff>179070</xdr:rowOff>
    </xdr:from>
    <xdr:to>
      <xdr:col>12</xdr:col>
      <xdr:colOff>784860</xdr:colOff>
      <xdr:row>62</xdr:row>
      <xdr:rowOff>129540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83CAE57B-F1A7-4D4C-B8D3-9BABC3E49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171450</xdr:colOff>
      <xdr:row>36</xdr:row>
      <xdr:rowOff>121920</xdr:rowOff>
    </xdr:from>
    <xdr:to>
      <xdr:col>13</xdr:col>
      <xdr:colOff>656082</xdr:colOff>
      <xdr:row>41</xdr:row>
      <xdr:rowOff>147828</xdr:rowOff>
    </xdr:to>
    <xdr:sp macro="" textlink="">
      <xdr:nvSpPr>
        <xdr:cNvPr id="23" name="Pil: opp 22">
          <a:extLst>
            <a:ext uri="{FF2B5EF4-FFF2-40B4-BE49-F238E27FC236}">
              <a16:creationId xmlns:a16="http://schemas.microsoft.com/office/drawing/2014/main" id="{A231ECB2-C58A-4BFF-B65B-B4846BBA477A}"/>
            </a:ext>
          </a:extLst>
        </xdr:cNvPr>
        <xdr:cNvSpPr/>
      </xdr:nvSpPr>
      <xdr:spPr bwMode="auto">
        <a:xfrm>
          <a:off x="12058650" y="6979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118110</xdr:colOff>
      <xdr:row>45</xdr:row>
      <xdr:rowOff>7620</xdr:rowOff>
    </xdr:from>
    <xdr:to>
      <xdr:col>13</xdr:col>
      <xdr:colOff>861060</xdr:colOff>
      <xdr:row>47</xdr:row>
      <xdr:rowOff>95250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2DCDA69A-1C2D-481E-88A2-B75A1E8E61DB}"/>
            </a:ext>
          </a:extLst>
        </xdr:cNvPr>
        <xdr:cNvSpPr/>
      </xdr:nvSpPr>
      <xdr:spPr bwMode="auto">
        <a:xfrm>
          <a:off x="12005310" y="8580120"/>
          <a:ext cx="742950" cy="46863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148590</xdr:colOff>
      <xdr:row>48</xdr:row>
      <xdr:rowOff>76200</xdr:rowOff>
    </xdr:from>
    <xdr:to>
      <xdr:col>13</xdr:col>
      <xdr:colOff>633222</xdr:colOff>
      <xdr:row>53</xdr:row>
      <xdr:rowOff>102108</xdr:rowOff>
    </xdr:to>
    <xdr:sp macro="" textlink="">
      <xdr:nvSpPr>
        <xdr:cNvPr id="25" name="Pil: ned 24">
          <a:extLst>
            <a:ext uri="{FF2B5EF4-FFF2-40B4-BE49-F238E27FC236}">
              <a16:creationId xmlns:a16="http://schemas.microsoft.com/office/drawing/2014/main" id="{8DDF2300-8012-4D86-B311-8BF78FCFCF1B}"/>
            </a:ext>
          </a:extLst>
        </xdr:cNvPr>
        <xdr:cNvSpPr/>
      </xdr:nvSpPr>
      <xdr:spPr bwMode="auto">
        <a:xfrm>
          <a:off x="12035790" y="922020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19050</xdr:colOff>
      <xdr:row>32</xdr:row>
      <xdr:rowOff>137160</xdr:rowOff>
    </xdr:from>
    <xdr:to>
      <xdr:col>25</xdr:col>
      <xdr:colOff>590550</xdr:colOff>
      <xdr:row>62</xdr:row>
      <xdr:rowOff>91440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A5A7ECBA-EC84-4053-B848-81C47ABB3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102870</xdr:colOff>
      <xdr:row>34</xdr:row>
      <xdr:rowOff>19050</xdr:rowOff>
    </xdr:from>
    <xdr:to>
      <xdr:col>26</xdr:col>
      <xdr:colOff>587502</xdr:colOff>
      <xdr:row>39</xdr:row>
      <xdr:rowOff>44958</xdr:rowOff>
    </xdr:to>
    <xdr:sp macro="" textlink="">
      <xdr:nvSpPr>
        <xdr:cNvPr id="27" name="Pil: opp 26">
          <a:extLst>
            <a:ext uri="{FF2B5EF4-FFF2-40B4-BE49-F238E27FC236}">
              <a16:creationId xmlns:a16="http://schemas.microsoft.com/office/drawing/2014/main" id="{C9DA9013-1563-4342-B12F-FC3E235827A3}"/>
            </a:ext>
          </a:extLst>
        </xdr:cNvPr>
        <xdr:cNvSpPr/>
      </xdr:nvSpPr>
      <xdr:spPr bwMode="auto">
        <a:xfrm>
          <a:off x="23877270" y="64960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57150</xdr:colOff>
      <xdr:row>40</xdr:row>
      <xdr:rowOff>76200</xdr:rowOff>
    </xdr:from>
    <xdr:to>
      <xdr:col>26</xdr:col>
      <xdr:colOff>735330</xdr:colOff>
      <xdr:row>43</xdr:row>
      <xdr:rowOff>19050</xdr:rowOff>
    </xdr:to>
    <xdr:sp macro="" textlink="">
      <xdr:nvSpPr>
        <xdr:cNvPr id="28" name="Pil: høyre 27">
          <a:extLst>
            <a:ext uri="{FF2B5EF4-FFF2-40B4-BE49-F238E27FC236}">
              <a16:creationId xmlns:a16="http://schemas.microsoft.com/office/drawing/2014/main" id="{5F0E20CD-CD69-48EB-A015-DABB545F63F1}"/>
            </a:ext>
          </a:extLst>
        </xdr:cNvPr>
        <xdr:cNvSpPr/>
      </xdr:nvSpPr>
      <xdr:spPr bwMode="auto">
        <a:xfrm>
          <a:off x="23831550" y="7696200"/>
          <a:ext cx="678180" cy="51435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64770</xdr:colOff>
      <xdr:row>44</xdr:row>
      <xdr:rowOff>140970</xdr:rowOff>
    </xdr:from>
    <xdr:to>
      <xdr:col>26</xdr:col>
      <xdr:colOff>549402</xdr:colOff>
      <xdr:row>49</xdr:row>
      <xdr:rowOff>166878</xdr:rowOff>
    </xdr:to>
    <xdr:sp macro="" textlink="">
      <xdr:nvSpPr>
        <xdr:cNvPr id="29" name="Pil: ned 28">
          <a:extLst>
            <a:ext uri="{FF2B5EF4-FFF2-40B4-BE49-F238E27FC236}">
              <a16:creationId xmlns:a16="http://schemas.microsoft.com/office/drawing/2014/main" id="{0712A116-4258-4C65-933B-16499848F0C0}"/>
            </a:ext>
          </a:extLst>
        </xdr:cNvPr>
        <xdr:cNvSpPr/>
      </xdr:nvSpPr>
      <xdr:spPr bwMode="auto">
        <a:xfrm>
          <a:off x="23839170" y="852297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30480</xdr:colOff>
      <xdr:row>32</xdr:row>
      <xdr:rowOff>83820</xdr:rowOff>
    </xdr:from>
    <xdr:to>
      <xdr:col>37</xdr:col>
      <xdr:colOff>822960</xdr:colOff>
      <xdr:row>62</xdr:row>
      <xdr:rowOff>68580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D5F01217-35EB-4134-86B6-E731B7FA3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144780</xdr:colOff>
      <xdr:row>42</xdr:row>
      <xdr:rowOff>167640</xdr:rowOff>
    </xdr:from>
    <xdr:to>
      <xdr:col>38</xdr:col>
      <xdr:colOff>864870</xdr:colOff>
      <xdr:row>45</xdr:row>
      <xdr:rowOff>110490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3FCD2EC3-114D-4795-9ADA-CD7B2228796F}"/>
            </a:ext>
          </a:extLst>
        </xdr:cNvPr>
        <xdr:cNvSpPr/>
      </xdr:nvSpPr>
      <xdr:spPr bwMode="auto">
        <a:xfrm>
          <a:off x="34891980" y="8168640"/>
          <a:ext cx="720090" cy="51435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899160</xdr:colOff>
      <xdr:row>31</xdr:row>
      <xdr:rowOff>91440</xdr:rowOff>
    </xdr:from>
    <xdr:to>
      <xdr:col>49</xdr:col>
      <xdr:colOff>861060</xdr:colOff>
      <xdr:row>61</xdr:row>
      <xdr:rowOff>11430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CC8FA911-6E79-42F9-92F8-459D3DF20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38</xdr:col>
      <xdr:colOff>163830</xdr:colOff>
      <xdr:row>51</xdr:row>
      <xdr:rowOff>68580</xdr:rowOff>
    </xdr:from>
    <xdr:to>
      <xdr:col>38</xdr:col>
      <xdr:colOff>648462</xdr:colOff>
      <xdr:row>56</xdr:row>
      <xdr:rowOff>94488</xdr:rowOff>
    </xdr:to>
    <xdr:sp macro="" textlink="">
      <xdr:nvSpPr>
        <xdr:cNvPr id="33" name="Pil: ned 32">
          <a:extLst>
            <a:ext uri="{FF2B5EF4-FFF2-40B4-BE49-F238E27FC236}">
              <a16:creationId xmlns:a16="http://schemas.microsoft.com/office/drawing/2014/main" id="{E5139F09-D344-4180-B777-26F367B9FC07}"/>
            </a:ext>
          </a:extLst>
        </xdr:cNvPr>
        <xdr:cNvSpPr/>
      </xdr:nvSpPr>
      <xdr:spPr bwMode="auto">
        <a:xfrm>
          <a:off x="34911030" y="978408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37</xdr:col>
      <xdr:colOff>895350</xdr:colOff>
      <xdr:row>48</xdr:row>
      <xdr:rowOff>45720</xdr:rowOff>
    </xdr:from>
    <xdr:to>
      <xdr:col>38</xdr:col>
      <xdr:colOff>712470</xdr:colOff>
      <xdr:row>50</xdr:row>
      <xdr:rowOff>144780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E1D1BA08-C41A-46A9-840F-89F4528C008D}"/>
            </a:ext>
          </a:extLst>
        </xdr:cNvPr>
        <xdr:cNvSpPr/>
      </xdr:nvSpPr>
      <xdr:spPr bwMode="auto">
        <a:xfrm rot="10800000">
          <a:off x="34728150" y="9189720"/>
          <a:ext cx="731520" cy="48006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167640</xdr:colOff>
      <xdr:row>32</xdr:row>
      <xdr:rowOff>72390</xdr:rowOff>
    </xdr:from>
    <xdr:to>
      <xdr:col>38</xdr:col>
      <xdr:colOff>652272</xdr:colOff>
      <xdr:row>37</xdr:row>
      <xdr:rowOff>98298</xdr:rowOff>
    </xdr:to>
    <xdr:sp macro="" textlink="">
      <xdr:nvSpPr>
        <xdr:cNvPr id="36" name="Pil: ned 35">
          <a:extLst>
            <a:ext uri="{FF2B5EF4-FFF2-40B4-BE49-F238E27FC236}">
              <a16:creationId xmlns:a16="http://schemas.microsoft.com/office/drawing/2014/main" id="{A47BAFAF-34F7-4142-B354-A119D6AE5081}"/>
            </a:ext>
          </a:extLst>
        </xdr:cNvPr>
        <xdr:cNvSpPr/>
      </xdr:nvSpPr>
      <xdr:spPr bwMode="auto">
        <a:xfrm rot="10800000">
          <a:off x="34914840" y="616839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144780</xdr:colOff>
      <xdr:row>66</xdr:row>
      <xdr:rowOff>26670</xdr:rowOff>
    </xdr:from>
    <xdr:to>
      <xdr:col>13</xdr:col>
      <xdr:colOff>629412</xdr:colOff>
      <xdr:row>71</xdr:row>
      <xdr:rowOff>52578</xdr:rowOff>
    </xdr:to>
    <xdr:sp macro="" textlink="">
      <xdr:nvSpPr>
        <xdr:cNvPr id="38" name="Pil: opp 37">
          <a:extLst>
            <a:ext uri="{FF2B5EF4-FFF2-40B4-BE49-F238E27FC236}">
              <a16:creationId xmlns:a16="http://schemas.microsoft.com/office/drawing/2014/main" id="{FE9D8256-BB9F-4718-B884-20D1898C85A8}"/>
            </a:ext>
          </a:extLst>
        </xdr:cNvPr>
        <xdr:cNvSpPr/>
      </xdr:nvSpPr>
      <xdr:spPr bwMode="auto">
        <a:xfrm>
          <a:off x="12031980" y="125996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102870</xdr:colOff>
      <xdr:row>78</xdr:row>
      <xdr:rowOff>41910</xdr:rowOff>
    </xdr:from>
    <xdr:to>
      <xdr:col>13</xdr:col>
      <xdr:colOff>587502</xdr:colOff>
      <xdr:row>83</xdr:row>
      <xdr:rowOff>67818</xdr:rowOff>
    </xdr:to>
    <xdr:sp macro="" textlink="">
      <xdr:nvSpPr>
        <xdr:cNvPr id="39" name="Pil: opp 38">
          <a:extLst>
            <a:ext uri="{FF2B5EF4-FFF2-40B4-BE49-F238E27FC236}">
              <a16:creationId xmlns:a16="http://schemas.microsoft.com/office/drawing/2014/main" id="{D130B8AC-AA01-45BB-8F12-D891C2CF192F}"/>
            </a:ext>
          </a:extLst>
        </xdr:cNvPr>
        <xdr:cNvSpPr/>
      </xdr:nvSpPr>
      <xdr:spPr bwMode="auto">
        <a:xfrm rot="10800000">
          <a:off x="11990070" y="149009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35052</xdr:colOff>
      <xdr:row>74</xdr:row>
      <xdr:rowOff>14478</xdr:rowOff>
    </xdr:from>
    <xdr:to>
      <xdr:col>13</xdr:col>
      <xdr:colOff>784860</xdr:colOff>
      <xdr:row>76</xdr:row>
      <xdr:rowOff>148590</xdr:rowOff>
    </xdr:to>
    <xdr:sp macro="" textlink="">
      <xdr:nvSpPr>
        <xdr:cNvPr id="40" name="Pil: opp 39">
          <a:extLst>
            <a:ext uri="{FF2B5EF4-FFF2-40B4-BE49-F238E27FC236}">
              <a16:creationId xmlns:a16="http://schemas.microsoft.com/office/drawing/2014/main" id="{086A6501-C6D1-4FC8-AA9E-3A275178442B}"/>
            </a:ext>
          </a:extLst>
        </xdr:cNvPr>
        <xdr:cNvSpPr/>
      </xdr:nvSpPr>
      <xdr:spPr bwMode="auto">
        <a:xfrm rot="5400000">
          <a:off x="12039600" y="13994130"/>
          <a:ext cx="515112" cy="7498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910590</xdr:colOff>
      <xdr:row>64</xdr:row>
      <xdr:rowOff>129540</xdr:rowOff>
    </xdr:from>
    <xdr:to>
      <xdr:col>25</xdr:col>
      <xdr:colOff>567690</xdr:colOff>
      <xdr:row>94</xdr:row>
      <xdr:rowOff>83820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6320C191-BD99-4CBE-92B8-1D79E3123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160020</xdr:colOff>
      <xdr:row>67</xdr:row>
      <xdr:rowOff>26670</xdr:rowOff>
    </xdr:from>
    <xdr:to>
      <xdr:col>26</xdr:col>
      <xdr:colOff>644652</xdr:colOff>
      <xdr:row>72</xdr:row>
      <xdr:rowOff>52578</xdr:rowOff>
    </xdr:to>
    <xdr:sp macro="" textlink="">
      <xdr:nvSpPr>
        <xdr:cNvPr id="42" name="Pil: opp 41">
          <a:extLst>
            <a:ext uri="{FF2B5EF4-FFF2-40B4-BE49-F238E27FC236}">
              <a16:creationId xmlns:a16="http://schemas.microsoft.com/office/drawing/2014/main" id="{740C87F3-99F2-4394-BA56-3607D7F757C6}"/>
            </a:ext>
          </a:extLst>
        </xdr:cNvPr>
        <xdr:cNvSpPr/>
      </xdr:nvSpPr>
      <xdr:spPr bwMode="auto">
        <a:xfrm>
          <a:off x="23934420" y="127901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73152</xdr:colOff>
      <xdr:row>74</xdr:row>
      <xdr:rowOff>185928</xdr:rowOff>
    </xdr:from>
    <xdr:to>
      <xdr:col>26</xdr:col>
      <xdr:colOff>735330</xdr:colOff>
      <xdr:row>77</xdr:row>
      <xdr:rowOff>129540</xdr:rowOff>
    </xdr:to>
    <xdr:sp macro="" textlink="">
      <xdr:nvSpPr>
        <xdr:cNvPr id="43" name="Pil: opp 42">
          <a:extLst>
            <a:ext uri="{FF2B5EF4-FFF2-40B4-BE49-F238E27FC236}">
              <a16:creationId xmlns:a16="http://schemas.microsoft.com/office/drawing/2014/main" id="{0409057A-0961-413F-A2E4-86060FE9AFF4}"/>
            </a:ext>
          </a:extLst>
        </xdr:cNvPr>
        <xdr:cNvSpPr/>
      </xdr:nvSpPr>
      <xdr:spPr bwMode="auto">
        <a:xfrm rot="5400000">
          <a:off x="23921085" y="14209395"/>
          <a:ext cx="515112" cy="66217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99060</xdr:colOff>
      <xdr:row>80</xdr:row>
      <xdr:rowOff>49530</xdr:rowOff>
    </xdr:from>
    <xdr:to>
      <xdr:col>26</xdr:col>
      <xdr:colOff>583692</xdr:colOff>
      <xdr:row>85</xdr:row>
      <xdr:rowOff>75438</xdr:rowOff>
    </xdr:to>
    <xdr:sp macro="" textlink="">
      <xdr:nvSpPr>
        <xdr:cNvPr id="44" name="Pil: opp 43">
          <a:extLst>
            <a:ext uri="{FF2B5EF4-FFF2-40B4-BE49-F238E27FC236}">
              <a16:creationId xmlns:a16="http://schemas.microsoft.com/office/drawing/2014/main" id="{79EE9FF8-6CF0-4912-987D-C431174F32C5}"/>
            </a:ext>
          </a:extLst>
        </xdr:cNvPr>
        <xdr:cNvSpPr/>
      </xdr:nvSpPr>
      <xdr:spPr bwMode="auto">
        <a:xfrm rot="10800000">
          <a:off x="23873460" y="1528953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64</xdr:row>
      <xdr:rowOff>106680</xdr:rowOff>
    </xdr:from>
    <xdr:to>
      <xdr:col>37</xdr:col>
      <xdr:colOff>853440</xdr:colOff>
      <xdr:row>94</xdr:row>
      <xdr:rowOff>106680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BC6E1BB2-B403-416B-B8A0-B4FF87ED7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190500</xdr:colOff>
      <xdr:row>64</xdr:row>
      <xdr:rowOff>110490</xdr:rowOff>
    </xdr:from>
    <xdr:to>
      <xdr:col>38</xdr:col>
      <xdr:colOff>675132</xdr:colOff>
      <xdr:row>69</xdr:row>
      <xdr:rowOff>136398</xdr:rowOff>
    </xdr:to>
    <xdr:sp macro="" textlink="">
      <xdr:nvSpPr>
        <xdr:cNvPr id="46" name="Pil: ned 45">
          <a:extLst>
            <a:ext uri="{FF2B5EF4-FFF2-40B4-BE49-F238E27FC236}">
              <a16:creationId xmlns:a16="http://schemas.microsoft.com/office/drawing/2014/main" id="{A59E0604-9645-43CA-A679-387960973864}"/>
            </a:ext>
          </a:extLst>
        </xdr:cNvPr>
        <xdr:cNvSpPr/>
      </xdr:nvSpPr>
      <xdr:spPr bwMode="auto">
        <a:xfrm rot="10800000">
          <a:off x="34937700" y="1230249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145542</xdr:colOff>
      <xdr:row>73</xdr:row>
      <xdr:rowOff>86868</xdr:rowOff>
    </xdr:from>
    <xdr:to>
      <xdr:col>38</xdr:col>
      <xdr:colOff>819150</xdr:colOff>
      <xdr:row>76</xdr:row>
      <xdr:rowOff>30480</xdr:rowOff>
    </xdr:to>
    <xdr:sp macro="" textlink="">
      <xdr:nvSpPr>
        <xdr:cNvPr id="47" name="Pil: ned 46">
          <a:extLst>
            <a:ext uri="{FF2B5EF4-FFF2-40B4-BE49-F238E27FC236}">
              <a16:creationId xmlns:a16="http://schemas.microsoft.com/office/drawing/2014/main" id="{506C462B-D9D3-4C3D-B108-1DBE8E3DEC7D}"/>
            </a:ext>
          </a:extLst>
        </xdr:cNvPr>
        <xdr:cNvSpPr/>
      </xdr:nvSpPr>
      <xdr:spPr bwMode="auto">
        <a:xfrm rot="16200000">
          <a:off x="34971990" y="13914120"/>
          <a:ext cx="515112" cy="6736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129540</xdr:colOff>
      <xdr:row>78</xdr:row>
      <xdr:rowOff>163830</xdr:rowOff>
    </xdr:from>
    <xdr:to>
      <xdr:col>38</xdr:col>
      <xdr:colOff>815340</xdr:colOff>
      <xdr:row>81</xdr:row>
      <xdr:rowOff>68580</xdr:rowOff>
    </xdr:to>
    <xdr:sp macro="" textlink="">
      <xdr:nvSpPr>
        <xdr:cNvPr id="48" name="Pil: ned 47">
          <a:extLst>
            <a:ext uri="{FF2B5EF4-FFF2-40B4-BE49-F238E27FC236}">
              <a16:creationId xmlns:a16="http://schemas.microsoft.com/office/drawing/2014/main" id="{C01E8AFF-7E08-49E0-AF08-B435CFEE7A4D}"/>
            </a:ext>
          </a:extLst>
        </xdr:cNvPr>
        <xdr:cNvSpPr/>
      </xdr:nvSpPr>
      <xdr:spPr bwMode="auto">
        <a:xfrm rot="5400000">
          <a:off x="34981515" y="14918055"/>
          <a:ext cx="476250" cy="685800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57150</xdr:colOff>
      <xdr:row>82</xdr:row>
      <xdr:rowOff>175260</xdr:rowOff>
    </xdr:from>
    <xdr:to>
      <xdr:col>38</xdr:col>
      <xdr:colOff>541782</xdr:colOff>
      <xdr:row>88</xdr:row>
      <xdr:rowOff>10668</xdr:rowOff>
    </xdr:to>
    <xdr:sp macro="" textlink="">
      <xdr:nvSpPr>
        <xdr:cNvPr id="49" name="Pil: ned 48">
          <a:extLst>
            <a:ext uri="{FF2B5EF4-FFF2-40B4-BE49-F238E27FC236}">
              <a16:creationId xmlns:a16="http://schemas.microsoft.com/office/drawing/2014/main" id="{C3539CD6-96B2-45E4-837E-B90D481FF5FC}"/>
            </a:ext>
          </a:extLst>
        </xdr:cNvPr>
        <xdr:cNvSpPr/>
      </xdr:nvSpPr>
      <xdr:spPr bwMode="auto">
        <a:xfrm>
          <a:off x="34804350" y="15796260"/>
          <a:ext cx="484632" cy="978408"/>
        </a:xfrm>
        <a:prstGeom prst="down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45720</xdr:colOff>
      <xdr:row>64</xdr:row>
      <xdr:rowOff>7620</xdr:rowOff>
    </xdr:from>
    <xdr:to>
      <xdr:col>49</xdr:col>
      <xdr:colOff>792480</xdr:colOff>
      <xdr:row>93</xdr:row>
      <xdr:rowOff>110490</xdr:rowOff>
    </xdr:to>
    <xdr:graphicFrame macro="">
      <xdr:nvGraphicFramePr>
        <xdr:cNvPr id="50" name="Diagram 49">
          <a:extLst>
            <a:ext uri="{FF2B5EF4-FFF2-40B4-BE49-F238E27FC236}">
              <a16:creationId xmlns:a16="http://schemas.microsoft.com/office/drawing/2014/main" id="{A01236D4-492B-4F72-A533-334C2E4C8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64</xdr:row>
      <xdr:rowOff>144780</xdr:rowOff>
    </xdr:from>
    <xdr:to>
      <xdr:col>12</xdr:col>
      <xdr:colOff>670560</xdr:colOff>
      <xdr:row>94</xdr:row>
      <xdr:rowOff>129540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7D70C742-39B9-4C75-A7FB-E9E850B44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96</xdr:row>
      <xdr:rowOff>167640</xdr:rowOff>
    </xdr:from>
    <xdr:to>
      <xdr:col>12</xdr:col>
      <xdr:colOff>754380</xdr:colOff>
      <xdr:row>126</xdr:row>
      <xdr:rowOff>129540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71EC1772-03C4-461B-ACA1-E109AFDE9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228600</xdr:colOff>
      <xdr:row>99</xdr:row>
      <xdr:rowOff>121920</xdr:rowOff>
    </xdr:from>
    <xdr:to>
      <xdr:col>13</xdr:col>
      <xdr:colOff>713232</xdr:colOff>
      <xdr:row>104</xdr:row>
      <xdr:rowOff>147828</xdr:rowOff>
    </xdr:to>
    <xdr:sp macro="" textlink="">
      <xdr:nvSpPr>
        <xdr:cNvPr id="53" name="Pil: opp 52">
          <a:extLst>
            <a:ext uri="{FF2B5EF4-FFF2-40B4-BE49-F238E27FC236}">
              <a16:creationId xmlns:a16="http://schemas.microsoft.com/office/drawing/2014/main" id="{FE8FB953-0FD9-4098-9ED0-5B8C70B3F105}"/>
            </a:ext>
          </a:extLst>
        </xdr:cNvPr>
        <xdr:cNvSpPr/>
      </xdr:nvSpPr>
      <xdr:spPr bwMode="auto">
        <a:xfrm>
          <a:off x="12115800" y="189814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108</xdr:row>
      <xdr:rowOff>167640</xdr:rowOff>
    </xdr:from>
    <xdr:to>
      <xdr:col>13</xdr:col>
      <xdr:colOff>822960</xdr:colOff>
      <xdr:row>111</xdr:row>
      <xdr:rowOff>114300</xdr:rowOff>
    </xdr:to>
    <xdr:sp macro="" textlink="">
      <xdr:nvSpPr>
        <xdr:cNvPr id="54" name="Pil: opp 53">
          <a:extLst>
            <a:ext uri="{FF2B5EF4-FFF2-40B4-BE49-F238E27FC236}">
              <a16:creationId xmlns:a16="http://schemas.microsoft.com/office/drawing/2014/main" id="{FD31DB96-9FDC-4E28-A25A-9271D4AF8EBB}"/>
            </a:ext>
          </a:extLst>
        </xdr:cNvPr>
        <xdr:cNvSpPr/>
      </xdr:nvSpPr>
      <xdr:spPr bwMode="auto">
        <a:xfrm rot="5400000">
          <a:off x="12051030" y="20600670"/>
          <a:ext cx="518160" cy="8001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7620</xdr:colOff>
      <xdr:row>96</xdr:row>
      <xdr:rowOff>186690</xdr:rowOff>
    </xdr:from>
    <xdr:to>
      <xdr:col>25</xdr:col>
      <xdr:colOff>670560</xdr:colOff>
      <xdr:row>126</xdr:row>
      <xdr:rowOff>106680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FB52E67B-C40B-48FA-B77A-02BEDE4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26</xdr:col>
      <xdr:colOff>144780</xdr:colOff>
      <xdr:row>110</xdr:row>
      <xdr:rowOff>38100</xdr:rowOff>
    </xdr:from>
    <xdr:to>
      <xdr:col>26</xdr:col>
      <xdr:colOff>895350</xdr:colOff>
      <xdr:row>113</xdr:row>
      <xdr:rowOff>3810</xdr:rowOff>
    </xdr:to>
    <xdr:sp macro="" textlink="">
      <xdr:nvSpPr>
        <xdr:cNvPr id="56" name="Pil: opp 55">
          <a:extLst>
            <a:ext uri="{FF2B5EF4-FFF2-40B4-BE49-F238E27FC236}">
              <a16:creationId xmlns:a16="http://schemas.microsoft.com/office/drawing/2014/main" id="{54F7AF20-1557-41A7-9BF6-35647724DD50}"/>
            </a:ext>
          </a:extLst>
        </xdr:cNvPr>
        <xdr:cNvSpPr/>
      </xdr:nvSpPr>
      <xdr:spPr bwMode="auto">
        <a:xfrm rot="5400000">
          <a:off x="24025860" y="20886420"/>
          <a:ext cx="537210" cy="75057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190500</xdr:colOff>
      <xdr:row>101</xdr:row>
      <xdr:rowOff>91440</xdr:rowOff>
    </xdr:from>
    <xdr:to>
      <xdr:col>26</xdr:col>
      <xdr:colOff>675132</xdr:colOff>
      <xdr:row>106</xdr:row>
      <xdr:rowOff>117348</xdr:rowOff>
    </xdr:to>
    <xdr:sp macro="" textlink="">
      <xdr:nvSpPr>
        <xdr:cNvPr id="57" name="Pil: opp 56">
          <a:extLst>
            <a:ext uri="{FF2B5EF4-FFF2-40B4-BE49-F238E27FC236}">
              <a16:creationId xmlns:a16="http://schemas.microsoft.com/office/drawing/2014/main" id="{9124E69F-39AA-46E1-BAF9-ED396CE87F00}"/>
            </a:ext>
          </a:extLst>
        </xdr:cNvPr>
        <xdr:cNvSpPr/>
      </xdr:nvSpPr>
      <xdr:spPr bwMode="auto">
        <a:xfrm>
          <a:off x="23964900" y="193319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60960</xdr:colOff>
      <xdr:row>96</xdr:row>
      <xdr:rowOff>160020</xdr:rowOff>
    </xdr:from>
    <xdr:to>
      <xdr:col>37</xdr:col>
      <xdr:colOff>762000</xdr:colOff>
      <xdr:row>126</xdr:row>
      <xdr:rowOff>76200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12F78B4E-1E90-4718-A7C3-F913A2794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38</xdr:col>
      <xdr:colOff>236220</xdr:colOff>
      <xdr:row>111</xdr:row>
      <xdr:rowOff>144780</xdr:rowOff>
    </xdr:from>
    <xdr:to>
      <xdr:col>38</xdr:col>
      <xdr:colOff>838200</xdr:colOff>
      <xdr:row>114</xdr:row>
      <xdr:rowOff>95250</xdr:rowOff>
    </xdr:to>
    <xdr:sp macro="" textlink="">
      <xdr:nvSpPr>
        <xdr:cNvPr id="59" name="Pil: opp 58">
          <a:extLst>
            <a:ext uri="{FF2B5EF4-FFF2-40B4-BE49-F238E27FC236}">
              <a16:creationId xmlns:a16="http://schemas.microsoft.com/office/drawing/2014/main" id="{9AA72C7D-D2FD-4902-8F5F-7DE4BDA0DD7C}"/>
            </a:ext>
          </a:extLst>
        </xdr:cNvPr>
        <xdr:cNvSpPr/>
      </xdr:nvSpPr>
      <xdr:spPr bwMode="auto">
        <a:xfrm rot="5400000">
          <a:off x="35023425" y="21250275"/>
          <a:ext cx="521970" cy="6019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243840</xdr:colOff>
      <xdr:row>99</xdr:row>
      <xdr:rowOff>80010</xdr:rowOff>
    </xdr:from>
    <xdr:to>
      <xdr:col>38</xdr:col>
      <xdr:colOff>728472</xdr:colOff>
      <xdr:row>104</xdr:row>
      <xdr:rowOff>105918</xdr:rowOff>
    </xdr:to>
    <xdr:sp macro="" textlink="">
      <xdr:nvSpPr>
        <xdr:cNvPr id="60" name="Pil: opp 59">
          <a:extLst>
            <a:ext uri="{FF2B5EF4-FFF2-40B4-BE49-F238E27FC236}">
              <a16:creationId xmlns:a16="http://schemas.microsoft.com/office/drawing/2014/main" id="{14C2643D-037F-4630-88C4-1A283C417FED}"/>
            </a:ext>
          </a:extLst>
        </xdr:cNvPr>
        <xdr:cNvSpPr/>
      </xdr:nvSpPr>
      <xdr:spPr bwMode="auto">
        <a:xfrm>
          <a:off x="34991040" y="189395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19050</xdr:colOff>
      <xdr:row>96</xdr:row>
      <xdr:rowOff>121920</xdr:rowOff>
    </xdr:from>
    <xdr:to>
      <xdr:col>49</xdr:col>
      <xdr:colOff>830580</xdr:colOff>
      <xdr:row>126</xdr:row>
      <xdr:rowOff>11430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C8186F80-D66D-48A3-922D-D5EBBFD63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128</xdr:row>
      <xdr:rowOff>144780</xdr:rowOff>
    </xdr:from>
    <xdr:to>
      <xdr:col>12</xdr:col>
      <xdr:colOff>792480</xdr:colOff>
      <xdr:row>158</xdr:row>
      <xdr:rowOff>129540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292B67C5-034E-4201-BEDF-054DDBD05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129540</xdr:colOff>
      <xdr:row>131</xdr:row>
      <xdr:rowOff>45720</xdr:rowOff>
    </xdr:from>
    <xdr:to>
      <xdr:col>13</xdr:col>
      <xdr:colOff>614172</xdr:colOff>
      <xdr:row>136</xdr:row>
      <xdr:rowOff>71628</xdr:rowOff>
    </xdr:to>
    <xdr:sp macro="" textlink="">
      <xdr:nvSpPr>
        <xdr:cNvPr id="63" name="Pil: opp 62">
          <a:extLst>
            <a:ext uri="{FF2B5EF4-FFF2-40B4-BE49-F238E27FC236}">
              <a16:creationId xmlns:a16="http://schemas.microsoft.com/office/drawing/2014/main" id="{4122BEE1-446D-4E51-B844-4AEDEC77C7B7}"/>
            </a:ext>
          </a:extLst>
        </xdr:cNvPr>
        <xdr:cNvSpPr/>
      </xdr:nvSpPr>
      <xdr:spPr bwMode="auto">
        <a:xfrm>
          <a:off x="12016740" y="250012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45720</xdr:colOff>
      <xdr:row>141</xdr:row>
      <xdr:rowOff>76200</xdr:rowOff>
    </xdr:from>
    <xdr:to>
      <xdr:col>13</xdr:col>
      <xdr:colOff>777240</xdr:colOff>
      <xdr:row>144</xdr:row>
      <xdr:rowOff>60960</xdr:rowOff>
    </xdr:to>
    <xdr:sp macro="" textlink="">
      <xdr:nvSpPr>
        <xdr:cNvPr id="64" name="Pil: opp 63">
          <a:extLst>
            <a:ext uri="{FF2B5EF4-FFF2-40B4-BE49-F238E27FC236}">
              <a16:creationId xmlns:a16="http://schemas.microsoft.com/office/drawing/2014/main" id="{5AC9DB86-B6DB-46DD-900A-7658251ECA07}"/>
            </a:ext>
          </a:extLst>
        </xdr:cNvPr>
        <xdr:cNvSpPr/>
      </xdr:nvSpPr>
      <xdr:spPr bwMode="auto">
        <a:xfrm rot="5400000">
          <a:off x="12020550" y="26849070"/>
          <a:ext cx="556260" cy="7315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198120</xdr:colOff>
      <xdr:row>113</xdr:row>
      <xdr:rowOff>167640</xdr:rowOff>
    </xdr:from>
    <xdr:to>
      <xdr:col>13</xdr:col>
      <xdr:colOff>682752</xdr:colOff>
      <xdr:row>119</xdr:row>
      <xdr:rowOff>3048</xdr:rowOff>
    </xdr:to>
    <xdr:sp macro="" textlink="">
      <xdr:nvSpPr>
        <xdr:cNvPr id="65" name="Pil: opp 64">
          <a:extLst>
            <a:ext uri="{FF2B5EF4-FFF2-40B4-BE49-F238E27FC236}">
              <a16:creationId xmlns:a16="http://schemas.microsoft.com/office/drawing/2014/main" id="{9AF4A802-C9C5-48D8-A19F-065ADF987318}"/>
            </a:ext>
          </a:extLst>
        </xdr:cNvPr>
        <xdr:cNvSpPr/>
      </xdr:nvSpPr>
      <xdr:spPr bwMode="auto">
        <a:xfrm rot="10800000">
          <a:off x="12085320" y="216941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114300</xdr:colOff>
      <xdr:row>147</xdr:row>
      <xdr:rowOff>99060</xdr:rowOff>
    </xdr:from>
    <xdr:to>
      <xdr:col>13</xdr:col>
      <xdr:colOff>598932</xdr:colOff>
      <xdr:row>152</xdr:row>
      <xdr:rowOff>124968</xdr:rowOff>
    </xdr:to>
    <xdr:sp macro="" textlink="">
      <xdr:nvSpPr>
        <xdr:cNvPr id="66" name="Pil: opp 65">
          <a:extLst>
            <a:ext uri="{FF2B5EF4-FFF2-40B4-BE49-F238E27FC236}">
              <a16:creationId xmlns:a16="http://schemas.microsoft.com/office/drawing/2014/main" id="{8F8DBF68-1FC5-4C2E-A199-4685FB6A689D}"/>
            </a:ext>
          </a:extLst>
        </xdr:cNvPr>
        <xdr:cNvSpPr/>
      </xdr:nvSpPr>
      <xdr:spPr bwMode="auto">
        <a:xfrm rot="10800000">
          <a:off x="12001500" y="281025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891540</xdr:colOff>
      <xdr:row>128</xdr:row>
      <xdr:rowOff>167640</xdr:rowOff>
    </xdr:from>
    <xdr:to>
      <xdr:col>25</xdr:col>
      <xdr:colOff>777240</xdr:colOff>
      <xdr:row>158</xdr:row>
      <xdr:rowOff>121920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C023D651-AA61-4C7A-B269-D0F9E4094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26</xdr:col>
      <xdr:colOff>179070</xdr:colOff>
      <xdr:row>131</xdr:row>
      <xdr:rowOff>7620</xdr:rowOff>
    </xdr:from>
    <xdr:to>
      <xdr:col>26</xdr:col>
      <xdr:colOff>663702</xdr:colOff>
      <xdr:row>136</xdr:row>
      <xdr:rowOff>33528</xdr:rowOff>
    </xdr:to>
    <xdr:sp macro="" textlink="">
      <xdr:nvSpPr>
        <xdr:cNvPr id="68" name="Pil: opp 67">
          <a:extLst>
            <a:ext uri="{FF2B5EF4-FFF2-40B4-BE49-F238E27FC236}">
              <a16:creationId xmlns:a16="http://schemas.microsoft.com/office/drawing/2014/main" id="{E4990727-A610-441B-BDA9-8E24A61768A2}"/>
            </a:ext>
          </a:extLst>
        </xdr:cNvPr>
        <xdr:cNvSpPr/>
      </xdr:nvSpPr>
      <xdr:spPr bwMode="auto">
        <a:xfrm>
          <a:off x="23953470" y="249631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68580</xdr:colOff>
      <xdr:row>141</xdr:row>
      <xdr:rowOff>53340</xdr:rowOff>
    </xdr:from>
    <xdr:to>
      <xdr:col>26</xdr:col>
      <xdr:colOff>762000</xdr:colOff>
      <xdr:row>143</xdr:row>
      <xdr:rowOff>156210</xdr:rowOff>
    </xdr:to>
    <xdr:sp macro="" textlink="">
      <xdr:nvSpPr>
        <xdr:cNvPr id="69" name="Pil: opp 68">
          <a:extLst>
            <a:ext uri="{FF2B5EF4-FFF2-40B4-BE49-F238E27FC236}">
              <a16:creationId xmlns:a16="http://schemas.microsoft.com/office/drawing/2014/main" id="{0BC84A54-D0F7-4147-8241-03EB6B0C75DE}"/>
            </a:ext>
          </a:extLst>
        </xdr:cNvPr>
        <xdr:cNvSpPr/>
      </xdr:nvSpPr>
      <xdr:spPr bwMode="auto">
        <a:xfrm rot="5400000">
          <a:off x="23947755" y="26809065"/>
          <a:ext cx="483870" cy="6934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125730</xdr:colOff>
      <xdr:row>145</xdr:row>
      <xdr:rowOff>19050</xdr:rowOff>
    </xdr:from>
    <xdr:to>
      <xdr:col>26</xdr:col>
      <xdr:colOff>610362</xdr:colOff>
      <xdr:row>150</xdr:row>
      <xdr:rowOff>44958</xdr:rowOff>
    </xdr:to>
    <xdr:sp macro="" textlink="">
      <xdr:nvSpPr>
        <xdr:cNvPr id="70" name="Pil: opp 69">
          <a:extLst>
            <a:ext uri="{FF2B5EF4-FFF2-40B4-BE49-F238E27FC236}">
              <a16:creationId xmlns:a16="http://schemas.microsoft.com/office/drawing/2014/main" id="{B782560E-6B2A-4DC6-B0AE-FA3B21FE7658}"/>
            </a:ext>
          </a:extLst>
        </xdr:cNvPr>
        <xdr:cNvSpPr/>
      </xdr:nvSpPr>
      <xdr:spPr bwMode="auto">
        <a:xfrm rot="10800000">
          <a:off x="23900130" y="276415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</xdr:colOff>
      <xdr:row>128</xdr:row>
      <xdr:rowOff>137160</xdr:rowOff>
    </xdr:from>
    <xdr:to>
      <xdr:col>37</xdr:col>
      <xdr:colOff>731520</xdr:colOff>
      <xdr:row>157</xdr:row>
      <xdr:rowOff>182880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35761E75-A98B-476B-83F2-465CA129A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38</xdr:col>
      <xdr:colOff>205740</xdr:colOff>
      <xdr:row>131</xdr:row>
      <xdr:rowOff>26670</xdr:rowOff>
    </xdr:from>
    <xdr:to>
      <xdr:col>38</xdr:col>
      <xdr:colOff>690372</xdr:colOff>
      <xdr:row>136</xdr:row>
      <xdr:rowOff>52578</xdr:rowOff>
    </xdr:to>
    <xdr:sp macro="" textlink="">
      <xdr:nvSpPr>
        <xdr:cNvPr id="72" name="Pil: opp 71">
          <a:extLst>
            <a:ext uri="{FF2B5EF4-FFF2-40B4-BE49-F238E27FC236}">
              <a16:creationId xmlns:a16="http://schemas.microsoft.com/office/drawing/2014/main" id="{15882051-C9FD-47FE-9BEA-9A46B8D13243}"/>
            </a:ext>
          </a:extLst>
        </xdr:cNvPr>
        <xdr:cNvSpPr/>
      </xdr:nvSpPr>
      <xdr:spPr bwMode="auto">
        <a:xfrm>
          <a:off x="34952940" y="249821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60960</xdr:colOff>
      <xdr:row>141</xdr:row>
      <xdr:rowOff>133350</xdr:rowOff>
    </xdr:from>
    <xdr:to>
      <xdr:col>38</xdr:col>
      <xdr:colOff>807720</xdr:colOff>
      <xdr:row>144</xdr:row>
      <xdr:rowOff>76200</xdr:rowOff>
    </xdr:to>
    <xdr:sp macro="" textlink="">
      <xdr:nvSpPr>
        <xdr:cNvPr id="73" name="Pil: opp 72">
          <a:extLst>
            <a:ext uri="{FF2B5EF4-FFF2-40B4-BE49-F238E27FC236}">
              <a16:creationId xmlns:a16="http://schemas.microsoft.com/office/drawing/2014/main" id="{0E7DA908-A5C4-4924-B416-6F24B2D4545B}"/>
            </a:ext>
          </a:extLst>
        </xdr:cNvPr>
        <xdr:cNvSpPr/>
      </xdr:nvSpPr>
      <xdr:spPr bwMode="auto">
        <a:xfrm rot="5400000">
          <a:off x="34924365" y="26877645"/>
          <a:ext cx="514350" cy="7467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95250</xdr:colOff>
      <xdr:row>146</xdr:row>
      <xdr:rowOff>114300</xdr:rowOff>
    </xdr:from>
    <xdr:to>
      <xdr:col>38</xdr:col>
      <xdr:colOff>579882</xdr:colOff>
      <xdr:row>151</xdr:row>
      <xdr:rowOff>140208</xdr:rowOff>
    </xdr:to>
    <xdr:sp macro="" textlink="">
      <xdr:nvSpPr>
        <xdr:cNvPr id="74" name="Pil: opp 73">
          <a:extLst>
            <a:ext uri="{FF2B5EF4-FFF2-40B4-BE49-F238E27FC236}">
              <a16:creationId xmlns:a16="http://schemas.microsoft.com/office/drawing/2014/main" id="{141F5344-5C11-4E43-BD11-FD50A310748B}"/>
            </a:ext>
          </a:extLst>
        </xdr:cNvPr>
        <xdr:cNvSpPr/>
      </xdr:nvSpPr>
      <xdr:spPr bwMode="auto">
        <a:xfrm rot="10800000">
          <a:off x="34842450" y="279273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887730</xdr:colOff>
      <xdr:row>128</xdr:row>
      <xdr:rowOff>114300</xdr:rowOff>
    </xdr:from>
    <xdr:to>
      <xdr:col>49</xdr:col>
      <xdr:colOff>807720</xdr:colOff>
      <xdr:row>158</xdr:row>
      <xdr:rowOff>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89FFA22A-36E1-4B37-8E4F-99B460208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891540</xdr:colOff>
      <xdr:row>160</xdr:row>
      <xdr:rowOff>175260</xdr:rowOff>
    </xdr:from>
    <xdr:to>
      <xdr:col>12</xdr:col>
      <xdr:colOff>815340</xdr:colOff>
      <xdr:row>190</xdr:row>
      <xdr:rowOff>137160</xdr:rowOff>
    </xdr:to>
    <xdr:graphicFrame macro="">
      <xdr:nvGraphicFramePr>
        <xdr:cNvPr id="79" name="Diagram 2">
          <a:extLst>
            <a:ext uri="{FF2B5EF4-FFF2-40B4-BE49-F238E27FC236}">
              <a16:creationId xmlns:a16="http://schemas.microsoft.com/office/drawing/2014/main" id="{D9977BE3-0A1A-45C3-80AA-AC2484CAE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83820</xdr:colOff>
      <xdr:row>164</xdr:row>
      <xdr:rowOff>68580</xdr:rowOff>
    </xdr:from>
    <xdr:to>
      <xdr:col>13</xdr:col>
      <xdr:colOff>568452</xdr:colOff>
      <xdr:row>169</xdr:row>
      <xdr:rowOff>94488</xdr:rowOff>
    </xdr:to>
    <xdr:sp macro="" textlink="">
      <xdr:nvSpPr>
        <xdr:cNvPr id="80" name="Pil: opp 79">
          <a:extLst>
            <a:ext uri="{FF2B5EF4-FFF2-40B4-BE49-F238E27FC236}">
              <a16:creationId xmlns:a16="http://schemas.microsoft.com/office/drawing/2014/main" id="{4987C715-B441-49A1-9998-25BD2A111608}"/>
            </a:ext>
          </a:extLst>
        </xdr:cNvPr>
        <xdr:cNvSpPr/>
      </xdr:nvSpPr>
      <xdr:spPr bwMode="auto">
        <a:xfrm>
          <a:off x="11971020" y="313105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76200</xdr:colOff>
      <xdr:row>173</xdr:row>
      <xdr:rowOff>167640</xdr:rowOff>
    </xdr:from>
    <xdr:to>
      <xdr:col>13</xdr:col>
      <xdr:colOff>792480</xdr:colOff>
      <xdr:row>176</xdr:row>
      <xdr:rowOff>106680</xdr:rowOff>
    </xdr:to>
    <xdr:sp macro="" textlink="">
      <xdr:nvSpPr>
        <xdr:cNvPr id="81" name="Pil: opp 80">
          <a:extLst>
            <a:ext uri="{FF2B5EF4-FFF2-40B4-BE49-F238E27FC236}">
              <a16:creationId xmlns:a16="http://schemas.microsoft.com/office/drawing/2014/main" id="{A1A8E725-B2E1-4EAC-8A5B-B3E049DE8B22}"/>
            </a:ext>
          </a:extLst>
        </xdr:cNvPr>
        <xdr:cNvSpPr/>
      </xdr:nvSpPr>
      <xdr:spPr bwMode="auto">
        <a:xfrm rot="5400000">
          <a:off x="12066270" y="33021270"/>
          <a:ext cx="510540" cy="7162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175260</xdr:colOff>
      <xdr:row>177</xdr:row>
      <xdr:rowOff>182880</xdr:rowOff>
    </xdr:from>
    <xdr:to>
      <xdr:col>13</xdr:col>
      <xdr:colOff>659892</xdr:colOff>
      <xdr:row>183</xdr:row>
      <xdr:rowOff>18288</xdr:rowOff>
    </xdr:to>
    <xdr:sp macro="" textlink="">
      <xdr:nvSpPr>
        <xdr:cNvPr id="82" name="Pil: opp 81">
          <a:extLst>
            <a:ext uri="{FF2B5EF4-FFF2-40B4-BE49-F238E27FC236}">
              <a16:creationId xmlns:a16="http://schemas.microsoft.com/office/drawing/2014/main" id="{EA5E98F0-5C0B-4F1F-99EB-97EF9B796257}"/>
            </a:ext>
          </a:extLst>
        </xdr:cNvPr>
        <xdr:cNvSpPr/>
      </xdr:nvSpPr>
      <xdr:spPr bwMode="auto">
        <a:xfrm rot="10800000">
          <a:off x="12062460" y="339013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38100</xdr:colOff>
      <xdr:row>160</xdr:row>
      <xdr:rowOff>121920</xdr:rowOff>
    </xdr:from>
    <xdr:to>
      <xdr:col>25</xdr:col>
      <xdr:colOff>838200</xdr:colOff>
      <xdr:row>190</xdr:row>
      <xdr:rowOff>76200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33601ED4-526A-4A38-945B-518A52CED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26</xdr:col>
      <xdr:colOff>129540</xdr:colOff>
      <xdr:row>164</xdr:row>
      <xdr:rowOff>15240</xdr:rowOff>
    </xdr:from>
    <xdr:to>
      <xdr:col>26</xdr:col>
      <xdr:colOff>614172</xdr:colOff>
      <xdr:row>169</xdr:row>
      <xdr:rowOff>41148</xdr:rowOff>
    </xdr:to>
    <xdr:sp macro="" textlink="">
      <xdr:nvSpPr>
        <xdr:cNvPr id="84" name="Pil: opp 83">
          <a:extLst>
            <a:ext uri="{FF2B5EF4-FFF2-40B4-BE49-F238E27FC236}">
              <a16:creationId xmlns:a16="http://schemas.microsoft.com/office/drawing/2014/main" id="{FF3D5743-0885-4333-BFB3-E9736A129BA2}"/>
            </a:ext>
          </a:extLst>
        </xdr:cNvPr>
        <xdr:cNvSpPr/>
      </xdr:nvSpPr>
      <xdr:spPr bwMode="auto">
        <a:xfrm>
          <a:off x="23903940" y="312572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144780</xdr:colOff>
      <xdr:row>174</xdr:row>
      <xdr:rowOff>60960</xdr:rowOff>
    </xdr:from>
    <xdr:to>
      <xdr:col>26</xdr:col>
      <xdr:colOff>822960</xdr:colOff>
      <xdr:row>177</xdr:row>
      <xdr:rowOff>22860</xdr:rowOff>
    </xdr:to>
    <xdr:sp macro="" textlink="">
      <xdr:nvSpPr>
        <xdr:cNvPr id="85" name="Pil: opp 84">
          <a:extLst>
            <a:ext uri="{FF2B5EF4-FFF2-40B4-BE49-F238E27FC236}">
              <a16:creationId xmlns:a16="http://schemas.microsoft.com/office/drawing/2014/main" id="{BE481982-6495-4659-B1C2-BD613E4637E1}"/>
            </a:ext>
          </a:extLst>
        </xdr:cNvPr>
        <xdr:cNvSpPr/>
      </xdr:nvSpPr>
      <xdr:spPr bwMode="auto">
        <a:xfrm rot="5400000">
          <a:off x="23991570" y="33135570"/>
          <a:ext cx="533400" cy="6781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160020</xdr:colOff>
      <xdr:row>179</xdr:row>
      <xdr:rowOff>45720</xdr:rowOff>
    </xdr:from>
    <xdr:to>
      <xdr:col>26</xdr:col>
      <xdr:colOff>644652</xdr:colOff>
      <xdr:row>184</xdr:row>
      <xdr:rowOff>71628</xdr:rowOff>
    </xdr:to>
    <xdr:sp macro="" textlink="">
      <xdr:nvSpPr>
        <xdr:cNvPr id="86" name="Pil: opp 85">
          <a:extLst>
            <a:ext uri="{FF2B5EF4-FFF2-40B4-BE49-F238E27FC236}">
              <a16:creationId xmlns:a16="http://schemas.microsoft.com/office/drawing/2014/main" id="{340B0175-4070-4F8D-8B9F-CC0A450CDAC4}"/>
            </a:ext>
          </a:extLst>
        </xdr:cNvPr>
        <xdr:cNvSpPr/>
      </xdr:nvSpPr>
      <xdr:spPr bwMode="auto">
        <a:xfrm rot="10800000">
          <a:off x="23934420" y="341452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895350</xdr:colOff>
      <xdr:row>160</xdr:row>
      <xdr:rowOff>91440</xdr:rowOff>
    </xdr:from>
    <xdr:to>
      <xdr:col>37</xdr:col>
      <xdr:colOff>769620</xdr:colOff>
      <xdr:row>190</xdr:row>
      <xdr:rowOff>87630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71FF2BD6-DEE1-4DBD-AAF6-F806AE51D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179070</xdr:colOff>
      <xdr:row>161</xdr:row>
      <xdr:rowOff>3810</xdr:rowOff>
    </xdr:from>
    <xdr:to>
      <xdr:col>38</xdr:col>
      <xdr:colOff>663702</xdr:colOff>
      <xdr:row>166</xdr:row>
      <xdr:rowOff>29718</xdr:rowOff>
    </xdr:to>
    <xdr:sp macro="" textlink="">
      <xdr:nvSpPr>
        <xdr:cNvPr id="88" name="Pil: opp 87">
          <a:extLst>
            <a:ext uri="{FF2B5EF4-FFF2-40B4-BE49-F238E27FC236}">
              <a16:creationId xmlns:a16="http://schemas.microsoft.com/office/drawing/2014/main" id="{5452D4C6-AB4E-4177-A362-01C0C561D733}"/>
            </a:ext>
          </a:extLst>
        </xdr:cNvPr>
        <xdr:cNvSpPr/>
      </xdr:nvSpPr>
      <xdr:spPr bwMode="auto">
        <a:xfrm>
          <a:off x="34926270" y="306743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41910</xdr:colOff>
      <xdr:row>169</xdr:row>
      <xdr:rowOff>114300</xdr:rowOff>
    </xdr:from>
    <xdr:to>
      <xdr:col>38</xdr:col>
      <xdr:colOff>788670</xdr:colOff>
      <xdr:row>172</xdr:row>
      <xdr:rowOff>19050</xdr:rowOff>
    </xdr:to>
    <xdr:sp macro="" textlink="">
      <xdr:nvSpPr>
        <xdr:cNvPr id="89" name="Pil: opp 88">
          <a:extLst>
            <a:ext uri="{FF2B5EF4-FFF2-40B4-BE49-F238E27FC236}">
              <a16:creationId xmlns:a16="http://schemas.microsoft.com/office/drawing/2014/main" id="{1D1AAD33-D483-493B-8747-8ABFC919972F}"/>
            </a:ext>
          </a:extLst>
        </xdr:cNvPr>
        <xdr:cNvSpPr/>
      </xdr:nvSpPr>
      <xdr:spPr bwMode="auto">
        <a:xfrm rot="5400000">
          <a:off x="34924365" y="32173545"/>
          <a:ext cx="476250" cy="7467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49530</xdr:colOff>
      <xdr:row>174</xdr:row>
      <xdr:rowOff>106680</xdr:rowOff>
    </xdr:from>
    <xdr:to>
      <xdr:col>38</xdr:col>
      <xdr:colOff>534162</xdr:colOff>
      <xdr:row>179</xdr:row>
      <xdr:rowOff>132588</xdr:rowOff>
    </xdr:to>
    <xdr:sp macro="" textlink="">
      <xdr:nvSpPr>
        <xdr:cNvPr id="90" name="Pil: opp 89">
          <a:extLst>
            <a:ext uri="{FF2B5EF4-FFF2-40B4-BE49-F238E27FC236}">
              <a16:creationId xmlns:a16="http://schemas.microsoft.com/office/drawing/2014/main" id="{FC221411-2B96-4DED-A04B-E6992A27A308}"/>
            </a:ext>
          </a:extLst>
        </xdr:cNvPr>
        <xdr:cNvSpPr/>
      </xdr:nvSpPr>
      <xdr:spPr bwMode="auto">
        <a:xfrm rot="10800000">
          <a:off x="34796730" y="332536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0</xdr:colOff>
      <xdr:row>160</xdr:row>
      <xdr:rowOff>152400</xdr:rowOff>
    </xdr:from>
    <xdr:to>
      <xdr:col>49</xdr:col>
      <xdr:colOff>769620</xdr:colOff>
      <xdr:row>190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B479C94B-19AE-40F3-8C30-9579BF433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192</xdr:row>
      <xdr:rowOff>175260</xdr:rowOff>
    </xdr:from>
    <xdr:to>
      <xdr:col>12</xdr:col>
      <xdr:colOff>777240</xdr:colOff>
      <xdr:row>222</xdr:row>
      <xdr:rowOff>129540</xdr:rowOff>
    </xdr:to>
    <xdr:graphicFrame macro="">
      <xdr:nvGraphicFramePr>
        <xdr:cNvPr id="92" name="Diagram 2">
          <a:extLst>
            <a:ext uri="{FF2B5EF4-FFF2-40B4-BE49-F238E27FC236}">
              <a16:creationId xmlns:a16="http://schemas.microsoft.com/office/drawing/2014/main" id="{73B617D4-AAFF-473D-8F73-F1AD5F9E0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76200</xdr:colOff>
      <xdr:row>196</xdr:row>
      <xdr:rowOff>53340</xdr:rowOff>
    </xdr:from>
    <xdr:to>
      <xdr:col>13</xdr:col>
      <xdr:colOff>560832</xdr:colOff>
      <xdr:row>201</xdr:row>
      <xdr:rowOff>79248</xdr:rowOff>
    </xdr:to>
    <xdr:sp macro="" textlink="">
      <xdr:nvSpPr>
        <xdr:cNvPr id="93" name="Pil: opp 92">
          <a:extLst>
            <a:ext uri="{FF2B5EF4-FFF2-40B4-BE49-F238E27FC236}">
              <a16:creationId xmlns:a16="http://schemas.microsoft.com/office/drawing/2014/main" id="{778CA321-F309-4A7E-9528-3A94AB7F7DD2}"/>
            </a:ext>
          </a:extLst>
        </xdr:cNvPr>
        <xdr:cNvSpPr/>
      </xdr:nvSpPr>
      <xdr:spPr bwMode="auto">
        <a:xfrm>
          <a:off x="11963400" y="373913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76200</xdr:colOff>
      <xdr:row>203</xdr:row>
      <xdr:rowOff>129540</xdr:rowOff>
    </xdr:from>
    <xdr:to>
      <xdr:col>13</xdr:col>
      <xdr:colOff>754380</xdr:colOff>
      <xdr:row>206</xdr:row>
      <xdr:rowOff>99060</xdr:rowOff>
    </xdr:to>
    <xdr:sp macro="" textlink="">
      <xdr:nvSpPr>
        <xdr:cNvPr id="94" name="Pil: opp 93">
          <a:extLst>
            <a:ext uri="{FF2B5EF4-FFF2-40B4-BE49-F238E27FC236}">
              <a16:creationId xmlns:a16="http://schemas.microsoft.com/office/drawing/2014/main" id="{E94B8875-CE36-4A03-A560-A516BC332FBF}"/>
            </a:ext>
          </a:extLst>
        </xdr:cNvPr>
        <xdr:cNvSpPr/>
      </xdr:nvSpPr>
      <xdr:spPr bwMode="auto">
        <a:xfrm rot="5400000">
          <a:off x="12031980" y="38732460"/>
          <a:ext cx="541020" cy="6781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144780</xdr:colOff>
      <xdr:row>208</xdr:row>
      <xdr:rowOff>30480</xdr:rowOff>
    </xdr:from>
    <xdr:to>
      <xdr:col>13</xdr:col>
      <xdr:colOff>629412</xdr:colOff>
      <xdr:row>213</xdr:row>
      <xdr:rowOff>56388</xdr:rowOff>
    </xdr:to>
    <xdr:sp macro="" textlink="">
      <xdr:nvSpPr>
        <xdr:cNvPr id="95" name="Pil: opp 94">
          <a:extLst>
            <a:ext uri="{FF2B5EF4-FFF2-40B4-BE49-F238E27FC236}">
              <a16:creationId xmlns:a16="http://schemas.microsoft.com/office/drawing/2014/main" id="{A13391D6-79E9-4EE4-BA74-1DC0E4B8F2E5}"/>
            </a:ext>
          </a:extLst>
        </xdr:cNvPr>
        <xdr:cNvSpPr/>
      </xdr:nvSpPr>
      <xdr:spPr bwMode="auto">
        <a:xfrm rot="10800000">
          <a:off x="12031980" y="396544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891540</xdr:colOff>
      <xdr:row>192</xdr:row>
      <xdr:rowOff>179070</xdr:rowOff>
    </xdr:from>
    <xdr:to>
      <xdr:col>25</xdr:col>
      <xdr:colOff>777240</xdr:colOff>
      <xdr:row>222</xdr:row>
      <xdr:rowOff>133350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795A0BB9-6375-43F2-8AC6-E066CC599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251460</xdr:colOff>
      <xdr:row>194</xdr:row>
      <xdr:rowOff>160020</xdr:rowOff>
    </xdr:from>
    <xdr:to>
      <xdr:col>26</xdr:col>
      <xdr:colOff>736092</xdr:colOff>
      <xdr:row>199</xdr:row>
      <xdr:rowOff>185928</xdr:rowOff>
    </xdr:to>
    <xdr:sp macro="" textlink="">
      <xdr:nvSpPr>
        <xdr:cNvPr id="97" name="Pil: opp 96">
          <a:extLst>
            <a:ext uri="{FF2B5EF4-FFF2-40B4-BE49-F238E27FC236}">
              <a16:creationId xmlns:a16="http://schemas.microsoft.com/office/drawing/2014/main" id="{47546D77-4172-4478-98FC-C245B0D2CB89}"/>
            </a:ext>
          </a:extLst>
        </xdr:cNvPr>
        <xdr:cNvSpPr/>
      </xdr:nvSpPr>
      <xdr:spPr bwMode="auto">
        <a:xfrm>
          <a:off x="24025860" y="371170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38100</xdr:colOff>
      <xdr:row>203</xdr:row>
      <xdr:rowOff>144780</xdr:rowOff>
    </xdr:from>
    <xdr:to>
      <xdr:col>26</xdr:col>
      <xdr:colOff>830580</xdr:colOff>
      <xdr:row>206</xdr:row>
      <xdr:rowOff>60960</xdr:rowOff>
    </xdr:to>
    <xdr:sp macro="" textlink="">
      <xdr:nvSpPr>
        <xdr:cNvPr id="98" name="Pil: opp 97">
          <a:extLst>
            <a:ext uri="{FF2B5EF4-FFF2-40B4-BE49-F238E27FC236}">
              <a16:creationId xmlns:a16="http://schemas.microsoft.com/office/drawing/2014/main" id="{826182C3-4F71-4B5A-A14A-8B0E69D0706C}"/>
            </a:ext>
          </a:extLst>
        </xdr:cNvPr>
        <xdr:cNvSpPr/>
      </xdr:nvSpPr>
      <xdr:spPr bwMode="auto">
        <a:xfrm rot="5400000">
          <a:off x="23964900" y="38663880"/>
          <a:ext cx="487680" cy="7924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68580</xdr:colOff>
      <xdr:row>208</xdr:row>
      <xdr:rowOff>45720</xdr:rowOff>
    </xdr:from>
    <xdr:to>
      <xdr:col>26</xdr:col>
      <xdr:colOff>553212</xdr:colOff>
      <xdr:row>213</xdr:row>
      <xdr:rowOff>71628</xdr:rowOff>
    </xdr:to>
    <xdr:sp macro="" textlink="">
      <xdr:nvSpPr>
        <xdr:cNvPr id="99" name="Pil: opp 98">
          <a:extLst>
            <a:ext uri="{FF2B5EF4-FFF2-40B4-BE49-F238E27FC236}">
              <a16:creationId xmlns:a16="http://schemas.microsoft.com/office/drawing/2014/main" id="{89884129-07F7-44D8-A198-F3936BBE858A}"/>
            </a:ext>
          </a:extLst>
        </xdr:cNvPr>
        <xdr:cNvSpPr/>
      </xdr:nvSpPr>
      <xdr:spPr bwMode="auto">
        <a:xfrm rot="10800000">
          <a:off x="23842980" y="39669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192</xdr:row>
      <xdr:rowOff>137160</xdr:rowOff>
    </xdr:from>
    <xdr:to>
      <xdr:col>37</xdr:col>
      <xdr:colOff>807720</xdr:colOff>
      <xdr:row>222</xdr:row>
      <xdr:rowOff>95250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93FEB92C-2F4A-4B78-BDC2-7A3F10EBD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220980</xdr:colOff>
      <xdr:row>193</xdr:row>
      <xdr:rowOff>26670</xdr:rowOff>
    </xdr:from>
    <xdr:to>
      <xdr:col>38</xdr:col>
      <xdr:colOff>705612</xdr:colOff>
      <xdr:row>198</xdr:row>
      <xdr:rowOff>52578</xdr:rowOff>
    </xdr:to>
    <xdr:sp macro="" textlink="">
      <xdr:nvSpPr>
        <xdr:cNvPr id="101" name="Pil: opp 100">
          <a:extLst>
            <a:ext uri="{FF2B5EF4-FFF2-40B4-BE49-F238E27FC236}">
              <a16:creationId xmlns:a16="http://schemas.microsoft.com/office/drawing/2014/main" id="{A33CB5EA-8129-40C9-BBEE-E3A23D923089}"/>
            </a:ext>
          </a:extLst>
        </xdr:cNvPr>
        <xdr:cNvSpPr/>
      </xdr:nvSpPr>
      <xdr:spPr bwMode="auto">
        <a:xfrm>
          <a:off x="34968180" y="367931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99060</xdr:colOff>
      <xdr:row>202</xdr:row>
      <xdr:rowOff>129540</xdr:rowOff>
    </xdr:from>
    <xdr:to>
      <xdr:col>38</xdr:col>
      <xdr:colOff>781050</xdr:colOff>
      <xdr:row>205</xdr:row>
      <xdr:rowOff>38100</xdr:rowOff>
    </xdr:to>
    <xdr:sp macro="" textlink="">
      <xdr:nvSpPr>
        <xdr:cNvPr id="102" name="Pil: opp 101">
          <a:extLst>
            <a:ext uri="{FF2B5EF4-FFF2-40B4-BE49-F238E27FC236}">
              <a16:creationId xmlns:a16="http://schemas.microsoft.com/office/drawing/2014/main" id="{614C20A8-A094-489E-ADAC-B728350221C6}"/>
            </a:ext>
          </a:extLst>
        </xdr:cNvPr>
        <xdr:cNvSpPr/>
      </xdr:nvSpPr>
      <xdr:spPr bwMode="auto">
        <a:xfrm rot="5400000">
          <a:off x="34947225" y="38509575"/>
          <a:ext cx="480060" cy="68199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110490</xdr:colOff>
      <xdr:row>208</xdr:row>
      <xdr:rowOff>11430</xdr:rowOff>
    </xdr:from>
    <xdr:to>
      <xdr:col>38</xdr:col>
      <xdr:colOff>595122</xdr:colOff>
      <xdr:row>213</xdr:row>
      <xdr:rowOff>37338</xdr:rowOff>
    </xdr:to>
    <xdr:sp macro="" textlink="">
      <xdr:nvSpPr>
        <xdr:cNvPr id="103" name="Pil: opp 102">
          <a:extLst>
            <a:ext uri="{FF2B5EF4-FFF2-40B4-BE49-F238E27FC236}">
              <a16:creationId xmlns:a16="http://schemas.microsoft.com/office/drawing/2014/main" id="{2E42B68F-5110-4108-8C2F-65482FD079A7}"/>
            </a:ext>
          </a:extLst>
        </xdr:cNvPr>
        <xdr:cNvSpPr/>
      </xdr:nvSpPr>
      <xdr:spPr bwMode="auto">
        <a:xfrm rot="10800000">
          <a:off x="34857690" y="3963543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76200</xdr:colOff>
      <xdr:row>192</xdr:row>
      <xdr:rowOff>137160</xdr:rowOff>
    </xdr:from>
    <xdr:to>
      <xdr:col>49</xdr:col>
      <xdr:colOff>777240</xdr:colOff>
      <xdr:row>221</xdr:row>
      <xdr:rowOff>160020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D1ADD0C4-5BBC-4CE4-BCCC-A09CCA2C3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224</xdr:row>
      <xdr:rowOff>160020</xdr:rowOff>
    </xdr:from>
    <xdr:to>
      <xdr:col>12</xdr:col>
      <xdr:colOff>746760</xdr:colOff>
      <xdr:row>254</xdr:row>
      <xdr:rowOff>114300</xdr:rowOff>
    </xdr:to>
    <xdr:graphicFrame macro="">
      <xdr:nvGraphicFramePr>
        <xdr:cNvPr id="105" name="Diagram 2">
          <a:extLst>
            <a:ext uri="{FF2B5EF4-FFF2-40B4-BE49-F238E27FC236}">
              <a16:creationId xmlns:a16="http://schemas.microsoft.com/office/drawing/2014/main" id="{1B24CE6C-4800-4CC4-BBF8-3896CA53E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129540</xdr:colOff>
      <xdr:row>228</xdr:row>
      <xdr:rowOff>0</xdr:rowOff>
    </xdr:from>
    <xdr:to>
      <xdr:col>13</xdr:col>
      <xdr:colOff>614172</xdr:colOff>
      <xdr:row>233</xdr:row>
      <xdr:rowOff>25908</xdr:rowOff>
    </xdr:to>
    <xdr:sp macro="" textlink="">
      <xdr:nvSpPr>
        <xdr:cNvPr id="106" name="Pil: opp 105">
          <a:extLst>
            <a:ext uri="{FF2B5EF4-FFF2-40B4-BE49-F238E27FC236}">
              <a16:creationId xmlns:a16="http://schemas.microsoft.com/office/drawing/2014/main" id="{765ED1D0-CD29-4525-8DDF-1F00782E0510}"/>
            </a:ext>
          </a:extLst>
        </xdr:cNvPr>
        <xdr:cNvSpPr/>
      </xdr:nvSpPr>
      <xdr:spPr bwMode="auto">
        <a:xfrm>
          <a:off x="12016740" y="43434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238</xdr:row>
      <xdr:rowOff>22860</xdr:rowOff>
    </xdr:from>
    <xdr:to>
      <xdr:col>13</xdr:col>
      <xdr:colOff>624840</xdr:colOff>
      <xdr:row>240</xdr:row>
      <xdr:rowOff>182880</xdr:rowOff>
    </xdr:to>
    <xdr:sp macro="" textlink="">
      <xdr:nvSpPr>
        <xdr:cNvPr id="107" name="Pil: opp 106">
          <a:extLst>
            <a:ext uri="{FF2B5EF4-FFF2-40B4-BE49-F238E27FC236}">
              <a16:creationId xmlns:a16="http://schemas.microsoft.com/office/drawing/2014/main" id="{D3E1160B-5BEA-43B3-BC42-A58BEEAF55D1}"/>
            </a:ext>
          </a:extLst>
        </xdr:cNvPr>
        <xdr:cNvSpPr/>
      </xdr:nvSpPr>
      <xdr:spPr bwMode="auto">
        <a:xfrm rot="5400000">
          <a:off x="11940540" y="45331380"/>
          <a:ext cx="541020" cy="6019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12</xdr:col>
      <xdr:colOff>868680</xdr:colOff>
      <xdr:row>242</xdr:row>
      <xdr:rowOff>0</xdr:rowOff>
    </xdr:from>
    <xdr:to>
      <xdr:col>13</xdr:col>
      <xdr:colOff>438912</xdr:colOff>
      <xdr:row>247</xdr:row>
      <xdr:rowOff>25908</xdr:rowOff>
    </xdr:to>
    <xdr:sp macro="" textlink="">
      <xdr:nvSpPr>
        <xdr:cNvPr id="108" name="Pil: opp 107">
          <a:extLst>
            <a:ext uri="{FF2B5EF4-FFF2-40B4-BE49-F238E27FC236}">
              <a16:creationId xmlns:a16="http://schemas.microsoft.com/office/drawing/2014/main" id="{435F91C6-8855-4A9C-8CFF-5C611DDDAD30}"/>
            </a:ext>
          </a:extLst>
        </xdr:cNvPr>
        <xdr:cNvSpPr/>
      </xdr:nvSpPr>
      <xdr:spPr bwMode="auto">
        <a:xfrm rot="10800000">
          <a:off x="11841480" y="461010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15240</xdr:colOff>
      <xdr:row>224</xdr:row>
      <xdr:rowOff>152400</xdr:rowOff>
    </xdr:from>
    <xdr:to>
      <xdr:col>25</xdr:col>
      <xdr:colOff>815340</xdr:colOff>
      <xdr:row>254</xdr:row>
      <xdr:rowOff>106680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2EAA484F-B239-44FD-8504-0F281B3E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26</xdr:col>
      <xdr:colOff>198120</xdr:colOff>
      <xdr:row>226</xdr:row>
      <xdr:rowOff>99060</xdr:rowOff>
    </xdr:from>
    <xdr:to>
      <xdr:col>26</xdr:col>
      <xdr:colOff>682752</xdr:colOff>
      <xdr:row>231</xdr:row>
      <xdr:rowOff>124968</xdr:rowOff>
    </xdr:to>
    <xdr:sp macro="" textlink="">
      <xdr:nvSpPr>
        <xdr:cNvPr id="110" name="Pil: opp 109">
          <a:extLst>
            <a:ext uri="{FF2B5EF4-FFF2-40B4-BE49-F238E27FC236}">
              <a16:creationId xmlns:a16="http://schemas.microsoft.com/office/drawing/2014/main" id="{33545D12-5B2D-48A8-B98E-A2A20C3B0354}"/>
            </a:ext>
          </a:extLst>
        </xdr:cNvPr>
        <xdr:cNvSpPr/>
      </xdr:nvSpPr>
      <xdr:spPr bwMode="auto">
        <a:xfrm>
          <a:off x="23972520" y="431520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22860</xdr:colOff>
      <xdr:row>235</xdr:row>
      <xdr:rowOff>91440</xdr:rowOff>
    </xdr:from>
    <xdr:to>
      <xdr:col>26</xdr:col>
      <xdr:colOff>830580</xdr:colOff>
      <xdr:row>237</xdr:row>
      <xdr:rowOff>129540</xdr:rowOff>
    </xdr:to>
    <xdr:sp macro="" textlink="">
      <xdr:nvSpPr>
        <xdr:cNvPr id="111" name="Pil: opp 110">
          <a:extLst>
            <a:ext uri="{FF2B5EF4-FFF2-40B4-BE49-F238E27FC236}">
              <a16:creationId xmlns:a16="http://schemas.microsoft.com/office/drawing/2014/main" id="{8115762A-49B2-4E9D-9FF1-8CFF919BB917}"/>
            </a:ext>
          </a:extLst>
        </xdr:cNvPr>
        <xdr:cNvSpPr/>
      </xdr:nvSpPr>
      <xdr:spPr bwMode="auto">
        <a:xfrm rot="5400000">
          <a:off x="23991570" y="44664630"/>
          <a:ext cx="419100" cy="8077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106680</xdr:colOff>
      <xdr:row>240</xdr:row>
      <xdr:rowOff>45720</xdr:rowOff>
    </xdr:from>
    <xdr:to>
      <xdr:col>26</xdr:col>
      <xdr:colOff>591312</xdr:colOff>
      <xdr:row>245</xdr:row>
      <xdr:rowOff>71628</xdr:rowOff>
    </xdr:to>
    <xdr:sp macro="" textlink="">
      <xdr:nvSpPr>
        <xdr:cNvPr id="112" name="Pil: opp 111">
          <a:extLst>
            <a:ext uri="{FF2B5EF4-FFF2-40B4-BE49-F238E27FC236}">
              <a16:creationId xmlns:a16="http://schemas.microsoft.com/office/drawing/2014/main" id="{C18BD136-C3E2-4E51-ADA3-50146D4F116D}"/>
            </a:ext>
          </a:extLst>
        </xdr:cNvPr>
        <xdr:cNvSpPr/>
      </xdr:nvSpPr>
      <xdr:spPr bwMode="auto">
        <a:xfrm rot="10800000">
          <a:off x="23881080" y="45765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</xdr:colOff>
      <xdr:row>224</xdr:row>
      <xdr:rowOff>22860</xdr:rowOff>
    </xdr:from>
    <xdr:to>
      <xdr:col>37</xdr:col>
      <xdr:colOff>777240</xdr:colOff>
      <xdr:row>253</xdr:row>
      <xdr:rowOff>129540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B6E24591-1E4E-43C4-9682-80B5D9F1D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38</xdr:col>
      <xdr:colOff>232410</xdr:colOff>
      <xdr:row>225</xdr:row>
      <xdr:rowOff>3810</xdr:rowOff>
    </xdr:from>
    <xdr:to>
      <xdr:col>38</xdr:col>
      <xdr:colOff>717042</xdr:colOff>
      <xdr:row>230</xdr:row>
      <xdr:rowOff>29718</xdr:rowOff>
    </xdr:to>
    <xdr:sp macro="" textlink="">
      <xdr:nvSpPr>
        <xdr:cNvPr id="114" name="Pil: opp 113">
          <a:extLst>
            <a:ext uri="{FF2B5EF4-FFF2-40B4-BE49-F238E27FC236}">
              <a16:creationId xmlns:a16="http://schemas.microsoft.com/office/drawing/2014/main" id="{5693A482-AC06-487D-AA8B-FB30F9609D64}"/>
            </a:ext>
          </a:extLst>
        </xdr:cNvPr>
        <xdr:cNvSpPr/>
      </xdr:nvSpPr>
      <xdr:spPr bwMode="auto">
        <a:xfrm>
          <a:off x="34979610" y="4286631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38100</xdr:colOff>
      <xdr:row>234</xdr:row>
      <xdr:rowOff>15240</xdr:rowOff>
    </xdr:from>
    <xdr:to>
      <xdr:col>38</xdr:col>
      <xdr:colOff>701040</xdr:colOff>
      <xdr:row>236</xdr:row>
      <xdr:rowOff>148590</xdr:rowOff>
    </xdr:to>
    <xdr:sp macro="" textlink="">
      <xdr:nvSpPr>
        <xdr:cNvPr id="115" name="Pil: opp 114">
          <a:extLst>
            <a:ext uri="{FF2B5EF4-FFF2-40B4-BE49-F238E27FC236}">
              <a16:creationId xmlns:a16="http://schemas.microsoft.com/office/drawing/2014/main" id="{66D5107E-2941-4581-8780-06133E21191D}"/>
            </a:ext>
          </a:extLst>
        </xdr:cNvPr>
        <xdr:cNvSpPr/>
      </xdr:nvSpPr>
      <xdr:spPr bwMode="auto">
        <a:xfrm rot="5400000">
          <a:off x="34859595" y="44517945"/>
          <a:ext cx="514350" cy="66294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72390</xdr:colOff>
      <xdr:row>241</xdr:row>
      <xdr:rowOff>30480</xdr:rowOff>
    </xdr:from>
    <xdr:to>
      <xdr:col>38</xdr:col>
      <xdr:colOff>557022</xdr:colOff>
      <xdr:row>246</xdr:row>
      <xdr:rowOff>56388</xdr:rowOff>
    </xdr:to>
    <xdr:sp macro="" textlink="">
      <xdr:nvSpPr>
        <xdr:cNvPr id="116" name="Pil: opp 115">
          <a:extLst>
            <a:ext uri="{FF2B5EF4-FFF2-40B4-BE49-F238E27FC236}">
              <a16:creationId xmlns:a16="http://schemas.microsoft.com/office/drawing/2014/main" id="{DC54C7FF-E745-4455-BBE6-5307D87FA852}"/>
            </a:ext>
          </a:extLst>
        </xdr:cNvPr>
        <xdr:cNvSpPr/>
      </xdr:nvSpPr>
      <xdr:spPr bwMode="auto">
        <a:xfrm rot="10800000">
          <a:off x="34819590" y="459409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880110</xdr:colOff>
      <xdr:row>223</xdr:row>
      <xdr:rowOff>160020</xdr:rowOff>
    </xdr:from>
    <xdr:to>
      <xdr:col>49</xdr:col>
      <xdr:colOff>784860</xdr:colOff>
      <xdr:row>253</xdr:row>
      <xdr:rowOff>11430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DAD7E895-CCEB-4E71-9BF9-1589E01BF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256</xdr:row>
      <xdr:rowOff>0</xdr:rowOff>
    </xdr:from>
    <xdr:to>
      <xdr:col>13</xdr:col>
      <xdr:colOff>579120</xdr:colOff>
      <xdr:row>256</xdr:row>
      <xdr:rowOff>0</xdr:rowOff>
    </xdr:to>
    <xdr:graphicFrame macro="">
      <xdr:nvGraphicFramePr>
        <xdr:cNvPr id="118" name="Diagram 2">
          <a:extLst>
            <a:ext uri="{FF2B5EF4-FFF2-40B4-BE49-F238E27FC236}">
              <a16:creationId xmlns:a16="http://schemas.microsoft.com/office/drawing/2014/main" id="{E3EF70F1-96ED-4529-A029-61AB06AEE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257</xdr:row>
      <xdr:rowOff>182880</xdr:rowOff>
    </xdr:from>
    <xdr:to>
      <xdr:col>12</xdr:col>
      <xdr:colOff>784860</xdr:colOff>
      <xdr:row>287</xdr:row>
      <xdr:rowOff>129540</xdr:rowOff>
    </xdr:to>
    <xdr:graphicFrame macro="">
      <xdr:nvGraphicFramePr>
        <xdr:cNvPr id="131" name="Diagram 2">
          <a:extLst>
            <a:ext uri="{FF2B5EF4-FFF2-40B4-BE49-F238E27FC236}">
              <a16:creationId xmlns:a16="http://schemas.microsoft.com/office/drawing/2014/main" id="{98C278C1-3F5E-413C-A231-112F7A651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13</xdr:col>
      <xdr:colOff>205740</xdr:colOff>
      <xdr:row>260</xdr:row>
      <xdr:rowOff>129540</xdr:rowOff>
    </xdr:from>
    <xdr:to>
      <xdr:col>13</xdr:col>
      <xdr:colOff>690372</xdr:colOff>
      <xdr:row>265</xdr:row>
      <xdr:rowOff>155448</xdr:rowOff>
    </xdr:to>
    <xdr:sp macro="" textlink="">
      <xdr:nvSpPr>
        <xdr:cNvPr id="132" name="Pil: opp 131">
          <a:extLst>
            <a:ext uri="{FF2B5EF4-FFF2-40B4-BE49-F238E27FC236}">
              <a16:creationId xmlns:a16="http://schemas.microsoft.com/office/drawing/2014/main" id="{232F35E3-AD11-4A36-A454-D399086B8E9C}"/>
            </a:ext>
          </a:extLst>
        </xdr:cNvPr>
        <xdr:cNvSpPr/>
      </xdr:nvSpPr>
      <xdr:spPr bwMode="auto">
        <a:xfrm>
          <a:off x="12092940" y="496595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22860</xdr:colOff>
      <xdr:row>269</xdr:row>
      <xdr:rowOff>38100</xdr:rowOff>
    </xdr:from>
    <xdr:to>
      <xdr:col>13</xdr:col>
      <xdr:colOff>807720</xdr:colOff>
      <xdr:row>271</xdr:row>
      <xdr:rowOff>152400</xdr:rowOff>
    </xdr:to>
    <xdr:sp macro="" textlink="">
      <xdr:nvSpPr>
        <xdr:cNvPr id="133" name="Pil: opp 132">
          <a:extLst>
            <a:ext uri="{FF2B5EF4-FFF2-40B4-BE49-F238E27FC236}">
              <a16:creationId xmlns:a16="http://schemas.microsoft.com/office/drawing/2014/main" id="{E5BE87C8-69AF-4A44-BE5F-A5FFCA5A9717}"/>
            </a:ext>
          </a:extLst>
        </xdr:cNvPr>
        <xdr:cNvSpPr/>
      </xdr:nvSpPr>
      <xdr:spPr bwMode="auto">
        <a:xfrm rot="5400000">
          <a:off x="12054840" y="51137820"/>
          <a:ext cx="495300" cy="7848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114300</xdr:colOff>
      <xdr:row>272</xdr:row>
      <xdr:rowOff>144780</xdr:rowOff>
    </xdr:from>
    <xdr:to>
      <xdr:col>13</xdr:col>
      <xdr:colOff>598932</xdr:colOff>
      <xdr:row>277</xdr:row>
      <xdr:rowOff>170688</xdr:rowOff>
    </xdr:to>
    <xdr:sp macro="" textlink="">
      <xdr:nvSpPr>
        <xdr:cNvPr id="134" name="Pil: opp 133">
          <a:extLst>
            <a:ext uri="{FF2B5EF4-FFF2-40B4-BE49-F238E27FC236}">
              <a16:creationId xmlns:a16="http://schemas.microsoft.com/office/drawing/2014/main" id="{19AB1900-C05B-40B1-AB12-5F9E073AA3D8}"/>
            </a:ext>
          </a:extLst>
        </xdr:cNvPr>
        <xdr:cNvSpPr/>
      </xdr:nvSpPr>
      <xdr:spPr bwMode="auto">
        <a:xfrm rot="10800000">
          <a:off x="12001500" y="519607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3810</xdr:colOff>
      <xdr:row>257</xdr:row>
      <xdr:rowOff>171450</xdr:rowOff>
    </xdr:from>
    <xdr:to>
      <xdr:col>25</xdr:col>
      <xdr:colOff>803910</xdr:colOff>
      <xdr:row>287</xdr:row>
      <xdr:rowOff>125730</xdr:rowOff>
    </xdr:to>
    <xdr:graphicFrame macro="">
      <xdr:nvGraphicFramePr>
        <xdr:cNvPr id="135" name="Diagram 134">
          <a:extLst>
            <a:ext uri="{FF2B5EF4-FFF2-40B4-BE49-F238E27FC236}">
              <a16:creationId xmlns:a16="http://schemas.microsoft.com/office/drawing/2014/main" id="{DCE2D2C8-77B6-461A-8BD3-962DB4DAB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26</xdr:col>
      <xdr:colOff>144780</xdr:colOff>
      <xdr:row>260</xdr:row>
      <xdr:rowOff>76200</xdr:rowOff>
    </xdr:from>
    <xdr:to>
      <xdr:col>26</xdr:col>
      <xdr:colOff>629412</xdr:colOff>
      <xdr:row>265</xdr:row>
      <xdr:rowOff>102108</xdr:rowOff>
    </xdr:to>
    <xdr:sp macro="" textlink="">
      <xdr:nvSpPr>
        <xdr:cNvPr id="136" name="Pil: opp 135">
          <a:extLst>
            <a:ext uri="{FF2B5EF4-FFF2-40B4-BE49-F238E27FC236}">
              <a16:creationId xmlns:a16="http://schemas.microsoft.com/office/drawing/2014/main" id="{ECE78E73-FBEC-44B6-B8E0-AEF92DF9D3CC}"/>
            </a:ext>
          </a:extLst>
        </xdr:cNvPr>
        <xdr:cNvSpPr/>
      </xdr:nvSpPr>
      <xdr:spPr bwMode="auto">
        <a:xfrm>
          <a:off x="23919180" y="496062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53340</xdr:colOff>
      <xdr:row>268</xdr:row>
      <xdr:rowOff>106680</xdr:rowOff>
    </xdr:from>
    <xdr:to>
      <xdr:col>26</xdr:col>
      <xdr:colOff>739140</xdr:colOff>
      <xdr:row>271</xdr:row>
      <xdr:rowOff>0</xdr:rowOff>
    </xdr:to>
    <xdr:sp macro="" textlink="">
      <xdr:nvSpPr>
        <xdr:cNvPr id="137" name="Pil: opp 136">
          <a:extLst>
            <a:ext uri="{FF2B5EF4-FFF2-40B4-BE49-F238E27FC236}">
              <a16:creationId xmlns:a16="http://schemas.microsoft.com/office/drawing/2014/main" id="{9A08D7C2-6AD9-4B3D-80B9-1D9C732E445B}"/>
            </a:ext>
          </a:extLst>
        </xdr:cNvPr>
        <xdr:cNvSpPr/>
      </xdr:nvSpPr>
      <xdr:spPr bwMode="auto">
        <a:xfrm rot="5400000">
          <a:off x="23938230" y="51050190"/>
          <a:ext cx="464820" cy="6858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167640</xdr:colOff>
      <xdr:row>272</xdr:row>
      <xdr:rowOff>152400</xdr:rowOff>
    </xdr:from>
    <xdr:to>
      <xdr:col>26</xdr:col>
      <xdr:colOff>652272</xdr:colOff>
      <xdr:row>277</xdr:row>
      <xdr:rowOff>178308</xdr:rowOff>
    </xdr:to>
    <xdr:sp macro="" textlink="">
      <xdr:nvSpPr>
        <xdr:cNvPr id="138" name="Pil: opp 137">
          <a:extLst>
            <a:ext uri="{FF2B5EF4-FFF2-40B4-BE49-F238E27FC236}">
              <a16:creationId xmlns:a16="http://schemas.microsoft.com/office/drawing/2014/main" id="{1EEDDC44-5D1F-48DA-8D3A-4371D8212DBA}"/>
            </a:ext>
          </a:extLst>
        </xdr:cNvPr>
        <xdr:cNvSpPr/>
      </xdr:nvSpPr>
      <xdr:spPr bwMode="auto">
        <a:xfrm rot="10800000">
          <a:off x="23942040" y="519684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899160</xdr:colOff>
      <xdr:row>257</xdr:row>
      <xdr:rowOff>129540</xdr:rowOff>
    </xdr:from>
    <xdr:to>
      <xdr:col>37</xdr:col>
      <xdr:colOff>822960</xdr:colOff>
      <xdr:row>286</xdr:row>
      <xdr:rowOff>144780</xdr:rowOff>
    </xdr:to>
    <xdr:graphicFrame macro="">
      <xdr:nvGraphicFramePr>
        <xdr:cNvPr id="139" name="Diagram 138">
          <a:extLst>
            <a:ext uri="{FF2B5EF4-FFF2-40B4-BE49-F238E27FC236}">
              <a16:creationId xmlns:a16="http://schemas.microsoft.com/office/drawing/2014/main" id="{C9C939E6-2C4E-4FE8-9A0F-9FDA83C2E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38</xdr:col>
      <xdr:colOff>167640</xdr:colOff>
      <xdr:row>258</xdr:row>
      <xdr:rowOff>11430</xdr:rowOff>
    </xdr:from>
    <xdr:to>
      <xdr:col>38</xdr:col>
      <xdr:colOff>652272</xdr:colOff>
      <xdr:row>263</xdr:row>
      <xdr:rowOff>37338</xdr:rowOff>
    </xdr:to>
    <xdr:sp macro="" textlink="">
      <xdr:nvSpPr>
        <xdr:cNvPr id="140" name="Pil: opp 139">
          <a:extLst>
            <a:ext uri="{FF2B5EF4-FFF2-40B4-BE49-F238E27FC236}">
              <a16:creationId xmlns:a16="http://schemas.microsoft.com/office/drawing/2014/main" id="{881B408F-E260-4AAD-88C6-DA85934831F4}"/>
            </a:ext>
          </a:extLst>
        </xdr:cNvPr>
        <xdr:cNvSpPr/>
      </xdr:nvSpPr>
      <xdr:spPr bwMode="auto">
        <a:xfrm>
          <a:off x="34914840" y="4916043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137160</xdr:colOff>
      <xdr:row>266</xdr:row>
      <xdr:rowOff>148590</xdr:rowOff>
    </xdr:from>
    <xdr:to>
      <xdr:col>38</xdr:col>
      <xdr:colOff>769620</xdr:colOff>
      <xdr:row>269</xdr:row>
      <xdr:rowOff>95250</xdr:rowOff>
    </xdr:to>
    <xdr:sp macro="" textlink="">
      <xdr:nvSpPr>
        <xdr:cNvPr id="141" name="Pil: opp 140">
          <a:extLst>
            <a:ext uri="{FF2B5EF4-FFF2-40B4-BE49-F238E27FC236}">
              <a16:creationId xmlns:a16="http://schemas.microsoft.com/office/drawing/2014/main" id="{68FB2867-6446-4D1D-BF7A-8709EAF9FD04}"/>
            </a:ext>
          </a:extLst>
        </xdr:cNvPr>
        <xdr:cNvSpPr/>
      </xdr:nvSpPr>
      <xdr:spPr bwMode="auto">
        <a:xfrm rot="5400000">
          <a:off x="34941510" y="50764440"/>
          <a:ext cx="51816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182880</xdr:colOff>
      <xdr:row>272</xdr:row>
      <xdr:rowOff>45720</xdr:rowOff>
    </xdr:from>
    <xdr:to>
      <xdr:col>38</xdr:col>
      <xdr:colOff>667512</xdr:colOff>
      <xdr:row>277</xdr:row>
      <xdr:rowOff>71628</xdr:rowOff>
    </xdr:to>
    <xdr:sp macro="" textlink="">
      <xdr:nvSpPr>
        <xdr:cNvPr id="142" name="Pil: opp 141">
          <a:extLst>
            <a:ext uri="{FF2B5EF4-FFF2-40B4-BE49-F238E27FC236}">
              <a16:creationId xmlns:a16="http://schemas.microsoft.com/office/drawing/2014/main" id="{ED00CCD6-FE46-4A9B-AD6C-9587B58FA881}"/>
            </a:ext>
          </a:extLst>
        </xdr:cNvPr>
        <xdr:cNvSpPr/>
      </xdr:nvSpPr>
      <xdr:spPr bwMode="auto">
        <a:xfrm rot="10800000">
          <a:off x="34930080" y="518617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30480</xdr:colOff>
      <xdr:row>257</xdr:row>
      <xdr:rowOff>137160</xdr:rowOff>
    </xdr:from>
    <xdr:to>
      <xdr:col>49</xdr:col>
      <xdr:colOff>731520</xdr:colOff>
      <xdr:row>286</xdr:row>
      <xdr:rowOff>156210</xdr:rowOff>
    </xdr:to>
    <xdr:graphicFrame macro="">
      <xdr:nvGraphicFramePr>
        <xdr:cNvPr id="143" name="Diagram 142">
          <a:extLst>
            <a:ext uri="{FF2B5EF4-FFF2-40B4-BE49-F238E27FC236}">
              <a16:creationId xmlns:a16="http://schemas.microsoft.com/office/drawing/2014/main" id="{326477B2-97D3-4E47-B4B0-BA10FA2A3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845820</xdr:colOff>
      <xdr:row>288</xdr:row>
      <xdr:rowOff>99060</xdr:rowOff>
    </xdr:from>
    <xdr:to>
      <xdr:col>12</xdr:col>
      <xdr:colOff>647700</xdr:colOff>
      <xdr:row>317</xdr:row>
      <xdr:rowOff>53340</xdr:rowOff>
    </xdr:to>
    <xdr:graphicFrame macro="">
      <xdr:nvGraphicFramePr>
        <xdr:cNvPr id="144" name="Diagram 2">
          <a:extLst>
            <a:ext uri="{FF2B5EF4-FFF2-40B4-BE49-F238E27FC236}">
              <a16:creationId xmlns:a16="http://schemas.microsoft.com/office/drawing/2014/main" id="{0FEB8ABB-9291-4734-9123-953672499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13</xdr:col>
      <xdr:colOff>137160</xdr:colOff>
      <xdr:row>292</xdr:row>
      <xdr:rowOff>7620</xdr:rowOff>
    </xdr:from>
    <xdr:to>
      <xdr:col>13</xdr:col>
      <xdr:colOff>621792</xdr:colOff>
      <xdr:row>297</xdr:row>
      <xdr:rowOff>33528</xdr:rowOff>
    </xdr:to>
    <xdr:sp macro="" textlink="">
      <xdr:nvSpPr>
        <xdr:cNvPr id="145" name="Pil: opp 144">
          <a:extLst>
            <a:ext uri="{FF2B5EF4-FFF2-40B4-BE49-F238E27FC236}">
              <a16:creationId xmlns:a16="http://schemas.microsoft.com/office/drawing/2014/main" id="{3308FBAE-2C91-484F-9530-4FCE15E9046E}"/>
            </a:ext>
          </a:extLst>
        </xdr:cNvPr>
        <xdr:cNvSpPr/>
      </xdr:nvSpPr>
      <xdr:spPr bwMode="auto">
        <a:xfrm>
          <a:off x="12024360" y="556336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15240</xdr:colOff>
      <xdr:row>299</xdr:row>
      <xdr:rowOff>160020</xdr:rowOff>
    </xdr:from>
    <xdr:to>
      <xdr:col>13</xdr:col>
      <xdr:colOff>853440</xdr:colOff>
      <xdr:row>302</xdr:row>
      <xdr:rowOff>121920</xdr:rowOff>
    </xdr:to>
    <xdr:sp macro="" textlink="">
      <xdr:nvSpPr>
        <xdr:cNvPr id="146" name="Pil: opp 145">
          <a:extLst>
            <a:ext uri="{FF2B5EF4-FFF2-40B4-BE49-F238E27FC236}">
              <a16:creationId xmlns:a16="http://schemas.microsoft.com/office/drawing/2014/main" id="{9ADC7463-5C4D-4546-90A9-A422E05C6333}"/>
            </a:ext>
          </a:extLst>
        </xdr:cNvPr>
        <xdr:cNvSpPr/>
      </xdr:nvSpPr>
      <xdr:spPr bwMode="auto">
        <a:xfrm rot="5400000">
          <a:off x="12054840" y="56967120"/>
          <a:ext cx="533400" cy="8382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160020</xdr:colOff>
      <xdr:row>303</xdr:row>
      <xdr:rowOff>167640</xdr:rowOff>
    </xdr:from>
    <xdr:to>
      <xdr:col>13</xdr:col>
      <xdr:colOff>644652</xdr:colOff>
      <xdr:row>309</xdr:row>
      <xdr:rowOff>3048</xdr:rowOff>
    </xdr:to>
    <xdr:sp macro="" textlink="">
      <xdr:nvSpPr>
        <xdr:cNvPr id="147" name="Pil: opp 146">
          <a:extLst>
            <a:ext uri="{FF2B5EF4-FFF2-40B4-BE49-F238E27FC236}">
              <a16:creationId xmlns:a16="http://schemas.microsoft.com/office/drawing/2014/main" id="{F949472A-FC61-410B-AFB4-128E917FA46C}"/>
            </a:ext>
          </a:extLst>
        </xdr:cNvPr>
        <xdr:cNvSpPr/>
      </xdr:nvSpPr>
      <xdr:spPr bwMode="auto">
        <a:xfrm rot="10800000">
          <a:off x="12047220" y="578891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868680</xdr:colOff>
      <xdr:row>288</xdr:row>
      <xdr:rowOff>129540</xdr:rowOff>
    </xdr:from>
    <xdr:to>
      <xdr:col>25</xdr:col>
      <xdr:colOff>784860</xdr:colOff>
      <xdr:row>317</xdr:row>
      <xdr:rowOff>129540</xdr:rowOff>
    </xdr:to>
    <xdr:graphicFrame macro="">
      <xdr:nvGraphicFramePr>
        <xdr:cNvPr id="148" name="Diagram 147">
          <a:extLst>
            <a:ext uri="{FF2B5EF4-FFF2-40B4-BE49-F238E27FC236}">
              <a16:creationId xmlns:a16="http://schemas.microsoft.com/office/drawing/2014/main" id="{9718F3E1-BB2B-4951-A373-1CB9F0DB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26</xdr:col>
      <xdr:colOff>205740</xdr:colOff>
      <xdr:row>289</xdr:row>
      <xdr:rowOff>175260</xdr:rowOff>
    </xdr:from>
    <xdr:to>
      <xdr:col>26</xdr:col>
      <xdr:colOff>690372</xdr:colOff>
      <xdr:row>295</xdr:row>
      <xdr:rowOff>10668</xdr:rowOff>
    </xdr:to>
    <xdr:sp macro="" textlink="">
      <xdr:nvSpPr>
        <xdr:cNvPr id="149" name="Pil: opp 148">
          <a:extLst>
            <a:ext uri="{FF2B5EF4-FFF2-40B4-BE49-F238E27FC236}">
              <a16:creationId xmlns:a16="http://schemas.microsoft.com/office/drawing/2014/main" id="{D89AECE7-C459-4793-A4AD-9E59C2FEBC78}"/>
            </a:ext>
          </a:extLst>
        </xdr:cNvPr>
        <xdr:cNvSpPr/>
      </xdr:nvSpPr>
      <xdr:spPr bwMode="auto">
        <a:xfrm>
          <a:off x="23980140" y="552297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60960</xdr:colOff>
      <xdr:row>297</xdr:row>
      <xdr:rowOff>152400</xdr:rowOff>
    </xdr:from>
    <xdr:to>
      <xdr:col>26</xdr:col>
      <xdr:colOff>830580</xdr:colOff>
      <xdr:row>300</xdr:row>
      <xdr:rowOff>68580</xdr:rowOff>
    </xdr:to>
    <xdr:sp macro="" textlink="">
      <xdr:nvSpPr>
        <xdr:cNvPr id="150" name="Pil: opp 149">
          <a:extLst>
            <a:ext uri="{FF2B5EF4-FFF2-40B4-BE49-F238E27FC236}">
              <a16:creationId xmlns:a16="http://schemas.microsoft.com/office/drawing/2014/main" id="{811EFEE7-935E-4650-93BB-1981EAFEBC44}"/>
            </a:ext>
          </a:extLst>
        </xdr:cNvPr>
        <xdr:cNvSpPr/>
      </xdr:nvSpPr>
      <xdr:spPr bwMode="auto">
        <a:xfrm rot="5400000">
          <a:off x="23976330" y="56589930"/>
          <a:ext cx="487680" cy="7696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91440</xdr:colOff>
      <xdr:row>302</xdr:row>
      <xdr:rowOff>121920</xdr:rowOff>
    </xdr:from>
    <xdr:to>
      <xdr:col>26</xdr:col>
      <xdr:colOff>576072</xdr:colOff>
      <xdr:row>307</xdr:row>
      <xdr:rowOff>147828</xdr:rowOff>
    </xdr:to>
    <xdr:sp macro="" textlink="">
      <xdr:nvSpPr>
        <xdr:cNvPr id="151" name="Pil: opp 150">
          <a:extLst>
            <a:ext uri="{FF2B5EF4-FFF2-40B4-BE49-F238E27FC236}">
              <a16:creationId xmlns:a16="http://schemas.microsoft.com/office/drawing/2014/main" id="{80311C2E-8FAC-4278-86A0-935A37E66DC1}"/>
            </a:ext>
          </a:extLst>
        </xdr:cNvPr>
        <xdr:cNvSpPr/>
      </xdr:nvSpPr>
      <xdr:spPr bwMode="auto">
        <a:xfrm rot="10800000">
          <a:off x="23865840" y="57652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288</xdr:row>
      <xdr:rowOff>121920</xdr:rowOff>
    </xdr:from>
    <xdr:to>
      <xdr:col>37</xdr:col>
      <xdr:colOff>800100</xdr:colOff>
      <xdr:row>317</xdr:row>
      <xdr:rowOff>45720</xdr:rowOff>
    </xdr:to>
    <xdr:graphicFrame macro="">
      <xdr:nvGraphicFramePr>
        <xdr:cNvPr id="152" name="Diagram 151">
          <a:extLst>
            <a:ext uri="{FF2B5EF4-FFF2-40B4-BE49-F238E27FC236}">
              <a16:creationId xmlns:a16="http://schemas.microsoft.com/office/drawing/2014/main" id="{B0B91EE6-FF23-481F-BAFA-34994385E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38</xdr:col>
      <xdr:colOff>175260</xdr:colOff>
      <xdr:row>290</xdr:row>
      <xdr:rowOff>148590</xdr:rowOff>
    </xdr:from>
    <xdr:to>
      <xdr:col>38</xdr:col>
      <xdr:colOff>659892</xdr:colOff>
      <xdr:row>295</xdr:row>
      <xdr:rowOff>174498</xdr:rowOff>
    </xdr:to>
    <xdr:sp macro="" textlink="">
      <xdr:nvSpPr>
        <xdr:cNvPr id="153" name="Pil: opp 152">
          <a:extLst>
            <a:ext uri="{FF2B5EF4-FFF2-40B4-BE49-F238E27FC236}">
              <a16:creationId xmlns:a16="http://schemas.microsoft.com/office/drawing/2014/main" id="{9AC28275-07F6-487D-ABB7-123FB853C882}"/>
            </a:ext>
          </a:extLst>
        </xdr:cNvPr>
        <xdr:cNvSpPr/>
      </xdr:nvSpPr>
      <xdr:spPr bwMode="auto">
        <a:xfrm>
          <a:off x="34922460" y="553935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95250</xdr:colOff>
      <xdr:row>300</xdr:row>
      <xdr:rowOff>137160</xdr:rowOff>
    </xdr:from>
    <xdr:to>
      <xdr:col>38</xdr:col>
      <xdr:colOff>746760</xdr:colOff>
      <xdr:row>303</xdr:row>
      <xdr:rowOff>91440</xdr:rowOff>
    </xdr:to>
    <xdr:sp macro="" textlink="">
      <xdr:nvSpPr>
        <xdr:cNvPr id="154" name="Pil: opp 153">
          <a:extLst>
            <a:ext uri="{FF2B5EF4-FFF2-40B4-BE49-F238E27FC236}">
              <a16:creationId xmlns:a16="http://schemas.microsoft.com/office/drawing/2014/main" id="{DBA5710A-C646-4605-96BB-65D1B8255D4B}"/>
            </a:ext>
          </a:extLst>
        </xdr:cNvPr>
        <xdr:cNvSpPr/>
      </xdr:nvSpPr>
      <xdr:spPr bwMode="auto">
        <a:xfrm rot="5400000">
          <a:off x="34905315" y="57224295"/>
          <a:ext cx="525780" cy="6515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163830</xdr:colOff>
      <xdr:row>305</xdr:row>
      <xdr:rowOff>72390</xdr:rowOff>
    </xdr:from>
    <xdr:to>
      <xdr:col>38</xdr:col>
      <xdr:colOff>648462</xdr:colOff>
      <xdr:row>310</xdr:row>
      <xdr:rowOff>98298</xdr:rowOff>
    </xdr:to>
    <xdr:sp macro="" textlink="">
      <xdr:nvSpPr>
        <xdr:cNvPr id="155" name="Pil: opp 154">
          <a:extLst>
            <a:ext uri="{FF2B5EF4-FFF2-40B4-BE49-F238E27FC236}">
              <a16:creationId xmlns:a16="http://schemas.microsoft.com/office/drawing/2014/main" id="{E41802EB-5176-4513-984E-D7FE7A45DD6A}"/>
            </a:ext>
          </a:extLst>
        </xdr:cNvPr>
        <xdr:cNvSpPr/>
      </xdr:nvSpPr>
      <xdr:spPr bwMode="auto">
        <a:xfrm rot="10800000">
          <a:off x="34911030" y="581748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22860</xdr:colOff>
      <xdr:row>288</xdr:row>
      <xdr:rowOff>144780</xdr:rowOff>
    </xdr:from>
    <xdr:to>
      <xdr:col>49</xdr:col>
      <xdr:colOff>762000</xdr:colOff>
      <xdr:row>317</xdr:row>
      <xdr:rowOff>30480</xdr:rowOff>
    </xdr:to>
    <xdr:graphicFrame macro="">
      <xdr:nvGraphicFramePr>
        <xdr:cNvPr id="156" name="Diagram 155">
          <a:extLst>
            <a:ext uri="{FF2B5EF4-FFF2-40B4-BE49-F238E27FC236}">
              <a16:creationId xmlns:a16="http://schemas.microsoft.com/office/drawing/2014/main" id="{8617B8BE-5B75-4D5C-9749-383BBBBD2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792480</xdr:colOff>
      <xdr:row>319</xdr:row>
      <xdr:rowOff>99060</xdr:rowOff>
    </xdr:from>
    <xdr:to>
      <xdr:col>12</xdr:col>
      <xdr:colOff>723900</xdr:colOff>
      <xdr:row>346</xdr:row>
      <xdr:rowOff>182880</xdr:rowOff>
    </xdr:to>
    <xdr:graphicFrame macro="">
      <xdr:nvGraphicFramePr>
        <xdr:cNvPr id="157" name="Diagram 2">
          <a:extLst>
            <a:ext uri="{FF2B5EF4-FFF2-40B4-BE49-F238E27FC236}">
              <a16:creationId xmlns:a16="http://schemas.microsoft.com/office/drawing/2014/main" id="{4A84C88D-552C-4E92-A7B0-FCDC98C13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13</xdr:col>
      <xdr:colOff>121920</xdr:colOff>
      <xdr:row>321</xdr:row>
      <xdr:rowOff>129540</xdr:rowOff>
    </xdr:from>
    <xdr:to>
      <xdr:col>13</xdr:col>
      <xdr:colOff>606552</xdr:colOff>
      <xdr:row>326</xdr:row>
      <xdr:rowOff>155448</xdr:rowOff>
    </xdr:to>
    <xdr:sp macro="" textlink="">
      <xdr:nvSpPr>
        <xdr:cNvPr id="158" name="Pil: opp 157">
          <a:extLst>
            <a:ext uri="{FF2B5EF4-FFF2-40B4-BE49-F238E27FC236}">
              <a16:creationId xmlns:a16="http://schemas.microsoft.com/office/drawing/2014/main" id="{7365A1FA-4343-445C-AE4B-BFF55578034B}"/>
            </a:ext>
          </a:extLst>
        </xdr:cNvPr>
        <xdr:cNvSpPr/>
      </xdr:nvSpPr>
      <xdr:spPr bwMode="auto">
        <a:xfrm>
          <a:off x="12009120" y="612800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53340</xdr:colOff>
      <xdr:row>331</xdr:row>
      <xdr:rowOff>167640</xdr:rowOff>
    </xdr:from>
    <xdr:to>
      <xdr:col>13</xdr:col>
      <xdr:colOff>830580</xdr:colOff>
      <xdr:row>334</xdr:row>
      <xdr:rowOff>83820</xdr:rowOff>
    </xdr:to>
    <xdr:sp macro="" textlink="">
      <xdr:nvSpPr>
        <xdr:cNvPr id="159" name="Pil: opp 158">
          <a:extLst>
            <a:ext uri="{FF2B5EF4-FFF2-40B4-BE49-F238E27FC236}">
              <a16:creationId xmlns:a16="http://schemas.microsoft.com/office/drawing/2014/main" id="{23FAA63D-D836-49AD-B49C-5D112C002903}"/>
            </a:ext>
          </a:extLst>
        </xdr:cNvPr>
        <xdr:cNvSpPr/>
      </xdr:nvSpPr>
      <xdr:spPr bwMode="auto">
        <a:xfrm rot="5400000">
          <a:off x="12085320" y="63078360"/>
          <a:ext cx="487680" cy="77724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137160</xdr:colOff>
      <xdr:row>336</xdr:row>
      <xdr:rowOff>60960</xdr:rowOff>
    </xdr:from>
    <xdr:to>
      <xdr:col>13</xdr:col>
      <xdr:colOff>621792</xdr:colOff>
      <xdr:row>341</xdr:row>
      <xdr:rowOff>86868</xdr:rowOff>
    </xdr:to>
    <xdr:sp macro="" textlink="">
      <xdr:nvSpPr>
        <xdr:cNvPr id="160" name="Pil: opp 159">
          <a:extLst>
            <a:ext uri="{FF2B5EF4-FFF2-40B4-BE49-F238E27FC236}">
              <a16:creationId xmlns:a16="http://schemas.microsoft.com/office/drawing/2014/main" id="{3AE1D7B5-E093-428B-82D8-0AC0B4543311}"/>
            </a:ext>
          </a:extLst>
        </xdr:cNvPr>
        <xdr:cNvSpPr/>
      </xdr:nvSpPr>
      <xdr:spPr bwMode="auto">
        <a:xfrm rot="10800000">
          <a:off x="12024360" y="640689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861060</xdr:colOff>
      <xdr:row>319</xdr:row>
      <xdr:rowOff>83820</xdr:rowOff>
    </xdr:from>
    <xdr:to>
      <xdr:col>25</xdr:col>
      <xdr:colOff>701040</xdr:colOff>
      <xdr:row>347</xdr:row>
      <xdr:rowOff>7620</xdr:rowOff>
    </xdr:to>
    <xdr:graphicFrame macro="">
      <xdr:nvGraphicFramePr>
        <xdr:cNvPr id="161" name="Diagram 160">
          <a:extLst>
            <a:ext uri="{FF2B5EF4-FFF2-40B4-BE49-F238E27FC236}">
              <a16:creationId xmlns:a16="http://schemas.microsoft.com/office/drawing/2014/main" id="{0A1109CC-3D11-41F2-AA52-8BAE8C3D9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26</xdr:col>
      <xdr:colOff>129540</xdr:colOff>
      <xdr:row>321</xdr:row>
      <xdr:rowOff>144780</xdr:rowOff>
    </xdr:from>
    <xdr:to>
      <xdr:col>26</xdr:col>
      <xdr:colOff>614172</xdr:colOff>
      <xdr:row>326</xdr:row>
      <xdr:rowOff>170688</xdr:rowOff>
    </xdr:to>
    <xdr:sp macro="" textlink="">
      <xdr:nvSpPr>
        <xdr:cNvPr id="163" name="Pil: opp 162">
          <a:extLst>
            <a:ext uri="{FF2B5EF4-FFF2-40B4-BE49-F238E27FC236}">
              <a16:creationId xmlns:a16="http://schemas.microsoft.com/office/drawing/2014/main" id="{5303026E-AB63-4E06-9DB5-60E1D27BF74D}"/>
            </a:ext>
          </a:extLst>
        </xdr:cNvPr>
        <xdr:cNvSpPr/>
      </xdr:nvSpPr>
      <xdr:spPr bwMode="auto">
        <a:xfrm>
          <a:off x="23903940" y="612952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60960</xdr:colOff>
      <xdr:row>329</xdr:row>
      <xdr:rowOff>99060</xdr:rowOff>
    </xdr:from>
    <xdr:to>
      <xdr:col>26</xdr:col>
      <xdr:colOff>716280</xdr:colOff>
      <xdr:row>332</xdr:row>
      <xdr:rowOff>19050</xdr:rowOff>
    </xdr:to>
    <xdr:sp macro="" textlink="">
      <xdr:nvSpPr>
        <xdr:cNvPr id="164" name="Pil: opp 163">
          <a:extLst>
            <a:ext uri="{FF2B5EF4-FFF2-40B4-BE49-F238E27FC236}">
              <a16:creationId xmlns:a16="http://schemas.microsoft.com/office/drawing/2014/main" id="{8D7A41D6-8F59-4CB7-B934-08867940528E}"/>
            </a:ext>
          </a:extLst>
        </xdr:cNvPr>
        <xdr:cNvSpPr/>
      </xdr:nvSpPr>
      <xdr:spPr bwMode="auto">
        <a:xfrm rot="5400000">
          <a:off x="23917275" y="62691645"/>
          <a:ext cx="491490" cy="6553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129540</xdr:colOff>
      <xdr:row>334</xdr:row>
      <xdr:rowOff>129540</xdr:rowOff>
    </xdr:from>
    <xdr:to>
      <xdr:col>26</xdr:col>
      <xdr:colOff>614172</xdr:colOff>
      <xdr:row>339</xdr:row>
      <xdr:rowOff>155448</xdr:rowOff>
    </xdr:to>
    <xdr:sp macro="" textlink="">
      <xdr:nvSpPr>
        <xdr:cNvPr id="165" name="Pil: opp 164">
          <a:extLst>
            <a:ext uri="{FF2B5EF4-FFF2-40B4-BE49-F238E27FC236}">
              <a16:creationId xmlns:a16="http://schemas.microsoft.com/office/drawing/2014/main" id="{B626E40B-281E-4651-8EAE-ACFA5F4CCF0F}"/>
            </a:ext>
          </a:extLst>
        </xdr:cNvPr>
        <xdr:cNvSpPr/>
      </xdr:nvSpPr>
      <xdr:spPr bwMode="auto">
        <a:xfrm rot="10800000">
          <a:off x="23903940" y="637565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</xdr:colOff>
      <xdr:row>319</xdr:row>
      <xdr:rowOff>22860</xdr:rowOff>
    </xdr:from>
    <xdr:to>
      <xdr:col>37</xdr:col>
      <xdr:colOff>815340</xdr:colOff>
      <xdr:row>346</xdr:row>
      <xdr:rowOff>144780</xdr:rowOff>
    </xdr:to>
    <xdr:graphicFrame macro="">
      <xdr:nvGraphicFramePr>
        <xdr:cNvPr id="166" name="Diagram 165">
          <a:extLst>
            <a:ext uri="{FF2B5EF4-FFF2-40B4-BE49-F238E27FC236}">
              <a16:creationId xmlns:a16="http://schemas.microsoft.com/office/drawing/2014/main" id="{9C43EA7D-7EEE-49C4-9278-993169B90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38</xdr:col>
      <xdr:colOff>232410</xdr:colOff>
      <xdr:row>319</xdr:row>
      <xdr:rowOff>110490</xdr:rowOff>
    </xdr:from>
    <xdr:to>
      <xdr:col>38</xdr:col>
      <xdr:colOff>717042</xdr:colOff>
      <xdr:row>324</xdr:row>
      <xdr:rowOff>136398</xdr:rowOff>
    </xdr:to>
    <xdr:sp macro="" textlink="">
      <xdr:nvSpPr>
        <xdr:cNvPr id="167" name="Pil: opp 166">
          <a:extLst>
            <a:ext uri="{FF2B5EF4-FFF2-40B4-BE49-F238E27FC236}">
              <a16:creationId xmlns:a16="http://schemas.microsoft.com/office/drawing/2014/main" id="{739391AC-1177-45DC-81FE-402F63201093}"/>
            </a:ext>
          </a:extLst>
        </xdr:cNvPr>
        <xdr:cNvSpPr/>
      </xdr:nvSpPr>
      <xdr:spPr bwMode="auto">
        <a:xfrm>
          <a:off x="34979610" y="6087999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179070</xdr:colOff>
      <xdr:row>331</xdr:row>
      <xdr:rowOff>3810</xdr:rowOff>
    </xdr:from>
    <xdr:to>
      <xdr:col>38</xdr:col>
      <xdr:colOff>750570</xdr:colOff>
      <xdr:row>333</xdr:row>
      <xdr:rowOff>148590</xdr:rowOff>
    </xdr:to>
    <xdr:sp macro="" textlink="">
      <xdr:nvSpPr>
        <xdr:cNvPr id="168" name="Pil: opp 167">
          <a:extLst>
            <a:ext uri="{FF2B5EF4-FFF2-40B4-BE49-F238E27FC236}">
              <a16:creationId xmlns:a16="http://schemas.microsoft.com/office/drawing/2014/main" id="{6E023C19-A189-4D1C-9AF7-A7D27AD3D833}"/>
            </a:ext>
          </a:extLst>
        </xdr:cNvPr>
        <xdr:cNvSpPr/>
      </xdr:nvSpPr>
      <xdr:spPr bwMode="auto">
        <a:xfrm rot="5400000">
          <a:off x="34949130" y="63036450"/>
          <a:ext cx="525780" cy="5715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156210</xdr:colOff>
      <xdr:row>336</xdr:row>
      <xdr:rowOff>121920</xdr:rowOff>
    </xdr:from>
    <xdr:to>
      <xdr:col>38</xdr:col>
      <xdr:colOff>640842</xdr:colOff>
      <xdr:row>341</xdr:row>
      <xdr:rowOff>147828</xdr:rowOff>
    </xdr:to>
    <xdr:sp macro="" textlink="">
      <xdr:nvSpPr>
        <xdr:cNvPr id="169" name="Pil: opp 168">
          <a:extLst>
            <a:ext uri="{FF2B5EF4-FFF2-40B4-BE49-F238E27FC236}">
              <a16:creationId xmlns:a16="http://schemas.microsoft.com/office/drawing/2014/main" id="{F688DD67-DA65-4F1D-A0A2-00D4BD7D22DD}"/>
            </a:ext>
          </a:extLst>
        </xdr:cNvPr>
        <xdr:cNvSpPr/>
      </xdr:nvSpPr>
      <xdr:spPr bwMode="auto">
        <a:xfrm rot="10800000">
          <a:off x="34903410" y="6412992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19050</xdr:colOff>
      <xdr:row>319</xdr:row>
      <xdr:rowOff>0</xdr:rowOff>
    </xdr:from>
    <xdr:to>
      <xdr:col>49</xdr:col>
      <xdr:colOff>830580</xdr:colOff>
      <xdr:row>348</xdr:row>
      <xdr:rowOff>26670</xdr:rowOff>
    </xdr:to>
    <xdr:graphicFrame macro="">
      <xdr:nvGraphicFramePr>
        <xdr:cNvPr id="170" name="Diagram 169">
          <a:extLst>
            <a:ext uri="{FF2B5EF4-FFF2-40B4-BE49-F238E27FC236}">
              <a16:creationId xmlns:a16="http://schemas.microsoft.com/office/drawing/2014/main" id="{BD4ADFBF-1908-418C-A9BF-83FE81698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739140</xdr:colOff>
      <xdr:row>349</xdr:row>
      <xdr:rowOff>68580</xdr:rowOff>
    </xdr:from>
    <xdr:to>
      <xdr:col>12</xdr:col>
      <xdr:colOff>830580</xdr:colOff>
      <xdr:row>378</xdr:row>
      <xdr:rowOff>114300</xdr:rowOff>
    </xdr:to>
    <xdr:graphicFrame macro="">
      <xdr:nvGraphicFramePr>
        <xdr:cNvPr id="171" name="Diagram 2">
          <a:extLst>
            <a:ext uri="{FF2B5EF4-FFF2-40B4-BE49-F238E27FC236}">
              <a16:creationId xmlns:a16="http://schemas.microsoft.com/office/drawing/2014/main" id="{B84F28FC-7C48-4A9A-B720-750368ABA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13</xdr:col>
      <xdr:colOff>91440</xdr:colOff>
      <xdr:row>350</xdr:row>
      <xdr:rowOff>175260</xdr:rowOff>
    </xdr:from>
    <xdr:to>
      <xdr:col>13</xdr:col>
      <xdr:colOff>576072</xdr:colOff>
      <xdr:row>356</xdr:row>
      <xdr:rowOff>10668</xdr:rowOff>
    </xdr:to>
    <xdr:sp macro="" textlink="">
      <xdr:nvSpPr>
        <xdr:cNvPr id="172" name="Pil: opp 171">
          <a:extLst>
            <a:ext uri="{FF2B5EF4-FFF2-40B4-BE49-F238E27FC236}">
              <a16:creationId xmlns:a16="http://schemas.microsoft.com/office/drawing/2014/main" id="{62478BA0-59BA-4CBE-B090-2C359145E57C}"/>
            </a:ext>
          </a:extLst>
        </xdr:cNvPr>
        <xdr:cNvSpPr/>
      </xdr:nvSpPr>
      <xdr:spPr bwMode="auto">
        <a:xfrm>
          <a:off x="11978640" y="668502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45720</xdr:colOff>
      <xdr:row>359</xdr:row>
      <xdr:rowOff>152400</xdr:rowOff>
    </xdr:from>
    <xdr:to>
      <xdr:col>13</xdr:col>
      <xdr:colOff>723900</xdr:colOff>
      <xdr:row>362</xdr:row>
      <xdr:rowOff>30480</xdr:rowOff>
    </xdr:to>
    <xdr:sp macro="" textlink="">
      <xdr:nvSpPr>
        <xdr:cNvPr id="173" name="Pil: opp 172">
          <a:extLst>
            <a:ext uri="{FF2B5EF4-FFF2-40B4-BE49-F238E27FC236}">
              <a16:creationId xmlns:a16="http://schemas.microsoft.com/office/drawing/2014/main" id="{0ABFF634-7FCC-4C21-9BF2-DE8C31FF09F3}"/>
            </a:ext>
          </a:extLst>
        </xdr:cNvPr>
        <xdr:cNvSpPr/>
      </xdr:nvSpPr>
      <xdr:spPr bwMode="auto">
        <a:xfrm rot="5400000">
          <a:off x="12047220" y="68427600"/>
          <a:ext cx="449580" cy="6781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30480</xdr:colOff>
      <xdr:row>365</xdr:row>
      <xdr:rowOff>129540</xdr:rowOff>
    </xdr:from>
    <xdr:to>
      <xdr:col>13</xdr:col>
      <xdr:colOff>515112</xdr:colOff>
      <xdr:row>370</xdr:row>
      <xdr:rowOff>155448</xdr:rowOff>
    </xdr:to>
    <xdr:sp macro="" textlink="">
      <xdr:nvSpPr>
        <xdr:cNvPr id="174" name="Pil: opp 173">
          <a:extLst>
            <a:ext uri="{FF2B5EF4-FFF2-40B4-BE49-F238E27FC236}">
              <a16:creationId xmlns:a16="http://schemas.microsoft.com/office/drawing/2014/main" id="{1D392367-B938-4D81-BD26-A6350AA36607}"/>
            </a:ext>
          </a:extLst>
        </xdr:cNvPr>
        <xdr:cNvSpPr/>
      </xdr:nvSpPr>
      <xdr:spPr bwMode="auto">
        <a:xfrm rot="10800000">
          <a:off x="11917680" y="696620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899160</xdr:colOff>
      <xdr:row>349</xdr:row>
      <xdr:rowOff>114300</xdr:rowOff>
    </xdr:from>
    <xdr:to>
      <xdr:col>25</xdr:col>
      <xdr:colOff>784860</xdr:colOff>
      <xdr:row>378</xdr:row>
      <xdr:rowOff>114300</xdr:rowOff>
    </xdr:to>
    <xdr:graphicFrame macro="">
      <xdr:nvGraphicFramePr>
        <xdr:cNvPr id="175" name="Diagram 174">
          <a:extLst>
            <a:ext uri="{FF2B5EF4-FFF2-40B4-BE49-F238E27FC236}">
              <a16:creationId xmlns:a16="http://schemas.microsoft.com/office/drawing/2014/main" id="{89317123-84F6-4604-AA5A-96F109CAD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26</xdr:col>
      <xdr:colOff>91440</xdr:colOff>
      <xdr:row>353</xdr:row>
      <xdr:rowOff>106680</xdr:rowOff>
    </xdr:from>
    <xdr:to>
      <xdr:col>26</xdr:col>
      <xdr:colOff>576072</xdr:colOff>
      <xdr:row>358</xdr:row>
      <xdr:rowOff>132588</xdr:rowOff>
    </xdr:to>
    <xdr:sp macro="" textlink="">
      <xdr:nvSpPr>
        <xdr:cNvPr id="176" name="Pil: opp 175">
          <a:extLst>
            <a:ext uri="{FF2B5EF4-FFF2-40B4-BE49-F238E27FC236}">
              <a16:creationId xmlns:a16="http://schemas.microsoft.com/office/drawing/2014/main" id="{33805704-7A71-4FE3-8AA2-CABF5ABC32EE}"/>
            </a:ext>
          </a:extLst>
        </xdr:cNvPr>
        <xdr:cNvSpPr/>
      </xdr:nvSpPr>
      <xdr:spPr bwMode="auto">
        <a:xfrm>
          <a:off x="23865840" y="673531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125730</xdr:colOff>
      <xdr:row>362</xdr:row>
      <xdr:rowOff>133350</xdr:rowOff>
    </xdr:from>
    <xdr:to>
      <xdr:col>26</xdr:col>
      <xdr:colOff>758190</xdr:colOff>
      <xdr:row>365</xdr:row>
      <xdr:rowOff>30480</xdr:rowOff>
    </xdr:to>
    <xdr:sp macro="" textlink="">
      <xdr:nvSpPr>
        <xdr:cNvPr id="177" name="Pil: opp 176">
          <a:extLst>
            <a:ext uri="{FF2B5EF4-FFF2-40B4-BE49-F238E27FC236}">
              <a16:creationId xmlns:a16="http://schemas.microsoft.com/office/drawing/2014/main" id="{2E3CC8D9-263E-40A4-A76B-125FDA14C9C0}"/>
            </a:ext>
          </a:extLst>
        </xdr:cNvPr>
        <xdr:cNvSpPr/>
      </xdr:nvSpPr>
      <xdr:spPr bwMode="auto">
        <a:xfrm rot="5400000">
          <a:off x="23982045" y="69012435"/>
          <a:ext cx="46863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228600</xdr:colOff>
      <xdr:row>367</xdr:row>
      <xdr:rowOff>30480</xdr:rowOff>
    </xdr:from>
    <xdr:to>
      <xdr:col>26</xdr:col>
      <xdr:colOff>713232</xdr:colOff>
      <xdr:row>372</xdr:row>
      <xdr:rowOff>56388</xdr:rowOff>
    </xdr:to>
    <xdr:sp macro="" textlink="">
      <xdr:nvSpPr>
        <xdr:cNvPr id="178" name="Pil: opp 177">
          <a:extLst>
            <a:ext uri="{FF2B5EF4-FFF2-40B4-BE49-F238E27FC236}">
              <a16:creationId xmlns:a16="http://schemas.microsoft.com/office/drawing/2014/main" id="{F81F7B13-3533-4B14-8916-E62009118C22}"/>
            </a:ext>
          </a:extLst>
        </xdr:cNvPr>
        <xdr:cNvSpPr/>
      </xdr:nvSpPr>
      <xdr:spPr bwMode="auto">
        <a:xfrm rot="10800000">
          <a:off x="24003000" y="699439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</xdr:colOff>
      <xdr:row>349</xdr:row>
      <xdr:rowOff>152400</xdr:rowOff>
    </xdr:from>
    <xdr:to>
      <xdr:col>37</xdr:col>
      <xdr:colOff>792480</xdr:colOff>
      <xdr:row>378</xdr:row>
      <xdr:rowOff>76200</xdr:rowOff>
    </xdr:to>
    <xdr:graphicFrame macro="">
      <xdr:nvGraphicFramePr>
        <xdr:cNvPr id="179" name="Diagram 178">
          <a:extLst>
            <a:ext uri="{FF2B5EF4-FFF2-40B4-BE49-F238E27FC236}">
              <a16:creationId xmlns:a16="http://schemas.microsoft.com/office/drawing/2014/main" id="{CDF3B384-2F57-46E0-8AB8-E74F681C6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38</xdr:col>
      <xdr:colOff>140970</xdr:colOff>
      <xdr:row>350</xdr:row>
      <xdr:rowOff>106680</xdr:rowOff>
    </xdr:from>
    <xdr:to>
      <xdr:col>38</xdr:col>
      <xdr:colOff>625602</xdr:colOff>
      <xdr:row>355</xdr:row>
      <xdr:rowOff>132588</xdr:rowOff>
    </xdr:to>
    <xdr:sp macro="" textlink="">
      <xdr:nvSpPr>
        <xdr:cNvPr id="180" name="Pil: opp 179">
          <a:extLst>
            <a:ext uri="{FF2B5EF4-FFF2-40B4-BE49-F238E27FC236}">
              <a16:creationId xmlns:a16="http://schemas.microsoft.com/office/drawing/2014/main" id="{62004137-EA32-4945-9697-5F0961D408D2}"/>
            </a:ext>
          </a:extLst>
        </xdr:cNvPr>
        <xdr:cNvSpPr/>
      </xdr:nvSpPr>
      <xdr:spPr bwMode="auto">
        <a:xfrm>
          <a:off x="34888170" y="667816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194310</xdr:colOff>
      <xdr:row>359</xdr:row>
      <xdr:rowOff>83820</xdr:rowOff>
    </xdr:from>
    <xdr:to>
      <xdr:col>38</xdr:col>
      <xdr:colOff>861060</xdr:colOff>
      <xdr:row>362</xdr:row>
      <xdr:rowOff>26670</xdr:rowOff>
    </xdr:to>
    <xdr:sp macro="" textlink="">
      <xdr:nvSpPr>
        <xdr:cNvPr id="181" name="Pil: opp 180">
          <a:extLst>
            <a:ext uri="{FF2B5EF4-FFF2-40B4-BE49-F238E27FC236}">
              <a16:creationId xmlns:a16="http://schemas.microsoft.com/office/drawing/2014/main" id="{9A6B2260-9370-48B8-BCBF-AE43B88888CD}"/>
            </a:ext>
          </a:extLst>
        </xdr:cNvPr>
        <xdr:cNvSpPr/>
      </xdr:nvSpPr>
      <xdr:spPr bwMode="auto">
        <a:xfrm rot="5400000">
          <a:off x="35017710" y="68397120"/>
          <a:ext cx="514350" cy="66675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148590</xdr:colOff>
      <xdr:row>366</xdr:row>
      <xdr:rowOff>30480</xdr:rowOff>
    </xdr:from>
    <xdr:to>
      <xdr:col>38</xdr:col>
      <xdr:colOff>633222</xdr:colOff>
      <xdr:row>371</xdr:row>
      <xdr:rowOff>56388</xdr:rowOff>
    </xdr:to>
    <xdr:sp macro="" textlink="">
      <xdr:nvSpPr>
        <xdr:cNvPr id="182" name="Pil: opp 181">
          <a:extLst>
            <a:ext uri="{FF2B5EF4-FFF2-40B4-BE49-F238E27FC236}">
              <a16:creationId xmlns:a16="http://schemas.microsoft.com/office/drawing/2014/main" id="{5F41DFFB-4FF1-492D-8FBB-E20B71458256}"/>
            </a:ext>
          </a:extLst>
        </xdr:cNvPr>
        <xdr:cNvSpPr/>
      </xdr:nvSpPr>
      <xdr:spPr bwMode="auto">
        <a:xfrm rot="10800000">
          <a:off x="34895790" y="697534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872490</xdr:colOff>
      <xdr:row>350</xdr:row>
      <xdr:rowOff>0</xdr:rowOff>
    </xdr:from>
    <xdr:to>
      <xdr:col>49</xdr:col>
      <xdr:colOff>815340</xdr:colOff>
      <xdr:row>379</xdr:row>
      <xdr:rowOff>15240</xdr:rowOff>
    </xdr:to>
    <xdr:graphicFrame macro="">
      <xdr:nvGraphicFramePr>
        <xdr:cNvPr id="183" name="Diagram 182">
          <a:extLst>
            <a:ext uri="{FF2B5EF4-FFF2-40B4-BE49-F238E27FC236}">
              <a16:creationId xmlns:a16="http://schemas.microsoft.com/office/drawing/2014/main" id="{CF2671F6-A9F2-48A0-8E98-0701A2245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754380</xdr:colOff>
      <xdr:row>380</xdr:row>
      <xdr:rowOff>15240</xdr:rowOff>
    </xdr:from>
    <xdr:to>
      <xdr:col>12</xdr:col>
      <xdr:colOff>815340</xdr:colOff>
      <xdr:row>409</xdr:row>
      <xdr:rowOff>133350</xdr:rowOff>
    </xdr:to>
    <xdr:graphicFrame macro="">
      <xdr:nvGraphicFramePr>
        <xdr:cNvPr id="184" name="Diagram 2">
          <a:extLst>
            <a:ext uri="{FF2B5EF4-FFF2-40B4-BE49-F238E27FC236}">
              <a16:creationId xmlns:a16="http://schemas.microsoft.com/office/drawing/2014/main" id="{BE7D05D4-9568-4AB5-941A-7632B9B0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13</xdr:col>
      <xdr:colOff>137160</xdr:colOff>
      <xdr:row>382</xdr:row>
      <xdr:rowOff>22860</xdr:rowOff>
    </xdr:from>
    <xdr:to>
      <xdr:col>13</xdr:col>
      <xdr:colOff>621792</xdr:colOff>
      <xdr:row>387</xdr:row>
      <xdr:rowOff>48768</xdr:rowOff>
    </xdr:to>
    <xdr:sp macro="" textlink="">
      <xdr:nvSpPr>
        <xdr:cNvPr id="185" name="Pil: opp 184">
          <a:extLst>
            <a:ext uri="{FF2B5EF4-FFF2-40B4-BE49-F238E27FC236}">
              <a16:creationId xmlns:a16="http://schemas.microsoft.com/office/drawing/2014/main" id="{FB25B309-B671-435C-94F2-B678D2A0AF89}"/>
            </a:ext>
          </a:extLst>
        </xdr:cNvPr>
        <xdr:cNvSpPr/>
      </xdr:nvSpPr>
      <xdr:spPr bwMode="auto">
        <a:xfrm>
          <a:off x="12024360" y="727938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91440</xdr:colOff>
      <xdr:row>390</xdr:row>
      <xdr:rowOff>114300</xdr:rowOff>
    </xdr:from>
    <xdr:to>
      <xdr:col>13</xdr:col>
      <xdr:colOff>723900</xdr:colOff>
      <xdr:row>392</xdr:row>
      <xdr:rowOff>167640</xdr:rowOff>
    </xdr:to>
    <xdr:sp macro="" textlink="">
      <xdr:nvSpPr>
        <xdr:cNvPr id="186" name="Pil: opp 185">
          <a:extLst>
            <a:ext uri="{FF2B5EF4-FFF2-40B4-BE49-F238E27FC236}">
              <a16:creationId xmlns:a16="http://schemas.microsoft.com/office/drawing/2014/main" id="{A987994C-407F-45B8-BC6E-1CC37C2263F0}"/>
            </a:ext>
          </a:extLst>
        </xdr:cNvPr>
        <xdr:cNvSpPr/>
      </xdr:nvSpPr>
      <xdr:spPr bwMode="auto">
        <a:xfrm rot="5400000">
          <a:off x="12077700" y="74310240"/>
          <a:ext cx="434340" cy="6324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121920</xdr:colOff>
      <xdr:row>396</xdr:row>
      <xdr:rowOff>60960</xdr:rowOff>
    </xdr:from>
    <xdr:to>
      <xdr:col>13</xdr:col>
      <xdr:colOff>606552</xdr:colOff>
      <xdr:row>401</xdr:row>
      <xdr:rowOff>86868</xdr:rowOff>
    </xdr:to>
    <xdr:sp macro="" textlink="">
      <xdr:nvSpPr>
        <xdr:cNvPr id="187" name="Pil: opp 186">
          <a:extLst>
            <a:ext uri="{FF2B5EF4-FFF2-40B4-BE49-F238E27FC236}">
              <a16:creationId xmlns:a16="http://schemas.microsoft.com/office/drawing/2014/main" id="{48F7C515-0131-4719-94DF-D487BE043742}"/>
            </a:ext>
          </a:extLst>
        </xdr:cNvPr>
        <xdr:cNvSpPr/>
      </xdr:nvSpPr>
      <xdr:spPr bwMode="auto">
        <a:xfrm rot="10800000">
          <a:off x="12009120" y="754989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902970</xdr:colOff>
      <xdr:row>380</xdr:row>
      <xdr:rowOff>19050</xdr:rowOff>
    </xdr:from>
    <xdr:to>
      <xdr:col>25</xdr:col>
      <xdr:colOff>788670</xdr:colOff>
      <xdr:row>409</xdr:row>
      <xdr:rowOff>163830</xdr:rowOff>
    </xdr:to>
    <xdr:graphicFrame macro="">
      <xdr:nvGraphicFramePr>
        <xdr:cNvPr id="188" name="Diagram 187">
          <a:extLst>
            <a:ext uri="{FF2B5EF4-FFF2-40B4-BE49-F238E27FC236}">
              <a16:creationId xmlns:a16="http://schemas.microsoft.com/office/drawing/2014/main" id="{7662E4B7-8BEC-4EB7-B108-9345384C8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26</xdr:col>
      <xdr:colOff>167640</xdr:colOff>
      <xdr:row>382</xdr:row>
      <xdr:rowOff>137160</xdr:rowOff>
    </xdr:from>
    <xdr:to>
      <xdr:col>26</xdr:col>
      <xdr:colOff>652272</xdr:colOff>
      <xdr:row>387</xdr:row>
      <xdr:rowOff>163068</xdr:rowOff>
    </xdr:to>
    <xdr:sp macro="" textlink="">
      <xdr:nvSpPr>
        <xdr:cNvPr id="189" name="Pil: opp 188">
          <a:extLst>
            <a:ext uri="{FF2B5EF4-FFF2-40B4-BE49-F238E27FC236}">
              <a16:creationId xmlns:a16="http://schemas.microsoft.com/office/drawing/2014/main" id="{B57270DA-E1FD-47B8-BC8E-D95201CA4D35}"/>
            </a:ext>
          </a:extLst>
        </xdr:cNvPr>
        <xdr:cNvSpPr/>
      </xdr:nvSpPr>
      <xdr:spPr bwMode="auto">
        <a:xfrm>
          <a:off x="23942040" y="729081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41910</xdr:colOff>
      <xdr:row>392</xdr:row>
      <xdr:rowOff>26670</xdr:rowOff>
    </xdr:from>
    <xdr:to>
      <xdr:col>26</xdr:col>
      <xdr:colOff>845820</xdr:colOff>
      <xdr:row>394</xdr:row>
      <xdr:rowOff>118110</xdr:rowOff>
    </xdr:to>
    <xdr:sp macro="" textlink="">
      <xdr:nvSpPr>
        <xdr:cNvPr id="190" name="Pil: opp 189">
          <a:extLst>
            <a:ext uri="{FF2B5EF4-FFF2-40B4-BE49-F238E27FC236}">
              <a16:creationId xmlns:a16="http://schemas.microsoft.com/office/drawing/2014/main" id="{063DEF29-3A3B-4D3D-AA36-6D402C91EE2F}"/>
            </a:ext>
          </a:extLst>
        </xdr:cNvPr>
        <xdr:cNvSpPr/>
      </xdr:nvSpPr>
      <xdr:spPr bwMode="auto">
        <a:xfrm rot="5400000">
          <a:off x="23982045" y="74536935"/>
          <a:ext cx="472440" cy="8039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41910</xdr:colOff>
      <xdr:row>379</xdr:row>
      <xdr:rowOff>182880</xdr:rowOff>
    </xdr:from>
    <xdr:to>
      <xdr:col>37</xdr:col>
      <xdr:colOff>815340</xdr:colOff>
      <xdr:row>409</xdr:row>
      <xdr:rowOff>60960</xdr:rowOff>
    </xdr:to>
    <xdr:graphicFrame macro="">
      <xdr:nvGraphicFramePr>
        <xdr:cNvPr id="191" name="Diagram 190">
          <a:extLst>
            <a:ext uri="{FF2B5EF4-FFF2-40B4-BE49-F238E27FC236}">
              <a16:creationId xmlns:a16="http://schemas.microsoft.com/office/drawing/2014/main" id="{2241DCB2-21E6-49BA-B09B-BC3F41F7A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38</xdr:col>
      <xdr:colOff>148590</xdr:colOff>
      <xdr:row>381</xdr:row>
      <xdr:rowOff>68580</xdr:rowOff>
    </xdr:from>
    <xdr:to>
      <xdr:col>38</xdr:col>
      <xdr:colOff>633222</xdr:colOff>
      <xdr:row>386</xdr:row>
      <xdr:rowOff>94488</xdr:rowOff>
    </xdr:to>
    <xdr:sp macro="" textlink="">
      <xdr:nvSpPr>
        <xdr:cNvPr id="192" name="Pil: opp 191">
          <a:extLst>
            <a:ext uri="{FF2B5EF4-FFF2-40B4-BE49-F238E27FC236}">
              <a16:creationId xmlns:a16="http://schemas.microsoft.com/office/drawing/2014/main" id="{D744484F-1668-4FE4-80CD-573DF1A908CB}"/>
            </a:ext>
          </a:extLst>
        </xdr:cNvPr>
        <xdr:cNvSpPr/>
      </xdr:nvSpPr>
      <xdr:spPr bwMode="auto">
        <a:xfrm>
          <a:off x="34895790" y="726490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868680</xdr:colOff>
      <xdr:row>380</xdr:row>
      <xdr:rowOff>22860</xdr:rowOff>
    </xdr:from>
    <xdr:to>
      <xdr:col>49</xdr:col>
      <xdr:colOff>883920</xdr:colOff>
      <xdr:row>407</xdr:row>
      <xdr:rowOff>182880</xdr:rowOff>
    </xdr:to>
    <xdr:graphicFrame macro="">
      <xdr:nvGraphicFramePr>
        <xdr:cNvPr id="193" name="Diagram 192">
          <a:extLst>
            <a:ext uri="{FF2B5EF4-FFF2-40B4-BE49-F238E27FC236}">
              <a16:creationId xmlns:a16="http://schemas.microsoft.com/office/drawing/2014/main" id="{7F6703A1-23C8-4AB9-A9F7-297DA5141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38</xdr:col>
      <xdr:colOff>80010</xdr:colOff>
      <xdr:row>392</xdr:row>
      <xdr:rowOff>121920</xdr:rowOff>
    </xdr:from>
    <xdr:to>
      <xdr:col>38</xdr:col>
      <xdr:colOff>765810</xdr:colOff>
      <xdr:row>395</xdr:row>
      <xdr:rowOff>53340</xdr:rowOff>
    </xdr:to>
    <xdr:sp macro="" textlink="">
      <xdr:nvSpPr>
        <xdr:cNvPr id="194" name="Pil: opp 193">
          <a:extLst>
            <a:ext uri="{FF2B5EF4-FFF2-40B4-BE49-F238E27FC236}">
              <a16:creationId xmlns:a16="http://schemas.microsoft.com/office/drawing/2014/main" id="{EBADD888-50A6-4942-9ECB-EED7E2D0EE2A}"/>
            </a:ext>
          </a:extLst>
        </xdr:cNvPr>
        <xdr:cNvSpPr/>
      </xdr:nvSpPr>
      <xdr:spPr bwMode="auto">
        <a:xfrm rot="5400000">
          <a:off x="34918650" y="74706480"/>
          <a:ext cx="502920" cy="68580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72390</xdr:colOff>
      <xdr:row>397</xdr:row>
      <xdr:rowOff>95250</xdr:rowOff>
    </xdr:from>
    <xdr:to>
      <xdr:col>38</xdr:col>
      <xdr:colOff>557022</xdr:colOff>
      <xdr:row>402</xdr:row>
      <xdr:rowOff>121158</xdr:rowOff>
    </xdr:to>
    <xdr:sp macro="" textlink="">
      <xdr:nvSpPr>
        <xdr:cNvPr id="195" name="Pil: opp 194">
          <a:extLst>
            <a:ext uri="{FF2B5EF4-FFF2-40B4-BE49-F238E27FC236}">
              <a16:creationId xmlns:a16="http://schemas.microsoft.com/office/drawing/2014/main" id="{F3554788-3F17-4536-99C0-6203FC7E3779}"/>
            </a:ext>
          </a:extLst>
        </xdr:cNvPr>
        <xdr:cNvSpPr/>
      </xdr:nvSpPr>
      <xdr:spPr bwMode="auto">
        <a:xfrm rot="10800000">
          <a:off x="34819590" y="757237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781050</xdr:colOff>
      <xdr:row>410</xdr:row>
      <xdr:rowOff>167640</xdr:rowOff>
    </xdr:from>
    <xdr:to>
      <xdr:col>12</xdr:col>
      <xdr:colOff>777240</xdr:colOff>
      <xdr:row>438</xdr:row>
      <xdr:rowOff>129540</xdr:rowOff>
    </xdr:to>
    <xdr:graphicFrame macro="">
      <xdr:nvGraphicFramePr>
        <xdr:cNvPr id="196" name="Diagram 2">
          <a:extLst>
            <a:ext uri="{FF2B5EF4-FFF2-40B4-BE49-F238E27FC236}">
              <a16:creationId xmlns:a16="http://schemas.microsoft.com/office/drawing/2014/main" id="{4348190F-D0AB-48D4-A66C-618851864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13</xdr:col>
      <xdr:colOff>167640</xdr:colOff>
      <xdr:row>413</xdr:row>
      <xdr:rowOff>91440</xdr:rowOff>
    </xdr:from>
    <xdr:to>
      <xdr:col>13</xdr:col>
      <xdr:colOff>652272</xdr:colOff>
      <xdr:row>418</xdr:row>
      <xdr:rowOff>117348</xdr:rowOff>
    </xdr:to>
    <xdr:sp macro="" textlink="">
      <xdr:nvSpPr>
        <xdr:cNvPr id="198" name="Pil: opp 197">
          <a:extLst>
            <a:ext uri="{FF2B5EF4-FFF2-40B4-BE49-F238E27FC236}">
              <a16:creationId xmlns:a16="http://schemas.microsoft.com/office/drawing/2014/main" id="{CFA53A9A-7CD8-4452-BE7A-1F8D8F37ABAB}"/>
            </a:ext>
          </a:extLst>
        </xdr:cNvPr>
        <xdr:cNvSpPr/>
      </xdr:nvSpPr>
      <xdr:spPr bwMode="auto">
        <a:xfrm>
          <a:off x="12054840" y="787679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22860</xdr:colOff>
      <xdr:row>411</xdr:row>
      <xdr:rowOff>30480</xdr:rowOff>
    </xdr:from>
    <xdr:to>
      <xdr:col>25</xdr:col>
      <xdr:colOff>838200</xdr:colOff>
      <xdr:row>438</xdr:row>
      <xdr:rowOff>106680</xdr:rowOff>
    </xdr:to>
    <xdr:graphicFrame macro="">
      <xdr:nvGraphicFramePr>
        <xdr:cNvPr id="199" name="Diagram 198">
          <a:extLst>
            <a:ext uri="{FF2B5EF4-FFF2-40B4-BE49-F238E27FC236}">
              <a16:creationId xmlns:a16="http://schemas.microsoft.com/office/drawing/2014/main" id="{8F62E421-1095-4F6D-A56F-A1FF60851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13</xdr:col>
      <xdr:colOff>114300</xdr:colOff>
      <xdr:row>422</xdr:row>
      <xdr:rowOff>22860</xdr:rowOff>
    </xdr:from>
    <xdr:to>
      <xdr:col>13</xdr:col>
      <xdr:colOff>784860</xdr:colOff>
      <xdr:row>424</xdr:row>
      <xdr:rowOff>160020</xdr:rowOff>
    </xdr:to>
    <xdr:sp macro="" textlink="">
      <xdr:nvSpPr>
        <xdr:cNvPr id="200" name="Pil: opp 199">
          <a:extLst>
            <a:ext uri="{FF2B5EF4-FFF2-40B4-BE49-F238E27FC236}">
              <a16:creationId xmlns:a16="http://schemas.microsoft.com/office/drawing/2014/main" id="{D7DD6C06-2B0A-4F2C-A64D-580BDE13588E}"/>
            </a:ext>
          </a:extLst>
        </xdr:cNvPr>
        <xdr:cNvSpPr/>
      </xdr:nvSpPr>
      <xdr:spPr bwMode="auto">
        <a:xfrm rot="5400000">
          <a:off x="12077700" y="80337660"/>
          <a:ext cx="518160" cy="67056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121920</xdr:colOff>
      <xdr:row>426</xdr:row>
      <xdr:rowOff>137160</xdr:rowOff>
    </xdr:from>
    <xdr:to>
      <xdr:col>13</xdr:col>
      <xdr:colOff>606552</xdr:colOff>
      <xdr:row>431</xdr:row>
      <xdr:rowOff>163068</xdr:rowOff>
    </xdr:to>
    <xdr:sp macro="" textlink="">
      <xdr:nvSpPr>
        <xdr:cNvPr id="201" name="Pil: opp 200">
          <a:extLst>
            <a:ext uri="{FF2B5EF4-FFF2-40B4-BE49-F238E27FC236}">
              <a16:creationId xmlns:a16="http://schemas.microsoft.com/office/drawing/2014/main" id="{537EB60A-413D-4F7B-B210-7FB68C1C4029}"/>
            </a:ext>
          </a:extLst>
        </xdr:cNvPr>
        <xdr:cNvSpPr/>
      </xdr:nvSpPr>
      <xdr:spPr bwMode="auto">
        <a:xfrm rot="10800000">
          <a:off x="12009120" y="812901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853440</xdr:colOff>
      <xdr:row>410</xdr:row>
      <xdr:rowOff>144780</xdr:rowOff>
    </xdr:from>
    <xdr:to>
      <xdr:col>37</xdr:col>
      <xdr:colOff>708660</xdr:colOff>
      <xdr:row>438</xdr:row>
      <xdr:rowOff>99060</xdr:rowOff>
    </xdr:to>
    <xdr:graphicFrame macro="">
      <xdr:nvGraphicFramePr>
        <xdr:cNvPr id="202" name="Diagram 201">
          <a:extLst>
            <a:ext uri="{FF2B5EF4-FFF2-40B4-BE49-F238E27FC236}">
              <a16:creationId xmlns:a16="http://schemas.microsoft.com/office/drawing/2014/main" id="{5A18F0EA-305F-4525-BDAD-51F3EECD6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26</xdr:col>
      <xdr:colOff>205740</xdr:colOff>
      <xdr:row>413</xdr:row>
      <xdr:rowOff>68580</xdr:rowOff>
    </xdr:from>
    <xdr:to>
      <xdr:col>26</xdr:col>
      <xdr:colOff>690372</xdr:colOff>
      <xdr:row>418</xdr:row>
      <xdr:rowOff>94488</xdr:rowOff>
    </xdr:to>
    <xdr:sp macro="" textlink="">
      <xdr:nvSpPr>
        <xdr:cNvPr id="203" name="Pil: opp 202">
          <a:extLst>
            <a:ext uri="{FF2B5EF4-FFF2-40B4-BE49-F238E27FC236}">
              <a16:creationId xmlns:a16="http://schemas.microsoft.com/office/drawing/2014/main" id="{12F4739D-D171-4228-B54F-0ADBBF461CC4}"/>
            </a:ext>
          </a:extLst>
        </xdr:cNvPr>
        <xdr:cNvSpPr/>
      </xdr:nvSpPr>
      <xdr:spPr bwMode="auto">
        <a:xfrm>
          <a:off x="23980140" y="7874508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76200</xdr:colOff>
      <xdr:row>424</xdr:row>
      <xdr:rowOff>60960</xdr:rowOff>
    </xdr:from>
    <xdr:to>
      <xdr:col>26</xdr:col>
      <xdr:colOff>754380</xdr:colOff>
      <xdr:row>426</xdr:row>
      <xdr:rowOff>167640</xdr:rowOff>
    </xdr:to>
    <xdr:sp macro="" textlink="">
      <xdr:nvSpPr>
        <xdr:cNvPr id="204" name="Pil: opp 203">
          <a:extLst>
            <a:ext uri="{FF2B5EF4-FFF2-40B4-BE49-F238E27FC236}">
              <a16:creationId xmlns:a16="http://schemas.microsoft.com/office/drawing/2014/main" id="{A7489693-B9FF-4CEE-AE09-7FAAAF160589}"/>
            </a:ext>
          </a:extLst>
        </xdr:cNvPr>
        <xdr:cNvSpPr/>
      </xdr:nvSpPr>
      <xdr:spPr bwMode="auto">
        <a:xfrm rot="5400000">
          <a:off x="23945850" y="80737710"/>
          <a:ext cx="487680" cy="67818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899160</xdr:colOff>
      <xdr:row>410</xdr:row>
      <xdr:rowOff>137160</xdr:rowOff>
    </xdr:from>
    <xdr:to>
      <xdr:col>49</xdr:col>
      <xdr:colOff>281940</xdr:colOff>
      <xdr:row>438</xdr:row>
      <xdr:rowOff>114300</xdr:rowOff>
    </xdr:to>
    <xdr:graphicFrame macro="">
      <xdr:nvGraphicFramePr>
        <xdr:cNvPr id="205" name="Diagram 204">
          <a:extLst>
            <a:ext uri="{FF2B5EF4-FFF2-40B4-BE49-F238E27FC236}">
              <a16:creationId xmlns:a16="http://schemas.microsoft.com/office/drawing/2014/main" id="{29AAFE85-9C08-45A7-BB75-42B7F6A50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140970</xdr:colOff>
      <xdr:row>413</xdr:row>
      <xdr:rowOff>53340</xdr:rowOff>
    </xdr:from>
    <xdr:to>
      <xdr:col>38</xdr:col>
      <xdr:colOff>625602</xdr:colOff>
      <xdr:row>418</xdr:row>
      <xdr:rowOff>79248</xdr:rowOff>
    </xdr:to>
    <xdr:sp macro="" textlink="">
      <xdr:nvSpPr>
        <xdr:cNvPr id="206" name="Pil: opp 205">
          <a:extLst>
            <a:ext uri="{FF2B5EF4-FFF2-40B4-BE49-F238E27FC236}">
              <a16:creationId xmlns:a16="http://schemas.microsoft.com/office/drawing/2014/main" id="{59805986-85CF-474F-B079-DECFFE9D0F19}"/>
            </a:ext>
          </a:extLst>
        </xdr:cNvPr>
        <xdr:cNvSpPr/>
      </xdr:nvSpPr>
      <xdr:spPr bwMode="auto">
        <a:xfrm>
          <a:off x="34888170" y="787298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186690</xdr:colOff>
      <xdr:row>427</xdr:row>
      <xdr:rowOff>121920</xdr:rowOff>
    </xdr:from>
    <xdr:to>
      <xdr:col>39</xdr:col>
      <xdr:colOff>7620</xdr:colOff>
      <xdr:row>430</xdr:row>
      <xdr:rowOff>22860</xdr:rowOff>
    </xdr:to>
    <xdr:sp macro="" textlink="">
      <xdr:nvSpPr>
        <xdr:cNvPr id="207" name="Pil: opp 206">
          <a:extLst>
            <a:ext uri="{FF2B5EF4-FFF2-40B4-BE49-F238E27FC236}">
              <a16:creationId xmlns:a16="http://schemas.microsoft.com/office/drawing/2014/main" id="{8E51DA7D-F454-4AAD-9B02-57BFC3D5072A}"/>
            </a:ext>
          </a:extLst>
        </xdr:cNvPr>
        <xdr:cNvSpPr/>
      </xdr:nvSpPr>
      <xdr:spPr bwMode="auto">
        <a:xfrm rot="5400000">
          <a:off x="35065335" y="81333975"/>
          <a:ext cx="472440" cy="73533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666750</xdr:colOff>
      <xdr:row>439</xdr:row>
      <xdr:rowOff>99060</xdr:rowOff>
    </xdr:from>
    <xdr:to>
      <xdr:col>12</xdr:col>
      <xdr:colOff>701040</xdr:colOff>
      <xdr:row>467</xdr:row>
      <xdr:rowOff>53340</xdr:rowOff>
    </xdr:to>
    <xdr:graphicFrame macro="">
      <xdr:nvGraphicFramePr>
        <xdr:cNvPr id="208" name="Diagram 2">
          <a:extLst>
            <a:ext uri="{FF2B5EF4-FFF2-40B4-BE49-F238E27FC236}">
              <a16:creationId xmlns:a16="http://schemas.microsoft.com/office/drawing/2014/main" id="{018EE84A-BB8E-4E51-93A4-B0D9F97F2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13</xdr:col>
      <xdr:colOff>182880</xdr:colOff>
      <xdr:row>441</xdr:row>
      <xdr:rowOff>175260</xdr:rowOff>
    </xdr:from>
    <xdr:to>
      <xdr:col>13</xdr:col>
      <xdr:colOff>667512</xdr:colOff>
      <xdr:row>447</xdr:row>
      <xdr:rowOff>10668</xdr:rowOff>
    </xdr:to>
    <xdr:sp macro="" textlink="">
      <xdr:nvSpPr>
        <xdr:cNvPr id="209" name="Pil: opp 208">
          <a:extLst>
            <a:ext uri="{FF2B5EF4-FFF2-40B4-BE49-F238E27FC236}">
              <a16:creationId xmlns:a16="http://schemas.microsoft.com/office/drawing/2014/main" id="{1D403D92-C7B7-4486-9C99-8AA1C59013E9}"/>
            </a:ext>
          </a:extLst>
        </xdr:cNvPr>
        <xdr:cNvSpPr/>
      </xdr:nvSpPr>
      <xdr:spPr bwMode="auto">
        <a:xfrm>
          <a:off x="12070080" y="841857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160020</xdr:colOff>
      <xdr:row>458</xdr:row>
      <xdr:rowOff>30480</xdr:rowOff>
    </xdr:from>
    <xdr:to>
      <xdr:col>13</xdr:col>
      <xdr:colOff>739140</xdr:colOff>
      <xdr:row>460</xdr:row>
      <xdr:rowOff>106680</xdr:rowOff>
    </xdr:to>
    <xdr:sp macro="" textlink="">
      <xdr:nvSpPr>
        <xdr:cNvPr id="210" name="Pil: opp 209">
          <a:extLst>
            <a:ext uri="{FF2B5EF4-FFF2-40B4-BE49-F238E27FC236}">
              <a16:creationId xmlns:a16="http://schemas.microsoft.com/office/drawing/2014/main" id="{3D150C27-DFBD-41E4-B373-585563550701}"/>
            </a:ext>
          </a:extLst>
        </xdr:cNvPr>
        <xdr:cNvSpPr/>
      </xdr:nvSpPr>
      <xdr:spPr bwMode="auto">
        <a:xfrm rot="5400000">
          <a:off x="12108180" y="87218520"/>
          <a:ext cx="457200" cy="5791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899160</xdr:colOff>
      <xdr:row>439</xdr:row>
      <xdr:rowOff>137160</xdr:rowOff>
    </xdr:from>
    <xdr:to>
      <xdr:col>25</xdr:col>
      <xdr:colOff>803910</xdr:colOff>
      <xdr:row>467</xdr:row>
      <xdr:rowOff>53340</xdr:rowOff>
    </xdr:to>
    <xdr:graphicFrame macro="">
      <xdr:nvGraphicFramePr>
        <xdr:cNvPr id="211" name="Diagram 210">
          <a:extLst>
            <a:ext uri="{FF2B5EF4-FFF2-40B4-BE49-F238E27FC236}">
              <a16:creationId xmlns:a16="http://schemas.microsoft.com/office/drawing/2014/main" id="{A3FF4384-68DF-476C-BD0B-A4BC46069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26</xdr:col>
      <xdr:colOff>312420</xdr:colOff>
      <xdr:row>442</xdr:row>
      <xdr:rowOff>60960</xdr:rowOff>
    </xdr:from>
    <xdr:to>
      <xdr:col>26</xdr:col>
      <xdr:colOff>797052</xdr:colOff>
      <xdr:row>447</xdr:row>
      <xdr:rowOff>86868</xdr:rowOff>
    </xdr:to>
    <xdr:sp macro="" textlink="">
      <xdr:nvSpPr>
        <xdr:cNvPr id="212" name="Pil: opp 211">
          <a:extLst>
            <a:ext uri="{FF2B5EF4-FFF2-40B4-BE49-F238E27FC236}">
              <a16:creationId xmlns:a16="http://schemas.microsoft.com/office/drawing/2014/main" id="{6A4D122B-4B94-4F35-BC7D-EC5DF67E4C89}"/>
            </a:ext>
          </a:extLst>
        </xdr:cNvPr>
        <xdr:cNvSpPr/>
      </xdr:nvSpPr>
      <xdr:spPr bwMode="auto">
        <a:xfrm>
          <a:off x="24086820" y="8426196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152400</xdr:colOff>
      <xdr:row>454</xdr:row>
      <xdr:rowOff>15240</xdr:rowOff>
    </xdr:from>
    <xdr:to>
      <xdr:col>26</xdr:col>
      <xdr:colOff>845820</xdr:colOff>
      <xdr:row>456</xdr:row>
      <xdr:rowOff>175260</xdr:rowOff>
    </xdr:to>
    <xdr:sp macro="" textlink="">
      <xdr:nvSpPr>
        <xdr:cNvPr id="213" name="Pil: opp 212">
          <a:extLst>
            <a:ext uri="{FF2B5EF4-FFF2-40B4-BE49-F238E27FC236}">
              <a16:creationId xmlns:a16="http://schemas.microsoft.com/office/drawing/2014/main" id="{BA6DF2E4-17D3-4725-9DFD-997ED7B9E067}"/>
            </a:ext>
          </a:extLst>
        </xdr:cNvPr>
        <xdr:cNvSpPr/>
      </xdr:nvSpPr>
      <xdr:spPr bwMode="auto">
        <a:xfrm rot="5400000">
          <a:off x="24003000" y="86426040"/>
          <a:ext cx="541020" cy="69342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899160</xdr:colOff>
      <xdr:row>439</xdr:row>
      <xdr:rowOff>91440</xdr:rowOff>
    </xdr:from>
    <xdr:to>
      <xdr:col>37</xdr:col>
      <xdr:colOff>792480</xdr:colOff>
      <xdr:row>467</xdr:row>
      <xdr:rowOff>38100</xdr:rowOff>
    </xdr:to>
    <xdr:graphicFrame macro="">
      <xdr:nvGraphicFramePr>
        <xdr:cNvPr id="214" name="Diagram 213">
          <a:extLst>
            <a:ext uri="{FF2B5EF4-FFF2-40B4-BE49-F238E27FC236}">
              <a16:creationId xmlns:a16="http://schemas.microsoft.com/office/drawing/2014/main" id="{D5EF5D0A-7ECA-43CC-BB8E-C304545B2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209550</xdr:colOff>
      <xdr:row>442</xdr:row>
      <xdr:rowOff>19050</xdr:rowOff>
    </xdr:from>
    <xdr:to>
      <xdr:col>38</xdr:col>
      <xdr:colOff>694182</xdr:colOff>
      <xdr:row>447</xdr:row>
      <xdr:rowOff>44958</xdr:rowOff>
    </xdr:to>
    <xdr:sp macro="" textlink="">
      <xdr:nvSpPr>
        <xdr:cNvPr id="215" name="Pil: opp 214">
          <a:extLst>
            <a:ext uri="{FF2B5EF4-FFF2-40B4-BE49-F238E27FC236}">
              <a16:creationId xmlns:a16="http://schemas.microsoft.com/office/drawing/2014/main" id="{BED92379-9515-4AA0-84CC-1811C637C7BB}"/>
            </a:ext>
          </a:extLst>
        </xdr:cNvPr>
        <xdr:cNvSpPr/>
      </xdr:nvSpPr>
      <xdr:spPr bwMode="auto">
        <a:xfrm>
          <a:off x="34956750" y="8422005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19050</xdr:colOff>
      <xdr:row>459</xdr:row>
      <xdr:rowOff>15240</xdr:rowOff>
    </xdr:from>
    <xdr:to>
      <xdr:col>38</xdr:col>
      <xdr:colOff>746760</xdr:colOff>
      <xdr:row>461</xdr:row>
      <xdr:rowOff>110490</xdr:rowOff>
    </xdr:to>
    <xdr:sp macro="" textlink="">
      <xdr:nvSpPr>
        <xdr:cNvPr id="216" name="Pil: opp 215">
          <a:extLst>
            <a:ext uri="{FF2B5EF4-FFF2-40B4-BE49-F238E27FC236}">
              <a16:creationId xmlns:a16="http://schemas.microsoft.com/office/drawing/2014/main" id="{C471262C-8CB7-43BE-9689-61E569D3C240}"/>
            </a:ext>
          </a:extLst>
        </xdr:cNvPr>
        <xdr:cNvSpPr/>
      </xdr:nvSpPr>
      <xdr:spPr bwMode="auto">
        <a:xfrm rot="5400000">
          <a:off x="34891980" y="87329010"/>
          <a:ext cx="476250" cy="727710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38</xdr:col>
      <xdr:colOff>830580</xdr:colOff>
      <xdr:row>439</xdr:row>
      <xdr:rowOff>83820</xdr:rowOff>
    </xdr:from>
    <xdr:to>
      <xdr:col>49</xdr:col>
      <xdr:colOff>335280</xdr:colOff>
      <xdr:row>466</xdr:row>
      <xdr:rowOff>182880</xdr:rowOff>
    </xdr:to>
    <xdr:graphicFrame macro="">
      <xdr:nvGraphicFramePr>
        <xdr:cNvPr id="217" name="Diagram 216">
          <a:extLst>
            <a:ext uri="{FF2B5EF4-FFF2-40B4-BE49-F238E27FC236}">
              <a16:creationId xmlns:a16="http://schemas.microsoft.com/office/drawing/2014/main" id="{9B856B09-45FB-4735-B7B4-2A27EF453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50</xdr:col>
      <xdr:colOff>99060</xdr:colOff>
      <xdr:row>448</xdr:row>
      <xdr:rowOff>91440</xdr:rowOff>
    </xdr:from>
    <xdr:to>
      <xdr:col>50</xdr:col>
      <xdr:colOff>583692</xdr:colOff>
      <xdr:row>453</xdr:row>
      <xdr:rowOff>117348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520018EA-B309-4457-B271-1EBED8933F0F}"/>
            </a:ext>
          </a:extLst>
        </xdr:cNvPr>
        <xdr:cNvSpPr/>
      </xdr:nvSpPr>
      <xdr:spPr bwMode="auto">
        <a:xfrm>
          <a:off x="46101000" y="8543544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735082</xdr:colOff>
      <xdr:row>1</xdr:row>
      <xdr:rowOff>12426</xdr:rowOff>
    </xdr:from>
    <xdr:to>
      <xdr:col>14</xdr:col>
      <xdr:colOff>422413</xdr:colOff>
      <xdr:row>29</xdr:row>
      <xdr:rowOff>99392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E15F3F-D5D3-4CE7-91E2-A56BB5761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865533</xdr:colOff>
      <xdr:row>139</xdr:row>
      <xdr:rowOff>103533</xdr:rowOff>
    </xdr:from>
    <xdr:to>
      <xdr:col>14</xdr:col>
      <xdr:colOff>1126436</xdr:colOff>
      <xdr:row>170</xdr:row>
      <xdr:rowOff>128381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7709BC21-9063-418D-8884-09AAED4B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886239</xdr:colOff>
      <xdr:row>34</xdr:row>
      <xdr:rowOff>4141</xdr:rowOff>
    </xdr:from>
    <xdr:to>
      <xdr:col>15</xdr:col>
      <xdr:colOff>4142</xdr:colOff>
      <xdr:row>64</xdr:row>
      <xdr:rowOff>169794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7909BADC-02D1-4CC8-AE35-FC7A9B188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873815</xdr:colOff>
      <xdr:row>69</xdr:row>
      <xdr:rowOff>157370</xdr:rowOff>
    </xdr:from>
    <xdr:to>
      <xdr:col>14</xdr:col>
      <xdr:colOff>557005</xdr:colOff>
      <xdr:row>100</xdr:row>
      <xdr:rowOff>86966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673D704-CAB4-4D82-A720-F2659FC17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853108</xdr:colOff>
      <xdr:row>103</xdr:row>
      <xdr:rowOff>132522</xdr:rowOff>
    </xdr:from>
    <xdr:to>
      <xdr:col>14</xdr:col>
      <xdr:colOff>1130576</xdr:colOff>
      <xdr:row>134</xdr:row>
      <xdr:rowOff>107674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E88BB638-DF15-4526-BD0E-98C1CCE25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8282</xdr:colOff>
      <xdr:row>174</xdr:row>
      <xdr:rowOff>20706</xdr:rowOff>
    </xdr:from>
    <xdr:to>
      <xdr:col>15</xdr:col>
      <xdr:colOff>24848</xdr:colOff>
      <xdr:row>206</xdr:row>
      <xdr:rowOff>53837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E9936BDE-D01D-48AD-938A-B15C3C429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840685</xdr:colOff>
      <xdr:row>209</xdr:row>
      <xdr:rowOff>86967</xdr:rowOff>
    </xdr:from>
    <xdr:to>
      <xdr:col>14</xdr:col>
      <xdr:colOff>1101588</xdr:colOff>
      <xdr:row>241</xdr:row>
      <xdr:rowOff>120098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0B3C895-3489-4EC2-BD98-B577281EC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848967</xdr:colOff>
      <xdr:row>244</xdr:row>
      <xdr:rowOff>57978</xdr:rowOff>
    </xdr:from>
    <xdr:to>
      <xdr:col>14</xdr:col>
      <xdr:colOff>877957</xdr:colOff>
      <xdr:row>276</xdr:row>
      <xdr:rowOff>49696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2B8330F3-DED4-4121-B6DB-9E0314F02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74543</xdr:colOff>
      <xdr:row>244</xdr:row>
      <xdr:rowOff>190499</xdr:rowOff>
    </xdr:from>
    <xdr:to>
      <xdr:col>15</xdr:col>
      <xdr:colOff>559175</xdr:colOff>
      <xdr:row>250</xdr:row>
      <xdr:rowOff>25907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3D7569C2-FFAF-4917-B23F-D618ADC47047}"/>
            </a:ext>
          </a:extLst>
        </xdr:cNvPr>
        <xdr:cNvSpPr/>
      </xdr:nvSpPr>
      <xdr:spPr bwMode="auto">
        <a:xfrm>
          <a:off x="13989326" y="48386999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594731</xdr:colOff>
      <xdr:row>1</xdr:row>
      <xdr:rowOff>37170</xdr:rowOff>
    </xdr:from>
    <xdr:to>
      <xdr:col>17</xdr:col>
      <xdr:colOff>260194</xdr:colOff>
      <xdr:row>36</xdr:row>
      <xdr:rowOff>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974D6330-2751-4E81-AFD1-AB3CA6517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901390</xdr:colOff>
      <xdr:row>158</xdr:row>
      <xdr:rowOff>18585</xdr:rowOff>
    </xdr:from>
    <xdr:to>
      <xdr:col>18</xdr:col>
      <xdr:colOff>125451</xdr:colOff>
      <xdr:row>193</xdr:row>
      <xdr:rowOff>162622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72FF6E09-480A-4FD4-801A-39270BA84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901390</xdr:colOff>
      <xdr:row>197</xdr:row>
      <xdr:rowOff>9293</xdr:rowOff>
    </xdr:from>
    <xdr:to>
      <xdr:col>18</xdr:col>
      <xdr:colOff>125451</xdr:colOff>
      <xdr:row>232</xdr:row>
      <xdr:rowOff>153330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56F6A8F2-EF13-4DE0-AA25-E5E60C401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27877</xdr:colOff>
      <xdr:row>37</xdr:row>
      <xdr:rowOff>185853</xdr:rowOff>
    </xdr:from>
    <xdr:to>
      <xdr:col>17</xdr:col>
      <xdr:colOff>83633</xdr:colOff>
      <xdr:row>78</xdr:row>
      <xdr:rowOff>157975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7A8B7B21-C15F-4093-AC1A-4BF382456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9292</xdr:colOff>
      <xdr:row>79</xdr:row>
      <xdr:rowOff>176560</xdr:rowOff>
    </xdr:from>
    <xdr:to>
      <xdr:col>17</xdr:col>
      <xdr:colOff>74340</xdr:colOff>
      <xdr:row>116</xdr:row>
      <xdr:rowOff>195146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D553357-E8A4-427E-9E32-1C360798F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37170</xdr:colOff>
      <xdr:row>118</xdr:row>
      <xdr:rowOff>167268</xdr:rowOff>
    </xdr:from>
    <xdr:to>
      <xdr:col>17</xdr:col>
      <xdr:colOff>111511</xdr:colOff>
      <xdr:row>155</xdr:row>
      <xdr:rowOff>130097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A53D1843-0DC6-4CC0-9ACF-C9714F93F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545522</xdr:colOff>
      <xdr:row>0</xdr:row>
      <xdr:rowOff>177512</xdr:rowOff>
    </xdr:from>
    <xdr:to>
      <xdr:col>15</xdr:col>
      <xdr:colOff>393989</xdr:colOff>
      <xdr:row>31</xdr:row>
      <xdr:rowOff>64943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952F098F-D19A-48FF-BDEF-A252615FF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30307</xdr:colOff>
      <xdr:row>179</xdr:row>
      <xdr:rowOff>173181</xdr:rowOff>
    </xdr:from>
    <xdr:to>
      <xdr:col>16</xdr:col>
      <xdr:colOff>125557</xdr:colOff>
      <xdr:row>212</xdr:row>
      <xdr:rowOff>177511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AC9BCE67-2F84-4203-B479-4F95447F7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904875</xdr:colOff>
      <xdr:row>143</xdr:row>
      <xdr:rowOff>21647</xdr:rowOff>
    </xdr:from>
    <xdr:to>
      <xdr:col>15</xdr:col>
      <xdr:colOff>593148</xdr:colOff>
      <xdr:row>177</xdr:row>
      <xdr:rowOff>60613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D30FA1FB-7C94-4BCE-8B12-CC2F32CA1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12988</xdr:colOff>
      <xdr:row>106</xdr:row>
      <xdr:rowOff>4329</xdr:rowOff>
    </xdr:from>
    <xdr:to>
      <xdr:col>16</xdr:col>
      <xdr:colOff>168853</xdr:colOff>
      <xdr:row>140</xdr:row>
      <xdr:rowOff>99579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486E2D4F-E9F5-4FC5-9291-774B9A64F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21647</xdr:colOff>
      <xdr:row>68</xdr:row>
      <xdr:rowOff>138545</xdr:rowOff>
    </xdr:from>
    <xdr:to>
      <xdr:col>16</xdr:col>
      <xdr:colOff>86592</xdr:colOff>
      <xdr:row>102</xdr:row>
      <xdr:rowOff>64943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0404B3C6-E448-43F7-BC02-E1BA5CA4A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30308</xdr:colOff>
      <xdr:row>32</xdr:row>
      <xdr:rowOff>194828</xdr:rowOff>
    </xdr:from>
    <xdr:to>
      <xdr:col>15</xdr:col>
      <xdr:colOff>186172</xdr:colOff>
      <xdr:row>66</xdr:row>
      <xdr:rowOff>134215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7A2B8045-05DC-4C70-9C09-F79A0926E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758032</xdr:colOff>
      <xdr:row>0</xdr:row>
      <xdr:rowOff>146844</xdr:rowOff>
    </xdr:from>
    <xdr:to>
      <xdr:col>15</xdr:col>
      <xdr:colOff>202405</xdr:colOff>
      <xdr:row>27</xdr:row>
      <xdr:rowOff>83344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127000</xdr:colOff>
      <xdr:row>159</xdr:row>
      <xdr:rowOff>43657</xdr:rowOff>
    </xdr:from>
    <xdr:to>
      <xdr:col>15</xdr:col>
      <xdr:colOff>119062</xdr:colOff>
      <xdr:row>189</xdr:row>
      <xdr:rowOff>75407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77252E58-D1C6-49EE-9878-0BCEB09F7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885032</xdr:colOff>
      <xdr:row>126</xdr:row>
      <xdr:rowOff>1</xdr:rowOff>
    </xdr:from>
    <xdr:to>
      <xdr:col>14</xdr:col>
      <xdr:colOff>877094</xdr:colOff>
      <xdr:row>156</xdr:row>
      <xdr:rowOff>31751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78E97C90-8B45-434E-9183-6831D946C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15875</xdr:colOff>
      <xdr:row>93</xdr:row>
      <xdr:rowOff>166687</xdr:rowOff>
    </xdr:from>
    <xdr:to>
      <xdr:col>15</xdr:col>
      <xdr:colOff>7937</xdr:colOff>
      <xdr:row>122</xdr:row>
      <xdr:rowOff>166687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5A6E971F-4F29-4709-B793-A3672BE4F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809625</xdr:colOff>
      <xdr:row>61</xdr:row>
      <xdr:rowOff>190500</xdr:rowOff>
    </xdr:from>
    <xdr:to>
      <xdr:col>14</xdr:col>
      <xdr:colOff>801687</xdr:colOff>
      <xdr:row>90</xdr:row>
      <xdr:rowOff>190500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9BC58AE5-346C-42B3-97D6-A16EA357D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30</xdr:row>
      <xdr:rowOff>39688</xdr:rowOff>
    </xdr:from>
    <xdr:to>
      <xdr:col>15</xdr:col>
      <xdr:colOff>357186</xdr:colOff>
      <xdr:row>60</xdr:row>
      <xdr:rowOff>95251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A01944D1-1CF0-4638-B552-9B76563F26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863895</xdr:colOff>
      <xdr:row>61</xdr:row>
      <xdr:rowOff>0</xdr:rowOff>
    </xdr:from>
    <xdr:to>
      <xdr:col>42</xdr:col>
      <xdr:colOff>520552</xdr:colOff>
      <xdr:row>73</xdr:row>
      <xdr:rowOff>11075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730988</xdr:colOff>
      <xdr:row>61</xdr:row>
      <xdr:rowOff>0</xdr:rowOff>
    </xdr:from>
    <xdr:to>
      <xdr:col>51</xdr:col>
      <xdr:colOff>354420</xdr:colOff>
      <xdr:row>73</xdr:row>
      <xdr:rowOff>0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598079</xdr:colOff>
      <xdr:row>61</xdr:row>
      <xdr:rowOff>0</xdr:rowOff>
    </xdr:from>
    <xdr:to>
      <xdr:col>60</xdr:col>
      <xdr:colOff>443022</xdr:colOff>
      <xdr:row>73</xdr:row>
      <xdr:rowOff>44302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520553</xdr:colOff>
      <xdr:row>61</xdr:row>
      <xdr:rowOff>0</xdr:rowOff>
    </xdr:from>
    <xdr:to>
      <xdr:col>70</xdr:col>
      <xdr:colOff>531628</xdr:colOff>
      <xdr:row>73</xdr:row>
      <xdr:rowOff>11075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863895</xdr:colOff>
      <xdr:row>73</xdr:row>
      <xdr:rowOff>77529</xdr:rowOff>
    </xdr:from>
    <xdr:to>
      <xdr:col>42</xdr:col>
      <xdr:colOff>520552</xdr:colOff>
      <xdr:row>86</xdr:row>
      <xdr:rowOff>11075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2285BF71-8455-4BD8-B5D1-A8D036877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51</xdr:col>
      <xdr:colOff>598079</xdr:colOff>
      <xdr:row>73</xdr:row>
      <xdr:rowOff>11076</xdr:rowOff>
    </xdr:from>
    <xdr:to>
      <xdr:col>60</xdr:col>
      <xdr:colOff>443022</xdr:colOff>
      <xdr:row>86</xdr:row>
      <xdr:rowOff>44302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23C819C8-ED07-4861-B3B5-BFE2311CC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60</xdr:col>
      <xdr:colOff>520553</xdr:colOff>
      <xdr:row>73</xdr:row>
      <xdr:rowOff>11074</xdr:rowOff>
    </xdr:from>
    <xdr:to>
      <xdr:col>70</xdr:col>
      <xdr:colOff>531628</xdr:colOff>
      <xdr:row>86</xdr:row>
      <xdr:rowOff>11075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D17CC8FF-5AE0-4998-9800-638AAE0E7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45720</xdr:colOff>
      <xdr:row>13</xdr:row>
      <xdr:rowOff>182880</xdr:rowOff>
    </xdr:from>
    <xdr:to>
      <xdr:col>13</xdr:col>
      <xdr:colOff>830580</xdr:colOff>
      <xdr:row>16</xdr:row>
      <xdr:rowOff>68580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A5FB286D-8CB0-4140-833B-CB3512E31DA2}"/>
            </a:ext>
          </a:extLst>
        </xdr:cNvPr>
        <xdr:cNvSpPr/>
      </xdr:nvSpPr>
      <xdr:spPr bwMode="auto">
        <a:xfrm>
          <a:off x="11932920" y="2659380"/>
          <a:ext cx="784860" cy="45720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868680</xdr:colOff>
      <xdr:row>0</xdr:row>
      <xdr:rowOff>182880</xdr:rowOff>
    </xdr:from>
    <xdr:to>
      <xdr:col>25</xdr:col>
      <xdr:colOff>838200</xdr:colOff>
      <xdr:row>30</xdr:row>
      <xdr:rowOff>83820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F058B2E-C000-47D2-B8A3-5FE88B513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83820</xdr:colOff>
      <xdr:row>11</xdr:row>
      <xdr:rowOff>30480</xdr:rowOff>
    </xdr:from>
    <xdr:to>
      <xdr:col>26</xdr:col>
      <xdr:colOff>784860</xdr:colOff>
      <xdr:row>13</xdr:row>
      <xdr:rowOff>137160</xdr:rowOff>
    </xdr:to>
    <xdr:sp macro="" textlink="">
      <xdr:nvSpPr>
        <xdr:cNvPr id="5" name="Pil: høyre 4">
          <a:extLst>
            <a:ext uri="{FF2B5EF4-FFF2-40B4-BE49-F238E27FC236}">
              <a16:creationId xmlns:a16="http://schemas.microsoft.com/office/drawing/2014/main" id="{B2B83CE6-2CB1-4742-8C40-4AC5E9316D83}"/>
            </a:ext>
          </a:extLst>
        </xdr:cNvPr>
        <xdr:cNvSpPr/>
      </xdr:nvSpPr>
      <xdr:spPr bwMode="auto">
        <a:xfrm>
          <a:off x="23858220" y="2125980"/>
          <a:ext cx="701040" cy="48768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15240</xdr:colOff>
      <xdr:row>0</xdr:row>
      <xdr:rowOff>144780</xdr:rowOff>
    </xdr:from>
    <xdr:to>
      <xdr:col>38</xdr:col>
      <xdr:colOff>777240</xdr:colOff>
      <xdr:row>30</xdr:row>
      <xdr:rowOff>83820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B589D0B4-E77E-46EA-99A2-3343B8A6A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22860</xdr:colOff>
      <xdr:row>11</xdr:row>
      <xdr:rowOff>99060</xdr:rowOff>
    </xdr:from>
    <xdr:to>
      <xdr:col>39</xdr:col>
      <xdr:colOff>716280</xdr:colOff>
      <xdr:row>13</xdr:row>
      <xdr:rowOff>182880</xdr:rowOff>
    </xdr:to>
    <xdr:sp macro="" textlink="">
      <xdr:nvSpPr>
        <xdr:cNvPr id="7" name="Pil: høyre 6">
          <a:extLst>
            <a:ext uri="{FF2B5EF4-FFF2-40B4-BE49-F238E27FC236}">
              <a16:creationId xmlns:a16="http://schemas.microsoft.com/office/drawing/2014/main" id="{C970F9C1-9551-450C-83D9-834F772DEE24}"/>
            </a:ext>
          </a:extLst>
        </xdr:cNvPr>
        <xdr:cNvSpPr/>
      </xdr:nvSpPr>
      <xdr:spPr bwMode="auto">
        <a:xfrm>
          <a:off x="35684460" y="2194560"/>
          <a:ext cx="693420" cy="4648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45720</xdr:colOff>
      <xdr:row>0</xdr:row>
      <xdr:rowOff>137160</xdr:rowOff>
    </xdr:from>
    <xdr:to>
      <xdr:col>50</xdr:col>
      <xdr:colOff>693420</xdr:colOff>
      <xdr:row>30</xdr:row>
      <xdr:rowOff>76200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273218A5-F9BE-4307-80DA-C74BAF7CF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51</xdr:col>
      <xdr:colOff>91440</xdr:colOff>
      <xdr:row>10</xdr:row>
      <xdr:rowOff>129540</xdr:rowOff>
    </xdr:from>
    <xdr:to>
      <xdr:col>51</xdr:col>
      <xdr:colOff>830580</xdr:colOff>
      <xdr:row>13</xdr:row>
      <xdr:rowOff>45720</xdr:rowOff>
    </xdr:to>
    <xdr:sp macro="" textlink="">
      <xdr:nvSpPr>
        <xdr:cNvPr id="9" name="Pil: høyre 8">
          <a:extLst>
            <a:ext uri="{FF2B5EF4-FFF2-40B4-BE49-F238E27FC236}">
              <a16:creationId xmlns:a16="http://schemas.microsoft.com/office/drawing/2014/main" id="{78FECB5B-874D-40BC-BC5E-2C91B4741BB1}"/>
            </a:ext>
          </a:extLst>
        </xdr:cNvPr>
        <xdr:cNvSpPr/>
      </xdr:nvSpPr>
      <xdr:spPr bwMode="auto">
        <a:xfrm>
          <a:off x="46725840" y="2034540"/>
          <a:ext cx="739140" cy="48768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51</xdr:col>
      <xdr:colOff>876300</xdr:colOff>
      <xdr:row>0</xdr:row>
      <xdr:rowOff>106680</xdr:rowOff>
    </xdr:from>
    <xdr:to>
      <xdr:col>62</xdr:col>
      <xdr:colOff>792480</xdr:colOff>
      <xdr:row>30</xdr:row>
      <xdr:rowOff>160020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6CC5EBB9-B3C9-4EDE-84E8-581606283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30480</xdr:colOff>
      <xdr:row>42</xdr:row>
      <xdr:rowOff>7620</xdr:rowOff>
    </xdr:from>
    <xdr:to>
      <xdr:col>13</xdr:col>
      <xdr:colOff>739140</xdr:colOff>
      <xdr:row>44</xdr:row>
      <xdr:rowOff>129540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484994B3-6D63-47FD-AC70-3D452B953838}"/>
            </a:ext>
          </a:extLst>
        </xdr:cNvPr>
        <xdr:cNvSpPr/>
      </xdr:nvSpPr>
      <xdr:spPr bwMode="auto">
        <a:xfrm>
          <a:off x="11917680" y="8008620"/>
          <a:ext cx="708660" cy="5029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99060</xdr:colOff>
      <xdr:row>42</xdr:row>
      <xdr:rowOff>91440</xdr:rowOff>
    </xdr:from>
    <xdr:to>
      <xdr:col>26</xdr:col>
      <xdr:colOff>792480</xdr:colOff>
      <xdr:row>45</xdr:row>
      <xdr:rowOff>60960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F4BA1E5C-CF0B-4387-8224-8C5AD4553C34}"/>
            </a:ext>
          </a:extLst>
        </xdr:cNvPr>
        <xdr:cNvSpPr/>
      </xdr:nvSpPr>
      <xdr:spPr bwMode="auto">
        <a:xfrm>
          <a:off x="23873460" y="8092440"/>
          <a:ext cx="693420" cy="54102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906780</xdr:colOff>
      <xdr:row>32</xdr:row>
      <xdr:rowOff>15240</xdr:rowOff>
    </xdr:from>
    <xdr:to>
      <xdr:col>38</xdr:col>
      <xdr:colOff>754380</xdr:colOff>
      <xdr:row>61</xdr:row>
      <xdr:rowOff>144780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0E27CACE-F49F-4FC7-9CA3-E4E8D609E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68580</xdr:colOff>
      <xdr:row>42</xdr:row>
      <xdr:rowOff>53340</xdr:rowOff>
    </xdr:from>
    <xdr:to>
      <xdr:col>39</xdr:col>
      <xdr:colOff>746760</xdr:colOff>
      <xdr:row>44</xdr:row>
      <xdr:rowOff>144780</xdr:rowOff>
    </xdr:to>
    <xdr:sp macro="" textlink="">
      <xdr:nvSpPr>
        <xdr:cNvPr id="16" name="Pil: høyre 15">
          <a:extLst>
            <a:ext uri="{FF2B5EF4-FFF2-40B4-BE49-F238E27FC236}">
              <a16:creationId xmlns:a16="http://schemas.microsoft.com/office/drawing/2014/main" id="{D0E4E250-2CB9-489E-B5FF-E06659E5E9BA}"/>
            </a:ext>
          </a:extLst>
        </xdr:cNvPr>
        <xdr:cNvSpPr/>
      </xdr:nvSpPr>
      <xdr:spPr bwMode="auto">
        <a:xfrm>
          <a:off x="35730180" y="8054340"/>
          <a:ext cx="678180" cy="47244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0</xdr:colOff>
      <xdr:row>31</xdr:row>
      <xdr:rowOff>114300</xdr:rowOff>
    </xdr:from>
    <xdr:to>
      <xdr:col>50</xdr:col>
      <xdr:colOff>830580</xdr:colOff>
      <xdr:row>61</xdr:row>
      <xdr:rowOff>15240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9BB3577C-AAB6-4FE8-B21A-7D2CDE9E8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52</xdr:col>
      <xdr:colOff>30480</xdr:colOff>
      <xdr:row>31</xdr:row>
      <xdr:rowOff>83820</xdr:rowOff>
    </xdr:from>
    <xdr:to>
      <xdr:col>65</xdr:col>
      <xdr:colOff>876300</xdr:colOff>
      <xdr:row>61</xdr:row>
      <xdr:rowOff>7620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ADDEF17B-C491-4A55-AE95-648ADF928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883920</xdr:colOff>
      <xdr:row>64</xdr:row>
      <xdr:rowOff>175260</xdr:rowOff>
    </xdr:from>
    <xdr:to>
      <xdr:col>12</xdr:col>
      <xdr:colOff>777240</xdr:colOff>
      <xdr:row>94</xdr:row>
      <xdr:rowOff>144780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83DA6031-7D46-4D9E-810D-67B15E0BC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137160</xdr:colOff>
      <xdr:row>73</xdr:row>
      <xdr:rowOff>0</xdr:rowOff>
    </xdr:from>
    <xdr:to>
      <xdr:col>13</xdr:col>
      <xdr:colOff>769620</xdr:colOff>
      <xdr:row>76</xdr:row>
      <xdr:rowOff>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65DBA8E2-A4D7-4614-8FF7-868260865FD3}"/>
            </a:ext>
          </a:extLst>
        </xdr:cNvPr>
        <xdr:cNvSpPr/>
      </xdr:nvSpPr>
      <xdr:spPr bwMode="auto">
        <a:xfrm>
          <a:off x="12024360" y="13906500"/>
          <a:ext cx="632460" cy="57150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65</xdr:row>
      <xdr:rowOff>0</xdr:rowOff>
    </xdr:from>
    <xdr:to>
      <xdr:col>27</xdr:col>
      <xdr:colOff>335280</xdr:colOff>
      <xdr:row>94</xdr:row>
      <xdr:rowOff>144780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ACA6D2DB-082F-44B2-AED5-6F5012F76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525780</xdr:colOff>
      <xdr:row>74</xdr:row>
      <xdr:rowOff>175260</xdr:rowOff>
    </xdr:from>
    <xdr:to>
      <xdr:col>28</xdr:col>
      <xdr:colOff>589788</xdr:colOff>
      <xdr:row>77</xdr:row>
      <xdr:rowOff>88392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3C251116-489D-4C0B-ADFA-384208964CCB}"/>
            </a:ext>
          </a:extLst>
        </xdr:cNvPr>
        <xdr:cNvSpPr/>
      </xdr:nvSpPr>
      <xdr:spPr bwMode="auto">
        <a:xfrm>
          <a:off x="25214580" y="142722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65</xdr:row>
      <xdr:rowOff>0</xdr:rowOff>
    </xdr:from>
    <xdr:to>
      <xdr:col>40</xdr:col>
      <xdr:colOff>762000</xdr:colOff>
      <xdr:row>94</xdr:row>
      <xdr:rowOff>129540</xdr:rowOff>
    </xdr:to>
    <xdr:graphicFrame macro="">
      <xdr:nvGraphicFramePr>
        <xdr:cNvPr id="24" name="Diagram 2">
          <a:extLst>
            <a:ext uri="{FF2B5EF4-FFF2-40B4-BE49-F238E27FC236}">
              <a16:creationId xmlns:a16="http://schemas.microsoft.com/office/drawing/2014/main" id="{87E1B87D-58F7-4FC7-BC8F-A16ADADC7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41</xdr:col>
      <xdr:colOff>0</xdr:colOff>
      <xdr:row>76</xdr:row>
      <xdr:rowOff>0</xdr:rowOff>
    </xdr:from>
    <xdr:to>
      <xdr:col>42</xdr:col>
      <xdr:colOff>64008</xdr:colOff>
      <xdr:row>78</xdr:row>
      <xdr:rowOff>103632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CE574276-56AC-428F-9DBC-B7D635244B27}"/>
            </a:ext>
          </a:extLst>
        </xdr:cNvPr>
        <xdr:cNvSpPr/>
      </xdr:nvSpPr>
      <xdr:spPr bwMode="auto">
        <a:xfrm>
          <a:off x="37490400" y="14478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251460</xdr:colOff>
      <xdr:row>65</xdr:row>
      <xdr:rowOff>30480</xdr:rowOff>
    </xdr:from>
    <xdr:to>
      <xdr:col>54</xdr:col>
      <xdr:colOff>495300</xdr:colOff>
      <xdr:row>94</xdr:row>
      <xdr:rowOff>106680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F1D58EA2-846A-4681-8852-FF719223F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54</xdr:col>
      <xdr:colOff>693420</xdr:colOff>
      <xdr:row>75</xdr:row>
      <xdr:rowOff>15240</xdr:rowOff>
    </xdr:from>
    <xdr:to>
      <xdr:col>55</xdr:col>
      <xdr:colOff>757428</xdr:colOff>
      <xdr:row>77</xdr:row>
      <xdr:rowOff>118872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FA525CFE-7226-45E6-A390-B456DA93A320}"/>
            </a:ext>
          </a:extLst>
        </xdr:cNvPr>
        <xdr:cNvSpPr/>
      </xdr:nvSpPr>
      <xdr:spPr bwMode="auto">
        <a:xfrm>
          <a:off x="50071020" y="143027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891540</xdr:colOff>
      <xdr:row>64</xdr:row>
      <xdr:rowOff>152400</xdr:rowOff>
    </xdr:from>
    <xdr:to>
      <xdr:col>69</xdr:col>
      <xdr:colOff>845820</xdr:colOff>
      <xdr:row>94</xdr:row>
      <xdr:rowOff>175260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AF8EC62C-39D6-4D19-B6F4-83EE879FB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777240</xdr:colOff>
      <xdr:row>32</xdr:row>
      <xdr:rowOff>30480</xdr:rowOff>
    </xdr:from>
    <xdr:to>
      <xdr:col>12</xdr:col>
      <xdr:colOff>601980</xdr:colOff>
      <xdr:row>61</xdr:row>
      <xdr:rowOff>15240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B2B67A6A-EC06-4B3C-A42A-97FBD558F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830580</xdr:colOff>
      <xdr:row>31</xdr:row>
      <xdr:rowOff>160020</xdr:rowOff>
    </xdr:from>
    <xdr:to>
      <xdr:col>25</xdr:col>
      <xdr:colOff>685800</xdr:colOff>
      <xdr:row>60</xdr:row>
      <xdr:rowOff>160020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CA310179-EE68-4FA5-83D0-B825D74F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96</xdr:row>
      <xdr:rowOff>160020</xdr:rowOff>
    </xdr:from>
    <xdr:to>
      <xdr:col>12</xdr:col>
      <xdr:colOff>807720</xdr:colOff>
      <xdr:row>126</xdr:row>
      <xdr:rowOff>144780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07B1FDE4-6221-4D58-ABD5-795B4888D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13</xdr:col>
      <xdr:colOff>38100</xdr:colOff>
      <xdr:row>105</xdr:row>
      <xdr:rowOff>99060</xdr:rowOff>
    </xdr:from>
    <xdr:to>
      <xdr:col>13</xdr:col>
      <xdr:colOff>830580</xdr:colOff>
      <xdr:row>108</xdr:row>
      <xdr:rowOff>60960</xdr:rowOff>
    </xdr:to>
    <xdr:sp macro="" textlink="">
      <xdr:nvSpPr>
        <xdr:cNvPr id="32" name="Pil: høyre 31">
          <a:extLst>
            <a:ext uri="{FF2B5EF4-FFF2-40B4-BE49-F238E27FC236}">
              <a16:creationId xmlns:a16="http://schemas.microsoft.com/office/drawing/2014/main" id="{884BE81F-101C-402B-B2C0-578FEC6E45B4}"/>
            </a:ext>
          </a:extLst>
        </xdr:cNvPr>
        <xdr:cNvSpPr/>
      </xdr:nvSpPr>
      <xdr:spPr bwMode="auto">
        <a:xfrm>
          <a:off x="11925300" y="20101560"/>
          <a:ext cx="792480" cy="53340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891540</xdr:colOff>
      <xdr:row>97</xdr:row>
      <xdr:rowOff>0</xdr:rowOff>
    </xdr:from>
    <xdr:to>
      <xdr:col>27</xdr:col>
      <xdr:colOff>312420</xdr:colOff>
      <xdr:row>126</xdr:row>
      <xdr:rowOff>144780</xdr:rowOff>
    </xdr:to>
    <xdr:graphicFrame macro="">
      <xdr:nvGraphicFramePr>
        <xdr:cNvPr id="33" name="Diagram 2">
          <a:extLst>
            <a:ext uri="{FF2B5EF4-FFF2-40B4-BE49-F238E27FC236}">
              <a16:creationId xmlns:a16="http://schemas.microsoft.com/office/drawing/2014/main" id="{ECFEF2BF-AAE8-48E7-8DA7-5C6B8110C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27</xdr:col>
      <xdr:colOff>632460</xdr:colOff>
      <xdr:row>106</xdr:row>
      <xdr:rowOff>0</xdr:rowOff>
    </xdr:from>
    <xdr:to>
      <xdr:col>28</xdr:col>
      <xdr:colOff>696468</xdr:colOff>
      <xdr:row>108</xdr:row>
      <xdr:rowOff>103632</xdr:rowOff>
    </xdr:to>
    <xdr:sp macro="" textlink="">
      <xdr:nvSpPr>
        <xdr:cNvPr id="34" name="Pil: høyre 33">
          <a:extLst>
            <a:ext uri="{FF2B5EF4-FFF2-40B4-BE49-F238E27FC236}">
              <a16:creationId xmlns:a16="http://schemas.microsoft.com/office/drawing/2014/main" id="{70CDDF49-FFE2-4E82-B009-4D6086FFAD01}"/>
            </a:ext>
          </a:extLst>
        </xdr:cNvPr>
        <xdr:cNvSpPr/>
      </xdr:nvSpPr>
      <xdr:spPr bwMode="auto">
        <a:xfrm>
          <a:off x="25321260" y="20193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97</xdr:row>
      <xdr:rowOff>0</xdr:rowOff>
    </xdr:from>
    <xdr:to>
      <xdr:col>40</xdr:col>
      <xdr:colOff>762000</xdr:colOff>
      <xdr:row>126</xdr:row>
      <xdr:rowOff>129540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F5E1A4D2-1132-4EA6-8634-8A927A3EA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42</xdr:col>
      <xdr:colOff>495300</xdr:colOff>
      <xdr:row>96</xdr:row>
      <xdr:rowOff>175260</xdr:rowOff>
    </xdr:from>
    <xdr:to>
      <xdr:col>54</xdr:col>
      <xdr:colOff>739140</xdr:colOff>
      <xdr:row>126</xdr:row>
      <xdr:rowOff>60960</xdr:rowOff>
    </xdr:to>
    <xdr:graphicFrame macro="">
      <xdr:nvGraphicFramePr>
        <xdr:cNvPr id="36" name="Diagram 2">
          <a:extLst>
            <a:ext uri="{FF2B5EF4-FFF2-40B4-BE49-F238E27FC236}">
              <a16:creationId xmlns:a16="http://schemas.microsoft.com/office/drawing/2014/main" id="{C77441A9-21B6-4E13-8076-0643942C1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41</xdr:col>
      <xdr:colOff>0</xdr:colOff>
      <xdr:row>106</xdr:row>
      <xdr:rowOff>0</xdr:rowOff>
    </xdr:from>
    <xdr:to>
      <xdr:col>42</xdr:col>
      <xdr:colOff>64008</xdr:colOff>
      <xdr:row>108</xdr:row>
      <xdr:rowOff>103632</xdr:rowOff>
    </xdr:to>
    <xdr:sp macro="" textlink="">
      <xdr:nvSpPr>
        <xdr:cNvPr id="37" name="Pil: høyre 36">
          <a:extLst>
            <a:ext uri="{FF2B5EF4-FFF2-40B4-BE49-F238E27FC236}">
              <a16:creationId xmlns:a16="http://schemas.microsoft.com/office/drawing/2014/main" id="{6F732C58-0A80-422D-9A14-300F942E662B}"/>
            </a:ext>
          </a:extLst>
        </xdr:cNvPr>
        <xdr:cNvSpPr/>
      </xdr:nvSpPr>
      <xdr:spPr bwMode="auto">
        <a:xfrm>
          <a:off x="37490400" y="20193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0</xdr:colOff>
      <xdr:row>107</xdr:row>
      <xdr:rowOff>0</xdr:rowOff>
    </xdr:from>
    <xdr:to>
      <xdr:col>56</xdr:col>
      <xdr:colOff>64008</xdr:colOff>
      <xdr:row>109</xdr:row>
      <xdr:rowOff>103632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094557EF-6162-456B-87FE-E303906EB266}"/>
            </a:ext>
          </a:extLst>
        </xdr:cNvPr>
        <xdr:cNvSpPr/>
      </xdr:nvSpPr>
      <xdr:spPr bwMode="auto">
        <a:xfrm>
          <a:off x="50292000" y="20383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83820</xdr:colOff>
      <xdr:row>96</xdr:row>
      <xdr:rowOff>137160</xdr:rowOff>
    </xdr:from>
    <xdr:to>
      <xdr:col>70</xdr:col>
      <xdr:colOff>38100</xdr:colOff>
      <xdr:row>126</xdr:row>
      <xdr:rowOff>160020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198C6EB4-9DD4-491C-8FBB-92C32F763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335280</xdr:colOff>
      <xdr:row>158</xdr:row>
      <xdr:rowOff>144780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CC1BBED8-9D8F-453B-B918-F571BAF25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518160</xdr:colOff>
      <xdr:row>139</xdr:row>
      <xdr:rowOff>91440</xdr:rowOff>
    </xdr:from>
    <xdr:to>
      <xdr:col>14</xdr:col>
      <xdr:colOff>582168</xdr:colOff>
      <xdr:row>142</xdr:row>
      <xdr:rowOff>4572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DA1ED243-A586-41DF-BF23-419B044D28DD}"/>
            </a:ext>
          </a:extLst>
        </xdr:cNvPr>
        <xdr:cNvSpPr/>
      </xdr:nvSpPr>
      <xdr:spPr bwMode="auto">
        <a:xfrm>
          <a:off x="12405360" y="2657094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129</xdr:row>
      <xdr:rowOff>0</xdr:rowOff>
    </xdr:from>
    <xdr:to>
      <xdr:col>27</xdr:col>
      <xdr:colOff>335280</xdr:colOff>
      <xdr:row>158</xdr:row>
      <xdr:rowOff>144780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23E6815B-A12B-4560-AD4E-86E981CD4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27</xdr:col>
      <xdr:colOff>449580</xdr:colOff>
      <xdr:row>138</xdr:row>
      <xdr:rowOff>45720</xdr:rowOff>
    </xdr:from>
    <xdr:to>
      <xdr:col>28</xdr:col>
      <xdr:colOff>513588</xdr:colOff>
      <xdr:row>140</xdr:row>
      <xdr:rowOff>149352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1B07513B-EC8D-4957-9367-EE5E20A80EF7}"/>
            </a:ext>
          </a:extLst>
        </xdr:cNvPr>
        <xdr:cNvSpPr/>
      </xdr:nvSpPr>
      <xdr:spPr bwMode="auto">
        <a:xfrm>
          <a:off x="25138380" y="2633472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28</xdr:col>
      <xdr:colOff>739140</xdr:colOff>
      <xdr:row>128</xdr:row>
      <xdr:rowOff>167640</xdr:rowOff>
    </xdr:from>
    <xdr:to>
      <xdr:col>40</xdr:col>
      <xdr:colOff>586740</xdr:colOff>
      <xdr:row>158</xdr:row>
      <xdr:rowOff>106680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DA270028-492C-45D7-8767-C9E28AC3B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41</xdr:col>
      <xdr:colOff>0</xdr:colOff>
      <xdr:row>137</xdr:row>
      <xdr:rowOff>0</xdr:rowOff>
    </xdr:from>
    <xdr:to>
      <xdr:col>42</xdr:col>
      <xdr:colOff>64008</xdr:colOff>
      <xdr:row>139</xdr:row>
      <xdr:rowOff>103632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A709D42E-527D-4599-9F55-FD31A6B398DA}"/>
            </a:ext>
          </a:extLst>
        </xdr:cNvPr>
        <xdr:cNvSpPr/>
      </xdr:nvSpPr>
      <xdr:spPr bwMode="auto">
        <a:xfrm>
          <a:off x="37490400" y="26098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121920</xdr:colOff>
      <xdr:row>128</xdr:row>
      <xdr:rowOff>160020</xdr:rowOff>
    </xdr:from>
    <xdr:to>
      <xdr:col>54</xdr:col>
      <xdr:colOff>365760</xdr:colOff>
      <xdr:row>158</xdr:row>
      <xdr:rowOff>45720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6C3DA02E-C550-4479-A72A-C202C3F29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54</xdr:col>
      <xdr:colOff>662940</xdr:colOff>
      <xdr:row>136</xdr:row>
      <xdr:rowOff>152400</xdr:rowOff>
    </xdr:from>
    <xdr:to>
      <xdr:col>55</xdr:col>
      <xdr:colOff>726948</xdr:colOff>
      <xdr:row>139</xdr:row>
      <xdr:rowOff>65532</xdr:rowOff>
    </xdr:to>
    <xdr:sp macro="" textlink="">
      <xdr:nvSpPr>
        <xdr:cNvPr id="47" name="Pil: høyre 46">
          <a:extLst>
            <a:ext uri="{FF2B5EF4-FFF2-40B4-BE49-F238E27FC236}">
              <a16:creationId xmlns:a16="http://schemas.microsoft.com/office/drawing/2014/main" id="{C477DD7D-3382-4010-841C-F1151D7EC9CB}"/>
            </a:ext>
          </a:extLst>
        </xdr:cNvPr>
        <xdr:cNvSpPr/>
      </xdr:nvSpPr>
      <xdr:spPr bwMode="auto">
        <a:xfrm>
          <a:off x="50040540" y="260604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0</xdr:colOff>
      <xdr:row>129</xdr:row>
      <xdr:rowOff>0</xdr:rowOff>
    </xdr:from>
    <xdr:to>
      <xdr:col>69</xdr:col>
      <xdr:colOff>868680</xdr:colOff>
      <xdr:row>159</xdr:row>
      <xdr:rowOff>22860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913D0980-DD4B-42DC-B917-CB521FF15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335280</xdr:colOff>
      <xdr:row>190</xdr:row>
      <xdr:rowOff>144780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62D8E9FA-3045-42CE-A07C-112BC009C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609600</xdr:colOff>
      <xdr:row>170</xdr:row>
      <xdr:rowOff>76200</xdr:rowOff>
    </xdr:from>
    <xdr:to>
      <xdr:col>14</xdr:col>
      <xdr:colOff>673608</xdr:colOff>
      <xdr:row>172</xdr:row>
      <xdr:rowOff>179832</xdr:rowOff>
    </xdr:to>
    <xdr:sp macro="" textlink="">
      <xdr:nvSpPr>
        <xdr:cNvPr id="50" name="Pil: høyre 49">
          <a:extLst>
            <a:ext uri="{FF2B5EF4-FFF2-40B4-BE49-F238E27FC236}">
              <a16:creationId xmlns:a16="http://schemas.microsoft.com/office/drawing/2014/main" id="{09CC6A86-C365-4CB8-9619-B9F6BB359E86}"/>
            </a:ext>
          </a:extLst>
        </xdr:cNvPr>
        <xdr:cNvSpPr/>
      </xdr:nvSpPr>
      <xdr:spPr bwMode="auto">
        <a:xfrm>
          <a:off x="12496800" y="324612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15</xdr:col>
      <xdr:colOff>0</xdr:colOff>
      <xdr:row>161</xdr:row>
      <xdr:rowOff>0</xdr:rowOff>
    </xdr:from>
    <xdr:to>
      <xdr:col>27</xdr:col>
      <xdr:colOff>335280</xdr:colOff>
      <xdr:row>190</xdr:row>
      <xdr:rowOff>144780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3A043A3F-0E7B-4A7C-9797-27184138B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27</xdr:col>
      <xdr:colOff>525780</xdr:colOff>
      <xdr:row>170</xdr:row>
      <xdr:rowOff>30480</xdr:rowOff>
    </xdr:from>
    <xdr:to>
      <xdr:col>28</xdr:col>
      <xdr:colOff>589788</xdr:colOff>
      <xdr:row>172</xdr:row>
      <xdr:rowOff>134112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AD8360B1-3C97-49E1-AFD5-8611AE27E6F2}"/>
            </a:ext>
          </a:extLst>
        </xdr:cNvPr>
        <xdr:cNvSpPr/>
      </xdr:nvSpPr>
      <xdr:spPr bwMode="auto">
        <a:xfrm>
          <a:off x="25214580" y="3241548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161</xdr:row>
      <xdr:rowOff>0</xdr:rowOff>
    </xdr:from>
    <xdr:to>
      <xdr:col>40</xdr:col>
      <xdr:colOff>762000</xdr:colOff>
      <xdr:row>190</xdr:row>
      <xdr:rowOff>129540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A8939E1F-EB9F-4C92-B3D9-FDC2C096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41</xdr:col>
      <xdr:colOff>0</xdr:colOff>
      <xdr:row>172</xdr:row>
      <xdr:rowOff>0</xdr:rowOff>
    </xdr:from>
    <xdr:to>
      <xdr:col>42</xdr:col>
      <xdr:colOff>64008</xdr:colOff>
      <xdr:row>174</xdr:row>
      <xdr:rowOff>103632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A13D8161-04E4-4278-9B6D-57F1D7DC37AE}"/>
            </a:ext>
          </a:extLst>
        </xdr:cNvPr>
        <xdr:cNvSpPr/>
      </xdr:nvSpPr>
      <xdr:spPr bwMode="auto">
        <a:xfrm>
          <a:off x="37490400" y="327660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42</xdr:col>
      <xdr:colOff>205740</xdr:colOff>
      <xdr:row>161</xdr:row>
      <xdr:rowOff>0</xdr:rowOff>
    </xdr:from>
    <xdr:to>
      <xdr:col>54</xdr:col>
      <xdr:colOff>449580</xdr:colOff>
      <xdr:row>190</xdr:row>
      <xdr:rowOff>76200</xdr:rowOff>
    </xdr:to>
    <xdr:graphicFrame macro="">
      <xdr:nvGraphicFramePr>
        <xdr:cNvPr id="55" name="Diagram 2">
          <a:extLst>
            <a:ext uri="{FF2B5EF4-FFF2-40B4-BE49-F238E27FC236}">
              <a16:creationId xmlns:a16="http://schemas.microsoft.com/office/drawing/2014/main" id="{4BEDFFB1-23AD-4868-AA33-DE5E0E097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54</xdr:col>
      <xdr:colOff>670560</xdr:colOff>
      <xdr:row>169</xdr:row>
      <xdr:rowOff>121920</xdr:rowOff>
    </xdr:from>
    <xdr:to>
      <xdr:col>55</xdr:col>
      <xdr:colOff>734568</xdr:colOff>
      <xdr:row>172</xdr:row>
      <xdr:rowOff>35052</xdr:rowOff>
    </xdr:to>
    <xdr:sp macro="" textlink="">
      <xdr:nvSpPr>
        <xdr:cNvPr id="56" name="Pil: høyre 55">
          <a:extLst>
            <a:ext uri="{FF2B5EF4-FFF2-40B4-BE49-F238E27FC236}">
              <a16:creationId xmlns:a16="http://schemas.microsoft.com/office/drawing/2014/main" id="{7E08A95F-63EE-4D8C-9470-67D0ED2E109A}"/>
            </a:ext>
          </a:extLst>
        </xdr:cNvPr>
        <xdr:cNvSpPr/>
      </xdr:nvSpPr>
      <xdr:spPr bwMode="auto">
        <a:xfrm>
          <a:off x="50048160" y="3231642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56</xdr:col>
      <xdr:colOff>339090</xdr:colOff>
      <xdr:row>160</xdr:row>
      <xdr:rowOff>156210</xdr:rowOff>
    </xdr:from>
    <xdr:to>
      <xdr:col>70</xdr:col>
      <xdr:colOff>293370</xdr:colOff>
      <xdr:row>190</xdr:row>
      <xdr:rowOff>179070</xdr:rowOff>
    </xdr:to>
    <xdr:graphicFrame macro="">
      <xdr:nvGraphicFramePr>
        <xdr:cNvPr id="57" name="Diagram 2">
          <a:extLst>
            <a:ext uri="{FF2B5EF4-FFF2-40B4-BE49-F238E27FC236}">
              <a16:creationId xmlns:a16="http://schemas.microsoft.com/office/drawing/2014/main" id="{83EDCB8B-4B07-4CE3-9E19-BD30A60F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807720</xdr:colOff>
      <xdr:row>0</xdr:row>
      <xdr:rowOff>121920</xdr:rowOff>
    </xdr:from>
    <xdr:to>
      <xdr:col>12</xdr:col>
      <xdr:colOff>685800</xdr:colOff>
      <xdr:row>30</xdr:row>
      <xdr:rowOff>114300</xdr:rowOff>
    </xdr:to>
    <xdr:graphicFrame macro="">
      <xdr:nvGraphicFramePr>
        <xdr:cNvPr id="58" name="Diagram 2">
          <a:extLst>
            <a:ext uri="{FF2B5EF4-FFF2-40B4-BE49-F238E27FC236}">
              <a16:creationId xmlns:a16="http://schemas.microsoft.com/office/drawing/2014/main" id="{F6841DE4-9CEE-4DCF-ADC1-B859D3C83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335280</xdr:colOff>
      <xdr:row>222</xdr:row>
      <xdr:rowOff>144780</xdr:rowOff>
    </xdr:to>
    <xdr:graphicFrame macro="">
      <xdr:nvGraphicFramePr>
        <xdr:cNvPr id="59" name="Diagram 2">
          <a:extLst>
            <a:ext uri="{FF2B5EF4-FFF2-40B4-BE49-F238E27FC236}">
              <a16:creationId xmlns:a16="http://schemas.microsoft.com/office/drawing/2014/main" id="{6C2063EC-D838-416F-AC35-463A950AF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15</xdr:col>
      <xdr:colOff>0</xdr:colOff>
      <xdr:row>193</xdr:row>
      <xdr:rowOff>0</xdr:rowOff>
    </xdr:from>
    <xdr:to>
      <xdr:col>27</xdr:col>
      <xdr:colOff>335280</xdr:colOff>
      <xdr:row>222</xdr:row>
      <xdr:rowOff>144780</xdr:rowOff>
    </xdr:to>
    <xdr:graphicFrame macro="">
      <xdr:nvGraphicFramePr>
        <xdr:cNvPr id="60" name="Diagram 2">
          <a:extLst>
            <a:ext uri="{FF2B5EF4-FFF2-40B4-BE49-F238E27FC236}">
              <a16:creationId xmlns:a16="http://schemas.microsoft.com/office/drawing/2014/main" id="{29067BC4-6D70-4898-BB1E-E8A8C5A3A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13</xdr:col>
      <xdr:colOff>476250</xdr:colOff>
      <xdr:row>202</xdr:row>
      <xdr:rowOff>41910</xdr:rowOff>
    </xdr:from>
    <xdr:to>
      <xdr:col>14</xdr:col>
      <xdr:colOff>540258</xdr:colOff>
      <xdr:row>204</xdr:row>
      <xdr:rowOff>145542</xdr:rowOff>
    </xdr:to>
    <xdr:sp macro="" textlink="">
      <xdr:nvSpPr>
        <xdr:cNvPr id="61" name="Pil: høyre 60">
          <a:extLst>
            <a:ext uri="{FF2B5EF4-FFF2-40B4-BE49-F238E27FC236}">
              <a16:creationId xmlns:a16="http://schemas.microsoft.com/office/drawing/2014/main" id="{78A53E1D-63AE-437E-B120-F06D6923558F}"/>
            </a:ext>
          </a:extLst>
        </xdr:cNvPr>
        <xdr:cNvSpPr/>
      </xdr:nvSpPr>
      <xdr:spPr bwMode="auto">
        <a:xfrm>
          <a:off x="12363450" y="3852291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29</xdr:col>
      <xdr:colOff>0</xdr:colOff>
      <xdr:row>193</xdr:row>
      <xdr:rowOff>72390</xdr:rowOff>
    </xdr:from>
    <xdr:to>
      <xdr:col>41</xdr:col>
      <xdr:colOff>339090</xdr:colOff>
      <xdr:row>222</xdr:row>
      <xdr:rowOff>129540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6E72A83F-CC20-4AA3-91A8-33C66A323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42</xdr:col>
      <xdr:colOff>704850</xdr:colOff>
      <xdr:row>192</xdr:row>
      <xdr:rowOff>160020</xdr:rowOff>
    </xdr:from>
    <xdr:to>
      <xdr:col>55</xdr:col>
      <xdr:colOff>34290</xdr:colOff>
      <xdr:row>222</xdr:row>
      <xdr:rowOff>45720</xdr:rowOff>
    </xdr:to>
    <xdr:graphicFrame macro="">
      <xdr:nvGraphicFramePr>
        <xdr:cNvPr id="63" name="Diagram 2">
          <a:extLst>
            <a:ext uri="{FF2B5EF4-FFF2-40B4-BE49-F238E27FC236}">
              <a16:creationId xmlns:a16="http://schemas.microsoft.com/office/drawing/2014/main" id="{84E95B30-F245-4842-A5C5-7ADBA6B8A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56</xdr:col>
      <xdr:colOff>0</xdr:colOff>
      <xdr:row>193</xdr:row>
      <xdr:rowOff>0</xdr:rowOff>
    </xdr:from>
    <xdr:to>
      <xdr:col>69</xdr:col>
      <xdr:colOff>868680</xdr:colOff>
      <xdr:row>223</xdr:row>
      <xdr:rowOff>22860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75DD1A06-211F-42C6-9BFC-BDA9CEB4E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27</xdr:col>
      <xdr:colOff>544830</xdr:colOff>
      <xdr:row>200</xdr:row>
      <xdr:rowOff>186690</xdr:rowOff>
    </xdr:from>
    <xdr:to>
      <xdr:col>28</xdr:col>
      <xdr:colOff>608838</xdr:colOff>
      <xdr:row>203</xdr:row>
      <xdr:rowOff>99822</xdr:rowOff>
    </xdr:to>
    <xdr:sp macro="" textlink="">
      <xdr:nvSpPr>
        <xdr:cNvPr id="65" name="Pil: høyre 64">
          <a:extLst>
            <a:ext uri="{FF2B5EF4-FFF2-40B4-BE49-F238E27FC236}">
              <a16:creationId xmlns:a16="http://schemas.microsoft.com/office/drawing/2014/main" id="{329E8432-822E-43E3-944F-CAFF00262331}"/>
            </a:ext>
          </a:extLst>
        </xdr:cNvPr>
        <xdr:cNvSpPr/>
      </xdr:nvSpPr>
      <xdr:spPr bwMode="auto">
        <a:xfrm>
          <a:off x="25233630" y="3828669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41</xdr:col>
      <xdr:colOff>453390</xdr:colOff>
      <xdr:row>201</xdr:row>
      <xdr:rowOff>175260</xdr:rowOff>
    </xdr:from>
    <xdr:to>
      <xdr:col>42</xdr:col>
      <xdr:colOff>517398</xdr:colOff>
      <xdr:row>204</xdr:row>
      <xdr:rowOff>88392</xdr:rowOff>
    </xdr:to>
    <xdr:sp macro="" textlink="">
      <xdr:nvSpPr>
        <xdr:cNvPr id="66" name="Pil: høyre 65">
          <a:extLst>
            <a:ext uri="{FF2B5EF4-FFF2-40B4-BE49-F238E27FC236}">
              <a16:creationId xmlns:a16="http://schemas.microsoft.com/office/drawing/2014/main" id="{159B9E53-EFE1-48EE-A6BB-10BF7CB5D261}"/>
            </a:ext>
          </a:extLst>
        </xdr:cNvPr>
        <xdr:cNvSpPr/>
      </xdr:nvSpPr>
      <xdr:spPr bwMode="auto">
        <a:xfrm>
          <a:off x="37943790" y="3846576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55</xdr:col>
      <xdr:colOff>0</xdr:colOff>
      <xdr:row>203</xdr:row>
      <xdr:rowOff>0</xdr:rowOff>
    </xdr:from>
    <xdr:to>
      <xdr:col>56</xdr:col>
      <xdr:colOff>64008</xdr:colOff>
      <xdr:row>205</xdr:row>
      <xdr:rowOff>103632</xdr:rowOff>
    </xdr:to>
    <xdr:sp macro="" textlink="">
      <xdr:nvSpPr>
        <xdr:cNvPr id="67" name="Pil: høyre 66">
          <a:extLst>
            <a:ext uri="{FF2B5EF4-FFF2-40B4-BE49-F238E27FC236}">
              <a16:creationId xmlns:a16="http://schemas.microsoft.com/office/drawing/2014/main" id="{BE57B548-45FE-487D-8130-0AA3189ABFCF}"/>
            </a:ext>
          </a:extLst>
        </xdr:cNvPr>
        <xdr:cNvSpPr/>
      </xdr:nvSpPr>
      <xdr:spPr bwMode="auto">
        <a:xfrm>
          <a:off x="50292000" y="38671500"/>
          <a:ext cx="978408" cy="484632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762000</xdr:colOff>
      <xdr:row>195</xdr:row>
      <xdr:rowOff>76200</xdr:rowOff>
    </xdr:from>
    <xdr:to>
      <xdr:col>14</xdr:col>
      <xdr:colOff>332232</xdr:colOff>
      <xdr:row>200</xdr:row>
      <xdr:rowOff>102108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06E99B36-C456-472A-80D3-B523B0401BC4}"/>
            </a:ext>
          </a:extLst>
        </xdr:cNvPr>
        <xdr:cNvSpPr/>
      </xdr:nvSpPr>
      <xdr:spPr bwMode="auto">
        <a:xfrm>
          <a:off x="12649200" y="3722370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chemeClr val="accent5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51</xdr:col>
      <xdr:colOff>106680</xdr:colOff>
      <xdr:row>43</xdr:row>
      <xdr:rowOff>7620</xdr:rowOff>
    </xdr:from>
    <xdr:to>
      <xdr:col>51</xdr:col>
      <xdr:colOff>845820</xdr:colOff>
      <xdr:row>45</xdr:row>
      <xdr:rowOff>114300</xdr:rowOff>
    </xdr:to>
    <xdr:sp macro="" textlink="">
      <xdr:nvSpPr>
        <xdr:cNvPr id="11" name="Pil: høyre 10">
          <a:extLst>
            <a:ext uri="{FF2B5EF4-FFF2-40B4-BE49-F238E27FC236}">
              <a16:creationId xmlns:a16="http://schemas.microsoft.com/office/drawing/2014/main" id="{F69DB34D-6216-42F5-9303-FABF70065379}"/>
            </a:ext>
          </a:extLst>
        </xdr:cNvPr>
        <xdr:cNvSpPr/>
      </xdr:nvSpPr>
      <xdr:spPr bwMode="auto">
        <a:xfrm>
          <a:off x="46741080" y="8199120"/>
          <a:ext cx="739140" cy="487680"/>
        </a:xfrm>
        <a:prstGeom prst="right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62801</xdr:colOff>
      <xdr:row>0</xdr:row>
      <xdr:rowOff>108857</xdr:rowOff>
    </xdr:from>
    <xdr:to>
      <xdr:col>30</xdr:col>
      <xdr:colOff>343319</xdr:colOff>
      <xdr:row>32</xdr:row>
      <xdr:rowOff>16746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9380EE82-E728-4062-AB2A-7AC7DA7BC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315</xdr:row>
      <xdr:rowOff>0</xdr:rowOff>
    </xdr:from>
    <xdr:to>
      <xdr:col>31</xdr:col>
      <xdr:colOff>167474</xdr:colOff>
      <xdr:row>347</xdr:row>
      <xdr:rowOff>96297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20FCDCC2-94A4-457A-A22A-2511C988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280</xdr:row>
      <xdr:rowOff>0</xdr:rowOff>
    </xdr:from>
    <xdr:to>
      <xdr:col>30</xdr:col>
      <xdr:colOff>376813</xdr:colOff>
      <xdr:row>312</xdr:row>
      <xdr:rowOff>184220</xdr:rowOff>
    </xdr:to>
    <xdr:graphicFrame macro="">
      <xdr:nvGraphicFramePr>
        <xdr:cNvPr id="37" name="Diagram 2">
          <a:extLst>
            <a:ext uri="{FF2B5EF4-FFF2-40B4-BE49-F238E27FC236}">
              <a16:creationId xmlns:a16="http://schemas.microsoft.com/office/drawing/2014/main" id="{FD2BE38D-C255-4F33-8A58-146BCB474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245</xdr:row>
      <xdr:rowOff>0</xdr:rowOff>
    </xdr:from>
    <xdr:to>
      <xdr:col>30</xdr:col>
      <xdr:colOff>376813</xdr:colOff>
      <xdr:row>277</xdr:row>
      <xdr:rowOff>184220</xdr:rowOff>
    </xdr:to>
    <xdr:graphicFrame macro="">
      <xdr:nvGraphicFramePr>
        <xdr:cNvPr id="38" name="Diagram 2">
          <a:extLst>
            <a:ext uri="{FF2B5EF4-FFF2-40B4-BE49-F238E27FC236}">
              <a16:creationId xmlns:a16="http://schemas.microsoft.com/office/drawing/2014/main" id="{6A6570EB-6F51-48A3-90F9-A14BEB7F1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210</xdr:row>
      <xdr:rowOff>0</xdr:rowOff>
    </xdr:from>
    <xdr:to>
      <xdr:col>30</xdr:col>
      <xdr:colOff>376813</xdr:colOff>
      <xdr:row>242</xdr:row>
      <xdr:rowOff>184220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D3244D9D-1E0E-4AC1-B3BD-7BD399D78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30</xdr:col>
      <xdr:colOff>376813</xdr:colOff>
      <xdr:row>207</xdr:row>
      <xdr:rowOff>184220</xdr:rowOff>
    </xdr:to>
    <xdr:graphicFrame macro="">
      <xdr:nvGraphicFramePr>
        <xdr:cNvPr id="40" name="Diagram 2">
          <a:extLst>
            <a:ext uri="{FF2B5EF4-FFF2-40B4-BE49-F238E27FC236}">
              <a16:creationId xmlns:a16="http://schemas.microsoft.com/office/drawing/2014/main" id="{F0634D2D-E19D-45F6-A336-177FBEA04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31</xdr:col>
      <xdr:colOff>414494</xdr:colOff>
      <xdr:row>172</xdr:row>
      <xdr:rowOff>25122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8EDCA558-7B75-4D2B-A696-2C96EA216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105</xdr:row>
      <xdr:rowOff>0</xdr:rowOff>
    </xdr:from>
    <xdr:to>
      <xdr:col>31</xdr:col>
      <xdr:colOff>267956</xdr:colOff>
      <xdr:row>137</xdr:row>
      <xdr:rowOff>125605</xdr:rowOff>
    </xdr:to>
    <xdr:graphicFrame macro="">
      <xdr:nvGraphicFramePr>
        <xdr:cNvPr id="42" name="Diagram 2">
          <a:extLst>
            <a:ext uri="{FF2B5EF4-FFF2-40B4-BE49-F238E27FC236}">
              <a16:creationId xmlns:a16="http://schemas.microsoft.com/office/drawing/2014/main" id="{E913E9F3-C1CD-46CC-91EB-A0F57D3C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70</xdr:row>
      <xdr:rowOff>0</xdr:rowOff>
    </xdr:from>
    <xdr:to>
      <xdr:col>31</xdr:col>
      <xdr:colOff>401934</xdr:colOff>
      <xdr:row>102</xdr:row>
      <xdr:rowOff>146538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338C917A-BFA3-49F6-8C5C-E862138DE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456362</xdr:colOff>
      <xdr:row>35</xdr:row>
      <xdr:rowOff>0</xdr:rowOff>
    </xdr:from>
    <xdr:to>
      <xdr:col>31</xdr:col>
      <xdr:colOff>351691</xdr:colOff>
      <xdr:row>67</xdr:row>
      <xdr:rowOff>66989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F42D9513-7937-4284-B884-1B9885ACD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0</xdr:row>
      <xdr:rowOff>64770</xdr:rowOff>
    </xdr:from>
    <xdr:to>
      <xdr:col>14</xdr:col>
      <xdr:colOff>179069</xdr:colOff>
      <xdr:row>30</xdr:row>
      <xdr:rowOff>144780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624B939-B3C6-45D3-AABD-2C809306A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872489</xdr:colOff>
      <xdr:row>95</xdr:row>
      <xdr:rowOff>80010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7878409-9E36-454D-8072-51F46F952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872489</xdr:colOff>
      <xdr:row>63</xdr:row>
      <xdr:rowOff>80010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3BA0017-D8D8-4DF2-BE64-AEF6FE364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872489</xdr:colOff>
      <xdr:row>127</xdr:row>
      <xdr:rowOff>80010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C8C0CECB-98A7-4ED7-B45D-5D0CE804D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</xdr:colOff>
      <xdr:row>0</xdr:row>
      <xdr:rowOff>133350</xdr:rowOff>
    </xdr:from>
    <xdr:to>
      <xdr:col>14</xdr:col>
      <xdr:colOff>765810</xdr:colOff>
      <xdr:row>29</xdr:row>
      <xdr:rowOff>133350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78E8D33-29D1-4CEB-A11A-602163831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</xdr:colOff>
      <xdr:row>32</xdr:row>
      <xdr:rowOff>148590</xdr:rowOff>
    </xdr:from>
    <xdr:to>
      <xdr:col>13</xdr:col>
      <xdr:colOff>157224</xdr:colOff>
      <xdr:row>62</xdr:row>
      <xdr:rowOff>41910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329AAF90-BCDA-4F71-A887-65F8E6BB6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472440</xdr:colOff>
      <xdr:row>126</xdr:row>
      <xdr:rowOff>114300</xdr:rowOff>
    </xdr:to>
    <xdr:graphicFrame macro="">
      <xdr:nvGraphicFramePr>
        <xdr:cNvPr id="7" name="Diagram 7">
          <a:extLst>
            <a:ext uri="{FF2B5EF4-FFF2-40B4-BE49-F238E27FC236}">
              <a16:creationId xmlns:a16="http://schemas.microsoft.com/office/drawing/2014/main" id="{AD41679F-92AE-49CD-B32F-796656741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11430</xdr:colOff>
      <xdr:row>64</xdr:row>
      <xdr:rowOff>179070</xdr:rowOff>
    </xdr:from>
    <xdr:to>
      <xdr:col>14</xdr:col>
      <xdr:colOff>232410</xdr:colOff>
      <xdr:row>94</xdr:row>
      <xdr:rowOff>129540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42589BFC-E39F-452C-807D-327B6FF3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308429</xdr:colOff>
      <xdr:row>115</xdr:row>
      <xdr:rowOff>176894</xdr:rowOff>
    </xdr:from>
    <xdr:to>
      <xdr:col>21</xdr:col>
      <xdr:colOff>58965</xdr:colOff>
      <xdr:row>151</xdr:row>
      <xdr:rowOff>27214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10A8BF42-AA63-4A0F-90E5-06667D018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9071</xdr:colOff>
      <xdr:row>1</xdr:row>
      <xdr:rowOff>154214</xdr:rowOff>
    </xdr:from>
    <xdr:to>
      <xdr:col>21</xdr:col>
      <xdr:colOff>54428</xdr:colOff>
      <xdr:row>37</xdr:row>
      <xdr:rowOff>18143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7CFDC563-A279-4875-A1C6-AAFC9D9CD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63500</xdr:colOff>
      <xdr:row>40</xdr:row>
      <xdr:rowOff>27214</xdr:rowOff>
    </xdr:from>
    <xdr:to>
      <xdr:col>21</xdr:col>
      <xdr:colOff>108857</xdr:colOff>
      <xdr:row>75</xdr:row>
      <xdr:rowOff>81643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13B6668-2B30-4A6F-9B1E-96E234662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154214</xdr:colOff>
      <xdr:row>78</xdr:row>
      <xdr:rowOff>18143</xdr:rowOff>
    </xdr:from>
    <xdr:to>
      <xdr:col>21</xdr:col>
      <xdr:colOff>680356</xdr:colOff>
      <xdr:row>112</xdr:row>
      <xdr:rowOff>0</xdr:rowOff>
    </xdr:to>
    <xdr:graphicFrame macro="">
      <xdr:nvGraphicFramePr>
        <xdr:cNvPr id="13" name="Diagram 7">
          <a:extLst>
            <a:ext uri="{FF2B5EF4-FFF2-40B4-BE49-F238E27FC236}">
              <a16:creationId xmlns:a16="http://schemas.microsoft.com/office/drawing/2014/main" id="{C40189E2-6D25-463A-A467-FF5D4B2BB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121</xdr:row>
      <xdr:rowOff>0</xdr:rowOff>
    </xdr:from>
    <xdr:to>
      <xdr:col>22</xdr:col>
      <xdr:colOff>484632</xdr:colOff>
      <xdr:row>126</xdr:row>
      <xdr:rowOff>25908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8FD984D6-E080-4878-9C7E-93245F1B27DB}"/>
            </a:ext>
          </a:extLst>
        </xdr:cNvPr>
        <xdr:cNvSpPr/>
      </xdr:nvSpPr>
      <xdr:spPr bwMode="auto">
        <a:xfrm>
          <a:off x="15793357" y="23086786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186069</xdr:colOff>
      <xdr:row>0</xdr:row>
      <xdr:rowOff>88605</xdr:rowOff>
    </xdr:from>
    <xdr:to>
      <xdr:col>20</xdr:col>
      <xdr:colOff>1710071</xdr:colOff>
      <xdr:row>34</xdr:row>
      <xdr:rowOff>69112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234803</xdr:colOff>
      <xdr:row>147</xdr:row>
      <xdr:rowOff>44304</xdr:rowOff>
    </xdr:from>
    <xdr:to>
      <xdr:col>20</xdr:col>
      <xdr:colOff>1227176</xdr:colOff>
      <xdr:row>181</xdr:row>
      <xdr:rowOff>68448</xdr:rowOff>
    </xdr:to>
    <xdr:graphicFrame macro="">
      <xdr:nvGraphicFramePr>
        <xdr:cNvPr id="9" name="Diagram 30">
          <a:extLst>
            <a:ext uri="{FF2B5EF4-FFF2-40B4-BE49-F238E27FC236}">
              <a16:creationId xmlns:a16="http://schemas.microsoft.com/office/drawing/2014/main" id="{5A2BF4C4-54B5-4572-AEC0-1F3344CBD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217081</xdr:colOff>
      <xdr:row>110</xdr:row>
      <xdr:rowOff>97465</xdr:rowOff>
    </xdr:from>
    <xdr:to>
      <xdr:col>21</xdr:col>
      <xdr:colOff>432876</xdr:colOff>
      <xdr:row>145</xdr:row>
      <xdr:rowOff>183633</xdr:rowOff>
    </xdr:to>
    <xdr:graphicFrame macro="">
      <xdr:nvGraphicFramePr>
        <xdr:cNvPr id="10" name="Diagram 29">
          <a:extLst>
            <a:ext uri="{FF2B5EF4-FFF2-40B4-BE49-F238E27FC236}">
              <a16:creationId xmlns:a16="http://schemas.microsoft.com/office/drawing/2014/main" id="{BBB18613-0D8F-4DB4-AA56-F23290847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26580</xdr:colOff>
      <xdr:row>73</xdr:row>
      <xdr:rowOff>26581</xdr:rowOff>
    </xdr:from>
    <xdr:to>
      <xdr:col>21</xdr:col>
      <xdr:colOff>199360</xdr:colOff>
      <xdr:row>108</xdr:row>
      <xdr:rowOff>92591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23CE274F-EC87-4A8D-B4FD-82CA2A27F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358848</xdr:colOff>
      <xdr:row>36</xdr:row>
      <xdr:rowOff>13289</xdr:rowOff>
    </xdr:from>
    <xdr:to>
      <xdr:col>22</xdr:col>
      <xdr:colOff>199582</xdr:colOff>
      <xdr:row>70</xdr:row>
      <xdr:rowOff>115185</xdr:rowOff>
    </xdr:to>
    <xdr:graphicFrame macro="">
      <xdr:nvGraphicFramePr>
        <xdr:cNvPr id="15" name="Diagram 34">
          <a:extLst>
            <a:ext uri="{FF2B5EF4-FFF2-40B4-BE49-F238E27FC236}">
              <a16:creationId xmlns:a16="http://schemas.microsoft.com/office/drawing/2014/main" id="{5D958238-E13B-44AB-A4CA-35FE0D0F2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53163</xdr:colOff>
      <xdr:row>183</xdr:row>
      <xdr:rowOff>132908</xdr:rowOff>
    </xdr:from>
    <xdr:to>
      <xdr:col>21</xdr:col>
      <xdr:colOff>262049</xdr:colOff>
      <xdr:row>216</xdr:row>
      <xdr:rowOff>184300</xdr:rowOff>
    </xdr:to>
    <xdr:graphicFrame macro="">
      <xdr:nvGraphicFramePr>
        <xdr:cNvPr id="3" name="Diagram 34">
          <a:extLst>
            <a:ext uri="{FF2B5EF4-FFF2-40B4-BE49-F238E27FC236}">
              <a16:creationId xmlns:a16="http://schemas.microsoft.com/office/drawing/2014/main" id="{CC6C314E-9A44-429B-BC9A-8D3916854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425303</xdr:colOff>
      <xdr:row>198</xdr:row>
      <xdr:rowOff>186071</xdr:rowOff>
    </xdr:from>
    <xdr:to>
      <xdr:col>21</xdr:col>
      <xdr:colOff>742295</xdr:colOff>
      <xdr:row>204</xdr:row>
      <xdr:rowOff>17049</xdr:rowOff>
    </xdr:to>
    <xdr:sp macro="" textlink="">
      <xdr:nvSpPr>
        <xdr:cNvPr id="4" name="Pil: opp 3">
          <a:extLst>
            <a:ext uri="{FF2B5EF4-FFF2-40B4-BE49-F238E27FC236}">
              <a16:creationId xmlns:a16="http://schemas.microsoft.com/office/drawing/2014/main" id="{C9019B08-B6EA-4FB2-9466-BBE64ECB67C1}"/>
            </a:ext>
          </a:extLst>
        </xdr:cNvPr>
        <xdr:cNvSpPr/>
      </xdr:nvSpPr>
      <xdr:spPr bwMode="auto">
        <a:xfrm>
          <a:off x="15771629" y="53056466"/>
          <a:ext cx="316992" cy="1000560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882804</xdr:colOff>
      <xdr:row>0</xdr:row>
      <xdr:rowOff>139392</xdr:rowOff>
    </xdr:from>
    <xdr:to>
      <xdr:col>17</xdr:col>
      <xdr:colOff>873512</xdr:colOff>
      <xdr:row>36</xdr:row>
      <xdr:rowOff>111512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0E5AEEDE-5F78-4861-810F-0FB49EB71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808464</xdr:colOff>
      <xdr:row>116</xdr:row>
      <xdr:rowOff>171915</xdr:rowOff>
    </xdr:from>
    <xdr:to>
      <xdr:col>17</xdr:col>
      <xdr:colOff>315951</xdr:colOff>
      <xdr:row>152</xdr:row>
      <xdr:rowOff>69696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BD0DEA1-C54E-441F-9D77-B5A79CCF9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864219</xdr:colOff>
      <xdr:row>116</xdr:row>
      <xdr:rowOff>0</xdr:rowOff>
    </xdr:from>
    <xdr:to>
      <xdr:col>17</xdr:col>
      <xdr:colOff>817756</xdr:colOff>
      <xdr:row>116</xdr:row>
      <xdr:rowOff>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85AA917D-AD21-494C-988D-C55B545B2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882805</xdr:colOff>
      <xdr:row>116</xdr:row>
      <xdr:rowOff>0</xdr:rowOff>
    </xdr:from>
    <xdr:to>
      <xdr:col>17</xdr:col>
      <xdr:colOff>743415</xdr:colOff>
      <xdr:row>116</xdr:row>
      <xdr:rowOff>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62A37464-6408-4716-A59F-77D5F614B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766646</xdr:colOff>
      <xdr:row>77</xdr:row>
      <xdr:rowOff>130096</xdr:rowOff>
    </xdr:from>
    <xdr:to>
      <xdr:col>18</xdr:col>
      <xdr:colOff>46463</xdr:colOff>
      <xdr:row>113</xdr:row>
      <xdr:rowOff>106865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B530F6E-3E37-4B0E-9E11-AAE0A7AB3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775937</xdr:colOff>
      <xdr:row>39</xdr:row>
      <xdr:rowOff>9293</xdr:rowOff>
    </xdr:from>
    <xdr:to>
      <xdr:col>18</xdr:col>
      <xdr:colOff>199792</xdr:colOff>
      <xdr:row>74</xdr:row>
      <xdr:rowOff>157976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30F2C912-7D0B-4E1F-84AF-DB337D4AC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176561</xdr:colOff>
      <xdr:row>127</xdr:row>
      <xdr:rowOff>65048</xdr:rowOff>
    </xdr:from>
    <xdr:to>
      <xdr:col>18</xdr:col>
      <xdr:colOff>661193</xdr:colOff>
      <xdr:row>132</xdr:row>
      <xdr:rowOff>67725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9FC902C-00D3-42EE-8F82-89D1C48F26A7}"/>
            </a:ext>
          </a:extLst>
        </xdr:cNvPr>
        <xdr:cNvSpPr/>
      </xdr:nvSpPr>
      <xdr:spPr bwMode="auto">
        <a:xfrm>
          <a:off x="16568854" y="39819146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390788</xdr:colOff>
      <xdr:row>1</xdr:row>
      <xdr:rowOff>34073</xdr:rowOff>
    </xdr:from>
    <xdr:to>
      <xdr:col>15</xdr:col>
      <xdr:colOff>705528</xdr:colOff>
      <xdr:row>32</xdr:row>
      <xdr:rowOff>89979</xdr:rowOff>
    </xdr:to>
    <xdr:graphicFrame macro="">
      <xdr:nvGraphicFramePr>
        <xdr:cNvPr id="16" name="Diagram 8">
          <a:extLst>
            <a:ext uri="{FF2B5EF4-FFF2-40B4-BE49-F238E27FC236}">
              <a16:creationId xmlns:a16="http://schemas.microsoft.com/office/drawing/2014/main" id="{2DCA1531-FFB2-42A1-98D9-0AED5CAA4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807177</xdr:colOff>
      <xdr:row>217</xdr:row>
      <xdr:rowOff>38967</xdr:rowOff>
    </xdr:from>
    <xdr:to>
      <xdr:col>15</xdr:col>
      <xdr:colOff>640772</xdr:colOff>
      <xdr:row>250</xdr:row>
      <xdr:rowOff>30307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CAF55C07-376A-4932-8B33-8A45CFE56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917863</xdr:colOff>
      <xdr:row>180</xdr:row>
      <xdr:rowOff>47624</xdr:rowOff>
    </xdr:from>
    <xdr:to>
      <xdr:col>15</xdr:col>
      <xdr:colOff>165652</xdr:colOff>
      <xdr:row>212</xdr:row>
      <xdr:rowOff>89037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FBD4E590-CB24-44AF-95DB-80143EEC3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896217</xdr:colOff>
      <xdr:row>142</xdr:row>
      <xdr:rowOff>181840</xdr:rowOff>
    </xdr:from>
    <xdr:to>
      <xdr:col>15</xdr:col>
      <xdr:colOff>566419</xdr:colOff>
      <xdr:row>175</xdr:row>
      <xdr:rowOff>107296</xdr:rowOff>
    </xdr:to>
    <xdr:graphicFrame macro="">
      <xdr:nvGraphicFramePr>
        <xdr:cNvPr id="18" name="Diagram 8">
          <a:extLst>
            <a:ext uri="{FF2B5EF4-FFF2-40B4-BE49-F238E27FC236}">
              <a16:creationId xmlns:a16="http://schemas.microsoft.com/office/drawing/2014/main" id="{4546A5C5-4564-4C3D-A6C7-8FFAB7669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909204</xdr:colOff>
      <xdr:row>106</xdr:row>
      <xdr:rowOff>17319</xdr:rowOff>
    </xdr:from>
    <xdr:to>
      <xdr:col>16</xdr:col>
      <xdr:colOff>145547</xdr:colOff>
      <xdr:row>139</xdr:row>
      <xdr:rowOff>81508</xdr:rowOff>
    </xdr:to>
    <xdr:graphicFrame macro="">
      <xdr:nvGraphicFramePr>
        <xdr:cNvPr id="19" name="Diagram 8">
          <a:extLst>
            <a:ext uri="{FF2B5EF4-FFF2-40B4-BE49-F238E27FC236}">
              <a16:creationId xmlns:a16="http://schemas.microsoft.com/office/drawing/2014/main" id="{4FA908DD-D2F9-4ACF-B160-15FC2686E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740351</xdr:colOff>
      <xdr:row>70</xdr:row>
      <xdr:rowOff>173181</xdr:rowOff>
    </xdr:from>
    <xdr:to>
      <xdr:col>15</xdr:col>
      <xdr:colOff>128944</xdr:colOff>
      <xdr:row>102</xdr:row>
      <xdr:rowOff>15060</xdr:rowOff>
    </xdr:to>
    <xdr:graphicFrame macro="">
      <xdr:nvGraphicFramePr>
        <xdr:cNvPr id="20" name="Diagram 8">
          <a:extLst>
            <a:ext uri="{FF2B5EF4-FFF2-40B4-BE49-F238E27FC236}">
              <a16:creationId xmlns:a16="http://schemas.microsoft.com/office/drawing/2014/main" id="{4FCB1C85-BC37-4B3A-A27B-0B809EB58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900546</xdr:colOff>
      <xdr:row>35</xdr:row>
      <xdr:rowOff>43295</xdr:rowOff>
    </xdr:from>
    <xdr:to>
      <xdr:col>15</xdr:col>
      <xdr:colOff>148335</xdr:colOff>
      <xdr:row>65</xdr:row>
      <xdr:rowOff>184099</xdr:rowOff>
    </xdr:to>
    <xdr:graphicFrame macro="">
      <xdr:nvGraphicFramePr>
        <xdr:cNvPr id="21" name="Diagram 8">
          <a:extLst>
            <a:ext uri="{FF2B5EF4-FFF2-40B4-BE49-F238E27FC236}">
              <a16:creationId xmlns:a16="http://schemas.microsoft.com/office/drawing/2014/main" id="{9DCF83D2-9EA9-4BC7-BA4B-92727F28C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241</xdr:row>
      <xdr:rowOff>0</xdr:rowOff>
    </xdr:from>
    <xdr:to>
      <xdr:col>16</xdr:col>
      <xdr:colOff>484632</xdr:colOff>
      <xdr:row>246</xdr:row>
      <xdr:rowOff>25908</xdr:rowOff>
    </xdr:to>
    <xdr:sp macro="" textlink="">
      <xdr:nvSpPr>
        <xdr:cNvPr id="10" name="Pil: opp 9">
          <a:extLst>
            <a:ext uri="{FF2B5EF4-FFF2-40B4-BE49-F238E27FC236}">
              <a16:creationId xmlns:a16="http://schemas.microsoft.com/office/drawing/2014/main" id="{0CF555A8-BE87-48B7-9651-9DF94A46160E}"/>
            </a:ext>
          </a:extLst>
        </xdr:cNvPr>
        <xdr:cNvSpPr/>
      </xdr:nvSpPr>
      <xdr:spPr bwMode="auto">
        <a:xfrm>
          <a:off x="14616545" y="46062034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356152</xdr:colOff>
      <xdr:row>1</xdr:row>
      <xdr:rowOff>33132</xdr:rowOff>
    </xdr:from>
    <xdr:to>
      <xdr:col>15</xdr:col>
      <xdr:colOff>82826</xdr:colOff>
      <xdr:row>32</xdr:row>
      <xdr:rowOff>99390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D4D632D-C9D7-4390-8606-8B32A4E71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175</xdr:row>
      <xdr:rowOff>0</xdr:rowOff>
    </xdr:from>
    <xdr:to>
      <xdr:col>15</xdr:col>
      <xdr:colOff>662609</xdr:colOff>
      <xdr:row>205</xdr:row>
      <xdr:rowOff>165652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4ED24FAB-3DD1-4682-9D00-AED93C415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140</xdr:row>
      <xdr:rowOff>0</xdr:rowOff>
    </xdr:from>
    <xdr:to>
      <xdr:col>15</xdr:col>
      <xdr:colOff>629479</xdr:colOff>
      <xdr:row>172</xdr:row>
      <xdr:rowOff>0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886F97B4-1857-4AA4-B524-C271A6966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104</xdr:row>
      <xdr:rowOff>190499</xdr:rowOff>
    </xdr:from>
    <xdr:to>
      <xdr:col>15</xdr:col>
      <xdr:colOff>66261</xdr:colOff>
      <xdr:row>137</xdr:row>
      <xdr:rowOff>8282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973555D0-9BB1-4608-889D-86C5DBDC5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753717</xdr:colOff>
      <xdr:row>70</xdr:row>
      <xdr:rowOff>0</xdr:rowOff>
    </xdr:from>
    <xdr:to>
      <xdr:col>15</xdr:col>
      <xdr:colOff>712306</xdr:colOff>
      <xdr:row>102</xdr:row>
      <xdr:rowOff>49696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692FE288-083C-4370-87B9-7A3D93DD1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34</xdr:row>
      <xdr:rowOff>190499</xdr:rowOff>
    </xdr:from>
    <xdr:to>
      <xdr:col>15</xdr:col>
      <xdr:colOff>124239</xdr:colOff>
      <xdr:row>66</xdr:row>
      <xdr:rowOff>66260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255ED474-A493-44CA-9D11-24C52B06F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41413</xdr:colOff>
      <xdr:row>183</xdr:row>
      <xdr:rowOff>8283</xdr:rowOff>
    </xdr:from>
    <xdr:to>
      <xdr:col>16</xdr:col>
      <xdr:colOff>526045</xdr:colOff>
      <xdr:row>188</xdr:row>
      <xdr:rowOff>34191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E6DD423E-F445-44BB-85C7-3E92DC56CC01}"/>
            </a:ext>
          </a:extLst>
        </xdr:cNvPr>
        <xdr:cNvSpPr/>
      </xdr:nvSpPr>
      <xdr:spPr bwMode="auto">
        <a:xfrm>
          <a:off x="14618804" y="35018870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163396</xdr:colOff>
      <xdr:row>1</xdr:row>
      <xdr:rowOff>45848</xdr:rowOff>
    </xdr:from>
    <xdr:to>
      <xdr:col>29</xdr:col>
      <xdr:colOff>505045</xdr:colOff>
      <xdr:row>31</xdr:row>
      <xdr:rowOff>141767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5EF8C8D2-1D20-4453-A209-9A964E68E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17721</xdr:colOff>
      <xdr:row>35</xdr:row>
      <xdr:rowOff>168347</xdr:rowOff>
    </xdr:from>
    <xdr:to>
      <xdr:col>29</xdr:col>
      <xdr:colOff>412011</xdr:colOff>
      <xdr:row>65</xdr:row>
      <xdr:rowOff>150626</xdr:rowOff>
    </xdr:to>
    <xdr:graphicFrame macro="">
      <xdr:nvGraphicFramePr>
        <xdr:cNvPr id="43" name="Diagram 2">
          <a:extLst>
            <a:ext uri="{FF2B5EF4-FFF2-40B4-BE49-F238E27FC236}">
              <a16:creationId xmlns:a16="http://schemas.microsoft.com/office/drawing/2014/main" id="{4F6DC134-B8D6-4807-8930-79A4110E6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110756</xdr:colOff>
      <xdr:row>72</xdr:row>
      <xdr:rowOff>22151</xdr:rowOff>
    </xdr:from>
    <xdr:to>
      <xdr:col>28</xdr:col>
      <xdr:colOff>22151</xdr:colOff>
      <xdr:row>102</xdr:row>
      <xdr:rowOff>57592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93C74FED-CF74-468B-8564-066CFF6EC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234802</xdr:colOff>
      <xdr:row>109</xdr:row>
      <xdr:rowOff>4431</xdr:rowOff>
    </xdr:from>
    <xdr:to>
      <xdr:col>28</xdr:col>
      <xdr:colOff>447453</xdr:colOff>
      <xdr:row>141</xdr:row>
      <xdr:rowOff>128478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0D29F6A9-06AE-41DD-86F6-C9466A63F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181640</xdr:colOff>
      <xdr:row>146</xdr:row>
      <xdr:rowOff>4430</xdr:rowOff>
    </xdr:from>
    <xdr:to>
      <xdr:col>28</xdr:col>
      <xdr:colOff>403152</xdr:colOff>
      <xdr:row>178</xdr:row>
      <xdr:rowOff>110757</xdr:rowOff>
    </xdr:to>
    <xdr:graphicFrame macro="">
      <xdr:nvGraphicFramePr>
        <xdr:cNvPr id="46" name="Diagram 2">
          <a:extLst>
            <a:ext uri="{FF2B5EF4-FFF2-40B4-BE49-F238E27FC236}">
              <a16:creationId xmlns:a16="http://schemas.microsoft.com/office/drawing/2014/main" id="{B1E527D5-6627-4D64-8F20-C33ED246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358850</xdr:colOff>
      <xdr:row>183</xdr:row>
      <xdr:rowOff>31011</xdr:rowOff>
    </xdr:from>
    <xdr:to>
      <xdr:col>29</xdr:col>
      <xdr:colOff>248094</xdr:colOff>
      <xdr:row>213</xdr:row>
      <xdr:rowOff>106324</xdr:rowOff>
    </xdr:to>
    <xdr:graphicFrame macro="">
      <xdr:nvGraphicFramePr>
        <xdr:cNvPr id="47" name="Diagram 2">
          <a:extLst>
            <a:ext uri="{FF2B5EF4-FFF2-40B4-BE49-F238E27FC236}">
              <a16:creationId xmlns:a16="http://schemas.microsoft.com/office/drawing/2014/main" id="{EE80F078-4241-4D8B-94A0-D7D648C20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128477</xdr:colOff>
      <xdr:row>219</xdr:row>
      <xdr:rowOff>186070</xdr:rowOff>
    </xdr:from>
    <xdr:to>
      <xdr:col>29</xdr:col>
      <xdr:colOff>203791</xdr:colOff>
      <xdr:row>253</xdr:row>
      <xdr:rowOff>106327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F8C9E60B-AABE-4853-93C6-65D531C90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327838</xdr:colOff>
      <xdr:row>256</xdr:row>
      <xdr:rowOff>150628</xdr:rowOff>
    </xdr:from>
    <xdr:to>
      <xdr:col>27</xdr:col>
      <xdr:colOff>513907</xdr:colOff>
      <xdr:row>290</xdr:row>
      <xdr:rowOff>31012</xdr:rowOff>
    </xdr:to>
    <xdr:graphicFrame macro="">
      <xdr:nvGraphicFramePr>
        <xdr:cNvPr id="49" name="Diagram 2">
          <a:extLst>
            <a:ext uri="{FF2B5EF4-FFF2-40B4-BE49-F238E27FC236}">
              <a16:creationId xmlns:a16="http://schemas.microsoft.com/office/drawing/2014/main" id="{F4B50EB7-F6CE-4AA7-AE97-C79A2E059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296824</xdr:colOff>
      <xdr:row>294</xdr:row>
      <xdr:rowOff>17722</xdr:rowOff>
    </xdr:from>
    <xdr:to>
      <xdr:col>27</xdr:col>
      <xdr:colOff>366156</xdr:colOff>
      <xdr:row>323</xdr:row>
      <xdr:rowOff>176102</xdr:rowOff>
    </xdr:to>
    <xdr:graphicFrame macro="">
      <xdr:nvGraphicFramePr>
        <xdr:cNvPr id="50" name="Diagram 2">
          <a:extLst>
            <a:ext uri="{FF2B5EF4-FFF2-40B4-BE49-F238E27FC236}">
              <a16:creationId xmlns:a16="http://schemas.microsoft.com/office/drawing/2014/main" id="{AB8F519C-6B29-4343-85D0-4D776A2D4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301255</xdr:colOff>
      <xdr:row>330</xdr:row>
      <xdr:rowOff>190501</xdr:rowOff>
    </xdr:from>
    <xdr:to>
      <xdr:col>29</xdr:col>
      <xdr:colOff>385429</xdr:colOff>
      <xdr:row>362</xdr:row>
      <xdr:rowOff>48734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52791507-A4AA-4262-AD20-5F13FBD49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310116</xdr:colOff>
      <xdr:row>368</xdr:row>
      <xdr:rowOff>79745</xdr:rowOff>
    </xdr:from>
    <xdr:to>
      <xdr:col>28</xdr:col>
      <xdr:colOff>221511</xdr:colOff>
      <xdr:row>395</xdr:row>
      <xdr:rowOff>172780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8FB59808-B451-4EEE-AECF-EDCA7050C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243663</xdr:colOff>
      <xdr:row>404</xdr:row>
      <xdr:rowOff>194929</xdr:rowOff>
    </xdr:from>
    <xdr:to>
      <xdr:col>28</xdr:col>
      <xdr:colOff>354419</xdr:colOff>
      <xdr:row>439</xdr:row>
      <xdr:rowOff>97463</xdr:rowOff>
    </xdr:to>
    <xdr:graphicFrame macro="">
      <xdr:nvGraphicFramePr>
        <xdr:cNvPr id="53" name="Diagram 2">
          <a:extLst>
            <a:ext uri="{FF2B5EF4-FFF2-40B4-BE49-F238E27FC236}">
              <a16:creationId xmlns:a16="http://schemas.microsoft.com/office/drawing/2014/main" id="{7A966CBE-6930-4B79-B234-82C0C3B09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29</xdr:col>
      <xdr:colOff>0</xdr:colOff>
      <xdr:row>422</xdr:row>
      <xdr:rowOff>0</xdr:rowOff>
    </xdr:from>
    <xdr:to>
      <xdr:col>29</xdr:col>
      <xdr:colOff>480202</xdr:colOff>
      <xdr:row>427</xdr:row>
      <xdr:rowOff>3757</xdr:rowOff>
    </xdr:to>
    <xdr:sp macro="" textlink="">
      <xdr:nvSpPr>
        <xdr:cNvPr id="15" name="Pil: opp 14">
          <a:extLst>
            <a:ext uri="{FF2B5EF4-FFF2-40B4-BE49-F238E27FC236}">
              <a16:creationId xmlns:a16="http://schemas.microsoft.com/office/drawing/2014/main" id="{3B26E162-0A13-4688-95FD-C9AAF3C448F0}"/>
            </a:ext>
          </a:extLst>
        </xdr:cNvPr>
        <xdr:cNvSpPr/>
      </xdr:nvSpPr>
      <xdr:spPr bwMode="auto">
        <a:xfrm>
          <a:off x="15408349" y="80807442"/>
          <a:ext cx="480202" cy="956257"/>
        </a:xfrm>
        <a:prstGeom prst="up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449020</xdr:colOff>
      <xdr:row>1</xdr:row>
      <xdr:rowOff>104279</xdr:rowOff>
    </xdr:from>
    <xdr:to>
      <xdr:col>16</xdr:col>
      <xdr:colOff>431243</xdr:colOff>
      <xdr:row>31</xdr:row>
      <xdr:rowOff>62801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5974DE0-75A6-4F33-BC9C-AD1E4C8F5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8374</xdr:colOff>
      <xdr:row>241</xdr:row>
      <xdr:rowOff>25121</xdr:rowOff>
    </xdr:from>
    <xdr:to>
      <xdr:col>15</xdr:col>
      <xdr:colOff>803869</xdr:colOff>
      <xdr:row>273</xdr:row>
      <xdr:rowOff>108857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7281FA2B-3655-47AF-B79E-5728269E2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4186</xdr:colOff>
      <xdr:row>205</xdr:row>
      <xdr:rowOff>180034</xdr:rowOff>
    </xdr:from>
    <xdr:to>
      <xdr:col>15</xdr:col>
      <xdr:colOff>330758</xdr:colOff>
      <xdr:row>234</xdr:row>
      <xdr:rowOff>96296</xdr:rowOff>
    </xdr:to>
    <xdr:graphicFrame macro="">
      <xdr:nvGraphicFramePr>
        <xdr:cNvPr id="12" name="Diagram 10">
          <a:extLst>
            <a:ext uri="{FF2B5EF4-FFF2-40B4-BE49-F238E27FC236}">
              <a16:creationId xmlns:a16="http://schemas.microsoft.com/office/drawing/2014/main" id="{794BEB0F-5D86-4A36-9B59-8701D5E5B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8373</xdr:colOff>
      <xdr:row>170</xdr:row>
      <xdr:rowOff>142351</xdr:rowOff>
    </xdr:from>
    <xdr:to>
      <xdr:col>16</xdr:col>
      <xdr:colOff>234461</xdr:colOff>
      <xdr:row>202</xdr:row>
      <xdr:rowOff>133977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8C745BA-6077-49B3-B9EC-25A3025B42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8373</xdr:colOff>
      <xdr:row>135</xdr:row>
      <xdr:rowOff>171661</xdr:rowOff>
    </xdr:from>
    <xdr:to>
      <xdr:col>14</xdr:col>
      <xdr:colOff>875044</xdr:colOff>
      <xdr:row>167</xdr:row>
      <xdr:rowOff>12561</xdr:rowOff>
    </xdr:to>
    <xdr:graphicFrame macro="">
      <xdr:nvGraphicFramePr>
        <xdr:cNvPr id="14" name="Diagram 12">
          <a:extLst>
            <a:ext uri="{FF2B5EF4-FFF2-40B4-BE49-F238E27FC236}">
              <a16:creationId xmlns:a16="http://schemas.microsoft.com/office/drawing/2014/main" id="{1097AF40-CEEF-42DC-8DFB-BF52B1100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12561</xdr:colOff>
      <xdr:row>102</xdr:row>
      <xdr:rowOff>5315</xdr:rowOff>
    </xdr:from>
    <xdr:to>
      <xdr:col>16</xdr:col>
      <xdr:colOff>138166</xdr:colOff>
      <xdr:row>132</xdr:row>
      <xdr:rowOff>66986</xdr:rowOff>
    </xdr:to>
    <xdr:graphicFrame macro="">
      <xdr:nvGraphicFramePr>
        <xdr:cNvPr id="15" name="Diagram 9">
          <a:extLst>
            <a:ext uri="{FF2B5EF4-FFF2-40B4-BE49-F238E27FC236}">
              <a16:creationId xmlns:a16="http://schemas.microsoft.com/office/drawing/2014/main" id="{F06E8821-84C3-4AF0-8F08-61DB4446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590340</xdr:colOff>
      <xdr:row>67</xdr:row>
      <xdr:rowOff>180032</xdr:rowOff>
    </xdr:from>
    <xdr:to>
      <xdr:col>15</xdr:col>
      <xdr:colOff>900165</xdr:colOff>
      <xdr:row>99</xdr:row>
      <xdr:rowOff>12558</xdr:rowOff>
    </xdr:to>
    <xdr:graphicFrame macro="">
      <xdr:nvGraphicFramePr>
        <xdr:cNvPr id="16" name="Diagram 9">
          <a:extLst>
            <a:ext uri="{FF2B5EF4-FFF2-40B4-BE49-F238E27FC236}">
              <a16:creationId xmlns:a16="http://schemas.microsoft.com/office/drawing/2014/main" id="{7121CC6F-4D83-443D-AEC0-DD5CC7EC1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782934</xdr:colOff>
      <xdr:row>34</xdr:row>
      <xdr:rowOff>185349</xdr:rowOff>
    </xdr:from>
    <xdr:to>
      <xdr:col>16</xdr:col>
      <xdr:colOff>247023</xdr:colOff>
      <xdr:row>65</xdr:row>
      <xdr:rowOff>138165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CE69BA79-BA2A-403E-8FFF-9F42CF649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7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2233"/>
  <sheetViews>
    <sheetView zoomScaleNormal="100" workbookViewId="0">
      <pane xSplit="8" ySplit="1" topLeftCell="I2" activePane="bottomRight" state="frozen"/>
      <selection pane="topRight" activeCell="I1" sqref="I1"/>
      <selection pane="bottomLeft" activeCell="A2" sqref="A2"/>
      <selection pane="bottomRight" sqref="A1:AP2233"/>
    </sheetView>
  </sheetViews>
  <sheetFormatPr baseColWidth="10" defaultColWidth="8.90625" defaultRowHeight="15"/>
  <cols>
    <col min="1" max="42" width="13" customWidth="1"/>
  </cols>
  <sheetData>
    <row r="1" spans="1:42">
      <c r="A1" s="395" t="s">
        <v>433</v>
      </c>
      <c r="B1" s="395" t="s">
        <v>364</v>
      </c>
      <c r="C1" s="395" t="s">
        <v>9</v>
      </c>
      <c r="D1" s="395" t="s">
        <v>43</v>
      </c>
      <c r="E1" s="395" t="s">
        <v>15</v>
      </c>
      <c r="F1" s="395" t="s">
        <v>376</v>
      </c>
      <c r="G1" s="395" t="s">
        <v>53</v>
      </c>
      <c r="H1" s="395" t="s">
        <v>17</v>
      </c>
      <c r="I1" s="395" t="s">
        <v>18</v>
      </c>
      <c r="J1" s="395" t="s">
        <v>24</v>
      </c>
      <c r="K1" s="395" t="s">
        <v>25</v>
      </c>
      <c r="L1" s="395" t="s">
        <v>19</v>
      </c>
      <c r="M1" s="395" t="s">
        <v>61</v>
      </c>
      <c r="N1" s="395" t="s">
        <v>62</v>
      </c>
      <c r="O1" s="395" t="s">
        <v>615</v>
      </c>
      <c r="P1" s="395" t="s">
        <v>526</v>
      </c>
      <c r="Q1" s="395" t="s">
        <v>44</v>
      </c>
      <c r="R1" s="395" t="s">
        <v>45</v>
      </c>
      <c r="S1" s="395" t="s">
        <v>380</v>
      </c>
      <c r="T1" s="395" t="s">
        <v>10</v>
      </c>
      <c r="U1" s="395" t="s">
        <v>11</v>
      </c>
      <c r="V1" s="395" t="s">
        <v>381</v>
      </c>
      <c r="W1" s="395" t="s">
        <v>382</v>
      </c>
      <c r="X1" s="395" t="s">
        <v>467</v>
      </c>
      <c r="Y1" s="395" t="s">
        <v>468</v>
      </c>
      <c r="Z1" s="395" t="s">
        <v>533</v>
      </c>
      <c r="AA1" s="395" t="s">
        <v>12</v>
      </c>
      <c r="AB1" s="395" t="s">
        <v>13</v>
      </c>
      <c r="AC1" s="395" t="s">
        <v>434</v>
      </c>
      <c r="AD1" s="395" t="s">
        <v>16</v>
      </c>
      <c r="AE1" s="395" t="s">
        <v>46</v>
      </c>
      <c r="AF1" s="395" t="s">
        <v>506</v>
      </c>
      <c r="AG1" s="395" t="s">
        <v>507</v>
      </c>
      <c r="AH1" s="395" t="s">
        <v>508</v>
      </c>
      <c r="AI1" s="395" t="s">
        <v>509</v>
      </c>
      <c r="AJ1" s="395" t="s">
        <v>510</v>
      </c>
      <c r="AK1" s="395" t="s">
        <v>511</v>
      </c>
      <c r="AL1" s="395" t="s">
        <v>512</v>
      </c>
      <c r="AM1" s="395" t="s">
        <v>513</v>
      </c>
      <c r="AN1" s="395" t="s">
        <v>514</v>
      </c>
      <c r="AO1" s="395" t="s">
        <v>515</v>
      </c>
      <c r="AP1" s="395" t="s">
        <v>589</v>
      </c>
    </row>
    <row r="2" spans="1:42">
      <c r="A2" s="395">
        <v>0</v>
      </c>
      <c r="B2" s="395">
        <v>1</v>
      </c>
      <c r="C2" s="395">
        <v>1996</v>
      </c>
      <c r="D2" s="395">
        <v>99</v>
      </c>
      <c r="E2" s="395">
        <v>99</v>
      </c>
      <c r="F2" s="395">
        <v>99</v>
      </c>
      <c r="G2" s="395">
        <v>99</v>
      </c>
      <c r="H2" s="395">
        <v>99</v>
      </c>
      <c r="I2" s="395">
        <v>99</v>
      </c>
      <c r="J2" s="395">
        <v>999</v>
      </c>
      <c r="K2" s="395">
        <v>99</v>
      </c>
      <c r="L2" s="395">
        <v>99</v>
      </c>
      <c r="M2" s="395">
        <v>99</v>
      </c>
      <c r="N2" s="395">
        <v>99</v>
      </c>
      <c r="O2" s="395">
        <v>99</v>
      </c>
      <c r="P2" s="395">
        <v>9999</v>
      </c>
      <c r="Q2" s="395">
        <v>7285</v>
      </c>
      <c r="R2" s="395">
        <v>1203984</v>
      </c>
      <c r="S2" s="395">
        <v>1202369.5</v>
      </c>
      <c r="T2" s="395">
        <v>12.282955587449671</v>
      </c>
      <c r="U2" s="395">
        <v>54.131635075573691</v>
      </c>
      <c r="V2" s="395">
        <v>78.530970803899493</v>
      </c>
      <c r="W2" s="395">
        <v>72.391736423379314</v>
      </c>
      <c r="X2" s="395">
        <v>0</v>
      </c>
      <c r="Y2" s="395">
        <v>0</v>
      </c>
      <c r="Z2" s="395"/>
      <c r="AA2" s="395">
        <v>7.160649410932951</v>
      </c>
      <c r="AB2" s="395">
        <v>2.9931889552342872</v>
      </c>
      <c r="AC2" s="395">
        <v>-4.8085221233208841</v>
      </c>
      <c r="AD2" s="395">
        <v>100</v>
      </c>
      <c r="AE2" s="395">
        <v>100</v>
      </c>
      <c r="AF2" s="395"/>
      <c r="AG2" s="395"/>
      <c r="AH2" s="395"/>
      <c r="AI2" s="395"/>
      <c r="AJ2" s="395"/>
      <c r="AK2" s="395"/>
      <c r="AL2" s="395"/>
      <c r="AM2" s="395"/>
      <c r="AN2" s="395"/>
      <c r="AO2" s="395"/>
      <c r="AP2" s="395"/>
    </row>
    <row r="3" spans="1:42">
      <c r="A3" s="395">
        <v>0</v>
      </c>
      <c r="B3" s="395">
        <v>2</v>
      </c>
      <c r="C3" s="395">
        <v>1997</v>
      </c>
      <c r="D3" s="395">
        <v>99</v>
      </c>
      <c r="E3" s="395">
        <v>99</v>
      </c>
      <c r="F3" s="395">
        <v>99</v>
      </c>
      <c r="G3" s="395">
        <v>99</v>
      </c>
      <c r="H3" s="395">
        <v>99</v>
      </c>
      <c r="I3" s="395">
        <v>99</v>
      </c>
      <c r="J3" s="395">
        <v>999</v>
      </c>
      <c r="K3" s="395">
        <v>99</v>
      </c>
      <c r="L3" s="395">
        <v>99</v>
      </c>
      <c r="M3" s="395">
        <v>99</v>
      </c>
      <c r="N3" s="395">
        <v>99</v>
      </c>
      <c r="O3" s="395">
        <v>99</v>
      </c>
      <c r="P3" s="395">
        <v>9999</v>
      </c>
      <c r="Q3" s="395">
        <v>7229</v>
      </c>
      <c r="R3" s="395">
        <v>1267674.5</v>
      </c>
      <c r="S3" s="395">
        <v>1266040</v>
      </c>
      <c r="T3" s="395">
        <v>12.360423752311812</v>
      </c>
      <c r="U3" s="395">
        <v>54.259036049413915</v>
      </c>
      <c r="V3" s="395">
        <v>76.019040235693979</v>
      </c>
      <c r="W3" s="395">
        <v>70.074446441744143</v>
      </c>
      <c r="X3" s="395">
        <v>0</v>
      </c>
      <c r="Y3" s="395">
        <v>0</v>
      </c>
      <c r="Z3" s="395"/>
      <c r="AA3" s="395">
        <v>6.660244022086558</v>
      </c>
      <c r="AB3" s="395">
        <v>2.9472438742395073</v>
      </c>
      <c r="AC3" s="395">
        <v>-1.5255496357051903</v>
      </c>
      <c r="AD3" s="395">
        <v>100</v>
      </c>
      <c r="AE3" s="395">
        <v>100</v>
      </c>
      <c r="AF3" s="395"/>
      <c r="AG3" s="395"/>
      <c r="AH3" s="395"/>
      <c r="AI3" s="395"/>
      <c r="AJ3" s="395"/>
      <c r="AK3" s="395"/>
      <c r="AL3" s="395"/>
      <c r="AM3" s="395"/>
      <c r="AN3" s="395"/>
      <c r="AO3" s="395"/>
      <c r="AP3" s="395"/>
    </row>
    <row r="4" spans="1:42">
      <c r="A4" s="395">
        <v>0</v>
      </c>
      <c r="B4" s="395">
        <v>3</v>
      </c>
      <c r="C4" s="395">
        <v>1998</v>
      </c>
      <c r="D4" s="395">
        <v>99</v>
      </c>
      <c r="E4" s="395">
        <v>99</v>
      </c>
      <c r="F4" s="395">
        <v>99</v>
      </c>
      <c r="G4" s="395">
        <v>99</v>
      </c>
      <c r="H4" s="395">
        <v>99</v>
      </c>
      <c r="I4" s="395">
        <v>99</v>
      </c>
      <c r="J4" s="395">
        <v>999</v>
      </c>
      <c r="K4" s="395">
        <v>99</v>
      </c>
      <c r="L4" s="395">
        <v>99</v>
      </c>
      <c r="M4" s="395">
        <v>99</v>
      </c>
      <c r="N4" s="395">
        <v>99</v>
      </c>
      <c r="O4" s="395">
        <v>99</v>
      </c>
      <c r="P4" s="395">
        <v>9999</v>
      </c>
      <c r="Q4" s="395">
        <v>6777</v>
      </c>
      <c r="R4" s="395">
        <v>1228779.5</v>
      </c>
      <c r="S4" s="395">
        <v>1204508</v>
      </c>
      <c r="T4" s="395">
        <v>12.456166464365657</v>
      </c>
      <c r="U4" s="395">
        <v>54.412555167753126</v>
      </c>
      <c r="V4" s="395">
        <v>78.862143796472353</v>
      </c>
      <c r="W4" s="395">
        <v>71.341004327749317</v>
      </c>
      <c r="X4" s="395">
        <v>0</v>
      </c>
      <c r="Y4" s="395">
        <v>0</v>
      </c>
      <c r="Z4" s="395"/>
      <c r="AA4" s="395">
        <v>6.7925861999852941</v>
      </c>
      <c r="AB4" s="395">
        <v>2.9978073786048225</v>
      </c>
      <c r="AC4" s="395">
        <v>-2.0483890495242618</v>
      </c>
      <c r="AD4" s="395">
        <v>100</v>
      </c>
      <c r="AE4" s="395">
        <v>100</v>
      </c>
      <c r="AF4" s="395"/>
      <c r="AG4" s="395"/>
      <c r="AH4" s="395"/>
      <c r="AI4" s="395"/>
      <c r="AJ4" s="395"/>
      <c r="AK4" s="395"/>
      <c r="AL4" s="395"/>
      <c r="AM4" s="395"/>
      <c r="AN4" s="395"/>
      <c r="AO4" s="395"/>
      <c r="AP4" s="395"/>
    </row>
    <row r="5" spans="1:42">
      <c r="A5" s="395">
        <v>0</v>
      </c>
      <c r="B5" s="395">
        <v>4</v>
      </c>
      <c r="C5" s="395">
        <v>1999</v>
      </c>
      <c r="D5" s="395">
        <v>99</v>
      </c>
      <c r="E5" s="395">
        <v>99</v>
      </c>
      <c r="F5" s="395">
        <v>99</v>
      </c>
      <c r="G5" s="395">
        <v>99</v>
      </c>
      <c r="H5" s="395">
        <v>99</v>
      </c>
      <c r="I5" s="395">
        <v>99</v>
      </c>
      <c r="J5" s="395">
        <v>999</v>
      </c>
      <c r="K5" s="395">
        <v>99</v>
      </c>
      <c r="L5" s="395">
        <v>99</v>
      </c>
      <c r="M5" s="395">
        <v>99</v>
      </c>
      <c r="N5" s="395">
        <v>99</v>
      </c>
      <c r="O5" s="395">
        <v>99</v>
      </c>
      <c r="P5" s="395">
        <v>9999</v>
      </c>
      <c r="Q5" s="395">
        <v>9185</v>
      </c>
      <c r="R5" s="395">
        <v>1298221.75</v>
      </c>
      <c r="S5" s="395">
        <v>1296748.25</v>
      </c>
      <c r="T5" s="395">
        <v>12.577700997537596</v>
      </c>
      <c r="U5" s="395">
        <v>54.623554726216128</v>
      </c>
      <c r="V5" s="395">
        <v>75.109975664128058</v>
      </c>
      <c r="W5" s="395">
        <v>69.246222551450813</v>
      </c>
      <c r="X5" s="395">
        <v>0</v>
      </c>
      <c r="Y5" s="395">
        <v>0</v>
      </c>
      <c r="Z5" s="395"/>
      <c r="AA5" s="395">
        <v>6.7250354452555117</v>
      </c>
      <c r="AB5" s="395">
        <v>2.9419933047308642</v>
      </c>
      <c r="AC5" s="395">
        <v>-1.3138679526947201</v>
      </c>
      <c r="AD5" s="395">
        <v>100</v>
      </c>
      <c r="AE5" s="395">
        <v>100</v>
      </c>
      <c r="AF5" s="395"/>
      <c r="AG5" s="395"/>
      <c r="AH5" s="395"/>
      <c r="AI5" s="395"/>
      <c r="AJ5" s="395"/>
      <c r="AK5" s="395"/>
      <c r="AL5" s="395"/>
      <c r="AM5" s="395"/>
      <c r="AN5" s="395"/>
      <c r="AO5" s="395"/>
      <c r="AP5" s="395"/>
    </row>
    <row r="6" spans="1:42">
      <c r="A6" s="395">
        <v>0</v>
      </c>
      <c r="B6" s="395">
        <v>5</v>
      </c>
      <c r="C6" s="395">
        <v>2000</v>
      </c>
      <c r="D6" s="395">
        <v>99</v>
      </c>
      <c r="E6" s="395">
        <v>99</v>
      </c>
      <c r="F6" s="395">
        <v>99</v>
      </c>
      <c r="G6" s="395">
        <v>99</v>
      </c>
      <c r="H6" s="395">
        <v>99</v>
      </c>
      <c r="I6" s="395">
        <v>99</v>
      </c>
      <c r="J6" s="395">
        <v>999</v>
      </c>
      <c r="K6" s="395">
        <v>99</v>
      </c>
      <c r="L6" s="395">
        <v>99</v>
      </c>
      <c r="M6" s="395">
        <v>99</v>
      </c>
      <c r="N6" s="395">
        <v>99</v>
      </c>
      <c r="O6" s="395">
        <v>99</v>
      </c>
      <c r="P6" s="395">
        <v>9999</v>
      </c>
      <c r="Q6" s="395">
        <v>6098</v>
      </c>
      <c r="R6" s="395">
        <v>1243737</v>
      </c>
      <c r="S6" s="395">
        <v>1241995.5</v>
      </c>
      <c r="T6" s="395">
        <v>12.756652732852684</v>
      </c>
      <c r="U6" s="395">
        <v>54.926265835906818</v>
      </c>
      <c r="V6" s="395">
        <v>74.00208648098986</v>
      </c>
      <c r="W6" s="395">
        <v>68.217430375958685</v>
      </c>
      <c r="X6" s="395">
        <v>0</v>
      </c>
      <c r="Y6" s="395">
        <v>0</v>
      </c>
      <c r="Z6" s="395"/>
      <c r="AA6" s="395">
        <v>6.7624998591011813</v>
      </c>
      <c r="AB6" s="395">
        <v>2.7674295031587026</v>
      </c>
      <c r="AC6" s="395">
        <v>-2.9035461723997882</v>
      </c>
      <c r="AD6" s="395">
        <v>100</v>
      </c>
      <c r="AE6" s="395">
        <v>100</v>
      </c>
      <c r="AF6" s="395"/>
      <c r="AG6" s="395"/>
      <c r="AH6" s="395"/>
      <c r="AI6" s="395"/>
      <c r="AJ6" s="395"/>
      <c r="AK6" s="395"/>
      <c r="AL6" s="395"/>
      <c r="AM6" s="395"/>
      <c r="AN6" s="395"/>
      <c r="AO6" s="395"/>
      <c r="AP6" s="395"/>
    </row>
    <row r="7" spans="1:42">
      <c r="A7" s="395">
        <v>0</v>
      </c>
      <c r="B7" s="395">
        <v>6</v>
      </c>
      <c r="C7" s="395">
        <v>2001</v>
      </c>
      <c r="D7" s="395">
        <v>99</v>
      </c>
      <c r="E7" s="395">
        <v>99</v>
      </c>
      <c r="F7" s="395">
        <v>99</v>
      </c>
      <c r="G7" s="395">
        <v>99</v>
      </c>
      <c r="H7" s="395">
        <v>99</v>
      </c>
      <c r="I7" s="395">
        <v>99</v>
      </c>
      <c r="J7" s="395">
        <v>999</v>
      </c>
      <c r="K7" s="395">
        <v>99</v>
      </c>
      <c r="L7" s="395">
        <v>99</v>
      </c>
      <c r="M7" s="395">
        <v>99</v>
      </c>
      <c r="N7" s="395">
        <v>99</v>
      </c>
      <c r="O7" s="395">
        <v>99</v>
      </c>
      <c r="P7" s="395">
        <v>9999</v>
      </c>
      <c r="Q7" s="395">
        <v>4836</v>
      </c>
      <c r="R7" s="395">
        <v>1226768.1000000001</v>
      </c>
      <c r="S7" s="395">
        <v>1225613</v>
      </c>
      <c r="T7" s="395">
        <v>13.054304232397303</v>
      </c>
      <c r="U7" s="395">
        <v>55.431677046506522</v>
      </c>
      <c r="V7" s="395">
        <v>79.968702600250083</v>
      </c>
      <c r="W7" s="395">
        <v>73.759570018598524</v>
      </c>
      <c r="X7" s="395">
        <v>0</v>
      </c>
      <c r="Y7" s="395">
        <v>0</v>
      </c>
      <c r="Z7" s="395"/>
      <c r="AA7" s="395">
        <v>7.0801003573954002</v>
      </c>
      <c r="AB7" s="395">
        <v>2.7819624341418745</v>
      </c>
      <c r="AC7" s="395">
        <v>-5.6390045674612006</v>
      </c>
      <c r="AD7" s="395">
        <v>100</v>
      </c>
      <c r="AE7" s="395">
        <v>100</v>
      </c>
      <c r="AF7" s="395"/>
      <c r="AG7" s="395"/>
      <c r="AH7" s="395"/>
      <c r="AI7" s="395"/>
      <c r="AJ7" s="395"/>
      <c r="AK7" s="395"/>
      <c r="AL7" s="395"/>
      <c r="AM7" s="395"/>
      <c r="AN7" s="395"/>
      <c r="AO7" s="395"/>
      <c r="AP7" s="395"/>
    </row>
    <row r="8" spans="1:42">
      <c r="A8" s="395">
        <v>0</v>
      </c>
      <c r="B8" s="395">
        <v>7</v>
      </c>
      <c r="C8" s="395">
        <v>2002</v>
      </c>
      <c r="D8" s="395">
        <v>99</v>
      </c>
      <c r="E8" s="395">
        <v>99</v>
      </c>
      <c r="F8" s="395">
        <v>99</v>
      </c>
      <c r="G8" s="395">
        <v>99</v>
      </c>
      <c r="H8" s="395">
        <v>99</v>
      </c>
      <c r="I8" s="395">
        <v>99</v>
      </c>
      <c r="J8" s="395">
        <v>999</v>
      </c>
      <c r="K8" s="395">
        <v>99</v>
      </c>
      <c r="L8" s="395">
        <v>99</v>
      </c>
      <c r="M8" s="395">
        <v>99</v>
      </c>
      <c r="N8" s="395">
        <v>99</v>
      </c>
      <c r="O8" s="395">
        <v>99</v>
      </c>
      <c r="P8" s="395">
        <v>9999</v>
      </c>
      <c r="Q8" s="395">
        <v>4590</v>
      </c>
      <c r="R8" s="395">
        <v>1235861</v>
      </c>
      <c r="S8" s="395">
        <v>1235042</v>
      </c>
      <c r="T8" s="395">
        <v>13.363228550783623</v>
      </c>
      <c r="U8" s="395">
        <v>55.953545709376705</v>
      </c>
      <c r="V8" s="395">
        <v>82.100374502158573</v>
      </c>
      <c r="W8" s="395">
        <v>75.733038147689882</v>
      </c>
      <c r="X8" s="395">
        <v>0</v>
      </c>
      <c r="Y8" s="395">
        <v>0</v>
      </c>
      <c r="Z8" s="395"/>
      <c r="AA8" s="395">
        <v>7.5703621149999876</v>
      </c>
      <c r="AB8" s="395">
        <v>2.6405129149986273</v>
      </c>
      <c r="AC8" s="395">
        <v>-11.38854516740953</v>
      </c>
      <c r="AD8" s="395">
        <v>100</v>
      </c>
      <c r="AE8" s="395">
        <v>100</v>
      </c>
      <c r="AF8" s="395"/>
      <c r="AG8" s="395"/>
      <c r="AH8" s="395"/>
      <c r="AI8" s="395"/>
      <c r="AJ8" s="395"/>
      <c r="AK8" s="395"/>
      <c r="AL8" s="395"/>
      <c r="AM8" s="395"/>
      <c r="AN8" s="395"/>
      <c r="AO8" s="395"/>
      <c r="AP8" s="395"/>
    </row>
    <row r="9" spans="1:42">
      <c r="A9" s="395">
        <v>0</v>
      </c>
      <c r="B9" s="395">
        <v>8</v>
      </c>
      <c r="C9" s="395">
        <v>2003</v>
      </c>
      <c r="D9" s="395">
        <v>99</v>
      </c>
      <c r="E9" s="395">
        <v>99</v>
      </c>
      <c r="F9" s="395">
        <v>99</v>
      </c>
      <c r="G9" s="395">
        <v>99</v>
      </c>
      <c r="H9" s="395">
        <v>99</v>
      </c>
      <c r="I9" s="395">
        <v>99</v>
      </c>
      <c r="J9" s="395">
        <v>999</v>
      </c>
      <c r="K9" s="395">
        <v>99</v>
      </c>
      <c r="L9" s="395">
        <v>99</v>
      </c>
      <c r="M9" s="395">
        <v>99</v>
      </c>
      <c r="N9" s="395">
        <v>99</v>
      </c>
      <c r="O9" s="395">
        <v>99</v>
      </c>
      <c r="P9" s="395">
        <v>9999</v>
      </c>
      <c r="Q9" s="395">
        <v>4415</v>
      </c>
      <c r="R9" s="395">
        <v>1267311</v>
      </c>
      <c r="S9" s="395">
        <v>1266571</v>
      </c>
      <c r="T9" s="395">
        <v>13.626211719143923</v>
      </c>
      <c r="U9" s="395">
        <v>56.405836703982651</v>
      </c>
      <c r="V9" s="395">
        <v>83.169139045475717</v>
      </c>
      <c r="W9" s="395">
        <v>76.723995101733209</v>
      </c>
      <c r="X9" s="395">
        <v>0</v>
      </c>
      <c r="Y9" s="395">
        <v>0</v>
      </c>
      <c r="Z9" s="395"/>
      <c r="AA9" s="395">
        <v>7.7929325441272255</v>
      </c>
      <c r="AB9" s="395">
        <v>2.5265091491631795</v>
      </c>
      <c r="AC9" s="395">
        <v>-17.330183925736453</v>
      </c>
      <c r="AD9" s="395">
        <v>100</v>
      </c>
      <c r="AE9" s="395">
        <v>100</v>
      </c>
      <c r="AF9" s="395"/>
      <c r="AG9" s="395"/>
      <c r="AH9" s="395"/>
      <c r="AI9" s="395"/>
      <c r="AJ9" s="395"/>
      <c r="AK9" s="395"/>
      <c r="AL9" s="395"/>
      <c r="AM9" s="395"/>
      <c r="AN9" s="395"/>
      <c r="AO9" s="395"/>
      <c r="AP9" s="395"/>
    </row>
    <row r="10" spans="1:42">
      <c r="A10" s="395">
        <v>0</v>
      </c>
      <c r="B10" s="395">
        <v>9</v>
      </c>
      <c r="C10" s="395">
        <v>2004</v>
      </c>
      <c r="D10" s="395">
        <v>99</v>
      </c>
      <c r="E10" s="395">
        <v>99</v>
      </c>
      <c r="F10" s="395">
        <v>99</v>
      </c>
      <c r="G10" s="395">
        <v>99</v>
      </c>
      <c r="H10" s="395">
        <v>99</v>
      </c>
      <c r="I10" s="395">
        <v>99</v>
      </c>
      <c r="J10" s="395">
        <v>999</v>
      </c>
      <c r="K10" s="395">
        <v>99</v>
      </c>
      <c r="L10" s="395">
        <v>99</v>
      </c>
      <c r="M10" s="395">
        <v>99</v>
      </c>
      <c r="N10" s="395">
        <v>99</v>
      </c>
      <c r="O10" s="395">
        <v>99</v>
      </c>
      <c r="P10" s="395">
        <v>9999</v>
      </c>
      <c r="Q10" s="395">
        <v>4237</v>
      </c>
      <c r="R10" s="395">
        <v>1369386</v>
      </c>
      <c r="S10" s="395">
        <v>1368693</v>
      </c>
      <c r="T10" s="395">
        <v>13.777699640568837</v>
      </c>
      <c r="U10" s="395">
        <v>56.664813804118239</v>
      </c>
      <c r="V10" s="395">
        <v>81.270689904185573</v>
      </c>
      <c r="W10" s="395">
        <v>74.976697111767677</v>
      </c>
      <c r="X10" s="395">
        <v>0</v>
      </c>
      <c r="Y10" s="395">
        <v>0</v>
      </c>
      <c r="Z10" s="395"/>
      <c r="AA10" s="395">
        <v>8.2793511952415457</v>
      </c>
      <c r="AB10" s="395">
        <v>2.458413808101128</v>
      </c>
      <c r="AC10" s="395">
        <v>-16.893812784817797</v>
      </c>
      <c r="AD10" s="395">
        <v>100</v>
      </c>
      <c r="AE10" s="395">
        <v>100</v>
      </c>
      <c r="AF10" s="395"/>
      <c r="AG10" s="395"/>
      <c r="AH10" s="395"/>
      <c r="AI10" s="395"/>
      <c r="AJ10" s="395"/>
      <c r="AK10" s="395"/>
      <c r="AL10" s="395"/>
      <c r="AM10" s="395"/>
      <c r="AN10" s="395"/>
      <c r="AO10" s="395"/>
      <c r="AP10" s="395"/>
    </row>
    <row r="11" spans="1:42">
      <c r="A11" s="395">
        <v>0</v>
      </c>
      <c r="B11" s="395">
        <v>10</v>
      </c>
      <c r="C11" s="395">
        <v>2005</v>
      </c>
      <c r="D11" s="395">
        <v>99</v>
      </c>
      <c r="E11" s="395">
        <v>99</v>
      </c>
      <c r="F11" s="395">
        <v>99</v>
      </c>
      <c r="G11" s="395">
        <v>99</v>
      </c>
      <c r="H11" s="395">
        <v>99</v>
      </c>
      <c r="I11" s="395">
        <v>99</v>
      </c>
      <c r="J11" s="395">
        <v>999</v>
      </c>
      <c r="K11" s="395">
        <v>99</v>
      </c>
      <c r="L11" s="395">
        <v>99</v>
      </c>
      <c r="M11" s="395">
        <v>99</v>
      </c>
      <c r="N11" s="395">
        <v>99</v>
      </c>
      <c r="O11" s="395">
        <v>99</v>
      </c>
      <c r="P11" s="395">
        <v>9999</v>
      </c>
      <c r="Q11" s="395">
        <v>3746</v>
      </c>
      <c r="R11" s="395">
        <v>1365428</v>
      </c>
      <c r="S11" s="395">
        <v>1364941</v>
      </c>
      <c r="T11" s="395">
        <v>13.966293352706987</v>
      </c>
      <c r="U11" s="395">
        <v>56.985548825919963</v>
      </c>
      <c r="V11" s="395">
        <v>81.077265823478683</v>
      </c>
      <c r="W11" s="395">
        <v>74.809363261854514</v>
      </c>
      <c r="X11" s="395">
        <v>0</v>
      </c>
      <c r="Y11" s="395">
        <v>0</v>
      </c>
      <c r="Z11" s="395"/>
      <c r="AA11" s="395">
        <v>8.297639502095274</v>
      </c>
      <c r="AB11" s="395">
        <v>2.4044484188558362</v>
      </c>
      <c r="AC11" s="395">
        <v>-16.145158951893613</v>
      </c>
      <c r="AD11" s="395">
        <v>100</v>
      </c>
      <c r="AE11" s="395">
        <v>100</v>
      </c>
      <c r="AF11" s="395"/>
      <c r="AG11" s="395"/>
      <c r="AH11" s="395"/>
      <c r="AI11" s="395"/>
      <c r="AJ11" s="395"/>
      <c r="AK11" s="395"/>
      <c r="AL11" s="395"/>
      <c r="AM11" s="395"/>
      <c r="AN11" s="395"/>
      <c r="AO11" s="395"/>
      <c r="AP11" s="395"/>
    </row>
    <row r="12" spans="1:42">
      <c r="A12" s="395">
        <v>0</v>
      </c>
      <c r="B12" s="395">
        <v>11</v>
      </c>
      <c r="C12" s="395">
        <v>2006</v>
      </c>
      <c r="D12" s="395">
        <v>99</v>
      </c>
      <c r="E12" s="395">
        <v>99</v>
      </c>
      <c r="F12" s="395">
        <v>99</v>
      </c>
      <c r="G12" s="395">
        <v>99</v>
      </c>
      <c r="H12" s="395">
        <v>99</v>
      </c>
      <c r="I12" s="395">
        <v>99</v>
      </c>
      <c r="J12" s="395">
        <v>999</v>
      </c>
      <c r="K12" s="395">
        <v>99</v>
      </c>
      <c r="L12" s="395">
        <v>99</v>
      </c>
      <c r="M12" s="395">
        <v>99</v>
      </c>
      <c r="N12" s="395">
        <v>99</v>
      </c>
      <c r="O12" s="395">
        <v>99</v>
      </c>
      <c r="P12" s="395">
        <v>9999</v>
      </c>
      <c r="Q12" s="395">
        <v>3420</v>
      </c>
      <c r="R12" s="395">
        <v>1400072</v>
      </c>
      <c r="S12" s="395">
        <v>1395391</v>
      </c>
      <c r="T12" s="395">
        <v>14.034445371380897</v>
      </c>
      <c r="U12" s="395">
        <v>57.103113034267807</v>
      </c>
      <c r="V12" s="395">
        <v>81.484793864707186</v>
      </c>
      <c r="W12" s="395">
        <v>74.951574433255615</v>
      </c>
      <c r="X12" s="395">
        <v>0</v>
      </c>
      <c r="Y12" s="395">
        <v>0</v>
      </c>
      <c r="Z12" s="395"/>
      <c r="AA12" s="395">
        <v>8.3523879360588555</v>
      </c>
      <c r="AB12" s="395">
        <v>2.3495591441701662</v>
      </c>
      <c r="AC12" s="395">
        <v>-16.002878810621596</v>
      </c>
      <c r="AD12" s="395">
        <v>100</v>
      </c>
      <c r="AE12" s="395">
        <v>100</v>
      </c>
      <c r="AF12" s="395"/>
      <c r="AG12" s="395"/>
      <c r="AH12" s="395"/>
      <c r="AI12" s="395"/>
      <c r="AJ12" s="395"/>
      <c r="AK12" s="395"/>
      <c r="AL12" s="395"/>
      <c r="AM12" s="395"/>
      <c r="AN12" s="395"/>
      <c r="AO12" s="395"/>
      <c r="AP12" s="395"/>
    </row>
    <row r="13" spans="1:42">
      <c r="A13" s="395">
        <v>0</v>
      </c>
      <c r="B13" s="395">
        <v>12</v>
      </c>
      <c r="C13" s="395">
        <v>2007</v>
      </c>
      <c r="D13" s="395">
        <v>99</v>
      </c>
      <c r="E13" s="395">
        <v>99</v>
      </c>
      <c r="F13" s="395">
        <v>99</v>
      </c>
      <c r="G13" s="395">
        <v>99</v>
      </c>
      <c r="H13" s="395">
        <v>99</v>
      </c>
      <c r="I13" s="395">
        <v>99</v>
      </c>
      <c r="J13" s="395">
        <v>999</v>
      </c>
      <c r="K13" s="395">
        <v>99</v>
      </c>
      <c r="L13" s="395">
        <v>99</v>
      </c>
      <c r="M13" s="395">
        <v>99</v>
      </c>
      <c r="N13" s="395">
        <v>99</v>
      </c>
      <c r="O13" s="395">
        <v>99</v>
      </c>
      <c r="P13" s="395">
        <v>9999</v>
      </c>
      <c r="Q13" s="395">
        <v>3181</v>
      </c>
      <c r="R13" s="395">
        <v>1386960</v>
      </c>
      <c r="S13" s="395">
        <v>1386280</v>
      </c>
      <c r="T13" s="395">
        <v>13.983442204533656</v>
      </c>
      <c r="U13" s="395">
        <v>57.005184378336246</v>
      </c>
      <c r="V13" s="395">
        <v>84.086284717302547</v>
      </c>
      <c r="W13" s="395">
        <v>77.576347707534651</v>
      </c>
      <c r="X13" s="395">
        <v>0</v>
      </c>
      <c r="Y13" s="395">
        <v>0</v>
      </c>
      <c r="Z13" s="395"/>
      <c r="AA13" s="395">
        <v>8.7877209882037057</v>
      </c>
      <c r="AB13" s="395">
        <v>2.4632772978735735</v>
      </c>
      <c r="AC13" s="395">
        <v>-17.464424263467869</v>
      </c>
      <c r="AD13" s="395">
        <v>100</v>
      </c>
      <c r="AE13" s="395">
        <v>100</v>
      </c>
      <c r="AF13" s="395"/>
      <c r="AG13" s="395"/>
      <c r="AH13" s="395"/>
      <c r="AI13" s="395"/>
      <c r="AJ13" s="395"/>
      <c r="AK13" s="395"/>
      <c r="AL13" s="395"/>
      <c r="AM13" s="395"/>
      <c r="AN13" s="395"/>
      <c r="AO13" s="395"/>
      <c r="AP13" s="395"/>
    </row>
    <row r="14" spans="1:42">
      <c r="A14" s="395">
        <v>0</v>
      </c>
      <c r="B14" s="395">
        <v>13</v>
      </c>
      <c r="C14" s="395">
        <v>2008</v>
      </c>
      <c r="D14" s="395">
        <v>99</v>
      </c>
      <c r="E14" s="395">
        <v>99</v>
      </c>
      <c r="F14" s="395">
        <v>99</v>
      </c>
      <c r="G14" s="395">
        <v>99</v>
      </c>
      <c r="H14" s="395">
        <v>99</v>
      </c>
      <c r="I14" s="395">
        <v>99</v>
      </c>
      <c r="J14" s="395">
        <v>999</v>
      </c>
      <c r="K14" s="395">
        <v>99</v>
      </c>
      <c r="L14" s="395">
        <v>99</v>
      </c>
      <c r="M14" s="395">
        <v>99</v>
      </c>
      <c r="N14" s="395">
        <v>99</v>
      </c>
      <c r="O14" s="395">
        <v>99</v>
      </c>
      <c r="P14" s="395">
        <v>9999</v>
      </c>
      <c r="Q14" s="395">
        <v>3021</v>
      </c>
      <c r="R14" s="395">
        <v>1414562</v>
      </c>
      <c r="S14" s="395">
        <v>1413910</v>
      </c>
      <c r="T14" s="395">
        <v>13.957121709758923</v>
      </c>
      <c r="U14" s="395">
        <v>56.962561973534392</v>
      </c>
      <c r="V14" s="395">
        <v>85.965116994632382</v>
      </c>
      <c r="W14" s="395">
        <v>79.31154613801688</v>
      </c>
      <c r="X14" s="395">
        <v>0</v>
      </c>
      <c r="Y14" s="395">
        <v>0</v>
      </c>
      <c r="Z14" s="395"/>
      <c r="AA14" s="395">
        <v>8.7311200696924818</v>
      </c>
      <c r="AB14" s="395">
        <v>2.5228625177301605</v>
      </c>
      <c r="AC14" s="395">
        <v>-16.515885804553797</v>
      </c>
      <c r="AD14" s="395">
        <v>100</v>
      </c>
      <c r="AE14" s="395">
        <v>100</v>
      </c>
      <c r="AF14" s="395"/>
      <c r="AG14" s="395"/>
      <c r="AH14" s="395"/>
      <c r="AI14" s="395"/>
      <c r="AJ14" s="395"/>
      <c r="AK14" s="395"/>
      <c r="AL14" s="395"/>
      <c r="AM14" s="395"/>
      <c r="AN14" s="395"/>
      <c r="AO14" s="395"/>
      <c r="AP14" s="395"/>
    </row>
    <row r="15" spans="1:42">
      <c r="A15" s="395">
        <v>0</v>
      </c>
      <c r="B15" s="395">
        <v>14</v>
      </c>
      <c r="C15" s="395">
        <v>2009</v>
      </c>
      <c r="D15" s="395">
        <v>99</v>
      </c>
      <c r="E15" s="395">
        <v>99</v>
      </c>
      <c r="F15" s="395">
        <v>99</v>
      </c>
      <c r="G15" s="395">
        <v>99</v>
      </c>
      <c r="H15" s="395">
        <v>99</v>
      </c>
      <c r="I15" s="395">
        <v>99</v>
      </c>
      <c r="J15" s="395">
        <v>999</v>
      </c>
      <c r="K15" s="395">
        <v>99</v>
      </c>
      <c r="L15" s="395">
        <v>99</v>
      </c>
      <c r="M15" s="395">
        <v>99</v>
      </c>
      <c r="N15" s="395">
        <v>99</v>
      </c>
      <c r="O15" s="395">
        <v>99</v>
      </c>
      <c r="P15" s="395">
        <v>9999</v>
      </c>
      <c r="Q15" s="395">
        <v>2886</v>
      </c>
      <c r="R15" s="395">
        <v>1429149</v>
      </c>
      <c r="S15" s="395">
        <v>1428586</v>
      </c>
      <c r="T15" s="395">
        <v>15.280718105669878</v>
      </c>
      <c r="U15" s="395">
        <v>59.477152233047214</v>
      </c>
      <c r="V15" s="395">
        <v>85.586880664955075</v>
      </c>
      <c r="W15" s="395">
        <v>78.967362902897648</v>
      </c>
      <c r="X15" s="395">
        <v>0</v>
      </c>
      <c r="Y15" s="395">
        <v>0</v>
      </c>
      <c r="Z15" s="395"/>
      <c r="AA15" s="395">
        <v>8.7085817868431423</v>
      </c>
      <c r="AB15" s="395">
        <v>3.3912103770012809</v>
      </c>
      <c r="AC15" s="395">
        <v>-27.64337906185656</v>
      </c>
      <c r="AD15" s="395">
        <v>100</v>
      </c>
      <c r="AE15" s="395">
        <v>100</v>
      </c>
      <c r="AF15" s="395"/>
      <c r="AG15" s="395"/>
      <c r="AH15" s="395"/>
      <c r="AI15" s="395"/>
      <c r="AJ15" s="395"/>
      <c r="AK15" s="395"/>
      <c r="AL15" s="395"/>
      <c r="AM15" s="395"/>
      <c r="AN15" s="395"/>
      <c r="AO15" s="395"/>
      <c r="AP15" s="395"/>
    </row>
    <row r="16" spans="1:42">
      <c r="A16" s="395">
        <v>0</v>
      </c>
      <c r="B16" s="395">
        <v>15</v>
      </c>
      <c r="C16" s="395">
        <v>2010</v>
      </c>
      <c r="D16" s="395">
        <v>99</v>
      </c>
      <c r="E16" s="395">
        <v>99</v>
      </c>
      <c r="F16" s="395">
        <v>99</v>
      </c>
      <c r="G16" s="395">
        <v>99</v>
      </c>
      <c r="H16" s="395">
        <v>99</v>
      </c>
      <c r="I16" s="395">
        <v>99</v>
      </c>
      <c r="J16" s="395">
        <v>999</v>
      </c>
      <c r="K16" s="395">
        <v>99</v>
      </c>
      <c r="L16" s="395">
        <v>99</v>
      </c>
      <c r="M16" s="395">
        <v>99</v>
      </c>
      <c r="N16" s="395">
        <v>99</v>
      </c>
      <c r="O16" s="395">
        <v>99</v>
      </c>
      <c r="P16" s="395">
        <v>9999</v>
      </c>
      <c r="Q16" s="395">
        <v>2719</v>
      </c>
      <c r="R16" s="395">
        <v>1481053</v>
      </c>
      <c r="S16" s="395">
        <v>1480220</v>
      </c>
      <c r="T16" s="395">
        <v>15.999358564480817</v>
      </c>
      <c r="U16" s="395">
        <v>60.953941981597325</v>
      </c>
      <c r="V16" s="395">
        <v>86.408052224613769</v>
      </c>
      <c r="W16" s="395">
        <v>79.711262163728762</v>
      </c>
      <c r="X16" s="395">
        <v>0</v>
      </c>
      <c r="Y16" s="395">
        <v>0</v>
      </c>
      <c r="Z16" s="395"/>
      <c r="AA16" s="395">
        <v>8.9536728781374393</v>
      </c>
      <c r="AB16" s="395">
        <v>3.1334721745888823</v>
      </c>
      <c r="AC16" s="395">
        <v>-38.64772976549537</v>
      </c>
      <c r="AD16" s="395">
        <v>100</v>
      </c>
      <c r="AE16" s="395">
        <v>100</v>
      </c>
      <c r="AF16" s="395"/>
      <c r="AG16" s="395"/>
      <c r="AH16" s="395"/>
      <c r="AI16" s="395"/>
      <c r="AJ16" s="395"/>
      <c r="AK16" s="395"/>
      <c r="AL16" s="395"/>
      <c r="AM16" s="395"/>
      <c r="AN16" s="395"/>
      <c r="AO16" s="395"/>
      <c r="AP16" s="395"/>
    </row>
    <row r="17" spans="1:42">
      <c r="A17" s="395">
        <v>0</v>
      </c>
      <c r="B17" s="395">
        <v>16</v>
      </c>
      <c r="C17" s="395">
        <v>2011</v>
      </c>
      <c r="D17" s="395">
        <v>99</v>
      </c>
      <c r="E17" s="395">
        <v>99</v>
      </c>
      <c r="F17" s="395">
        <v>99</v>
      </c>
      <c r="G17" s="395">
        <v>99</v>
      </c>
      <c r="H17" s="395">
        <v>99</v>
      </c>
      <c r="I17" s="395">
        <v>99</v>
      </c>
      <c r="J17" s="395">
        <v>999</v>
      </c>
      <c r="K17" s="395">
        <v>99</v>
      </c>
      <c r="L17" s="395">
        <v>99</v>
      </c>
      <c r="M17" s="395">
        <v>99</v>
      </c>
      <c r="N17" s="395">
        <v>99</v>
      </c>
      <c r="O17" s="395">
        <v>99</v>
      </c>
      <c r="P17" s="395">
        <v>9999</v>
      </c>
      <c r="Q17" s="395">
        <v>2656</v>
      </c>
      <c r="R17" s="395">
        <v>1496028.5</v>
      </c>
      <c r="S17" s="395">
        <v>1495276.5</v>
      </c>
      <c r="T17" s="395">
        <v>16.00760547008295</v>
      </c>
      <c r="U17" s="395">
        <v>61.038089610851245</v>
      </c>
      <c r="V17" s="395">
        <v>86.933996817224383</v>
      </c>
      <c r="W17" s="395">
        <v>80.20101973113249</v>
      </c>
      <c r="X17" s="395">
        <v>0</v>
      </c>
      <c r="Y17" s="395">
        <v>0</v>
      </c>
      <c r="Z17" s="395"/>
      <c r="AA17" s="395">
        <v>8.9824030461866595</v>
      </c>
      <c r="AB17" s="395">
        <v>3.1989892376952844</v>
      </c>
      <c r="AC17" s="395">
        <v>-39.063892445592131</v>
      </c>
      <c r="AD17" s="395">
        <v>100</v>
      </c>
      <c r="AE17" s="395">
        <v>100</v>
      </c>
      <c r="AF17" s="395"/>
      <c r="AG17" s="395"/>
      <c r="AH17" s="395"/>
      <c r="AI17" s="395"/>
      <c r="AJ17" s="395"/>
      <c r="AK17" s="395"/>
      <c r="AL17" s="395"/>
      <c r="AM17" s="395"/>
      <c r="AN17" s="395"/>
      <c r="AO17" s="395"/>
      <c r="AP17" s="395"/>
    </row>
    <row r="18" spans="1:42">
      <c r="A18" s="395">
        <v>0</v>
      </c>
      <c r="B18" s="395">
        <v>17</v>
      </c>
      <c r="C18" s="395">
        <v>2012</v>
      </c>
      <c r="D18" s="395">
        <v>99</v>
      </c>
      <c r="E18" s="395">
        <v>99</v>
      </c>
      <c r="F18" s="395">
        <v>99</v>
      </c>
      <c r="G18" s="395">
        <v>99</v>
      </c>
      <c r="H18" s="395">
        <v>99</v>
      </c>
      <c r="I18" s="395">
        <v>99</v>
      </c>
      <c r="J18" s="395">
        <v>999</v>
      </c>
      <c r="K18" s="395">
        <v>99</v>
      </c>
      <c r="L18" s="395">
        <v>99</v>
      </c>
      <c r="M18" s="395">
        <v>99</v>
      </c>
      <c r="N18" s="395">
        <v>99</v>
      </c>
      <c r="O18" s="395">
        <v>99</v>
      </c>
      <c r="P18" s="395">
        <v>9999</v>
      </c>
      <c r="Q18" s="395">
        <v>2564</v>
      </c>
      <c r="R18" s="395">
        <v>1514727.5</v>
      </c>
      <c r="S18" s="395">
        <v>1514532.5</v>
      </c>
      <c r="T18" s="395">
        <v>16.072552323767802</v>
      </c>
      <c r="U18" s="395">
        <v>61.195310764212721</v>
      </c>
      <c r="V18" s="395">
        <v>86.2900487875105</v>
      </c>
      <c r="W18" s="395">
        <v>79.636647612380557</v>
      </c>
      <c r="X18" s="395">
        <v>0</v>
      </c>
      <c r="Y18" s="395">
        <v>0</v>
      </c>
      <c r="Z18" s="395"/>
      <c r="AA18" s="395">
        <v>9.0923324148208824</v>
      </c>
      <c r="AB18" s="395">
        <v>3.1459270622523379</v>
      </c>
      <c r="AC18" s="395">
        <v>-39.094239001445246</v>
      </c>
      <c r="AD18" s="395">
        <v>100</v>
      </c>
      <c r="AE18" s="395">
        <v>100</v>
      </c>
      <c r="AF18" s="395"/>
      <c r="AG18" s="395"/>
      <c r="AH18" s="395"/>
      <c r="AI18" s="395"/>
      <c r="AJ18" s="395"/>
      <c r="AK18" s="395"/>
      <c r="AL18" s="395"/>
      <c r="AM18" s="395"/>
      <c r="AN18" s="395"/>
      <c r="AO18" s="395"/>
      <c r="AP18" s="395"/>
    </row>
    <row r="19" spans="1:42">
      <c r="A19" s="395">
        <v>0</v>
      </c>
      <c r="B19" s="395">
        <v>18</v>
      </c>
      <c r="C19" s="395">
        <v>2013</v>
      </c>
      <c r="D19" s="395">
        <v>99</v>
      </c>
      <c r="E19" s="395">
        <v>99</v>
      </c>
      <c r="F19" s="395">
        <v>99</v>
      </c>
      <c r="G19" s="395">
        <v>99</v>
      </c>
      <c r="H19" s="395">
        <v>99</v>
      </c>
      <c r="I19" s="395">
        <v>99</v>
      </c>
      <c r="J19" s="395">
        <v>999</v>
      </c>
      <c r="K19" s="395">
        <v>99</v>
      </c>
      <c r="L19" s="395">
        <v>99</v>
      </c>
      <c r="M19" s="395">
        <v>99</v>
      </c>
      <c r="N19" s="395">
        <v>99</v>
      </c>
      <c r="O19" s="395">
        <v>99</v>
      </c>
      <c r="P19" s="395">
        <v>9999</v>
      </c>
      <c r="Q19" s="395">
        <v>2415</v>
      </c>
      <c r="R19" s="395">
        <v>1518902</v>
      </c>
      <c r="S19" s="395">
        <v>1518804</v>
      </c>
      <c r="T19" s="395">
        <v>16.180483006803595</v>
      </c>
      <c r="U19" s="395">
        <v>61.438408115859609</v>
      </c>
      <c r="V19" s="395">
        <v>83.084325270386785</v>
      </c>
      <c r="W19" s="395">
        <v>76.683755198168441</v>
      </c>
      <c r="X19" s="395">
        <v>0</v>
      </c>
      <c r="Y19" s="395">
        <v>0</v>
      </c>
      <c r="Z19" s="395"/>
      <c r="AA19" s="395">
        <v>9.2630637401589837</v>
      </c>
      <c r="AB19" s="395">
        <v>3.041056122849473</v>
      </c>
      <c r="AC19" s="395">
        <v>-36.326077074205685</v>
      </c>
      <c r="AD19" s="395">
        <v>100</v>
      </c>
      <c r="AE19" s="395">
        <v>100</v>
      </c>
      <c r="AF19" s="395"/>
      <c r="AG19" s="395"/>
      <c r="AH19" s="395"/>
      <c r="AI19" s="395"/>
      <c r="AJ19" s="395"/>
      <c r="AK19" s="395"/>
      <c r="AL19" s="395"/>
      <c r="AM19" s="395"/>
      <c r="AN19" s="395"/>
      <c r="AO19" s="395"/>
      <c r="AP19" s="395"/>
    </row>
    <row r="20" spans="1:42">
      <c r="A20" s="395">
        <v>0</v>
      </c>
      <c r="B20" s="395">
        <v>19</v>
      </c>
      <c r="C20" s="395">
        <v>2014</v>
      </c>
      <c r="D20" s="395">
        <v>99</v>
      </c>
      <c r="E20" s="395">
        <v>99</v>
      </c>
      <c r="F20" s="395">
        <v>99</v>
      </c>
      <c r="G20" s="395">
        <v>99</v>
      </c>
      <c r="H20" s="395">
        <v>99</v>
      </c>
      <c r="I20" s="395">
        <v>99</v>
      </c>
      <c r="J20" s="395">
        <v>999</v>
      </c>
      <c r="K20" s="395">
        <v>99</v>
      </c>
      <c r="L20" s="395">
        <v>99</v>
      </c>
      <c r="M20" s="395">
        <v>99</v>
      </c>
      <c r="N20" s="395">
        <v>99</v>
      </c>
      <c r="O20" s="395">
        <v>99</v>
      </c>
      <c r="P20" s="395">
        <v>9999</v>
      </c>
      <c r="Q20" s="395">
        <v>2360</v>
      </c>
      <c r="R20" s="395">
        <v>1502859</v>
      </c>
      <c r="S20" s="395">
        <v>1502778</v>
      </c>
      <c r="T20" s="395">
        <v>16.004832788704729</v>
      </c>
      <c r="U20" s="395">
        <v>60.930679049067798</v>
      </c>
      <c r="V20" s="395">
        <v>85.02733342328311</v>
      </c>
      <c r="W20" s="395">
        <v>78.477897999572619</v>
      </c>
      <c r="X20" s="395">
        <v>0</v>
      </c>
      <c r="Y20" s="395">
        <v>0</v>
      </c>
      <c r="Z20" s="395"/>
      <c r="AA20" s="395">
        <v>9.2057583935790426</v>
      </c>
      <c r="AB20" s="395">
        <v>2.8285471739247647</v>
      </c>
      <c r="AC20" s="395">
        <v>-29.556942377049118</v>
      </c>
      <c r="AD20" s="395">
        <v>100</v>
      </c>
      <c r="AE20" s="395">
        <v>100</v>
      </c>
      <c r="AF20" s="395"/>
      <c r="AG20" s="395"/>
      <c r="AH20" s="395"/>
      <c r="AI20" s="395"/>
      <c r="AJ20" s="395"/>
      <c r="AK20" s="395"/>
      <c r="AL20" s="395"/>
      <c r="AM20" s="395"/>
      <c r="AN20" s="395"/>
      <c r="AO20" s="395"/>
      <c r="AP20" s="395"/>
    </row>
    <row r="21" spans="1:42">
      <c r="A21" s="395">
        <v>0</v>
      </c>
      <c r="B21" s="395">
        <v>20</v>
      </c>
      <c r="C21" s="395">
        <v>2015</v>
      </c>
      <c r="D21" s="395">
        <v>99</v>
      </c>
      <c r="E21" s="395">
        <v>99</v>
      </c>
      <c r="F21" s="395">
        <v>99</v>
      </c>
      <c r="G21" s="395">
        <v>99</v>
      </c>
      <c r="H21" s="395">
        <v>99</v>
      </c>
      <c r="I21" s="395">
        <v>99</v>
      </c>
      <c r="J21" s="395">
        <v>999</v>
      </c>
      <c r="K21" s="395">
        <v>99</v>
      </c>
      <c r="L21" s="395">
        <v>99</v>
      </c>
      <c r="M21" s="395">
        <v>99</v>
      </c>
      <c r="N21" s="395">
        <v>99</v>
      </c>
      <c r="O21" s="395">
        <v>99</v>
      </c>
      <c r="P21" s="395">
        <v>9999</v>
      </c>
      <c r="Q21" s="395">
        <v>2407</v>
      </c>
      <c r="R21" s="395">
        <v>1520978</v>
      </c>
      <c r="S21" s="395">
        <v>1513806</v>
      </c>
      <c r="T21" s="395">
        <v>15.77077446222102</v>
      </c>
      <c r="U21" s="395">
        <v>60.544523538683279</v>
      </c>
      <c r="V21" s="395">
        <v>88.427786464144148</v>
      </c>
      <c r="W21" s="395">
        <v>81.481064654255022</v>
      </c>
      <c r="X21" s="395">
        <v>2.4951708703215956</v>
      </c>
      <c r="Y21" s="395">
        <v>4.9903417406431911</v>
      </c>
      <c r="Z21" s="395"/>
      <c r="AA21" s="395">
        <v>9.5104614184088359</v>
      </c>
      <c r="AB21" s="395">
        <v>2.8540257360053105</v>
      </c>
      <c r="AC21" s="395">
        <v>-26.44575169351436</v>
      </c>
      <c r="AD21" s="395">
        <v>100</v>
      </c>
      <c r="AE21" s="395">
        <v>100</v>
      </c>
      <c r="AF21" s="395">
        <v>353</v>
      </c>
      <c r="AG21" s="395">
        <v>0</v>
      </c>
      <c r="AH21" s="395">
        <v>0</v>
      </c>
      <c r="AI21" s="395">
        <v>6</v>
      </c>
      <c r="AJ21" s="395">
        <v>42</v>
      </c>
      <c r="AK21" s="395">
        <v>2</v>
      </c>
      <c r="AL21" s="395">
        <v>90</v>
      </c>
      <c r="AM21" s="395">
        <v>0</v>
      </c>
      <c r="AN21" s="395">
        <v>22964</v>
      </c>
      <c r="AO21" s="395">
        <v>15126</v>
      </c>
      <c r="AP21" s="395"/>
    </row>
    <row r="22" spans="1:42">
      <c r="A22" s="395">
        <v>0</v>
      </c>
      <c r="B22" s="395">
        <v>21</v>
      </c>
      <c r="C22" s="395">
        <v>2016</v>
      </c>
      <c r="D22" s="395">
        <v>99</v>
      </c>
      <c r="E22" s="395">
        <v>99</v>
      </c>
      <c r="F22" s="395">
        <v>99</v>
      </c>
      <c r="G22" s="395">
        <v>99</v>
      </c>
      <c r="H22" s="395">
        <v>99</v>
      </c>
      <c r="I22" s="395">
        <v>99</v>
      </c>
      <c r="J22" s="395">
        <v>999</v>
      </c>
      <c r="K22" s="395">
        <v>99</v>
      </c>
      <c r="L22" s="395">
        <v>99</v>
      </c>
      <c r="M22" s="395">
        <v>99</v>
      </c>
      <c r="N22" s="395">
        <v>99</v>
      </c>
      <c r="O22" s="395">
        <v>99</v>
      </c>
      <c r="P22" s="395">
        <v>9999</v>
      </c>
      <c r="Q22" s="395">
        <v>2621</v>
      </c>
      <c r="R22" s="395">
        <v>1581418.5</v>
      </c>
      <c r="S22" s="395">
        <v>1572039.5</v>
      </c>
      <c r="T22" s="395">
        <v>15.593957892866436</v>
      </c>
      <c r="U22" s="395">
        <v>60.194224763436289</v>
      </c>
      <c r="V22" s="395">
        <v>88.302855848371891</v>
      </c>
      <c r="W22" s="395">
        <v>81.333018795010261</v>
      </c>
      <c r="X22" s="395">
        <v>2.9654389397872873</v>
      </c>
      <c r="Y22" s="395">
        <v>5.9308778795745747</v>
      </c>
      <c r="Z22" s="395">
        <v>58.009660314458202</v>
      </c>
      <c r="AA22" s="395">
        <v>10.022003136984827</v>
      </c>
      <c r="AB22" s="395">
        <v>2.8501308705040032</v>
      </c>
      <c r="AC22" s="395">
        <v>-25.916286924525632</v>
      </c>
      <c r="AD22" s="395">
        <v>100</v>
      </c>
      <c r="AE22" s="395">
        <v>100</v>
      </c>
      <c r="AF22" s="395">
        <v>30313</v>
      </c>
      <c r="AG22" s="395">
        <v>893</v>
      </c>
      <c r="AH22" s="395">
        <v>6</v>
      </c>
      <c r="AI22" s="395">
        <v>10480</v>
      </c>
      <c r="AJ22" s="395">
        <v>136255</v>
      </c>
      <c r="AK22" s="395">
        <v>34723</v>
      </c>
      <c r="AL22" s="395">
        <v>120955</v>
      </c>
      <c r="AM22" s="395">
        <v>145</v>
      </c>
      <c r="AN22" s="395">
        <v>89778</v>
      </c>
      <c r="AO22" s="395">
        <v>41121</v>
      </c>
      <c r="AP22" s="395"/>
    </row>
    <row r="23" spans="1:42">
      <c r="A23" s="395">
        <v>0</v>
      </c>
      <c r="B23" s="395">
        <v>22</v>
      </c>
      <c r="C23" s="395">
        <v>2017</v>
      </c>
      <c r="D23" s="395">
        <v>99</v>
      </c>
      <c r="E23" s="395">
        <v>99</v>
      </c>
      <c r="F23" s="395">
        <v>99</v>
      </c>
      <c r="G23" s="395">
        <v>99</v>
      </c>
      <c r="H23" s="395">
        <v>99</v>
      </c>
      <c r="I23" s="395">
        <v>99</v>
      </c>
      <c r="J23" s="395">
        <v>999</v>
      </c>
      <c r="K23" s="395">
        <v>99</v>
      </c>
      <c r="L23" s="395">
        <v>99</v>
      </c>
      <c r="M23" s="395">
        <v>99</v>
      </c>
      <c r="N23" s="395">
        <v>99</v>
      </c>
      <c r="O23" s="395">
        <v>99</v>
      </c>
      <c r="P23" s="395">
        <v>9999</v>
      </c>
      <c r="Q23" s="395">
        <v>2714</v>
      </c>
      <c r="R23" s="395">
        <v>1579895</v>
      </c>
      <c r="S23" s="395">
        <v>1574078</v>
      </c>
      <c r="T23" s="395">
        <v>15.56271904145529</v>
      </c>
      <c r="U23" s="395">
        <v>60.021838816119654</v>
      </c>
      <c r="V23" s="395">
        <v>88.004754285666323</v>
      </c>
      <c r="W23" s="395">
        <v>81.115551357683486</v>
      </c>
      <c r="X23" s="395">
        <v>2.1936267916538754</v>
      </c>
      <c r="Y23" s="395">
        <v>4.3872535833077508</v>
      </c>
      <c r="Z23" s="395">
        <v>57.694467037366401</v>
      </c>
      <c r="AA23" s="395">
        <v>9.6447365218928489</v>
      </c>
      <c r="AB23" s="395">
        <v>2.7603202397595905</v>
      </c>
      <c r="AC23" s="395">
        <v>-26.555249163482262</v>
      </c>
      <c r="AD23" s="395">
        <v>100</v>
      </c>
      <c r="AE23" s="395">
        <v>100</v>
      </c>
      <c r="AF23" s="395">
        <v>31724</v>
      </c>
      <c r="AG23" s="395">
        <v>1812</v>
      </c>
      <c r="AH23" s="395">
        <v>5</v>
      </c>
      <c r="AI23" s="395">
        <v>9953</v>
      </c>
      <c r="AJ23" s="395">
        <v>102018</v>
      </c>
      <c r="AK23" s="395">
        <v>30536</v>
      </c>
      <c r="AL23" s="395">
        <v>116982</v>
      </c>
      <c r="AM23" s="395">
        <v>32</v>
      </c>
      <c r="AN23" s="395">
        <v>108278</v>
      </c>
      <c r="AO23" s="395">
        <v>38860</v>
      </c>
      <c r="AP23" s="395"/>
    </row>
    <row r="24" spans="1:42">
      <c r="A24" s="395">
        <v>0</v>
      </c>
      <c r="B24" s="395">
        <v>23</v>
      </c>
      <c r="C24" s="395">
        <v>2018</v>
      </c>
      <c r="D24" s="395">
        <v>99</v>
      </c>
      <c r="E24" s="395">
        <v>99</v>
      </c>
      <c r="F24" s="395">
        <v>99</v>
      </c>
      <c r="G24" s="395">
        <v>99</v>
      </c>
      <c r="H24" s="395">
        <v>99</v>
      </c>
      <c r="I24" s="395">
        <v>99</v>
      </c>
      <c r="J24" s="395">
        <v>999</v>
      </c>
      <c r="K24" s="395">
        <v>99</v>
      </c>
      <c r="L24" s="395">
        <v>99</v>
      </c>
      <c r="M24" s="395">
        <v>99</v>
      </c>
      <c r="N24" s="395">
        <v>99</v>
      </c>
      <c r="O24" s="395">
        <v>99</v>
      </c>
      <c r="P24" s="395">
        <v>9999</v>
      </c>
      <c r="Q24" s="395">
        <v>2580</v>
      </c>
      <c r="R24" s="395">
        <v>1633259</v>
      </c>
      <c r="S24" s="395">
        <v>1596962</v>
      </c>
      <c r="T24" s="395">
        <v>15.365773585206028</v>
      </c>
      <c r="U24" s="395">
        <v>60.181084459116754</v>
      </c>
      <c r="V24" s="395">
        <v>86.549283447617313</v>
      </c>
      <c r="W24" s="395">
        <v>79.31014836295391</v>
      </c>
      <c r="X24" s="395">
        <v>1.5329473157655955</v>
      </c>
      <c r="Y24" s="395">
        <v>3.065894631531191</v>
      </c>
      <c r="Z24" s="395">
        <v>56.252866201870006</v>
      </c>
      <c r="AA24" s="395">
        <v>9.5122744798299372</v>
      </c>
      <c r="AB24" s="395">
        <v>2.6847919288427642</v>
      </c>
      <c r="AC24" s="395">
        <v>-25.483648668094649</v>
      </c>
      <c r="AD24" s="395">
        <v>100</v>
      </c>
      <c r="AE24" s="395">
        <v>100</v>
      </c>
      <c r="AF24" s="395">
        <v>28440</v>
      </c>
      <c r="AG24" s="395">
        <v>10</v>
      </c>
      <c r="AH24" s="395">
        <v>4</v>
      </c>
      <c r="AI24" s="395">
        <v>8939</v>
      </c>
      <c r="AJ24" s="395">
        <v>109093.5</v>
      </c>
      <c r="AK24" s="395">
        <v>30958</v>
      </c>
      <c r="AL24" s="395">
        <v>130917.5</v>
      </c>
      <c r="AM24" s="395">
        <v>39</v>
      </c>
      <c r="AN24" s="395">
        <v>81342</v>
      </c>
      <c r="AO24" s="395">
        <v>27437</v>
      </c>
      <c r="AP24" s="395"/>
    </row>
    <row r="25" spans="1:42">
      <c r="A25" s="395">
        <v>0</v>
      </c>
      <c r="B25" s="395">
        <v>24</v>
      </c>
      <c r="C25" s="395">
        <v>2019</v>
      </c>
      <c r="D25" s="395">
        <v>99</v>
      </c>
      <c r="E25" s="395">
        <v>99</v>
      </c>
      <c r="F25" s="395">
        <v>99</v>
      </c>
      <c r="G25" s="395">
        <v>99</v>
      </c>
      <c r="H25" s="395">
        <v>99</v>
      </c>
      <c r="I25" s="395">
        <v>99</v>
      </c>
      <c r="J25" s="395">
        <v>999</v>
      </c>
      <c r="K25" s="395">
        <v>99</v>
      </c>
      <c r="L25" s="395">
        <v>99</v>
      </c>
      <c r="M25" s="395">
        <v>99</v>
      </c>
      <c r="N25" s="395">
        <v>99</v>
      </c>
      <c r="O25" s="395">
        <v>99</v>
      </c>
      <c r="P25" s="395">
        <v>9999</v>
      </c>
      <c r="Q25" s="395">
        <v>2349</v>
      </c>
      <c r="R25" s="395">
        <v>1559974</v>
      </c>
      <c r="S25" s="395">
        <v>1541109</v>
      </c>
      <c r="T25" s="395">
        <v>15.849306462800023</v>
      </c>
      <c r="U25" s="395">
        <v>60.81934957228853</v>
      </c>
      <c r="V25" s="395">
        <v>86.652389854640802</v>
      </c>
      <c r="W25" s="395">
        <v>79.639329813791804</v>
      </c>
      <c r="X25" s="395">
        <v>1.2910471584782821</v>
      </c>
      <c r="Y25" s="395">
        <v>2.5820943169565642</v>
      </c>
      <c r="Z25" s="395">
        <v>61.442947126041879</v>
      </c>
      <c r="AA25" s="395">
        <v>9.3994078029793524</v>
      </c>
      <c r="AB25" s="395">
        <v>2.7103181918952157</v>
      </c>
      <c r="AC25" s="395">
        <v>-27.866346564144475</v>
      </c>
      <c r="AD25" s="395">
        <v>100</v>
      </c>
      <c r="AE25" s="395">
        <v>100</v>
      </c>
      <c r="AF25" s="395">
        <v>29344</v>
      </c>
      <c r="AG25" s="395">
        <v>18</v>
      </c>
      <c r="AH25" s="395">
        <v>12</v>
      </c>
      <c r="AI25" s="395">
        <v>8590</v>
      </c>
      <c r="AJ25" s="395">
        <v>100044.5</v>
      </c>
      <c r="AK25" s="395">
        <v>27221</v>
      </c>
      <c r="AL25" s="395">
        <v>125530.5</v>
      </c>
      <c r="AM25" s="395">
        <v>56</v>
      </c>
      <c r="AN25" s="395">
        <v>33221</v>
      </c>
      <c r="AO25" s="395">
        <v>23144</v>
      </c>
      <c r="AP25" s="395">
        <v>997</v>
      </c>
    </row>
    <row r="26" spans="1:42">
      <c r="A26" s="395">
        <v>0</v>
      </c>
      <c r="B26" s="395">
        <v>25</v>
      </c>
      <c r="C26" s="395">
        <v>2020</v>
      </c>
      <c r="D26" s="395">
        <v>99</v>
      </c>
      <c r="E26" s="395">
        <v>99</v>
      </c>
      <c r="F26" s="395">
        <v>99</v>
      </c>
      <c r="G26" s="395">
        <v>99</v>
      </c>
      <c r="H26" s="395">
        <v>99</v>
      </c>
      <c r="I26" s="395">
        <v>99</v>
      </c>
      <c r="J26" s="395">
        <v>999</v>
      </c>
      <c r="K26" s="395">
        <v>99</v>
      </c>
      <c r="L26" s="395">
        <v>99</v>
      </c>
      <c r="M26" s="395">
        <v>99</v>
      </c>
      <c r="N26" s="395">
        <v>99</v>
      </c>
      <c r="O26" s="395">
        <v>99</v>
      </c>
      <c r="P26" s="395">
        <v>9999</v>
      </c>
      <c r="Q26" s="395">
        <v>2310</v>
      </c>
      <c r="R26" s="395">
        <v>1509600.3599999996</v>
      </c>
      <c r="S26" s="395">
        <v>1509600.3599999996</v>
      </c>
      <c r="T26" s="395">
        <v>16.03110780922178</v>
      </c>
      <c r="U26" s="395">
        <v>60.778434558666902</v>
      </c>
      <c r="V26" s="395">
        <v>88.354044194240871</v>
      </c>
      <c r="W26" s="395">
        <v>81.550782791278351</v>
      </c>
      <c r="X26" s="395">
        <v>1.3830150384966784</v>
      </c>
      <c r="Y26" s="395">
        <v>2.7660300769933568</v>
      </c>
      <c r="Z26" s="395">
        <v>44.022644509703206</v>
      </c>
      <c r="AA26" s="395">
        <v>10.318635766606697</v>
      </c>
      <c r="AB26" s="395">
        <v>3.7645294685201129</v>
      </c>
      <c r="AC26" s="395">
        <v>-4.0426711422204678</v>
      </c>
      <c r="AD26" s="395">
        <v>100</v>
      </c>
      <c r="AE26" s="395">
        <v>100</v>
      </c>
      <c r="AF26" s="395">
        <v>27867.789999999997</v>
      </c>
      <c r="AG26" s="395">
        <v>10</v>
      </c>
      <c r="AH26" s="395">
        <v>1</v>
      </c>
      <c r="AI26" s="395">
        <v>9415</v>
      </c>
      <c r="AJ26" s="395">
        <v>96829.89</v>
      </c>
      <c r="AK26" s="395">
        <v>24562.89</v>
      </c>
      <c r="AL26" s="395">
        <v>123804.39</v>
      </c>
      <c r="AM26" s="395">
        <v>42</v>
      </c>
      <c r="AN26" s="395">
        <v>30938</v>
      </c>
      <c r="AO26" s="395">
        <v>20526</v>
      </c>
      <c r="AP26" s="395">
        <v>929</v>
      </c>
    </row>
    <row r="27" spans="1:42">
      <c r="A27" s="395">
        <v>0</v>
      </c>
      <c r="B27" s="395">
        <v>26</v>
      </c>
      <c r="C27" s="395">
        <v>2021</v>
      </c>
      <c r="D27" s="395">
        <v>99</v>
      </c>
      <c r="E27" s="395">
        <v>99</v>
      </c>
      <c r="F27" s="395">
        <v>99</v>
      </c>
      <c r="G27" s="395">
        <v>99</v>
      </c>
      <c r="H27" s="395">
        <v>99</v>
      </c>
      <c r="I27" s="395">
        <v>99</v>
      </c>
      <c r="J27" s="395">
        <v>999</v>
      </c>
      <c r="K27" s="395">
        <v>99</v>
      </c>
      <c r="L27" s="395">
        <v>99</v>
      </c>
      <c r="M27" s="395">
        <v>99</v>
      </c>
      <c r="N27" s="395">
        <v>99</v>
      </c>
      <c r="O27" s="395">
        <v>99</v>
      </c>
      <c r="P27" s="395">
        <v>9999</v>
      </c>
      <c r="Q27" s="395">
        <v>2279</v>
      </c>
      <c r="R27" s="395">
        <v>1503495.43</v>
      </c>
      <c r="S27" s="395">
        <v>1497758.43</v>
      </c>
      <c r="T27" s="395">
        <v>16.018494961437963</v>
      </c>
      <c r="U27" s="395">
        <v>60.714631758073281</v>
      </c>
      <c r="V27" s="395">
        <v>91.446146806044126</v>
      </c>
      <c r="W27" s="395">
        <v>84.298421034424607</v>
      </c>
      <c r="X27" s="395">
        <v>1.7487249695198612</v>
      </c>
      <c r="Y27" s="395">
        <v>3.4974499390397225</v>
      </c>
      <c r="Z27" s="395">
        <v>64.130490905449562</v>
      </c>
      <c r="AA27" s="395">
        <v>9.6159758527276455</v>
      </c>
      <c r="AB27" s="395">
        <v>2.6028069144412642</v>
      </c>
      <c r="AC27" s="395">
        <v>-30.733085207670047</v>
      </c>
      <c r="AD27" s="395">
        <v>100</v>
      </c>
      <c r="AE27" s="395">
        <v>100</v>
      </c>
      <c r="AF27" s="395">
        <v>24224.67</v>
      </c>
      <c r="AG27" s="395">
        <v>10</v>
      </c>
      <c r="AH27" s="395">
        <v>2</v>
      </c>
      <c r="AI27" s="395">
        <v>9979.880000000001</v>
      </c>
      <c r="AJ27" s="395">
        <v>83774</v>
      </c>
      <c r="AK27" s="395">
        <v>19320.880000000005</v>
      </c>
      <c r="AL27" s="395">
        <v>107563.4</v>
      </c>
      <c r="AM27" s="395">
        <v>36</v>
      </c>
      <c r="AN27" s="395">
        <v>23742</v>
      </c>
      <c r="AO27" s="395">
        <v>16348.5</v>
      </c>
      <c r="AP27" s="395">
        <v>960</v>
      </c>
    </row>
    <row r="28" spans="1:42">
      <c r="A28" s="395">
        <v>0</v>
      </c>
      <c r="B28" s="395">
        <v>27</v>
      </c>
      <c r="C28" s="395">
        <v>2022</v>
      </c>
      <c r="D28" s="395">
        <v>99</v>
      </c>
      <c r="E28" s="395">
        <v>99</v>
      </c>
      <c r="F28" s="395">
        <v>99</v>
      </c>
      <c r="G28" s="395">
        <v>99</v>
      </c>
      <c r="H28" s="395">
        <v>99</v>
      </c>
      <c r="I28" s="395">
        <v>99</v>
      </c>
      <c r="J28" s="395">
        <v>999</v>
      </c>
      <c r="K28" s="395">
        <v>99</v>
      </c>
      <c r="L28" s="395">
        <v>99</v>
      </c>
      <c r="M28" s="395">
        <v>99</v>
      </c>
      <c r="N28" s="395">
        <v>99</v>
      </c>
      <c r="O28" s="395">
        <v>99</v>
      </c>
      <c r="P28" s="395">
        <v>9999</v>
      </c>
      <c r="Q28" s="395">
        <v>2181</v>
      </c>
      <c r="R28" s="395">
        <v>1475183</v>
      </c>
      <c r="S28" s="395">
        <v>1468000</v>
      </c>
      <c r="T28" s="395">
        <v>4.0147805390924391</v>
      </c>
      <c r="U28" s="395">
        <v>60.664627384196173</v>
      </c>
      <c r="V28" s="395">
        <v>92.479364079047357</v>
      </c>
      <c r="W28" s="395">
        <v>85.100382929155998</v>
      </c>
      <c r="X28" s="395">
        <v>1.9543338012978728</v>
      </c>
      <c r="Y28" s="395">
        <v>3.9086676025957456</v>
      </c>
      <c r="Z28" s="395">
        <v>0</v>
      </c>
      <c r="AA28" s="395">
        <v>9.6444084604216762</v>
      </c>
      <c r="AB28" s="395">
        <v>2.5461214300645794</v>
      </c>
      <c r="AC28" s="395">
        <v>-33.054297201367646</v>
      </c>
      <c r="AD28" s="395">
        <v>100</v>
      </c>
      <c r="AE28" s="395">
        <v>100</v>
      </c>
      <c r="AF28" s="395">
        <v>23491</v>
      </c>
      <c r="AG28" s="395">
        <v>17</v>
      </c>
      <c r="AH28" s="395">
        <v>0</v>
      </c>
      <c r="AI28" s="395">
        <v>8533</v>
      </c>
      <c r="AJ28" s="395">
        <v>76511</v>
      </c>
      <c r="AK28" s="395">
        <v>17951</v>
      </c>
      <c r="AL28" s="395">
        <v>115277</v>
      </c>
      <c r="AM28" s="395">
        <v>37</v>
      </c>
      <c r="AN28" s="395">
        <v>21692</v>
      </c>
      <c r="AO28" s="395">
        <v>15877</v>
      </c>
      <c r="AP28" s="395">
        <v>969</v>
      </c>
    </row>
    <row r="29" spans="1:42" s="372" customFormat="1">
      <c r="A29" s="395">
        <v>0</v>
      </c>
      <c r="B29" s="395">
        <v>28</v>
      </c>
      <c r="C29" s="395">
        <v>2023</v>
      </c>
      <c r="D29" s="395">
        <v>99</v>
      </c>
      <c r="E29" s="395">
        <v>99</v>
      </c>
      <c r="F29" s="395">
        <v>99</v>
      </c>
      <c r="G29" s="395">
        <v>99</v>
      </c>
      <c r="H29" s="395">
        <v>99</v>
      </c>
      <c r="I29" s="395">
        <v>99</v>
      </c>
      <c r="J29" s="395">
        <v>999</v>
      </c>
      <c r="K29" s="395">
        <v>99</v>
      </c>
      <c r="L29" s="395">
        <v>99</v>
      </c>
      <c r="M29" s="395">
        <v>99</v>
      </c>
      <c r="N29" s="395">
        <v>99</v>
      </c>
      <c r="O29" s="395">
        <v>99</v>
      </c>
      <c r="P29" s="395">
        <v>9999</v>
      </c>
      <c r="Q29" s="395">
        <v>2066</v>
      </c>
      <c r="R29" s="395">
        <v>1482619</v>
      </c>
      <c r="S29" s="395">
        <v>1474449</v>
      </c>
      <c r="T29" s="395">
        <v>4.1630290722026357</v>
      </c>
      <c r="U29" s="395">
        <v>60.587038276671485</v>
      </c>
      <c r="V29" s="395">
        <v>91.22105736034618</v>
      </c>
      <c r="W29" s="395">
        <v>83.941036265072256</v>
      </c>
      <c r="X29" s="395">
        <v>1.9130336249569175</v>
      </c>
      <c r="Y29" s="395">
        <v>3.8260672499138351</v>
      </c>
      <c r="Z29" s="395">
        <v>0</v>
      </c>
      <c r="AA29" s="395">
        <v>9.5359204482826385</v>
      </c>
      <c r="AB29" s="395">
        <v>2.5744549861006543</v>
      </c>
      <c r="AC29" s="395">
        <v>-31.118396234068744</v>
      </c>
      <c r="AD29" s="395">
        <v>100</v>
      </c>
      <c r="AE29" s="395">
        <v>100</v>
      </c>
      <c r="AF29" s="395">
        <v>22406</v>
      </c>
      <c r="AG29" s="395">
        <v>12</v>
      </c>
      <c r="AH29" s="395">
        <v>1</v>
      </c>
      <c r="AI29" s="395">
        <v>7745</v>
      </c>
      <c r="AJ29" s="395">
        <v>74870</v>
      </c>
      <c r="AK29" s="395">
        <v>18833</v>
      </c>
      <c r="AL29" s="395">
        <v>100607</v>
      </c>
      <c r="AM29" s="395">
        <v>51</v>
      </c>
      <c r="AN29" s="395">
        <v>21447</v>
      </c>
      <c r="AO29" s="395">
        <v>13879</v>
      </c>
      <c r="AP29" s="395">
        <v>907</v>
      </c>
    </row>
    <row r="30" spans="1:42">
      <c r="A30" s="395">
        <v>0</v>
      </c>
      <c r="B30" s="395">
        <v>29</v>
      </c>
      <c r="C30" s="395">
        <v>2024</v>
      </c>
      <c r="D30" s="395">
        <v>99</v>
      </c>
      <c r="E30" s="395">
        <v>99</v>
      </c>
      <c r="F30" s="395">
        <v>99</v>
      </c>
      <c r="G30" s="395">
        <v>99</v>
      </c>
      <c r="H30" s="395">
        <v>99</v>
      </c>
      <c r="I30" s="395">
        <v>99</v>
      </c>
      <c r="J30" s="395">
        <v>999</v>
      </c>
      <c r="K30" s="395">
        <v>99</v>
      </c>
      <c r="L30" s="395">
        <v>99</v>
      </c>
      <c r="M30" s="395">
        <v>99</v>
      </c>
      <c r="N30" s="395">
        <v>99</v>
      </c>
      <c r="O30" s="395">
        <v>99</v>
      </c>
      <c r="P30" s="395">
        <v>9999</v>
      </c>
      <c r="Q30" s="395">
        <v>2056</v>
      </c>
      <c r="R30" s="395">
        <v>1479944</v>
      </c>
      <c r="S30" s="395">
        <v>1472261</v>
      </c>
      <c r="T30" s="395">
        <v>4.280939008503025</v>
      </c>
      <c r="U30" s="395">
        <v>60.520136035662162</v>
      </c>
      <c r="V30" s="395">
        <v>89.239807245341183</v>
      </c>
      <c r="W30" s="395">
        <v>82.101103744510269</v>
      </c>
      <c r="X30" s="395">
        <v>2.1310265793840846</v>
      </c>
      <c r="Y30" s="395">
        <v>4.2620531587681691</v>
      </c>
      <c r="Z30" s="395">
        <v>0</v>
      </c>
      <c r="AA30" s="395">
        <v>8.9279750443895125</v>
      </c>
      <c r="AB30" s="395">
        <v>2.5410155948384774</v>
      </c>
      <c r="AC30" s="395">
        <v>-29.267198898832568</v>
      </c>
      <c r="AD30" s="395">
        <v>100</v>
      </c>
      <c r="AE30" s="395">
        <v>100</v>
      </c>
      <c r="AF30" s="395">
        <v>19963</v>
      </c>
      <c r="AG30" s="395">
        <v>6</v>
      </c>
      <c r="AH30" s="395">
        <v>5</v>
      </c>
      <c r="AI30" s="395">
        <v>6618</v>
      </c>
      <c r="AJ30" s="395">
        <v>75569</v>
      </c>
      <c r="AK30" s="395">
        <v>16257</v>
      </c>
      <c r="AL30" s="395">
        <v>105251</v>
      </c>
      <c r="AM30" s="395">
        <v>35</v>
      </c>
      <c r="AN30" s="395">
        <v>18149</v>
      </c>
      <c r="AO30" s="395">
        <v>13189</v>
      </c>
      <c r="AP30" s="395">
        <v>859</v>
      </c>
    </row>
    <row r="31" spans="1:42">
      <c r="A31" s="395">
        <v>1</v>
      </c>
      <c r="B31" s="395">
        <v>1</v>
      </c>
      <c r="C31" s="395">
        <v>2024</v>
      </c>
      <c r="D31" s="395">
        <v>99</v>
      </c>
      <c r="E31" s="395">
        <v>99</v>
      </c>
      <c r="F31" s="395">
        <v>170</v>
      </c>
      <c r="G31" s="395">
        <v>99</v>
      </c>
      <c r="H31" s="395">
        <v>99</v>
      </c>
      <c r="I31" s="395">
        <v>99</v>
      </c>
      <c r="J31" s="395">
        <v>999</v>
      </c>
      <c r="K31" s="395">
        <v>99</v>
      </c>
      <c r="L31" s="395">
        <v>99</v>
      </c>
      <c r="M31" s="395">
        <v>99</v>
      </c>
      <c r="N31" s="395">
        <v>99</v>
      </c>
      <c r="O31" s="395">
        <v>99</v>
      </c>
      <c r="P31" s="395">
        <v>9999</v>
      </c>
      <c r="Q31" s="395">
        <v>2056</v>
      </c>
      <c r="R31" s="395">
        <v>1448406</v>
      </c>
      <c r="S31" s="395">
        <v>1440767</v>
      </c>
      <c r="T31" s="395">
        <v>4.3012484068693446</v>
      </c>
      <c r="U31" s="395">
        <v>60.512310456860817</v>
      </c>
      <c r="V31" s="395">
        <v>89.232071857940923</v>
      </c>
      <c r="W31" s="395">
        <v>82.090382136735101</v>
      </c>
      <c r="X31" s="395">
        <v>0</v>
      </c>
      <c r="Y31" s="395">
        <v>0</v>
      </c>
      <c r="Z31" s="395">
        <v>0</v>
      </c>
      <c r="AA31" s="395">
        <v>8.9076813254514402</v>
      </c>
      <c r="AB31" s="395">
        <v>2.5451752890748871</v>
      </c>
      <c r="AC31" s="395">
        <v>-29.325411287356722</v>
      </c>
      <c r="AD31" s="395">
        <v>100</v>
      </c>
      <c r="AE31" s="395">
        <v>100</v>
      </c>
      <c r="AF31" s="395">
        <v>19553</v>
      </c>
      <c r="AG31" s="395">
        <v>6</v>
      </c>
      <c r="AH31" s="395">
        <v>4</v>
      </c>
      <c r="AI31" s="395">
        <v>6454</v>
      </c>
      <c r="AJ31" s="395">
        <v>74947</v>
      </c>
      <c r="AK31" s="395">
        <v>15993</v>
      </c>
      <c r="AL31" s="395">
        <v>102906</v>
      </c>
      <c r="AM31" s="395">
        <v>35</v>
      </c>
      <c r="AN31" s="395">
        <v>17843</v>
      </c>
      <c r="AO31" s="395">
        <v>13008</v>
      </c>
      <c r="AP31" s="395">
        <v>859</v>
      </c>
    </row>
    <row r="32" spans="1:42">
      <c r="A32" s="395">
        <v>1</v>
      </c>
      <c r="B32" s="395">
        <v>2</v>
      </c>
      <c r="C32" s="395">
        <v>2024</v>
      </c>
      <c r="D32" s="395">
        <v>99</v>
      </c>
      <c r="E32" s="395">
        <v>99</v>
      </c>
      <c r="F32" s="395">
        <v>173</v>
      </c>
      <c r="G32" s="395">
        <v>99</v>
      </c>
      <c r="H32" s="395">
        <v>99</v>
      </c>
      <c r="I32" s="395">
        <v>99</v>
      </c>
      <c r="J32" s="395">
        <v>999</v>
      </c>
      <c r="K32" s="395">
        <v>99</v>
      </c>
      <c r="L32" s="395">
        <v>99</v>
      </c>
      <c r="M32" s="395">
        <v>99</v>
      </c>
      <c r="N32" s="395">
        <v>99</v>
      </c>
      <c r="O32" s="395">
        <v>99</v>
      </c>
      <c r="P32" s="395">
        <v>9999</v>
      </c>
      <c r="Q32" s="395"/>
      <c r="R32" s="395"/>
      <c r="S32" s="395"/>
      <c r="T32" s="395"/>
      <c r="U32" s="395"/>
      <c r="V32" s="395"/>
      <c r="W32" s="395"/>
      <c r="X32" s="395"/>
      <c r="Y32" s="395"/>
      <c r="Z32" s="395"/>
      <c r="AA32" s="395"/>
      <c r="AB32" s="395"/>
      <c r="AC32" s="395"/>
      <c r="AD32" s="395">
        <v>100</v>
      </c>
      <c r="AE32" s="395">
        <v>100</v>
      </c>
      <c r="AF32" s="395"/>
      <c r="AG32" s="395"/>
      <c r="AH32" s="395"/>
      <c r="AI32" s="395"/>
      <c r="AJ32" s="395"/>
      <c r="AK32" s="395"/>
      <c r="AL32" s="395"/>
      <c r="AM32" s="395"/>
      <c r="AN32" s="395"/>
      <c r="AO32" s="395"/>
      <c r="AP32" s="395"/>
    </row>
    <row r="33" spans="1:42">
      <c r="A33" s="395">
        <v>1</v>
      </c>
      <c r="B33" s="395">
        <v>3</v>
      </c>
      <c r="C33" s="395">
        <v>2024</v>
      </c>
      <c r="D33" s="395">
        <v>99</v>
      </c>
      <c r="E33" s="395">
        <v>99</v>
      </c>
      <c r="F33" s="395">
        <v>176</v>
      </c>
      <c r="G33" s="395">
        <v>99</v>
      </c>
      <c r="H33" s="395">
        <v>99</v>
      </c>
      <c r="I33" s="395">
        <v>99</v>
      </c>
      <c r="J33" s="395">
        <v>999</v>
      </c>
      <c r="K33" s="395">
        <v>99</v>
      </c>
      <c r="L33" s="395">
        <v>99</v>
      </c>
      <c r="M33" s="395">
        <v>99</v>
      </c>
      <c r="N33" s="395">
        <v>99</v>
      </c>
      <c r="O33" s="395">
        <v>99</v>
      </c>
      <c r="P33" s="395">
        <v>9999</v>
      </c>
      <c r="Q33" s="395">
        <v>199</v>
      </c>
      <c r="R33" s="395">
        <v>31538</v>
      </c>
      <c r="S33" s="395">
        <v>31494</v>
      </c>
      <c r="T33" s="395">
        <v>3.3482148519246615</v>
      </c>
      <c r="U33" s="395">
        <v>60.878135517876402</v>
      </c>
      <c r="V33" s="395">
        <v>89.593680710028821</v>
      </c>
      <c r="W33" s="395">
        <v>82.591588874071675</v>
      </c>
      <c r="X33" s="395">
        <v>100</v>
      </c>
      <c r="Y33" s="395">
        <v>200</v>
      </c>
      <c r="Z33" s="395">
        <v>0</v>
      </c>
      <c r="AA33" s="395">
        <v>9.7990427607105595</v>
      </c>
      <c r="AB33" s="395">
        <v>2.3147177936830743</v>
      </c>
      <c r="AC33" s="395">
        <v>-28.258443307825281</v>
      </c>
      <c r="AD33" s="395">
        <v>100</v>
      </c>
      <c r="AE33" s="395">
        <v>100</v>
      </c>
      <c r="AF33" s="395">
        <v>410</v>
      </c>
      <c r="AG33" s="395">
        <v>0</v>
      </c>
      <c r="AH33" s="395">
        <v>1</v>
      </c>
      <c r="AI33" s="395">
        <v>164</v>
      </c>
      <c r="AJ33" s="395">
        <v>622</v>
      </c>
      <c r="AK33" s="395">
        <v>264</v>
      </c>
      <c r="AL33" s="395">
        <v>2345</v>
      </c>
      <c r="AM33" s="395">
        <v>0</v>
      </c>
      <c r="AN33" s="395">
        <v>306</v>
      </c>
      <c r="AO33" s="395">
        <v>181</v>
      </c>
      <c r="AP33" s="395">
        <v>144</v>
      </c>
    </row>
    <row r="34" spans="1:42">
      <c r="A34" s="395">
        <v>1</v>
      </c>
      <c r="B34" s="395">
        <v>4</v>
      </c>
      <c r="C34" s="395">
        <v>2023</v>
      </c>
      <c r="D34" s="395">
        <v>99</v>
      </c>
      <c r="E34" s="395">
        <v>99</v>
      </c>
      <c r="F34" s="395">
        <v>170</v>
      </c>
      <c r="G34" s="395">
        <v>99</v>
      </c>
      <c r="H34" s="395">
        <v>99</v>
      </c>
      <c r="I34" s="395">
        <v>99</v>
      </c>
      <c r="J34" s="395">
        <v>999</v>
      </c>
      <c r="K34" s="395">
        <v>99</v>
      </c>
      <c r="L34" s="395">
        <v>99</v>
      </c>
      <c r="M34" s="395">
        <v>99</v>
      </c>
      <c r="N34" s="395">
        <v>99</v>
      </c>
      <c r="O34" s="395">
        <v>99</v>
      </c>
      <c r="P34" s="395">
        <v>9999</v>
      </c>
      <c r="Q34" s="395">
        <v>2066</v>
      </c>
      <c r="R34" s="395">
        <v>1454256</v>
      </c>
      <c r="S34" s="395">
        <v>1446137</v>
      </c>
      <c r="T34" s="395">
        <v>4.1777788779967215</v>
      </c>
      <c r="U34" s="395">
        <v>60.581393740703696</v>
      </c>
      <c r="V34" s="395">
        <v>91.201593904396731</v>
      </c>
      <c r="W34" s="395">
        <v>83.920379659741883</v>
      </c>
      <c r="X34" s="395">
        <v>0</v>
      </c>
      <c r="Y34" s="395">
        <v>0</v>
      </c>
      <c r="Z34" s="395">
        <v>0</v>
      </c>
      <c r="AA34" s="395">
        <v>9.5174413992842872</v>
      </c>
      <c r="AB34" s="395">
        <v>2.577248805823988</v>
      </c>
      <c r="AC34" s="395">
        <v>-31.227280984931223</v>
      </c>
      <c r="AD34" s="395">
        <v>100</v>
      </c>
      <c r="AE34" s="395">
        <v>100</v>
      </c>
      <c r="AF34" s="395">
        <v>22036</v>
      </c>
      <c r="AG34" s="395">
        <v>12</v>
      </c>
      <c r="AH34" s="395">
        <v>1</v>
      </c>
      <c r="AI34" s="395">
        <v>7559</v>
      </c>
      <c r="AJ34" s="395">
        <v>74230</v>
      </c>
      <c r="AK34" s="395">
        <v>18589</v>
      </c>
      <c r="AL34" s="395">
        <v>98979</v>
      </c>
      <c r="AM34" s="395">
        <v>49</v>
      </c>
      <c r="AN34" s="395">
        <v>21199</v>
      </c>
      <c r="AO34" s="395">
        <v>13704</v>
      </c>
      <c r="AP34" s="395">
        <v>907</v>
      </c>
    </row>
    <row r="35" spans="1:42">
      <c r="A35" s="395">
        <v>1</v>
      </c>
      <c r="B35" s="395">
        <v>5</v>
      </c>
      <c r="C35" s="395">
        <v>2023</v>
      </c>
      <c r="D35" s="395">
        <v>99</v>
      </c>
      <c r="E35" s="395">
        <v>99</v>
      </c>
      <c r="F35" s="395">
        <v>173</v>
      </c>
      <c r="G35" s="395">
        <v>99</v>
      </c>
      <c r="H35" s="395">
        <v>99</v>
      </c>
      <c r="I35" s="395">
        <v>99</v>
      </c>
      <c r="J35" s="395">
        <v>999</v>
      </c>
      <c r="K35" s="395">
        <v>99</v>
      </c>
      <c r="L35" s="395">
        <v>99</v>
      </c>
      <c r="M35" s="395">
        <v>99</v>
      </c>
      <c r="N35" s="395">
        <v>99</v>
      </c>
      <c r="O35" s="395">
        <v>99</v>
      </c>
      <c r="P35" s="395">
        <v>9999</v>
      </c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>
        <v>100</v>
      </c>
      <c r="AE35" s="395">
        <v>100</v>
      </c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</row>
    <row r="36" spans="1:42">
      <c r="A36" s="395">
        <v>1</v>
      </c>
      <c r="B36" s="395">
        <v>6</v>
      </c>
      <c r="C36" s="395">
        <v>2023</v>
      </c>
      <c r="D36" s="395">
        <v>99</v>
      </c>
      <c r="E36" s="395">
        <v>99</v>
      </c>
      <c r="F36" s="395">
        <v>176</v>
      </c>
      <c r="G36" s="395">
        <v>99</v>
      </c>
      <c r="H36" s="395">
        <v>99</v>
      </c>
      <c r="I36" s="395">
        <v>99</v>
      </c>
      <c r="J36" s="395">
        <v>999</v>
      </c>
      <c r="K36" s="395">
        <v>99</v>
      </c>
      <c r="L36" s="395">
        <v>99</v>
      </c>
      <c r="M36" s="395">
        <v>99</v>
      </c>
      <c r="N36" s="395">
        <v>99</v>
      </c>
      <c r="O36" s="395">
        <v>99</v>
      </c>
      <c r="P36" s="395">
        <v>9999</v>
      </c>
      <c r="Q36" s="395">
        <v>210</v>
      </c>
      <c r="R36" s="395">
        <v>28363</v>
      </c>
      <c r="S36" s="395">
        <v>28312</v>
      </c>
      <c r="T36" s="395">
        <v>3.4067623312061497</v>
      </c>
      <c r="U36" s="395">
        <v>60.875353207120654</v>
      </c>
      <c r="V36" s="395">
        <v>92.215223219245686</v>
      </c>
      <c r="W36" s="395">
        <v>84.99614651031375</v>
      </c>
      <c r="X36" s="395">
        <v>100</v>
      </c>
      <c r="Y36" s="395">
        <v>200</v>
      </c>
      <c r="Z36" s="395">
        <v>0</v>
      </c>
      <c r="AA36" s="395">
        <v>10.381853621963794</v>
      </c>
      <c r="AB36" s="395">
        <v>2.4099574555185277</v>
      </c>
      <c r="AC36" s="395">
        <v>-27.653980925809289</v>
      </c>
      <c r="AD36" s="395">
        <v>100</v>
      </c>
      <c r="AE36" s="395">
        <v>100</v>
      </c>
      <c r="AF36" s="395">
        <v>370</v>
      </c>
      <c r="AG36" s="395">
        <v>0</v>
      </c>
      <c r="AH36" s="395">
        <v>0</v>
      </c>
      <c r="AI36" s="395">
        <v>186</v>
      </c>
      <c r="AJ36" s="395">
        <v>640</v>
      </c>
      <c r="AK36" s="395">
        <v>244</v>
      </c>
      <c r="AL36" s="395">
        <v>1628</v>
      </c>
      <c r="AM36" s="395">
        <v>2</v>
      </c>
      <c r="AN36" s="395">
        <v>248</v>
      </c>
      <c r="AO36" s="395">
        <v>175</v>
      </c>
      <c r="AP36" s="395">
        <v>146</v>
      </c>
    </row>
    <row r="37" spans="1:42">
      <c r="A37" s="395">
        <v>1</v>
      </c>
      <c r="B37" s="395">
        <v>7</v>
      </c>
      <c r="C37" s="395">
        <v>2022</v>
      </c>
      <c r="D37" s="395">
        <v>99</v>
      </c>
      <c r="E37" s="395">
        <v>99</v>
      </c>
      <c r="F37" s="395">
        <v>170</v>
      </c>
      <c r="G37" s="395">
        <v>99</v>
      </c>
      <c r="H37" s="395">
        <v>99</v>
      </c>
      <c r="I37" s="395">
        <v>99</v>
      </c>
      <c r="J37" s="395">
        <v>999</v>
      </c>
      <c r="K37" s="395">
        <v>99</v>
      </c>
      <c r="L37" s="395">
        <v>99</v>
      </c>
      <c r="M37" s="395">
        <v>99</v>
      </c>
      <c r="N37" s="395">
        <v>99</v>
      </c>
      <c r="O37" s="395">
        <v>99</v>
      </c>
      <c r="P37" s="395">
        <v>9999</v>
      </c>
      <c r="Q37" s="395">
        <v>2181</v>
      </c>
      <c r="R37" s="395">
        <v>1446353</v>
      </c>
      <c r="S37" s="395">
        <v>1439209</v>
      </c>
      <c r="T37" s="395">
        <v>4.0275064247801202</v>
      </c>
      <c r="U37" s="395">
        <v>60.660594812845105</v>
      </c>
      <c r="V37" s="395">
        <v>92.468079998745253</v>
      </c>
      <c r="W37" s="395">
        <v>85.086710234581204</v>
      </c>
      <c r="X37" s="395">
        <v>0</v>
      </c>
      <c r="Y37" s="395">
        <v>0</v>
      </c>
      <c r="Z37" s="395">
        <v>0</v>
      </c>
      <c r="AA37" s="395">
        <v>9.6244944664684056</v>
      </c>
      <c r="AB37" s="395">
        <v>2.5488432647882906</v>
      </c>
      <c r="AC37" s="395">
        <v>-33.074890733975998</v>
      </c>
      <c r="AD37" s="395">
        <v>100</v>
      </c>
      <c r="AE37" s="395">
        <v>100</v>
      </c>
      <c r="AF37" s="395">
        <v>23051</v>
      </c>
      <c r="AG37" s="395">
        <v>17</v>
      </c>
      <c r="AH37" s="395">
        <v>0</v>
      </c>
      <c r="AI37" s="395">
        <v>8383</v>
      </c>
      <c r="AJ37" s="395">
        <v>75950</v>
      </c>
      <c r="AK37" s="395">
        <v>17677</v>
      </c>
      <c r="AL37" s="395">
        <v>113895</v>
      </c>
      <c r="AM37" s="395">
        <v>37</v>
      </c>
      <c r="AN37" s="395">
        <v>21413</v>
      </c>
      <c r="AO37" s="395">
        <v>15644</v>
      </c>
      <c r="AP37" s="395">
        <v>969</v>
      </c>
    </row>
    <row r="38" spans="1:42">
      <c r="A38" s="395">
        <v>1</v>
      </c>
      <c r="B38" s="395">
        <v>8</v>
      </c>
      <c r="C38" s="395">
        <v>2022</v>
      </c>
      <c r="D38" s="395">
        <v>99</v>
      </c>
      <c r="E38" s="395">
        <v>99</v>
      </c>
      <c r="F38" s="395">
        <v>173</v>
      </c>
      <c r="G38" s="395">
        <v>99</v>
      </c>
      <c r="H38" s="395">
        <v>99</v>
      </c>
      <c r="I38" s="395">
        <v>99</v>
      </c>
      <c r="J38" s="395">
        <v>999</v>
      </c>
      <c r="K38" s="395">
        <v>99</v>
      </c>
      <c r="L38" s="395">
        <v>99</v>
      </c>
      <c r="M38" s="395">
        <v>99</v>
      </c>
      <c r="N38" s="395">
        <v>99</v>
      </c>
      <c r="O38" s="395">
        <v>99</v>
      </c>
      <c r="P38" s="395">
        <v>9999</v>
      </c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>
        <v>100</v>
      </c>
      <c r="AE38" s="395">
        <v>100</v>
      </c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</row>
    <row r="39" spans="1:42">
      <c r="A39" s="395">
        <v>1</v>
      </c>
      <c r="B39" s="395">
        <v>9</v>
      </c>
      <c r="C39" s="395">
        <v>2022</v>
      </c>
      <c r="D39" s="395">
        <v>99</v>
      </c>
      <c r="E39" s="395">
        <v>99</v>
      </c>
      <c r="F39" s="395">
        <v>176</v>
      </c>
      <c r="G39" s="395">
        <v>99</v>
      </c>
      <c r="H39" s="395">
        <v>99</v>
      </c>
      <c r="I39" s="395">
        <v>99</v>
      </c>
      <c r="J39" s="395">
        <v>999</v>
      </c>
      <c r="K39" s="395">
        <v>99</v>
      </c>
      <c r="L39" s="395">
        <v>99</v>
      </c>
      <c r="M39" s="395">
        <v>99</v>
      </c>
      <c r="N39" s="395">
        <v>99</v>
      </c>
      <c r="O39" s="395">
        <v>99</v>
      </c>
      <c r="P39" s="395">
        <v>9999</v>
      </c>
      <c r="Q39" s="395">
        <v>212</v>
      </c>
      <c r="R39" s="395">
        <v>28830</v>
      </c>
      <c r="S39" s="395">
        <v>28791</v>
      </c>
      <c r="T39" s="395">
        <v>3.3763440860215046</v>
      </c>
      <c r="U39" s="395">
        <v>60.866208190059389</v>
      </c>
      <c r="V39" s="395">
        <v>93.043434445721104</v>
      </c>
      <c r="W39" s="395">
        <v>85.783855718800993</v>
      </c>
      <c r="X39" s="395">
        <v>100</v>
      </c>
      <c r="Y39" s="395">
        <v>200</v>
      </c>
      <c r="Z39" s="395">
        <v>0</v>
      </c>
      <c r="AA39" s="395">
        <v>10.569750735776275</v>
      </c>
      <c r="AB39" s="395">
        <v>2.3975129370715527</v>
      </c>
      <c r="AC39" s="395">
        <v>-33.185967597268323</v>
      </c>
      <c r="AD39" s="395">
        <v>100</v>
      </c>
      <c r="AE39" s="395">
        <v>100</v>
      </c>
      <c r="AF39" s="395">
        <v>440</v>
      </c>
      <c r="AG39" s="395">
        <v>0</v>
      </c>
      <c r="AH39" s="395">
        <v>0</v>
      </c>
      <c r="AI39" s="395">
        <v>150</v>
      </c>
      <c r="AJ39" s="395">
        <v>561</v>
      </c>
      <c r="AK39" s="395">
        <v>274</v>
      </c>
      <c r="AL39" s="395">
        <v>1382</v>
      </c>
      <c r="AM39" s="395">
        <v>0</v>
      </c>
      <c r="AN39" s="395">
        <v>279</v>
      </c>
      <c r="AO39" s="395">
        <v>233</v>
      </c>
      <c r="AP39" s="395">
        <v>156</v>
      </c>
    </row>
    <row r="40" spans="1:42">
      <c r="A40" s="395">
        <v>2</v>
      </c>
      <c r="B40" s="395">
        <v>1</v>
      </c>
      <c r="C40" s="395">
        <v>2024</v>
      </c>
      <c r="D40" s="395">
        <v>1</v>
      </c>
      <c r="E40" s="395">
        <v>99</v>
      </c>
      <c r="F40" s="395">
        <v>99</v>
      </c>
      <c r="G40" s="395">
        <v>99</v>
      </c>
      <c r="H40" s="395">
        <v>99</v>
      </c>
      <c r="I40" s="395">
        <v>99</v>
      </c>
      <c r="J40" s="395">
        <v>999</v>
      </c>
      <c r="K40" s="395">
        <v>99</v>
      </c>
      <c r="L40" s="395">
        <v>99</v>
      </c>
      <c r="M40" s="395">
        <v>99</v>
      </c>
      <c r="N40" s="395">
        <v>99</v>
      </c>
      <c r="O40" s="395">
        <v>99</v>
      </c>
      <c r="P40" s="395">
        <v>9999</v>
      </c>
      <c r="Q40" s="395">
        <v>1047</v>
      </c>
      <c r="R40" s="395">
        <v>132169</v>
      </c>
      <c r="S40" s="395">
        <v>131373</v>
      </c>
      <c r="T40" s="395">
        <v>4.0211169033585792</v>
      </c>
      <c r="U40" s="395">
        <v>60.662700859385112</v>
      </c>
      <c r="V40" s="395">
        <v>90.805057484427422</v>
      </c>
      <c r="W40" s="395">
        <v>83.506564438660348</v>
      </c>
      <c r="X40" s="395">
        <v>2.0186276660941678</v>
      </c>
      <c r="Y40" s="395">
        <v>4.0372553321883355</v>
      </c>
      <c r="Z40" s="395">
        <v>0</v>
      </c>
      <c r="AA40" s="395">
        <v>9.221567937413921</v>
      </c>
      <c r="AB40" s="395">
        <v>2.5473697988024102</v>
      </c>
      <c r="AC40" s="395">
        <v>-31.545038956749224</v>
      </c>
      <c r="AD40" s="395">
        <v>8.9306757552988518</v>
      </c>
      <c r="AE40" s="395">
        <v>9.0759674692046808</v>
      </c>
      <c r="AF40" s="395">
        <v>1820</v>
      </c>
      <c r="AG40" s="395">
        <v>1</v>
      </c>
      <c r="AH40" s="395">
        <v>0</v>
      </c>
      <c r="AI40" s="395">
        <v>583</v>
      </c>
      <c r="AJ40" s="395">
        <v>6335</v>
      </c>
      <c r="AK40" s="395">
        <v>1449</v>
      </c>
      <c r="AL40" s="395">
        <v>8251</v>
      </c>
      <c r="AM40" s="395">
        <v>4</v>
      </c>
      <c r="AN40" s="395">
        <v>1806</v>
      </c>
      <c r="AO40" s="395">
        <v>1342</v>
      </c>
      <c r="AP40" s="395">
        <v>579</v>
      </c>
    </row>
    <row r="41" spans="1:42">
      <c r="A41" s="395">
        <v>2</v>
      </c>
      <c r="B41" s="395">
        <v>2</v>
      </c>
      <c r="C41" s="395">
        <v>2024</v>
      </c>
      <c r="D41" s="395">
        <v>2</v>
      </c>
      <c r="E41" s="395">
        <v>99</v>
      </c>
      <c r="F41" s="395">
        <v>99</v>
      </c>
      <c r="G41" s="395">
        <v>99</v>
      </c>
      <c r="H41" s="395">
        <v>99</v>
      </c>
      <c r="I41" s="395">
        <v>99</v>
      </c>
      <c r="J41" s="395">
        <v>999</v>
      </c>
      <c r="K41" s="395">
        <v>99</v>
      </c>
      <c r="L41" s="395">
        <v>99</v>
      </c>
      <c r="M41" s="395">
        <v>99</v>
      </c>
      <c r="N41" s="395">
        <v>99</v>
      </c>
      <c r="O41" s="395">
        <v>99</v>
      </c>
      <c r="P41" s="395">
        <v>9999</v>
      </c>
      <c r="Q41" s="395">
        <v>1041</v>
      </c>
      <c r="R41" s="395">
        <v>122215</v>
      </c>
      <c r="S41" s="395">
        <v>121617</v>
      </c>
      <c r="T41" s="395">
        <v>3.9957124739189136</v>
      </c>
      <c r="U41" s="395">
        <v>60.678663344762647</v>
      </c>
      <c r="V41" s="395">
        <v>89.994577135932445</v>
      </c>
      <c r="W41" s="395">
        <v>82.796499666987245</v>
      </c>
      <c r="X41" s="395">
        <v>1.7632860123552756</v>
      </c>
      <c r="Y41" s="395">
        <v>3.5265720247105512</v>
      </c>
      <c r="Z41" s="395">
        <v>0</v>
      </c>
      <c r="AA41" s="395">
        <v>8.9648313695386346</v>
      </c>
      <c r="AB41" s="395">
        <v>2.5452904603556061</v>
      </c>
      <c r="AC41" s="395">
        <v>-29.358039035988043</v>
      </c>
      <c r="AD41" s="395">
        <v>8.258082738265772</v>
      </c>
      <c r="AE41" s="395">
        <v>8.3305266769007211</v>
      </c>
      <c r="AF41" s="395">
        <v>1877</v>
      </c>
      <c r="AG41" s="395">
        <v>0</v>
      </c>
      <c r="AH41" s="395">
        <v>0</v>
      </c>
      <c r="AI41" s="395">
        <v>598</v>
      </c>
      <c r="AJ41" s="395">
        <v>6944</v>
      </c>
      <c r="AK41" s="395">
        <v>1635</v>
      </c>
      <c r="AL41" s="395">
        <v>6912</v>
      </c>
      <c r="AM41" s="395">
        <v>8</v>
      </c>
      <c r="AN41" s="395">
        <v>1738</v>
      </c>
      <c r="AO41" s="395">
        <v>1300</v>
      </c>
      <c r="AP41" s="395">
        <v>565</v>
      </c>
    </row>
    <row r="42" spans="1:42">
      <c r="A42" s="395">
        <v>2</v>
      </c>
      <c r="B42" s="395">
        <v>3</v>
      </c>
      <c r="C42" s="395">
        <v>2024</v>
      </c>
      <c r="D42" s="395">
        <v>3</v>
      </c>
      <c r="E42" s="395">
        <v>99</v>
      </c>
      <c r="F42" s="395">
        <v>99</v>
      </c>
      <c r="G42" s="395">
        <v>99</v>
      </c>
      <c r="H42" s="395">
        <v>99</v>
      </c>
      <c r="I42" s="395">
        <v>99</v>
      </c>
      <c r="J42" s="395">
        <v>999</v>
      </c>
      <c r="K42" s="395">
        <v>99</v>
      </c>
      <c r="L42" s="395">
        <v>99</v>
      </c>
      <c r="M42" s="395">
        <v>99</v>
      </c>
      <c r="N42" s="395">
        <v>99</v>
      </c>
      <c r="O42" s="395">
        <v>99</v>
      </c>
      <c r="P42" s="395">
        <v>9999</v>
      </c>
      <c r="Q42" s="395">
        <v>986</v>
      </c>
      <c r="R42" s="395">
        <v>103716</v>
      </c>
      <c r="S42" s="395">
        <v>103275</v>
      </c>
      <c r="T42" s="395">
        <v>3.8630105287515906</v>
      </c>
      <c r="U42" s="395">
        <v>60.742812878237721</v>
      </c>
      <c r="V42" s="395">
        <v>89.180699376043549</v>
      </c>
      <c r="W42" s="395">
        <v>82.093880416364399</v>
      </c>
      <c r="X42" s="395">
        <v>2.3805391646419061</v>
      </c>
      <c r="Y42" s="395">
        <v>4.7610783292838121</v>
      </c>
      <c r="Z42" s="395">
        <v>0</v>
      </c>
      <c r="AA42" s="395">
        <v>8.6152294557853519</v>
      </c>
      <c r="AB42" s="395">
        <v>2.4976112584126478</v>
      </c>
      <c r="AC42" s="395">
        <v>-28.53298368899166</v>
      </c>
      <c r="AD42" s="395">
        <v>7.0081030093030554</v>
      </c>
      <c r="AE42" s="395">
        <v>7.0141037338910701</v>
      </c>
      <c r="AF42" s="395">
        <v>1659</v>
      </c>
      <c r="AG42" s="395">
        <v>0</v>
      </c>
      <c r="AH42" s="395">
        <v>0</v>
      </c>
      <c r="AI42" s="395">
        <v>477</v>
      </c>
      <c r="AJ42" s="395">
        <v>5821</v>
      </c>
      <c r="AK42" s="395">
        <v>1233</v>
      </c>
      <c r="AL42" s="395">
        <v>5704</v>
      </c>
      <c r="AM42" s="395">
        <v>1</v>
      </c>
      <c r="AN42" s="395">
        <v>1357</v>
      </c>
      <c r="AO42" s="395">
        <v>1030</v>
      </c>
      <c r="AP42" s="395">
        <v>555</v>
      </c>
    </row>
    <row r="43" spans="1:42">
      <c r="A43" s="395">
        <v>2</v>
      </c>
      <c r="B43" s="395">
        <v>4</v>
      </c>
      <c r="C43" s="395">
        <v>2024</v>
      </c>
      <c r="D43" s="395">
        <v>4</v>
      </c>
      <c r="E43" s="395">
        <v>99</v>
      </c>
      <c r="F43" s="395">
        <v>99</v>
      </c>
      <c r="G43" s="395">
        <v>99</v>
      </c>
      <c r="H43" s="395">
        <v>99</v>
      </c>
      <c r="I43" s="395">
        <v>99</v>
      </c>
      <c r="J43" s="395">
        <v>999</v>
      </c>
      <c r="K43" s="395">
        <v>99</v>
      </c>
      <c r="L43" s="395">
        <v>99</v>
      </c>
      <c r="M43" s="395">
        <v>99</v>
      </c>
      <c r="N43" s="395">
        <v>99</v>
      </c>
      <c r="O43" s="395">
        <v>99</v>
      </c>
      <c r="P43" s="395">
        <v>9999</v>
      </c>
      <c r="Q43" s="395">
        <v>1082</v>
      </c>
      <c r="R43" s="395">
        <v>143271</v>
      </c>
      <c r="S43" s="395">
        <v>142705</v>
      </c>
      <c r="T43" s="395">
        <v>4.0521808321293218</v>
      </c>
      <c r="U43" s="395">
        <v>60.654286815458477</v>
      </c>
      <c r="V43" s="395">
        <v>89.828095849491547</v>
      </c>
      <c r="W43" s="395">
        <v>82.65344171542614</v>
      </c>
      <c r="X43" s="395">
        <v>2.2649384732430153</v>
      </c>
      <c r="Y43" s="395">
        <v>4.5298769464860307</v>
      </c>
      <c r="Z43" s="395">
        <v>0</v>
      </c>
      <c r="AA43" s="395">
        <v>8.7680091981724253</v>
      </c>
      <c r="AB43" s="395">
        <v>2.5620627464134751</v>
      </c>
      <c r="AC43" s="395">
        <v>-28.670577045974248</v>
      </c>
      <c r="AD43" s="395">
        <v>9.6808392749995971</v>
      </c>
      <c r="AE43" s="395">
        <v>9.7581239159689144</v>
      </c>
      <c r="AF43" s="395">
        <v>2234</v>
      </c>
      <c r="AG43" s="395">
        <v>0</v>
      </c>
      <c r="AH43" s="395">
        <v>0</v>
      </c>
      <c r="AI43" s="395">
        <v>681</v>
      </c>
      <c r="AJ43" s="395">
        <v>7284</v>
      </c>
      <c r="AK43" s="395">
        <v>1510</v>
      </c>
      <c r="AL43" s="395">
        <v>7915</v>
      </c>
      <c r="AM43" s="395">
        <v>4</v>
      </c>
      <c r="AN43" s="395">
        <v>1940</v>
      </c>
      <c r="AO43" s="395">
        <v>1457</v>
      </c>
      <c r="AP43" s="395">
        <v>608</v>
      </c>
    </row>
    <row r="44" spans="1:42">
      <c r="A44" s="395">
        <v>2</v>
      </c>
      <c r="B44" s="395">
        <v>5</v>
      </c>
      <c r="C44" s="395">
        <v>2024</v>
      </c>
      <c r="D44" s="395">
        <v>5</v>
      </c>
      <c r="E44" s="395">
        <v>99</v>
      </c>
      <c r="F44" s="395">
        <v>99</v>
      </c>
      <c r="G44" s="395">
        <v>99</v>
      </c>
      <c r="H44" s="395">
        <v>99</v>
      </c>
      <c r="I44" s="395">
        <v>99</v>
      </c>
      <c r="J44" s="395">
        <v>999</v>
      </c>
      <c r="K44" s="395">
        <v>99</v>
      </c>
      <c r="L44" s="395">
        <v>99</v>
      </c>
      <c r="M44" s="395">
        <v>99</v>
      </c>
      <c r="N44" s="395">
        <v>99</v>
      </c>
      <c r="O44" s="395">
        <v>99</v>
      </c>
      <c r="P44" s="395">
        <v>9999</v>
      </c>
      <c r="Q44" s="395">
        <v>1061</v>
      </c>
      <c r="R44" s="395">
        <v>125670</v>
      </c>
      <c r="S44" s="395">
        <v>125027</v>
      </c>
      <c r="T44" s="395">
        <v>4.1060316702474733</v>
      </c>
      <c r="U44" s="395">
        <v>60.629024130787734</v>
      </c>
      <c r="V44" s="395">
        <v>89.151069349519744</v>
      </c>
      <c r="W44" s="395">
        <v>82.025558479369053</v>
      </c>
      <c r="X44" s="395">
        <v>1.6113630938171397</v>
      </c>
      <c r="Y44" s="395">
        <v>3.2227261876342794</v>
      </c>
      <c r="Z44" s="395">
        <v>0</v>
      </c>
      <c r="AA44" s="395">
        <v>8.4910938252524648</v>
      </c>
      <c r="AB44" s="395">
        <v>2.5139208622157718</v>
      </c>
      <c r="AC44" s="395">
        <v>-28.417025141618609</v>
      </c>
      <c r="AD44" s="395">
        <v>8.4915375176358054</v>
      </c>
      <c r="AE44" s="395">
        <v>8.4843622500117775</v>
      </c>
      <c r="AF44" s="395">
        <v>1680</v>
      </c>
      <c r="AG44" s="395">
        <v>0</v>
      </c>
      <c r="AH44" s="395">
        <v>0</v>
      </c>
      <c r="AI44" s="395">
        <v>480</v>
      </c>
      <c r="AJ44" s="395">
        <v>7120</v>
      </c>
      <c r="AK44" s="395">
        <v>1290</v>
      </c>
      <c r="AL44" s="395">
        <v>7335</v>
      </c>
      <c r="AM44" s="395">
        <v>2</v>
      </c>
      <c r="AN44" s="395">
        <v>1602</v>
      </c>
      <c r="AO44" s="395">
        <v>1000</v>
      </c>
      <c r="AP44" s="395">
        <v>597</v>
      </c>
    </row>
    <row r="45" spans="1:42">
      <c r="A45" s="395">
        <v>2</v>
      </c>
      <c r="B45" s="395">
        <v>6</v>
      </c>
      <c r="C45" s="395">
        <v>2024</v>
      </c>
      <c r="D45" s="395">
        <v>6</v>
      </c>
      <c r="E45" s="395">
        <v>99</v>
      </c>
      <c r="F45" s="395">
        <v>99</v>
      </c>
      <c r="G45" s="395">
        <v>99</v>
      </c>
      <c r="H45" s="395">
        <v>99</v>
      </c>
      <c r="I45" s="395">
        <v>99</v>
      </c>
      <c r="J45" s="395">
        <v>999</v>
      </c>
      <c r="K45" s="395">
        <v>99</v>
      </c>
      <c r="L45" s="395">
        <v>99</v>
      </c>
      <c r="M45" s="395">
        <v>99</v>
      </c>
      <c r="N45" s="395">
        <v>99</v>
      </c>
      <c r="O45" s="395">
        <v>99</v>
      </c>
      <c r="P45" s="395">
        <v>9999</v>
      </c>
      <c r="Q45" s="395">
        <v>991</v>
      </c>
      <c r="R45" s="395">
        <v>114593</v>
      </c>
      <c r="S45" s="395">
        <v>113584</v>
      </c>
      <c r="T45" s="395">
        <v>4.3510947440070504</v>
      </c>
      <c r="U45" s="395">
        <v>60.473895971263566</v>
      </c>
      <c r="V45" s="395">
        <v>88.410687258991771</v>
      </c>
      <c r="W45" s="395">
        <v>81.262409846456492</v>
      </c>
      <c r="X45" s="395">
        <v>2.3858350859127526</v>
      </c>
      <c r="Y45" s="395">
        <v>4.7716701718255052</v>
      </c>
      <c r="Z45" s="395">
        <v>0</v>
      </c>
      <c r="AA45" s="395">
        <v>8.7642918564222647</v>
      </c>
      <c r="AB45" s="395">
        <v>2.5558155113746222</v>
      </c>
      <c r="AC45" s="395">
        <v>-29.010117399020999</v>
      </c>
      <c r="AD45" s="395">
        <v>7.7430632510419315</v>
      </c>
      <c r="AE45" s="395">
        <v>7.6361254140398254</v>
      </c>
      <c r="AF45" s="395">
        <v>1550</v>
      </c>
      <c r="AG45" s="395">
        <v>0</v>
      </c>
      <c r="AH45" s="395">
        <v>2</v>
      </c>
      <c r="AI45" s="395">
        <v>445</v>
      </c>
      <c r="AJ45" s="395">
        <v>6855</v>
      </c>
      <c r="AK45" s="395">
        <v>1248</v>
      </c>
      <c r="AL45" s="395">
        <v>8073</v>
      </c>
      <c r="AM45" s="395">
        <v>1</v>
      </c>
      <c r="AN45" s="395">
        <v>1300</v>
      </c>
      <c r="AO45" s="395">
        <v>905</v>
      </c>
      <c r="AP45" s="395">
        <v>567</v>
      </c>
    </row>
    <row r="46" spans="1:42">
      <c r="A46" s="395">
        <v>2</v>
      </c>
      <c r="B46" s="395">
        <v>7</v>
      </c>
      <c r="C46" s="395">
        <v>2024</v>
      </c>
      <c r="D46" s="395">
        <v>7</v>
      </c>
      <c r="E46" s="395">
        <v>99</v>
      </c>
      <c r="F46" s="395">
        <v>99</v>
      </c>
      <c r="G46" s="395">
        <v>99</v>
      </c>
      <c r="H46" s="395">
        <v>99</v>
      </c>
      <c r="I46" s="395">
        <v>99</v>
      </c>
      <c r="J46" s="395">
        <v>999</v>
      </c>
      <c r="K46" s="395">
        <v>99</v>
      </c>
      <c r="L46" s="395">
        <v>99</v>
      </c>
      <c r="M46" s="395">
        <v>99</v>
      </c>
      <c r="N46" s="395">
        <v>99</v>
      </c>
      <c r="O46" s="395">
        <v>99</v>
      </c>
      <c r="P46" s="395">
        <v>9999</v>
      </c>
      <c r="Q46" s="395">
        <v>1042</v>
      </c>
      <c r="R46" s="395">
        <v>127728</v>
      </c>
      <c r="S46" s="395">
        <v>127168</v>
      </c>
      <c r="T46" s="395">
        <v>4.3007171489415006</v>
      </c>
      <c r="U46" s="395">
        <v>60.510364242576749</v>
      </c>
      <c r="V46" s="395">
        <v>88.260393277456643</v>
      </c>
      <c r="W46" s="395">
        <v>81.218459832661523</v>
      </c>
      <c r="X46" s="395">
        <v>2.1295252411374164</v>
      </c>
      <c r="Y46" s="395">
        <v>4.2590504822748327</v>
      </c>
      <c r="Z46" s="395">
        <v>0</v>
      </c>
      <c r="AA46" s="395">
        <v>8.8967262684342412</v>
      </c>
      <c r="AB46" s="395">
        <v>2.5194986022087935</v>
      </c>
      <c r="AC46" s="395">
        <v>-28.828374374922312</v>
      </c>
      <c r="AD46" s="395">
        <v>8.6305968333936942</v>
      </c>
      <c r="AE46" s="395">
        <v>8.5447387140875826</v>
      </c>
      <c r="AF46" s="395">
        <v>1481</v>
      </c>
      <c r="AG46" s="395">
        <v>0</v>
      </c>
      <c r="AH46" s="395">
        <v>0</v>
      </c>
      <c r="AI46" s="395">
        <v>481</v>
      </c>
      <c r="AJ46" s="395">
        <v>7308</v>
      </c>
      <c r="AK46" s="395">
        <v>1878</v>
      </c>
      <c r="AL46" s="395">
        <v>10584</v>
      </c>
      <c r="AM46" s="395">
        <v>2</v>
      </c>
      <c r="AN46" s="395">
        <v>1257</v>
      </c>
      <c r="AO46" s="395">
        <v>1030</v>
      </c>
      <c r="AP46" s="395">
        <v>573</v>
      </c>
    </row>
    <row r="47" spans="1:42">
      <c r="A47" s="395">
        <v>2</v>
      </c>
      <c r="B47" s="395">
        <v>8</v>
      </c>
      <c r="C47" s="395">
        <v>2024</v>
      </c>
      <c r="D47" s="395">
        <v>8</v>
      </c>
      <c r="E47" s="395">
        <v>99</v>
      </c>
      <c r="F47" s="395">
        <v>99</v>
      </c>
      <c r="G47" s="395">
        <v>99</v>
      </c>
      <c r="H47" s="395">
        <v>99</v>
      </c>
      <c r="I47" s="395">
        <v>99</v>
      </c>
      <c r="J47" s="395">
        <v>999</v>
      </c>
      <c r="K47" s="395">
        <v>99</v>
      </c>
      <c r="L47" s="395">
        <v>99</v>
      </c>
      <c r="M47" s="395">
        <v>99</v>
      </c>
      <c r="N47" s="395">
        <v>99</v>
      </c>
      <c r="O47" s="395">
        <v>99</v>
      </c>
      <c r="P47" s="395">
        <v>9999</v>
      </c>
      <c r="Q47" s="395">
        <v>1043</v>
      </c>
      <c r="R47" s="395">
        <v>120778</v>
      </c>
      <c r="S47" s="395">
        <v>119982</v>
      </c>
      <c r="T47" s="395">
        <v>4.4480368941363508</v>
      </c>
      <c r="U47" s="395">
        <v>60.409511426713998</v>
      </c>
      <c r="V47" s="395">
        <v>88.812997825441855</v>
      </c>
      <c r="W47" s="395">
        <v>81.679258555450303</v>
      </c>
      <c r="X47" s="395">
        <v>2.5551010945702033</v>
      </c>
      <c r="Y47" s="395">
        <v>5.1102021891404066</v>
      </c>
      <c r="Z47" s="395">
        <v>0</v>
      </c>
      <c r="AA47" s="395">
        <v>8.7962081327830095</v>
      </c>
      <c r="AB47" s="395">
        <v>2.5248561241714409</v>
      </c>
      <c r="AC47" s="395">
        <v>-29.791134427431576</v>
      </c>
      <c r="AD47" s="395">
        <v>8.1609844696826368</v>
      </c>
      <c r="AE47" s="395">
        <v>8.1076329728320324</v>
      </c>
      <c r="AF47" s="395">
        <v>1397</v>
      </c>
      <c r="AG47" s="395">
        <v>1</v>
      </c>
      <c r="AH47" s="395">
        <v>0</v>
      </c>
      <c r="AI47" s="395">
        <v>528</v>
      </c>
      <c r="AJ47" s="395">
        <v>5990</v>
      </c>
      <c r="AK47" s="395">
        <v>1252</v>
      </c>
      <c r="AL47" s="395">
        <v>11422</v>
      </c>
      <c r="AM47" s="395">
        <v>1</v>
      </c>
      <c r="AN47" s="395">
        <v>1150</v>
      </c>
      <c r="AO47" s="395">
        <v>828</v>
      </c>
      <c r="AP47" s="395">
        <v>566</v>
      </c>
    </row>
    <row r="48" spans="1:42">
      <c r="A48" s="395">
        <v>2</v>
      </c>
      <c r="B48" s="395">
        <v>9</v>
      </c>
      <c r="C48" s="395">
        <v>2024</v>
      </c>
      <c r="D48" s="395">
        <v>9</v>
      </c>
      <c r="E48" s="395">
        <v>99</v>
      </c>
      <c r="F48" s="395">
        <v>99</v>
      </c>
      <c r="G48" s="395">
        <v>99</v>
      </c>
      <c r="H48" s="395">
        <v>99</v>
      </c>
      <c r="I48" s="395">
        <v>99</v>
      </c>
      <c r="J48" s="395">
        <v>999</v>
      </c>
      <c r="K48" s="395">
        <v>99</v>
      </c>
      <c r="L48" s="395">
        <v>99</v>
      </c>
      <c r="M48" s="395">
        <v>99</v>
      </c>
      <c r="N48" s="395">
        <v>99</v>
      </c>
      <c r="O48" s="395">
        <v>99</v>
      </c>
      <c r="P48" s="395">
        <v>9999</v>
      </c>
      <c r="Q48" s="395">
        <v>1117</v>
      </c>
      <c r="R48" s="395">
        <v>120803</v>
      </c>
      <c r="S48" s="395">
        <v>120345</v>
      </c>
      <c r="T48" s="395">
        <v>4.7739542892146716</v>
      </c>
      <c r="U48" s="395">
        <v>60.274203332086927</v>
      </c>
      <c r="V48" s="395">
        <v>89.306872481594297</v>
      </c>
      <c r="W48" s="395">
        <v>82.217014001412394</v>
      </c>
      <c r="X48" s="395">
        <v>2.1555756065660625</v>
      </c>
      <c r="Y48" s="395">
        <v>4.311151213132125</v>
      </c>
      <c r="Z48" s="395">
        <v>0</v>
      </c>
      <c r="AA48" s="395">
        <v>8.8807944087989892</v>
      </c>
      <c r="AB48" s="395">
        <v>2.5926555267070177</v>
      </c>
      <c r="AC48" s="395">
        <v>-30.327367590398488</v>
      </c>
      <c r="AD48" s="395">
        <v>8.1626737227895116</v>
      </c>
      <c r="AE48" s="395">
        <v>8.1857023280336492</v>
      </c>
      <c r="AF48" s="395">
        <v>1410</v>
      </c>
      <c r="AG48" s="395">
        <v>1</v>
      </c>
      <c r="AH48" s="395">
        <v>0</v>
      </c>
      <c r="AI48" s="395">
        <v>550</v>
      </c>
      <c r="AJ48" s="395">
        <v>5444</v>
      </c>
      <c r="AK48" s="395">
        <v>1358</v>
      </c>
      <c r="AL48" s="395">
        <v>11151</v>
      </c>
      <c r="AM48" s="395">
        <v>4</v>
      </c>
      <c r="AN48" s="395">
        <v>1316</v>
      </c>
      <c r="AO48" s="395">
        <v>799</v>
      </c>
      <c r="AP48" s="395">
        <v>564</v>
      </c>
    </row>
    <row r="49" spans="1:42">
      <c r="A49" s="395">
        <v>2</v>
      </c>
      <c r="B49" s="395">
        <v>10</v>
      </c>
      <c r="C49" s="395">
        <v>2024</v>
      </c>
      <c r="D49" s="395">
        <v>10</v>
      </c>
      <c r="E49" s="395">
        <v>99</v>
      </c>
      <c r="F49" s="395">
        <v>99</v>
      </c>
      <c r="G49" s="395">
        <v>99</v>
      </c>
      <c r="H49" s="395">
        <v>99</v>
      </c>
      <c r="I49" s="395">
        <v>99</v>
      </c>
      <c r="J49" s="395">
        <v>999</v>
      </c>
      <c r="K49" s="395">
        <v>99</v>
      </c>
      <c r="L49" s="395">
        <v>99</v>
      </c>
      <c r="M49" s="395">
        <v>99</v>
      </c>
      <c r="N49" s="395">
        <v>99</v>
      </c>
      <c r="O49" s="395">
        <v>99</v>
      </c>
      <c r="P49" s="395">
        <v>9999</v>
      </c>
      <c r="Q49" s="395">
        <v>1179</v>
      </c>
      <c r="R49" s="395">
        <v>129448</v>
      </c>
      <c r="S49" s="395">
        <v>128857</v>
      </c>
      <c r="T49" s="395">
        <v>4.7640519745380381</v>
      </c>
      <c r="U49" s="395">
        <v>60.248562359825215</v>
      </c>
      <c r="V49" s="395">
        <v>90.066027067506099</v>
      </c>
      <c r="W49" s="395">
        <v>82.898703989694198</v>
      </c>
      <c r="X49" s="395">
        <v>1.9930783017118836</v>
      </c>
      <c r="Y49" s="395">
        <v>3.9861566034237672</v>
      </c>
      <c r="Z49" s="395">
        <v>0</v>
      </c>
      <c r="AA49" s="395">
        <v>8.7914334597614143</v>
      </c>
      <c r="AB49" s="395">
        <v>2.538273112719863</v>
      </c>
      <c r="AC49" s="395">
        <v>-29.684881361128756</v>
      </c>
      <c r="AD49" s="395">
        <v>8.7468174471466451</v>
      </c>
      <c r="AE49" s="395">
        <v>8.8373479264957151</v>
      </c>
      <c r="AF49" s="395">
        <v>1507</v>
      </c>
      <c r="AG49" s="395">
        <v>1</v>
      </c>
      <c r="AH49" s="395">
        <v>2</v>
      </c>
      <c r="AI49" s="395">
        <v>559</v>
      </c>
      <c r="AJ49" s="395">
        <v>5966</v>
      </c>
      <c r="AK49" s="395">
        <v>1079</v>
      </c>
      <c r="AL49" s="395">
        <v>11440</v>
      </c>
      <c r="AM49" s="395">
        <v>3</v>
      </c>
      <c r="AN49" s="395">
        <v>1484</v>
      </c>
      <c r="AO49" s="395">
        <v>1086</v>
      </c>
      <c r="AP49" s="395">
        <v>596</v>
      </c>
    </row>
    <row r="50" spans="1:42">
      <c r="A50" s="395">
        <v>2</v>
      </c>
      <c r="B50" s="395">
        <v>11</v>
      </c>
      <c r="C50" s="395">
        <v>2024</v>
      </c>
      <c r="D50" s="395">
        <v>11</v>
      </c>
      <c r="E50" s="395">
        <v>99</v>
      </c>
      <c r="F50" s="395">
        <v>99</v>
      </c>
      <c r="G50" s="395">
        <v>99</v>
      </c>
      <c r="H50" s="395">
        <v>99</v>
      </c>
      <c r="I50" s="395">
        <v>99</v>
      </c>
      <c r="J50" s="395">
        <v>999</v>
      </c>
      <c r="K50" s="395">
        <v>99</v>
      </c>
      <c r="L50" s="395">
        <v>99</v>
      </c>
      <c r="M50" s="395">
        <v>99</v>
      </c>
      <c r="N50" s="395">
        <v>99</v>
      </c>
      <c r="O50" s="395">
        <v>99</v>
      </c>
      <c r="P50" s="395">
        <v>9999</v>
      </c>
      <c r="Q50" s="395">
        <v>1117</v>
      </c>
      <c r="R50" s="395">
        <v>127326</v>
      </c>
      <c r="S50" s="395">
        <v>126734</v>
      </c>
      <c r="T50" s="395">
        <v>4.5246925215588316</v>
      </c>
      <c r="U50" s="395">
        <v>60.381405147789849</v>
      </c>
      <c r="V50" s="395">
        <v>89.866285825607264</v>
      </c>
      <c r="W50" s="395">
        <v>82.688602111508786</v>
      </c>
      <c r="X50" s="395">
        <v>2.2956819502693873</v>
      </c>
      <c r="Y50" s="395">
        <v>4.5913639005387745</v>
      </c>
      <c r="Z50" s="395">
        <v>0</v>
      </c>
      <c r="AA50" s="395">
        <v>8.9745460458408743</v>
      </c>
      <c r="AB50" s="395">
        <v>2.5562385597674542</v>
      </c>
      <c r="AC50" s="395">
        <v>-28.821536808672526</v>
      </c>
      <c r="AD50" s="395">
        <v>8.6034336434351548</v>
      </c>
      <c r="AE50" s="395">
        <v>8.6697183488118377</v>
      </c>
      <c r="AF50" s="395">
        <v>1778</v>
      </c>
      <c r="AG50" s="395">
        <v>1</v>
      </c>
      <c r="AH50" s="395">
        <v>0</v>
      </c>
      <c r="AI50" s="395">
        <v>646</v>
      </c>
      <c r="AJ50" s="395">
        <v>5536</v>
      </c>
      <c r="AK50" s="395">
        <v>1208</v>
      </c>
      <c r="AL50" s="395">
        <v>8919</v>
      </c>
      <c r="AM50" s="395">
        <v>4</v>
      </c>
      <c r="AN50" s="395">
        <v>1652</v>
      </c>
      <c r="AO50" s="395">
        <v>1308</v>
      </c>
      <c r="AP50" s="395">
        <v>597</v>
      </c>
    </row>
    <row r="51" spans="1:42">
      <c r="A51" s="395">
        <v>2</v>
      </c>
      <c r="B51" s="395">
        <v>12</v>
      </c>
      <c r="C51" s="395">
        <v>2024</v>
      </c>
      <c r="D51" s="395">
        <v>12</v>
      </c>
      <c r="E51" s="395">
        <v>99</v>
      </c>
      <c r="F51" s="395">
        <v>99</v>
      </c>
      <c r="G51" s="395">
        <v>99</v>
      </c>
      <c r="H51" s="395">
        <v>99</v>
      </c>
      <c r="I51" s="395">
        <v>99</v>
      </c>
      <c r="J51" s="395">
        <v>999</v>
      </c>
      <c r="K51" s="395">
        <v>99</v>
      </c>
      <c r="L51" s="395">
        <v>99</v>
      </c>
      <c r="M51" s="395">
        <v>99</v>
      </c>
      <c r="N51" s="395">
        <v>99</v>
      </c>
      <c r="O51" s="395">
        <v>99</v>
      </c>
      <c r="P51" s="395">
        <v>9999</v>
      </c>
      <c r="Q51" s="395">
        <v>1013</v>
      </c>
      <c r="R51" s="395">
        <v>112227</v>
      </c>
      <c r="S51" s="395">
        <v>111594</v>
      </c>
      <c r="T51" s="395">
        <v>4.1332121503737937</v>
      </c>
      <c r="U51" s="395">
        <v>60.593410039966322</v>
      </c>
      <c r="V51" s="395">
        <v>86.657462507597188</v>
      </c>
      <c r="W51" s="395">
        <v>79.673524562252126</v>
      </c>
      <c r="X51" s="395">
        <v>2.0752581820773965</v>
      </c>
      <c r="Y51" s="395">
        <v>4.1505163641547931</v>
      </c>
      <c r="Z51" s="395">
        <v>0</v>
      </c>
      <c r="AA51" s="395">
        <v>9.3117481199203773</v>
      </c>
      <c r="AB51" s="395">
        <v>2.4625859512696127</v>
      </c>
      <c r="AC51" s="395">
        <v>-30.815238755982399</v>
      </c>
      <c r="AD51" s="395">
        <v>7.583192337007346</v>
      </c>
      <c r="AE51" s="395">
        <v>7.3556502497221796</v>
      </c>
      <c r="AF51" s="395">
        <v>1570</v>
      </c>
      <c r="AG51" s="395">
        <v>1</v>
      </c>
      <c r="AH51" s="395">
        <v>1</v>
      </c>
      <c r="AI51" s="395">
        <v>590</v>
      </c>
      <c r="AJ51" s="395">
        <v>4966</v>
      </c>
      <c r="AK51" s="395">
        <v>1117</v>
      </c>
      <c r="AL51" s="395">
        <v>7545</v>
      </c>
      <c r="AM51" s="395">
        <v>1</v>
      </c>
      <c r="AN51" s="395">
        <v>1547</v>
      </c>
      <c r="AO51" s="395">
        <v>1104</v>
      </c>
      <c r="AP51" s="395">
        <v>567</v>
      </c>
    </row>
    <row r="52" spans="1:42">
      <c r="A52" s="395">
        <v>2</v>
      </c>
      <c r="B52" s="395">
        <v>13</v>
      </c>
      <c r="C52" s="395">
        <v>2023</v>
      </c>
      <c r="D52" s="395">
        <v>1</v>
      </c>
      <c r="E52" s="395">
        <v>99</v>
      </c>
      <c r="F52" s="395">
        <v>99</v>
      </c>
      <c r="G52" s="395">
        <v>99</v>
      </c>
      <c r="H52" s="395">
        <v>99</v>
      </c>
      <c r="I52" s="395">
        <v>99</v>
      </c>
      <c r="J52" s="395">
        <v>999</v>
      </c>
      <c r="K52" s="395">
        <v>99</v>
      </c>
      <c r="L52" s="395">
        <v>99</v>
      </c>
      <c r="M52" s="395">
        <v>99</v>
      </c>
      <c r="N52" s="395">
        <v>99</v>
      </c>
      <c r="O52" s="395">
        <v>99</v>
      </c>
      <c r="P52" s="395">
        <v>9999</v>
      </c>
      <c r="Q52" s="395">
        <v>1093</v>
      </c>
      <c r="R52" s="395">
        <v>131045</v>
      </c>
      <c r="S52" s="395">
        <v>130310</v>
      </c>
      <c r="T52" s="395">
        <v>4.104193216070815</v>
      </c>
      <c r="U52" s="395">
        <v>60.615171514081808</v>
      </c>
      <c r="V52" s="395">
        <v>92.982649175693183</v>
      </c>
      <c r="W52" s="395">
        <v>85.567733097996097</v>
      </c>
      <c r="X52" s="395">
        <v>2.1839826013964672</v>
      </c>
      <c r="Y52" s="395">
        <v>4.3679652027929343</v>
      </c>
      <c r="Z52" s="395">
        <v>0</v>
      </c>
      <c r="AA52" s="395">
        <v>9.6549230567926099</v>
      </c>
      <c r="AB52" s="395">
        <v>2.5371780983827326</v>
      </c>
      <c r="AC52" s="395">
        <v>-32.567830855845571</v>
      </c>
      <c r="AD52" s="395">
        <v>8.8387508861008808</v>
      </c>
      <c r="AE52" s="395">
        <v>9.009147343153062</v>
      </c>
      <c r="AF52" s="395">
        <v>2436</v>
      </c>
      <c r="AG52" s="395">
        <v>5</v>
      </c>
      <c r="AH52" s="395">
        <v>1</v>
      </c>
      <c r="AI52" s="395">
        <v>808</v>
      </c>
      <c r="AJ52" s="395">
        <v>6112</v>
      </c>
      <c r="AK52" s="395">
        <v>1729</v>
      </c>
      <c r="AL52" s="395">
        <v>7511</v>
      </c>
      <c r="AM52" s="395">
        <v>5</v>
      </c>
      <c r="AN52" s="395">
        <v>2390</v>
      </c>
      <c r="AO52" s="395">
        <v>1597</v>
      </c>
      <c r="AP52" s="395">
        <v>630</v>
      </c>
    </row>
    <row r="53" spans="1:42">
      <c r="A53" s="395">
        <v>2</v>
      </c>
      <c r="B53" s="395">
        <v>14</v>
      </c>
      <c r="C53" s="395">
        <v>2023</v>
      </c>
      <c r="D53" s="395">
        <v>2</v>
      </c>
      <c r="E53" s="395">
        <v>99</v>
      </c>
      <c r="F53" s="395">
        <v>99</v>
      </c>
      <c r="G53" s="395">
        <v>99</v>
      </c>
      <c r="H53" s="395">
        <v>99</v>
      </c>
      <c r="I53" s="395">
        <v>99</v>
      </c>
      <c r="J53" s="395">
        <v>999</v>
      </c>
      <c r="K53" s="395">
        <v>99</v>
      </c>
      <c r="L53" s="395">
        <v>99</v>
      </c>
      <c r="M53" s="395">
        <v>99</v>
      </c>
      <c r="N53" s="395">
        <v>99</v>
      </c>
      <c r="O53" s="395">
        <v>99</v>
      </c>
      <c r="P53" s="395">
        <v>9999</v>
      </c>
      <c r="Q53" s="395">
        <v>1040</v>
      </c>
      <c r="R53" s="395">
        <v>110231</v>
      </c>
      <c r="S53" s="395">
        <v>109793</v>
      </c>
      <c r="T53" s="395">
        <v>4.0416035416534379</v>
      </c>
      <c r="U53" s="395">
        <v>60.648238047962991</v>
      </c>
      <c r="V53" s="395">
        <v>91.863657660754242</v>
      </c>
      <c r="W53" s="395">
        <v>84.568101791553772</v>
      </c>
      <c r="X53" s="395">
        <v>1.9858297575092312</v>
      </c>
      <c r="Y53" s="395">
        <v>3.9716595150184624</v>
      </c>
      <c r="Z53" s="395">
        <v>0</v>
      </c>
      <c r="AA53" s="395">
        <v>9.2842354219630376</v>
      </c>
      <c r="AB53" s="395">
        <v>2.5326690647270302</v>
      </c>
      <c r="AC53" s="395">
        <v>-29.390314678822399</v>
      </c>
      <c r="AD53" s="395">
        <v>7.4348838103383299</v>
      </c>
      <c r="AE53" s="395">
        <v>7.5020016086388388</v>
      </c>
      <c r="AF53" s="395">
        <v>2006</v>
      </c>
      <c r="AG53" s="395">
        <v>1</v>
      </c>
      <c r="AH53" s="395">
        <v>0</v>
      </c>
      <c r="AI53" s="395">
        <v>655</v>
      </c>
      <c r="AJ53" s="395">
        <v>5351</v>
      </c>
      <c r="AK53" s="395">
        <v>1341</v>
      </c>
      <c r="AL53" s="395">
        <v>5574</v>
      </c>
      <c r="AM53" s="395">
        <v>2</v>
      </c>
      <c r="AN53" s="395">
        <v>2082</v>
      </c>
      <c r="AO53" s="395">
        <v>1306</v>
      </c>
      <c r="AP53" s="395">
        <v>591</v>
      </c>
    </row>
    <row r="54" spans="1:42">
      <c r="A54" s="395">
        <v>2</v>
      </c>
      <c r="B54" s="395">
        <v>15</v>
      </c>
      <c r="C54" s="395">
        <v>2023</v>
      </c>
      <c r="D54" s="395">
        <v>3</v>
      </c>
      <c r="E54" s="395">
        <v>99</v>
      </c>
      <c r="F54" s="395">
        <v>99</v>
      </c>
      <c r="G54" s="395">
        <v>99</v>
      </c>
      <c r="H54" s="395">
        <v>99</v>
      </c>
      <c r="I54" s="395">
        <v>99</v>
      </c>
      <c r="J54" s="395">
        <v>999</v>
      </c>
      <c r="K54" s="395">
        <v>99</v>
      </c>
      <c r="L54" s="395">
        <v>99</v>
      </c>
      <c r="M54" s="395">
        <v>99</v>
      </c>
      <c r="N54" s="395">
        <v>99</v>
      </c>
      <c r="O54" s="395">
        <v>99</v>
      </c>
      <c r="P54" s="395">
        <v>9999</v>
      </c>
      <c r="Q54" s="395">
        <v>1113</v>
      </c>
      <c r="R54" s="395">
        <v>132851</v>
      </c>
      <c r="S54" s="395">
        <v>132335</v>
      </c>
      <c r="T54" s="395">
        <v>4.017786843907837</v>
      </c>
      <c r="U54" s="395">
        <v>60.68214002342539</v>
      </c>
      <c r="V54" s="395">
        <v>91.539893031413115</v>
      </c>
      <c r="W54" s="395">
        <v>84.272967091093435</v>
      </c>
      <c r="X54" s="395">
        <v>2.1399914189580813</v>
      </c>
      <c r="Y54" s="395">
        <v>4.2799828379161626</v>
      </c>
      <c r="Z54" s="395">
        <v>0</v>
      </c>
      <c r="AA54" s="395">
        <v>9.5282085618018737</v>
      </c>
      <c r="AB54" s="395">
        <v>2.5821794221587258</v>
      </c>
      <c r="AC54" s="395">
        <v>-31.3833248004082</v>
      </c>
      <c r="AD54" s="395">
        <v>8.960562356208845</v>
      </c>
      <c r="AE54" s="395">
        <v>9.0107081820527437</v>
      </c>
      <c r="AF54" s="395">
        <v>2368</v>
      </c>
      <c r="AG54" s="395">
        <v>0</v>
      </c>
      <c r="AH54" s="395">
        <v>0</v>
      </c>
      <c r="AI54" s="395">
        <v>748</v>
      </c>
      <c r="AJ54" s="395">
        <v>7015</v>
      </c>
      <c r="AK54" s="395">
        <v>1759</v>
      </c>
      <c r="AL54" s="395">
        <v>6627</v>
      </c>
      <c r="AM54" s="395">
        <v>7</v>
      </c>
      <c r="AN54" s="395">
        <v>2220</v>
      </c>
      <c r="AO54" s="395">
        <v>1306</v>
      </c>
      <c r="AP54" s="395">
        <v>632</v>
      </c>
    </row>
    <row r="55" spans="1:42">
      <c r="A55" s="395">
        <v>2</v>
      </c>
      <c r="B55" s="395">
        <v>16</v>
      </c>
      <c r="C55" s="395">
        <v>2023</v>
      </c>
      <c r="D55" s="395">
        <v>4</v>
      </c>
      <c r="E55" s="395">
        <v>99</v>
      </c>
      <c r="F55" s="395">
        <v>99</v>
      </c>
      <c r="G55" s="395">
        <v>99</v>
      </c>
      <c r="H55" s="395">
        <v>99</v>
      </c>
      <c r="I55" s="395">
        <v>99</v>
      </c>
      <c r="J55" s="395">
        <v>999</v>
      </c>
      <c r="K55" s="395">
        <v>99</v>
      </c>
      <c r="L55" s="395">
        <v>99</v>
      </c>
      <c r="M55" s="395">
        <v>99</v>
      </c>
      <c r="N55" s="395">
        <v>99</v>
      </c>
      <c r="O55" s="395">
        <v>99</v>
      </c>
      <c r="P55" s="395">
        <v>9999</v>
      </c>
      <c r="Q55" s="395">
        <v>979</v>
      </c>
      <c r="R55" s="395">
        <v>105583</v>
      </c>
      <c r="S55" s="395">
        <v>105145</v>
      </c>
      <c r="T55" s="395">
        <v>4.2181222355871677</v>
      </c>
      <c r="U55" s="395">
        <v>60.566731656284176</v>
      </c>
      <c r="V55" s="395">
        <v>93.040256485306571</v>
      </c>
      <c r="W55" s="395">
        <v>85.658072186029244</v>
      </c>
      <c r="X55" s="395">
        <v>1.674511995302274</v>
      </c>
      <c r="Y55" s="395">
        <v>3.349023990604548</v>
      </c>
      <c r="Z55" s="395">
        <v>0</v>
      </c>
      <c r="AA55" s="395">
        <v>9.3304284602354102</v>
      </c>
      <c r="AB55" s="395">
        <v>2.6084322223060559</v>
      </c>
      <c r="AC55" s="395">
        <v>-30.863747684437815</v>
      </c>
      <c r="AD55" s="395">
        <v>7.1213845229286807</v>
      </c>
      <c r="AE55" s="395">
        <v>7.2770077881687314</v>
      </c>
      <c r="AF55" s="395">
        <v>1756</v>
      </c>
      <c r="AG55" s="395">
        <v>1</v>
      </c>
      <c r="AH55" s="395">
        <v>0</v>
      </c>
      <c r="AI55" s="395">
        <v>532</v>
      </c>
      <c r="AJ55" s="395">
        <v>4978</v>
      </c>
      <c r="AK55" s="395">
        <v>1222</v>
      </c>
      <c r="AL55" s="395">
        <v>4746</v>
      </c>
      <c r="AM55" s="395">
        <v>5</v>
      </c>
      <c r="AN55" s="395">
        <v>1386</v>
      </c>
      <c r="AO55" s="395">
        <v>1134</v>
      </c>
      <c r="AP55" s="395">
        <v>583</v>
      </c>
    </row>
    <row r="56" spans="1:42">
      <c r="A56" s="395">
        <v>2</v>
      </c>
      <c r="B56" s="395">
        <v>17</v>
      </c>
      <c r="C56" s="395">
        <v>2023</v>
      </c>
      <c r="D56" s="395">
        <v>5</v>
      </c>
      <c r="E56" s="395">
        <v>99</v>
      </c>
      <c r="F56" s="395">
        <v>99</v>
      </c>
      <c r="G56" s="395">
        <v>99</v>
      </c>
      <c r="H56" s="395">
        <v>99</v>
      </c>
      <c r="I56" s="395">
        <v>99</v>
      </c>
      <c r="J56" s="395">
        <v>999</v>
      </c>
      <c r="K56" s="395">
        <v>99</v>
      </c>
      <c r="L56" s="395">
        <v>99</v>
      </c>
      <c r="M56" s="395">
        <v>99</v>
      </c>
      <c r="N56" s="395">
        <v>99</v>
      </c>
      <c r="O56" s="395">
        <v>99</v>
      </c>
      <c r="P56" s="395">
        <v>9999</v>
      </c>
      <c r="Q56" s="395">
        <v>1068</v>
      </c>
      <c r="R56" s="395">
        <v>124898</v>
      </c>
      <c r="S56" s="395">
        <v>124384</v>
      </c>
      <c r="T56" s="395">
        <v>4.1883216704831128</v>
      </c>
      <c r="U56" s="395">
        <v>60.601323321327506</v>
      </c>
      <c r="V56" s="395">
        <v>92.073586957217799</v>
      </c>
      <c r="W56" s="395">
        <v>84.772250450219985</v>
      </c>
      <c r="X56" s="395">
        <v>1.8182837195151249</v>
      </c>
      <c r="Y56" s="395">
        <v>3.6365674390302498</v>
      </c>
      <c r="Z56" s="395">
        <v>0</v>
      </c>
      <c r="AA56" s="395">
        <v>9.2752182241775518</v>
      </c>
      <c r="AB56" s="395">
        <v>2.6042685984050689</v>
      </c>
      <c r="AC56" s="395">
        <v>-30.520355542933196</v>
      </c>
      <c r="AD56" s="395">
        <v>8.4241467295373909</v>
      </c>
      <c r="AE56" s="395">
        <v>8.5195008364029992</v>
      </c>
      <c r="AF56" s="395">
        <v>2145</v>
      </c>
      <c r="AG56" s="395">
        <v>1</v>
      </c>
      <c r="AH56" s="395">
        <v>0</v>
      </c>
      <c r="AI56" s="395">
        <v>617</v>
      </c>
      <c r="AJ56" s="395">
        <v>6513</v>
      </c>
      <c r="AK56" s="395">
        <v>1227</v>
      </c>
      <c r="AL56" s="395">
        <v>5980</v>
      </c>
      <c r="AM56" s="395">
        <v>6</v>
      </c>
      <c r="AN56" s="395">
        <v>1687</v>
      </c>
      <c r="AO56" s="395">
        <v>1219</v>
      </c>
      <c r="AP56" s="395">
        <v>607</v>
      </c>
    </row>
    <row r="57" spans="1:42">
      <c r="A57" s="395">
        <v>2</v>
      </c>
      <c r="B57" s="395">
        <v>18</v>
      </c>
      <c r="C57" s="395">
        <v>2023</v>
      </c>
      <c r="D57" s="395">
        <v>6</v>
      </c>
      <c r="E57" s="395">
        <v>99</v>
      </c>
      <c r="F57" s="395">
        <v>99</v>
      </c>
      <c r="G57" s="395">
        <v>99</v>
      </c>
      <c r="H57" s="395">
        <v>99</v>
      </c>
      <c r="I57" s="395">
        <v>99</v>
      </c>
      <c r="J57" s="395">
        <v>999</v>
      </c>
      <c r="K57" s="395">
        <v>99</v>
      </c>
      <c r="L57" s="395">
        <v>99</v>
      </c>
      <c r="M57" s="395">
        <v>99</v>
      </c>
      <c r="N57" s="395">
        <v>99</v>
      </c>
      <c r="O57" s="395">
        <v>99</v>
      </c>
      <c r="P57" s="395">
        <v>9999</v>
      </c>
      <c r="Q57" s="395">
        <v>1083</v>
      </c>
      <c r="R57" s="395">
        <v>129707</v>
      </c>
      <c r="S57" s="395">
        <v>129029</v>
      </c>
      <c r="T57" s="395">
        <v>4.3142852737323354</v>
      </c>
      <c r="U57" s="395">
        <v>60.508699594664755</v>
      </c>
      <c r="V57" s="395">
        <v>91.644259770540017</v>
      </c>
      <c r="W57" s="395">
        <v>84.337451270645104</v>
      </c>
      <c r="X57" s="395">
        <v>1.8310499818822423</v>
      </c>
      <c r="Y57" s="395">
        <v>3.6620999637644847</v>
      </c>
      <c r="Z57" s="395">
        <v>0</v>
      </c>
      <c r="AA57" s="395">
        <v>9.4840890846579704</v>
      </c>
      <c r="AB57" s="395">
        <v>2.6389032461755022</v>
      </c>
      <c r="AC57" s="395">
        <v>-33.336533308596437</v>
      </c>
      <c r="AD57" s="395">
        <v>8.7485051790109267</v>
      </c>
      <c r="AE57" s="395">
        <v>8.7923247785296237</v>
      </c>
      <c r="AF57" s="395">
        <v>1853</v>
      </c>
      <c r="AG57" s="395">
        <v>1</v>
      </c>
      <c r="AH57" s="395">
        <v>0</v>
      </c>
      <c r="AI57" s="395">
        <v>669</v>
      </c>
      <c r="AJ57" s="395">
        <v>6553</v>
      </c>
      <c r="AK57" s="395">
        <v>1223</v>
      </c>
      <c r="AL57" s="395">
        <v>7616</v>
      </c>
      <c r="AM57" s="395">
        <v>3</v>
      </c>
      <c r="AN57" s="395">
        <v>1832</v>
      </c>
      <c r="AO57" s="395">
        <v>1127</v>
      </c>
      <c r="AP57" s="395">
        <v>618</v>
      </c>
    </row>
    <row r="58" spans="1:42">
      <c r="A58" s="395">
        <v>2</v>
      </c>
      <c r="B58" s="395">
        <v>19</v>
      </c>
      <c r="C58" s="395">
        <v>2023</v>
      </c>
      <c r="D58" s="395">
        <v>7</v>
      </c>
      <c r="E58" s="395">
        <v>99</v>
      </c>
      <c r="F58" s="395">
        <v>99</v>
      </c>
      <c r="G58" s="395">
        <v>99</v>
      </c>
      <c r="H58" s="395">
        <v>99</v>
      </c>
      <c r="I58" s="395">
        <v>99</v>
      </c>
      <c r="J58" s="395">
        <v>999</v>
      </c>
      <c r="K58" s="395">
        <v>99</v>
      </c>
      <c r="L58" s="395">
        <v>99</v>
      </c>
      <c r="M58" s="395">
        <v>99</v>
      </c>
      <c r="N58" s="395">
        <v>99</v>
      </c>
      <c r="O58" s="395">
        <v>99</v>
      </c>
      <c r="P58" s="395">
        <v>9999</v>
      </c>
      <c r="Q58" s="395">
        <v>1016</v>
      </c>
      <c r="R58" s="395">
        <v>121646</v>
      </c>
      <c r="S58" s="395">
        <v>121056</v>
      </c>
      <c r="T58" s="395">
        <v>4.512815875573386</v>
      </c>
      <c r="U58" s="395">
        <v>60.409182527094885</v>
      </c>
      <c r="V58" s="395">
        <v>90.907838933601155</v>
      </c>
      <c r="W58" s="395">
        <v>83.679780597409774</v>
      </c>
      <c r="X58" s="395">
        <v>1.5857488121269914</v>
      </c>
      <c r="Y58" s="395">
        <v>3.1714976242539827</v>
      </c>
      <c r="Z58" s="395">
        <v>0</v>
      </c>
      <c r="AA58" s="395">
        <v>9.2665504998467654</v>
      </c>
      <c r="AB58" s="395">
        <v>2.6084233163328641</v>
      </c>
      <c r="AC58" s="395">
        <v>-31.625195750555424</v>
      </c>
      <c r="AD58" s="395">
        <v>8.2048051454891624</v>
      </c>
      <c r="AE58" s="395">
        <v>8.184700100606932</v>
      </c>
      <c r="AF58" s="395">
        <v>1427</v>
      </c>
      <c r="AG58" s="395">
        <v>0</v>
      </c>
      <c r="AH58" s="395">
        <v>0</v>
      </c>
      <c r="AI58" s="395">
        <v>563</v>
      </c>
      <c r="AJ58" s="395">
        <v>7864</v>
      </c>
      <c r="AK58" s="395">
        <v>1352</v>
      </c>
      <c r="AL58" s="395">
        <v>9473</v>
      </c>
      <c r="AM58" s="395">
        <v>2</v>
      </c>
      <c r="AN58" s="395">
        <v>1520</v>
      </c>
      <c r="AO58" s="395">
        <v>831</v>
      </c>
      <c r="AP58" s="395">
        <v>585</v>
      </c>
    </row>
    <row r="59" spans="1:42">
      <c r="A59" s="395">
        <v>2</v>
      </c>
      <c r="B59" s="395">
        <v>20</v>
      </c>
      <c r="C59" s="395">
        <v>2023</v>
      </c>
      <c r="D59" s="395">
        <v>8</v>
      </c>
      <c r="E59" s="395">
        <v>99</v>
      </c>
      <c r="F59" s="395">
        <v>99</v>
      </c>
      <c r="G59" s="395">
        <v>99</v>
      </c>
      <c r="H59" s="395">
        <v>99</v>
      </c>
      <c r="I59" s="395">
        <v>99</v>
      </c>
      <c r="J59" s="395">
        <v>999</v>
      </c>
      <c r="K59" s="395">
        <v>99</v>
      </c>
      <c r="L59" s="395">
        <v>99</v>
      </c>
      <c r="M59" s="395">
        <v>99</v>
      </c>
      <c r="N59" s="395">
        <v>99</v>
      </c>
      <c r="O59" s="395">
        <v>99</v>
      </c>
      <c r="P59" s="395">
        <v>9999</v>
      </c>
      <c r="Q59" s="395">
        <v>1131</v>
      </c>
      <c r="R59" s="395">
        <v>129703</v>
      </c>
      <c r="S59" s="395">
        <v>129117</v>
      </c>
      <c r="T59" s="395">
        <v>4.51129118062034</v>
      </c>
      <c r="U59" s="395">
        <v>60.401798368921199</v>
      </c>
      <c r="V59" s="395">
        <v>90.923255870017513</v>
      </c>
      <c r="W59" s="395">
        <v>83.709765561468146</v>
      </c>
      <c r="X59" s="395">
        <v>2.035419381201669</v>
      </c>
      <c r="Y59" s="395">
        <v>4.070838762403338</v>
      </c>
      <c r="Z59" s="395">
        <v>0</v>
      </c>
      <c r="AA59" s="395">
        <v>9.862512638555252</v>
      </c>
      <c r="AB59" s="395">
        <v>2.5825948975702966</v>
      </c>
      <c r="AC59" s="395">
        <v>-27.509551367563141</v>
      </c>
      <c r="AD59" s="395">
        <v>8.7482353861646196</v>
      </c>
      <c r="AE59" s="395">
        <v>8.732839348112476</v>
      </c>
      <c r="AF59" s="395">
        <v>1661</v>
      </c>
      <c r="AG59" s="395">
        <v>2</v>
      </c>
      <c r="AH59" s="395">
        <v>0</v>
      </c>
      <c r="AI59" s="395">
        <v>587</v>
      </c>
      <c r="AJ59" s="395">
        <v>6590</v>
      </c>
      <c r="AK59" s="395">
        <v>1608</v>
      </c>
      <c r="AL59" s="395">
        <v>11720</v>
      </c>
      <c r="AM59" s="395">
        <v>0</v>
      </c>
      <c r="AN59" s="395">
        <v>1581</v>
      </c>
      <c r="AO59" s="395">
        <v>891</v>
      </c>
      <c r="AP59" s="395">
        <v>621</v>
      </c>
    </row>
    <row r="60" spans="1:42">
      <c r="A60" s="395">
        <v>2</v>
      </c>
      <c r="B60" s="395">
        <v>21</v>
      </c>
      <c r="C60" s="395">
        <v>2023</v>
      </c>
      <c r="D60" s="395">
        <v>9</v>
      </c>
      <c r="E60" s="395">
        <v>99</v>
      </c>
      <c r="F60" s="395">
        <v>99</v>
      </c>
      <c r="G60" s="395">
        <v>99</v>
      </c>
      <c r="H60" s="395">
        <v>99</v>
      </c>
      <c r="I60" s="395">
        <v>99</v>
      </c>
      <c r="J60" s="395">
        <v>999</v>
      </c>
      <c r="K60" s="395">
        <v>99</v>
      </c>
      <c r="L60" s="395">
        <v>99</v>
      </c>
      <c r="M60" s="395">
        <v>99</v>
      </c>
      <c r="N60" s="395">
        <v>99</v>
      </c>
      <c r="O60" s="395">
        <v>99</v>
      </c>
      <c r="P60" s="395">
        <v>9999</v>
      </c>
      <c r="Q60" s="395">
        <v>1166</v>
      </c>
      <c r="R60" s="395">
        <v>120410</v>
      </c>
      <c r="S60" s="395">
        <v>119918</v>
      </c>
      <c r="T60" s="395">
        <v>4.2821194252969006</v>
      </c>
      <c r="U60" s="395">
        <v>60.508030487499802</v>
      </c>
      <c r="V60" s="395">
        <v>90.457275635281988</v>
      </c>
      <c r="W60" s="395">
        <v>83.257447589185787</v>
      </c>
      <c r="X60" s="395">
        <v>1.7457021842039699</v>
      </c>
      <c r="Y60" s="395">
        <v>3.4914043684079399</v>
      </c>
      <c r="Z60" s="395">
        <v>0</v>
      </c>
      <c r="AA60" s="395">
        <v>9.5897251244312809</v>
      </c>
      <c r="AB60" s="395">
        <v>2.6277271112149809</v>
      </c>
      <c r="AC60" s="395">
        <v>-31.69131043858</v>
      </c>
      <c r="AD60" s="395">
        <v>8.1214391559800614</v>
      </c>
      <c r="AE60" s="395">
        <v>8.0668389721527003</v>
      </c>
      <c r="AF60" s="395">
        <v>1588</v>
      </c>
      <c r="AG60" s="395">
        <v>0</v>
      </c>
      <c r="AH60" s="395">
        <v>0</v>
      </c>
      <c r="AI60" s="395">
        <v>563</v>
      </c>
      <c r="AJ60" s="395">
        <v>5889</v>
      </c>
      <c r="AK60" s="395">
        <v>1800</v>
      </c>
      <c r="AL60" s="395">
        <v>12140</v>
      </c>
      <c r="AM60" s="395">
        <v>3</v>
      </c>
      <c r="AN60" s="395">
        <v>1709</v>
      </c>
      <c r="AO60" s="395">
        <v>1004</v>
      </c>
      <c r="AP60" s="395">
        <v>611</v>
      </c>
    </row>
    <row r="61" spans="1:42">
      <c r="A61" s="395">
        <v>2</v>
      </c>
      <c r="B61" s="395">
        <v>22</v>
      </c>
      <c r="C61" s="395">
        <v>2023</v>
      </c>
      <c r="D61" s="395">
        <v>10</v>
      </c>
      <c r="E61" s="395">
        <v>99</v>
      </c>
      <c r="F61" s="395">
        <v>99</v>
      </c>
      <c r="G61" s="395">
        <v>99</v>
      </c>
      <c r="H61" s="395">
        <v>99</v>
      </c>
      <c r="I61" s="395">
        <v>99</v>
      </c>
      <c r="J61" s="395">
        <v>999</v>
      </c>
      <c r="K61" s="395">
        <v>99</v>
      </c>
      <c r="L61" s="395">
        <v>99</v>
      </c>
      <c r="M61" s="395">
        <v>99</v>
      </c>
      <c r="N61" s="395">
        <v>99</v>
      </c>
      <c r="O61" s="395">
        <v>99</v>
      </c>
      <c r="P61" s="395">
        <v>9999</v>
      </c>
      <c r="Q61" s="395">
        <v>1221</v>
      </c>
      <c r="R61" s="395">
        <v>126144</v>
      </c>
      <c r="S61" s="395">
        <v>124607</v>
      </c>
      <c r="T61" s="395">
        <v>4.160483257229834</v>
      </c>
      <c r="U61" s="395">
        <v>60.569133355268974</v>
      </c>
      <c r="V61" s="395">
        <v>91.032497917766563</v>
      </c>
      <c r="W61" s="395">
        <v>83.593019413035506</v>
      </c>
      <c r="X61" s="395">
        <v>2.0651002029426686</v>
      </c>
      <c r="Y61" s="395">
        <v>4.1302004058853372</v>
      </c>
      <c r="Z61" s="395">
        <v>0</v>
      </c>
      <c r="AA61" s="395">
        <v>9.2309751653173766</v>
      </c>
      <c r="AB61" s="395">
        <v>2.5497154553872305</v>
      </c>
      <c r="AC61" s="395">
        <v>-31.420994060019542</v>
      </c>
      <c r="AD61" s="395">
        <v>8.5081872011622632</v>
      </c>
      <c r="AE61" s="395">
        <v>8.41605124102351</v>
      </c>
      <c r="AF61" s="395">
        <v>1739</v>
      </c>
      <c r="AG61" s="395">
        <v>0</v>
      </c>
      <c r="AH61" s="395">
        <v>0</v>
      </c>
      <c r="AI61" s="395">
        <v>573</v>
      </c>
      <c r="AJ61" s="395">
        <v>5931</v>
      </c>
      <c r="AK61" s="395">
        <v>1893</v>
      </c>
      <c r="AL61" s="395">
        <v>9711</v>
      </c>
      <c r="AM61" s="395">
        <v>5</v>
      </c>
      <c r="AN61" s="395">
        <v>1622</v>
      </c>
      <c r="AO61" s="395">
        <v>1081</v>
      </c>
      <c r="AP61" s="395">
        <v>655</v>
      </c>
    </row>
    <row r="62" spans="1:42">
      <c r="A62" s="395">
        <v>2</v>
      </c>
      <c r="B62" s="395">
        <v>23</v>
      </c>
      <c r="C62" s="395">
        <v>2023</v>
      </c>
      <c r="D62" s="395">
        <v>11</v>
      </c>
      <c r="E62" s="395">
        <v>99</v>
      </c>
      <c r="F62" s="395">
        <v>99</v>
      </c>
      <c r="G62" s="395">
        <v>99</v>
      </c>
      <c r="H62" s="395">
        <v>99</v>
      </c>
      <c r="I62" s="395">
        <v>99</v>
      </c>
      <c r="J62" s="395">
        <v>999</v>
      </c>
      <c r="K62" s="395">
        <v>99</v>
      </c>
      <c r="L62" s="395">
        <v>99</v>
      </c>
      <c r="M62" s="395">
        <v>99</v>
      </c>
      <c r="N62" s="395">
        <v>99</v>
      </c>
      <c r="O62" s="395">
        <v>99</v>
      </c>
      <c r="P62" s="395">
        <v>9999</v>
      </c>
      <c r="Q62" s="395">
        <v>1172</v>
      </c>
      <c r="R62" s="395">
        <v>139709</v>
      </c>
      <c r="S62" s="395">
        <v>138957</v>
      </c>
      <c r="T62" s="395">
        <v>3.9602387820398119</v>
      </c>
      <c r="U62" s="395">
        <v>60.692933785271698</v>
      </c>
      <c r="V62" s="395">
        <v>90.731614667955554</v>
      </c>
      <c r="W62" s="395">
        <v>83.478181091992255</v>
      </c>
      <c r="X62" s="395">
        <v>2.0871955278471686</v>
      </c>
      <c r="Y62" s="395">
        <v>4.1743910556943371</v>
      </c>
      <c r="Z62" s="395">
        <v>0</v>
      </c>
      <c r="AA62" s="395">
        <v>9.3745444862760934</v>
      </c>
      <c r="AB62" s="395">
        <v>2.5227689185692688</v>
      </c>
      <c r="AC62" s="395">
        <v>-31.779596271203445</v>
      </c>
      <c r="AD62" s="395">
        <v>9.4231221912035377</v>
      </c>
      <c r="AE62" s="395">
        <v>9.3723678462390687</v>
      </c>
      <c r="AF62" s="395">
        <v>1960</v>
      </c>
      <c r="AG62" s="395">
        <v>1</v>
      </c>
      <c r="AH62" s="395">
        <v>0</v>
      </c>
      <c r="AI62" s="395">
        <v>776</v>
      </c>
      <c r="AJ62" s="395">
        <v>6582</v>
      </c>
      <c r="AK62" s="395">
        <v>2185</v>
      </c>
      <c r="AL62" s="395">
        <v>11316</v>
      </c>
      <c r="AM62" s="395">
        <v>11</v>
      </c>
      <c r="AN62" s="395">
        <v>1864</v>
      </c>
      <c r="AO62" s="395">
        <v>1356</v>
      </c>
      <c r="AP62" s="395">
        <v>630</v>
      </c>
    </row>
    <row r="63" spans="1:42">
      <c r="A63" s="395">
        <v>2</v>
      </c>
      <c r="B63" s="395">
        <v>24</v>
      </c>
      <c r="C63" s="395">
        <v>2023</v>
      </c>
      <c r="D63" s="395">
        <v>12</v>
      </c>
      <c r="E63" s="395">
        <v>99</v>
      </c>
      <c r="F63" s="395">
        <v>99</v>
      </c>
      <c r="G63" s="395">
        <v>99</v>
      </c>
      <c r="H63" s="395">
        <v>99</v>
      </c>
      <c r="I63" s="395">
        <v>99</v>
      </c>
      <c r="J63" s="395">
        <v>999</v>
      </c>
      <c r="K63" s="395">
        <v>99</v>
      </c>
      <c r="L63" s="395">
        <v>99</v>
      </c>
      <c r="M63" s="395">
        <v>99</v>
      </c>
      <c r="N63" s="395">
        <v>99</v>
      </c>
      <c r="O63" s="395">
        <v>99</v>
      </c>
      <c r="P63" s="395">
        <v>9999</v>
      </c>
      <c r="Q63" s="395">
        <v>1025</v>
      </c>
      <c r="R63" s="395">
        <v>110692</v>
      </c>
      <c r="S63" s="395">
        <v>109798</v>
      </c>
      <c r="T63" s="395">
        <v>3.6064214216022847</v>
      </c>
      <c r="U63" s="395">
        <v>60.859669575037799</v>
      </c>
      <c r="V63" s="395">
        <v>87.261435295628516</v>
      </c>
      <c r="W63" s="395">
        <v>80.218924570575439</v>
      </c>
      <c r="X63" s="395">
        <v>1.6830484587865429</v>
      </c>
      <c r="Y63" s="395">
        <v>3.3660969175730857</v>
      </c>
      <c r="Z63" s="395">
        <v>0</v>
      </c>
      <c r="AA63" s="395">
        <v>9.4107648241590844</v>
      </c>
      <c r="AB63" s="395">
        <v>2.4531118936801839</v>
      </c>
      <c r="AC63" s="395">
        <v>-32.163629990674728</v>
      </c>
      <c r="AD63" s="395">
        <v>7.4659774358752991</v>
      </c>
      <c r="AE63" s="395">
        <v>7.1165119549193108</v>
      </c>
      <c r="AF63" s="395">
        <v>1467</v>
      </c>
      <c r="AG63" s="395">
        <v>0</v>
      </c>
      <c r="AH63" s="395">
        <v>0</v>
      </c>
      <c r="AI63" s="395">
        <v>654</v>
      </c>
      <c r="AJ63" s="395">
        <v>5492</v>
      </c>
      <c r="AK63" s="395">
        <v>1494</v>
      </c>
      <c r="AL63" s="395">
        <v>8193</v>
      </c>
      <c r="AM63" s="395">
        <v>2</v>
      </c>
      <c r="AN63" s="395">
        <v>1554</v>
      </c>
      <c r="AO63" s="395">
        <v>1027</v>
      </c>
      <c r="AP63" s="395">
        <v>580</v>
      </c>
    </row>
    <row r="64" spans="1:42">
      <c r="A64" s="395">
        <v>2</v>
      </c>
      <c r="B64" s="395">
        <v>25</v>
      </c>
      <c r="C64" s="395">
        <v>2022</v>
      </c>
      <c r="D64" s="395">
        <v>1</v>
      </c>
      <c r="E64" s="395">
        <v>99</v>
      </c>
      <c r="F64" s="395">
        <v>99</v>
      </c>
      <c r="G64" s="395">
        <v>99</v>
      </c>
      <c r="H64" s="395">
        <v>99</v>
      </c>
      <c r="I64" s="395">
        <v>99</v>
      </c>
      <c r="J64" s="395">
        <v>999</v>
      </c>
      <c r="K64" s="395">
        <v>99</v>
      </c>
      <c r="L64" s="395">
        <v>99</v>
      </c>
      <c r="M64" s="395">
        <v>99</v>
      </c>
      <c r="N64" s="395">
        <v>99</v>
      </c>
      <c r="O64" s="395">
        <v>99</v>
      </c>
      <c r="P64" s="395">
        <v>9999</v>
      </c>
      <c r="Q64" s="395">
        <v>1125</v>
      </c>
      <c r="R64" s="395">
        <v>132354</v>
      </c>
      <c r="S64" s="395">
        <v>131747</v>
      </c>
      <c r="T64" s="395">
        <v>3.9469755353068288</v>
      </c>
      <c r="U64" s="395">
        <v>60.697086081656494</v>
      </c>
      <c r="V64" s="395">
        <v>93.128216027107058</v>
      </c>
      <c r="W64" s="395">
        <v>85.670033700956409</v>
      </c>
      <c r="X64" s="395">
        <v>2.2711818305453559</v>
      </c>
      <c r="Y64" s="395">
        <v>4.5423636610907119</v>
      </c>
      <c r="Z64" s="395">
        <v>0</v>
      </c>
      <c r="AA64" s="395">
        <v>9.6073750220648346</v>
      </c>
      <c r="AB64" s="395">
        <v>2.4810443080209477</v>
      </c>
      <c r="AC64" s="395">
        <v>-33.78370960733681</v>
      </c>
      <c r="AD64" s="395">
        <v>8.9720394012132729</v>
      </c>
      <c r="AE64" s="395">
        <v>9.0346660144407487</v>
      </c>
      <c r="AF64" s="395">
        <v>2290</v>
      </c>
      <c r="AG64" s="395">
        <v>3</v>
      </c>
      <c r="AH64" s="395">
        <v>0</v>
      </c>
      <c r="AI64" s="395">
        <v>855</v>
      </c>
      <c r="AJ64" s="395">
        <v>6442</v>
      </c>
      <c r="AK64" s="395">
        <v>1728</v>
      </c>
      <c r="AL64" s="395">
        <v>9827</v>
      </c>
      <c r="AM64" s="395">
        <v>2</v>
      </c>
      <c r="AN64" s="395">
        <v>1849</v>
      </c>
      <c r="AO64" s="395">
        <v>1681</v>
      </c>
      <c r="AP64" s="395">
        <v>676</v>
      </c>
    </row>
    <row r="65" spans="1:42">
      <c r="A65" s="395">
        <v>2</v>
      </c>
      <c r="B65" s="395">
        <v>26</v>
      </c>
      <c r="C65" s="395">
        <v>2022</v>
      </c>
      <c r="D65" s="395">
        <v>2</v>
      </c>
      <c r="E65" s="395">
        <v>99</v>
      </c>
      <c r="F65" s="395">
        <v>99</v>
      </c>
      <c r="G65" s="395">
        <v>99</v>
      </c>
      <c r="H65" s="395">
        <v>99</v>
      </c>
      <c r="I65" s="395">
        <v>99</v>
      </c>
      <c r="J65" s="395">
        <v>999</v>
      </c>
      <c r="K65" s="395">
        <v>99</v>
      </c>
      <c r="L65" s="395">
        <v>99</v>
      </c>
      <c r="M65" s="395">
        <v>99</v>
      </c>
      <c r="N65" s="395">
        <v>99</v>
      </c>
      <c r="O65" s="395">
        <v>99</v>
      </c>
      <c r="P65" s="395">
        <v>9999</v>
      </c>
      <c r="Q65" s="395">
        <v>1040</v>
      </c>
      <c r="R65" s="395">
        <v>111760</v>
      </c>
      <c r="S65" s="395">
        <v>111312</v>
      </c>
      <c r="T65" s="395">
        <v>3.7865246957766647</v>
      </c>
      <c r="U65" s="395">
        <v>60.771066911024874</v>
      </c>
      <c r="V65" s="395">
        <v>92.435124521300011</v>
      </c>
      <c r="W65" s="395">
        <v>85.08170457812264</v>
      </c>
      <c r="X65" s="395">
        <v>2.1447745168217605</v>
      </c>
      <c r="Y65" s="395">
        <v>4.2895490336435209</v>
      </c>
      <c r="Z65" s="395">
        <v>0</v>
      </c>
      <c r="AA65" s="395">
        <v>9.2631245107842588</v>
      </c>
      <c r="AB65" s="395">
        <v>2.4464420819351722</v>
      </c>
      <c r="AC65" s="395">
        <v>-33.563182712148958</v>
      </c>
      <c r="AD65" s="395">
        <v>7.5760092137721244</v>
      </c>
      <c r="AE65" s="395">
        <v>7.5808970411035519</v>
      </c>
      <c r="AF65" s="395">
        <v>1944</v>
      </c>
      <c r="AG65" s="395">
        <v>2</v>
      </c>
      <c r="AH65" s="395">
        <v>0</v>
      </c>
      <c r="AI65" s="395">
        <v>707</v>
      </c>
      <c r="AJ65" s="395">
        <v>6497</v>
      </c>
      <c r="AK65" s="395">
        <v>1651</v>
      </c>
      <c r="AL65" s="395">
        <v>7585</v>
      </c>
      <c r="AM65" s="395">
        <v>2</v>
      </c>
      <c r="AN65" s="395">
        <v>1637</v>
      </c>
      <c r="AO65" s="395">
        <v>1372</v>
      </c>
      <c r="AP65" s="395">
        <v>625</v>
      </c>
    </row>
    <row r="66" spans="1:42">
      <c r="A66" s="395">
        <v>2</v>
      </c>
      <c r="B66" s="395">
        <v>27</v>
      </c>
      <c r="C66" s="395">
        <v>2022</v>
      </c>
      <c r="D66" s="395">
        <v>3</v>
      </c>
      <c r="E66" s="395">
        <v>99</v>
      </c>
      <c r="F66" s="395">
        <v>99</v>
      </c>
      <c r="G66" s="395">
        <v>99</v>
      </c>
      <c r="H66" s="395">
        <v>99</v>
      </c>
      <c r="I66" s="395">
        <v>99</v>
      </c>
      <c r="J66" s="395">
        <v>999</v>
      </c>
      <c r="K66" s="395">
        <v>99</v>
      </c>
      <c r="L66" s="395">
        <v>99</v>
      </c>
      <c r="M66" s="395">
        <v>99</v>
      </c>
      <c r="N66" s="395">
        <v>99</v>
      </c>
      <c r="O66" s="395">
        <v>99</v>
      </c>
      <c r="P66" s="395">
        <v>9999</v>
      </c>
      <c r="Q66" s="395">
        <v>1165</v>
      </c>
      <c r="R66" s="395">
        <v>138913</v>
      </c>
      <c r="S66" s="395">
        <v>138001</v>
      </c>
      <c r="T66" s="395">
        <v>3.8880450353818574</v>
      </c>
      <c r="U66" s="395">
        <v>60.744965616191188</v>
      </c>
      <c r="V66" s="395">
        <v>92.376036451068501</v>
      </c>
      <c r="W66" s="395">
        <v>84.953808305737411</v>
      </c>
      <c r="X66" s="395">
        <v>1.4620661853102299</v>
      </c>
      <c r="Y66" s="395">
        <v>2.9241323706204598</v>
      </c>
      <c r="Z66" s="395">
        <v>0</v>
      </c>
      <c r="AA66" s="395">
        <v>9.4765596695990375</v>
      </c>
      <c r="AB66" s="395">
        <v>2.5324569205655094</v>
      </c>
      <c r="AC66" s="395">
        <v>-35.965922240931555</v>
      </c>
      <c r="AD66" s="395">
        <v>9.4166622039435079</v>
      </c>
      <c r="AE66" s="395">
        <v>9.3844217144854696</v>
      </c>
      <c r="AF66" s="395">
        <v>2384</v>
      </c>
      <c r="AG66" s="395">
        <v>1</v>
      </c>
      <c r="AH66" s="395">
        <v>0</v>
      </c>
      <c r="AI66" s="395">
        <v>806</v>
      </c>
      <c r="AJ66" s="395">
        <v>7172</v>
      </c>
      <c r="AK66" s="395">
        <v>1702</v>
      </c>
      <c r="AL66" s="395">
        <v>8512</v>
      </c>
      <c r="AM66" s="395">
        <v>5</v>
      </c>
      <c r="AN66" s="395">
        <v>1910</v>
      </c>
      <c r="AO66" s="395">
        <v>1658</v>
      </c>
      <c r="AP66" s="395">
        <v>686</v>
      </c>
    </row>
    <row r="67" spans="1:42">
      <c r="A67" s="395">
        <v>2</v>
      </c>
      <c r="B67" s="395">
        <v>28</v>
      </c>
      <c r="C67" s="395">
        <v>2022</v>
      </c>
      <c r="D67" s="395">
        <v>4</v>
      </c>
      <c r="E67" s="395">
        <v>99</v>
      </c>
      <c r="F67" s="395">
        <v>99</v>
      </c>
      <c r="G67" s="395">
        <v>99</v>
      </c>
      <c r="H67" s="395">
        <v>99</v>
      </c>
      <c r="I67" s="395">
        <v>99</v>
      </c>
      <c r="J67" s="395">
        <v>999</v>
      </c>
      <c r="K67" s="395">
        <v>99</v>
      </c>
      <c r="L67" s="395">
        <v>99</v>
      </c>
      <c r="M67" s="395">
        <v>99</v>
      </c>
      <c r="N67" s="395">
        <v>99</v>
      </c>
      <c r="O67" s="395">
        <v>99</v>
      </c>
      <c r="P67" s="395">
        <v>9999</v>
      </c>
      <c r="Q67" s="395">
        <v>1030</v>
      </c>
      <c r="R67" s="395">
        <v>113704</v>
      </c>
      <c r="S67" s="395">
        <v>113152</v>
      </c>
      <c r="T67" s="395">
        <v>3.9210230071061698</v>
      </c>
      <c r="U67" s="395">
        <v>60.743168481334806</v>
      </c>
      <c r="V67" s="395">
        <v>92.709131436504833</v>
      </c>
      <c r="W67" s="395">
        <v>85.317065363404282</v>
      </c>
      <c r="X67" s="395">
        <v>2.0060859776261171</v>
      </c>
      <c r="Y67" s="395">
        <v>4.0121719552522341</v>
      </c>
      <c r="Z67" s="395">
        <v>0</v>
      </c>
      <c r="AA67" s="395">
        <v>9.5191228310581053</v>
      </c>
      <c r="AB67" s="395">
        <v>2.5655215108220726</v>
      </c>
      <c r="AC67" s="395">
        <v>-34.897675934146882</v>
      </c>
      <c r="AD67" s="395">
        <v>7.7077894742550592</v>
      </c>
      <c r="AE67" s="395">
        <v>7.7275277526322643</v>
      </c>
      <c r="AF67" s="395">
        <v>2049</v>
      </c>
      <c r="AG67" s="395">
        <v>0</v>
      </c>
      <c r="AH67" s="395">
        <v>0</v>
      </c>
      <c r="AI67" s="395">
        <v>565</v>
      </c>
      <c r="AJ67" s="395">
        <v>5556</v>
      </c>
      <c r="AK67" s="395">
        <v>1449</v>
      </c>
      <c r="AL67" s="395">
        <v>6215</v>
      </c>
      <c r="AM67" s="395">
        <v>0</v>
      </c>
      <c r="AN67" s="395">
        <v>1627</v>
      </c>
      <c r="AO67" s="395">
        <v>1499</v>
      </c>
      <c r="AP67" s="395">
        <v>617</v>
      </c>
    </row>
    <row r="68" spans="1:42">
      <c r="A68" s="395">
        <v>2</v>
      </c>
      <c r="B68" s="395">
        <v>29</v>
      </c>
      <c r="C68" s="395">
        <v>2022</v>
      </c>
      <c r="D68" s="395">
        <v>5</v>
      </c>
      <c r="E68" s="395">
        <v>99</v>
      </c>
      <c r="F68" s="395">
        <v>99</v>
      </c>
      <c r="G68" s="395">
        <v>99</v>
      </c>
      <c r="H68" s="395">
        <v>99</v>
      </c>
      <c r="I68" s="395">
        <v>99</v>
      </c>
      <c r="J68" s="395">
        <v>999</v>
      </c>
      <c r="K68" s="395">
        <v>99</v>
      </c>
      <c r="L68" s="395">
        <v>99</v>
      </c>
      <c r="M68" s="395">
        <v>99</v>
      </c>
      <c r="N68" s="395">
        <v>99</v>
      </c>
      <c r="O68" s="395">
        <v>99</v>
      </c>
      <c r="P68" s="395">
        <v>9999</v>
      </c>
      <c r="Q68" s="395">
        <v>1079</v>
      </c>
      <c r="R68" s="395">
        <v>119836</v>
      </c>
      <c r="S68" s="395">
        <v>119234</v>
      </c>
      <c r="T68" s="395">
        <v>3.9878667512266777</v>
      </c>
      <c r="U68" s="395">
        <v>60.700035224851987</v>
      </c>
      <c r="V68" s="395">
        <v>92.284423606077581</v>
      </c>
      <c r="W68" s="395">
        <v>84.917462049416073</v>
      </c>
      <c r="X68" s="395">
        <v>2.0694949764678396</v>
      </c>
      <c r="Y68" s="395">
        <v>4.1389899529356793</v>
      </c>
      <c r="Z68" s="395">
        <v>0</v>
      </c>
      <c r="AA68" s="395">
        <v>9.7857982482900017</v>
      </c>
      <c r="AB68" s="395">
        <v>2.5456093525840848</v>
      </c>
      <c r="AC68" s="395">
        <v>-34.682013171320875</v>
      </c>
      <c r="AD68" s="395">
        <v>8.1234667156549385</v>
      </c>
      <c r="AE68" s="395">
        <v>8.1047486287699098</v>
      </c>
      <c r="AF68" s="395">
        <v>1888</v>
      </c>
      <c r="AG68" s="395">
        <v>2</v>
      </c>
      <c r="AH68" s="395">
        <v>0</v>
      </c>
      <c r="AI68" s="395">
        <v>648</v>
      </c>
      <c r="AJ68" s="395">
        <v>6142</v>
      </c>
      <c r="AK68" s="395">
        <v>1487</v>
      </c>
      <c r="AL68" s="395">
        <v>7205</v>
      </c>
      <c r="AM68" s="395">
        <v>1</v>
      </c>
      <c r="AN68" s="395">
        <v>1994</v>
      </c>
      <c r="AO68" s="395">
        <v>1275</v>
      </c>
      <c r="AP68" s="395">
        <v>659</v>
      </c>
    </row>
    <row r="69" spans="1:42">
      <c r="A69" s="395">
        <v>2</v>
      </c>
      <c r="B69" s="395">
        <v>30</v>
      </c>
      <c r="C69" s="395">
        <v>2022</v>
      </c>
      <c r="D69" s="395">
        <v>6</v>
      </c>
      <c r="E69" s="395">
        <v>99</v>
      </c>
      <c r="F69" s="395">
        <v>99</v>
      </c>
      <c r="G69" s="395">
        <v>99</v>
      </c>
      <c r="H69" s="395">
        <v>99</v>
      </c>
      <c r="I69" s="395">
        <v>99</v>
      </c>
      <c r="J69" s="395">
        <v>999</v>
      </c>
      <c r="K69" s="395">
        <v>99</v>
      </c>
      <c r="L69" s="395">
        <v>99</v>
      </c>
      <c r="M69" s="395">
        <v>99</v>
      </c>
      <c r="N69" s="395">
        <v>99</v>
      </c>
      <c r="O69" s="395">
        <v>99</v>
      </c>
      <c r="P69" s="395">
        <v>9999</v>
      </c>
      <c r="Q69" s="395">
        <v>1114</v>
      </c>
      <c r="R69" s="395">
        <v>123909</v>
      </c>
      <c r="S69" s="395">
        <v>123325</v>
      </c>
      <c r="T69" s="395">
        <v>4.1509656280011935</v>
      </c>
      <c r="U69" s="395">
        <v>60.590269612811674</v>
      </c>
      <c r="V69" s="395">
        <v>92.624988848402737</v>
      </c>
      <c r="W69" s="395">
        <v>85.25264950334487</v>
      </c>
      <c r="X69" s="395">
        <v>1.333236488067856</v>
      </c>
      <c r="Y69" s="395">
        <v>2.666472976135712</v>
      </c>
      <c r="Z69" s="395">
        <v>0</v>
      </c>
      <c r="AA69" s="395">
        <v>9.7467089662194049</v>
      </c>
      <c r="AB69" s="395">
        <v>2.5161119948302431</v>
      </c>
      <c r="AC69" s="395">
        <v>-31.274534547836968</v>
      </c>
      <c r="AD69" s="395">
        <v>8.3995680535906381</v>
      </c>
      <c r="AE69" s="395">
        <v>8.4159169135563054</v>
      </c>
      <c r="AF69" s="395">
        <v>1784</v>
      </c>
      <c r="AG69" s="395">
        <v>0</v>
      </c>
      <c r="AH69" s="395">
        <v>0</v>
      </c>
      <c r="AI69" s="395">
        <v>584</v>
      </c>
      <c r="AJ69" s="395">
        <v>6501</v>
      </c>
      <c r="AK69" s="395">
        <v>1328</v>
      </c>
      <c r="AL69" s="395">
        <v>7974</v>
      </c>
      <c r="AM69" s="395">
        <v>6</v>
      </c>
      <c r="AN69" s="395">
        <v>1615</v>
      </c>
      <c r="AO69" s="395">
        <v>1120</v>
      </c>
      <c r="AP69" s="395">
        <v>672</v>
      </c>
    </row>
    <row r="70" spans="1:42">
      <c r="A70" s="395">
        <v>2</v>
      </c>
      <c r="B70" s="395">
        <v>31</v>
      </c>
      <c r="C70" s="395">
        <v>2022</v>
      </c>
      <c r="D70" s="395">
        <v>7</v>
      </c>
      <c r="E70" s="395">
        <v>99</v>
      </c>
      <c r="F70" s="395">
        <v>99</v>
      </c>
      <c r="G70" s="395">
        <v>99</v>
      </c>
      <c r="H70" s="395">
        <v>99</v>
      </c>
      <c r="I70" s="395">
        <v>99</v>
      </c>
      <c r="J70" s="395">
        <v>999</v>
      </c>
      <c r="K70" s="395">
        <v>99</v>
      </c>
      <c r="L70" s="395">
        <v>99</v>
      </c>
      <c r="M70" s="395">
        <v>99</v>
      </c>
      <c r="N70" s="395">
        <v>99</v>
      </c>
      <c r="O70" s="395">
        <v>99</v>
      </c>
      <c r="P70" s="395">
        <v>9999</v>
      </c>
      <c r="Q70" s="395">
        <v>1032</v>
      </c>
      <c r="R70" s="395">
        <v>116006</v>
      </c>
      <c r="S70" s="395">
        <v>115313</v>
      </c>
      <c r="T70" s="395">
        <v>4.1714221678189052</v>
      </c>
      <c r="U70" s="395">
        <v>60.561601900913189</v>
      </c>
      <c r="V70" s="395">
        <v>92.071747272925904</v>
      </c>
      <c r="W70" s="395">
        <v>84.717000338210553</v>
      </c>
      <c r="X70" s="395">
        <v>1.9180042411599401</v>
      </c>
      <c r="Y70" s="395">
        <v>3.8360084823198801</v>
      </c>
      <c r="Z70" s="395">
        <v>0</v>
      </c>
      <c r="AA70" s="395">
        <v>9.4909715814082105</v>
      </c>
      <c r="AB70" s="395">
        <v>2.5405928225946877</v>
      </c>
      <c r="AC70" s="395">
        <v>-34.540319518903559</v>
      </c>
      <c r="AD70" s="395">
        <v>7.8638379102796048</v>
      </c>
      <c r="AE70" s="395">
        <v>7.8197212305279074</v>
      </c>
      <c r="AF70" s="395">
        <v>1598</v>
      </c>
      <c r="AG70" s="395">
        <v>0</v>
      </c>
      <c r="AH70" s="395">
        <v>0</v>
      </c>
      <c r="AI70" s="395">
        <v>572</v>
      </c>
      <c r="AJ70" s="395">
        <v>7795</v>
      </c>
      <c r="AK70" s="395">
        <v>1745</v>
      </c>
      <c r="AL70" s="395">
        <v>11390</v>
      </c>
      <c r="AM70" s="395">
        <v>1</v>
      </c>
      <c r="AN70" s="395">
        <v>1735</v>
      </c>
      <c r="AO70" s="395">
        <v>950</v>
      </c>
      <c r="AP70" s="395">
        <v>615</v>
      </c>
    </row>
    <row r="71" spans="1:42">
      <c r="A71" s="395">
        <v>2</v>
      </c>
      <c r="B71" s="395">
        <v>32</v>
      </c>
      <c r="C71" s="395">
        <v>2022</v>
      </c>
      <c r="D71" s="395">
        <v>8</v>
      </c>
      <c r="E71" s="395">
        <v>99</v>
      </c>
      <c r="F71" s="395">
        <v>99</v>
      </c>
      <c r="G71" s="395">
        <v>99</v>
      </c>
      <c r="H71" s="395">
        <v>99</v>
      </c>
      <c r="I71" s="395">
        <v>99</v>
      </c>
      <c r="J71" s="395">
        <v>999</v>
      </c>
      <c r="K71" s="395">
        <v>99</v>
      </c>
      <c r="L71" s="395">
        <v>99</v>
      </c>
      <c r="M71" s="395">
        <v>99</v>
      </c>
      <c r="N71" s="395">
        <v>99</v>
      </c>
      <c r="O71" s="395">
        <v>99</v>
      </c>
      <c r="P71" s="395">
        <v>9999</v>
      </c>
      <c r="Q71" s="395">
        <v>1152</v>
      </c>
      <c r="R71" s="395">
        <v>132479</v>
      </c>
      <c r="S71" s="395">
        <v>131896</v>
      </c>
      <c r="T71" s="395">
        <v>4.220049970183954</v>
      </c>
      <c r="U71" s="395">
        <v>60.569964214229394</v>
      </c>
      <c r="V71" s="395">
        <v>92.570396413971068</v>
      </c>
      <c r="W71" s="395">
        <v>85.221767908049614</v>
      </c>
      <c r="X71" s="395">
        <v>2.1346779489579495</v>
      </c>
      <c r="Y71" s="395">
        <v>4.269355897915899</v>
      </c>
      <c r="Z71" s="395">
        <v>0</v>
      </c>
      <c r="AA71" s="395">
        <v>9.4565268248214238</v>
      </c>
      <c r="AB71" s="395">
        <v>2.5984327486720553</v>
      </c>
      <c r="AC71" s="395">
        <v>-33.457586426331595</v>
      </c>
      <c r="AD71" s="395">
        <v>8.9805129261928816</v>
      </c>
      <c r="AE71" s="395">
        <v>8.9975567461382298</v>
      </c>
      <c r="AF71" s="395">
        <v>1719</v>
      </c>
      <c r="AG71" s="395">
        <v>1</v>
      </c>
      <c r="AH71" s="395">
        <v>0</v>
      </c>
      <c r="AI71" s="395">
        <v>590</v>
      </c>
      <c r="AJ71" s="395">
        <v>6892</v>
      </c>
      <c r="AK71" s="395">
        <v>1187</v>
      </c>
      <c r="AL71" s="395">
        <v>13303</v>
      </c>
      <c r="AM71" s="395">
        <v>2</v>
      </c>
      <c r="AN71" s="395">
        <v>1687</v>
      </c>
      <c r="AO71" s="395">
        <v>1089</v>
      </c>
      <c r="AP71" s="395">
        <v>666</v>
      </c>
    </row>
    <row r="72" spans="1:42">
      <c r="A72" s="395">
        <v>2</v>
      </c>
      <c r="B72" s="395">
        <v>33</v>
      </c>
      <c r="C72" s="395">
        <v>2022</v>
      </c>
      <c r="D72" s="395">
        <v>9</v>
      </c>
      <c r="E72" s="395">
        <v>99</v>
      </c>
      <c r="F72" s="395">
        <v>99</v>
      </c>
      <c r="G72" s="395">
        <v>99</v>
      </c>
      <c r="H72" s="395">
        <v>99</v>
      </c>
      <c r="I72" s="395">
        <v>99</v>
      </c>
      <c r="J72" s="395">
        <v>999</v>
      </c>
      <c r="K72" s="395">
        <v>99</v>
      </c>
      <c r="L72" s="395">
        <v>99</v>
      </c>
      <c r="M72" s="395">
        <v>99</v>
      </c>
      <c r="N72" s="395">
        <v>99</v>
      </c>
      <c r="O72" s="395">
        <v>99</v>
      </c>
      <c r="P72" s="395">
        <v>9999</v>
      </c>
      <c r="Q72" s="395">
        <v>1198</v>
      </c>
      <c r="R72" s="395">
        <v>119392</v>
      </c>
      <c r="S72" s="395">
        <v>118914</v>
      </c>
      <c r="T72" s="395">
        <v>3.9707434333958735</v>
      </c>
      <c r="U72" s="395">
        <v>60.686193383453592</v>
      </c>
      <c r="V72" s="395">
        <v>93.103332450114266</v>
      </c>
      <c r="W72" s="395">
        <v>85.71021242242287</v>
      </c>
      <c r="X72" s="395">
        <v>2.2287925489144995</v>
      </c>
      <c r="Y72" s="395">
        <v>4.457585097828999</v>
      </c>
      <c r="Z72" s="395">
        <v>0</v>
      </c>
      <c r="AA72" s="395">
        <v>9.5863756163225702</v>
      </c>
      <c r="AB72" s="395">
        <v>2.5837470456184537</v>
      </c>
      <c r="AC72" s="395">
        <v>-31.788565292410201</v>
      </c>
      <c r="AD72" s="395">
        <v>8.0933687549273561</v>
      </c>
      <c r="AE72" s="395">
        <v>8.1584562624304375</v>
      </c>
      <c r="AF72" s="395">
        <v>1984</v>
      </c>
      <c r="AG72" s="395">
        <v>2</v>
      </c>
      <c r="AH72" s="395">
        <v>0</v>
      </c>
      <c r="AI72" s="395">
        <v>614</v>
      </c>
      <c r="AJ72" s="395">
        <v>5982</v>
      </c>
      <c r="AK72" s="395">
        <v>1203</v>
      </c>
      <c r="AL72" s="395">
        <v>13349</v>
      </c>
      <c r="AM72" s="395">
        <v>6</v>
      </c>
      <c r="AN72" s="395">
        <v>1703</v>
      </c>
      <c r="AO72" s="395">
        <v>1142</v>
      </c>
      <c r="AP72" s="395">
        <v>647</v>
      </c>
    </row>
    <row r="73" spans="1:42">
      <c r="A73" s="395">
        <v>2</v>
      </c>
      <c r="B73" s="395">
        <v>34</v>
      </c>
      <c r="C73" s="395">
        <v>2022</v>
      </c>
      <c r="D73" s="395">
        <v>10</v>
      </c>
      <c r="E73" s="395">
        <v>99</v>
      </c>
      <c r="F73" s="395">
        <v>99</v>
      </c>
      <c r="G73" s="395">
        <v>99</v>
      </c>
      <c r="H73" s="395">
        <v>99</v>
      </c>
      <c r="I73" s="395">
        <v>99</v>
      </c>
      <c r="J73" s="395">
        <v>999</v>
      </c>
      <c r="K73" s="395">
        <v>99</v>
      </c>
      <c r="L73" s="395">
        <v>99</v>
      </c>
      <c r="M73" s="395">
        <v>99</v>
      </c>
      <c r="N73" s="395">
        <v>99</v>
      </c>
      <c r="O73" s="395">
        <v>99</v>
      </c>
      <c r="P73" s="395">
        <v>9999</v>
      </c>
      <c r="Q73" s="395">
        <v>1216</v>
      </c>
      <c r="R73" s="395">
        <v>117465</v>
      </c>
      <c r="S73" s="395">
        <v>116990</v>
      </c>
      <c r="T73" s="395">
        <v>4.2058144979355561</v>
      </c>
      <c r="U73" s="395">
        <v>60.556833917428818</v>
      </c>
      <c r="V73" s="395">
        <v>93.759496348320141</v>
      </c>
      <c r="W73" s="395">
        <v>86.299000769296171</v>
      </c>
      <c r="X73" s="395">
        <v>1.9239773549567964</v>
      </c>
      <c r="Y73" s="395">
        <v>3.8479547099135929</v>
      </c>
      <c r="Z73" s="395">
        <v>0</v>
      </c>
      <c r="AA73" s="395">
        <v>9.6648471081062688</v>
      </c>
      <c r="AB73" s="395">
        <v>2.628051629273167</v>
      </c>
      <c r="AC73" s="395">
        <v>-31.80371526166396</v>
      </c>
      <c r="AD73" s="395">
        <v>7.9627408938416444</v>
      </c>
      <c r="AE73" s="395">
        <v>8.0815923165701022</v>
      </c>
      <c r="AF73" s="395">
        <v>1816</v>
      </c>
      <c r="AG73" s="395">
        <v>3</v>
      </c>
      <c r="AH73" s="395">
        <v>0</v>
      </c>
      <c r="AI73" s="395">
        <v>815</v>
      </c>
      <c r="AJ73" s="395">
        <v>5638</v>
      </c>
      <c r="AK73" s="395">
        <v>1552</v>
      </c>
      <c r="AL73" s="395">
        <v>10471</v>
      </c>
      <c r="AM73" s="395">
        <v>2</v>
      </c>
      <c r="AN73" s="395">
        <v>1802</v>
      </c>
      <c r="AO73" s="395">
        <v>1259</v>
      </c>
      <c r="AP73" s="395">
        <v>679</v>
      </c>
    </row>
    <row r="74" spans="1:42">
      <c r="A74" s="395">
        <v>2</v>
      </c>
      <c r="B74" s="395">
        <v>35</v>
      </c>
      <c r="C74" s="395">
        <v>2022</v>
      </c>
      <c r="D74" s="395">
        <v>11</v>
      </c>
      <c r="E74" s="395">
        <v>99</v>
      </c>
      <c r="F74" s="395">
        <v>99</v>
      </c>
      <c r="G74" s="395">
        <v>99</v>
      </c>
      <c r="H74" s="395">
        <v>99</v>
      </c>
      <c r="I74" s="395">
        <v>99</v>
      </c>
      <c r="J74" s="395">
        <v>999</v>
      </c>
      <c r="K74" s="395">
        <v>99</v>
      </c>
      <c r="L74" s="395">
        <v>99</v>
      </c>
      <c r="M74" s="395">
        <v>99</v>
      </c>
      <c r="N74" s="395">
        <v>99</v>
      </c>
      <c r="O74" s="395">
        <v>99</v>
      </c>
      <c r="P74" s="395">
        <v>9999</v>
      </c>
      <c r="Q74" s="395">
        <v>1284</v>
      </c>
      <c r="R74" s="395">
        <v>137987</v>
      </c>
      <c r="S74" s="395">
        <v>137201</v>
      </c>
      <c r="T74" s="395">
        <v>4.0646292766709911</v>
      </c>
      <c r="U74" s="395">
        <v>60.626482314268841</v>
      </c>
      <c r="V74" s="395">
        <v>92.915345598994435</v>
      </c>
      <c r="W74" s="395">
        <v>85.456748128658518</v>
      </c>
      <c r="X74" s="395">
        <v>1.9219201808866049</v>
      </c>
      <c r="Y74" s="395">
        <v>3.8438403617732098</v>
      </c>
      <c r="Z74" s="395">
        <v>0</v>
      </c>
      <c r="AA74" s="395">
        <v>9.8501447538537992</v>
      </c>
      <c r="AB74" s="395">
        <v>2.5830387937718751</v>
      </c>
      <c r="AC74" s="395">
        <v>-30.092576950897879</v>
      </c>
      <c r="AD74" s="395">
        <v>9.3538903308945436</v>
      </c>
      <c r="AE74" s="395">
        <v>9.3852548386163122</v>
      </c>
      <c r="AF74" s="395">
        <v>2102</v>
      </c>
      <c r="AG74" s="395">
        <v>1</v>
      </c>
      <c r="AH74" s="395">
        <v>0</v>
      </c>
      <c r="AI74" s="395">
        <v>947</v>
      </c>
      <c r="AJ74" s="395">
        <v>6471</v>
      </c>
      <c r="AK74" s="395">
        <v>1712</v>
      </c>
      <c r="AL74" s="395">
        <v>10633</v>
      </c>
      <c r="AM74" s="395">
        <v>4</v>
      </c>
      <c r="AN74" s="395">
        <v>2198</v>
      </c>
      <c r="AO74" s="395">
        <v>1483</v>
      </c>
      <c r="AP74" s="395">
        <v>725</v>
      </c>
    </row>
    <row r="75" spans="1:42">
      <c r="A75" s="395">
        <v>2</v>
      </c>
      <c r="B75" s="395">
        <v>36</v>
      </c>
      <c r="C75" s="395">
        <v>2022</v>
      </c>
      <c r="D75" s="395">
        <v>12</v>
      </c>
      <c r="E75" s="395">
        <v>99</v>
      </c>
      <c r="F75" s="395">
        <v>99</v>
      </c>
      <c r="G75" s="395">
        <v>99</v>
      </c>
      <c r="H75" s="395">
        <v>99</v>
      </c>
      <c r="I75" s="395">
        <v>99</v>
      </c>
      <c r="J75" s="395">
        <v>999</v>
      </c>
      <c r="K75" s="395">
        <v>99</v>
      </c>
      <c r="L75" s="395">
        <v>99</v>
      </c>
      <c r="M75" s="395">
        <v>99</v>
      </c>
      <c r="N75" s="395">
        <v>99</v>
      </c>
      <c r="O75" s="395">
        <v>99</v>
      </c>
      <c r="P75" s="395">
        <v>9999</v>
      </c>
      <c r="Q75" s="395">
        <v>1064</v>
      </c>
      <c r="R75" s="395">
        <v>111378</v>
      </c>
      <c r="S75" s="395">
        <v>110915</v>
      </c>
      <c r="T75" s="395">
        <v>3.8322918350123008</v>
      </c>
      <c r="U75" s="395">
        <v>60.741225262588493</v>
      </c>
      <c r="V75" s="395">
        <v>89.451852020442502</v>
      </c>
      <c r="W75" s="395">
        <v>82.326478835143675</v>
      </c>
      <c r="X75" s="395">
        <v>2.1162168471331859</v>
      </c>
      <c r="Y75" s="395">
        <v>4.2324336942663718</v>
      </c>
      <c r="Z75" s="395">
        <v>0</v>
      </c>
      <c r="AA75" s="395">
        <v>9.7499129275416561</v>
      </c>
      <c r="AB75" s="395">
        <v>2.5043993163045881</v>
      </c>
      <c r="AC75" s="395">
        <v>-31.908626344053804</v>
      </c>
      <c r="AD75" s="395">
        <v>7.5501141214344258</v>
      </c>
      <c r="AE75" s="395">
        <v>7.3092405407287933</v>
      </c>
      <c r="AF75" s="395">
        <v>1933</v>
      </c>
      <c r="AG75" s="395">
        <v>2</v>
      </c>
      <c r="AH75" s="395">
        <v>0</v>
      </c>
      <c r="AI75" s="395">
        <v>830</v>
      </c>
      <c r="AJ75" s="395">
        <v>5423</v>
      </c>
      <c r="AK75" s="395">
        <v>1207</v>
      </c>
      <c r="AL75" s="395">
        <v>8813</v>
      </c>
      <c r="AM75" s="395">
        <v>6</v>
      </c>
      <c r="AN75" s="395">
        <v>1935</v>
      </c>
      <c r="AO75" s="395">
        <v>1349</v>
      </c>
      <c r="AP75" s="395">
        <v>635</v>
      </c>
    </row>
    <row r="76" spans="1:42">
      <c r="A76" s="395">
        <v>3</v>
      </c>
      <c r="B76" s="395">
        <v>1</v>
      </c>
      <c r="C76" s="395">
        <v>2024</v>
      </c>
      <c r="D76" s="395">
        <v>99</v>
      </c>
      <c r="E76" s="395">
        <v>1</v>
      </c>
      <c r="F76" s="395">
        <v>99</v>
      </c>
      <c r="G76" s="395">
        <v>99</v>
      </c>
      <c r="H76" s="395">
        <v>99</v>
      </c>
      <c r="I76" s="395">
        <v>99</v>
      </c>
      <c r="J76" s="395">
        <v>999</v>
      </c>
      <c r="K76" s="395">
        <v>99</v>
      </c>
      <c r="L76" s="395">
        <v>99</v>
      </c>
      <c r="M76" s="395">
        <v>99</v>
      </c>
      <c r="N76" s="395">
        <v>99</v>
      </c>
      <c r="O76" s="395">
        <v>99</v>
      </c>
      <c r="P76" s="395">
        <v>9999</v>
      </c>
      <c r="Q76" s="395">
        <v>379</v>
      </c>
      <c r="R76" s="395">
        <v>26513</v>
      </c>
      <c r="S76" s="395">
        <v>26403</v>
      </c>
      <c r="T76" s="395">
        <v>4.1527175347942515</v>
      </c>
      <c r="U76" s="395">
        <v>60.596182252016845</v>
      </c>
      <c r="V76" s="395">
        <v>92.292944238049444</v>
      </c>
      <c r="W76" s="395">
        <v>84.970631746392513</v>
      </c>
      <c r="X76" s="395">
        <v>2.6024968883189374</v>
      </c>
      <c r="Y76" s="395">
        <v>5.2049937766378749</v>
      </c>
      <c r="Z76" s="395">
        <v>0</v>
      </c>
      <c r="AA76" s="395">
        <v>9.5210200509394856</v>
      </c>
      <c r="AB76" s="395">
        <v>2.5272554741164122</v>
      </c>
      <c r="AC76" s="395">
        <v>-32.449735500426272</v>
      </c>
      <c r="AD76" s="395">
        <v>1.7914867049023482</v>
      </c>
      <c r="AE76" s="395">
        <v>1.8560442215464663</v>
      </c>
      <c r="AF76" s="395">
        <v>383</v>
      </c>
      <c r="AG76" s="395">
        <v>0</v>
      </c>
      <c r="AH76" s="395">
        <v>0</v>
      </c>
      <c r="AI76" s="395">
        <v>106</v>
      </c>
      <c r="AJ76" s="395">
        <v>1028</v>
      </c>
      <c r="AK76" s="395">
        <v>219</v>
      </c>
      <c r="AL76" s="395">
        <v>1548</v>
      </c>
      <c r="AM76" s="395">
        <v>1</v>
      </c>
      <c r="AN76" s="395">
        <v>345</v>
      </c>
      <c r="AO76" s="395">
        <v>316</v>
      </c>
      <c r="AP76" s="395">
        <v>203</v>
      </c>
    </row>
    <row r="77" spans="1:42">
      <c r="A77" s="395">
        <v>3</v>
      </c>
      <c r="B77" s="395">
        <v>2</v>
      </c>
      <c r="C77" s="395">
        <v>2024</v>
      </c>
      <c r="D77" s="395">
        <v>99</v>
      </c>
      <c r="E77" s="395">
        <v>2</v>
      </c>
      <c r="F77" s="395">
        <v>99</v>
      </c>
      <c r="G77" s="395">
        <v>99</v>
      </c>
      <c r="H77" s="395">
        <v>99</v>
      </c>
      <c r="I77" s="395">
        <v>99</v>
      </c>
      <c r="J77" s="395">
        <v>999</v>
      </c>
      <c r="K77" s="395">
        <v>99</v>
      </c>
      <c r="L77" s="395">
        <v>99</v>
      </c>
      <c r="M77" s="395">
        <v>99</v>
      </c>
      <c r="N77" s="395">
        <v>99</v>
      </c>
      <c r="O77" s="395">
        <v>99</v>
      </c>
      <c r="P77" s="395">
        <v>9999</v>
      </c>
      <c r="Q77" s="395">
        <v>408</v>
      </c>
      <c r="R77" s="395">
        <v>29258</v>
      </c>
      <c r="S77" s="395">
        <v>29060</v>
      </c>
      <c r="T77" s="395">
        <v>4.3539202953038485</v>
      </c>
      <c r="U77" s="395">
        <v>60.460323468685488</v>
      </c>
      <c r="V77" s="395">
        <v>90.972135955123434</v>
      </c>
      <c r="W77" s="395">
        <v>83.649810736407517</v>
      </c>
      <c r="X77" s="395">
        <v>2.0233782213411717</v>
      </c>
      <c r="Y77" s="395">
        <v>4.0467564426823435</v>
      </c>
      <c r="Z77" s="395">
        <v>0</v>
      </c>
      <c r="AA77" s="395">
        <v>9.3779946058415771</v>
      </c>
      <c r="AB77" s="395">
        <v>2.5242748030801714</v>
      </c>
      <c r="AC77" s="395">
        <v>-32.105730190169311</v>
      </c>
      <c r="AD77" s="395">
        <v>1.9769666960371473</v>
      </c>
      <c r="AE77" s="395">
        <v>2.0110680625996795</v>
      </c>
      <c r="AF77" s="395">
        <v>364</v>
      </c>
      <c r="AG77" s="395">
        <v>1</v>
      </c>
      <c r="AH77" s="395">
        <v>0</v>
      </c>
      <c r="AI77" s="395">
        <v>117</v>
      </c>
      <c r="AJ77" s="395">
        <v>1303</v>
      </c>
      <c r="AK77" s="395">
        <v>321</v>
      </c>
      <c r="AL77" s="395">
        <v>1788</v>
      </c>
      <c r="AM77" s="395">
        <v>1</v>
      </c>
      <c r="AN77" s="395">
        <v>373</v>
      </c>
      <c r="AO77" s="395">
        <v>273</v>
      </c>
      <c r="AP77" s="395">
        <v>217</v>
      </c>
    </row>
    <row r="78" spans="1:42">
      <c r="A78" s="395">
        <v>3</v>
      </c>
      <c r="B78" s="395">
        <v>3</v>
      </c>
      <c r="C78" s="395">
        <v>2024</v>
      </c>
      <c r="D78" s="395">
        <v>99</v>
      </c>
      <c r="E78" s="395">
        <v>3</v>
      </c>
      <c r="F78" s="395">
        <v>99</v>
      </c>
      <c r="G78" s="395">
        <v>99</v>
      </c>
      <c r="H78" s="395">
        <v>99</v>
      </c>
      <c r="I78" s="395">
        <v>99</v>
      </c>
      <c r="J78" s="395">
        <v>999</v>
      </c>
      <c r="K78" s="395">
        <v>99</v>
      </c>
      <c r="L78" s="395">
        <v>99</v>
      </c>
      <c r="M78" s="395">
        <v>99</v>
      </c>
      <c r="N78" s="395">
        <v>99</v>
      </c>
      <c r="O78" s="395">
        <v>99</v>
      </c>
      <c r="P78" s="395">
        <v>9999</v>
      </c>
      <c r="Q78" s="395">
        <v>437</v>
      </c>
      <c r="R78" s="395">
        <v>28578</v>
      </c>
      <c r="S78" s="395">
        <v>28507</v>
      </c>
      <c r="T78" s="395">
        <v>3.93453005808664</v>
      </c>
      <c r="U78" s="395">
        <v>60.737432911214782</v>
      </c>
      <c r="V78" s="395">
        <v>90.747371509101569</v>
      </c>
      <c r="W78" s="395">
        <v>83.606963202020566</v>
      </c>
      <c r="X78" s="395">
        <v>2.2219889425432151</v>
      </c>
      <c r="Y78" s="395">
        <v>4.4439778850864302</v>
      </c>
      <c r="Z78" s="395">
        <v>0</v>
      </c>
      <c r="AA78" s="395">
        <v>9.2402774863548185</v>
      </c>
      <c r="AB78" s="395">
        <v>2.5579040572126313</v>
      </c>
      <c r="AC78" s="395">
        <v>-31.515209380763562</v>
      </c>
      <c r="AD78" s="395">
        <v>1.9310190115301664</v>
      </c>
      <c r="AE78" s="395">
        <v>1.971787737152106</v>
      </c>
      <c r="AF78" s="395">
        <v>425</v>
      </c>
      <c r="AG78" s="395">
        <v>0</v>
      </c>
      <c r="AH78" s="395">
        <v>0</v>
      </c>
      <c r="AI78" s="395">
        <v>137</v>
      </c>
      <c r="AJ78" s="395">
        <v>1576</v>
      </c>
      <c r="AK78" s="395">
        <v>371</v>
      </c>
      <c r="AL78" s="395">
        <v>1809</v>
      </c>
      <c r="AM78" s="395">
        <v>0</v>
      </c>
      <c r="AN78" s="395">
        <v>399</v>
      </c>
      <c r="AO78" s="395">
        <v>268</v>
      </c>
      <c r="AP78" s="395">
        <v>241</v>
      </c>
    </row>
    <row r="79" spans="1:42">
      <c r="A79" s="395">
        <v>3</v>
      </c>
      <c r="B79" s="395">
        <v>4</v>
      </c>
      <c r="C79" s="395">
        <v>2024</v>
      </c>
      <c r="D79" s="395">
        <v>99</v>
      </c>
      <c r="E79" s="395">
        <v>4</v>
      </c>
      <c r="F79" s="395">
        <v>99</v>
      </c>
      <c r="G79" s="395">
        <v>99</v>
      </c>
      <c r="H79" s="395">
        <v>99</v>
      </c>
      <c r="I79" s="395">
        <v>99</v>
      </c>
      <c r="J79" s="395">
        <v>999</v>
      </c>
      <c r="K79" s="395">
        <v>99</v>
      </c>
      <c r="L79" s="395">
        <v>99</v>
      </c>
      <c r="M79" s="395">
        <v>99</v>
      </c>
      <c r="N79" s="395">
        <v>99</v>
      </c>
      <c r="O79" s="395">
        <v>99</v>
      </c>
      <c r="P79" s="395">
        <v>9999</v>
      </c>
      <c r="Q79" s="395">
        <v>414</v>
      </c>
      <c r="R79" s="395">
        <v>28056</v>
      </c>
      <c r="S79" s="395">
        <v>27922</v>
      </c>
      <c r="T79" s="395">
        <v>3.7087254063301969</v>
      </c>
      <c r="U79" s="395">
        <v>60.824940906811825</v>
      </c>
      <c r="V79" s="395">
        <v>89.639867381684851</v>
      </c>
      <c r="W79" s="395">
        <v>82.421302198982971</v>
      </c>
      <c r="X79" s="395">
        <v>1.5968063872255491</v>
      </c>
      <c r="Y79" s="395">
        <v>3.1936127744510983</v>
      </c>
      <c r="Z79" s="395">
        <v>0</v>
      </c>
      <c r="AA79" s="395">
        <v>8.6989542274083931</v>
      </c>
      <c r="AB79" s="395">
        <v>2.5356021746518311</v>
      </c>
      <c r="AC79" s="395">
        <v>-29.788590876878963</v>
      </c>
      <c r="AD79" s="395">
        <v>1.8957474066586304</v>
      </c>
      <c r="AE79" s="395">
        <v>1.9039353220210316</v>
      </c>
      <c r="AF79" s="395">
        <v>387</v>
      </c>
      <c r="AG79" s="395">
        <v>0</v>
      </c>
      <c r="AH79" s="395">
        <v>0</v>
      </c>
      <c r="AI79" s="395">
        <v>131</v>
      </c>
      <c r="AJ79" s="395">
        <v>1466</v>
      </c>
      <c r="AK79" s="395">
        <v>320</v>
      </c>
      <c r="AL79" s="395">
        <v>1791</v>
      </c>
      <c r="AM79" s="395">
        <v>2</v>
      </c>
      <c r="AN79" s="395">
        <v>351</v>
      </c>
      <c r="AO79" s="395">
        <v>292</v>
      </c>
      <c r="AP79" s="395">
        <v>217</v>
      </c>
    </row>
    <row r="80" spans="1:42">
      <c r="A80" s="395">
        <v>3</v>
      </c>
      <c r="B80" s="395">
        <v>5</v>
      </c>
      <c r="C80" s="395">
        <v>2024</v>
      </c>
      <c r="D80" s="395">
        <v>99</v>
      </c>
      <c r="E80" s="395">
        <v>5</v>
      </c>
      <c r="F80" s="395">
        <v>99</v>
      </c>
      <c r="G80" s="395">
        <v>99</v>
      </c>
      <c r="H80" s="395">
        <v>99</v>
      </c>
      <c r="I80" s="395">
        <v>99</v>
      </c>
      <c r="J80" s="395">
        <v>999</v>
      </c>
      <c r="K80" s="395">
        <v>99</v>
      </c>
      <c r="L80" s="395">
        <v>99</v>
      </c>
      <c r="M80" s="395">
        <v>99</v>
      </c>
      <c r="N80" s="395">
        <v>99</v>
      </c>
      <c r="O80" s="395">
        <v>99</v>
      </c>
      <c r="P80" s="395">
        <v>9999</v>
      </c>
      <c r="Q80" s="395">
        <v>456</v>
      </c>
      <c r="R80" s="395">
        <v>29971</v>
      </c>
      <c r="S80" s="395">
        <v>29641</v>
      </c>
      <c r="T80" s="395">
        <v>3.9352040305628786</v>
      </c>
      <c r="U80" s="395">
        <v>60.732735062919602</v>
      </c>
      <c r="V80" s="395">
        <v>90.053826865607903</v>
      </c>
      <c r="W80" s="395">
        <v>82.605917479167715</v>
      </c>
      <c r="X80" s="395">
        <v>1.4881051683293851</v>
      </c>
      <c r="Y80" s="395">
        <v>2.9762103366587702</v>
      </c>
      <c r="Z80" s="395">
        <v>0</v>
      </c>
      <c r="AA80" s="395">
        <v>8.8301516763086383</v>
      </c>
      <c r="AB80" s="395">
        <v>2.5553666455739421</v>
      </c>
      <c r="AC80" s="395">
        <v>-29.973075057864801</v>
      </c>
      <c r="AD80" s="395">
        <v>2.0251441946452022</v>
      </c>
      <c r="AE80" s="395">
        <v>2.0256770463552174</v>
      </c>
      <c r="AF80" s="395">
        <v>403</v>
      </c>
      <c r="AG80" s="395">
        <v>0</v>
      </c>
      <c r="AH80" s="395">
        <v>0</v>
      </c>
      <c r="AI80" s="395">
        <v>142</v>
      </c>
      <c r="AJ80" s="395">
        <v>1747</v>
      </c>
      <c r="AK80" s="395">
        <v>376</v>
      </c>
      <c r="AL80" s="395">
        <v>1736</v>
      </c>
      <c r="AM80" s="395">
        <v>0</v>
      </c>
      <c r="AN80" s="395">
        <v>504</v>
      </c>
      <c r="AO80" s="395">
        <v>301</v>
      </c>
      <c r="AP80" s="395">
        <v>240</v>
      </c>
    </row>
    <row r="81" spans="1:42">
      <c r="A81" s="395">
        <v>3</v>
      </c>
      <c r="B81" s="395">
        <v>6</v>
      </c>
      <c r="C81" s="395">
        <v>2024</v>
      </c>
      <c r="D81" s="395">
        <v>99</v>
      </c>
      <c r="E81" s="395">
        <v>6</v>
      </c>
      <c r="F81" s="395">
        <v>99</v>
      </c>
      <c r="G81" s="395">
        <v>99</v>
      </c>
      <c r="H81" s="395">
        <v>99</v>
      </c>
      <c r="I81" s="395">
        <v>99</v>
      </c>
      <c r="J81" s="395">
        <v>999</v>
      </c>
      <c r="K81" s="395">
        <v>99</v>
      </c>
      <c r="L81" s="395">
        <v>99</v>
      </c>
      <c r="M81" s="395">
        <v>99</v>
      </c>
      <c r="N81" s="395">
        <v>99</v>
      </c>
      <c r="O81" s="395">
        <v>99</v>
      </c>
      <c r="P81" s="395">
        <v>9999</v>
      </c>
      <c r="Q81" s="395">
        <v>456</v>
      </c>
      <c r="R81" s="395">
        <v>28871</v>
      </c>
      <c r="S81" s="395">
        <v>28743</v>
      </c>
      <c r="T81" s="395">
        <v>3.9308302448824071</v>
      </c>
      <c r="U81" s="395">
        <v>60.697700309640602</v>
      </c>
      <c r="V81" s="395">
        <v>89.936354186608042</v>
      </c>
      <c r="W81" s="395">
        <v>82.742385972236718</v>
      </c>
      <c r="X81" s="395">
        <v>2.6704998094974197</v>
      </c>
      <c r="Y81" s="395">
        <v>5.3409996189948394</v>
      </c>
      <c r="Z81" s="395">
        <v>0</v>
      </c>
      <c r="AA81" s="395">
        <v>9.0724540510706806</v>
      </c>
      <c r="AB81" s="395">
        <v>2.5389038389200809</v>
      </c>
      <c r="AC81" s="395">
        <v>-30.977159356892439</v>
      </c>
      <c r="AD81" s="395">
        <v>1.9508170579427329</v>
      </c>
      <c r="AE81" s="395">
        <v>1.9675525093275623</v>
      </c>
      <c r="AF81" s="395">
        <v>429</v>
      </c>
      <c r="AG81" s="395">
        <v>0</v>
      </c>
      <c r="AH81" s="395">
        <v>0</v>
      </c>
      <c r="AI81" s="395">
        <v>165</v>
      </c>
      <c r="AJ81" s="395">
        <v>1506</v>
      </c>
      <c r="AK81" s="395">
        <v>451</v>
      </c>
      <c r="AL81" s="395">
        <v>1523</v>
      </c>
      <c r="AM81" s="395">
        <v>4</v>
      </c>
      <c r="AN81" s="395">
        <v>406</v>
      </c>
      <c r="AO81" s="395">
        <v>299</v>
      </c>
      <c r="AP81" s="395">
        <v>236</v>
      </c>
    </row>
    <row r="82" spans="1:42">
      <c r="A82" s="395">
        <v>3</v>
      </c>
      <c r="B82" s="395">
        <v>7</v>
      </c>
      <c r="C82" s="395">
        <v>2024</v>
      </c>
      <c r="D82" s="395">
        <v>99</v>
      </c>
      <c r="E82" s="395">
        <v>7</v>
      </c>
      <c r="F82" s="395">
        <v>99</v>
      </c>
      <c r="G82" s="395">
        <v>99</v>
      </c>
      <c r="H82" s="395">
        <v>99</v>
      </c>
      <c r="I82" s="395">
        <v>99</v>
      </c>
      <c r="J82" s="395">
        <v>999</v>
      </c>
      <c r="K82" s="395">
        <v>99</v>
      </c>
      <c r="L82" s="395">
        <v>99</v>
      </c>
      <c r="M82" s="395">
        <v>99</v>
      </c>
      <c r="N82" s="395">
        <v>99</v>
      </c>
      <c r="O82" s="395">
        <v>99</v>
      </c>
      <c r="P82" s="395">
        <v>9999</v>
      </c>
      <c r="Q82" s="395">
        <v>418</v>
      </c>
      <c r="R82" s="395">
        <v>27941</v>
      </c>
      <c r="S82" s="395">
        <v>27726</v>
      </c>
      <c r="T82" s="395">
        <v>3.9538670770552247</v>
      </c>
      <c r="U82" s="395">
        <v>60.687765995816207</v>
      </c>
      <c r="V82" s="395">
        <v>90.646020737366953</v>
      </c>
      <c r="W82" s="395">
        <v>83.356153069320939</v>
      </c>
      <c r="X82" s="395">
        <v>1.5604309079846821</v>
      </c>
      <c r="Y82" s="395">
        <v>3.1208618159693642</v>
      </c>
      <c r="Z82" s="395">
        <v>0</v>
      </c>
      <c r="AA82" s="395">
        <v>8.6012625230746949</v>
      </c>
      <c r="AB82" s="395">
        <v>2.5656214191608995</v>
      </c>
      <c r="AC82" s="395">
        <v>-31.384211148151948</v>
      </c>
      <c r="AD82" s="395">
        <v>1.8879768423670087</v>
      </c>
      <c r="AE82" s="395">
        <v>1.9120140482588777</v>
      </c>
      <c r="AF82" s="395">
        <v>418</v>
      </c>
      <c r="AG82" s="395">
        <v>0</v>
      </c>
      <c r="AH82" s="395">
        <v>0</v>
      </c>
      <c r="AI82" s="395">
        <v>138</v>
      </c>
      <c r="AJ82" s="395">
        <v>1559</v>
      </c>
      <c r="AK82" s="395">
        <v>363</v>
      </c>
      <c r="AL82" s="395">
        <v>2001</v>
      </c>
      <c r="AM82" s="395">
        <v>3</v>
      </c>
      <c r="AN82" s="395">
        <v>402</v>
      </c>
      <c r="AO82" s="395">
        <v>303</v>
      </c>
      <c r="AP82" s="395">
        <v>222</v>
      </c>
    </row>
    <row r="83" spans="1:42">
      <c r="A83" s="395">
        <v>3</v>
      </c>
      <c r="B83" s="395">
        <v>8</v>
      </c>
      <c r="C83" s="395">
        <v>2024</v>
      </c>
      <c r="D83" s="395">
        <v>99</v>
      </c>
      <c r="E83" s="395">
        <v>8</v>
      </c>
      <c r="F83" s="395">
        <v>99</v>
      </c>
      <c r="G83" s="395">
        <v>99</v>
      </c>
      <c r="H83" s="395">
        <v>99</v>
      </c>
      <c r="I83" s="395">
        <v>99</v>
      </c>
      <c r="J83" s="395">
        <v>999</v>
      </c>
      <c r="K83" s="395">
        <v>99</v>
      </c>
      <c r="L83" s="395">
        <v>99</v>
      </c>
      <c r="M83" s="395">
        <v>99</v>
      </c>
      <c r="N83" s="395">
        <v>99</v>
      </c>
      <c r="O83" s="395">
        <v>99</v>
      </c>
      <c r="P83" s="395">
        <v>9999</v>
      </c>
      <c r="Q83" s="395">
        <v>436</v>
      </c>
      <c r="R83" s="395">
        <v>30391</v>
      </c>
      <c r="S83" s="395">
        <v>30266</v>
      </c>
      <c r="T83" s="395">
        <v>4.0390576157415028</v>
      </c>
      <c r="U83" s="395">
        <v>60.666027886076783</v>
      </c>
      <c r="V83" s="395">
        <v>89.47157879800163</v>
      </c>
      <c r="W83" s="395">
        <v>82.302160840547359</v>
      </c>
      <c r="X83" s="395">
        <v>1.6682570497844755</v>
      </c>
      <c r="Y83" s="395">
        <v>3.3365140995689511</v>
      </c>
      <c r="Z83" s="395">
        <v>0</v>
      </c>
      <c r="AA83" s="395">
        <v>9.4962524104005759</v>
      </c>
      <c r="AB83" s="395">
        <v>2.5645709288650194</v>
      </c>
      <c r="AC83" s="395">
        <v>-28.727501389046019</v>
      </c>
      <c r="AD83" s="395">
        <v>2.053523646840691</v>
      </c>
      <c r="AE83" s="395">
        <v>2.0607839437396329</v>
      </c>
      <c r="AF83" s="395">
        <v>495</v>
      </c>
      <c r="AG83" s="395">
        <v>0</v>
      </c>
      <c r="AH83" s="395">
        <v>0</v>
      </c>
      <c r="AI83" s="395">
        <v>141</v>
      </c>
      <c r="AJ83" s="395">
        <v>1660</v>
      </c>
      <c r="AK83" s="395">
        <v>430</v>
      </c>
      <c r="AL83" s="395">
        <v>1667</v>
      </c>
      <c r="AM83" s="395">
        <v>1</v>
      </c>
      <c r="AN83" s="395">
        <v>439</v>
      </c>
      <c r="AO83" s="395">
        <v>301</v>
      </c>
      <c r="AP83" s="395">
        <v>233</v>
      </c>
    </row>
    <row r="84" spans="1:42">
      <c r="A84" s="395">
        <v>3</v>
      </c>
      <c r="B84" s="395">
        <v>9</v>
      </c>
      <c r="C84" s="395">
        <v>2024</v>
      </c>
      <c r="D84" s="395">
        <v>99</v>
      </c>
      <c r="E84" s="395">
        <v>9</v>
      </c>
      <c r="F84" s="395">
        <v>99</v>
      </c>
      <c r="G84" s="395">
        <v>99</v>
      </c>
      <c r="H84" s="395">
        <v>99</v>
      </c>
      <c r="I84" s="395">
        <v>99</v>
      </c>
      <c r="J84" s="395">
        <v>999</v>
      </c>
      <c r="K84" s="395">
        <v>99</v>
      </c>
      <c r="L84" s="395">
        <v>99</v>
      </c>
      <c r="M84" s="395">
        <v>99</v>
      </c>
      <c r="N84" s="395">
        <v>99</v>
      </c>
      <c r="O84" s="395">
        <v>99</v>
      </c>
      <c r="P84" s="395">
        <v>9999</v>
      </c>
      <c r="Q84" s="395">
        <v>437</v>
      </c>
      <c r="R84" s="395">
        <v>29385</v>
      </c>
      <c r="S84" s="395">
        <v>29281</v>
      </c>
      <c r="T84" s="395">
        <v>4.0170154840905212</v>
      </c>
      <c r="U84" s="395">
        <v>60.651343874867663</v>
      </c>
      <c r="V84" s="395">
        <v>89.906350329120869</v>
      </c>
      <c r="W84" s="395">
        <v>82.770212765957567</v>
      </c>
      <c r="X84" s="395">
        <v>1.2557427258805511</v>
      </c>
      <c r="Y84" s="395">
        <v>2.5114854517611023</v>
      </c>
      <c r="Z84" s="395">
        <v>0</v>
      </c>
      <c r="AA84" s="395">
        <v>8.8018087353041778</v>
      </c>
      <c r="AB84" s="395">
        <v>2.5273313522695746</v>
      </c>
      <c r="AC84" s="395">
        <v>-28.510632330536961</v>
      </c>
      <c r="AD84" s="395">
        <v>1.9855481018200687</v>
      </c>
      <c r="AE84" s="395">
        <v>2.0050544577056857</v>
      </c>
      <c r="AF84" s="395">
        <v>481</v>
      </c>
      <c r="AG84" s="395">
        <v>0</v>
      </c>
      <c r="AH84" s="395">
        <v>0</v>
      </c>
      <c r="AI84" s="395">
        <v>125</v>
      </c>
      <c r="AJ84" s="395">
        <v>1714</v>
      </c>
      <c r="AK84" s="395">
        <v>295</v>
      </c>
      <c r="AL84" s="395">
        <v>1542</v>
      </c>
      <c r="AM84" s="395">
        <v>0</v>
      </c>
      <c r="AN84" s="395">
        <v>394</v>
      </c>
      <c r="AO84" s="395">
        <v>349</v>
      </c>
      <c r="AP84" s="395">
        <v>246</v>
      </c>
    </row>
    <row r="85" spans="1:42">
      <c r="A85" s="395">
        <v>3</v>
      </c>
      <c r="B85" s="395">
        <v>10</v>
      </c>
      <c r="C85" s="395">
        <v>2024</v>
      </c>
      <c r="D85" s="395">
        <v>99</v>
      </c>
      <c r="E85" s="395">
        <v>10</v>
      </c>
      <c r="F85" s="395">
        <v>99</v>
      </c>
      <c r="G85" s="395">
        <v>99</v>
      </c>
      <c r="H85" s="395">
        <v>99</v>
      </c>
      <c r="I85" s="395">
        <v>99</v>
      </c>
      <c r="J85" s="395">
        <v>999</v>
      </c>
      <c r="K85" s="395">
        <v>99</v>
      </c>
      <c r="L85" s="395">
        <v>99</v>
      </c>
      <c r="M85" s="395">
        <v>99</v>
      </c>
      <c r="N85" s="395">
        <v>99</v>
      </c>
      <c r="O85" s="395">
        <v>99</v>
      </c>
      <c r="P85" s="395">
        <v>9999</v>
      </c>
      <c r="Q85" s="395">
        <v>426</v>
      </c>
      <c r="R85" s="395">
        <v>27909</v>
      </c>
      <c r="S85" s="395">
        <v>27840</v>
      </c>
      <c r="T85" s="395">
        <v>3.874735748324913</v>
      </c>
      <c r="U85" s="395">
        <v>60.742564655172416</v>
      </c>
      <c r="V85" s="395">
        <v>89.778808794409983</v>
      </c>
      <c r="W85" s="395">
        <v>82.70609554597695</v>
      </c>
      <c r="X85" s="395">
        <v>3.4146691031566871</v>
      </c>
      <c r="Y85" s="395">
        <v>6.8293382063133743</v>
      </c>
      <c r="Z85" s="395">
        <v>0</v>
      </c>
      <c r="AA85" s="395">
        <v>8.532197377160573</v>
      </c>
      <c r="AB85" s="395">
        <v>2.511410460877213</v>
      </c>
      <c r="AC85" s="395">
        <v>-28.707891946641656</v>
      </c>
      <c r="AD85" s="395">
        <v>1.8858145983902097</v>
      </c>
      <c r="AE85" s="395">
        <v>1.9049033528216248</v>
      </c>
      <c r="AF85" s="395">
        <v>417</v>
      </c>
      <c r="AG85" s="395">
        <v>0</v>
      </c>
      <c r="AH85" s="395">
        <v>0</v>
      </c>
      <c r="AI85" s="395">
        <v>147</v>
      </c>
      <c r="AJ85" s="395">
        <v>1211</v>
      </c>
      <c r="AK85" s="395">
        <v>426</v>
      </c>
      <c r="AL85" s="395">
        <v>1512</v>
      </c>
      <c r="AM85" s="395">
        <v>0</v>
      </c>
      <c r="AN85" s="395">
        <v>295</v>
      </c>
      <c r="AO85" s="395">
        <v>310</v>
      </c>
      <c r="AP85" s="395">
        <v>232</v>
      </c>
    </row>
    <row r="86" spans="1:42">
      <c r="A86" s="395">
        <v>3</v>
      </c>
      <c r="B86" s="395">
        <v>11</v>
      </c>
      <c r="C86" s="395">
        <v>2024</v>
      </c>
      <c r="D86" s="395">
        <v>99</v>
      </c>
      <c r="E86" s="395">
        <v>11</v>
      </c>
      <c r="F86" s="395">
        <v>99</v>
      </c>
      <c r="G86" s="395">
        <v>99</v>
      </c>
      <c r="H86" s="395">
        <v>99</v>
      </c>
      <c r="I86" s="395">
        <v>99</v>
      </c>
      <c r="J86" s="395">
        <v>999</v>
      </c>
      <c r="K86" s="395">
        <v>99</v>
      </c>
      <c r="L86" s="395">
        <v>99</v>
      </c>
      <c r="M86" s="395">
        <v>99</v>
      </c>
      <c r="N86" s="395">
        <v>99</v>
      </c>
      <c r="O86" s="395">
        <v>99</v>
      </c>
      <c r="P86" s="395">
        <v>9999</v>
      </c>
      <c r="Q86" s="395">
        <v>437</v>
      </c>
      <c r="R86" s="395">
        <v>28277</v>
      </c>
      <c r="S86" s="395">
        <v>28152</v>
      </c>
      <c r="T86" s="395">
        <v>3.6751423418325846</v>
      </c>
      <c r="U86" s="395">
        <v>60.840615231599891</v>
      </c>
      <c r="V86" s="395">
        <v>89.307534058262817</v>
      </c>
      <c r="W86" s="395">
        <v>82.204440181869572</v>
      </c>
      <c r="X86" s="395">
        <v>2.5674576510945286</v>
      </c>
      <c r="Y86" s="395">
        <v>5.1349153021890572</v>
      </c>
      <c r="Z86" s="395">
        <v>0</v>
      </c>
      <c r="AA86" s="395">
        <v>8.8117899579292143</v>
      </c>
      <c r="AB86" s="395">
        <v>2.4856067663412755</v>
      </c>
      <c r="AC86" s="395">
        <v>-28.251728408070111</v>
      </c>
      <c r="AD86" s="395">
        <v>1.9106804041233996</v>
      </c>
      <c r="AE86" s="395">
        <v>1.9145676938209688</v>
      </c>
      <c r="AF86" s="395">
        <v>507</v>
      </c>
      <c r="AG86" s="395">
        <v>0</v>
      </c>
      <c r="AH86" s="395">
        <v>0</v>
      </c>
      <c r="AI86" s="395">
        <v>123</v>
      </c>
      <c r="AJ86" s="395">
        <v>1718</v>
      </c>
      <c r="AK86" s="395">
        <v>312</v>
      </c>
      <c r="AL86" s="395">
        <v>1491</v>
      </c>
      <c r="AM86" s="395">
        <v>0</v>
      </c>
      <c r="AN86" s="395">
        <v>371</v>
      </c>
      <c r="AO86" s="395">
        <v>267</v>
      </c>
      <c r="AP86" s="395">
        <v>245</v>
      </c>
    </row>
    <row r="87" spans="1:42">
      <c r="A87" s="395">
        <v>3</v>
      </c>
      <c r="B87" s="395">
        <v>12</v>
      </c>
      <c r="C87" s="395">
        <v>2024</v>
      </c>
      <c r="D87" s="395">
        <v>99</v>
      </c>
      <c r="E87" s="395">
        <v>12</v>
      </c>
      <c r="F87" s="395">
        <v>99</v>
      </c>
      <c r="G87" s="395">
        <v>99</v>
      </c>
      <c r="H87" s="395">
        <v>99</v>
      </c>
      <c r="I87" s="395">
        <v>99</v>
      </c>
      <c r="J87" s="395">
        <v>999</v>
      </c>
      <c r="K87" s="395">
        <v>99</v>
      </c>
      <c r="L87" s="395">
        <v>99</v>
      </c>
      <c r="M87" s="395">
        <v>99</v>
      </c>
      <c r="N87" s="395">
        <v>99</v>
      </c>
      <c r="O87" s="395">
        <v>99</v>
      </c>
      <c r="P87" s="395">
        <v>9999</v>
      </c>
      <c r="Q87" s="395">
        <v>509</v>
      </c>
      <c r="R87" s="395">
        <v>32706</v>
      </c>
      <c r="S87" s="395">
        <v>32537</v>
      </c>
      <c r="T87" s="395">
        <v>4.0004892068733575</v>
      </c>
      <c r="U87" s="395">
        <v>60.675046869717555</v>
      </c>
      <c r="V87" s="395">
        <v>88.580051759391623</v>
      </c>
      <c r="W87" s="395">
        <v>81.505713495405516</v>
      </c>
      <c r="X87" s="395">
        <v>1.6847061701216901</v>
      </c>
      <c r="Y87" s="395">
        <v>3.3694123402433802</v>
      </c>
      <c r="Z87" s="395">
        <v>0</v>
      </c>
      <c r="AA87" s="395">
        <v>8.5619129652108104</v>
      </c>
      <c r="AB87" s="395">
        <v>2.4925821694118873</v>
      </c>
      <c r="AC87" s="395">
        <v>-27.319483659263913</v>
      </c>
      <c r="AD87" s="395">
        <v>2.2099484845372528</v>
      </c>
      <c r="AE87" s="395">
        <v>2.1939754182439777</v>
      </c>
      <c r="AF87" s="395">
        <v>548</v>
      </c>
      <c r="AG87" s="395">
        <v>0</v>
      </c>
      <c r="AH87" s="395">
        <v>0</v>
      </c>
      <c r="AI87" s="395">
        <v>139</v>
      </c>
      <c r="AJ87" s="395">
        <v>1998</v>
      </c>
      <c r="AK87" s="395">
        <v>337</v>
      </c>
      <c r="AL87" s="395">
        <v>1676</v>
      </c>
      <c r="AM87" s="395">
        <v>1</v>
      </c>
      <c r="AN87" s="395">
        <v>490</v>
      </c>
      <c r="AO87" s="395">
        <v>322</v>
      </c>
      <c r="AP87" s="395">
        <v>281</v>
      </c>
    </row>
    <row r="88" spans="1:42">
      <c r="A88" s="395">
        <v>3</v>
      </c>
      <c r="B88" s="395">
        <v>13</v>
      </c>
      <c r="C88" s="395">
        <v>2024</v>
      </c>
      <c r="D88" s="395">
        <v>99</v>
      </c>
      <c r="E88" s="395">
        <v>13</v>
      </c>
      <c r="F88" s="395">
        <v>99</v>
      </c>
      <c r="G88" s="395">
        <v>99</v>
      </c>
      <c r="H88" s="395">
        <v>99</v>
      </c>
      <c r="I88" s="395">
        <v>99</v>
      </c>
      <c r="J88" s="395">
        <v>999</v>
      </c>
      <c r="K88" s="395">
        <v>99</v>
      </c>
      <c r="L88" s="395">
        <v>99</v>
      </c>
      <c r="M88" s="395">
        <v>99</v>
      </c>
      <c r="N88" s="395">
        <v>99</v>
      </c>
      <c r="O88" s="395">
        <v>99</v>
      </c>
      <c r="P88" s="395">
        <v>9999</v>
      </c>
      <c r="Q88" s="395">
        <v>192</v>
      </c>
      <c r="R88" s="395">
        <v>10244</v>
      </c>
      <c r="S88" s="395">
        <v>10187</v>
      </c>
      <c r="T88" s="395">
        <v>3.9907262787973448</v>
      </c>
      <c r="U88" s="395">
        <v>60.663983508393045</v>
      </c>
      <c r="V88" s="395">
        <v>89.348213329481652</v>
      </c>
      <c r="W88" s="395">
        <v>82.255963482870371</v>
      </c>
      <c r="X88" s="395">
        <v>1.6399843811011323</v>
      </c>
      <c r="Y88" s="395">
        <v>3.2799687622022646</v>
      </c>
      <c r="Z88" s="395">
        <v>0</v>
      </c>
      <c r="AA88" s="395">
        <v>8.0199094876848491</v>
      </c>
      <c r="AB88" s="395">
        <v>2.4848775083282009</v>
      </c>
      <c r="AC88" s="395">
        <v>-30.763735069990712</v>
      </c>
      <c r="AD88" s="395">
        <v>0.69218835307281923</v>
      </c>
      <c r="AE88" s="395">
        <v>0.69323406640350949</v>
      </c>
      <c r="AF88" s="395">
        <v>99</v>
      </c>
      <c r="AG88" s="395">
        <v>0</v>
      </c>
      <c r="AH88" s="395">
        <v>0</v>
      </c>
      <c r="AI88" s="395">
        <v>47</v>
      </c>
      <c r="AJ88" s="395">
        <v>614</v>
      </c>
      <c r="AK88" s="395">
        <v>96</v>
      </c>
      <c r="AL88" s="395">
        <v>783</v>
      </c>
      <c r="AM88" s="395">
        <v>0</v>
      </c>
      <c r="AN88" s="395">
        <v>132</v>
      </c>
      <c r="AO88" s="395">
        <v>71</v>
      </c>
      <c r="AP88" s="395">
        <v>96</v>
      </c>
    </row>
    <row r="89" spans="1:42">
      <c r="A89" s="395">
        <v>3</v>
      </c>
      <c r="B89" s="395">
        <v>14</v>
      </c>
      <c r="C89" s="395">
        <v>2024</v>
      </c>
      <c r="D89" s="395">
        <v>99</v>
      </c>
      <c r="E89" s="395">
        <v>14</v>
      </c>
      <c r="F89" s="395">
        <v>99</v>
      </c>
      <c r="G89" s="395">
        <v>99</v>
      </c>
      <c r="H89" s="395">
        <v>99</v>
      </c>
      <c r="I89" s="395">
        <v>99</v>
      </c>
      <c r="J89" s="395">
        <v>999</v>
      </c>
      <c r="K89" s="395">
        <v>99</v>
      </c>
      <c r="L89" s="395">
        <v>99</v>
      </c>
      <c r="M89" s="395">
        <v>99</v>
      </c>
      <c r="N89" s="395">
        <v>99</v>
      </c>
      <c r="O89" s="395">
        <v>99</v>
      </c>
      <c r="P89" s="395">
        <v>9999</v>
      </c>
      <c r="Q89" s="395">
        <v>462</v>
      </c>
      <c r="R89" s="395">
        <v>33764</v>
      </c>
      <c r="S89" s="395">
        <v>33635</v>
      </c>
      <c r="T89" s="395">
        <v>4.3532460608932588</v>
      </c>
      <c r="U89" s="395">
        <v>60.492760517318253</v>
      </c>
      <c r="V89" s="395">
        <v>91.504821774639552</v>
      </c>
      <c r="W89" s="395">
        <v>84.200487587334365</v>
      </c>
      <c r="X89" s="395">
        <v>1.7829641037791737</v>
      </c>
      <c r="Y89" s="395">
        <v>3.5659282075583474</v>
      </c>
      <c r="Z89" s="395">
        <v>0</v>
      </c>
      <c r="AA89" s="395">
        <v>8.6904664253175774</v>
      </c>
      <c r="AB89" s="395">
        <v>2.6527315925690744</v>
      </c>
      <c r="AC89" s="395">
        <v>-30.663872752143341</v>
      </c>
      <c r="AD89" s="395">
        <v>2.281437676020174</v>
      </c>
      <c r="AE89" s="395">
        <v>2.3429997103328439</v>
      </c>
      <c r="AF89" s="395">
        <v>505</v>
      </c>
      <c r="AG89" s="395">
        <v>0</v>
      </c>
      <c r="AH89" s="395">
        <v>0</v>
      </c>
      <c r="AI89" s="395">
        <v>167</v>
      </c>
      <c r="AJ89" s="395">
        <v>1717</v>
      </c>
      <c r="AK89" s="395">
        <v>380</v>
      </c>
      <c r="AL89" s="395">
        <v>1959</v>
      </c>
      <c r="AM89" s="395">
        <v>0</v>
      </c>
      <c r="AN89" s="395">
        <v>486</v>
      </c>
      <c r="AO89" s="395">
        <v>333</v>
      </c>
      <c r="AP89" s="395">
        <v>249</v>
      </c>
    </row>
    <row r="90" spans="1:42">
      <c r="A90" s="395">
        <v>3</v>
      </c>
      <c r="B90" s="395">
        <v>15</v>
      </c>
      <c r="C90" s="395">
        <v>2024</v>
      </c>
      <c r="D90" s="395">
        <v>99</v>
      </c>
      <c r="E90" s="395">
        <v>15</v>
      </c>
      <c r="F90" s="395">
        <v>99</v>
      </c>
      <c r="G90" s="395">
        <v>99</v>
      </c>
      <c r="H90" s="395">
        <v>99</v>
      </c>
      <c r="I90" s="395">
        <v>99</v>
      </c>
      <c r="J90" s="395">
        <v>999</v>
      </c>
      <c r="K90" s="395">
        <v>99</v>
      </c>
      <c r="L90" s="395">
        <v>99</v>
      </c>
      <c r="M90" s="395">
        <v>99</v>
      </c>
      <c r="N90" s="395">
        <v>99</v>
      </c>
      <c r="O90" s="395">
        <v>99</v>
      </c>
      <c r="P90" s="395">
        <v>9999</v>
      </c>
      <c r="Q90" s="395">
        <v>471</v>
      </c>
      <c r="R90" s="395">
        <v>33267</v>
      </c>
      <c r="S90" s="395">
        <v>33146</v>
      </c>
      <c r="T90" s="395">
        <v>4.0912916704241447</v>
      </c>
      <c r="U90" s="395">
        <v>60.639594521209219</v>
      </c>
      <c r="V90" s="395">
        <v>90.546940980574817</v>
      </c>
      <c r="W90" s="395">
        <v>83.342825680323713</v>
      </c>
      <c r="X90" s="395">
        <v>1.6593020110018939</v>
      </c>
      <c r="Y90" s="395">
        <v>3.3186040220037878</v>
      </c>
      <c r="Z90" s="395">
        <v>0</v>
      </c>
      <c r="AA90" s="395">
        <v>8.7571382627499013</v>
      </c>
      <c r="AB90" s="395">
        <v>2.5902441029899257</v>
      </c>
      <c r="AC90" s="395">
        <v>-28.383842204221676</v>
      </c>
      <c r="AD90" s="395">
        <v>2.2478553242555122</v>
      </c>
      <c r="AE90" s="395">
        <v>2.2854174724162224</v>
      </c>
      <c r="AF90" s="395">
        <v>517</v>
      </c>
      <c r="AG90" s="395">
        <v>0</v>
      </c>
      <c r="AH90" s="395">
        <v>0</v>
      </c>
      <c r="AI90" s="395">
        <v>149</v>
      </c>
      <c r="AJ90" s="395">
        <v>1542</v>
      </c>
      <c r="AK90" s="395">
        <v>314</v>
      </c>
      <c r="AL90" s="395">
        <v>1960</v>
      </c>
      <c r="AM90" s="395">
        <v>2</v>
      </c>
      <c r="AN90" s="395">
        <v>476</v>
      </c>
      <c r="AO90" s="395">
        <v>388</v>
      </c>
      <c r="AP90" s="395">
        <v>258</v>
      </c>
    </row>
    <row r="91" spans="1:42">
      <c r="A91" s="395">
        <v>3</v>
      </c>
      <c r="B91" s="395">
        <v>16</v>
      </c>
      <c r="C91" s="395">
        <v>2024</v>
      </c>
      <c r="D91" s="395">
        <v>99</v>
      </c>
      <c r="E91" s="395">
        <v>16</v>
      </c>
      <c r="F91" s="395">
        <v>99</v>
      </c>
      <c r="G91" s="395">
        <v>99</v>
      </c>
      <c r="H91" s="395">
        <v>99</v>
      </c>
      <c r="I91" s="395">
        <v>99</v>
      </c>
      <c r="J91" s="395">
        <v>999</v>
      </c>
      <c r="K91" s="395">
        <v>99</v>
      </c>
      <c r="L91" s="395">
        <v>99</v>
      </c>
      <c r="M91" s="395">
        <v>99</v>
      </c>
      <c r="N91" s="395">
        <v>99</v>
      </c>
      <c r="O91" s="395">
        <v>99</v>
      </c>
      <c r="P91" s="395">
        <v>9999</v>
      </c>
      <c r="Q91" s="395">
        <v>463</v>
      </c>
      <c r="R91" s="395">
        <v>31671</v>
      </c>
      <c r="S91" s="395">
        <v>31563</v>
      </c>
      <c r="T91" s="395">
        <v>3.9469862018881625</v>
      </c>
      <c r="U91" s="395">
        <v>60.712099610303206</v>
      </c>
      <c r="V91" s="395">
        <v>89.289031011219762</v>
      </c>
      <c r="W91" s="395">
        <v>82.201238792256405</v>
      </c>
      <c r="X91" s="395">
        <v>2.6775283382274004</v>
      </c>
      <c r="Y91" s="395">
        <v>5.3550566764548009</v>
      </c>
      <c r="Z91" s="395">
        <v>0</v>
      </c>
      <c r="AA91" s="395">
        <v>8.9586357748347805</v>
      </c>
      <c r="AB91" s="395">
        <v>2.5369608766119995</v>
      </c>
      <c r="AC91" s="395">
        <v>-28.209106834041361</v>
      </c>
      <c r="AD91" s="395">
        <v>2.1400134059126561</v>
      </c>
      <c r="AE91" s="395">
        <v>2.1464601711776687</v>
      </c>
      <c r="AF91" s="395">
        <v>519</v>
      </c>
      <c r="AG91" s="395">
        <v>0</v>
      </c>
      <c r="AH91" s="395">
        <v>0</v>
      </c>
      <c r="AI91" s="395">
        <v>159</v>
      </c>
      <c r="AJ91" s="395">
        <v>1541</v>
      </c>
      <c r="AK91" s="395">
        <v>234</v>
      </c>
      <c r="AL91" s="395">
        <v>1443</v>
      </c>
      <c r="AM91" s="395">
        <v>2</v>
      </c>
      <c r="AN91" s="395">
        <v>410</v>
      </c>
      <c r="AO91" s="395">
        <v>303</v>
      </c>
      <c r="AP91" s="395">
        <v>251</v>
      </c>
    </row>
    <row r="92" spans="1:42">
      <c r="A92" s="395">
        <v>3</v>
      </c>
      <c r="B92" s="395">
        <v>17</v>
      </c>
      <c r="C92" s="395">
        <v>2024</v>
      </c>
      <c r="D92" s="395">
        <v>99</v>
      </c>
      <c r="E92" s="395">
        <v>17</v>
      </c>
      <c r="F92" s="395">
        <v>99</v>
      </c>
      <c r="G92" s="395">
        <v>99</v>
      </c>
      <c r="H92" s="395">
        <v>99</v>
      </c>
      <c r="I92" s="395">
        <v>99</v>
      </c>
      <c r="J92" s="395">
        <v>999</v>
      </c>
      <c r="K92" s="395">
        <v>99</v>
      </c>
      <c r="L92" s="395">
        <v>99</v>
      </c>
      <c r="M92" s="395">
        <v>99</v>
      </c>
      <c r="N92" s="395">
        <v>99</v>
      </c>
      <c r="O92" s="395">
        <v>99</v>
      </c>
      <c r="P92" s="395">
        <v>9999</v>
      </c>
      <c r="Q92" s="395">
        <v>443</v>
      </c>
      <c r="R92" s="395">
        <v>31082</v>
      </c>
      <c r="S92" s="395">
        <v>30969</v>
      </c>
      <c r="T92" s="395">
        <v>3.9079531561675576</v>
      </c>
      <c r="U92" s="395">
        <v>60.720914462849947</v>
      </c>
      <c r="V92" s="395">
        <v>88.466546440193781</v>
      </c>
      <c r="W92" s="395">
        <v>81.421805676644539</v>
      </c>
      <c r="X92" s="395">
        <v>3.1819059262595704</v>
      </c>
      <c r="Y92" s="395">
        <v>6.3638118525191407</v>
      </c>
      <c r="Z92" s="395">
        <v>0</v>
      </c>
      <c r="AA92" s="395">
        <v>8.5587500272339909</v>
      </c>
      <c r="AB92" s="395">
        <v>2.4890659125335235</v>
      </c>
      <c r="AC92" s="395">
        <v>-26.710050171867145</v>
      </c>
      <c r="AD92" s="395">
        <v>2.1002146027146971</v>
      </c>
      <c r="AE92" s="395">
        <v>2.0860951239251162</v>
      </c>
      <c r="AF92" s="395">
        <v>468</v>
      </c>
      <c r="AG92" s="395">
        <v>0</v>
      </c>
      <c r="AH92" s="395">
        <v>0</v>
      </c>
      <c r="AI92" s="395">
        <v>144</v>
      </c>
      <c r="AJ92" s="395">
        <v>1460</v>
      </c>
      <c r="AK92" s="395">
        <v>335</v>
      </c>
      <c r="AL92" s="395">
        <v>1721</v>
      </c>
      <c r="AM92" s="395">
        <v>0</v>
      </c>
      <c r="AN92" s="395">
        <v>404</v>
      </c>
      <c r="AO92" s="395">
        <v>284</v>
      </c>
      <c r="AP92" s="395">
        <v>236</v>
      </c>
    </row>
    <row r="93" spans="1:42">
      <c r="A93" s="395">
        <v>3</v>
      </c>
      <c r="B93" s="395">
        <v>18</v>
      </c>
      <c r="C93" s="395">
        <v>2024</v>
      </c>
      <c r="D93" s="395">
        <v>99</v>
      </c>
      <c r="E93" s="395">
        <v>18</v>
      </c>
      <c r="F93" s="395">
        <v>99</v>
      </c>
      <c r="G93" s="395">
        <v>99</v>
      </c>
      <c r="H93" s="395">
        <v>99</v>
      </c>
      <c r="I93" s="395">
        <v>99</v>
      </c>
      <c r="J93" s="395">
        <v>999</v>
      </c>
      <c r="K93" s="395">
        <v>99</v>
      </c>
      <c r="L93" s="395">
        <v>99</v>
      </c>
      <c r="M93" s="395">
        <v>99</v>
      </c>
      <c r="N93" s="395">
        <v>99</v>
      </c>
      <c r="O93" s="395">
        <v>99</v>
      </c>
      <c r="P93" s="395">
        <v>9999</v>
      </c>
      <c r="Q93" s="395">
        <v>414</v>
      </c>
      <c r="R93" s="395">
        <v>26478</v>
      </c>
      <c r="S93" s="395">
        <v>26306</v>
      </c>
      <c r="T93" s="395">
        <v>3.7796661379258247</v>
      </c>
      <c r="U93" s="395">
        <v>60.784155705922608</v>
      </c>
      <c r="V93" s="395">
        <v>88.301125375084951</v>
      </c>
      <c r="W93" s="395">
        <v>81.075131148787392</v>
      </c>
      <c r="X93" s="395">
        <v>1.2047737744542637</v>
      </c>
      <c r="Y93" s="395">
        <v>2.4095475489085274</v>
      </c>
      <c r="Z93" s="395">
        <v>0</v>
      </c>
      <c r="AA93" s="395">
        <v>8.65637568886903</v>
      </c>
      <c r="AB93" s="395">
        <v>2.4298446274691559</v>
      </c>
      <c r="AC93" s="395">
        <v>-28.808565899800939</v>
      </c>
      <c r="AD93" s="395">
        <v>1.7891217505527237</v>
      </c>
      <c r="AE93" s="395">
        <v>1.7644472212254765</v>
      </c>
      <c r="AF93" s="395">
        <v>427</v>
      </c>
      <c r="AG93" s="395">
        <v>0</v>
      </c>
      <c r="AH93" s="395">
        <v>0</v>
      </c>
      <c r="AI93" s="395">
        <v>122</v>
      </c>
      <c r="AJ93" s="395">
        <v>1717</v>
      </c>
      <c r="AK93" s="395">
        <v>368</v>
      </c>
      <c r="AL93" s="395">
        <v>1436</v>
      </c>
      <c r="AM93" s="395">
        <v>0</v>
      </c>
      <c r="AN93" s="395">
        <v>356</v>
      </c>
      <c r="AO93" s="395">
        <v>257</v>
      </c>
      <c r="AP93" s="395">
        <v>233</v>
      </c>
    </row>
    <row r="94" spans="1:42">
      <c r="A94" s="395">
        <v>3</v>
      </c>
      <c r="B94" s="395">
        <v>19</v>
      </c>
      <c r="C94" s="395">
        <v>2024</v>
      </c>
      <c r="D94" s="395">
        <v>99</v>
      </c>
      <c r="E94" s="395">
        <v>19</v>
      </c>
      <c r="F94" s="395">
        <v>99</v>
      </c>
      <c r="G94" s="395">
        <v>99</v>
      </c>
      <c r="H94" s="395">
        <v>99</v>
      </c>
      <c r="I94" s="395">
        <v>99</v>
      </c>
      <c r="J94" s="395">
        <v>999</v>
      </c>
      <c r="K94" s="395">
        <v>99</v>
      </c>
      <c r="L94" s="395">
        <v>99</v>
      </c>
      <c r="M94" s="395">
        <v>99</v>
      </c>
      <c r="N94" s="395">
        <v>99</v>
      </c>
      <c r="O94" s="395">
        <v>99</v>
      </c>
      <c r="P94" s="395">
        <v>9999</v>
      </c>
      <c r="Q94" s="395">
        <v>397</v>
      </c>
      <c r="R94" s="395">
        <v>25357</v>
      </c>
      <c r="S94" s="395">
        <v>25256</v>
      </c>
      <c r="T94" s="395">
        <v>3.8137792325590558</v>
      </c>
      <c r="U94" s="395">
        <v>60.795019005384844</v>
      </c>
      <c r="V94" s="395">
        <v>88.99633773989585</v>
      </c>
      <c r="W94" s="395">
        <v>81.921994773519231</v>
      </c>
      <c r="X94" s="395">
        <v>2.421422092518831</v>
      </c>
      <c r="Y94" s="395">
        <v>4.842844185037662</v>
      </c>
      <c r="Z94" s="395">
        <v>0</v>
      </c>
      <c r="AA94" s="395">
        <v>8.3870745292936011</v>
      </c>
      <c r="AB94" s="395">
        <v>2.460680769457841</v>
      </c>
      <c r="AC94" s="395">
        <v>-28.157553215954056</v>
      </c>
      <c r="AD94" s="395">
        <v>1.7133756412404797</v>
      </c>
      <c r="AE94" s="395">
        <v>1.7117143204089018</v>
      </c>
      <c r="AF94" s="395">
        <v>371</v>
      </c>
      <c r="AG94" s="395">
        <v>0</v>
      </c>
      <c r="AH94" s="395">
        <v>0</v>
      </c>
      <c r="AI94" s="395">
        <v>115</v>
      </c>
      <c r="AJ94" s="395">
        <v>1447</v>
      </c>
      <c r="AK94" s="395">
        <v>301</v>
      </c>
      <c r="AL94" s="395">
        <v>1436</v>
      </c>
      <c r="AM94" s="395">
        <v>0</v>
      </c>
      <c r="AN94" s="395">
        <v>378</v>
      </c>
      <c r="AO94" s="395">
        <v>241</v>
      </c>
      <c r="AP94" s="395">
        <v>210</v>
      </c>
    </row>
    <row r="95" spans="1:42">
      <c r="A95" s="395">
        <v>3</v>
      </c>
      <c r="B95" s="395">
        <v>20</v>
      </c>
      <c r="C95" s="395">
        <v>2024</v>
      </c>
      <c r="D95" s="395">
        <v>99</v>
      </c>
      <c r="E95" s="395">
        <v>20</v>
      </c>
      <c r="F95" s="395">
        <v>99</v>
      </c>
      <c r="G95" s="395">
        <v>99</v>
      </c>
      <c r="H95" s="395">
        <v>99</v>
      </c>
      <c r="I95" s="395">
        <v>99</v>
      </c>
      <c r="J95" s="395">
        <v>999</v>
      </c>
      <c r="K95" s="395">
        <v>99</v>
      </c>
      <c r="L95" s="395">
        <v>99</v>
      </c>
      <c r="M95" s="395">
        <v>99</v>
      </c>
      <c r="N95" s="395">
        <v>99</v>
      </c>
      <c r="O95" s="395">
        <v>99</v>
      </c>
      <c r="P95" s="395">
        <v>9999</v>
      </c>
      <c r="Q95" s="395">
        <v>426</v>
      </c>
      <c r="R95" s="395">
        <v>27373</v>
      </c>
      <c r="S95" s="395">
        <v>27254</v>
      </c>
      <c r="T95" s="395">
        <v>4.1654915427611137</v>
      </c>
      <c r="U95" s="395">
        <v>60.59642621266601</v>
      </c>
      <c r="V95" s="395">
        <v>88.754242521359132</v>
      </c>
      <c r="W95" s="395">
        <v>81.679412196374784</v>
      </c>
      <c r="X95" s="395">
        <v>1.5562780842435975</v>
      </c>
      <c r="Y95" s="395">
        <v>3.112556168487195</v>
      </c>
      <c r="Z95" s="395">
        <v>0</v>
      </c>
      <c r="AA95" s="395">
        <v>8.1981786691774303</v>
      </c>
      <c r="AB95" s="395">
        <v>2.526676429860141</v>
      </c>
      <c r="AC95" s="395">
        <v>-27.499599147547844</v>
      </c>
      <c r="AD95" s="395">
        <v>1.8495970117788236</v>
      </c>
      <c r="AE95" s="395">
        <v>1.841658287773112</v>
      </c>
      <c r="AF95" s="395">
        <v>339</v>
      </c>
      <c r="AG95" s="395">
        <v>0</v>
      </c>
      <c r="AH95" s="395">
        <v>0</v>
      </c>
      <c r="AI95" s="395">
        <v>116</v>
      </c>
      <c r="AJ95" s="395">
        <v>1505</v>
      </c>
      <c r="AK95" s="395">
        <v>237</v>
      </c>
      <c r="AL95" s="395">
        <v>1546</v>
      </c>
      <c r="AM95" s="395">
        <v>2</v>
      </c>
      <c r="AN95" s="395">
        <v>339</v>
      </c>
      <c r="AO95" s="395">
        <v>198</v>
      </c>
      <c r="AP95" s="395">
        <v>239</v>
      </c>
    </row>
    <row r="96" spans="1:42">
      <c r="A96" s="395">
        <v>3</v>
      </c>
      <c r="B96" s="395">
        <v>21</v>
      </c>
      <c r="C96" s="395">
        <v>2024</v>
      </c>
      <c r="D96" s="395">
        <v>99</v>
      </c>
      <c r="E96" s="395">
        <v>21</v>
      </c>
      <c r="F96" s="395">
        <v>99</v>
      </c>
      <c r="G96" s="395">
        <v>99</v>
      </c>
      <c r="H96" s="395">
        <v>99</v>
      </c>
      <c r="I96" s="395">
        <v>99</v>
      </c>
      <c r="J96" s="395">
        <v>999</v>
      </c>
      <c r="K96" s="395">
        <v>99</v>
      </c>
      <c r="L96" s="395">
        <v>99</v>
      </c>
      <c r="M96" s="395">
        <v>99</v>
      </c>
      <c r="N96" s="395">
        <v>99</v>
      </c>
      <c r="O96" s="395">
        <v>99</v>
      </c>
      <c r="P96" s="395">
        <v>9999</v>
      </c>
      <c r="Q96" s="395">
        <v>444</v>
      </c>
      <c r="R96" s="395">
        <v>30013</v>
      </c>
      <c r="S96" s="395">
        <v>29889</v>
      </c>
      <c r="T96" s="395">
        <v>4.3624762602872069</v>
      </c>
      <c r="U96" s="395">
        <v>60.471979658068179</v>
      </c>
      <c r="V96" s="395">
        <v>89.671520994599049</v>
      </c>
      <c r="W96" s="395">
        <v>82.5550403158351</v>
      </c>
      <c r="X96" s="395">
        <v>0.85629560523772996</v>
      </c>
      <c r="Y96" s="395">
        <v>1.7125912104754597</v>
      </c>
      <c r="Z96" s="395">
        <v>0</v>
      </c>
      <c r="AA96" s="395">
        <v>8.4612799956526015</v>
      </c>
      <c r="AB96" s="395">
        <v>2.5317336412967832</v>
      </c>
      <c r="AC96" s="395">
        <v>-26.308660006760423</v>
      </c>
      <c r="AD96" s="395">
        <v>2.0279821398647515</v>
      </c>
      <c r="AE96" s="395">
        <v>2.0413674018391879</v>
      </c>
      <c r="AF96" s="395">
        <v>375</v>
      </c>
      <c r="AG96" s="395">
        <v>0</v>
      </c>
      <c r="AH96" s="395">
        <v>0</v>
      </c>
      <c r="AI96" s="395">
        <v>90</v>
      </c>
      <c r="AJ96" s="395">
        <v>1690</v>
      </c>
      <c r="AK96" s="395">
        <v>282</v>
      </c>
      <c r="AL96" s="395">
        <v>1821</v>
      </c>
      <c r="AM96" s="395">
        <v>0</v>
      </c>
      <c r="AN96" s="395">
        <v>371</v>
      </c>
      <c r="AO96" s="395">
        <v>241</v>
      </c>
      <c r="AP96" s="395">
        <v>248</v>
      </c>
    </row>
    <row r="97" spans="1:42">
      <c r="A97" s="395">
        <v>3</v>
      </c>
      <c r="B97" s="395">
        <v>22</v>
      </c>
      <c r="C97" s="395">
        <v>2024</v>
      </c>
      <c r="D97" s="395">
        <v>99</v>
      </c>
      <c r="E97" s="395">
        <v>22</v>
      </c>
      <c r="F97" s="395">
        <v>99</v>
      </c>
      <c r="G97" s="395">
        <v>99</v>
      </c>
      <c r="H97" s="395">
        <v>99</v>
      </c>
      <c r="I97" s="395">
        <v>99</v>
      </c>
      <c r="J97" s="395">
        <v>999</v>
      </c>
      <c r="K97" s="395">
        <v>99</v>
      </c>
      <c r="L97" s="395">
        <v>99</v>
      </c>
      <c r="M97" s="395">
        <v>99</v>
      </c>
      <c r="N97" s="395">
        <v>99</v>
      </c>
      <c r="O97" s="395">
        <v>99</v>
      </c>
      <c r="P97" s="395">
        <v>9999</v>
      </c>
      <c r="Q97" s="395">
        <v>437</v>
      </c>
      <c r="R97" s="395">
        <v>29936</v>
      </c>
      <c r="S97" s="395">
        <v>29714</v>
      </c>
      <c r="T97" s="395">
        <v>4.18452699091395</v>
      </c>
      <c r="U97" s="395">
        <v>60.618227098337485</v>
      </c>
      <c r="V97" s="395">
        <v>89.472447006714489</v>
      </c>
      <c r="W97" s="395">
        <v>82.266675641111746</v>
      </c>
      <c r="X97" s="395">
        <v>2.214724746125067</v>
      </c>
      <c r="Y97" s="395">
        <v>4.429449492250134</v>
      </c>
      <c r="Z97" s="395">
        <v>0</v>
      </c>
      <c r="AA97" s="395">
        <v>8.5495120935525506</v>
      </c>
      <c r="AB97" s="395">
        <v>2.5674659772180424</v>
      </c>
      <c r="AC97" s="395">
        <v>-30.40272910603872</v>
      </c>
      <c r="AD97" s="395">
        <v>2.0227792402955784</v>
      </c>
      <c r="AE97" s="395">
        <v>2.0223264568821495</v>
      </c>
      <c r="AF97" s="395">
        <v>393</v>
      </c>
      <c r="AG97" s="395">
        <v>0</v>
      </c>
      <c r="AH97" s="395">
        <v>0</v>
      </c>
      <c r="AI97" s="395">
        <v>99</v>
      </c>
      <c r="AJ97" s="395">
        <v>1785</v>
      </c>
      <c r="AK97" s="395">
        <v>349</v>
      </c>
      <c r="AL97" s="395">
        <v>1928</v>
      </c>
      <c r="AM97" s="395">
        <v>0</v>
      </c>
      <c r="AN97" s="395">
        <v>322</v>
      </c>
      <c r="AO97" s="395">
        <v>212</v>
      </c>
      <c r="AP97" s="395">
        <v>219</v>
      </c>
    </row>
    <row r="98" spans="1:42">
      <c r="A98" s="395">
        <v>3</v>
      </c>
      <c r="B98" s="395">
        <v>23</v>
      </c>
      <c r="C98" s="395">
        <v>2024</v>
      </c>
      <c r="D98" s="395">
        <v>99</v>
      </c>
      <c r="E98" s="395">
        <v>23</v>
      </c>
      <c r="F98" s="395">
        <v>99</v>
      </c>
      <c r="G98" s="395">
        <v>99</v>
      </c>
      <c r="H98" s="395">
        <v>99</v>
      </c>
      <c r="I98" s="395">
        <v>99</v>
      </c>
      <c r="J98" s="395">
        <v>999</v>
      </c>
      <c r="K98" s="395">
        <v>99</v>
      </c>
      <c r="L98" s="395">
        <v>99</v>
      </c>
      <c r="M98" s="395">
        <v>99</v>
      </c>
      <c r="N98" s="395">
        <v>99</v>
      </c>
      <c r="O98" s="395">
        <v>99</v>
      </c>
      <c r="P98" s="395">
        <v>9999</v>
      </c>
      <c r="Q98" s="395">
        <v>468</v>
      </c>
      <c r="R98" s="395">
        <v>31347</v>
      </c>
      <c r="S98" s="395">
        <v>31113</v>
      </c>
      <c r="T98" s="395">
        <v>4.2844291319743508</v>
      </c>
      <c r="U98" s="395">
        <v>60.543277729566398</v>
      </c>
      <c r="V98" s="395">
        <v>89.183167957403555</v>
      </c>
      <c r="W98" s="395">
        <v>82.033262623340974</v>
      </c>
      <c r="X98" s="395">
        <v>3.5091077296073001</v>
      </c>
      <c r="Y98" s="395">
        <v>7.0182154592146002</v>
      </c>
      <c r="Z98" s="395">
        <v>0</v>
      </c>
      <c r="AA98" s="395">
        <v>8.5884508318061688</v>
      </c>
      <c r="AB98" s="395">
        <v>2.6556515857583127</v>
      </c>
      <c r="AC98" s="395">
        <v>-29.85482037023694</v>
      </c>
      <c r="AD98" s="395">
        <v>2.1181206856475647</v>
      </c>
      <c r="AE98" s="395">
        <v>2.111533957432997</v>
      </c>
      <c r="AF98" s="395">
        <v>390</v>
      </c>
      <c r="AG98" s="395">
        <v>0</v>
      </c>
      <c r="AH98" s="395">
        <v>0</v>
      </c>
      <c r="AI98" s="395">
        <v>122</v>
      </c>
      <c r="AJ98" s="395">
        <v>1723</v>
      </c>
      <c r="AK98" s="395">
        <v>203</v>
      </c>
      <c r="AL98" s="395">
        <v>1896</v>
      </c>
      <c r="AM98" s="395">
        <v>0</v>
      </c>
      <c r="AN98" s="395">
        <v>340</v>
      </c>
      <c r="AO98" s="395">
        <v>216</v>
      </c>
      <c r="AP98" s="395">
        <v>256</v>
      </c>
    </row>
    <row r="99" spans="1:42">
      <c r="A99" s="395">
        <v>3</v>
      </c>
      <c r="B99" s="395">
        <v>24</v>
      </c>
      <c r="C99" s="395">
        <v>2024</v>
      </c>
      <c r="D99" s="395">
        <v>99</v>
      </c>
      <c r="E99" s="395">
        <v>24</v>
      </c>
      <c r="F99" s="395">
        <v>99</v>
      </c>
      <c r="G99" s="395">
        <v>99</v>
      </c>
      <c r="H99" s="395">
        <v>99</v>
      </c>
      <c r="I99" s="395">
        <v>99</v>
      </c>
      <c r="J99" s="395">
        <v>999</v>
      </c>
      <c r="K99" s="395">
        <v>99</v>
      </c>
      <c r="L99" s="395">
        <v>99</v>
      </c>
      <c r="M99" s="395">
        <v>99</v>
      </c>
      <c r="N99" s="395">
        <v>99</v>
      </c>
      <c r="O99" s="395">
        <v>99</v>
      </c>
      <c r="P99" s="395">
        <v>9999</v>
      </c>
      <c r="Q99" s="395">
        <v>397</v>
      </c>
      <c r="R99" s="395">
        <v>27726</v>
      </c>
      <c r="S99" s="395">
        <v>27420</v>
      </c>
      <c r="T99" s="395">
        <v>4.2393060665079716</v>
      </c>
      <c r="U99" s="395">
        <v>60.490991976659373</v>
      </c>
      <c r="V99" s="395">
        <v>88.459079224264656</v>
      </c>
      <c r="W99" s="395">
        <v>81.212970824215802</v>
      </c>
      <c r="X99" s="395">
        <v>2.1640337589266392</v>
      </c>
      <c r="Y99" s="395">
        <v>4.3280675178532784</v>
      </c>
      <c r="Z99" s="395">
        <v>0</v>
      </c>
      <c r="AA99" s="395">
        <v>8.6900491697795221</v>
      </c>
      <c r="AB99" s="395">
        <v>2.5331843910271266</v>
      </c>
      <c r="AC99" s="395">
        <v>-27.9065923986999</v>
      </c>
      <c r="AD99" s="395">
        <v>1.8734492656478881</v>
      </c>
      <c r="AE99" s="395">
        <v>1.8422944530277281</v>
      </c>
      <c r="AF99" s="395">
        <v>352</v>
      </c>
      <c r="AG99" s="395">
        <v>0</v>
      </c>
      <c r="AH99" s="395">
        <v>2</v>
      </c>
      <c r="AI99" s="395">
        <v>87</v>
      </c>
      <c r="AJ99" s="395">
        <v>1530</v>
      </c>
      <c r="AK99" s="395">
        <v>368</v>
      </c>
      <c r="AL99" s="395">
        <v>1975</v>
      </c>
      <c r="AM99" s="395">
        <v>0</v>
      </c>
      <c r="AN99" s="395">
        <v>315</v>
      </c>
      <c r="AO99" s="395">
        <v>161</v>
      </c>
      <c r="AP99" s="395">
        <v>218</v>
      </c>
    </row>
    <row r="100" spans="1:42">
      <c r="A100" s="395">
        <v>3</v>
      </c>
      <c r="B100" s="395">
        <v>25</v>
      </c>
      <c r="C100" s="395">
        <v>2024</v>
      </c>
      <c r="D100" s="395">
        <v>99</v>
      </c>
      <c r="E100" s="395">
        <v>25</v>
      </c>
      <c r="F100" s="395">
        <v>99</v>
      </c>
      <c r="G100" s="395">
        <v>99</v>
      </c>
      <c r="H100" s="395">
        <v>99</v>
      </c>
      <c r="I100" s="395">
        <v>99</v>
      </c>
      <c r="J100" s="395">
        <v>999</v>
      </c>
      <c r="K100" s="395">
        <v>99</v>
      </c>
      <c r="L100" s="395">
        <v>99</v>
      </c>
      <c r="M100" s="395">
        <v>99</v>
      </c>
      <c r="N100" s="395">
        <v>99</v>
      </c>
      <c r="O100" s="395">
        <v>99</v>
      </c>
      <c r="P100" s="395">
        <v>9999</v>
      </c>
      <c r="Q100" s="395">
        <v>422</v>
      </c>
      <c r="R100" s="395">
        <v>27896</v>
      </c>
      <c r="S100" s="395">
        <v>27637</v>
      </c>
      <c r="T100" s="395">
        <v>4.2994694579868096</v>
      </c>
      <c r="U100" s="395">
        <v>60.51532366031045</v>
      </c>
      <c r="V100" s="395">
        <v>87.985899537773747</v>
      </c>
      <c r="W100" s="395">
        <v>80.932087419039746</v>
      </c>
      <c r="X100" s="395">
        <v>1.6704903928878692</v>
      </c>
      <c r="Y100" s="395">
        <v>3.3409807857757383</v>
      </c>
      <c r="Z100" s="395">
        <v>0</v>
      </c>
      <c r="AA100" s="395">
        <v>8.7642495530113305</v>
      </c>
      <c r="AB100" s="395">
        <v>2.5028605440840161</v>
      </c>
      <c r="AC100" s="395">
        <v>-29.673189271641242</v>
      </c>
      <c r="AD100" s="395">
        <v>1.8849361867746353</v>
      </c>
      <c r="AE100" s="395">
        <v>1.8504520546236995</v>
      </c>
      <c r="AF100" s="395">
        <v>408</v>
      </c>
      <c r="AG100" s="395">
        <v>0</v>
      </c>
      <c r="AH100" s="395">
        <v>0</v>
      </c>
      <c r="AI100" s="395">
        <v>125</v>
      </c>
      <c r="AJ100" s="395">
        <v>1936</v>
      </c>
      <c r="AK100" s="395">
        <v>358</v>
      </c>
      <c r="AL100" s="395">
        <v>2002</v>
      </c>
      <c r="AM100" s="395">
        <v>0</v>
      </c>
      <c r="AN100" s="395">
        <v>313</v>
      </c>
      <c r="AO100" s="395">
        <v>275</v>
      </c>
      <c r="AP100" s="395">
        <v>240</v>
      </c>
    </row>
    <row r="101" spans="1:42">
      <c r="A101" s="395">
        <v>3</v>
      </c>
      <c r="B101" s="395">
        <v>26</v>
      </c>
      <c r="C101" s="395">
        <v>2024</v>
      </c>
      <c r="D101" s="395">
        <v>99</v>
      </c>
      <c r="E101" s="395">
        <v>26</v>
      </c>
      <c r="F101" s="395">
        <v>99</v>
      </c>
      <c r="G101" s="395">
        <v>99</v>
      </c>
      <c r="H101" s="395">
        <v>99</v>
      </c>
      <c r="I101" s="395">
        <v>99</v>
      </c>
      <c r="J101" s="395">
        <v>999</v>
      </c>
      <c r="K101" s="395">
        <v>99</v>
      </c>
      <c r="L101" s="395">
        <v>99</v>
      </c>
      <c r="M101" s="395">
        <v>99</v>
      </c>
      <c r="N101" s="395">
        <v>99</v>
      </c>
      <c r="O101" s="395">
        <v>99</v>
      </c>
      <c r="P101" s="395">
        <v>9999</v>
      </c>
      <c r="Q101" s="395">
        <v>424</v>
      </c>
      <c r="R101" s="395">
        <v>27624</v>
      </c>
      <c r="S101" s="395">
        <v>27414</v>
      </c>
      <c r="T101" s="395">
        <v>4.5910802200984655</v>
      </c>
      <c r="U101" s="395">
        <v>60.336288028014891</v>
      </c>
      <c r="V101" s="395">
        <v>87.913815536280012</v>
      </c>
      <c r="W101" s="395">
        <v>80.77000437732552</v>
      </c>
      <c r="X101" s="395">
        <v>2.0561830292499277</v>
      </c>
      <c r="Y101" s="395">
        <v>4.1123660584998554</v>
      </c>
      <c r="Z101" s="395">
        <v>0</v>
      </c>
      <c r="AA101" s="395">
        <v>8.9745998353499985</v>
      </c>
      <c r="AB101" s="395">
        <v>2.5100858829765968</v>
      </c>
      <c r="AC101" s="395">
        <v>-29.312804005455178</v>
      </c>
      <c r="AD101" s="395">
        <v>1.8665571129718423</v>
      </c>
      <c r="AE101" s="395">
        <v>1.8318449489554689</v>
      </c>
      <c r="AF101" s="395">
        <v>400</v>
      </c>
      <c r="AG101" s="395">
        <v>0</v>
      </c>
      <c r="AH101" s="395">
        <v>0</v>
      </c>
      <c r="AI101" s="395">
        <v>111</v>
      </c>
      <c r="AJ101" s="395">
        <v>1666</v>
      </c>
      <c r="AK101" s="395">
        <v>319</v>
      </c>
      <c r="AL101" s="395">
        <v>2200</v>
      </c>
      <c r="AM101" s="395">
        <v>1</v>
      </c>
      <c r="AN101" s="395">
        <v>332</v>
      </c>
      <c r="AO101" s="395">
        <v>253</v>
      </c>
      <c r="AP101" s="395">
        <v>237</v>
      </c>
    </row>
    <row r="102" spans="1:42">
      <c r="A102" s="395">
        <v>3</v>
      </c>
      <c r="B102" s="395">
        <v>27</v>
      </c>
      <c r="C102" s="395">
        <v>2024</v>
      </c>
      <c r="D102" s="395">
        <v>99</v>
      </c>
      <c r="E102" s="395">
        <v>27</v>
      </c>
      <c r="F102" s="395">
        <v>99</v>
      </c>
      <c r="G102" s="395">
        <v>99</v>
      </c>
      <c r="H102" s="395">
        <v>99</v>
      </c>
      <c r="I102" s="395">
        <v>99</v>
      </c>
      <c r="J102" s="395">
        <v>999</v>
      </c>
      <c r="K102" s="395">
        <v>99</v>
      </c>
      <c r="L102" s="395">
        <v>99</v>
      </c>
      <c r="M102" s="395">
        <v>99</v>
      </c>
      <c r="N102" s="395">
        <v>99</v>
      </c>
      <c r="O102" s="395">
        <v>99</v>
      </c>
      <c r="P102" s="395">
        <v>9999</v>
      </c>
      <c r="Q102" s="395">
        <v>413</v>
      </c>
      <c r="R102" s="395">
        <v>29099</v>
      </c>
      <c r="S102" s="395">
        <v>28959</v>
      </c>
      <c r="T102" s="395">
        <v>4.0577339427471744</v>
      </c>
      <c r="U102" s="395">
        <v>60.624641734866522</v>
      </c>
      <c r="V102" s="395">
        <v>87.427964899902051</v>
      </c>
      <c r="W102" s="395">
        <v>80.440291446527937</v>
      </c>
      <c r="X102" s="395">
        <v>2.8592047836695422</v>
      </c>
      <c r="Y102" s="395">
        <v>5.7184095673390845</v>
      </c>
      <c r="Z102" s="395">
        <v>0</v>
      </c>
      <c r="AA102" s="395">
        <v>8.7479911571088085</v>
      </c>
      <c r="AB102" s="395">
        <v>2.4656475108254194</v>
      </c>
      <c r="AC102" s="395">
        <v>-27.782321225534101</v>
      </c>
      <c r="AD102" s="395">
        <v>1.9662230462774264</v>
      </c>
      <c r="AE102" s="395">
        <v>1.9271849382786399</v>
      </c>
      <c r="AF102" s="395">
        <v>390</v>
      </c>
      <c r="AG102" s="395">
        <v>0</v>
      </c>
      <c r="AH102" s="395">
        <v>0</v>
      </c>
      <c r="AI102" s="395">
        <v>102</v>
      </c>
      <c r="AJ102" s="395">
        <v>1828</v>
      </c>
      <c r="AK102" s="395">
        <v>436</v>
      </c>
      <c r="AL102" s="395">
        <v>2082</v>
      </c>
      <c r="AM102" s="395">
        <v>0</v>
      </c>
      <c r="AN102" s="395">
        <v>301</v>
      </c>
      <c r="AO102" s="395">
        <v>267</v>
      </c>
      <c r="AP102" s="395">
        <v>220</v>
      </c>
    </row>
    <row r="103" spans="1:42">
      <c r="A103" s="395">
        <v>3</v>
      </c>
      <c r="B103" s="395">
        <v>28</v>
      </c>
      <c r="C103" s="395">
        <v>2024</v>
      </c>
      <c r="D103" s="395">
        <v>99</v>
      </c>
      <c r="E103" s="395">
        <v>28</v>
      </c>
      <c r="F103" s="395">
        <v>99</v>
      </c>
      <c r="G103" s="395">
        <v>99</v>
      </c>
      <c r="H103" s="395">
        <v>99</v>
      </c>
      <c r="I103" s="395">
        <v>99</v>
      </c>
      <c r="J103" s="395">
        <v>999</v>
      </c>
      <c r="K103" s="395">
        <v>99</v>
      </c>
      <c r="L103" s="395">
        <v>99</v>
      </c>
      <c r="M103" s="395">
        <v>99</v>
      </c>
      <c r="N103" s="395">
        <v>99</v>
      </c>
      <c r="O103" s="395">
        <v>99</v>
      </c>
      <c r="P103" s="395">
        <v>9999</v>
      </c>
      <c r="Q103" s="395">
        <v>433</v>
      </c>
      <c r="R103" s="395">
        <v>29104</v>
      </c>
      <c r="S103" s="395">
        <v>28990</v>
      </c>
      <c r="T103" s="395">
        <v>4.0346687740516778</v>
      </c>
      <c r="U103" s="395">
        <v>60.689720593308046</v>
      </c>
      <c r="V103" s="395">
        <v>87.59899274117322</v>
      </c>
      <c r="W103" s="395">
        <v>80.643004484304981</v>
      </c>
      <c r="X103" s="395">
        <v>1.7901319406267184</v>
      </c>
      <c r="Y103" s="395">
        <v>3.5802638812534369</v>
      </c>
      <c r="Z103" s="395">
        <v>0</v>
      </c>
      <c r="AA103" s="395">
        <v>8.7773613917492899</v>
      </c>
      <c r="AB103" s="395">
        <v>2.4923341367792151</v>
      </c>
      <c r="AC103" s="395">
        <v>-31.86661831697252</v>
      </c>
      <c r="AD103" s="395">
        <v>1.9665608968988011</v>
      </c>
      <c r="AE103" s="395">
        <v>1.9341097380480936</v>
      </c>
      <c r="AF103" s="395">
        <v>314</v>
      </c>
      <c r="AG103" s="395">
        <v>0</v>
      </c>
      <c r="AH103" s="395">
        <v>0</v>
      </c>
      <c r="AI103" s="395">
        <v>147</v>
      </c>
      <c r="AJ103" s="395">
        <v>2054</v>
      </c>
      <c r="AK103" s="395">
        <v>451</v>
      </c>
      <c r="AL103" s="395">
        <v>2827</v>
      </c>
      <c r="AM103" s="395">
        <v>0</v>
      </c>
      <c r="AN103" s="395">
        <v>337</v>
      </c>
      <c r="AO103" s="395">
        <v>235</v>
      </c>
      <c r="AP103" s="395">
        <v>240</v>
      </c>
    </row>
    <row r="104" spans="1:42">
      <c r="A104" s="395">
        <v>3</v>
      </c>
      <c r="B104" s="395">
        <v>29</v>
      </c>
      <c r="C104" s="395">
        <v>2024</v>
      </c>
      <c r="D104" s="395">
        <v>99</v>
      </c>
      <c r="E104" s="395">
        <v>29</v>
      </c>
      <c r="F104" s="395">
        <v>99</v>
      </c>
      <c r="G104" s="395">
        <v>99</v>
      </c>
      <c r="H104" s="395">
        <v>99</v>
      </c>
      <c r="I104" s="395">
        <v>99</v>
      </c>
      <c r="J104" s="395">
        <v>999</v>
      </c>
      <c r="K104" s="395">
        <v>99</v>
      </c>
      <c r="L104" s="395">
        <v>99</v>
      </c>
      <c r="M104" s="395">
        <v>99</v>
      </c>
      <c r="N104" s="395">
        <v>99</v>
      </c>
      <c r="O104" s="395">
        <v>99</v>
      </c>
      <c r="P104" s="395">
        <v>9999</v>
      </c>
      <c r="Q104" s="395">
        <v>336</v>
      </c>
      <c r="R104" s="395">
        <v>21963</v>
      </c>
      <c r="S104" s="395">
        <v>21835</v>
      </c>
      <c r="T104" s="395">
        <v>4.6063379319765048</v>
      </c>
      <c r="U104" s="395">
        <v>60.34247767346001</v>
      </c>
      <c r="V104" s="395">
        <v>88.786679173878497</v>
      </c>
      <c r="W104" s="395">
        <v>81.602088390199356</v>
      </c>
      <c r="X104" s="395">
        <v>1.6892045713245003</v>
      </c>
      <c r="Y104" s="395">
        <v>3.3784091426490006</v>
      </c>
      <c r="Z104" s="395">
        <v>0</v>
      </c>
      <c r="AA104" s="395">
        <v>8.9172507209293688</v>
      </c>
      <c r="AB104" s="395">
        <v>2.5731074019087887</v>
      </c>
      <c r="AC104" s="395">
        <v>-23.305158530199918</v>
      </c>
      <c r="AD104" s="395">
        <v>1.4840426394512225</v>
      </c>
      <c r="AE104" s="395">
        <v>1.4740786845035749</v>
      </c>
      <c r="AF104" s="395">
        <v>265</v>
      </c>
      <c r="AG104" s="395">
        <v>0</v>
      </c>
      <c r="AH104" s="395">
        <v>0</v>
      </c>
      <c r="AI104" s="395">
        <v>70</v>
      </c>
      <c r="AJ104" s="395">
        <v>1150</v>
      </c>
      <c r="AK104" s="395">
        <v>290</v>
      </c>
      <c r="AL104" s="395">
        <v>1735</v>
      </c>
      <c r="AM104" s="395">
        <v>0</v>
      </c>
      <c r="AN104" s="395">
        <v>221</v>
      </c>
      <c r="AO104" s="395">
        <v>183</v>
      </c>
      <c r="AP104" s="395">
        <v>167</v>
      </c>
    </row>
    <row r="105" spans="1:42">
      <c r="A105" s="395">
        <v>3</v>
      </c>
      <c r="B105" s="395">
        <v>30</v>
      </c>
      <c r="C105" s="395">
        <v>2024</v>
      </c>
      <c r="D105" s="395">
        <v>99</v>
      </c>
      <c r="E105" s="395">
        <v>30</v>
      </c>
      <c r="F105" s="395">
        <v>99</v>
      </c>
      <c r="G105" s="395">
        <v>99</v>
      </c>
      <c r="H105" s="395">
        <v>99</v>
      </c>
      <c r="I105" s="395">
        <v>99</v>
      </c>
      <c r="J105" s="395">
        <v>999</v>
      </c>
      <c r="K105" s="395">
        <v>99</v>
      </c>
      <c r="L105" s="395">
        <v>99</v>
      </c>
      <c r="M105" s="395">
        <v>99</v>
      </c>
      <c r="N105" s="395">
        <v>99</v>
      </c>
      <c r="O105" s="395">
        <v>99</v>
      </c>
      <c r="P105" s="395">
        <v>9999</v>
      </c>
      <c r="Q105" s="395">
        <v>420</v>
      </c>
      <c r="R105" s="395">
        <v>28414</v>
      </c>
      <c r="S105" s="395">
        <v>28328</v>
      </c>
      <c r="T105" s="395">
        <v>4.4541775181248671</v>
      </c>
      <c r="U105" s="395">
        <v>60.412207003671277</v>
      </c>
      <c r="V105" s="395">
        <v>88.51173591633362</v>
      </c>
      <c r="W105" s="395">
        <v>81.50820036712777</v>
      </c>
      <c r="X105" s="395">
        <v>2.2242556486239189</v>
      </c>
      <c r="Y105" s="395">
        <v>4.4485112972478378</v>
      </c>
      <c r="Z105" s="395">
        <v>0</v>
      </c>
      <c r="AA105" s="395">
        <v>9.0870268483215604</v>
      </c>
      <c r="AB105" s="395">
        <v>2.5149065531322905</v>
      </c>
      <c r="AC105" s="395">
        <v>-30.940315995340406</v>
      </c>
      <c r="AD105" s="395">
        <v>1.9199375111490704</v>
      </c>
      <c r="AE105" s="395">
        <v>1.9102201178358265</v>
      </c>
      <c r="AF105" s="395">
        <v>314</v>
      </c>
      <c r="AG105" s="395">
        <v>0</v>
      </c>
      <c r="AH105" s="395">
        <v>0</v>
      </c>
      <c r="AI105" s="395">
        <v>93</v>
      </c>
      <c r="AJ105" s="395">
        <v>1436</v>
      </c>
      <c r="AK105" s="395">
        <v>514</v>
      </c>
      <c r="AL105" s="395">
        <v>2292</v>
      </c>
      <c r="AM105" s="395">
        <v>1</v>
      </c>
      <c r="AN105" s="395">
        <v>251</v>
      </c>
      <c r="AO105" s="395">
        <v>214</v>
      </c>
      <c r="AP105" s="395">
        <v>235</v>
      </c>
    </row>
    <row r="106" spans="1:42">
      <c r="A106" s="395">
        <v>3</v>
      </c>
      <c r="B106" s="395">
        <v>31</v>
      </c>
      <c r="C106" s="395">
        <v>2024</v>
      </c>
      <c r="D106" s="395">
        <v>99</v>
      </c>
      <c r="E106" s="395">
        <v>31</v>
      </c>
      <c r="F106" s="395">
        <v>99</v>
      </c>
      <c r="G106" s="395">
        <v>99</v>
      </c>
      <c r="H106" s="395">
        <v>99</v>
      </c>
      <c r="I106" s="395">
        <v>99</v>
      </c>
      <c r="J106" s="395">
        <v>999</v>
      </c>
      <c r="K106" s="395">
        <v>99</v>
      </c>
      <c r="L106" s="395">
        <v>99</v>
      </c>
      <c r="M106" s="395">
        <v>99</v>
      </c>
      <c r="N106" s="395">
        <v>99</v>
      </c>
      <c r="O106" s="395">
        <v>99</v>
      </c>
      <c r="P106" s="395">
        <v>9999</v>
      </c>
      <c r="Q106" s="395">
        <v>409</v>
      </c>
      <c r="R106" s="395">
        <v>28873</v>
      </c>
      <c r="S106" s="395">
        <v>28762</v>
      </c>
      <c r="T106" s="395">
        <v>4.4778859141758733</v>
      </c>
      <c r="U106" s="395">
        <v>60.423058201794049</v>
      </c>
      <c r="V106" s="395">
        <v>89.607805697642348</v>
      </c>
      <c r="W106" s="395">
        <v>82.487900702315812</v>
      </c>
      <c r="X106" s="395">
        <v>2.9958785024070922</v>
      </c>
      <c r="Y106" s="395">
        <v>5.9917570048141844</v>
      </c>
      <c r="Z106" s="395">
        <v>0</v>
      </c>
      <c r="AA106" s="395">
        <v>8.6831740125734775</v>
      </c>
      <c r="AB106" s="395">
        <v>2.5709068814703566</v>
      </c>
      <c r="AC106" s="395">
        <v>-28.020018333965904</v>
      </c>
      <c r="AD106" s="395">
        <v>1.9509521981912827</v>
      </c>
      <c r="AE106" s="395">
        <v>1.9627976505775873</v>
      </c>
      <c r="AF106" s="395">
        <v>322</v>
      </c>
      <c r="AG106" s="395">
        <v>0</v>
      </c>
      <c r="AH106" s="395">
        <v>0</v>
      </c>
      <c r="AI106" s="395">
        <v>104</v>
      </c>
      <c r="AJ106" s="395">
        <v>1244</v>
      </c>
      <c r="AK106" s="395">
        <v>269</v>
      </c>
      <c r="AL106" s="395">
        <v>2659</v>
      </c>
      <c r="AM106" s="395">
        <v>1</v>
      </c>
      <c r="AN106" s="395">
        <v>263</v>
      </c>
      <c r="AO106" s="395">
        <v>214</v>
      </c>
      <c r="AP106" s="395">
        <v>218</v>
      </c>
    </row>
    <row r="107" spans="1:42">
      <c r="A107" s="395">
        <v>3</v>
      </c>
      <c r="B107" s="395">
        <v>32</v>
      </c>
      <c r="C107" s="395">
        <v>2024</v>
      </c>
      <c r="D107" s="395">
        <v>99</v>
      </c>
      <c r="E107" s="395">
        <v>32</v>
      </c>
      <c r="F107" s="395">
        <v>99</v>
      </c>
      <c r="G107" s="395">
        <v>99</v>
      </c>
      <c r="H107" s="395">
        <v>99</v>
      </c>
      <c r="I107" s="395">
        <v>99</v>
      </c>
      <c r="J107" s="395">
        <v>999</v>
      </c>
      <c r="K107" s="395">
        <v>99</v>
      </c>
      <c r="L107" s="395">
        <v>99</v>
      </c>
      <c r="M107" s="395">
        <v>99</v>
      </c>
      <c r="N107" s="395">
        <v>99</v>
      </c>
      <c r="O107" s="395">
        <v>99</v>
      </c>
      <c r="P107" s="395">
        <v>9999</v>
      </c>
      <c r="Q107" s="395">
        <v>414</v>
      </c>
      <c r="R107" s="395">
        <v>27975</v>
      </c>
      <c r="S107" s="395">
        <v>27866</v>
      </c>
      <c r="T107" s="395">
        <v>4.4651295799821282</v>
      </c>
      <c r="U107" s="395">
        <v>60.394746285796288</v>
      </c>
      <c r="V107" s="395">
        <v>88.708300573887996</v>
      </c>
      <c r="W107" s="395">
        <v>81.66752673508978</v>
      </c>
      <c r="X107" s="395">
        <v>2.8918677390527256</v>
      </c>
      <c r="Y107" s="395">
        <v>5.7837354781054513</v>
      </c>
      <c r="Z107" s="395">
        <v>0</v>
      </c>
      <c r="AA107" s="395">
        <v>8.5468910332297057</v>
      </c>
      <c r="AB107" s="395">
        <v>2.5218331124497695</v>
      </c>
      <c r="AC107" s="395">
        <v>-28.245221073259593</v>
      </c>
      <c r="AD107" s="395">
        <v>1.8902742265923569</v>
      </c>
      <c r="AE107" s="395">
        <v>1.8827394930145065</v>
      </c>
      <c r="AF107" s="395">
        <v>317</v>
      </c>
      <c r="AG107" s="395">
        <v>1</v>
      </c>
      <c r="AH107" s="395">
        <v>0</v>
      </c>
      <c r="AI107" s="395">
        <v>109</v>
      </c>
      <c r="AJ107" s="395">
        <v>1288</v>
      </c>
      <c r="AK107" s="395">
        <v>272</v>
      </c>
      <c r="AL107" s="395">
        <v>2166</v>
      </c>
      <c r="AM107" s="395">
        <v>0</v>
      </c>
      <c r="AN107" s="395">
        <v>258</v>
      </c>
      <c r="AO107" s="395">
        <v>195</v>
      </c>
      <c r="AP107" s="395">
        <v>222</v>
      </c>
    </row>
    <row r="108" spans="1:42">
      <c r="A108" s="395">
        <v>3</v>
      </c>
      <c r="B108" s="395">
        <v>33</v>
      </c>
      <c r="C108" s="395">
        <v>2024</v>
      </c>
      <c r="D108" s="395">
        <v>99</v>
      </c>
      <c r="E108" s="395">
        <v>33</v>
      </c>
      <c r="F108" s="395">
        <v>99</v>
      </c>
      <c r="G108" s="395">
        <v>99</v>
      </c>
      <c r="H108" s="395">
        <v>99</v>
      </c>
      <c r="I108" s="395">
        <v>99</v>
      </c>
      <c r="J108" s="395">
        <v>999</v>
      </c>
      <c r="K108" s="395">
        <v>99</v>
      </c>
      <c r="L108" s="395">
        <v>99</v>
      </c>
      <c r="M108" s="395">
        <v>99</v>
      </c>
      <c r="N108" s="395">
        <v>99</v>
      </c>
      <c r="O108" s="395">
        <v>99</v>
      </c>
      <c r="P108" s="395">
        <v>9999</v>
      </c>
      <c r="Q108" s="395">
        <v>436</v>
      </c>
      <c r="R108" s="395">
        <v>28089</v>
      </c>
      <c r="S108" s="395">
        <v>27904</v>
      </c>
      <c r="T108" s="395">
        <v>4.6626437395421698</v>
      </c>
      <c r="U108" s="395">
        <v>60.278562213302763</v>
      </c>
      <c r="V108" s="395">
        <v>88.96107657767331</v>
      </c>
      <c r="W108" s="395">
        <v>81.787919294724887</v>
      </c>
      <c r="X108" s="395">
        <v>2.1431877247321012</v>
      </c>
      <c r="Y108" s="395">
        <v>4.2863754494642023</v>
      </c>
      <c r="Z108" s="395">
        <v>0</v>
      </c>
      <c r="AA108" s="395">
        <v>9.0178249070845702</v>
      </c>
      <c r="AB108" s="395">
        <v>2.5323575128086517</v>
      </c>
      <c r="AC108" s="395">
        <v>-28.912549795845919</v>
      </c>
      <c r="AD108" s="395">
        <v>1.8979772207597043</v>
      </c>
      <c r="AE108" s="395">
        <v>1.8880862065074488</v>
      </c>
      <c r="AF108" s="395">
        <v>352</v>
      </c>
      <c r="AG108" s="395">
        <v>0</v>
      </c>
      <c r="AH108" s="395">
        <v>0</v>
      </c>
      <c r="AI108" s="395">
        <v>142</v>
      </c>
      <c r="AJ108" s="395">
        <v>1635</v>
      </c>
      <c r="AK108" s="395">
        <v>325</v>
      </c>
      <c r="AL108" s="395">
        <v>2796</v>
      </c>
      <c r="AM108" s="395">
        <v>1</v>
      </c>
      <c r="AN108" s="395">
        <v>223</v>
      </c>
      <c r="AO108" s="395">
        <v>169</v>
      </c>
      <c r="AP108" s="395">
        <v>238</v>
      </c>
    </row>
    <row r="109" spans="1:42">
      <c r="A109" s="395">
        <v>3</v>
      </c>
      <c r="B109" s="395">
        <v>34</v>
      </c>
      <c r="C109" s="395">
        <v>2024</v>
      </c>
      <c r="D109" s="395">
        <v>99</v>
      </c>
      <c r="E109" s="395">
        <v>34</v>
      </c>
      <c r="F109" s="395">
        <v>99</v>
      </c>
      <c r="G109" s="395">
        <v>99</v>
      </c>
      <c r="H109" s="395">
        <v>99</v>
      </c>
      <c r="I109" s="395">
        <v>99</v>
      </c>
      <c r="J109" s="395">
        <v>999</v>
      </c>
      <c r="K109" s="395">
        <v>99</v>
      </c>
      <c r="L109" s="395">
        <v>99</v>
      </c>
      <c r="M109" s="395">
        <v>99</v>
      </c>
      <c r="N109" s="395">
        <v>99</v>
      </c>
      <c r="O109" s="395">
        <v>99</v>
      </c>
      <c r="P109" s="395">
        <v>9999</v>
      </c>
      <c r="Q109" s="395">
        <v>400</v>
      </c>
      <c r="R109" s="395">
        <v>26583</v>
      </c>
      <c r="S109" s="395">
        <v>26397</v>
      </c>
      <c r="T109" s="395">
        <v>4.3653462739344695</v>
      </c>
      <c r="U109" s="395">
        <v>60.476569307118233</v>
      </c>
      <c r="V109" s="395">
        <v>88.346627097509085</v>
      </c>
      <c r="W109" s="395">
        <v>81.219327953934311</v>
      </c>
      <c r="X109" s="395">
        <v>2.8476846104653353</v>
      </c>
      <c r="Y109" s="395">
        <v>5.6953692209306706</v>
      </c>
      <c r="Z109" s="395">
        <v>0</v>
      </c>
      <c r="AA109" s="395">
        <v>8.8845775594738114</v>
      </c>
      <c r="AB109" s="395">
        <v>2.4832717454647342</v>
      </c>
      <c r="AC109" s="395">
        <v>-31.006051202391692</v>
      </c>
      <c r="AD109" s="395">
        <v>1.7962166136015951</v>
      </c>
      <c r="AE109" s="395">
        <v>1.77369997746857</v>
      </c>
      <c r="AF109" s="395">
        <v>299</v>
      </c>
      <c r="AG109" s="395">
        <v>0</v>
      </c>
      <c r="AH109" s="395">
        <v>0</v>
      </c>
      <c r="AI109" s="395">
        <v>124</v>
      </c>
      <c r="AJ109" s="395">
        <v>1352</v>
      </c>
      <c r="AK109" s="395">
        <v>307</v>
      </c>
      <c r="AL109" s="395">
        <v>2461</v>
      </c>
      <c r="AM109" s="395">
        <v>0</v>
      </c>
      <c r="AN109" s="395">
        <v>245</v>
      </c>
      <c r="AO109" s="395">
        <v>179</v>
      </c>
      <c r="AP109" s="395">
        <v>207</v>
      </c>
    </row>
    <row r="110" spans="1:42">
      <c r="A110" s="395">
        <v>3</v>
      </c>
      <c r="B110" s="395">
        <v>35</v>
      </c>
      <c r="C110" s="395">
        <v>2024</v>
      </c>
      <c r="D110" s="395">
        <v>99</v>
      </c>
      <c r="E110" s="395">
        <v>35</v>
      </c>
      <c r="F110" s="395">
        <v>99</v>
      </c>
      <c r="G110" s="395">
        <v>99</v>
      </c>
      <c r="H110" s="395">
        <v>99</v>
      </c>
      <c r="I110" s="395">
        <v>99</v>
      </c>
      <c r="J110" s="395">
        <v>999</v>
      </c>
      <c r="K110" s="395">
        <v>99</v>
      </c>
      <c r="L110" s="395">
        <v>99</v>
      </c>
      <c r="M110" s="395">
        <v>99</v>
      </c>
      <c r="N110" s="395">
        <v>99</v>
      </c>
      <c r="O110" s="395">
        <v>99</v>
      </c>
      <c r="P110" s="395">
        <v>9999</v>
      </c>
      <c r="Q110" s="395">
        <v>461</v>
      </c>
      <c r="R110" s="395">
        <v>28406</v>
      </c>
      <c r="S110" s="395">
        <v>28109</v>
      </c>
      <c r="T110" s="395">
        <v>4.2984228684080819</v>
      </c>
      <c r="U110" s="395">
        <v>60.472304244192259</v>
      </c>
      <c r="V110" s="395">
        <v>88.897469134914431</v>
      </c>
      <c r="W110" s="395">
        <v>81.680312355473404</v>
      </c>
      <c r="X110" s="395">
        <v>1.4679997183693585</v>
      </c>
      <c r="Y110" s="395">
        <v>2.935999436738717</v>
      </c>
      <c r="Z110" s="395">
        <v>0</v>
      </c>
      <c r="AA110" s="395">
        <v>8.8320612513016901</v>
      </c>
      <c r="AB110" s="395">
        <v>2.5310037326100918</v>
      </c>
      <c r="AC110" s="395">
        <v>-31.43484492656658</v>
      </c>
      <c r="AD110" s="395">
        <v>1.9193969501548704</v>
      </c>
      <c r="AE110" s="395">
        <v>1.8994548806854223</v>
      </c>
      <c r="AF110" s="395">
        <v>305</v>
      </c>
      <c r="AG110" s="395">
        <v>0</v>
      </c>
      <c r="AH110" s="395">
        <v>0</v>
      </c>
      <c r="AI110" s="395">
        <v>118</v>
      </c>
      <c r="AJ110" s="395">
        <v>1311</v>
      </c>
      <c r="AK110" s="395">
        <v>266</v>
      </c>
      <c r="AL110" s="395">
        <v>2988</v>
      </c>
      <c r="AM110" s="395">
        <v>0</v>
      </c>
      <c r="AN110" s="395">
        <v>308</v>
      </c>
      <c r="AO110" s="395">
        <v>202</v>
      </c>
      <c r="AP110" s="395">
        <v>234</v>
      </c>
    </row>
    <row r="111" spans="1:42">
      <c r="A111" s="395">
        <v>3</v>
      </c>
      <c r="B111" s="395">
        <v>36</v>
      </c>
      <c r="C111" s="395">
        <v>2024</v>
      </c>
      <c r="D111" s="395">
        <v>99</v>
      </c>
      <c r="E111" s="395">
        <v>36</v>
      </c>
      <c r="F111" s="395">
        <v>99</v>
      </c>
      <c r="G111" s="395">
        <v>99</v>
      </c>
      <c r="H111" s="395">
        <v>99</v>
      </c>
      <c r="I111" s="395">
        <v>99</v>
      </c>
      <c r="J111" s="395">
        <v>999</v>
      </c>
      <c r="K111" s="395">
        <v>99</v>
      </c>
      <c r="L111" s="395">
        <v>99</v>
      </c>
      <c r="M111" s="395">
        <v>99</v>
      </c>
      <c r="N111" s="395">
        <v>99</v>
      </c>
      <c r="O111" s="395">
        <v>99</v>
      </c>
      <c r="P111" s="395">
        <v>9999</v>
      </c>
      <c r="Q111" s="395">
        <v>446</v>
      </c>
      <c r="R111" s="395">
        <v>27277</v>
      </c>
      <c r="S111" s="395">
        <v>27170</v>
      </c>
      <c r="T111" s="395">
        <v>4.6155735601422414</v>
      </c>
      <c r="U111" s="395">
        <v>60.345160103054823</v>
      </c>
      <c r="V111" s="395">
        <v>88.783130651636284</v>
      </c>
      <c r="W111" s="395">
        <v>81.729333824070522</v>
      </c>
      <c r="X111" s="395">
        <v>2.4672801261135753</v>
      </c>
      <c r="Y111" s="395">
        <v>4.9345602522271506</v>
      </c>
      <c r="Z111" s="395">
        <v>0</v>
      </c>
      <c r="AA111" s="395">
        <v>8.7767793918977315</v>
      </c>
      <c r="AB111" s="395">
        <v>2.549062833796516</v>
      </c>
      <c r="AC111" s="395">
        <v>-30.473698980731061</v>
      </c>
      <c r="AD111" s="395">
        <v>1.8431102798484265</v>
      </c>
      <c r="AE111" s="395">
        <v>1.8371042161996995</v>
      </c>
      <c r="AF111" s="395">
        <v>334</v>
      </c>
      <c r="AG111" s="395">
        <v>1</v>
      </c>
      <c r="AH111" s="395">
        <v>0</v>
      </c>
      <c r="AI111" s="395">
        <v>124</v>
      </c>
      <c r="AJ111" s="395">
        <v>1174</v>
      </c>
      <c r="AK111" s="395">
        <v>319</v>
      </c>
      <c r="AL111" s="395">
        <v>2352</v>
      </c>
      <c r="AM111" s="395">
        <v>0</v>
      </c>
      <c r="AN111" s="395">
        <v>301</v>
      </c>
      <c r="AO111" s="395">
        <v>187</v>
      </c>
      <c r="AP111" s="395">
        <v>229</v>
      </c>
    </row>
    <row r="112" spans="1:42">
      <c r="A112" s="395">
        <v>3</v>
      </c>
      <c r="B112" s="395">
        <v>37</v>
      </c>
      <c r="C112" s="395">
        <v>2024</v>
      </c>
      <c r="D112" s="395">
        <v>99</v>
      </c>
      <c r="E112" s="395">
        <v>37</v>
      </c>
      <c r="F112" s="395">
        <v>99</v>
      </c>
      <c r="G112" s="395">
        <v>99</v>
      </c>
      <c r="H112" s="395">
        <v>99</v>
      </c>
      <c r="I112" s="395">
        <v>99</v>
      </c>
      <c r="J112" s="395">
        <v>999</v>
      </c>
      <c r="K112" s="395">
        <v>99</v>
      </c>
      <c r="L112" s="395">
        <v>99</v>
      </c>
      <c r="M112" s="395">
        <v>99</v>
      </c>
      <c r="N112" s="395">
        <v>99</v>
      </c>
      <c r="O112" s="395">
        <v>99</v>
      </c>
      <c r="P112" s="395">
        <v>9999</v>
      </c>
      <c r="Q112" s="395">
        <v>441</v>
      </c>
      <c r="R112" s="395">
        <v>29188</v>
      </c>
      <c r="S112" s="395">
        <v>29117</v>
      </c>
      <c r="T112" s="395">
        <v>5.3996162806632846</v>
      </c>
      <c r="U112" s="395">
        <v>59.952089844420783</v>
      </c>
      <c r="V112" s="395">
        <v>89.766900759147191</v>
      </c>
      <c r="W112" s="395">
        <v>82.718842943984995</v>
      </c>
      <c r="X112" s="395">
        <v>0.89762916266959003</v>
      </c>
      <c r="Y112" s="395">
        <v>1.7952583253391803</v>
      </c>
      <c r="Z112" s="395">
        <v>0</v>
      </c>
      <c r="AA112" s="395">
        <v>8.9783878723603294</v>
      </c>
      <c r="AB112" s="395">
        <v>2.6676964274263195</v>
      </c>
      <c r="AC112" s="395">
        <v>-30.308313720550604</v>
      </c>
      <c r="AD112" s="395">
        <v>1.9722367873378996</v>
      </c>
      <c r="AE112" s="395">
        <v>1.9925869142764612</v>
      </c>
      <c r="AF112" s="395">
        <v>366</v>
      </c>
      <c r="AG112" s="395">
        <v>0</v>
      </c>
      <c r="AH112" s="395">
        <v>0</v>
      </c>
      <c r="AI112" s="395">
        <v>124</v>
      </c>
      <c r="AJ112" s="395">
        <v>1334</v>
      </c>
      <c r="AK112" s="395">
        <v>361</v>
      </c>
      <c r="AL112" s="395">
        <v>2943</v>
      </c>
      <c r="AM112" s="395">
        <v>2</v>
      </c>
      <c r="AN112" s="395">
        <v>283</v>
      </c>
      <c r="AO112" s="395">
        <v>194</v>
      </c>
      <c r="AP112" s="395">
        <v>221</v>
      </c>
    </row>
    <row r="113" spans="1:42">
      <c r="A113" s="395">
        <v>3</v>
      </c>
      <c r="B113" s="395">
        <v>38</v>
      </c>
      <c r="C113" s="395">
        <v>2024</v>
      </c>
      <c r="D113" s="395">
        <v>99</v>
      </c>
      <c r="E113" s="395">
        <v>38</v>
      </c>
      <c r="F113" s="395">
        <v>99</v>
      </c>
      <c r="G113" s="395">
        <v>99</v>
      </c>
      <c r="H113" s="395">
        <v>99</v>
      </c>
      <c r="I113" s="395">
        <v>99</v>
      </c>
      <c r="J113" s="395">
        <v>999</v>
      </c>
      <c r="K113" s="395">
        <v>99</v>
      </c>
      <c r="L113" s="395">
        <v>99</v>
      </c>
      <c r="M113" s="395">
        <v>99</v>
      </c>
      <c r="N113" s="395">
        <v>99</v>
      </c>
      <c r="O113" s="395">
        <v>99</v>
      </c>
      <c r="P113" s="395">
        <v>9999</v>
      </c>
      <c r="Q113" s="395">
        <v>487</v>
      </c>
      <c r="R113" s="395">
        <v>30348</v>
      </c>
      <c r="S113" s="395">
        <v>30240</v>
      </c>
      <c r="T113" s="395">
        <v>4.5544352181362848</v>
      </c>
      <c r="U113" s="395">
        <v>60.403207671957659</v>
      </c>
      <c r="V113" s="395">
        <v>89.175076097610443</v>
      </c>
      <c r="W113" s="395">
        <v>82.075241402116788</v>
      </c>
      <c r="X113" s="395">
        <v>1.3707657835771716</v>
      </c>
      <c r="Y113" s="395">
        <v>2.7415315671543432</v>
      </c>
      <c r="Z113" s="395">
        <v>0</v>
      </c>
      <c r="AA113" s="395">
        <v>9.0038276568771582</v>
      </c>
      <c r="AB113" s="395">
        <v>2.5773784981023939</v>
      </c>
      <c r="AC113" s="395">
        <v>-29.359297426320076</v>
      </c>
      <c r="AD113" s="395">
        <v>2.0506181314968677</v>
      </c>
      <c r="AE113" s="395">
        <v>2.0533366174735934</v>
      </c>
      <c r="AF113" s="395">
        <v>343</v>
      </c>
      <c r="AG113" s="395">
        <v>0</v>
      </c>
      <c r="AH113" s="395">
        <v>0</v>
      </c>
      <c r="AI113" s="395">
        <v>137</v>
      </c>
      <c r="AJ113" s="395">
        <v>1373</v>
      </c>
      <c r="AK113" s="395">
        <v>319</v>
      </c>
      <c r="AL113" s="395">
        <v>2840</v>
      </c>
      <c r="AM113" s="395">
        <v>1</v>
      </c>
      <c r="AN113" s="395">
        <v>346</v>
      </c>
      <c r="AO113" s="395">
        <v>189</v>
      </c>
      <c r="AP113" s="395">
        <v>255</v>
      </c>
    </row>
    <row r="114" spans="1:42">
      <c r="A114" s="395">
        <v>3</v>
      </c>
      <c r="B114" s="395">
        <v>39</v>
      </c>
      <c r="C114" s="395">
        <v>2024</v>
      </c>
      <c r="D114" s="395">
        <v>99</v>
      </c>
      <c r="E114" s="395">
        <v>39</v>
      </c>
      <c r="F114" s="395">
        <v>99</v>
      </c>
      <c r="G114" s="395">
        <v>99</v>
      </c>
      <c r="H114" s="395">
        <v>99</v>
      </c>
      <c r="I114" s="395">
        <v>99</v>
      </c>
      <c r="J114" s="395">
        <v>999</v>
      </c>
      <c r="K114" s="395">
        <v>99</v>
      </c>
      <c r="L114" s="395">
        <v>99</v>
      </c>
      <c r="M114" s="395">
        <v>99</v>
      </c>
      <c r="N114" s="395">
        <v>99</v>
      </c>
      <c r="O114" s="395">
        <v>99</v>
      </c>
      <c r="P114" s="395">
        <v>9999</v>
      </c>
      <c r="Q114" s="395">
        <v>436</v>
      </c>
      <c r="R114" s="395">
        <v>27835</v>
      </c>
      <c r="S114" s="395">
        <v>27706</v>
      </c>
      <c r="T114" s="395">
        <v>4.5672714208730012</v>
      </c>
      <c r="U114" s="395">
        <v>60.387677759330131</v>
      </c>
      <c r="V114" s="395">
        <v>89.530035970476902</v>
      </c>
      <c r="W114" s="395">
        <v>82.406449866454395</v>
      </c>
      <c r="X114" s="395">
        <v>4.0811927429495247</v>
      </c>
      <c r="Y114" s="395">
        <v>8.1623854858990494</v>
      </c>
      <c r="Z114" s="395">
        <v>0</v>
      </c>
      <c r="AA114" s="395">
        <v>8.5910430253350096</v>
      </c>
      <c r="AB114" s="395">
        <v>2.5435849387881486</v>
      </c>
      <c r="AC114" s="395">
        <v>-30.948978659903243</v>
      </c>
      <c r="AD114" s="395">
        <v>1.8808144091938619</v>
      </c>
      <c r="AE114" s="395">
        <v>1.8888663561057275</v>
      </c>
      <c r="AF114" s="395">
        <v>317</v>
      </c>
      <c r="AG114" s="395">
        <v>0</v>
      </c>
      <c r="AH114" s="395">
        <v>0</v>
      </c>
      <c r="AI114" s="395">
        <v>138</v>
      </c>
      <c r="AJ114" s="395">
        <v>1245</v>
      </c>
      <c r="AK114" s="395">
        <v>272</v>
      </c>
      <c r="AL114" s="395">
        <v>2319</v>
      </c>
      <c r="AM114" s="395">
        <v>1</v>
      </c>
      <c r="AN114" s="395">
        <v>329</v>
      </c>
      <c r="AO114" s="395">
        <v>197</v>
      </c>
      <c r="AP114" s="395">
        <v>215</v>
      </c>
    </row>
    <row r="115" spans="1:42">
      <c r="A115" s="395">
        <v>3</v>
      </c>
      <c r="B115" s="395">
        <v>40</v>
      </c>
      <c r="C115" s="395">
        <v>2024</v>
      </c>
      <c r="D115" s="395">
        <v>99</v>
      </c>
      <c r="E115" s="395">
        <v>40</v>
      </c>
      <c r="F115" s="395">
        <v>99</v>
      </c>
      <c r="G115" s="395">
        <v>99</v>
      </c>
      <c r="H115" s="395">
        <v>99</v>
      </c>
      <c r="I115" s="395">
        <v>99</v>
      </c>
      <c r="J115" s="395">
        <v>999</v>
      </c>
      <c r="K115" s="395">
        <v>99</v>
      </c>
      <c r="L115" s="395">
        <v>99</v>
      </c>
      <c r="M115" s="395">
        <v>99</v>
      </c>
      <c r="N115" s="395">
        <v>99</v>
      </c>
      <c r="O115" s="395">
        <v>99</v>
      </c>
      <c r="P115" s="395">
        <v>9999</v>
      </c>
      <c r="Q115" s="395">
        <v>436</v>
      </c>
      <c r="R115" s="395">
        <v>25346</v>
      </c>
      <c r="S115" s="395">
        <v>25231</v>
      </c>
      <c r="T115" s="395">
        <v>4.5984770772508492</v>
      </c>
      <c r="U115" s="395">
        <v>60.32123181800165</v>
      </c>
      <c r="V115" s="395">
        <v>89.392226015795146</v>
      </c>
      <c r="W115" s="395">
        <v>82.24288771749049</v>
      </c>
      <c r="X115" s="395">
        <v>1.8780083642389327</v>
      </c>
      <c r="Y115" s="395">
        <v>3.7560167284778654</v>
      </c>
      <c r="Z115" s="395">
        <v>0</v>
      </c>
      <c r="AA115" s="395">
        <v>8.7705811586651983</v>
      </c>
      <c r="AB115" s="395">
        <v>2.4970944719801418</v>
      </c>
      <c r="AC115" s="395">
        <v>-30.17204549556444</v>
      </c>
      <c r="AD115" s="395">
        <v>1.7126323698734549</v>
      </c>
      <c r="AE115" s="395">
        <v>1.7167181982777462</v>
      </c>
      <c r="AF115" s="395">
        <v>249</v>
      </c>
      <c r="AG115" s="395">
        <v>0</v>
      </c>
      <c r="AH115" s="395">
        <v>0</v>
      </c>
      <c r="AI115" s="395">
        <v>108</v>
      </c>
      <c r="AJ115" s="395">
        <v>1241</v>
      </c>
      <c r="AK115" s="395">
        <v>280</v>
      </c>
      <c r="AL115" s="395">
        <v>2489</v>
      </c>
      <c r="AM115" s="395">
        <v>0</v>
      </c>
      <c r="AN115" s="395">
        <v>249</v>
      </c>
      <c r="AO115" s="395">
        <v>200</v>
      </c>
      <c r="AP115" s="395">
        <v>226</v>
      </c>
    </row>
    <row r="116" spans="1:42">
      <c r="A116" s="395">
        <v>3</v>
      </c>
      <c r="B116" s="395">
        <v>41</v>
      </c>
      <c r="C116" s="395">
        <v>2024</v>
      </c>
      <c r="D116" s="395">
        <v>99</v>
      </c>
      <c r="E116" s="395">
        <v>41</v>
      </c>
      <c r="F116" s="395">
        <v>99</v>
      </c>
      <c r="G116" s="395">
        <v>99</v>
      </c>
      <c r="H116" s="395">
        <v>99</v>
      </c>
      <c r="I116" s="395">
        <v>99</v>
      </c>
      <c r="J116" s="395">
        <v>999</v>
      </c>
      <c r="K116" s="395">
        <v>99</v>
      </c>
      <c r="L116" s="395">
        <v>99</v>
      </c>
      <c r="M116" s="395">
        <v>99</v>
      </c>
      <c r="N116" s="395">
        <v>99</v>
      </c>
      <c r="O116" s="395">
        <v>99</v>
      </c>
      <c r="P116" s="395">
        <v>9999</v>
      </c>
      <c r="Q116" s="395">
        <v>471</v>
      </c>
      <c r="R116" s="395">
        <v>27188</v>
      </c>
      <c r="S116" s="395">
        <v>27068</v>
      </c>
      <c r="T116" s="395">
        <v>4.7154627041341772</v>
      </c>
      <c r="U116" s="395">
        <v>60.255984926850893</v>
      </c>
      <c r="V116" s="395">
        <v>89.535848161229026</v>
      </c>
      <c r="W116" s="395">
        <v>82.443050834934539</v>
      </c>
      <c r="X116" s="395">
        <v>2.9755774606444025</v>
      </c>
      <c r="Y116" s="395">
        <v>5.9511549212888051</v>
      </c>
      <c r="Z116" s="395">
        <v>0</v>
      </c>
      <c r="AA116" s="395">
        <v>8.9483506039054745</v>
      </c>
      <c r="AB116" s="395">
        <v>2.5112373455791919</v>
      </c>
      <c r="AC116" s="395">
        <v>-29.186935594065481</v>
      </c>
      <c r="AD116" s="395">
        <v>1.8370965387879536</v>
      </c>
      <c r="AE116" s="395">
        <v>1.8461901048139813</v>
      </c>
      <c r="AF116" s="395">
        <v>314</v>
      </c>
      <c r="AG116" s="395">
        <v>0</v>
      </c>
      <c r="AH116" s="395">
        <v>1</v>
      </c>
      <c r="AI116" s="395">
        <v>128</v>
      </c>
      <c r="AJ116" s="395">
        <v>1346</v>
      </c>
      <c r="AK116" s="395">
        <v>277</v>
      </c>
      <c r="AL116" s="395">
        <v>2605</v>
      </c>
      <c r="AM116" s="395">
        <v>1</v>
      </c>
      <c r="AN116" s="395">
        <v>326</v>
      </c>
      <c r="AO116" s="395">
        <v>219</v>
      </c>
      <c r="AP116" s="395">
        <v>266</v>
      </c>
    </row>
    <row r="117" spans="1:42">
      <c r="A117" s="395">
        <v>3</v>
      </c>
      <c r="B117" s="395">
        <v>42</v>
      </c>
      <c r="C117" s="395">
        <v>2024</v>
      </c>
      <c r="D117" s="395">
        <v>99</v>
      </c>
      <c r="E117" s="395">
        <v>42</v>
      </c>
      <c r="F117" s="395">
        <v>99</v>
      </c>
      <c r="G117" s="395">
        <v>99</v>
      </c>
      <c r="H117" s="395">
        <v>99</v>
      </c>
      <c r="I117" s="395">
        <v>99</v>
      </c>
      <c r="J117" s="395">
        <v>999</v>
      </c>
      <c r="K117" s="395">
        <v>99</v>
      </c>
      <c r="L117" s="395">
        <v>99</v>
      </c>
      <c r="M117" s="395">
        <v>99</v>
      </c>
      <c r="N117" s="395">
        <v>99</v>
      </c>
      <c r="O117" s="395">
        <v>99</v>
      </c>
      <c r="P117" s="395">
        <v>9999</v>
      </c>
      <c r="Q117" s="395">
        <v>471</v>
      </c>
      <c r="R117" s="395">
        <v>29042</v>
      </c>
      <c r="S117" s="395">
        <v>28909</v>
      </c>
      <c r="T117" s="395">
        <v>4.8807244680118451</v>
      </c>
      <c r="U117" s="395">
        <v>60.178940814279294</v>
      </c>
      <c r="V117" s="395">
        <v>90.300328594899284</v>
      </c>
      <c r="W117" s="395">
        <v>83.094448095748476</v>
      </c>
      <c r="X117" s="395">
        <v>1.694098202603127</v>
      </c>
      <c r="Y117" s="395">
        <v>3.3881964052062541</v>
      </c>
      <c r="Z117" s="395">
        <v>0</v>
      </c>
      <c r="AA117" s="395">
        <v>8.6267300750660798</v>
      </c>
      <c r="AB117" s="395">
        <v>2.5592791344258194</v>
      </c>
      <c r="AC117" s="395">
        <v>-31.402234198902804</v>
      </c>
      <c r="AD117" s="395">
        <v>1.9623715491937528</v>
      </c>
      <c r="AE117" s="395">
        <v>1.9873358787273381</v>
      </c>
      <c r="AF117" s="395">
        <v>308</v>
      </c>
      <c r="AG117" s="395">
        <v>0</v>
      </c>
      <c r="AH117" s="395">
        <v>0</v>
      </c>
      <c r="AI117" s="395">
        <v>134</v>
      </c>
      <c r="AJ117" s="395">
        <v>1407</v>
      </c>
      <c r="AK117" s="395">
        <v>225</v>
      </c>
      <c r="AL117" s="395">
        <v>2521</v>
      </c>
      <c r="AM117" s="395">
        <v>0</v>
      </c>
      <c r="AN117" s="395">
        <v>300</v>
      </c>
      <c r="AO117" s="395">
        <v>214</v>
      </c>
      <c r="AP117" s="395">
        <v>229</v>
      </c>
    </row>
    <row r="118" spans="1:42">
      <c r="A118" s="395">
        <v>3</v>
      </c>
      <c r="B118" s="395">
        <v>43</v>
      </c>
      <c r="C118" s="395">
        <v>2024</v>
      </c>
      <c r="D118" s="395">
        <v>99</v>
      </c>
      <c r="E118" s="395">
        <v>43</v>
      </c>
      <c r="F118" s="395">
        <v>99</v>
      </c>
      <c r="G118" s="395">
        <v>99</v>
      </c>
      <c r="H118" s="395">
        <v>99</v>
      </c>
      <c r="I118" s="395">
        <v>99</v>
      </c>
      <c r="J118" s="395">
        <v>999</v>
      </c>
      <c r="K118" s="395">
        <v>99</v>
      </c>
      <c r="L118" s="395">
        <v>99</v>
      </c>
      <c r="M118" s="395">
        <v>99</v>
      </c>
      <c r="N118" s="395">
        <v>99</v>
      </c>
      <c r="O118" s="395">
        <v>99</v>
      </c>
      <c r="P118" s="395">
        <v>9999</v>
      </c>
      <c r="Q118" s="395">
        <v>463</v>
      </c>
      <c r="R118" s="395">
        <v>28769</v>
      </c>
      <c r="S118" s="395">
        <v>28631</v>
      </c>
      <c r="T118" s="395">
        <v>4.8328756647780606</v>
      </c>
      <c r="U118" s="395">
        <v>60.208864517481061</v>
      </c>
      <c r="V118" s="395">
        <v>89.997440061198731</v>
      </c>
      <c r="W118" s="395">
        <v>82.837330166602598</v>
      </c>
      <c r="X118" s="395">
        <v>1.348673919844277</v>
      </c>
      <c r="Y118" s="395">
        <v>2.697347839688554</v>
      </c>
      <c r="Z118" s="395">
        <v>0</v>
      </c>
      <c r="AA118" s="395">
        <v>8.8523057300179993</v>
      </c>
      <c r="AB118" s="395">
        <v>2.5525868101191129</v>
      </c>
      <c r="AC118" s="395">
        <v>-28.177956639007459</v>
      </c>
      <c r="AD118" s="395">
        <v>1.943924905266686</v>
      </c>
      <c r="AE118" s="395">
        <v>1.9621346475149368</v>
      </c>
      <c r="AF118" s="395">
        <v>337</v>
      </c>
      <c r="AG118" s="395">
        <v>1</v>
      </c>
      <c r="AH118" s="395">
        <v>1</v>
      </c>
      <c r="AI118" s="395">
        <v>117</v>
      </c>
      <c r="AJ118" s="395">
        <v>1239</v>
      </c>
      <c r="AK118" s="395">
        <v>242</v>
      </c>
      <c r="AL118" s="395">
        <v>2812</v>
      </c>
      <c r="AM118" s="395">
        <v>1</v>
      </c>
      <c r="AN118" s="395">
        <v>338</v>
      </c>
      <c r="AO118" s="395">
        <v>234</v>
      </c>
      <c r="AP118" s="395">
        <v>234</v>
      </c>
    </row>
    <row r="119" spans="1:42">
      <c r="A119" s="395">
        <v>3</v>
      </c>
      <c r="B119" s="395">
        <v>44</v>
      </c>
      <c r="C119" s="395">
        <v>2024</v>
      </c>
      <c r="D119" s="395">
        <v>99</v>
      </c>
      <c r="E119" s="395">
        <v>44</v>
      </c>
      <c r="F119" s="395">
        <v>99</v>
      </c>
      <c r="G119" s="395">
        <v>99</v>
      </c>
      <c r="H119" s="395">
        <v>99</v>
      </c>
      <c r="I119" s="395">
        <v>99</v>
      </c>
      <c r="J119" s="395">
        <v>999</v>
      </c>
      <c r="K119" s="395">
        <v>99</v>
      </c>
      <c r="L119" s="395">
        <v>99</v>
      </c>
      <c r="M119" s="395">
        <v>99</v>
      </c>
      <c r="N119" s="395">
        <v>99</v>
      </c>
      <c r="O119" s="395">
        <v>99</v>
      </c>
      <c r="P119" s="395">
        <v>9999</v>
      </c>
      <c r="Q119" s="395">
        <v>463</v>
      </c>
      <c r="R119" s="395">
        <v>30140</v>
      </c>
      <c r="S119" s="395">
        <v>30001</v>
      </c>
      <c r="T119" s="395">
        <v>4.732149966821499</v>
      </c>
      <c r="U119" s="395">
        <v>60.291356954768176</v>
      </c>
      <c r="V119" s="395">
        <v>90.718608404638374</v>
      </c>
      <c r="W119" s="395">
        <v>83.496176794106844</v>
      </c>
      <c r="X119" s="395">
        <v>2.2561380225613803</v>
      </c>
      <c r="Y119" s="395">
        <v>4.5122760451227606</v>
      </c>
      <c r="Z119" s="395">
        <v>0</v>
      </c>
      <c r="AA119" s="395">
        <v>8.9070539384409528</v>
      </c>
      <c r="AB119" s="395">
        <v>2.581508503906238</v>
      </c>
      <c r="AC119" s="395">
        <v>-29.20095970470496</v>
      </c>
      <c r="AD119" s="395">
        <v>2.0365635456476734</v>
      </c>
      <c r="AE119" s="395">
        <v>2.0723758250879314</v>
      </c>
      <c r="AF119" s="395">
        <v>400</v>
      </c>
      <c r="AG119" s="395">
        <v>0</v>
      </c>
      <c r="AH119" s="395">
        <v>0</v>
      </c>
      <c r="AI119" s="395">
        <v>133</v>
      </c>
      <c r="AJ119" s="395">
        <v>1243</v>
      </c>
      <c r="AK119" s="395">
        <v>171</v>
      </c>
      <c r="AL119" s="395">
        <v>2048</v>
      </c>
      <c r="AM119" s="395">
        <v>1</v>
      </c>
      <c r="AN119" s="395">
        <v>384</v>
      </c>
      <c r="AO119" s="395">
        <v>292</v>
      </c>
      <c r="AP119" s="395">
        <v>231</v>
      </c>
    </row>
    <row r="120" spans="1:42">
      <c r="A120" s="395">
        <v>3</v>
      </c>
      <c r="B120" s="395">
        <v>45</v>
      </c>
      <c r="C120" s="395">
        <v>2024</v>
      </c>
      <c r="D120" s="395">
        <v>99</v>
      </c>
      <c r="E120" s="395">
        <v>45</v>
      </c>
      <c r="F120" s="395">
        <v>99</v>
      </c>
      <c r="G120" s="395">
        <v>99</v>
      </c>
      <c r="H120" s="395">
        <v>99</v>
      </c>
      <c r="I120" s="395">
        <v>99</v>
      </c>
      <c r="J120" s="395">
        <v>999</v>
      </c>
      <c r="K120" s="395">
        <v>99</v>
      </c>
      <c r="L120" s="395">
        <v>99</v>
      </c>
      <c r="M120" s="395">
        <v>99</v>
      </c>
      <c r="N120" s="395">
        <v>99</v>
      </c>
      <c r="O120" s="395">
        <v>99</v>
      </c>
      <c r="P120" s="395">
        <v>9999</v>
      </c>
      <c r="Q120" s="395">
        <v>522</v>
      </c>
      <c r="R120" s="395">
        <v>32929</v>
      </c>
      <c r="S120" s="395">
        <v>32754</v>
      </c>
      <c r="T120" s="395">
        <v>4.5029609159099877</v>
      </c>
      <c r="U120" s="395">
        <v>60.401660865848449</v>
      </c>
      <c r="V120" s="395">
        <v>90.31944424873501</v>
      </c>
      <c r="W120" s="395">
        <v>83.090978201135442</v>
      </c>
      <c r="X120" s="395">
        <v>3.3071153086944647</v>
      </c>
      <c r="Y120" s="395">
        <v>6.6142306173889294</v>
      </c>
      <c r="Z120" s="395">
        <v>0</v>
      </c>
      <c r="AA120" s="395">
        <v>8.9822903927210938</v>
      </c>
      <c r="AB120" s="395">
        <v>2.603325181031972</v>
      </c>
      <c r="AC120" s="395">
        <v>-30.310830043363861</v>
      </c>
      <c r="AD120" s="395">
        <v>2.2250166222505721</v>
      </c>
      <c r="AE120" s="395">
        <v>2.2515646055313567</v>
      </c>
      <c r="AF120" s="395">
        <v>438</v>
      </c>
      <c r="AG120" s="395">
        <v>0</v>
      </c>
      <c r="AH120" s="395">
        <v>0</v>
      </c>
      <c r="AI120" s="395">
        <v>145</v>
      </c>
      <c r="AJ120" s="395">
        <v>1241</v>
      </c>
      <c r="AK120" s="395">
        <v>357</v>
      </c>
      <c r="AL120" s="395">
        <v>2219</v>
      </c>
      <c r="AM120" s="395">
        <v>0</v>
      </c>
      <c r="AN120" s="395">
        <v>403</v>
      </c>
      <c r="AO120" s="395">
        <v>357</v>
      </c>
      <c r="AP120" s="395">
        <v>273</v>
      </c>
    </row>
    <row r="121" spans="1:42">
      <c r="A121" s="395">
        <v>3</v>
      </c>
      <c r="B121" s="395">
        <v>46</v>
      </c>
      <c r="C121" s="395">
        <v>2024</v>
      </c>
      <c r="D121" s="395">
        <v>99</v>
      </c>
      <c r="E121" s="395">
        <v>46</v>
      </c>
      <c r="F121" s="395">
        <v>99</v>
      </c>
      <c r="G121" s="395">
        <v>99</v>
      </c>
      <c r="H121" s="395">
        <v>99</v>
      </c>
      <c r="I121" s="395">
        <v>99</v>
      </c>
      <c r="J121" s="395">
        <v>999</v>
      </c>
      <c r="K121" s="395">
        <v>99</v>
      </c>
      <c r="L121" s="395">
        <v>99</v>
      </c>
      <c r="M121" s="395">
        <v>99</v>
      </c>
      <c r="N121" s="395">
        <v>99</v>
      </c>
      <c r="O121" s="395">
        <v>99</v>
      </c>
      <c r="P121" s="395">
        <v>9999</v>
      </c>
      <c r="Q121" s="395">
        <v>482</v>
      </c>
      <c r="R121" s="395">
        <v>30378</v>
      </c>
      <c r="S121" s="395">
        <v>30189</v>
      </c>
      <c r="T121" s="395">
        <v>4.6211073803410354</v>
      </c>
      <c r="U121" s="395">
        <v>60.357448077114149</v>
      </c>
      <c r="V121" s="395">
        <v>90.379155918650639</v>
      </c>
      <c r="W121" s="395">
        <v>83.109506773990574</v>
      </c>
      <c r="X121" s="395">
        <v>2.2647968924879844</v>
      </c>
      <c r="Y121" s="395">
        <v>4.5295937849759689</v>
      </c>
      <c r="Z121" s="395">
        <v>0</v>
      </c>
      <c r="AA121" s="395">
        <v>8.7873340915850697</v>
      </c>
      <c r="AB121" s="395">
        <v>2.5930225991311717</v>
      </c>
      <c r="AC121" s="395">
        <v>-28.962831280275488</v>
      </c>
      <c r="AD121" s="395">
        <v>2.0526452352251172</v>
      </c>
      <c r="AE121" s="395">
        <v>2.0757049873344777</v>
      </c>
      <c r="AF121" s="395">
        <v>442</v>
      </c>
      <c r="AG121" s="395">
        <v>0</v>
      </c>
      <c r="AH121" s="395">
        <v>0</v>
      </c>
      <c r="AI121" s="395">
        <v>178</v>
      </c>
      <c r="AJ121" s="395">
        <v>1367</v>
      </c>
      <c r="AK121" s="395">
        <v>219</v>
      </c>
      <c r="AL121" s="395">
        <v>1901</v>
      </c>
      <c r="AM121" s="395">
        <v>0</v>
      </c>
      <c r="AN121" s="395">
        <v>410</v>
      </c>
      <c r="AO121" s="395">
        <v>327</v>
      </c>
      <c r="AP121" s="395">
        <v>248</v>
      </c>
    </row>
    <row r="122" spans="1:42">
      <c r="A122" s="395">
        <v>3</v>
      </c>
      <c r="B122" s="395">
        <v>47</v>
      </c>
      <c r="C122" s="395">
        <v>2024</v>
      </c>
      <c r="D122" s="395">
        <v>99</v>
      </c>
      <c r="E122" s="395">
        <v>47</v>
      </c>
      <c r="F122" s="395">
        <v>99</v>
      </c>
      <c r="G122" s="395">
        <v>99</v>
      </c>
      <c r="H122" s="395">
        <v>99</v>
      </c>
      <c r="I122" s="395">
        <v>99</v>
      </c>
      <c r="J122" s="395">
        <v>999</v>
      </c>
      <c r="K122" s="395">
        <v>99</v>
      </c>
      <c r="L122" s="395">
        <v>99</v>
      </c>
      <c r="M122" s="395">
        <v>99</v>
      </c>
      <c r="N122" s="395">
        <v>99</v>
      </c>
      <c r="O122" s="395">
        <v>99</v>
      </c>
      <c r="P122" s="395">
        <v>9999</v>
      </c>
      <c r="Q122" s="395">
        <v>457</v>
      </c>
      <c r="R122" s="395">
        <v>28543</v>
      </c>
      <c r="S122" s="395">
        <v>28416</v>
      </c>
      <c r="T122" s="395">
        <v>4.631888729285639</v>
      </c>
      <c r="U122" s="395">
        <v>60.304194819819827</v>
      </c>
      <c r="V122" s="395">
        <v>90.260759049270746</v>
      </c>
      <c r="W122" s="395">
        <v>83.053561373873748</v>
      </c>
      <c r="X122" s="395">
        <v>1.4959885085660229</v>
      </c>
      <c r="Y122" s="395">
        <v>2.9919770171320459</v>
      </c>
      <c r="Z122" s="395">
        <v>0</v>
      </c>
      <c r="AA122" s="395">
        <v>8.8984935593797676</v>
      </c>
      <c r="AB122" s="395">
        <v>2.5353951293723798</v>
      </c>
      <c r="AC122" s="395">
        <v>-27.542920812010497</v>
      </c>
      <c r="AD122" s="395">
        <v>1.9286540571805419</v>
      </c>
      <c r="AE122" s="395">
        <v>1.9524836261428744</v>
      </c>
      <c r="AF122" s="395">
        <v>442</v>
      </c>
      <c r="AG122" s="395">
        <v>0</v>
      </c>
      <c r="AH122" s="395">
        <v>0</v>
      </c>
      <c r="AI122" s="395">
        <v>152</v>
      </c>
      <c r="AJ122" s="395">
        <v>1353</v>
      </c>
      <c r="AK122" s="395">
        <v>238</v>
      </c>
      <c r="AL122" s="395">
        <v>2302</v>
      </c>
      <c r="AM122" s="395">
        <v>0</v>
      </c>
      <c r="AN122" s="395">
        <v>386</v>
      </c>
      <c r="AO122" s="395">
        <v>294</v>
      </c>
      <c r="AP122" s="395">
        <v>239</v>
      </c>
    </row>
    <row r="123" spans="1:42">
      <c r="A123" s="395">
        <v>3</v>
      </c>
      <c r="B123" s="395">
        <v>48</v>
      </c>
      <c r="C123" s="395">
        <v>2024</v>
      </c>
      <c r="D123" s="395">
        <v>99</v>
      </c>
      <c r="E123" s="395">
        <v>48</v>
      </c>
      <c r="F123" s="395">
        <v>99</v>
      </c>
      <c r="G123" s="395">
        <v>99</v>
      </c>
      <c r="H123" s="395">
        <v>99</v>
      </c>
      <c r="I123" s="395">
        <v>99</v>
      </c>
      <c r="J123" s="395">
        <v>999</v>
      </c>
      <c r="K123" s="395">
        <v>99</v>
      </c>
      <c r="L123" s="395">
        <v>99</v>
      </c>
      <c r="M123" s="395">
        <v>99</v>
      </c>
      <c r="N123" s="395">
        <v>99</v>
      </c>
      <c r="O123" s="395">
        <v>99</v>
      </c>
      <c r="P123" s="395">
        <v>9999</v>
      </c>
      <c r="Q123" s="395">
        <v>436</v>
      </c>
      <c r="R123" s="395">
        <v>30595</v>
      </c>
      <c r="S123" s="395">
        <v>30504</v>
      </c>
      <c r="T123" s="395">
        <v>4.3024023533257072</v>
      </c>
      <c r="U123" s="395">
        <v>60.489411224757426</v>
      </c>
      <c r="V123" s="395">
        <v>88.507274253358815</v>
      </c>
      <c r="W123" s="395">
        <v>81.484979019145086</v>
      </c>
      <c r="X123" s="395">
        <v>1.8663180258212124</v>
      </c>
      <c r="Y123" s="395">
        <v>3.7326360516424248</v>
      </c>
      <c r="Z123" s="395">
        <v>0</v>
      </c>
      <c r="AA123" s="395">
        <v>9.0854943522525016</v>
      </c>
      <c r="AB123" s="395">
        <v>2.4744470372386242</v>
      </c>
      <c r="AC123" s="395">
        <v>-28.366055146846008</v>
      </c>
      <c r="AD123" s="395">
        <v>2.067307952192786</v>
      </c>
      <c r="AE123" s="395">
        <v>2.0563666258550808</v>
      </c>
      <c r="AF123" s="395">
        <v>405</v>
      </c>
      <c r="AG123" s="395">
        <v>1</v>
      </c>
      <c r="AH123" s="395">
        <v>0</v>
      </c>
      <c r="AI123" s="395">
        <v>137</v>
      </c>
      <c r="AJ123" s="395">
        <v>1383</v>
      </c>
      <c r="AK123" s="395">
        <v>365</v>
      </c>
      <c r="AL123" s="395">
        <v>2159</v>
      </c>
      <c r="AM123" s="395">
        <v>4</v>
      </c>
      <c r="AN123" s="395">
        <v>397</v>
      </c>
      <c r="AO123" s="395">
        <v>289</v>
      </c>
      <c r="AP123" s="395">
        <v>227</v>
      </c>
    </row>
    <row r="124" spans="1:42">
      <c r="A124" s="395">
        <v>3</v>
      </c>
      <c r="B124" s="395">
        <v>49</v>
      </c>
      <c r="C124" s="395">
        <v>2024</v>
      </c>
      <c r="D124" s="395">
        <v>99</v>
      </c>
      <c r="E124" s="395">
        <v>49</v>
      </c>
      <c r="F124" s="395">
        <v>99</v>
      </c>
      <c r="G124" s="395">
        <v>99</v>
      </c>
      <c r="H124" s="395">
        <v>99</v>
      </c>
      <c r="I124" s="395">
        <v>99</v>
      </c>
      <c r="J124" s="395">
        <v>999</v>
      </c>
      <c r="K124" s="395">
        <v>99</v>
      </c>
      <c r="L124" s="395">
        <v>99</v>
      </c>
      <c r="M124" s="395">
        <v>99</v>
      </c>
      <c r="N124" s="395">
        <v>99</v>
      </c>
      <c r="O124" s="395">
        <v>99</v>
      </c>
      <c r="P124" s="395">
        <v>9999</v>
      </c>
      <c r="Q124" s="395">
        <v>492</v>
      </c>
      <c r="R124" s="395">
        <v>33990</v>
      </c>
      <c r="S124" s="395">
        <v>33839</v>
      </c>
      <c r="T124" s="395">
        <v>4.3576934392468365</v>
      </c>
      <c r="U124" s="395">
        <v>60.476077898283009</v>
      </c>
      <c r="V124" s="395">
        <v>87.683805254996145</v>
      </c>
      <c r="W124" s="395">
        <v>80.66185170956625</v>
      </c>
      <c r="X124" s="395">
        <v>2.1682847896440127</v>
      </c>
      <c r="Y124" s="395">
        <v>4.3365695792880254</v>
      </c>
      <c r="Z124" s="395">
        <v>0</v>
      </c>
      <c r="AA124" s="395">
        <v>9.1247052230909134</v>
      </c>
      <c r="AB124" s="395">
        <v>2.5126317895711545</v>
      </c>
      <c r="AC124" s="395">
        <v>-30.952023039295465</v>
      </c>
      <c r="AD124" s="395">
        <v>2.2967085241063168</v>
      </c>
      <c r="AE124" s="395">
        <v>2.2581454114482642</v>
      </c>
      <c r="AF124" s="395">
        <v>482</v>
      </c>
      <c r="AG124" s="395">
        <v>0</v>
      </c>
      <c r="AH124" s="395">
        <v>0</v>
      </c>
      <c r="AI124" s="395">
        <v>154</v>
      </c>
      <c r="AJ124" s="395">
        <v>1619</v>
      </c>
      <c r="AK124" s="395">
        <v>383</v>
      </c>
      <c r="AL124" s="395">
        <v>2413</v>
      </c>
      <c r="AM124" s="395">
        <v>1</v>
      </c>
      <c r="AN124" s="395">
        <v>424</v>
      </c>
      <c r="AO124" s="395">
        <v>272</v>
      </c>
      <c r="AP124" s="395">
        <v>277</v>
      </c>
    </row>
    <row r="125" spans="1:42">
      <c r="A125" s="395">
        <v>3</v>
      </c>
      <c r="B125" s="395">
        <v>50</v>
      </c>
      <c r="C125" s="395">
        <v>2024</v>
      </c>
      <c r="D125" s="395">
        <v>99</v>
      </c>
      <c r="E125" s="395">
        <v>50</v>
      </c>
      <c r="F125" s="395">
        <v>99</v>
      </c>
      <c r="G125" s="395">
        <v>99</v>
      </c>
      <c r="H125" s="395">
        <v>99</v>
      </c>
      <c r="I125" s="395">
        <v>99</v>
      </c>
      <c r="J125" s="395">
        <v>999</v>
      </c>
      <c r="K125" s="395">
        <v>99</v>
      </c>
      <c r="L125" s="395">
        <v>99</v>
      </c>
      <c r="M125" s="395">
        <v>99</v>
      </c>
      <c r="N125" s="395">
        <v>99</v>
      </c>
      <c r="O125" s="395">
        <v>99</v>
      </c>
      <c r="P125" s="395">
        <v>9999</v>
      </c>
      <c r="Q125" s="395">
        <v>517</v>
      </c>
      <c r="R125" s="395">
        <v>38499</v>
      </c>
      <c r="S125" s="395">
        <v>38317</v>
      </c>
      <c r="T125" s="395">
        <v>4.106807969038158</v>
      </c>
      <c r="U125" s="395">
        <v>60.597959130412093</v>
      </c>
      <c r="V125" s="395">
        <v>85.973641055762982</v>
      </c>
      <c r="W125" s="395">
        <v>79.042229297700999</v>
      </c>
      <c r="X125" s="395">
        <v>1.8493986856801483</v>
      </c>
      <c r="Y125" s="395">
        <v>3.6987973713602966</v>
      </c>
      <c r="Z125" s="395">
        <v>0</v>
      </c>
      <c r="AA125" s="395">
        <v>9.0516107658695333</v>
      </c>
      <c r="AB125" s="395">
        <v>2.4184243365741303</v>
      </c>
      <c r="AC125" s="395">
        <v>-30.257874714325965</v>
      </c>
      <c r="AD125" s="395">
        <v>2.6013822144621699</v>
      </c>
      <c r="AE125" s="395">
        <v>2.5056296294086522</v>
      </c>
      <c r="AF125" s="395">
        <v>523</v>
      </c>
      <c r="AG125" s="395">
        <v>1</v>
      </c>
      <c r="AH125" s="395">
        <v>0</v>
      </c>
      <c r="AI125" s="395">
        <v>175</v>
      </c>
      <c r="AJ125" s="395">
        <v>1670</v>
      </c>
      <c r="AK125" s="395">
        <v>272</v>
      </c>
      <c r="AL125" s="395">
        <v>2300</v>
      </c>
      <c r="AM125" s="395">
        <v>0</v>
      </c>
      <c r="AN125" s="395">
        <v>489</v>
      </c>
      <c r="AO125" s="395">
        <v>369</v>
      </c>
      <c r="AP125" s="395">
        <v>279</v>
      </c>
    </row>
    <row r="126" spans="1:42">
      <c r="A126" s="395">
        <v>3</v>
      </c>
      <c r="B126" s="395">
        <v>51</v>
      </c>
      <c r="C126" s="395">
        <v>2024</v>
      </c>
      <c r="D126" s="395">
        <v>99</v>
      </c>
      <c r="E126" s="395">
        <v>51</v>
      </c>
      <c r="F126" s="395">
        <v>99</v>
      </c>
      <c r="G126" s="395">
        <v>99</v>
      </c>
      <c r="H126" s="395">
        <v>99</v>
      </c>
      <c r="I126" s="395">
        <v>99</v>
      </c>
      <c r="J126" s="395">
        <v>999</v>
      </c>
      <c r="K126" s="395">
        <v>99</v>
      </c>
      <c r="L126" s="395">
        <v>99</v>
      </c>
      <c r="M126" s="395">
        <v>99</v>
      </c>
      <c r="N126" s="395">
        <v>99</v>
      </c>
      <c r="O126" s="395">
        <v>99</v>
      </c>
      <c r="P126" s="395">
        <v>9999</v>
      </c>
      <c r="Q126" s="395">
        <v>447</v>
      </c>
      <c r="R126" s="395">
        <v>27791</v>
      </c>
      <c r="S126" s="395">
        <v>27557</v>
      </c>
      <c r="T126" s="395">
        <v>3.7281134180130246</v>
      </c>
      <c r="U126" s="395">
        <v>60.809195485720515</v>
      </c>
      <c r="V126" s="395">
        <v>85.598352607935013</v>
      </c>
      <c r="W126" s="395">
        <v>78.621268643176222</v>
      </c>
      <c r="X126" s="395">
        <v>1.766759022705193</v>
      </c>
      <c r="Y126" s="395">
        <v>3.5335180454103861</v>
      </c>
      <c r="Z126" s="395">
        <v>0</v>
      </c>
      <c r="AA126" s="395">
        <v>9.4525534227492791</v>
      </c>
      <c r="AB126" s="395">
        <v>2.437644537760594</v>
      </c>
      <c r="AC126" s="395">
        <v>-29.856723174259351</v>
      </c>
      <c r="AD126" s="395">
        <v>1.8778413237257623</v>
      </c>
      <c r="AE126" s="395">
        <v>1.7924133919632934</v>
      </c>
      <c r="AF126" s="395">
        <v>386</v>
      </c>
      <c r="AG126" s="395">
        <v>0</v>
      </c>
      <c r="AH126" s="395">
        <v>0</v>
      </c>
      <c r="AI126" s="395">
        <v>142</v>
      </c>
      <c r="AJ126" s="395">
        <v>1157</v>
      </c>
      <c r="AK126" s="395">
        <v>328</v>
      </c>
      <c r="AL126" s="395">
        <v>1758</v>
      </c>
      <c r="AM126" s="395">
        <v>0</v>
      </c>
      <c r="AN126" s="395">
        <v>455</v>
      </c>
      <c r="AO126" s="395">
        <v>331</v>
      </c>
      <c r="AP126" s="395">
        <v>255</v>
      </c>
    </row>
    <row r="127" spans="1:42">
      <c r="A127" s="395">
        <v>3</v>
      </c>
      <c r="B127" s="395">
        <v>52</v>
      </c>
      <c r="C127" s="395">
        <v>2024</v>
      </c>
      <c r="D127" s="395">
        <v>99</v>
      </c>
      <c r="E127" s="395">
        <v>52</v>
      </c>
      <c r="F127" s="395">
        <v>99</v>
      </c>
      <c r="G127" s="395">
        <v>99</v>
      </c>
      <c r="H127" s="395">
        <v>99</v>
      </c>
      <c r="I127" s="395">
        <v>99</v>
      </c>
      <c r="J127" s="395">
        <v>999</v>
      </c>
      <c r="K127" s="395">
        <v>99</v>
      </c>
      <c r="L127" s="395">
        <v>99</v>
      </c>
      <c r="M127" s="395">
        <v>99</v>
      </c>
      <c r="N127" s="395">
        <v>99</v>
      </c>
      <c r="O127" s="395">
        <v>99</v>
      </c>
      <c r="P127" s="395">
        <v>9999</v>
      </c>
      <c r="Q127" s="395">
        <v>156</v>
      </c>
      <c r="R127" s="395">
        <v>11946</v>
      </c>
      <c r="S127" s="395">
        <v>11881</v>
      </c>
      <c r="T127" s="395">
        <v>4.5223505775991972</v>
      </c>
      <c r="U127" s="395">
        <v>60.412423196700622</v>
      </c>
      <c r="V127" s="395">
        <v>88.38850015269675</v>
      </c>
      <c r="W127" s="395">
        <v>81.335199057318277</v>
      </c>
      <c r="X127" s="395">
        <v>3.2563201071488375</v>
      </c>
      <c r="Y127" s="395">
        <v>6.5126402142976749</v>
      </c>
      <c r="Z127" s="395">
        <v>0</v>
      </c>
      <c r="AA127" s="395">
        <v>9.8189387374092352</v>
      </c>
      <c r="AB127" s="395">
        <v>2.4806824803331913</v>
      </c>
      <c r="AC127" s="395">
        <v>-31.504641658078324</v>
      </c>
      <c r="AD127" s="395">
        <v>0.8071927045888222</v>
      </c>
      <c r="AE127" s="395">
        <v>0.79946181690201346</v>
      </c>
      <c r="AF127" s="395">
        <v>179</v>
      </c>
      <c r="AG127" s="395">
        <v>0</v>
      </c>
      <c r="AH127" s="395">
        <v>1</v>
      </c>
      <c r="AI127" s="395">
        <v>119</v>
      </c>
      <c r="AJ127" s="395">
        <v>520</v>
      </c>
      <c r="AK127" s="395">
        <v>134</v>
      </c>
      <c r="AL127" s="395">
        <v>1074</v>
      </c>
      <c r="AM127" s="395">
        <v>0</v>
      </c>
      <c r="AN127" s="395">
        <v>179</v>
      </c>
      <c r="AO127" s="395">
        <v>132</v>
      </c>
      <c r="AP127" s="395">
        <v>85</v>
      </c>
    </row>
    <row r="128" spans="1:42">
      <c r="A128" s="395">
        <v>3</v>
      </c>
      <c r="B128" s="395">
        <v>53</v>
      </c>
      <c r="C128" s="395">
        <v>2023</v>
      </c>
      <c r="D128" s="395">
        <v>99</v>
      </c>
      <c r="E128" s="395">
        <v>1</v>
      </c>
      <c r="F128" s="395">
        <v>99</v>
      </c>
      <c r="G128" s="395">
        <v>99</v>
      </c>
      <c r="H128" s="395">
        <v>99</v>
      </c>
      <c r="I128" s="395">
        <v>99</v>
      </c>
      <c r="J128" s="395">
        <v>999</v>
      </c>
      <c r="K128" s="395">
        <v>99</v>
      </c>
      <c r="L128" s="395">
        <v>99</v>
      </c>
      <c r="M128" s="395">
        <v>99</v>
      </c>
      <c r="N128" s="395">
        <v>99</v>
      </c>
      <c r="O128" s="395">
        <v>99</v>
      </c>
      <c r="P128" s="395">
        <v>9999</v>
      </c>
      <c r="Q128" s="395">
        <v>430</v>
      </c>
      <c r="R128" s="395">
        <v>33578</v>
      </c>
      <c r="S128" s="395">
        <v>33466</v>
      </c>
      <c r="T128" s="395">
        <v>4.2431949490737972</v>
      </c>
      <c r="U128" s="395">
        <v>60.542789697005873</v>
      </c>
      <c r="V128" s="395">
        <v>93.755593798437516</v>
      </c>
      <c r="W128" s="395">
        <v>86.343590509770507</v>
      </c>
      <c r="X128" s="395">
        <v>1.7809279885639404</v>
      </c>
      <c r="Y128" s="395">
        <v>3.5618559771278808</v>
      </c>
      <c r="Z128" s="395">
        <v>0</v>
      </c>
      <c r="AA128" s="395">
        <v>9.7860370401714363</v>
      </c>
      <c r="AB128" s="395">
        <v>2.5647488311879241</v>
      </c>
      <c r="AC128" s="395">
        <v>-33.50259915067101</v>
      </c>
      <c r="AD128" s="395">
        <v>2.2647760483306913</v>
      </c>
      <c r="AE128" s="395">
        <v>2.3346932597807926</v>
      </c>
      <c r="AF128" s="395">
        <v>587</v>
      </c>
      <c r="AG128" s="395">
        <v>3</v>
      </c>
      <c r="AH128" s="395">
        <v>1</v>
      </c>
      <c r="AI128" s="395">
        <v>175</v>
      </c>
      <c r="AJ128" s="395">
        <v>1426</v>
      </c>
      <c r="AK128" s="395">
        <v>330</v>
      </c>
      <c r="AL128" s="395">
        <v>1765</v>
      </c>
      <c r="AM128" s="395">
        <v>0</v>
      </c>
      <c r="AN128" s="395">
        <v>620</v>
      </c>
      <c r="AO128" s="395">
        <v>436</v>
      </c>
      <c r="AP128" s="395">
        <v>228</v>
      </c>
    </row>
    <row r="129" spans="1:42">
      <c r="A129" s="395">
        <v>3</v>
      </c>
      <c r="B129" s="395">
        <v>54</v>
      </c>
      <c r="C129" s="395">
        <v>2023</v>
      </c>
      <c r="D129" s="395">
        <v>99</v>
      </c>
      <c r="E129" s="395">
        <v>2</v>
      </c>
      <c r="F129" s="395">
        <v>99</v>
      </c>
      <c r="G129" s="395">
        <v>99</v>
      </c>
      <c r="H129" s="395">
        <v>99</v>
      </c>
      <c r="I129" s="395">
        <v>99</v>
      </c>
      <c r="J129" s="395">
        <v>999</v>
      </c>
      <c r="K129" s="395">
        <v>99</v>
      </c>
      <c r="L129" s="395">
        <v>99</v>
      </c>
      <c r="M129" s="395">
        <v>99</v>
      </c>
      <c r="N129" s="395">
        <v>99</v>
      </c>
      <c r="O129" s="395">
        <v>99</v>
      </c>
      <c r="P129" s="395">
        <v>9999</v>
      </c>
      <c r="Q129" s="395">
        <v>419</v>
      </c>
      <c r="R129" s="395">
        <v>28229</v>
      </c>
      <c r="S129" s="395">
        <v>27893</v>
      </c>
      <c r="T129" s="395">
        <v>3.9301427609904711</v>
      </c>
      <c r="U129" s="395">
        <v>60.678413938981102</v>
      </c>
      <c r="V129" s="395">
        <v>93.393625128125763</v>
      </c>
      <c r="W129" s="395">
        <v>85.828139676621248</v>
      </c>
      <c r="X129" s="395">
        <v>3.3582486095858872</v>
      </c>
      <c r="Y129" s="395">
        <v>6.7164972191717744</v>
      </c>
      <c r="Z129" s="395">
        <v>0</v>
      </c>
      <c r="AA129" s="395">
        <v>9.6921940907218556</v>
      </c>
      <c r="AB129" s="395">
        <v>2.5460120497547343</v>
      </c>
      <c r="AC129" s="395">
        <v>-33.313319690625761</v>
      </c>
      <c r="AD129" s="395">
        <v>1.9039955646056059</v>
      </c>
      <c r="AE129" s="395">
        <v>1.9342866950367923</v>
      </c>
      <c r="AF129" s="395">
        <v>533</v>
      </c>
      <c r="AG129" s="395">
        <v>0</v>
      </c>
      <c r="AH129" s="395">
        <v>0</v>
      </c>
      <c r="AI129" s="395">
        <v>155</v>
      </c>
      <c r="AJ129" s="395">
        <v>1409</v>
      </c>
      <c r="AK129" s="395">
        <v>405</v>
      </c>
      <c r="AL129" s="395">
        <v>1545</v>
      </c>
      <c r="AM129" s="395">
        <v>0</v>
      </c>
      <c r="AN129" s="395">
        <v>472</v>
      </c>
      <c r="AO129" s="395">
        <v>346</v>
      </c>
      <c r="AP129" s="395">
        <v>259</v>
      </c>
    </row>
    <row r="130" spans="1:42">
      <c r="A130" s="395">
        <v>3</v>
      </c>
      <c r="B130" s="395">
        <v>55</v>
      </c>
      <c r="C130" s="395">
        <v>2023</v>
      </c>
      <c r="D130" s="395">
        <v>99</v>
      </c>
      <c r="E130" s="395">
        <v>3</v>
      </c>
      <c r="F130" s="395">
        <v>99</v>
      </c>
      <c r="G130" s="395">
        <v>99</v>
      </c>
      <c r="H130" s="395">
        <v>99</v>
      </c>
      <c r="I130" s="395">
        <v>99</v>
      </c>
      <c r="J130" s="395">
        <v>999</v>
      </c>
      <c r="K130" s="395">
        <v>99</v>
      </c>
      <c r="L130" s="395">
        <v>99</v>
      </c>
      <c r="M130" s="395">
        <v>99</v>
      </c>
      <c r="N130" s="395">
        <v>99</v>
      </c>
      <c r="O130" s="395">
        <v>99</v>
      </c>
      <c r="P130" s="395">
        <v>9999</v>
      </c>
      <c r="Q130" s="395">
        <v>460</v>
      </c>
      <c r="R130" s="395">
        <v>30392</v>
      </c>
      <c r="S130" s="395">
        <v>30248</v>
      </c>
      <c r="T130" s="395">
        <v>4.0176691234535404</v>
      </c>
      <c r="U130" s="395">
        <v>60.64933218725205</v>
      </c>
      <c r="V130" s="395">
        <v>92.258943975737282</v>
      </c>
      <c r="W130" s="395">
        <v>84.89493850833118</v>
      </c>
      <c r="X130" s="395">
        <v>2.2637536193735195</v>
      </c>
      <c r="Y130" s="395">
        <v>4.527507238747039</v>
      </c>
      <c r="Z130" s="395">
        <v>0</v>
      </c>
      <c r="AA130" s="395">
        <v>9.8148124120317686</v>
      </c>
      <c r="AB130" s="395">
        <v>2.4620732385629043</v>
      </c>
      <c r="AC130" s="395">
        <v>-31.446670757113495</v>
      </c>
      <c r="AD130" s="395">
        <v>2.0498860462465402</v>
      </c>
      <c r="AE130" s="395">
        <v>2.0747911213806298</v>
      </c>
      <c r="AF130" s="395">
        <v>531</v>
      </c>
      <c r="AG130" s="395">
        <v>2</v>
      </c>
      <c r="AH130" s="395">
        <v>0</v>
      </c>
      <c r="AI130" s="395">
        <v>219</v>
      </c>
      <c r="AJ130" s="395">
        <v>1622</v>
      </c>
      <c r="AK130" s="395">
        <v>547</v>
      </c>
      <c r="AL130" s="395">
        <v>1862</v>
      </c>
      <c r="AM130" s="395">
        <v>3</v>
      </c>
      <c r="AN130" s="395">
        <v>535</v>
      </c>
      <c r="AO130" s="395">
        <v>312</v>
      </c>
      <c r="AP130" s="395">
        <v>247</v>
      </c>
    </row>
    <row r="131" spans="1:42">
      <c r="A131" s="395">
        <v>3</v>
      </c>
      <c r="B131" s="395">
        <v>56</v>
      </c>
      <c r="C131" s="395">
        <v>2023</v>
      </c>
      <c r="D131" s="395">
        <v>99</v>
      </c>
      <c r="E131" s="395">
        <v>4</v>
      </c>
      <c r="F131" s="395">
        <v>99</v>
      </c>
      <c r="G131" s="395">
        <v>99</v>
      </c>
      <c r="H131" s="395">
        <v>99</v>
      </c>
      <c r="I131" s="395">
        <v>99</v>
      </c>
      <c r="J131" s="395">
        <v>999</v>
      </c>
      <c r="K131" s="395">
        <v>99</v>
      </c>
      <c r="L131" s="395">
        <v>99</v>
      </c>
      <c r="M131" s="395">
        <v>99</v>
      </c>
      <c r="N131" s="395">
        <v>99</v>
      </c>
      <c r="O131" s="395">
        <v>99</v>
      </c>
      <c r="P131" s="395">
        <v>9999</v>
      </c>
      <c r="Q131" s="395">
        <v>445</v>
      </c>
      <c r="R131" s="395">
        <v>27765</v>
      </c>
      <c r="S131" s="395">
        <v>27670</v>
      </c>
      <c r="T131" s="395">
        <v>4.1590131460471804</v>
      </c>
      <c r="U131" s="395">
        <v>60.610155402963507</v>
      </c>
      <c r="V131" s="395">
        <v>92.749194284440946</v>
      </c>
      <c r="W131" s="395">
        <v>85.385243946512219</v>
      </c>
      <c r="X131" s="395">
        <v>1.7828200972447323</v>
      </c>
      <c r="Y131" s="395">
        <v>3.5656401944894647</v>
      </c>
      <c r="Z131" s="395">
        <v>0</v>
      </c>
      <c r="AA131" s="395">
        <v>9.3675319998488309</v>
      </c>
      <c r="AB131" s="395">
        <v>2.5896973207171832</v>
      </c>
      <c r="AC131" s="395">
        <v>-32.613519670727378</v>
      </c>
      <c r="AD131" s="395">
        <v>1.8726995944339035</v>
      </c>
      <c r="AE131" s="395">
        <v>1.908920760198662</v>
      </c>
      <c r="AF131" s="395">
        <v>547</v>
      </c>
      <c r="AG131" s="395">
        <v>0</v>
      </c>
      <c r="AH131" s="395">
        <v>0</v>
      </c>
      <c r="AI131" s="395">
        <v>203</v>
      </c>
      <c r="AJ131" s="395">
        <v>1162</v>
      </c>
      <c r="AK131" s="395">
        <v>318</v>
      </c>
      <c r="AL131" s="395">
        <v>1501</v>
      </c>
      <c r="AM131" s="395">
        <v>1</v>
      </c>
      <c r="AN131" s="395">
        <v>551</v>
      </c>
      <c r="AO131" s="395">
        <v>352</v>
      </c>
      <c r="AP131" s="395">
        <v>247</v>
      </c>
    </row>
    <row r="132" spans="1:42">
      <c r="A132" s="395">
        <v>3</v>
      </c>
      <c r="B132" s="395">
        <v>57</v>
      </c>
      <c r="C132" s="395">
        <v>2023</v>
      </c>
      <c r="D132" s="395">
        <v>99</v>
      </c>
      <c r="E132" s="395">
        <v>5</v>
      </c>
      <c r="F132" s="395">
        <v>99</v>
      </c>
      <c r="G132" s="395">
        <v>99</v>
      </c>
      <c r="H132" s="395">
        <v>99</v>
      </c>
      <c r="I132" s="395">
        <v>99</v>
      </c>
      <c r="J132" s="395">
        <v>999</v>
      </c>
      <c r="K132" s="395">
        <v>99</v>
      </c>
      <c r="L132" s="395">
        <v>99</v>
      </c>
      <c r="M132" s="395">
        <v>99</v>
      </c>
      <c r="N132" s="395">
        <v>99</v>
      </c>
      <c r="O132" s="395">
        <v>99</v>
      </c>
      <c r="P132" s="395">
        <v>9999</v>
      </c>
      <c r="Q132" s="395">
        <v>430</v>
      </c>
      <c r="R132" s="395">
        <v>26110</v>
      </c>
      <c r="S132" s="395">
        <v>25967</v>
      </c>
      <c r="T132" s="395">
        <v>4.1944465721945612</v>
      </c>
      <c r="U132" s="395">
        <v>60.558401047483351</v>
      </c>
      <c r="V132" s="395">
        <v>91.898079990766533</v>
      </c>
      <c r="W132" s="395">
        <v>84.541140678553219</v>
      </c>
      <c r="X132" s="395">
        <v>1.1068556108770586</v>
      </c>
      <c r="Y132" s="395">
        <v>2.2137112217541173</v>
      </c>
      <c r="Z132" s="395">
        <v>0</v>
      </c>
      <c r="AA132" s="395">
        <v>9.3243963374994365</v>
      </c>
      <c r="AB132" s="395">
        <v>2.4669196977493906</v>
      </c>
      <c r="AC132" s="395">
        <v>-29.707031064353473</v>
      </c>
      <c r="AD132" s="395">
        <v>1.7610728042740589</v>
      </c>
      <c r="AE132" s="395">
        <v>1.7737230083601023</v>
      </c>
      <c r="AF132" s="395">
        <v>548</v>
      </c>
      <c r="AG132" s="395">
        <v>0</v>
      </c>
      <c r="AH132" s="395">
        <v>0</v>
      </c>
      <c r="AI132" s="395">
        <v>142</v>
      </c>
      <c r="AJ132" s="395">
        <v>1233</v>
      </c>
      <c r="AK132" s="395">
        <v>324</v>
      </c>
      <c r="AL132" s="395">
        <v>1829</v>
      </c>
      <c r="AM132" s="395">
        <v>1</v>
      </c>
      <c r="AN132" s="395">
        <v>539</v>
      </c>
      <c r="AO132" s="395">
        <v>348</v>
      </c>
      <c r="AP132" s="395">
        <v>229</v>
      </c>
    </row>
    <row r="133" spans="1:42">
      <c r="A133" s="395">
        <v>3</v>
      </c>
      <c r="B133" s="395">
        <v>58</v>
      </c>
      <c r="C133" s="395">
        <v>2023</v>
      </c>
      <c r="D133" s="395">
        <v>99</v>
      </c>
      <c r="E133" s="395">
        <v>6</v>
      </c>
      <c r="F133" s="395">
        <v>99</v>
      </c>
      <c r="G133" s="395">
        <v>99</v>
      </c>
      <c r="H133" s="395">
        <v>99</v>
      </c>
      <c r="I133" s="395">
        <v>99</v>
      </c>
      <c r="J133" s="395">
        <v>999</v>
      </c>
      <c r="K133" s="395">
        <v>99</v>
      </c>
      <c r="L133" s="395">
        <v>99</v>
      </c>
      <c r="M133" s="395">
        <v>99</v>
      </c>
      <c r="N133" s="395">
        <v>99</v>
      </c>
      <c r="O133" s="395">
        <v>99</v>
      </c>
      <c r="P133" s="395">
        <v>9999</v>
      </c>
      <c r="Q133" s="395">
        <v>423</v>
      </c>
      <c r="R133" s="395">
        <v>25670</v>
      </c>
      <c r="S133" s="395">
        <v>25588</v>
      </c>
      <c r="T133" s="395">
        <v>4.1551227113361886</v>
      </c>
      <c r="U133" s="395">
        <v>60.611927465999699</v>
      </c>
      <c r="V133" s="395">
        <v>91.907090623973318</v>
      </c>
      <c r="W133" s="395">
        <v>84.642519931217777</v>
      </c>
      <c r="X133" s="395">
        <v>3.0541488118426177</v>
      </c>
      <c r="Y133" s="395">
        <v>6.1082976236852353</v>
      </c>
      <c r="Z133" s="395">
        <v>0</v>
      </c>
      <c r="AA133" s="395">
        <v>9.4497946442242409</v>
      </c>
      <c r="AB133" s="395">
        <v>2.5386987595925898</v>
      </c>
      <c r="AC133" s="395">
        <v>-30.039576470010196</v>
      </c>
      <c r="AD133" s="395">
        <v>1.7313955911802028</v>
      </c>
      <c r="AE133" s="395">
        <v>1.7499306783677413</v>
      </c>
      <c r="AF133" s="395">
        <v>440</v>
      </c>
      <c r="AG133" s="395">
        <v>0</v>
      </c>
      <c r="AH133" s="395">
        <v>0</v>
      </c>
      <c r="AI133" s="395">
        <v>150</v>
      </c>
      <c r="AJ133" s="395">
        <v>1161</v>
      </c>
      <c r="AK133" s="395">
        <v>328</v>
      </c>
      <c r="AL133" s="395">
        <v>1178</v>
      </c>
      <c r="AM133" s="395">
        <v>0</v>
      </c>
      <c r="AN133" s="395">
        <v>468</v>
      </c>
      <c r="AO133" s="395">
        <v>341</v>
      </c>
      <c r="AP133" s="395">
        <v>245</v>
      </c>
    </row>
    <row r="134" spans="1:42">
      <c r="A134" s="395">
        <v>3</v>
      </c>
      <c r="B134" s="395">
        <v>59</v>
      </c>
      <c r="C134" s="395">
        <v>2023</v>
      </c>
      <c r="D134" s="395">
        <v>99</v>
      </c>
      <c r="E134" s="395">
        <v>7</v>
      </c>
      <c r="F134" s="395">
        <v>99</v>
      </c>
      <c r="G134" s="395">
        <v>99</v>
      </c>
      <c r="H134" s="395">
        <v>99</v>
      </c>
      <c r="I134" s="395">
        <v>99</v>
      </c>
      <c r="J134" s="395">
        <v>999</v>
      </c>
      <c r="K134" s="395">
        <v>99</v>
      </c>
      <c r="L134" s="395">
        <v>99</v>
      </c>
      <c r="M134" s="395">
        <v>99</v>
      </c>
      <c r="N134" s="395">
        <v>99</v>
      </c>
      <c r="O134" s="395">
        <v>99</v>
      </c>
      <c r="P134" s="395">
        <v>9999</v>
      </c>
      <c r="Q134" s="395">
        <v>432</v>
      </c>
      <c r="R134" s="395">
        <v>27317</v>
      </c>
      <c r="S134" s="395">
        <v>27213</v>
      </c>
      <c r="T134" s="395">
        <v>3.8499835267415889</v>
      </c>
      <c r="U134" s="395">
        <v>60.717120493881602</v>
      </c>
      <c r="V134" s="395">
        <v>91.807696269057374</v>
      </c>
      <c r="W134" s="395">
        <v>84.529779884614243</v>
      </c>
      <c r="X134" s="395">
        <v>1.9658088369879565</v>
      </c>
      <c r="Y134" s="395">
        <v>3.931617673975913</v>
      </c>
      <c r="Z134" s="395">
        <v>0</v>
      </c>
      <c r="AA134" s="395">
        <v>9.0862330639913296</v>
      </c>
      <c r="AB134" s="395">
        <v>2.4961690675981312</v>
      </c>
      <c r="AC134" s="395">
        <v>-29.296786773841998</v>
      </c>
      <c r="AD134" s="395">
        <v>1.8424827956474319</v>
      </c>
      <c r="AE134" s="395">
        <v>1.8585835036907581</v>
      </c>
      <c r="AF134" s="395">
        <v>525</v>
      </c>
      <c r="AG134" s="395">
        <v>0</v>
      </c>
      <c r="AH134" s="395">
        <v>0</v>
      </c>
      <c r="AI134" s="395">
        <v>169</v>
      </c>
      <c r="AJ134" s="395">
        <v>1476</v>
      </c>
      <c r="AK134" s="395">
        <v>373</v>
      </c>
      <c r="AL134" s="395">
        <v>1335</v>
      </c>
      <c r="AM134" s="395">
        <v>0</v>
      </c>
      <c r="AN134" s="395">
        <v>529</v>
      </c>
      <c r="AO134" s="395">
        <v>321</v>
      </c>
      <c r="AP134" s="395">
        <v>226</v>
      </c>
    </row>
    <row r="135" spans="1:42">
      <c r="A135" s="395">
        <v>3</v>
      </c>
      <c r="B135" s="395">
        <v>60</v>
      </c>
      <c r="C135" s="395">
        <v>2023</v>
      </c>
      <c r="D135" s="395">
        <v>99</v>
      </c>
      <c r="E135" s="395">
        <v>8</v>
      </c>
      <c r="F135" s="395">
        <v>99</v>
      </c>
      <c r="G135" s="395">
        <v>99</v>
      </c>
      <c r="H135" s="395">
        <v>99</v>
      </c>
      <c r="I135" s="395">
        <v>99</v>
      </c>
      <c r="J135" s="395">
        <v>999</v>
      </c>
      <c r="K135" s="395">
        <v>99</v>
      </c>
      <c r="L135" s="395">
        <v>99</v>
      </c>
      <c r="M135" s="395">
        <v>99</v>
      </c>
      <c r="N135" s="395">
        <v>99</v>
      </c>
      <c r="O135" s="395">
        <v>99</v>
      </c>
      <c r="P135" s="395">
        <v>9999</v>
      </c>
      <c r="Q135" s="395">
        <v>442</v>
      </c>
      <c r="R135" s="395">
        <v>28800</v>
      </c>
      <c r="S135" s="395">
        <v>28682</v>
      </c>
      <c r="T135" s="395">
        <v>4.1745138888888889</v>
      </c>
      <c r="U135" s="395">
        <v>60.599609511191694</v>
      </c>
      <c r="V135" s="395">
        <v>91.859183184261468</v>
      </c>
      <c r="W135" s="395">
        <v>84.561617042046862</v>
      </c>
      <c r="X135" s="395">
        <v>1.5520833333333333</v>
      </c>
      <c r="Y135" s="395">
        <v>3.1041666666666665</v>
      </c>
      <c r="Z135" s="395">
        <v>0</v>
      </c>
      <c r="AA135" s="395">
        <v>9.4062179357810383</v>
      </c>
      <c r="AB135" s="395">
        <v>2.5835857108664184</v>
      </c>
      <c r="AC135" s="395">
        <v>-31.661949656548646</v>
      </c>
      <c r="AD135" s="395">
        <v>1.9425084934160424</v>
      </c>
      <c r="AE135" s="395">
        <v>1.9596505291496129</v>
      </c>
      <c r="AF135" s="395">
        <v>505</v>
      </c>
      <c r="AG135" s="395">
        <v>0</v>
      </c>
      <c r="AH135" s="395">
        <v>0</v>
      </c>
      <c r="AI135" s="395">
        <v>172</v>
      </c>
      <c r="AJ135" s="395">
        <v>1328</v>
      </c>
      <c r="AK135" s="395">
        <v>314</v>
      </c>
      <c r="AL135" s="395">
        <v>1448</v>
      </c>
      <c r="AM135" s="395">
        <v>2</v>
      </c>
      <c r="AN135" s="395">
        <v>555</v>
      </c>
      <c r="AO135" s="395">
        <v>296</v>
      </c>
      <c r="AP135" s="395">
        <v>241</v>
      </c>
    </row>
    <row r="136" spans="1:42">
      <c r="A136" s="395">
        <v>3</v>
      </c>
      <c r="B136" s="395">
        <v>61</v>
      </c>
      <c r="C136" s="395">
        <v>2023</v>
      </c>
      <c r="D136" s="395">
        <v>99</v>
      </c>
      <c r="E136" s="395">
        <v>9</v>
      </c>
      <c r="F136" s="395">
        <v>99</v>
      </c>
      <c r="G136" s="395">
        <v>99</v>
      </c>
      <c r="H136" s="395">
        <v>99</v>
      </c>
      <c r="I136" s="395">
        <v>99</v>
      </c>
      <c r="J136" s="395">
        <v>999</v>
      </c>
      <c r="K136" s="395">
        <v>99</v>
      </c>
      <c r="L136" s="395">
        <v>99</v>
      </c>
      <c r="M136" s="395">
        <v>99</v>
      </c>
      <c r="N136" s="395">
        <v>99</v>
      </c>
      <c r="O136" s="395">
        <v>99</v>
      </c>
      <c r="P136" s="395">
        <v>9999</v>
      </c>
      <c r="Q136" s="395">
        <v>449</v>
      </c>
      <c r="R136" s="395">
        <v>29331</v>
      </c>
      <c r="S136" s="395">
        <v>29206</v>
      </c>
      <c r="T136" s="395">
        <v>3.7723227984044194</v>
      </c>
      <c r="U136" s="395">
        <v>60.798329110456748</v>
      </c>
      <c r="V136" s="395">
        <v>91.466890884335996</v>
      </c>
      <c r="W136" s="395">
        <v>84.186547284804448</v>
      </c>
      <c r="X136" s="395">
        <v>1.5239848624322387</v>
      </c>
      <c r="Y136" s="395">
        <v>3.0479697248644775</v>
      </c>
      <c r="Z136" s="395">
        <v>0</v>
      </c>
      <c r="AA136" s="395">
        <v>9.4753294178170488</v>
      </c>
      <c r="AB136" s="395">
        <v>2.5631526228908257</v>
      </c>
      <c r="AC136" s="395">
        <v>-29.009159670902591</v>
      </c>
      <c r="AD136" s="395">
        <v>1.9783234937634016</v>
      </c>
      <c r="AE136" s="395">
        <v>1.9866012188370403</v>
      </c>
      <c r="AF136" s="395">
        <v>562</v>
      </c>
      <c r="AG136" s="395">
        <v>1</v>
      </c>
      <c r="AH136" s="395">
        <v>0</v>
      </c>
      <c r="AI136" s="395">
        <v>178</v>
      </c>
      <c r="AJ136" s="395">
        <v>1414</v>
      </c>
      <c r="AK136" s="395">
        <v>380</v>
      </c>
      <c r="AL136" s="395">
        <v>1543</v>
      </c>
      <c r="AM136" s="395">
        <v>1</v>
      </c>
      <c r="AN136" s="395">
        <v>436</v>
      </c>
      <c r="AO136" s="395">
        <v>343</v>
      </c>
      <c r="AP136" s="395">
        <v>238</v>
      </c>
    </row>
    <row r="137" spans="1:42">
      <c r="A137" s="395">
        <v>3</v>
      </c>
      <c r="B137" s="395">
        <v>62</v>
      </c>
      <c r="C137" s="395">
        <v>2023</v>
      </c>
      <c r="D137" s="395">
        <v>99</v>
      </c>
      <c r="E137" s="395">
        <v>10</v>
      </c>
      <c r="F137" s="395">
        <v>99</v>
      </c>
      <c r="G137" s="395">
        <v>99</v>
      </c>
      <c r="H137" s="395">
        <v>99</v>
      </c>
      <c r="I137" s="395">
        <v>99</v>
      </c>
      <c r="J137" s="395">
        <v>999</v>
      </c>
      <c r="K137" s="395">
        <v>99</v>
      </c>
      <c r="L137" s="395">
        <v>99</v>
      </c>
      <c r="M137" s="395">
        <v>99</v>
      </c>
      <c r="N137" s="395">
        <v>99</v>
      </c>
      <c r="O137" s="395">
        <v>99</v>
      </c>
      <c r="P137" s="395">
        <v>9999</v>
      </c>
      <c r="Q137" s="395">
        <v>411</v>
      </c>
      <c r="R137" s="395">
        <v>27724</v>
      </c>
      <c r="S137" s="395">
        <v>27622</v>
      </c>
      <c r="T137" s="395">
        <v>3.996789785023807</v>
      </c>
      <c r="U137" s="395">
        <v>60.696944464557248</v>
      </c>
      <c r="V137" s="395">
        <v>91.457886074291523</v>
      </c>
      <c r="W137" s="395">
        <v>84.207584534066498</v>
      </c>
      <c r="X137" s="395">
        <v>2.560958014716491</v>
      </c>
      <c r="Y137" s="395">
        <v>5.121916029432982</v>
      </c>
      <c r="Z137" s="395">
        <v>0</v>
      </c>
      <c r="AA137" s="395">
        <v>9.5613904242725827</v>
      </c>
      <c r="AB137" s="395">
        <v>2.6271869817354858</v>
      </c>
      <c r="AC137" s="395">
        <v>-30.185422729137656</v>
      </c>
      <c r="AD137" s="395">
        <v>1.8699342177592484</v>
      </c>
      <c r="AE137" s="395">
        <v>1.8793265501095275</v>
      </c>
      <c r="AF137" s="395">
        <v>505</v>
      </c>
      <c r="AG137" s="395">
        <v>0</v>
      </c>
      <c r="AH137" s="395">
        <v>0</v>
      </c>
      <c r="AI137" s="395">
        <v>158</v>
      </c>
      <c r="AJ137" s="395">
        <v>1363</v>
      </c>
      <c r="AK137" s="395">
        <v>321</v>
      </c>
      <c r="AL137" s="395">
        <v>1199</v>
      </c>
      <c r="AM137" s="395">
        <v>0</v>
      </c>
      <c r="AN137" s="395">
        <v>506</v>
      </c>
      <c r="AO137" s="395">
        <v>255</v>
      </c>
      <c r="AP137" s="395">
        <v>229</v>
      </c>
    </row>
    <row r="138" spans="1:42">
      <c r="A138" s="395">
        <v>3</v>
      </c>
      <c r="B138" s="395">
        <v>63</v>
      </c>
      <c r="C138" s="395">
        <v>2023</v>
      </c>
      <c r="D138" s="395">
        <v>99</v>
      </c>
      <c r="E138" s="395">
        <v>11</v>
      </c>
      <c r="F138" s="395">
        <v>99</v>
      </c>
      <c r="G138" s="395">
        <v>99</v>
      </c>
      <c r="H138" s="395">
        <v>99</v>
      </c>
      <c r="I138" s="395">
        <v>99</v>
      </c>
      <c r="J138" s="395">
        <v>999</v>
      </c>
      <c r="K138" s="395">
        <v>99</v>
      </c>
      <c r="L138" s="395">
        <v>99</v>
      </c>
      <c r="M138" s="395">
        <v>99</v>
      </c>
      <c r="N138" s="395">
        <v>99</v>
      </c>
      <c r="O138" s="395">
        <v>99</v>
      </c>
      <c r="P138" s="395">
        <v>9999</v>
      </c>
      <c r="Q138" s="395">
        <v>449</v>
      </c>
      <c r="R138" s="395">
        <v>29139</v>
      </c>
      <c r="S138" s="395">
        <v>29014</v>
      </c>
      <c r="T138" s="395">
        <v>3.9425512200144146</v>
      </c>
      <c r="U138" s="395">
        <v>60.721065692424339</v>
      </c>
      <c r="V138" s="395">
        <v>92.417095165549142</v>
      </c>
      <c r="W138" s="395">
        <v>85.033032329220902</v>
      </c>
      <c r="X138" s="395">
        <v>1.9664367342736544</v>
      </c>
      <c r="Y138" s="395">
        <v>3.9328734685473088</v>
      </c>
      <c r="Z138" s="395">
        <v>0</v>
      </c>
      <c r="AA138" s="395">
        <v>9.1697279451689102</v>
      </c>
      <c r="AB138" s="395">
        <v>2.5448725689883713</v>
      </c>
      <c r="AC138" s="395">
        <v>-32.442808872906134</v>
      </c>
      <c r="AD138" s="395">
        <v>1.965373437140628</v>
      </c>
      <c r="AE138" s="395">
        <v>1.9933850264184356</v>
      </c>
      <c r="AF138" s="395">
        <v>514</v>
      </c>
      <c r="AG138" s="395">
        <v>0</v>
      </c>
      <c r="AH138" s="395">
        <v>0</v>
      </c>
      <c r="AI138" s="395">
        <v>192</v>
      </c>
      <c r="AJ138" s="395">
        <v>1630</v>
      </c>
      <c r="AK138" s="395">
        <v>388</v>
      </c>
      <c r="AL138" s="395">
        <v>1454</v>
      </c>
      <c r="AM138" s="395">
        <v>2</v>
      </c>
      <c r="AN138" s="395">
        <v>480</v>
      </c>
      <c r="AO138" s="395">
        <v>283</v>
      </c>
      <c r="AP138" s="395">
        <v>236</v>
      </c>
    </row>
    <row r="139" spans="1:42">
      <c r="A139" s="395">
        <v>3</v>
      </c>
      <c r="B139" s="395">
        <v>64</v>
      </c>
      <c r="C139" s="395">
        <v>2023</v>
      </c>
      <c r="D139" s="395">
        <v>99</v>
      </c>
      <c r="E139" s="395">
        <v>12</v>
      </c>
      <c r="F139" s="395">
        <v>99</v>
      </c>
      <c r="G139" s="395">
        <v>99</v>
      </c>
      <c r="H139" s="395">
        <v>99</v>
      </c>
      <c r="I139" s="395">
        <v>99</v>
      </c>
      <c r="J139" s="395">
        <v>999</v>
      </c>
      <c r="K139" s="395">
        <v>99</v>
      </c>
      <c r="L139" s="395">
        <v>99</v>
      </c>
      <c r="M139" s="395">
        <v>99</v>
      </c>
      <c r="N139" s="395">
        <v>99</v>
      </c>
      <c r="O139" s="395">
        <v>99</v>
      </c>
      <c r="P139" s="395">
        <v>9999</v>
      </c>
      <c r="Q139" s="395">
        <v>445</v>
      </c>
      <c r="R139" s="395">
        <v>29518</v>
      </c>
      <c r="S139" s="395">
        <v>29434</v>
      </c>
      <c r="T139" s="395">
        <v>4.1267701063757718</v>
      </c>
      <c r="U139" s="395">
        <v>60.625263300944511</v>
      </c>
      <c r="V139" s="395">
        <v>91.687018741674891</v>
      </c>
      <c r="W139" s="395">
        <v>84.468872732214351</v>
      </c>
      <c r="X139" s="395">
        <v>2.4764550443797</v>
      </c>
      <c r="Y139" s="395">
        <v>4.9529100887594</v>
      </c>
      <c r="Z139" s="395">
        <v>0</v>
      </c>
      <c r="AA139" s="395">
        <v>9.4215288708768323</v>
      </c>
      <c r="AB139" s="395">
        <v>2.6063742237166694</v>
      </c>
      <c r="AC139" s="395">
        <v>-31.919150462551393</v>
      </c>
      <c r="AD139" s="395">
        <v>1.9909363093282899</v>
      </c>
      <c r="AE139" s="395">
        <v>2.0088240646371243</v>
      </c>
      <c r="AF139" s="395">
        <v>542</v>
      </c>
      <c r="AG139" s="395">
        <v>0</v>
      </c>
      <c r="AH139" s="395">
        <v>0</v>
      </c>
      <c r="AI139" s="395">
        <v>145</v>
      </c>
      <c r="AJ139" s="395">
        <v>1611</v>
      </c>
      <c r="AK139" s="395">
        <v>392</v>
      </c>
      <c r="AL139" s="395">
        <v>1492</v>
      </c>
      <c r="AM139" s="395">
        <v>1</v>
      </c>
      <c r="AN139" s="395">
        <v>501</v>
      </c>
      <c r="AO139" s="395">
        <v>270</v>
      </c>
      <c r="AP139" s="395">
        <v>241</v>
      </c>
    </row>
    <row r="140" spans="1:42">
      <c r="A140" s="395">
        <v>3</v>
      </c>
      <c r="B140" s="395">
        <v>65</v>
      </c>
      <c r="C140" s="395">
        <v>2023</v>
      </c>
      <c r="D140" s="395">
        <v>99</v>
      </c>
      <c r="E140" s="395">
        <v>13</v>
      </c>
      <c r="F140" s="395">
        <v>99</v>
      </c>
      <c r="G140" s="395">
        <v>99</v>
      </c>
      <c r="H140" s="395">
        <v>99</v>
      </c>
      <c r="I140" s="395">
        <v>99</v>
      </c>
      <c r="J140" s="395">
        <v>999</v>
      </c>
      <c r="K140" s="395">
        <v>99</v>
      </c>
      <c r="L140" s="395">
        <v>99</v>
      </c>
      <c r="M140" s="395">
        <v>99</v>
      </c>
      <c r="N140" s="395">
        <v>99</v>
      </c>
      <c r="O140" s="395">
        <v>99</v>
      </c>
      <c r="P140" s="395">
        <v>9999</v>
      </c>
      <c r="Q140" s="395">
        <v>483</v>
      </c>
      <c r="R140" s="395">
        <v>30554</v>
      </c>
      <c r="S140" s="395">
        <v>30435</v>
      </c>
      <c r="T140" s="395">
        <v>4.1364469463899969</v>
      </c>
      <c r="U140" s="395">
        <v>60.631871200920003</v>
      </c>
      <c r="V140" s="395">
        <v>90.947081688930012</v>
      </c>
      <c r="W140" s="395">
        <v>83.736885165105861</v>
      </c>
      <c r="X140" s="395">
        <v>2.1175623486286574</v>
      </c>
      <c r="Y140" s="395">
        <v>4.2351246972573149</v>
      </c>
      <c r="Z140" s="395">
        <v>0</v>
      </c>
      <c r="AA140" s="395">
        <v>9.7042186594367195</v>
      </c>
      <c r="AB140" s="395">
        <v>2.5620057249128623</v>
      </c>
      <c r="AC140" s="395">
        <v>-30.472144788400993</v>
      </c>
      <c r="AD140" s="395">
        <v>2.0608126565220064</v>
      </c>
      <c r="AE140" s="395">
        <v>2.0591407178776482</v>
      </c>
      <c r="AF140" s="395">
        <v>471</v>
      </c>
      <c r="AG140" s="395">
        <v>0</v>
      </c>
      <c r="AH140" s="395">
        <v>0</v>
      </c>
      <c r="AI140" s="395">
        <v>153</v>
      </c>
      <c r="AJ140" s="395">
        <v>1643</v>
      </c>
      <c r="AK140" s="395">
        <v>409</v>
      </c>
      <c r="AL140" s="395">
        <v>1561</v>
      </c>
      <c r="AM140" s="395">
        <v>3</v>
      </c>
      <c r="AN140" s="395">
        <v>500</v>
      </c>
      <c r="AO140" s="395">
        <v>306</v>
      </c>
      <c r="AP140" s="395">
        <v>279</v>
      </c>
    </row>
    <row r="141" spans="1:42">
      <c r="A141" s="395">
        <v>3</v>
      </c>
      <c r="B141" s="395">
        <v>66</v>
      </c>
      <c r="C141" s="395">
        <v>2023</v>
      </c>
      <c r="D141" s="395">
        <v>99</v>
      </c>
      <c r="E141" s="395">
        <v>14</v>
      </c>
      <c r="F141" s="395">
        <v>99</v>
      </c>
      <c r="G141" s="395">
        <v>99</v>
      </c>
      <c r="H141" s="395">
        <v>99</v>
      </c>
      <c r="I141" s="395">
        <v>99</v>
      </c>
      <c r="J141" s="395">
        <v>999</v>
      </c>
      <c r="K141" s="395">
        <v>99</v>
      </c>
      <c r="L141" s="395">
        <v>99</v>
      </c>
      <c r="M141" s="395">
        <v>99</v>
      </c>
      <c r="N141" s="395">
        <v>99</v>
      </c>
      <c r="O141" s="395">
        <v>99</v>
      </c>
      <c r="P141" s="395">
        <v>9999</v>
      </c>
      <c r="Q141" s="395">
        <v>175</v>
      </c>
      <c r="R141" s="395">
        <v>10435</v>
      </c>
      <c r="S141" s="395">
        <v>10407</v>
      </c>
      <c r="T141" s="395">
        <v>4.0500239578342132</v>
      </c>
      <c r="U141" s="395">
        <v>60.651196310175855</v>
      </c>
      <c r="V141" s="395">
        <v>91.421975020771612</v>
      </c>
      <c r="W141" s="395">
        <v>84.248688382819338</v>
      </c>
      <c r="X141" s="395">
        <v>0.14374700527072351</v>
      </c>
      <c r="Y141" s="395">
        <v>0.28749401054144702</v>
      </c>
      <c r="Z141" s="395">
        <v>0</v>
      </c>
      <c r="AA141" s="395">
        <v>8.6763729985158005</v>
      </c>
      <c r="AB141" s="395">
        <v>2.5162075305671752</v>
      </c>
      <c r="AC141" s="395">
        <v>-29.490654985173407</v>
      </c>
      <c r="AD141" s="395">
        <v>0.70382208780543054</v>
      </c>
      <c r="AE141" s="395">
        <v>0.70840989916194097</v>
      </c>
      <c r="AF141" s="395">
        <v>167</v>
      </c>
      <c r="AG141" s="395">
        <v>0</v>
      </c>
      <c r="AH141" s="395">
        <v>0</v>
      </c>
      <c r="AI141" s="395">
        <v>45</v>
      </c>
      <c r="AJ141" s="395">
        <v>457</v>
      </c>
      <c r="AK141" s="395">
        <v>111</v>
      </c>
      <c r="AL141" s="395">
        <v>592</v>
      </c>
      <c r="AM141" s="395">
        <v>0</v>
      </c>
      <c r="AN141" s="395">
        <v>178</v>
      </c>
      <c r="AO141" s="395">
        <v>111</v>
      </c>
      <c r="AP141" s="395">
        <v>77</v>
      </c>
    </row>
    <row r="142" spans="1:42">
      <c r="A142" s="395">
        <v>3</v>
      </c>
      <c r="B142" s="395">
        <v>67</v>
      </c>
      <c r="C142" s="395">
        <v>2023</v>
      </c>
      <c r="D142" s="395">
        <v>99</v>
      </c>
      <c r="E142" s="395">
        <v>15</v>
      </c>
      <c r="F142" s="395">
        <v>99</v>
      </c>
      <c r="G142" s="395">
        <v>99</v>
      </c>
      <c r="H142" s="395">
        <v>99</v>
      </c>
      <c r="I142" s="395">
        <v>99</v>
      </c>
      <c r="J142" s="395">
        <v>999</v>
      </c>
      <c r="K142" s="395">
        <v>99</v>
      </c>
      <c r="L142" s="395">
        <v>99</v>
      </c>
      <c r="M142" s="395">
        <v>99</v>
      </c>
      <c r="N142" s="395">
        <v>99</v>
      </c>
      <c r="O142" s="395">
        <v>99</v>
      </c>
      <c r="P142" s="395">
        <v>9999</v>
      </c>
      <c r="Q142" s="395">
        <v>442</v>
      </c>
      <c r="R142" s="395">
        <v>31134</v>
      </c>
      <c r="S142" s="395">
        <v>30998</v>
      </c>
      <c r="T142" s="395">
        <v>4.2864071433159907</v>
      </c>
      <c r="U142" s="395">
        <v>60.543164075101608</v>
      </c>
      <c r="V142" s="395">
        <v>93.264805047709089</v>
      </c>
      <c r="W142" s="395">
        <v>85.856739144460903</v>
      </c>
      <c r="X142" s="395">
        <v>1.1819875377400917</v>
      </c>
      <c r="Y142" s="395">
        <v>2.3639750754801834</v>
      </c>
      <c r="Z142" s="395">
        <v>0</v>
      </c>
      <c r="AA142" s="395">
        <v>9.2421609717690245</v>
      </c>
      <c r="AB142" s="395">
        <v>2.6094701299752185</v>
      </c>
      <c r="AC142" s="395">
        <v>-30.936037279643177</v>
      </c>
      <c r="AD142" s="395">
        <v>2.0999326192366334</v>
      </c>
      <c r="AE142" s="395">
        <v>2.150324396368557</v>
      </c>
      <c r="AF142" s="395">
        <v>550</v>
      </c>
      <c r="AG142" s="395">
        <v>0</v>
      </c>
      <c r="AH142" s="395">
        <v>0</v>
      </c>
      <c r="AI142" s="395">
        <v>173</v>
      </c>
      <c r="AJ142" s="395">
        <v>1462</v>
      </c>
      <c r="AK142" s="395">
        <v>322</v>
      </c>
      <c r="AL142" s="395">
        <v>1406</v>
      </c>
      <c r="AM142" s="395">
        <v>1</v>
      </c>
      <c r="AN142" s="395">
        <v>411</v>
      </c>
      <c r="AO142" s="395">
        <v>352</v>
      </c>
      <c r="AP142" s="395">
        <v>245</v>
      </c>
    </row>
    <row r="143" spans="1:42">
      <c r="A143" s="395">
        <v>3</v>
      </c>
      <c r="B143" s="395">
        <v>68</v>
      </c>
      <c r="C143" s="395">
        <v>2023</v>
      </c>
      <c r="D143" s="395">
        <v>99</v>
      </c>
      <c r="E143" s="395">
        <v>16</v>
      </c>
      <c r="F143" s="395">
        <v>99</v>
      </c>
      <c r="G143" s="395">
        <v>99</v>
      </c>
      <c r="H143" s="395">
        <v>99</v>
      </c>
      <c r="I143" s="395">
        <v>99</v>
      </c>
      <c r="J143" s="395">
        <v>999</v>
      </c>
      <c r="K143" s="395">
        <v>99</v>
      </c>
      <c r="L143" s="395">
        <v>99</v>
      </c>
      <c r="M143" s="395">
        <v>99</v>
      </c>
      <c r="N143" s="395">
        <v>99</v>
      </c>
      <c r="O143" s="395">
        <v>99</v>
      </c>
      <c r="P143" s="395">
        <v>9999</v>
      </c>
      <c r="Q143" s="395">
        <v>464</v>
      </c>
      <c r="R143" s="395">
        <v>32478</v>
      </c>
      <c r="S143" s="395">
        <v>32338</v>
      </c>
      <c r="T143" s="395">
        <v>4.3782252601761185</v>
      </c>
      <c r="U143" s="395">
        <v>60.475168532376784</v>
      </c>
      <c r="V143" s="395">
        <v>93.850178909964868</v>
      </c>
      <c r="W143" s="395">
        <v>86.42196177871169</v>
      </c>
      <c r="X143" s="395">
        <v>1.7981402795738652</v>
      </c>
      <c r="Y143" s="395">
        <v>3.5962805591477305</v>
      </c>
      <c r="Z143" s="395">
        <v>0</v>
      </c>
      <c r="AA143" s="395">
        <v>9.4377579955901751</v>
      </c>
      <c r="AB143" s="395">
        <v>2.6180848431178281</v>
      </c>
      <c r="AC143" s="395">
        <v>-31.22620637813089</v>
      </c>
      <c r="AD143" s="395">
        <v>2.1905830155960504</v>
      </c>
      <c r="AE143" s="395">
        <v>2.258048135527996</v>
      </c>
      <c r="AF143" s="395">
        <v>486</v>
      </c>
      <c r="AG143" s="395">
        <v>0</v>
      </c>
      <c r="AH143" s="395">
        <v>0</v>
      </c>
      <c r="AI143" s="395">
        <v>156</v>
      </c>
      <c r="AJ143" s="395">
        <v>1487</v>
      </c>
      <c r="AK143" s="395">
        <v>450</v>
      </c>
      <c r="AL143" s="395">
        <v>1585</v>
      </c>
      <c r="AM143" s="395">
        <v>2</v>
      </c>
      <c r="AN143" s="395">
        <v>409</v>
      </c>
      <c r="AO143" s="395">
        <v>341</v>
      </c>
      <c r="AP143" s="395">
        <v>281</v>
      </c>
    </row>
    <row r="144" spans="1:42">
      <c r="A144" s="395">
        <v>3</v>
      </c>
      <c r="B144" s="395">
        <v>69</v>
      </c>
      <c r="C144" s="395">
        <v>2023</v>
      </c>
      <c r="D144" s="395">
        <v>99</v>
      </c>
      <c r="E144" s="395">
        <v>17</v>
      </c>
      <c r="F144" s="395">
        <v>99</v>
      </c>
      <c r="G144" s="395">
        <v>99</v>
      </c>
      <c r="H144" s="395">
        <v>99</v>
      </c>
      <c r="I144" s="395">
        <v>99</v>
      </c>
      <c r="J144" s="395">
        <v>999</v>
      </c>
      <c r="K144" s="395">
        <v>99</v>
      </c>
      <c r="L144" s="395">
        <v>99</v>
      </c>
      <c r="M144" s="395">
        <v>99</v>
      </c>
      <c r="N144" s="395">
        <v>99</v>
      </c>
      <c r="O144" s="395">
        <v>99</v>
      </c>
      <c r="P144" s="395">
        <v>9999</v>
      </c>
      <c r="Q144" s="395">
        <v>464</v>
      </c>
      <c r="R144" s="395">
        <v>31536</v>
      </c>
      <c r="S144" s="395">
        <v>31402</v>
      </c>
      <c r="T144" s="395">
        <v>4.0414446981227812</v>
      </c>
      <c r="U144" s="395">
        <v>60.656295777339025</v>
      </c>
      <c r="V144" s="395">
        <v>92.520850953658098</v>
      </c>
      <c r="W144" s="395">
        <v>85.14238901980751</v>
      </c>
      <c r="X144" s="395">
        <v>2.5399543378995437</v>
      </c>
      <c r="Y144" s="395">
        <v>5.0799086757990874</v>
      </c>
      <c r="Z144" s="395">
        <v>0</v>
      </c>
      <c r="AA144" s="395">
        <v>9.4307904822292965</v>
      </c>
      <c r="AB144" s="395">
        <v>2.623677300723791</v>
      </c>
      <c r="AC144" s="395">
        <v>-30.492281779230542</v>
      </c>
      <c r="AD144" s="395">
        <v>2.1270468002905658</v>
      </c>
      <c r="AE144" s="395">
        <v>2.1602253571102077</v>
      </c>
      <c r="AF144" s="395">
        <v>553</v>
      </c>
      <c r="AG144" s="395">
        <v>1</v>
      </c>
      <c r="AH144" s="395">
        <v>0</v>
      </c>
      <c r="AI144" s="395">
        <v>158</v>
      </c>
      <c r="AJ144" s="395">
        <v>1572</v>
      </c>
      <c r="AK144" s="395">
        <v>339</v>
      </c>
      <c r="AL144" s="395">
        <v>1163</v>
      </c>
      <c r="AM144" s="395">
        <v>2</v>
      </c>
      <c r="AN144" s="395">
        <v>388</v>
      </c>
      <c r="AO144" s="395">
        <v>330</v>
      </c>
      <c r="AP144" s="395">
        <v>256</v>
      </c>
    </row>
    <row r="145" spans="1:42">
      <c r="A145" s="395">
        <v>3</v>
      </c>
      <c r="B145" s="395">
        <v>70</v>
      </c>
      <c r="C145" s="395">
        <v>2023</v>
      </c>
      <c r="D145" s="395">
        <v>99</v>
      </c>
      <c r="E145" s="395">
        <v>18</v>
      </c>
      <c r="F145" s="395">
        <v>99</v>
      </c>
      <c r="G145" s="395">
        <v>99</v>
      </c>
      <c r="H145" s="395">
        <v>99</v>
      </c>
      <c r="I145" s="395">
        <v>99</v>
      </c>
      <c r="J145" s="395">
        <v>999</v>
      </c>
      <c r="K145" s="395">
        <v>99</v>
      </c>
      <c r="L145" s="395">
        <v>99</v>
      </c>
      <c r="M145" s="395">
        <v>99</v>
      </c>
      <c r="N145" s="395">
        <v>99</v>
      </c>
      <c r="O145" s="395">
        <v>99</v>
      </c>
      <c r="P145" s="395">
        <v>9999</v>
      </c>
      <c r="Q145" s="395">
        <v>433</v>
      </c>
      <c r="R145" s="395">
        <v>28562</v>
      </c>
      <c r="S145" s="395">
        <v>28467</v>
      </c>
      <c r="T145" s="395">
        <v>4.0872137805475797</v>
      </c>
      <c r="U145" s="395">
        <v>60.662697158112898</v>
      </c>
      <c r="V145" s="395">
        <v>92.37299001740783</v>
      </c>
      <c r="W145" s="395">
        <v>85.072666596410045</v>
      </c>
      <c r="X145" s="395">
        <v>2.4368041453679719</v>
      </c>
      <c r="Y145" s="395">
        <v>4.8736082907359437</v>
      </c>
      <c r="Z145" s="395">
        <v>0</v>
      </c>
      <c r="AA145" s="395">
        <v>9.0583384620170815</v>
      </c>
      <c r="AB145" s="395">
        <v>2.5812487934371759</v>
      </c>
      <c r="AC145" s="395">
        <v>-30.064727011527275</v>
      </c>
      <c r="AD145" s="395">
        <v>1.9264558190607295</v>
      </c>
      <c r="AE145" s="395">
        <v>1.9567154119165204</v>
      </c>
      <c r="AF145" s="395">
        <v>482</v>
      </c>
      <c r="AG145" s="395">
        <v>0</v>
      </c>
      <c r="AH145" s="395">
        <v>0</v>
      </c>
      <c r="AI145" s="395">
        <v>139</v>
      </c>
      <c r="AJ145" s="395">
        <v>1445</v>
      </c>
      <c r="AK145" s="395">
        <v>268</v>
      </c>
      <c r="AL145" s="395">
        <v>1239</v>
      </c>
      <c r="AM145" s="395">
        <v>3</v>
      </c>
      <c r="AN145" s="395">
        <v>394</v>
      </c>
      <c r="AO145" s="395">
        <v>271</v>
      </c>
      <c r="AP145" s="395">
        <v>246</v>
      </c>
    </row>
    <row r="146" spans="1:42">
      <c r="A146" s="395">
        <v>3</v>
      </c>
      <c r="B146" s="395">
        <v>71</v>
      </c>
      <c r="C146" s="395">
        <v>2023</v>
      </c>
      <c r="D146" s="395">
        <v>99</v>
      </c>
      <c r="E146" s="395">
        <v>19</v>
      </c>
      <c r="F146" s="395">
        <v>99</v>
      </c>
      <c r="G146" s="395">
        <v>99</v>
      </c>
      <c r="H146" s="395">
        <v>99</v>
      </c>
      <c r="I146" s="395">
        <v>99</v>
      </c>
      <c r="J146" s="395">
        <v>999</v>
      </c>
      <c r="K146" s="395">
        <v>99</v>
      </c>
      <c r="L146" s="395">
        <v>99</v>
      </c>
      <c r="M146" s="395">
        <v>99</v>
      </c>
      <c r="N146" s="395">
        <v>99</v>
      </c>
      <c r="O146" s="395">
        <v>99</v>
      </c>
      <c r="P146" s="395">
        <v>9999</v>
      </c>
      <c r="Q146" s="395">
        <v>439</v>
      </c>
      <c r="R146" s="395">
        <v>31906</v>
      </c>
      <c r="S146" s="395">
        <v>31775</v>
      </c>
      <c r="T146" s="395">
        <v>4.2837710775402744</v>
      </c>
      <c r="U146" s="395">
        <v>60.54322580645163</v>
      </c>
      <c r="V146" s="395">
        <v>92.285982919242741</v>
      </c>
      <c r="W146" s="395">
        <v>84.973948072383678</v>
      </c>
      <c r="X146" s="395">
        <v>1.1627906976744189</v>
      </c>
      <c r="Y146" s="395">
        <v>2.3255813953488378</v>
      </c>
      <c r="Z146" s="395">
        <v>0</v>
      </c>
      <c r="AA146" s="395">
        <v>9.0508244000156104</v>
      </c>
      <c r="AB146" s="395">
        <v>2.5890064703843838</v>
      </c>
      <c r="AC146" s="395">
        <v>-32.021758040100025</v>
      </c>
      <c r="AD146" s="395">
        <v>2.1520026385740372</v>
      </c>
      <c r="AE146" s="395">
        <v>2.1815605656728927</v>
      </c>
      <c r="AF146" s="395">
        <v>513</v>
      </c>
      <c r="AG146" s="395">
        <v>0</v>
      </c>
      <c r="AH146" s="395">
        <v>0</v>
      </c>
      <c r="AI146" s="395">
        <v>174</v>
      </c>
      <c r="AJ146" s="395">
        <v>1585</v>
      </c>
      <c r="AK146" s="395">
        <v>289</v>
      </c>
      <c r="AL146" s="395">
        <v>1411</v>
      </c>
      <c r="AM146" s="395">
        <v>1</v>
      </c>
      <c r="AN146" s="395">
        <v>455</v>
      </c>
      <c r="AO146" s="395">
        <v>295</v>
      </c>
      <c r="AP146" s="395">
        <v>224</v>
      </c>
    </row>
    <row r="147" spans="1:42">
      <c r="A147" s="395">
        <v>3</v>
      </c>
      <c r="B147" s="395">
        <v>72</v>
      </c>
      <c r="C147" s="395">
        <v>2023</v>
      </c>
      <c r="D147" s="395">
        <v>99</v>
      </c>
      <c r="E147" s="395">
        <v>20</v>
      </c>
      <c r="F147" s="395">
        <v>99</v>
      </c>
      <c r="G147" s="395">
        <v>99</v>
      </c>
      <c r="H147" s="395">
        <v>99</v>
      </c>
      <c r="I147" s="395">
        <v>99</v>
      </c>
      <c r="J147" s="395">
        <v>999</v>
      </c>
      <c r="K147" s="395">
        <v>99</v>
      </c>
      <c r="L147" s="395">
        <v>99</v>
      </c>
      <c r="M147" s="395">
        <v>99</v>
      </c>
      <c r="N147" s="395">
        <v>99</v>
      </c>
      <c r="O147" s="395">
        <v>99</v>
      </c>
      <c r="P147" s="395">
        <v>9999</v>
      </c>
      <c r="Q147" s="395">
        <v>351</v>
      </c>
      <c r="R147" s="395">
        <v>19975</v>
      </c>
      <c r="S147" s="395">
        <v>19873</v>
      </c>
      <c r="T147" s="395">
        <v>4.1393742177722164</v>
      </c>
      <c r="U147" s="395">
        <v>60.644089971317861</v>
      </c>
      <c r="V147" s="395">
        <v>91.208829370947228</v>
      </c>
      <c r="W147" s="395">
        <v>83.93046344286175</v>
      </c>
      <c r="X147" s="395">
        <v>2.287859824780976</v>
      </c>
      <c r="Y147" s="395">
        <v>4.5757196495619521</v>
      </c>
      <c r="Z147" s="395">
        <v>0</v>
      </c>
      <c r="AA147" s="395">
        <v>9.5044482839761368</v>
      </c>
      <c r="AB147" s="395">
        <v>2.6037535308493758</v>
      </c>
      <c r="AC147" s="395">
        <v>-27.358948327530968</v>
      </c>
      <c r="AD147" s="395">
        <v>1.347278026249495</v>
      </c>
      <c r="AE147" s="395">
        <v>1.3476557608586062</v>
      </c>
      <c r="AF147" s="395">
        <v>347</v>
      </c>
      <c r="AG147" s="395">
        <v>0</v>
      </c>
      <c r="AH147" s="395">
        <v>0</v>
      </c>
      <c r="AI147" s="395">
        <v>113</v>
      </c>
      <c r="AJ147" s="395">
        <v>1142</v>
      </c>
      <c r="AK147" s="395">
        <v>276</v>
      </c>
      <c r="AL147" s="395">
        <v>1076</v>
      </c>
      <c r="AM147" s="395">
        <v>0</v>
      </c>
      <c r="AN147" s="395">
        <v>261</v>
      </c>
      <c r="AO147" s="395">
        <v>214</v>
      </c>
      <c r="AP147" s="395">
        <v>211</v>
      </c>
    </row>
    <row r="148" spans="1:42">
      <c r="A148" s="395">
        <v>3</v>
      </c>
      <c r="B148" s="395">
        <v>73</v>
      </c>
      <c r="C148" s="395">
        <v>2023</v>
      </c>
      <c r="D148" s="395">
        <v>99</v>
      </c>
      <c r="E148" s="395">
        <v>21</v>
      </c>
      <c r="F148" s="395">
        <v>99</v>
      </c>
      <c r="G148" s="395">
        <v>99</v>
      </c>
      <c r="H148" s="395">
        <v>99</v>
      </c>
      <c r="I148" s="395">
        <v>99</v>
      </c>
      <c r="J148" s="395">
        <v>999</v>
      </c>
      <c r="K148" s="395">
        <v>99</v>
      </c>
      <c r="L148" s="395">
        <v>99</v>
      </c>
      <c r="M148" s="395">
        <v>99</v>
      </c>
      <c r="N148" s="395">
        <v>99</v>
      </c>
      <c r="O148" s="395">
        <v>99</v>
      </c>
      <c r="P148" s="395">
        <v>9999</v>
      </c>
      <c r="Q148" s="395">
        <v>428</v>
      </c>
      <c r="R148" s="395">
        <v>30076</v>
      </c>
      <c r="S148" s="395">
        <v>29966</v>
      </c>
      <c r="T148" s="395">
        <v>4.1772509642239672</v>
      </c>
      <c r="U148" s="395">
        <v>60.605285990789554</v>
      </c>
      <c r="V148" s="395">
        <v>91.997687664653938</v>
      </c>
      <c r="W148" s="395">
        <v>84.714342921978087</v>
      </c>
      <c r="X148" s="395">
        <v>2.1445670966883901</v>
      </c>
      <c r="Y148" s="395">
        <v>4.2891341933767801</v>
      </c>
      <c r="Z148" s="395">
        <v>0</v>
      </c>
      <c r="AA148" s="395">
        <v>9.3886325481600608</v>
      </c>
      <c r="AB148" s="395">
        <v>2.6364347738427858</v>
      </c>
      <c r="AC148" s="395">
        <v>-31.746579337648217</v>
      </c>
      <c r="AD148" s="395">
        <v>2.0285724113882262</v>
      </c>
      <c r="AE148" s="395">
        <v>2.0510754678617937</v>
      </c>
      <c r="AF148" s="395">
        <v>570</v>
      </c>
      <c r="AG148" s="395">
        <v>1</v>
      </c>
      <c r="AH148" s="395">
        <v>0</v>
      </c>
      <c r="AI148" s="395">
        <v>124</v>
      </c>
      <c r="AJ148" s="395">
        <v>1587</v>
      </c>
      <c r="AK148" s="395">
        <v>277</v>
      </c>
      <c r="AL148" s="395">
        <v>1505</v>
      </c>
      <c r="AM148" s="395">
        <v>2</v>
      </c>
      <c r="AN148" s="395">
        <v>408</v>
      </c>
      <c r="AO148" s="395">
        <v>317</v>
      </c>
      <c r="AP148" s="395">
        <v>222</v>
      </c>
    </row>
    <row r="149" spans="1:42">
      <c r="A149" s="395">
        <v>3</v>
      </c>
      <c r="B149" s="395">
        <v>74</v>
      </c>
      <c r="C149" s="395">
        <v>2023</v>
      </c>
      <c r="D149" s="395">
        <v>99</v>
      </c>
      <c r="E149" s="395">
        <v>22</v>
      </c>
      <c r="F149" s="395">
        <v>99</v>
      </c>
      <c r="G149" s="395">
        <v>99</v>
      </c>
      <c r="H149" s="395">
        <v>99</v>
      </c>
      <c r="I149" s="395">
        <v>99</v>
      </c>
      <c r="J149" s="395">
        <v>999</v>
      </c>
      <c r="K149" s="395">
        <v>99</v>
      </c>
      <c r="L149" s="395">
        <v>99</v>
      </c>
      <c r="M149" s="395">
        <v>99</v>
      </c>
      <c r="N149" s="395">
        <v>99</v>
      </c>
      <c r="O149" s="395">
        <v>99</v>
      </c>
      <c r="P149" s="395">
        <v>9999</v>
      </c>
      <c r="Q149" s="395">
        <v>477</v>
      </c>
      <c r="R149" s="395">
        <v>27898</v>
      </c>
      <c r="S149" s="395">
        <v>27770</v>
      </c>
      <c r="T149" s="395">
        <v>4.451501899777762</v>
      </c>
      <c r="U149" s="395">
        <v>60.445948865682382</v>
      </c>
      <c r="V149" s="395">
        <v>92.683609482160634</v>
      </c>
      <c r="W149" s="395">
        <v>85.299881166726351</v>
      </c>
      <c r="X149" s="395">
        <v>1.1255287117356081</v>
      </c>
      <c r="Y149" s="395">
        <v>2.2510574234712162</v>
      </c>
      <c r="Z149" s="395">
        <v>0</v>
      </c>
      <c r="AA149" s="395">
        <v>9.6976390282745992</v>
      </c>
      <c r="AB149" s="395">
        <v>2.6459239499085649</v>
      </c>
      <c r="AC149" s="395">
        <v>-34.325314420641547</v>
      </c>
      <c r="AD149" s="395">
        <v>1.8816702065736377</v>
      </c>
      <c r="AE149" s="395">
        <v>1.9139043269929976</v>
      </c>
      <c r="AF149" s="395">
        <v>439</v>
      </c>
      <c r="AG149" s="395">
        <v>0</v>
      </c>
      <c r="AH149" s="395">
        <v>0</v>
      </c>
      <c r="AI149" s="395">
        <v>151</v>
      </c>
      <c r="AJ149" s="395">
        <v>1469</v>
      </c>
      <c r="AK149" s="395">
        <v>198</v>
      </c>
      <c r="AL149" s="395">
        <v>1542</v>
      </c>
      <c r="AM149" s="395">
        <v>0</v>
      </c>
      <c r="AN149" s="395">
        <v>373</v>
      </c>
      <c r="AO149" s="395">
        <v>246</v>
      </c>
      <c r="AP149" s="395">
        <v>284</v>
      </c>
    </row>
    <row r="150" spans="1:42">
      <c r="A150" s="395">
        <v>3</v>
      </c>
      <c r="B150" s="395">
        <v>75</v>
      </c>
      <c r="C150" s="395">
        <v>2023</v>
      </c>
      <c r="D150" s="395">
        <v>99</v>
      </c>
      <c r="E150" s="395">
        <v>23</v>
      </c>
      <c r="F150" s="395">
        <v>99</v>
      </c>
      <c r="G150" s="395">
        <v>99</v>
      </c>
      <c r="H150" s="395">
        <v>99</v>
      </c>
      <c r="I150" s="395">
        <v>99</v>
      </c>
      <c r="J150" s="395">
        <v>999</v>
      </c>
      <c r="K150" s="395">
        <v>99</v>
      </c>
      <c r="L150" s="395">
        <v>99</v>
      </c>
      <c r="M150" s="395">
        <v>99</v>
      </c>
      <c r="N150" s="395">
        <v>99</v>
      </c>
      <c r="O150" s="395">
        <v>99</v>
      </c>
      <c r="P150" s="395">
        <v>9999</v>
      </c>
      <c r="Q150" s="395">
        <v>413</v>
      </c>
      <c r="R150" s="395">
        <v>29924</v>
      </c>
      <c r="S150" s="395">
        <v>29684</v>
      </c>
      <c r="T150" s="395">
        <v>4.072884641090762</v>
      </c>
      <c r="U150" s="395">
        <v>60.617234874006208</v>
      </c>
      <c r="V150" s="395">
        <v>91.682015532915898</v>
      </c>
      <c r="W150" s="395">
        <v>84.260305214930753</v>
      </c>
      <c r="X150" s="395">
        <v>1.2364657131399548</v>
      </c>
      <c r="Y150" s="395">
        <v>2.4729314262799096</v>
      </c>
      <c r="Z150" s="395">
        <v>0</v>
      </c>
      <c r="AA150" s="395">
        <v>9.7264290102824233</v>
      </c>
      <c r="AB150" s="395">
        <v>2.5989708986039122</v>
      </c>
      <c r="AC150" s="395">
        <v>-33.879693939574395</v>
      </c>
      <c r="AD150" s="395">
        <v>2.0183202832285305</v>
      </c>
      <c r="AE150" s="395">
        <v>2.0208839246126487</v>
      </c>
      <c r="AF150" s="395">
        <v>471</v>
      </c>
      <c r="AG150" s="395">
        <v>0</v>
      </c>
      <c r="AH150" s="395">
        <v>0</v>
      </c>
      <c r="AI150" s="395">
        <v>121</v>
      </c>
      <c r="AJ150" s="395">
        <v>1276</v>
      </c>
      <c r="AK150" s="395">
        <v>242</v>
      </c>
      <c r="AL150" s="395">
        <v>1785</v>
      </c>
      <c r="AM150" s="395">
        <v>0</v>
      </c>
      <c r="AN150" s="395">
        <v>421</v>
      </c>
      <c r="AO150" s="395">
        <v>272</v>
      </c>
      <c r="AP150" s="395">
        <v>233</v>
      </c>
    </row>
    <row r="151" spans="1:42">
      <c r="A151" s="395">
        <v>3</v>
      </c>
      <c r="B151" s="395">
        <v>76</v>
      </c>
      <c r="C151" s="395">
        <v>2023</v>
      </c>
      <c r="D151" s="395">
        <v>99</v>
      </c>
      <c r="E151" s="395">
        <v>24</v>
      </c>
      <c r="F151" s="395">
        <v>99</v>
      </c>
      <c r="G151" s="395">
        <v>99</v>
      </c>
      <c r="H151" s="395">
        <v>99</v>
      </c>
      <c r="I151" s="395">
        <v>99</v>
      </c>
      <c r="J151" s="395">
        <v>999</v>
      </c>
      <c r="K151" s="395">
        <v>99</v>
      </c>
      <c r="L151" s="395">
        <v>99</v>
      </c>
      <c r="M151" s="395">
        <v>99</v>
      </c>
      <c r="N151" s="395">
        <v>99</v>
      </c>
      <c r="O151" s="395">
        <v>99</v>
      </c>
      <c r="P151" s="395">
        <v>9999</v>
      </c>
      <c r="Q151" s="395">
        <v>441</v>
      </c>
      <c r="R151" s="395">
        <v>29166</v>
      </c>
      <c r="S151" s="395">
        <v>29003</v>
      </c>
      <c r="T151" s="395">
        <v>4.336556264143181</v>
      </c>
      <c r="U151" s="395">
        <v>60.484777436816877</v>
      </c>
      <c r="V151" s="395">
        <v>91.556090752968061</v>
      </c>
      <c r="W151" s="395">
        <v>84.269927248905191</v>
      </c>
      <c r="X151" s="395">
        <v>1.7726119454158951</v>
      </c>
      <c r="Y151" s="395">
        <v>3.5452238908317901</v>
      </c>
      <c r="Z151" s="395">
        <v>0</v>
      </c>
      <c r="AA151" s="395">
        <v>9.3385341940014239</v>
      </c>
      <c r="AB151" s="395">
        <v>2.702209335113559</v>
      </c>
      <c r="AC151" s="395">
        <v>-34.537170388496129</v>
      </c>
      <c r="AD151" s="395">
        <v>1.9671945388532055</v>
      </c>
      <c r="AE151" s="395">
        <v>1.9747469875497776</v>
      </c>
      <c r="AF151" s="395">
        <v>390</v>
      </c>
      <c r="AG151" s="395">
        <v>1</v>
      </c>
      <c r="AH151" s="395">
        <v>0</v>
      </c>
      <c r="AI151" s="395">
        <v>198</v>
      </c>
      <c r="AJ151" s="395">
        <v>1370</v>
      </c>
      <c r="AK151" s="395">
        <v>246</v>
      </c>
      <c r="AL151" s="395">
        <v>1610</v>
      </c>
      <c r="AM151" s="395">
        <v>2</v>
      </c>
      <c r="AN151" s="395">
        <v>430</v>
      </c>
      <c r="AO151" s="395">
        <v>280</v>
      </c>
      <c r="AP151" s="395">
        <v>237</v>
      </c>
    </row>
    <row r="152" spans="1:42">
      <c r="A152" s="395">
        <v>3</v>
      </c>
      <c r="B152" s="395">
        <v>77</v>
      </c>
      <c r="C152" s="395">
        <v>2023</v>
      </c>
      <c r="D152" s="395">
        <v>99</v>
      </c>
      <c r="E152" s="395">
        <v>25</v>
      </c>
      <c r="F152" s="395">
        <v>99</v>
      </c>
      <c r="G152" s="395">
        <v>99</v>
      </c>
      <c r="H152" s="395">
        <v>99</v>
      </c>
      <c r="I152" s="395">
        <v>99</v>
      </c>
      <c r="J152" s="395">
        <v>999</v>
      </c>
      <c r="K152" s="395">
        <v>99</v>
      </c>
      <c r="L152" s="395">
        <v>99</v>
      </c>
      <c r="M152" s="395">
        <v>99</v>
      </c>
      <c r="N152" s="395">
        <v>99</v>
      </c>
      <c r="O152" s="395">
        <v>99</v>
      </c>
      <c r="P152" s="395">
        <v>9999</v>
      </c>
      <c r="Q152" s="395">
        <v>440</v>
      </c>
      <c r="R152" s="395">
        <v>29235</v>
      </c>
      <c r="S152" s="395">
        <v>29117</v>
      </c>
      <c r="T152" s="395">
        <v>4.522695399350094</v>
      </c>
      <c r="U152" s="395">
        <v>60.420269945392718</v>
      </c>
      <c r="V152" s="395">
        <v>91.618933007270087</v>
      </c>
      <c r="W152" s="395">
        <v>84.369443967441612</v>
      </c>
      <c r="X152" s="395">
        <v>2.4320164186762443</v>
      </c>
      <c r="Y152" s="395">
        <v>4.8640328373524886</v>
      </c>
      <c r="Z152" s="395">
        <v>0</v>
      </c>
      <c r="AA152" s="395">
        <v>9.2653612149107651</v>
      </c>
      <c r="AB152" s="395">
        <v>2.6460703404610975</v>
      </c>
      <c r="AC152" s="395">
        <v>-30.700983223743602</v>
      </c>
      <c r="AD152" s="395">
        <v>1.9718484654520152</v>
      </c>
      <c r="AE152" s="395">
        <v>1.9848501835003511</v>
      </c>
      <c r="AF152" s="395">
        <v>396</v>
      </c>
      <c r="AG152" s="395">
        <v>0</v>
      </c>
      <c r="AH152" s="395">
        <v>0</v>
      </c>
      <c r="AI152" s="395">
        <v>132</v>
      </c>
      <c r="AJ152" s="395">
        <v>1671</v>
      </c>
      <c r="AK152" s="395">
        <v>313</v>
      </c>
      <c r="AL152" s="395">
        <v>1544</v>
      </c>
      <c r="AM152" s="395">
        <v>1</v>
      </c>
      <c r="AN152" s="395">
        <v>403</v>
      </c>
      <c r="AO152" s="395">
        <v>267</v>
      </c>
      <c r="AP152" s="395">
        <v>241</v>
      </c>
    </row>
    <row r="153" spans="1:42">
      <c r="A153" s="395">
        <v>3</v>
      </c>
      <c r="B153" s="395">
        <v>78</v>
      </c>
      <c r="C153" s="395">
        <v>2023</v>
      </c>
      <c r="D153" s="395">
        <v>99</v>
      </c>
      <c r="E153" s="395">
        <v>26</v>
      </c>
      <c r="F153" s="395">
        <v>99</v>
      </c>
      <c r="G153" s="395">
        <v>99</v>
      </c>
      <c r="H153" s="395">
        <v>99</v>
      </c>
      <c r="I153" s="395">
        <v>99</v>
      </c>
      <c r="J153" s="395">
        <v>999</v>
      </c>
      <c r="K153" s="395">
        <v>99</v>
      </c>
      <c r="L153" s="395">
        <v>99</v>
      </c>
      <c r="M153" s="395">
        <v>99</v>
      </c>
      <c r="N153" s="395">
        <v>99</v>
      </c>
      <c r="O153" s="395">
        <v>99</v>
      </c>
      <c r="P153" s="395">
        <v>9999</v>
      </c>
      <c r="Q153" s="395">
        <v>422</v>
      </c>
      <c r="R153" s="395">
        <v>27864</v>
      </c>
      <c r="S153" s="395">
        <v>27758</v>
      </c>
      <c r="T153" s="395">
        <v>4.1703990812517935</v>
      </c>
      <c r="U153" s="395">
        <v>60.589559766553791</v>
      </c>
      <c r="V153" s="395">
        <v>91.058180683583828</v>
      </c>
      <c r="W153" s="395">
        <v>83.844343972908476</v>
      </c>
      <c r="X153" s="395">
        <v>2.0277060005742182</v>
      </c>
      <c r="Y153" s="395">
        <v>4.0554120011484365</v>
      </c>
      <c r="Z153" s="395">
        <v>0</v>
      </c>
      <c r="AA153" s="395">
        <v>9.3706922605582488</v>
      </c>
      <c r="AB153" s="395">
        <v>2.5796404390975036</v>
      </c>
      <c r="AC153" s="395">
        <v>-31.304468009193226</v>
      </c>
      <c r="AD153" s="395">
        <v>1.8793769673800205</v>
      </c>
      <c r="AE153" s="395">
        <v>1.8804329859668911</v>
      </c>
      <c r="AF153" s="395">
        <v>390</v>
      </c>
      <c r="AG153" s="395">
        <v>0</v>
      </c>
      <c r="AH153" s="395">
        <v>0</v>
      </c>
      <c r="AI153" s="395">
        <v>134</v>
      </c>
      <c r="AJ153" s="395">
        <v>1521</v>
      </c>
      <c r="AK153" s="395">
        <v>341</v>
      </c>
      <c r="AL153" s="395">
        <v>1884</v>
      </c>
      <c r="AM153" s="395">
        <v>0</v>
      </c>
      <c r="AN153" s="395">
        <v>374</v>
      </c>
      <c r="AO153" s="395">
        <v>184</v>
      </c>
      <c r="AP153" s="395">
        <v>229</v>
      </c>
    </row>
    <row r="154" spans="1:42">
      <c r="A154" s="395">
        <v>3</v>
      </c>
      <c r="B154" s="395">
        <v>79</v>
      </c>
      <c r="C154" s="395">
        <v>2023</v>
      </c>
      <c r="D154" s="395">
        <v>99</v>
      </c>
      <c r="E154" s="395">
        <v>27</v>
      </c>
      <c r="F154" s="395">
        <v>99</v>
      </c>
      <c r="G154" s="395">
        <v>99</v>
      </c>
      <c r="H154" s="395">
        <v>99</v>
      </c>
      <c r="I154" s="395">
        <v>99</v>
      </c>
      <c r="J154" s="395">
        <v>999</v>
      </c>
      <c r="K154" s="395">
        <v>99</v>
      </c>
      <c r="L154" s="395">
        <v>99</v>
      </c>
      <c r="M154" s="395">
        <v>99</v>
      </c>
      <c r="N154" s="395">
        <v>99</v>
      </c>
      <c r="O154" s="395">
        <v>99</v>
      </c>
      <c r="P154" s="395">
        <v>9999</v>
      </c>
      <c r="Q154" s="395">
        <v>444</v>
      </c>
      <c r="R154" s="395">
        <v>29700</v>
      </c>
      <c r="S154" s="395">
        <v>29588</v>
      </c>
      <c r="T154" s="395">
        <v>4.506430976430976</v>
      </c>
      <c r="U154" s="395">
        <v>60.429566040286609</v>
      </c>
      <c r="V154" s="395">
        <v>91.460034528360126</v>
      </c>
      <c r="W154" s="395">
        <v>84.233381776395277</v>
      </c>
      <c r="X154" s="395">
        <v>1.4612794612794613</v>
      </c>
      <c r="Y154" s="395">
        <v>2.9225589225589226</v>
      </c>
      <c r="Z154" s="395">
        <v>0</v>
      </c>
      <c r="AA154" s="395">
        <v>9.436248704047081</v>
      </c>
      <c r="AB154" s="395">
        <v>2.652539879477799</v>
      </c>
      <c r="AC154" s="395">
        <v>-32.855332236425163</v>
      </c>
      <c r="AD154" s="395">
        <v>2.0032118838352941</v>
      </c>
      <c r="AE154" s="395">
        <v>2.0137046150945079</v>
      </c>
      <c r="AF154" s="395">
        <v>332</v>
      </c>
      <c r="AG154" s="395">
        <v>0</v>
      </c>
      <c r="AH154" s="395">
        <v>0</v>
      </c>
      <c r="AI154" s="395">
        <v>143</v>
      </c>
      <c r="AJ154" s="395">
        <v>2017</v>
      </c>
      <c r="AK154" s="395">
        <v>244</v>
      </c>
      <c r="AL154" s="395">
        <v>1831</v>
      </c>
      <c r="AM154" s="395">
        <v>0</v>
      </c>
      <c r="AN154" s="395">
        <v>417</v>
      </c>
      <c r="AO154" s="395">
        <v>159</v>
      </c>
      <c r="AP154" s="395">
        <v>239</v>
      </c>
    </row>
    <row r="155" spans="1:42">
      <c r="A155" s="395">
        <v>3</v>
      </c>
      <c r="B155" s="395">
        <v>80</v>
      </c>
      <c r="C155" s="395">
        <v>2023</v>
      </c>
      <c r="D155" s="395">
        <v>99</v>
      </c>
      <c r="E155" s="395">
        <v>28</v>
      </c>
      <c r="F155" s="395">
        <v>99</v>
      </c>
      <c r="G155" s="395">
        <v>99</v>
      </c>
      <c r="H155" s="395">
        <v>99</v>
      </c>
      <c r="I155" s="395">
        <v>99</v>
      </c>
      <c r="J155" s="395">
        <v>999</v>
      </c>
      <c r="K155" s="395">
        <v>99</v>
      </c>
      <c r="L155" s="395">
        <v>99</v>
      </c>
      <c r="M155" s="395">
        <v>99</v>
      </c>
      <c r="N155" s="395">
        <v>99</v>
      </c>
      <c r="O155" s="395">
        <v>99</v>
      </c>
      <c r="P155" s="395">
        <v>9999</v>
      </c>
      <c r="Q155" s="395">
        <v>416</v>
      </c>
      <c r="R155" s="395">
        <v>29798</v>
      </c>
      <c r="S155" s="395">
        <v>29653</v>
      </c>
      <c r="T155" s="395">
        <v>4.4892945835290954</v>
      </c>
      <c r="U155" s="395">
        <v>60.438572825683735</v>
      </c>
      <c r="V155" s="395">
        <v>90.803884395012673</v>
      </c>
      <c r="W155" s="395">
        <v>83.574990726064442</v>
      </c>
      <c r="X155" s="395">
        <v>1.7585072823679444</v>
      </c>
      <c r="Y155" s="395">
        <v>3.5170145647358888</v>
      </c>
      <c r="Z155" s="395">
        <v>0</v>
      </c>
      <c r="AA155" s="395">
        <v>9.2964745531094977</v>
      </c>
      <c r="AB155" s="395">
        <v>2.5786476456931831</v>
      </c>
      <c r="AC155" s="395">
        <v>-31.362349700614743</v>
      </c>
      <c r="AD155" s="395">
        <v>2.0098218085698352</v>
      </c>
      <c r="AE155" s="395">
        <v>2.0023541538941938</v>
      </c>
      <c r="AF155" s="395">
        <v>371</v>
      </c>
      <c r="AG155" s="395">
        <v>0</v>
      </c>
      <c r="AH155" s="395">
        <v>0</v>
      </c>
      <c r="AI155" s="395">
        <v>97</v>
      </c>
      <c r="AJ155" s="395">
        <v>1824</v>
      </c>
      <c r="AK155" s="395">
        <v>189</v>
      </c>
      <c r="AL155" s="395">
        <v>1836</v>
      </c>
      <c r="AM155" s="395">
        <v>0</v>
      </c>
      <c r="AN155" s="395">
        <v>379</v>
      </c>
      <c r="AO155" s="395">
        <v>177</v>
      </c>
      <c r="AP155" s="395">
        <v>230</v>
      </c>
    </row>
    <row r="156" spans="1:42">
      <c r="A156" s="395">
        <v>3</v>
      </c>
      <c r="B156" s="395">
        <v>81</v>
      </c>
      <c r="C156" s="395">
        <v>2023</v>
      </c>
      <c r="D156" s="395">
        <v>99</v>
      </c>
      <c r="E156" s="395">
        <v>29</v>
      </c>
      <c r="F156" s="395">
        <v>99</v>
      </c>
      <c r="G156" s="395">
        <v>99</v>
      </c>
      <c r="H156" s="395">
        <v>99</v>
      </c>
      <c r="I156" s="395">
        <v>99</v>
      </c>
      <c r="J156" s="395">
        <v>999</v>
      </c>
      <c r="K156" s="395">
        <v>99</v>
      </c>
      <c r="L156" s="395">
        <v>99</v>
      </c>
      <c r="M156" s="395">
        <v>99</v>
      </c>
      <c r="N156" s="395">
        <v>99</v>
      </c>
      <c r="O156" s="395">
        <v>99</v>
      </c>
      <c r="P156" s="395">
        <v>9999</v>
      </c>
      <c r="Q156" s="395">
        <v>386</v>
      </c>
      <c r="R156" s="395">
        <v>26029</v>
      </c>
      <c r="S156" s="395">
        <v>25871</v>
      </c>
      <c r="T156" s="395">
        <v>4.5423950209381836</v>
      </c>
      <c r="U156" s="395">
        <v>60.397472072977457</v>
      </c>
      <c r="V156" s="395">
        <v>91.008246473994276</v>
      </c>
      <c r="W156" s="395">
        <v>83.730714699856989</v>
      </c>
      <c r="X156" s="395">
        <v>0.76837373698567013</v>
      </c>
      <c r="Y156" s="395">
        <v>1.5367474739713403</v>
      </c>
      <c r="Z156" s="395">
        <v>0</v>
      </c>
      <c r="AA156" s="395">
        <v>9.0480427695313619</v>
      </c>
      <c r="AB156" s="395">
        <v>2.6236776151853656</v>
      </c>
      <c r="AC156" s="395">
        <v>-30.817736823647351</v>
      </c>
      <c r="AD156" s="395">
        <v>1.7556094991363258</v>
      </c>
      <c r="AE156" s="395">
        <v>1.7502252000551397</v>
      </c>
      <c r="AF156" s="395">
        <v>319</v>
      </c>
      <c r="AG156" s="395">
        <v>0</v>
      </c>
      <c r="AH156" s="395">
        <v>0</v>
      </c>
      <c r="AI156" s="395">
        <v>165</v>
      </c>
      <c r="AJ156" s="395">
        <v>1877</v>
      </c>
      <c r="AK156" s="395">
        <v>362</v>
      </c>
      <c r="AL156" s="395">
        <v>2400</v>
      </c>
      <c r="AM156" s="395">
        <v>0</v>
      </c>
      <c r="AN156" s="395">
        <v>311</v>
      </c>
      <c r="AO156" s="395">
        <v>214</v>
      </c>
      <c r="AP156" s="395">
        <v>216</v>
      </c>
    </row>
    <row r="157" spans="1:42">
      <c r="A157" s="395">
        <v>3</v>
      </c>
      <c r="B157" s="395">
        <v>82</v>
      </c>
      <c r="C157" s="395">
        <v>2023</v>
      </c>
      <c r="D157" s="395">
        <v>99</v>
      </c>
      <c r="E157" s="395">
        <v>30</v>
      </c>
      <c r="F157" s="395">
        <v>99</v>
      </c>
      <c r="G157" s="395">
        <v>99</v>
      </c>
      <c r="H157" s="395">
        <v>99</v>
      </c>
      <c r="I157" s="395">
        <v>99</v>
      </c>
      <c r="J157" s="395">
        <v>999</v>
      </c>
      <c r="K157" s="395">
        <v>99</v>
      </c>
      <c r="L157" s="395">
        <v>99</v>
      </c>
      <c r="M157" s="395">
        <v>99</v>
      </c>
      <c r="N157" s="395">
        <v>99</v>
      </c>
      <c r="O157" s="395">
        <v>99</v>
      </c>
      <c r="P157" s="395">
        <v>9999</v>
      </c>
      <c r="Q157" s="395">
        <v>415</v>
      </c>
      <c r="R157" s="395">
        <v>29770</v>
      </c>
      <c r="S157" s="395">
        <v>29615</v>
      </c>
      <c r="T157" s="395">
        <v>4.5355391333557282</v>
      </c>
      <c r="U157" s="395">
        <v>60.366570994428493</v>
      </c>
      <c r="V157" s="395">
        <v>90.665713785563838</v>
      </c>
      <c r="W157" s="395">
        <v>83.44602397433745</v>
      </c>
      <c r="X157" s="395">
        <v>2.243869667450455</v>
      </c>
      <c r="Y157" s="395">
        <v>4.48773933490091</v>
      </c>
      <c r="Z157" s="395">
        <v>0</v>
      </c>
      <c r="AA157" s="395">
        <v>9.2370145389736482</v>
      </c>
      <c r="AB157" s="395">
        <v>2.5836830380309266</v>
      </c>
      <c r="AC157" s="395">
        <v>-32.331391129540407</v>
      </c>
      <c r="AD157" s="395">
        <v>2.00793325864568</v>
      </c>
      <c r="AE157" s="395">
        <v>1.9967022332651905</v>
      </c>
      <c r="AF157" s="395">
        <v>345</v>
      </c>
      <c r="AG157" s="395">
        <v>0</v>
      </c>
      <c r="AH157" s="395">
        <v>0</v>
      </c>
      <c r="AI157" s="395">
        <v>126</v>
      </c>
      <c r="AJ157" s="395">
        <v>1884</v>
      </c>
      <c r="AK157" s="395">
        <v>496</v>
      </c>
      <c r="AL157" s="395">
        <v>2865</v>
      </c>
      <c r="AM157" s="395">
        <v>0</v>
      </c>
      <c r="AN157" s="395">
        <v>333</v>
      </c>
      <c r="AO157" s="395">
        <v>216</v>
      </c>
      <c r="AP157" s="395">
        <v>224</v>
      </c>
    </row>
    <row r="158" spans="1:42">
      <c r="A158" s="395">
        <v>3</v>
      </c>
      <c r="B158" s="395">
        <v>83</v>
      </c>
      <c r="C158" s="395">
        <v>2023</v>
      </c>
      <c r="D158" s="395">
        <v>99</v>
      </c>
      <c r="E158" s="395">
        <v>31</v>
      </c>
      <c r="F158" s="395">
        <v>99</v>
      </c>
      <c r="G158" s="395">
        <v>99</v>
      </c>
      <c r="H158" s="395">
        <v>99</v>
      </c>
      <c r="I158" s="395">
        <v>99</v>
      </c>
      <c r="J158" s="395">
        <v>999</v>
      </c>
      <c r="K158" s="395">
        <v>99</v>
      </c>
      <c r="L158" s="395">
        <v>99</v>
      </c>
      <c r="M158" s="395">
        <v>99</v>
      </c>
      <c r="N158" s="395">
        <v>99</v>
      </c>
      <c r="O158" s="395">
        <v>99</v>
      </c>
      <c r="P158" s="395">
        <v>9999</v>
      </c>
      <c r="Q158" s="395">
        <v>434</v>
      </c>
      <c r="R158" s="395">
        <v>29548</v>
      </c>
      <c r="S158" s="395">
        <v>29435</v>
      </c>
      <c r="T158" s="395">
        <v>4.7646879653445238</v>
      </c>
      <c r="U158" s="395">
        <v>60.295940207236271</v>
      </c>
      <c r="V158" s="395">
        <v>90.886134514946406</v>
      </c>
      <c r="W158" s="395">
        <v>83.699222014608878</v>
      </c>
      <c r="X158" s="395">
        <v>2.5788547448219847</v>
      </c>
      <c r="Y158" s="395">
        <v>5.1577094896439695</v>
      </c>
      <c r="Z158" s="395">
        <v>0</v>
      </c>
      <c r="AA158" s="395">
        <v>10.651190532750253</v>
      </c>
      <c r="AB158" s="395">
        <v>2.6149604529909904</v>
      </c>
      <c r="AC158" s="395">
        <v>-26.87555235683946</v>
      </c>
      <c r="AD158" s="395">
        <v>1.9929597556755985</v>
      </c>
      <c r="AE158" s="395">
        <v>1.9905879914753968</v>
      </c>
      <c r="AF158" s="395">
        <v>354</v>
      </c>
      <c r="AG158" s="395">
        <v>0</v>
      </c>
      <c r="AH158" s="395">
        <v>0</v>
      </c>
      <c r="AI158" s="395">
        <v>145</v>
      </c>
      <c r="AJ158" s="395">
        <v>1707</v>
      </c>
      <c r="AK158" s="395">
        <v>370</v>
      </c>
      <c r="AL158" s="395">
        <v>3314</v>
      </c>
      <c r="AM158" s="395">
        <v>2</v>
      </c>
      <c r="AN158" s="395">
        <v>405</v>
      </c>
      <c r="AO158" s="395">
        <v>220</v>
      </c>
      <c r="AP158" s="395">
        <v>238</v>
      </c>
    </row>
    <row r="159" spans="1:42">
      <c r="A159" s="395">
        <v>3</v>
      </c>
      <c r="B159" s="395">
        <v>84</v>
      </c>
      <c r="C159" s="395">
        <v>2023</v>
      </c>
      <c r="D159" s="395">
        <v>99</v>
      </c>
      <c r="E159" s="395">
        <v>32</v>
      </c>
      <c r="F159" s="395">
        <v>99</v>
      </c>
      <c r="G159" s="395">
        <v>99</v>
      </c>
      <c r="H159" s="395">
        <v>99</v>
      </c>
      <c r="I159" s="395">
        <v>99</v>
      </c>
      <c r="J159" s="395">
        <v>999</v>
      </c>
      <c r="K159" s="395">
        <v>99</v>
      </c>
      <c r="L159" s="395">
        <v>99</v>
      </c>
      <c r="M159" s="395">
        <v>99</v>
      </c>
      <c r="N159" s="395">
        <v>99</v>
      </c>
      <c r="O159" s="395">
        <v>99</v>
      </c>
      <c r="P159" s="395">
        <v>9999</v>
      </c>
      <c r="Q159" s="395">
        <v>414</v>
      </c>
      <c r="R159" s="395">
        <v>27082</v>
      </c>
      <c r="S159" s="395">
        <v>26935</v>
      </c>
      <c r="T159" s="395">
        <v>4.2983900745882861</v>
      </c>
      <c r="U159" s="395">
        <v>60.514794876554674</v>
      </c>
      <c r="V159" s="395">
        <v>90.388469814474007</v>
      </c>
      <c r="W159" s="395">
        <v>83.188238351587216</v>
      </c>
      <c r="X159" s="395">
        <v>1.7613174802451812</v>
      </c>
      <c r="Y159" s="395">
        <v>3.5226349604903624</v>
      </c>
      <c r="Z159" s="395">
        <v>0</v>
      </c>
      <c r="AA159" s="395">
        <v>9.0220037393248287</v>
      </c>
      <c r="AB159" s="395">
        <v>2.5683011053468725</v>
      </c>
      <c r="AC159" s="395">
        <v>-30.963145283340225</v>
      </c>
      <c r="AD159" s="395">
        <v>1.8266324659268496</v>
      </c>
      <c r="AE159" s="395">
        <v>1.8104011873574808</v>
      </c>
      <c r="AF159" s="395">
        <v>348</v>
      </c>
      <c r="AG159" s="395">
        <v>2</v>
      </c>
      <c r="AH159" s="395">
        <v>0</v>
      </c>
      <c r="AI159" s="395">
        <v>136</v>
      </c>
      <c r="AJ159" s="395">
        <v>1491</v>
      </c>
      <c r="AK159" s="395">
        <v>399</v>
      </c>
      <c r="AL159" s="395">
        <v>2804</v>
      </c>
      <c r="AM159" s="395">
        <v>0</v>
      </c>
      <c r="AN159" s="395">
        <v>280</v>
      </c>
      <c r="AO159" s="395">
        <v>225</v>
      </c>
      <c r="AP159" s="395">
        <v>231</v>
      </c>
    </row>
    <row r="160" spans="1:42">
      <c r="A160" s="395">
        <v>3</v>
      </c>
      <c r="B160" s="395">
        <v>85</v>
      </c>
      <c r="C160" s="395">
        <v>2023</v>
      </c>
      <c r="D160" s="395">
        <v>99</v>
      </c>
      <c r="E160" s="395">
        <v>33</v>
      </c>
      <c r="F160" s="395">
        <v>99</v>
      </c>
      <c r="G160" s="395">
        <v>99</v>
      </c>
      <c r="H160" s="395">
        <v>99</v>
      </c>
      <c r="I160" s="395">
        <v>99</v>
      </c>
      <c r="J160" s="395">
        <v>999</v>
      </c>
      <c r="K160" s="395">
        <v>99</v>
      </c>
      <c r="L160" s="395">
        <v>99</v>
      </c>
      <c r="M160" s="395">
        <v>99</v>
      </c>
      <c r="N160" s="395">
        <v>99</v>
      </c>
      <c r="O160" s="395">
        <v>99</v>
      </c>
      <c r="P160" s="395">
        <v>9999</v>
      </c>
      <c r="Q160" s="395">
        <v>427</v>
      </c>
      <c r="R160" s="395">
        <v>26616</v>
      </c>
      <c r="S160" s="395">
        <v>26487</v>
      </c>
      <c r="T160" s="395">
        <v>4.4555530507965155</v>
      </c>
      <c r="U160" s="395">
        <v>60.435647676218515</v>
      </c>
      <c r="V160" s="395">
        <v>91.269884803358693</v>
      </c>
      <c r="W160" s="395">
        <v>84.008309736851743</v>
      </c>
      <c r="X160" s="395">
        <v>1.8071836489329725</v>
      </c>
      <c r="Y160" s="395">
        <v>3.6143672978659449</v>
      </c>
      <c r="Z160" s="395">
        <v>0</v>
      </c>
      <c r="AA160" s="395">
        <v>9.0312950591506524</v>
      </c>
      <c r="AB160" s="395">
        <v>2.5745065587401035</v>
      </c>
      <c r="AC160" s="395">
        <v>-28.61684362033964</v>
      </c>
      <c r="AD160" s="395">
        <v>1.7952015993319923</v>
      </c>
      <c r="AE160" s="395">
        <v>1.7978395772231861</v>
      </c>
      <c r="AF160" s="395">
        <v>371</v>
      </c>
      <c r="AG160" s="395">
        <v>0</v>
      </c>
      <c r="AH160" s="395">
        <v>0</v>
      </c>
      <c r="AI160" s="395">
        <v>115</v>
      </c>
      <c r="AJ160" s="395">
        <v>1377</v>
      </c>
      <c r="AK160" s="395">
        <v>367</v>
      </c>
      <c r="AL160" s="395">
        <v>2043</v>
      </c>
      <c r="AM160" s="395">
        <v>0</v>
      </c>
      <c r="AN160" s="395">
        <v>354</v>
      </c>
      <c r="AO160" s="395">
        <v>173</v>
      </c>
      <c r="AP160" s="395">
        <v>224</v>
      </c>
    </row>
    <row r="161" spans="1:42">
      <c r="A161" s="395">
        <v>3</v>
      </c>
      <c r="B161" s="395">
        <v>86</v>
      </c>
      <c r="C161" s="395">
        <v>2023</v>
      </c>
      <c r="D161" s="395">
        <v>99</v>
      </c>
      <c r="E161" s="395">
        <v>34</v>
      </c>
      <c r="F161" s="395">
        <v>99</v>
      </c>
      <c r="G161" s="395">
        <v>99</v>
      </c>
      <c r="H161" s="395">
        <v>99</v>
      </c>
      <c r="I161" s="395">
        <v>99</v>
      </c>
      <c r="J161" s="395">
        <v>999</v>
      </c>
      <c r="K161" s="395">
        <v>99</v>
      </c>
      <c r="L161" s="395">
        <v>99</v>
      </c>
      <c r="M161" s="395">
        <v>99</v>
      </c>
      <c r="N161" s="395">
        <v>99</v>
      </c>
      <c r="O161" s="395">
        <v>99</v>
      </c>
      <c r="P161" s="395">
        <v>9999</v>
      </c>
      <c r="Q161" s="395">
        <v>446</v>
      </c>
      <c r="R161" s="395">
        <v>27551</v>
      </c>
      <c r="S161" s="395">
        <v>27466</v>
      </c>
      <c r="T161" s="395">
        <v>4.6414649196036439</v>
      </c>
      <c r="U161" s="395">
        <v>60.322107332702259</v>
      </c>
      <c r="V161" s="395">
        <v>91.477322617487189</v>
      </c>
      <c r="W161" s="395">
        <v>84.26387897764522</v>
      </c>
      <c r="X161" s="395">
        <v>2.3411128452687744</v>
      </c>
      <c r="Y161" s="395">
        <v>4.6822256905375488</v>
      </c>
      <c r="Z161" s="395">
        <v>0</v>
      </c>
      <c r="AA161" s="395">
        <v>10.669323410503589</v>
      </c>
      <c r="AB161" s="395">
        <v>2.6271725945738047</v>
      </c>
      <c r="AC161" s="395">
        <v>-25.532109494342439</v>
      </c>
      <c r="AD161" s="395">
        <v>1.8582656771564368</v>
      </c>
      <c r="AE161" s="395">
        <v>1.8699620014941485</v>
      </c>
      <c r="AF161" s="395">
        <v>346</v>
      </c>
      <c r="AG161" s="395">
        <v>0</v>
      </c>
      <c r="AH161" s="395">
        <v>0</v>
      </c>
      <c r="AI161" s="395">
        <v>105</v>
      </c>
      <c r="AJ161" s="395">
        <v>1152</v>
      </c>
      <c r="AK161" s="395">
        <v>264</v>
      </c>
      <c r="AL161" s="395">
        <v>2094</v>
      </c>
      <c r="AM161" s="395">
        <v>0</v>
      </c>
      <c r="AN161" s="395">
        <v>267</v>
      </c>
      <c r="AO161" s="395">
        <v>191</v>
      </c>
      <c r="AP161" s="395">
        <v>243</v>
      </c>
    </row>
    <row r="162" spans="1:42">
      <c r="A162" s="395">
        <v>3</v>
      </c>
      <c r="B162" s="395">
        <v>87</v>
      </c>
      <c r="C162" s="395">
        <v>2023</v>
      </c>
      <c r="D162" s="395">
        <v>99</v>
      </c>
      <c r="E162" s="395">
        <v>35</v>
      </c>
      <c r="F162" s="395">
        <v>99</v>
      </c>
      <c r="G162" s="395">
        <v>99</v>
      </c>
      <c r="H162" s="395">
        <v>99</v>
      </c>
      <c r="I162" s="395">
        <v>99</v>
      </c>
      <c r="J162" s="395">
        <v>999</v>
      </c>
      <c r="K162" s="395">
        <v>99</v>
      </c>
      <c r="L162" s="395">
        <v>99</v>
      </c>
      <c r="M162" s="395">
        <v>99</v>
      </c>
      <c r="N162" s="395">
        <v>99</v>
      </c>
      <c r="O162" s="395">
        <v>99</v>
      </c>
      <c r="P162" s="395">
        <v>9999</v>
      </c>
      <c r="Q162" s="395">
        <v>504</v>
      </c>
      <c r="R162" s="395">
        <v>30157</v>
      </c>
      <c r="S162" s="395">
        <v>30015</v>
      </c>
      <c r="T162" s="395">
        <v>4.4116457207281892</v>
      </c>
      <c r="U162" s="395">
        <v>60.421489255372315</v>
      </c>
      <c r="V162" s="395">
        <v>90.205532842101988</v>
      </c>
      <c r="W162" s="395">
        <v>83.052643678161189</v>
      </c>
      <c r="X162" s="395">
        <v>1.6181980966276484</v>
      </c>
      <c r="Y162" s="395">
        <v>3.2363961932552967</v>
      </c>
      <c r="Z162" s="395">
        <v>0</v>
      </c>
      <c r="AA162" s="395">
        <v>9.5155556865643014</v>
      </c>
      <c r="AB162" s="395">
        <v>2.5359828554535566</v>
      </c>
      <c r="AC162" s="395">
        <v>-27.837048403738716</v>
      </c>
      <c r="AD162" s="395">
        <v>2.0340357165259588</v>
      </c>
      <c r="AE162" s="395">
        <v>2.0141310623309172</v>
      </c>
      <c r="AF162" s="395">
        <v>358</v>
      </c>
      <c r="AG162" s="395">
        <v>0</v>
      </c>
      <c r="AH162" s="395">
        <v>0</v>
      </c>
      <c r="AI162" s="395">
        <v>138</v>
      </c>
      <c r="AJ162" s="395">
        <v>1332</v>
      </c>
      <c r="AK162" s="395">
        <v>376</v>
      </c>
      <c r="AL162" s="395">
        <v>2619</v>
      </c>
      <c r="AM162" s="395">
        <v>1</v>
      </c>
      <c r="AN162" s="395">
        <v>449</v>
      </c>
      <c r="AO162" s="395">
        <v>171</v>
      </c>
      <c r="AP162" s="395">
        <v>255</v>
      </c>
    </row>
    <row r="163" spans="1:42">
      <c r="A163" s="395">
        <v>3</v>
      </c>
      <c r="B163" s="395">
        <v>88</v>
      </c>
      <c r="C163" s="395">
        <v>2023</v>
      </c>
      <c r="D163" s="395">
        <v>99</v>
      </c>
      <c r="E163" s="395">
        <v>36</v>
      </c>
      <c r="F163" s="395">
        <v>99</v>
      </c>
      <c r="G163" s="395">
        <v>99</v>
      </c>
      <c r="H163" s="395">
        <v>99</v>
      </c>
      <c r="I163" s="395">
        <v>99</v>
      </c>
      <c r="J163" s="395">
        <v>999</v>
      </c>
      <c r="K163" s="395">
        <v>99</v>
      </c>
      <c r="L163" s="395">
        <v>99</v>
      </c>
      <c r="M163" s="395">
        <v>99</v>
      </c>
      <c r="N163" s="395">
        <v>99</v>
      </c>
      <c r="O163" s="395">
        <v>99</v>
      </c>
      <c r="P163" s="395">
        <v>9999</v>
      </c>
      <c r="Q163" s="395">
        <v>441</v>
      </c>
      <c r="R163" s="395">
        <v>28405</v>
      </c>
      <c r="S163" s="395">
        <v>28261</v>
      </c>
      <c r="T163" s="395">
        <v>4.411582467875375</v>
      </c>
      <c r="U163" s="395">
        <v>60.426099571848141</v>
      </c>
      <c r="V163" s="395">
        <v>91.039445306734748</v>
      </c>
      <c r="W163" s="395">
        <v>83.770853826828017</v>
      </c>
      <c r="X163" s="395">
        <v>1.3272311212814647</v>
      </c>
      <c r="Y163" s="395">
        <v>2.6544622425629294</v>
      </c>
      <c r="Z163" s="395">
        <v>0</v>
      </c>
      <c r="AA163" s="395">
        <v>9.2796412677425764</v>
      </c>
      <c r="AB163" s="395">
        <v>2.6080073445145224</v>
      </c>
      <c r="AC163" s="395">
        <v>-30.161914840280151</v>
      </c>
      <c r="AD163" s="395">
        <v>1.9158664498431497</v>
      </c>
      <c r="AE163" s="395">
        <v>1.9128300483921925</v>
      </c>
      <c r="AF163" s="395">
        <v>353</v>
      </c>
      <c r="AG163" s="395">
        <v>0</v>
      </c>
      <c r="AH163" s="395">
        <v>0</v>
      </c>
      <c r="AI163" s="395">
        <v>125</v>
      </c>
      <c r="AJ163" s="395">
        <v>1518</v>
      </c>
      <c r="AK163" s="395">
        <v>272</v>
      </c>
      <c r="AL163" s="395">
        <v>2717</v>
      </c>
      <c r="AM163" s="395">
        <v>0</v>
      </c>
      <c r="AN163" s="395">
        <v>387</v>
      </c>
      <c r="AO163" s="395">
        <v>197</v>
      </c>
      <c r="AP163" s="395">
        <v>231</v>
      </c>
    </row>
    <row r="164" spans="1:42">
      <c r="A164" s="395">
        <v>3</v>
      </c>
      <c r="B164" s="395">
        <v>89</v>
      </c>
      <c r="C164" s="395">
        <v>2023</v>
      </c>
      <c r="D164" s="395">
        <v>99</v>
      </c>
      <c r="E164" s="395">
        <v>37</v>
      </c>
      <c r="F164" s="395">
        <v>99</v>
      </c>
      <c r="G164" s="395">
        <v>99</v>
      </c>
      <c r="H164" s="395">
        <v>99</v>
      </c>
      <c r="I164" s="395">
        <v>99</v>
      </c>
      <c r="J164" s="395">
        <v>999</v>
      </c>
      <c r="K164" s="395">
        <v>99</v>
      </c>
      <c r="L164" s="395">
        <v>99</v>
      </c>
      <c r="M164" s="395">
        <v>99</v>
      </c>
      <c r="N164" s="395">
        <v>99</v>
      </c>
      <c r="O164" s="395">
        <v>99</v>
      </c>
      <c r="P164" s="395">
        <v>9999</v>
      </c>
      <c r="Q164" s="395">
        <v>490</v>
      </c>
      <c r="R164" s="395">
        <v>29632</v>
      </c>
      <c r="S164" s="395">
        <v>29512</v>
      </c>
      <c r="T164" s="395">
        <v>4.2936352591792657</v>
      </c>
      <c r="U164" s="395">
        <v>60.461710490647889</v>
      </c>
      <c r="V164" s="395">
        <v>90.35061705806136</v>
      </c>
      <c r="W164" s="395">
        <v>83.1669693683925</v>
      </c>
      <c r="X164" s="395">
        <v>1.9607181425485964</v>
      </c>
      <c r="Y164" s="395">
        <v>3.9214362850971929</v>
      </c>
      <c r="Z164" s="395">
        <v>0</v>
      </c>
      <c r="AA164" s="395">
        <v>9.8441029157940516</v>
      </c>
      <c r="AB164" s="395">
        <v>2.6397041205555345</v>
      </c>
      <c r="AC164" s="395">
        <v>-31.820160770652404</v>
      </c>
      <c r="AD164" s="395">
        <v>1.9986254054480621</v>
      </c>
      <c r="AE164" s="395">
        <v>1.9831037535999056</v>
      </c>
      <c r="AF164" s="395">
        <v>355</v>
      </c>
      <c r="AG164" s="395">
        <v>0</v>
      </c>
      <c r="AH164" s="395">
        <v>0</v>
      </c>
      <c r="AI164" s="395">
        <v>109</v>
      </c>
      <c r="AJ164" s="395">
        <v>1314</v>
      </c>
      <c r="AK164" s="395">
        <v>705</v>
      </c>
      <c r="AL164" s="395">
        <v>2896</v>
      </c>
      <c r="AM164" s="395">
        <v>1</v>
      </c>
      <c r="AN164" s="395">
        <v>365</v>
      </c>
      <c r="AO164" s="395">
        <v>207</v>
      </c>
      <c r="AP164" s="395">
        <v>251</v>
      </c>
    </row>
    <row r="165" spans="1:42">
      <c r="A165" s="395">
        <v>3</v>
      </c>
      <c r="B165" s="395">
        <v>90</v>
      </c>
      <c r="C165" s="395">
        <v>2023</v>
      </c>
      <c r="D165" s="395">
        <v>99</v>
      </c>
      <c r="E165" s="395">
        <v>38</v>
      </c>
      <c r="F165" s="395">
        <v>99</v>
      </c>
      <c r="G165" s="395">
        <v>99</v>
      </c>
      <c r="H165" s="395">
        <v>99</v>
      </c>
      <c r="I165" s="395">
        <v>99</v>
      </c>
      <c r="J165" s="395">
        <v>999</v>
      </c>
      <c r="K165" s="395">
        <v>99</v>
      </c>
      <c r="L165" s="395">
        <v>99</v>
      </c>
      <c r="M165" s="395">
        <v>99</v>
      </c>
      <c r="N165" s="395">
        <v>99</v>
      </c>
      <c r="O165" s="395">
        <v>99</v>
      </c>
      <c r="P165" s="395">
        <v>9999</v>
      </c>
      <c r="Q165" s="395">
        <v>462</v>
      </c>
      <c r="R165" s="395">
        <v>30004</v>
      </c>
      <c r="S165" s="395">
        <v>29884</v>
      </c>
      <c r="T165" s="395">
        <v>4.2436008532195695</v>
      </c>
      <c r="U165" s="395">
        <v>60.572881809664047</v>
      </c>
      <c r="V165" s="395">
        <v>90.553810595624185</v>
      </c>
      <c r="W165" s="395">
        <v>83.348785303171852</v>
      </c>
      <c r="X165" s="395">
        <v>1.7397680309292101</v>
      </c>
      <c r="Y165" s="395">
        <v>3.4795360618584201</v>
      </c>
      <c r="Z165" s="395">
        <v>0</v>
      </c>
      <c r="AA165" s="395">
        <v>9.2783517069139503</v>
      </c>
      <c r="AB165" s="395">
        <v>2.6024083513089873</v>
      </c>
      <c r="AC165" s="395">
        <v>-32.853158781331636</v>
      </c>
      <c r="AD165" s="395">
        <v>2.0237161401546859</v>
      </c>
      <c r="AE165" s="395">
        <v>2.0124908806524786</v>
      </c>
      <c r="AF165" s="395">
        <v>447</v>
      </c>
      <c r="AG165" s="395">
        <v>0</v>
      </c>
      <c r="AH165" s="395">
        <v>0</v>
      </c>
      <c r="AI165" s="395">
        <v>151</v>
      </c>
      <c r="AJ165" s="395">
        <v>1592</v>
      </c>
      <c r="AK165" s="395">
        <v>451</v>
      </c>
      <c r="AL165" s="395">
        <v>3131</v>
      </c>
      <c r="AM165" s="395">
        <v>0</v>
      </c>
      <c r="AN165" s="395">
        <v>485</v>
      </c>
      <c r="AO165" s="395">
        <v>284</v>
      </c>
      <c r="AP165" s="395">
        <v>239</v>
      </c>
    </row>
    <row r="166" spans="1:42">
      <c r="A166" s="395">
        <v>3</v>
      </c>
      <c r="B166" s="395">
        <v>91</v>
      </c>
      <c r="C166" s="395">
        <v>2023</v>
      </c>
      <c r="D166" s="395">
        <v>99</v>
      </c>
      <c r="E166" s="395">
        <v>39</v>
      </c>
      <c r="F166" s="395">
        <v>99</v>
      </c>
      <c r="G166" s="395">
        <v>99</v>
      </c>
      <c r="H166" s="395">
        <v>99</v>
      </c>
      <c r="I166" s="395">
        <v>99</v>
      </c>
      <c r="J166" s="395">
        <v>999</v>
      </c>
      <c r="K166" s="395">
        <v>99</v>
      </c>
      <c r="L166" s="395">
        <v>99</v>
      </c>
      <c r="M166" s="395">
        <v>99</v>
      </c>
      <c r="N166" s="395">
        <v>99</v>
      </c>
      <c r="O166" s="395">
        <v>99</v>
      </c>
      <c r="P166" s="395">
        <v>9999</v>
      </c>
      <c r="Q166" s="395">
        <v>447</v>
      </c>
      <c r="R166" s="395">
        <v>27468</v>
      </c>
      <c r="S166" s="395">
        <v>27369</v>
      </c>
      <c r="T166" s="395">
        <v>4.0871195573030432</v>
      </c>
      <c r="U166" s="395">
        <v>60.624027184040322</v>
      </c>
      <c r="V166" s="395">
        <v>89.927042192558446</v>
      </c>
      <c r="W166" s="395">
        <v>82.757448207826528</v>
      </c>
      <c r="X166" s="395">
        <v>1.8639871850881029</v>
      </c>
      <c r="Y166" s="395">
        <v>3.7279743701762058</v>
      </c>
      <c r="Z166" s="395">
        <v>0</v>
      </c>
      <c r="AA166" s="395">
        <v>9.9003309635228032</v>
      </c>
      <c r="AB166" s="395">
        <v>2.6512849686954501</v>
      </c>
      <c r="AC166" s="395">
        <v>-31.070950915272999</v>
      </c>
      <c r="AD166" s="395">
        <v>1.8526674755955503</v>
      </c>
      <c r="AE166" s="395">
        <v>1.8300457160373629</v>
      </c>
      <c r="AF166" s="395">
        <v>377</v>
      </c>
      <c r="AG166" s="395">
        <v>0</v>
      </c>
      <c r="AH166" s="395">
        <v>0</v>
      </c>
      <c r="AI166" s="395">
        <v>158</v>
      </c>
      <c r="AJ166" s="395">
        <v>1258</v>
      </c>
      <c r="AK166" s="395">
        <v>265</v>
      </c>
      <c r="AL166" s="395">
        <v>2783</v>
      </c>
      <c r="AM166" s="395">
        <v>1</v>
      </c>
      <c r="AN166" s="395">
        <v>378</v>
      </c>
      <c r="AO166" s="395">
        <v>292</v>
      </c>
      <c r="AP166" s="395">
        <v>231</v>
      </c>
    </row>
    <row r="167" spans="1:42">
      <c r="A167" s="395">
        <v>3</v>
      </c>
      <c r="B167" s="395">
        <v>92</v>
      </c>
      <c r="C167" s="395">
        <v>2023</v>
      </c>
      <c r="D167" s="395">
        <v>99</v>
      </c>
      <c r="E167" s="395">
        <v>40</v>
      </c>
      <c r="F167" s="395">
        <v>99</v>
      </c>
      <c r="G167" s="395">
        <v>99</v>
      </c>
      <c r="H167" s="395">
        <v>99</v>
      </c>
      <c r="I167" s="395">
        <v>99</v>
      </c>
      <c r="J167" s="395">
        <v>999</v>
      </c>
      <c r="K167" s="395">
        <v>99</v>
      </c>
      <c r="L167" s="395">
        <v>99</v>
      </c>
      <c r="M167" s="395">
        <v>99</v>
      </c>
      <c r="N167" s="395">
        <v>99</v>
      </c>
      <c r="O167" s="395">
        <v>99</v>
      </c>
      <c r="P167" s="395">
        <v>9999</v>
      </c>
      <c r="Q167" s="395">
        <v>468</v>
      </c>
      <c r="R167" s="395">
        <v>27182</v>
      </c>
      <c r="S167" s="395">
        <v>26717</v>
      </c>
      <c r="T167" s="395">
        <v>4.1446177617541027</v>
      </c>
      <c r="U167" s="395">
        <v>60.574577984055118</v>
      </c>
      <c r="V167" s="395">
        <v>90.999139043797683</v>
      </c>
      <c r="W167" s="395">
        <v>83.354639368192508</v>
      </c>
      <c r="X167" s="395">
        <v>2.8548304024722242</v>
      </c>
      <c r="Y167" s="395">
        <v>5.7096608049444484</v>
      </c>
      <c r="Z167" s="395">
        <v>0</v>
      </c>
      <c r="AA167" s="395">
        <v>9.4118943664802117</v>
      </c>
      <c r="AB167" s="395">
        <v>2.5683649682487544</v>
      </c>
      <c r="AC167" s="395">
        <v>-31.2134550795518</v>
      </c>
      <c r="AD167" s="395">
        <v>1.8333772870845444</v>
      </c>
      <c r="AE167" s="395">
        <v>1.7993406262488938</v>
      </c>
      <c r="AF167" s="395">
        <v>370</v>
      </c>
      <c r="AG167" s="395">
        <v>0</v>
      </c>
      <c r="AH167" s="395">
        <v>0</v>
      </c>
      <c r="AI167" s="395">
        <v>137</v>
      </c>
      <c r="AJ167" s="395">
        <v>1143</v>
      </c>
      <c r="AK167" s="395">
        <v>334</v>
      </c>
      <c r="AL167" s="395">
        <v>1757</v>
      </c>
      <c r="AM167" s="395">
        <v>0</v>
      </c>
      <c r="AN167" s="395">
        <v>347</v>
      </c>
      <c r="AO167" s="395">
        <v>214</v>
      </c>
      <c r="AP167" s="395">
        <v>243</v>
      </c>
    </row>
    <row r="168" spans="1:42">
      <c r="A168" s="395">
        <v>3</v>
      </c>
      <c r="B168" s="395">
        <v>93</v>
      </c>
      <c r="C168" s="395">
        <v>2023</v>
      </c>
      <c r="D168" s="395">
        <v>99</v>
      </c>
      <c r="E168" s="395">
        <v>41</v>
      </c>
      <c r="F168" s="395">
        <v>99</v>
      </c>
      <c r="G168" s="395">
        <v>99</v>
      </c>
      <c r="H168" s="395">
        <v>99</v>
      </c>
      <c r="I168" s="395">
        <v>99</v>
      </c>
      <c r="J168" s="395">
        <v>999</v>
      </c>
      <c r="K168" s="395">
        <v>99</v>
      </c>
      <c r="L168" s="395">
        <v>99</v>
      </c>
      <c r="M168" s="395">
        <v>99</v>
      </c>
      <c r="N168" s="395">
        <v>99</v>
      </c>
      <c r="O168" s="395">
        <v>99</v>
      </c>
      <c r="P168" s="395">
        <v>9999</v>
      </c>
      <c r="Q168" s="395">
        <v>454</v>
      </c>
      <c r="R168" s="395">
        <v>27940</v>
      </c>
      <c r="S168" s="395">
        <v>27825</v>
      </c>
      <c r="T168" s="395">
        <v>4.4578382247673574</v>
      </c>
      <c r="U168" s="395">
        <v>60.418688230008982</v>
      </c>
      <c r="V168" s="395">
        <v>91.142882451944033</v>
      </c>
      <c r="W168" s="395">
        <v>83.90727403414202</v>
      </c>
      <c r="X168" s="395">
        <v>2.666428060128847</v>
      </c>
      <c r="Y168" s="395">
        <v>5.3328561202576941</v>
      </c>
      <c r="Z168" s="395">
        <v>0</v>
      </c>
      <c r="AA168" s="395">
        <v>9.1231274640582569</v>
      </c>
      <c r="AB168" s="395">
        <v>2.5547467025364043</v>
      </c>
      <c r="AC168" s="395">
        <v>-33.491680691440294</v>
      </c>
      <c r="AD168" s="395">
        <v>1.8845030314598696</v>
      </c>
      <c r="AE168" s="395">
        <v>1.8863866030681888</v>
      </c>
      <c r="AF168" s="395">
        <v>413</v>
      </c>
      <c r="AG168" s="395">
        <v>0</v>
      </c>
      <c r="AH168" s="395">
        <v>0</v>
      </c>
      <c r="AI168" s="395">
        <v>103</v>
      </c>
      <c r="AJ168" s="395">
        <v>1426</v>
      </c>
      <c r="AK168" s="395">
        <v>533</v>
      </c>
      <c r="AL168" s="395">
        <v>2541</v>
      </c>
      <c r="AM168" s="395">
        <v>2</v>
      </c>
      <c r="AN168" s="395">
        <v>401</v>
      </c>
      <c r="AO168" s="395">
        <v>250</v>
      </c>
      <c r="AP168" s="395">
        <v>234</v>
      </c>
    </row>
    <row r="169" spans="1:42">
      <c r="A169" s="395">
        <v>3</v>
      </c>
      <c r="B169" s="395">
        <v>94</v>
      </c>
      <c r="C169" s="395">
        <v>2023</v>
      </c>
      <c r="D169" s="395">
        <v>99</v>
      </c>
      <c r="E169" s="395">
        <v>42</v>
      </c>
      <c r="F169" s="395">
        <v>99</v>
      </c>
      <c r="G169" s="395">
        <v>99</v>
      </c>
      <c r="H169" s="395">
        <v>99</v>
      </c>
      <c r="I169" s="395">
        <v>99</v>
      </c>
      <c r="J169" s="395">
        <v>999</v>
      </c>
      <c r="K169" s="395">
        <v>99</v>
      </c>
      <c r="L169" s="395">
        <v>99</v>
      </c>
      <c r="M169" s="395">
        <v>99</v>
      </c>
      <c r="N169" s="395">
        <v>99</v>
      </c>
      <c r="O169" s="395">
        <v>99</v>
      </c>
      <c r="P169" s="395">
        <v>9999</v>
      </c>
      <c r="Q169" s="395">
        <v>478</v>
      </c>
      <c r="R169" s="395">
        <v>28901</v>
      </c>
      <c r="S169" s="395">
        <v>28277</v>
      </c>
      <c r="T169" s="395">
        <v>4.229473028614926</v>
      </c>
      <c r="U169" s="395">
        <v>60.51200622413976</v>
      </c>
      <c r="V169" s="395">
        <v>91.214582360060717</v>
      </c>
      <c r="W169" s="395">
        <v>83.606690950242182</v>
      </c>
      <c r="X169" s="395">
        <v>0.96536452025881425</v>
      </c>
      <c r="Y169" s="395">
        <v>1.9307290405176285</v>
      </c>
      <c r="Z169" s="395">
        <v>0</v>
      </c>
      <c r="AA169" s="395">
        <v>9.4688533402563397</v>
      </c>
      <c r="AB169" s="395">
        <v>2.5771209289264139</v>
      </c>
      <c r="AC169" s="395">
        <v>-32.332323480913942</v>
      </c>
      <c r="AD169" s="395">
        <v>1.9493207627853153</v>
      </c>
      <c r="AE169" s="395">
        <v>1.9101623696495176</v>
      </c>
      <c r="AF169" s="395">
        <v>374</v>
      </c>
      <c r="AG169" s="395">
        <v>0</v>
      </c>
      <c r="AH169" s="395">
        <v>0</v>
      </c>
      <c r="AI169" s="395">
        <v>133</v>
      </c>
      <c r="AJ169" s="395">
        <v>1448</v>
      </c>
      <c r="AK169" s="395">
        <v>346</v>
      </c>
      <c r="AL169" s="395">
        <v>2211</v>
      </c>
      <c r="AM169" s="395">
        <v>3</v>
      </c>
      <c r="AN169" s="395">
        <v>345</v>
      </c>
      <c r="AO169" s="395">
        <v>249</v>
      </c>
      <c r="AP169" s="395">
        <v>250</v>
      </c>
    </row>
    <row r="170" spans="1:42">
      <c r="A170" s="395">
        <v>3</v>
      </c>
      <c r="B170" s="395">
        <v>95</v>
      </c>
      <c r="C170" s="395">
        <v>2023</v>
      </c>
      <c r="D170" s="395">
        <v>99</v>
      </c>
      <c r="E170" s="395">
        <v>43</v>
      </c>
      <c r="F170" s="395">
        <v>99</v>
      </c>
      <c r="G170" s="395">
        <v>99</v>
      </c>
      <c r="H170" s="395">
        <v>99</v>
      </c>
      <c r="I170" s="395">
        <v>99</v>
      </c>
      <c r="J170" s="395">
        <v>999</v>
      </c>
      <c r="K170" s="395">
        <v>99</v>
      </c>
      <c r="L170" s="395">
        <v>99</v>
      </c>
      <c r="M170" s="395">
        <v>99</v>
      </c>
      <c r="N170" s="395">
        <v>99</v>
      </c>
      <c r="O170" s="395">
        <v>99</v>
      </c>
      <c r="P170" s="395">
        <v>9999</v>
      </c>
      <c r="Q170" s="395">
        <v>483</v>
      </c>
      <c r="R170" s="395">
        <v>29208</v>
      </c>
      <c r="S170" s="395">
        <v>29076</v>
      </c>
      <c r="T170" s="395">
        <v>4.0612161051766629</v>
      </c>
      <c r="U170" s="395">
        <v>60.653907002338691</v>
      </c>
      <c r="V170" s="395">
        <v>91.150276847599443</v>
      </c>
      <c r="W170" s="395">
        <v>83.860756981702892</v>
      </c>
      <c r="X170" s="395">
        <v>2.1192823883867433</v>
      </c>
      <c r="Y170" s="395">
        <v>4.2385647767734866</v>
      </c>
      <c r="Z170" s="395">
        <v>0</v>
      </c>
      <c r="AA170" s="395">
        <v>9.0041007316040016</v>
      </c>
      <c r="AB170" s="395">
        <v>2.5114695364492814</v>
      </c>
      <c r="AC170" s="395">
        <v>-29.659242018842047</v>
      </c>
      <c r="AD170" s="395">
        <v>1.9700273637394368</v>
      </c>
      <c r="AE170" s="395">
        <v>1.9701049259721919</v>
      </c>
      <c r="AF170" s="395">
        <v>376</v>
      </c>
      <c r="AG170" s="395">
        <v>0</v>
      </c>
      <c r="AH170" s="395">
        <v>0</v>
      </c>
      <c r="AI170" s="395">
        <v>127</v>
      </c>
      <c r="AJ170" s="395">
        <v>1368</v>
      </c>
      <c r="AK170" s="395">
        <v>501</v>
      </c>
      <c r="AL170" s="395">
        <v>2212</v>
      </c>
      <c r="AM170" s="395">
        <v>0</v>
      </c>
      <c r="AN170" s="395">
        <v>378</v>
      </c>
      <c r="AO170" s="395">
        <v>219</v>
      </c>
      <c r="AP170" s="395">
        <v>261</v>
      </c>
    </row>
    <row r="171" spans="1:42">
      <c r="A171" s="395">
        <v>3</v>
      </c>
      <c r="B171" s="395">
        <v>96</v>
      </c>
      <c r="C171" s="395">
        <v>2023</v>
      </c>
      <c r="D171" s="395">
        <v>99</v>
      </c>
      <c r="E171" s="395">
        <v>44</v>
      </c>
      <c r="F171" s="395">
        <v>99</v>
      </c>
      <c r="G171" s="395">
        <v>99</v>
      </c>
      <c r="H171" s="395">
        <v>99</v>
      </c>
      <c r="I171" s="395">
        <v>99</v>
      </c>
      <c r="J171" s="395">
        <v>999</v>
      </c>
      <c r="K171" s="395">
        <v>99</v>
      </c>
      <c r="L171" s="395">
        <v>99</v>
      </c>
      <c r="M171" s="395">
        <v>99</v>
      </c>
      <c r="N171" s="395">
        <v>99</v>
      </c>
      <c r="O171" s="395">
        <v>99</v>
      </c>
      <c r="P171" s="395">
        <v>9999</v>
      </c>
      <c r="Q171" s="395">
        <v>474</v>
      </c>
      <c r="R171" s="395">
        <v>30154</v>
      </c>
      <c r="S171" s="395">
        <v>29896</v>
      </c>
      <c r="T171" s="395">
        <v>3.7965444053856863</v>
      </c>
      <c r="U171" s="395">
        <v>60.760469628043886</v>
      </c>
      <c r="V171" s="395">
        <v>90.399804189372674</v>
      </c>
      <c r="W171" s="395">
        <v>83.104806663098628</v>
      </c>
      <c r="X171" s="395">
        <v>1.5553492074020028</v>
      </c>
      <c r="Y171" s="395">
        <v>3.1106984148040056</v>
      </c>
      <c r="Z171" s="395">
        <v>0</v>
      </c>
      <c r="AA171" s="395">
        <v>9.2416264728461623</v>
      </c>
      <c r="AB171" s="395">
        <v>2.5077597195022903</v>
      </c>
      <c r="AC171" s="395">
        <v>-32.210906711135131</v>
      </c>
      <c r="AD171" s="395">
        <v>2.0338333718912276</v>
      </c>
      <c r="AE171" s="395">
        <v>2.0074056710723598</v>
      </c>
      <c r="AF171" s="395">
        <v>462</v>
      </c>
      <c r="AG171" s="395">
        <v>0</v>
      </c>
      <c r="AH171" s="395">
        <v>0</v>
      </c>
      <c r="AI171" s="395">
        <v>169</v>
      </c>
      <c r="AJ171" s="395">
        <v>1426</v>
      </c>
      <c r="AK171" s="395">
        <v>443</v>
      </c>
      <c r="AL171" s="395">
        <v>2563</v>
      </c>
      <c r="AM171" s="395">
        <v>2</v>
      </c>
      <c r="AN171" s="395">
        <v>344</v>
      </c>
      <c r="AO171" s="395">
        <v>319</v>
      </c>
      <c r="AP171" s="395">
        <v>259</v>
      </c>
    </row>
    <row r="172" spans="1:42">
      <c r="A172" s="395">
        <v>3</v>
      </c>
      <c r="B172" s="395">
        <v>97</v>
      </c>
      <c r="C172" s="395">
        <v>2023</v>
      </c>
      <c r="D172" s="395">
        <v>99</v>
      </c>
      <c r="E172" s="395">
        <v>45</v>
      </c>
      <c r="F172" s="395">
        <v>99</v>
      </c>
      <c r="G172" s="395">
        <v>99</v>
      </c>
      <c r="H172" s="395">
        <v>99</v>
      </c>
      <c r="I172" s="395">
        <v>99</v>
      </c>
      <c r="J172" s="395">
        <v>999</v>
      </c>
      <c r="K172" s="395">
        <v>99</v>
      </c>
      <c r="L172" s="395">
        <v>99</v>
      </c>
      <c r="M172" s="395">
        <v>99</v>
      </c>
      <c r="N172" s="395">
        <v>99</v>
      </c>
      <c r="O172" s="395">
        <v>99</v>
      </c>
      <c r="P172" s="395">
        <v>9999</v>
      </c>
      <c r="Q172" s="395">
        <v>476</v>
      </c>
      <c r="R172" s="395">
        <v>30351</v>
      </c>
      <c r="S172" s="395">
        <v>30200</v>
      </c>
      <c r="T172" s="395">
        <v>4.2139632961022713</v>
      </c>
      <c r="U172" s="395">
        <v>60.567880794701999</v>
      </c>
      <c r="V172" s="395">
        <v>91.378739067107603</v>
      </c>
      <c r="W172" s="395">
        <v>84.085264900662395</v>
      </c>
      <c r="X172" s="395">
        <v>1.9702810451055981</v>
      </c>
      <c r="Y172" s="395">
        <v>3.9405620902111962</v>
      </c>
      <c r="Z172" s="395">
        <v>0</v>
      </c>
      <c r="AA172" s="395">
        <v>8.9195828215951014</v>
      </c>
      <c r="AB172" s="395">
        <v>2.4934672551846102</v>
      </c>
      <c r="AC172" s="395">
        <v>-30.382787267420408</v>
      </c>
      <c r="AD172" s="395">
        <v>2.047120669571886</v>
      </c>
      <c r="AE172" s="395">
        <v>2.051742044159683</v>
      </c>
      <c r="AF172" s="395">
        <v>364</v>
      </c>
      <c r="AG172" s="395">
        <v>0</v>
      </c>
      <c r="AH172" s="395">
        <v>0</v>
      </c>
      <c r="AI172" s="395">
        <v>162</v>
      </c>
      <c r="AJ172" s="395">
        <v>1324</v>
      </c>
      <c r="AK172" s="395">
        <v>455</v>
      </c>
      <c r="AL172" s="395">
        <v>2889</v>
      </c>
      <c r="AM172" s="395">
        <v>3</v>
      </c>
      <c r="AN172" s="395">
        <v>362</v>
      </c>
      <c r="AO172" s="395">
        <v>266</v>
      </c>
      <c r="AP172" s="395">
        <v>257</v>
      </c>
    </row>
    <row r="173" spans="1:42">
      <c r="A173" s="395">
        <v>3</v>
      </c>
      <c r="B173" s="395">
        <v>98</v>
      </c>
      <c r="C173" s="395">
        <v>2023</v>
      </c>
      <c r="D173" s="395">
        <v>99</v>
      </c>
      <c r="E173" s="395">
        <v>46</v>
      </c>
      <c r="F173" s="395">
        <v>99</v>
      </c>
      <c r="G173" s="395">
        <v>99</v>
      </c>
      <c r="H173" s="395">
        <v>99</v>
      </c>
      <c r="I173" s="395">
        <v>99</v>
      </c>
      <c r="J173" s="395">
        <v>999</v>
      </c>
      <c r="K173" s="395">
        <v>99</v>
      </c>
      <c r="L173" s="395">
        <v>99</v>
      </c>
      <c r="M173" s="395">
        <v>99</v>
      </c>
      <c r="N173" s="395">
        <v>99</v>
      </c>
      <c r="O173" s="395">
        <v>99</v>
      </c>
      <c r="P173" s="395">
        <v>9999</v>
      </c>
      <c r="Q173" s="395">
        <v>471</v>
      </c>
      <c r="R173" s="395">
        <v>31718</v>
      </c>
      <c r="S173" s="395">
        <v>31574</v>
      </c>
      <c r="T173" s="395">
        <v>3.9551674128255248</v>
      </c>
      <c r="U173" s="395">
        <v>60.726483815797799</v>
      </c>
      <c r="V173" s="395">
        <v>91.069923887208347</v>
      </c>
      <c r="W173" s="395">
        <v>83.809402039653136</v>
      </c>
      <c r="X173" s="395">
        <v>1.3777665678794375</v>
      </c>
      <c r="Y173" s="395">
        <v>2.755533135758875</v>
      </c>
      <c r="Z173" s="395">
        <v>0</v>
      </c>
      <c r="AA173" s="395">
        <v>9.6231014412659519</v>
      </c>
      <c r="AB173" s="395">
        <v>2.5716557672991369</v>
      </c>
      <c r="AC173" s="395">
        <v>-31.101116338079297</v>
      </c>
      <c r="AD173" s="395">
        <v>2.1393223747975711</v>
      </c>
      <c r="AE173" s="395">
        <v>2.1380520076301432</v>
      </c>
      <c r="AF173" s="395">
        <v>477</v>
      </c>
      <c r="AG173" s="395">
        <v>0</v>
      </c>
      <c r="AH173" s="395">
        <v>0</v>
      </c>
      <c r="AI173" s="395">
        <v>180</v>
      </c>
      <c r="AJ173" s="395">
        <v>1383</v>
      </c>
      <c r="AK173" s="395">
        <v>413</v>
      </c>
      <c r="AL173" s="395">
        <v>2343</v>
      </c>
      <c r="AM173" s="395">
        <v>5</v>
      </c>
      <c r="AN173" s="395">
        <v>466</v>
      </c>
      <c r="AO173" s="395">
        <v>313</v>
      </c>
      <c r="AP173" s="395">
        <v>259</v>
      </c>
    </row>
    <row r="174" spans="1:42">
      <c r="A174" s="395">
        <v>3</v>
      </c>
      <c r="B174" s="395">
        <v>99</v>
      </c>
      <c r="C174" s="395">
        <v>2023</v>
      </c>
      <c r="D174" s="395">
        <v>99</v>
      </c>
      <c r="E174" s="395">
        <v>47</v>
      </c>
      <c r="F174" s="395">
        <v>99</v>
      </c>
      <c r="G174" s="395">
        <v>99</v>
      </c>
      <c r="H174" s="395">
        <v>99</v>
      </c>
      <c r="I174" s="395">
        <v>99</v>
      </c>
      <c r="J174" s="395">
        <v>999</v>
      </c>
      <c r="K174" s="395">
        <v>99</v>
      </c>
      <c r="L174" s="395">
        <v>99</v>
      </c>
      <c r="M174" s="395">
        <v>99</v>
      </c>
      <c r="N174" s="395">
        <v>99</v>
      </c>
      <c r="O174" s="395">
        <v>99</v>
      </c>
      <c r="P174" s="395">
        <v>9999</v>
      </c>
      <c r="Q174" s="395">
        <v>448</v>
      </c>
      <c r="R174" s="395">
        <v>32442</v>
      </c>
      <c r="S174" s="395">
        <v>32286</v>
      </c>
      <c r="T174" s="395">
        <v>3.7995499660933358</v>
      </c>
      <c r="U174" s="395">
        <v>60.764727745772177</v>
      </c>
      <c r="V174" s="395">
        <v>90.422217425797285</v>
      </c>
      <c r="W174" s="395">
        <v>83.185063185281393</v>
      </c>
      <c r="X174" s="395">
        <v>2.3549719499414339</v>
      </c>
      <c r="Y174" s="395">
        <v>4.7099438998828678</v>
      </c>
      <c r="Z174" s="395">
        <v>0</v>
      </c>
      <c r="AA174" s="395">
        <v>9.4679897219869193</v>
      </c>
      <c r="AB174" s="395">
        <v>2.5024603637313096</v>
      </c>
      <c r="AC174" s="395">
        <v>-31.911593841315774</v>
      </c>
      <c r="AD174" s="395">
        <v>2.1881548799792796</v>
      </c>
      <c r="AE174" s="395">
        <v>2.1699789034936217</v>
      </c>
      <c r="AF174" s="395">
        <v>458</v>
      </c>
      <c r="AG174" s="395">
        <v>1</v>
      </c>
      <c r="AH174" s="395">
        <v>0</v>
      </c>
      <c r="AI174" s="395">
        <v>182</v>
      </c>
      <c r="AJ174" s="395">
        <v>1386</v>
      </c>
      <c r="AK174" s="395">
        <v>467</v>
      </c>
      <c r="AL174" s="395">
        <v>2345</v>
      </c>
      <c r="AM174" s="395">
        <v>0</v>
      </c>
      <c r="AN174" s="395">
        <v>487</v>
      </c>
      <c r="AO174" s="395">
        <v>360</v>
      </c>
      <c r="AP174" s="395">
        <v>221</v>
      </c>
    </row>
    <row r="175" spans="1:42">
      <c r="A175" s="395">
        <v>3</v>
      </c>
      <c r="B175" s="395">
        <v>100</v>
      </c>
      <c r="C175" s="395">
        <v>2023</v>
      </c>
      <c r="D175" s="395">
        <v>99</v>
      </c>
      <c r="E175" s="395">
        <v>48</v>
      </c>
      <c r="F175" s="395">
        <v>99</v>
      </c>
      <c r="G175" s="395">
        <v>99</v>
      </c>
      <c r="H175" s="395">
        <v>99</v>
      </c>
      <c r="I175" s="395">
        <v>99</v>
      </c>
      <c r="J175" s="395">
        <v>999</v>
      </c>
      <c r="K175" s="395">
        <v>99</v>
      </c>
      <c r="L175" s="395">
        <v>99</v>
      </c>
      <c r="M175" s="395">
        <v>99</v>
      </c>
      <c r="N175" s="395">
        <v>99</v>
      </c>
      <c r="O175" s="395">
        <v>99</v>
      </c>
      <c r="P175" s="395">
        <v>9999</v>
      </c>
      <c r="Q175" s="395">
        <v>530</v>
      </c>
      <c r="R175" s="395">
        <v>34497</v>
      </c>
      <c r="S175" s="395">
        <v>34236</v>
      </c>
      <c r="T175" s="395">
        <v>3.9530683827579201</v>
      </c>
      <c r="U175" s="395">
        <v>60.666024068232254</v>
      </c>
      <c r="V175" s="395">
        <v>90.117814881777591</v>
      </c>
      <c r="W175" s="395">
        <v>82.889776843088924</v>
      </c>
      <c r="X175" s="395">
        <v>2.6031249094124127</v>
      </c>
      <c r="Y175" s="395">
        <v>5.2062498188248254</v>
      </c>
      <c r="Z175" s="395">
        <v>0</v>
      </c>
      <c r="AA175" s="395">
        <v>9.5119400953910596</v>
      </c>
      <c r="AB175" s="395">
        <v>2.5385065752437543</v>
      </c>
      <c r="AC175" s="395">
        <v>-33.048665007103807</v>
      </c>
      <c r="AD175" s="395">
        <v>2.3267609547699033</v>
      </c>
      <c r="AE175" s="395">
        <v>2.2928725052431247</v>
      </c>
      <c r="AF175" s="395">
        <v>512</v>
      </c>
      <c r="AG175" s="395">
        <v>0</v>
      </c>
      <c r="AH175" s="395">
        <v>0</v>
      </c>
      <c r="AI175" s="395">
        <v>195</v>
      </c>
      <c r="AJ175" s="395">
        <v>1852</v>
      </c>
      <c r="AK175" s="395">
        <v>635</v>
      </c>
      <c r="AL175" s="395">
        <v>2595</v>
      </c>
      <c r="AM175" s="395">
        <v>1</v>
      </c>
      <c r="AN175" s="395">
        <v>457</v>
      </c>
      <c r="AO175" s="395">
        <v>304</v>
      </c>
      <c r="AP175" s="395">
        <v>290</v>
      </c>
    </row>
    <row r="176" spans="1:42">
      <c r="A176" s="395">
        <v>3</v>
      </c>
      <c r="B176" s="395">
        <v>101</v>
      </c>
      <c r="C176" s="395">
        <v>2023</v>
      </c>
      <c r="D176" s="395">
        <v>99</v>
      </c>
      <c r="E176" s="395">
        <v>49</v>
      </c>
      <c r="F176" s="395">
        <v>99</v>
      </c>
      <c r="G176" s="395">
        <v>99</v>
      </c>
      <c r="H176" s="395">
        <v>99</v>
      </c>
      <c r="I176" s="395">
        <v>99</v>
      </c>
      <c r="J176" s="395">
        <v>999</v>
      </c>
      <c r="K176" s="395">
        <v>99</v>
      </c>
      <c r="L176" s="395">
        <v>99</v>
      </c>
      <c r="M176" s="395">
        <v>99</v>
      </c>
      <c r="N176" s="395">
        <v>99</v>
      </c>
      <c r="O176" s="395">
        <v>99</v>
      </c>
      <c r="P176" s="395">
        <v>9999</v>
      </c>
      <c r="Q176" s="395">
        <v>500</v>
      </c>
      <c r="R176" s="395">
        <v>34338</v>
      </c>
      <c r="S176" s="395">
        <v>33874</v>
      </c>
      <c r="T176" s="395">
        <v>3.6262158541557454</v>
      </c>
      <c r="U176" s="395">
        <v>60.858121272952722</v>
      </c>
      <c r="V176" s="395">
        <v>87.613512723942179</v>
      </c>
      <c r="W176" s="395">
        <v>80.453137509594683</v>
      </c>
      <c r="X176" s="395">
        <v>1.6308462927369094</v>
      </c>
      <c r="Y176" s="395">
        <v>3.2616925854738188</v>
      </c>
      <c r="Z176" s="395">
        <v>0</v>
      </c>
      <c r="AA176" s="395">
        <v>9.6611208829217219</v>
      </c>
      <c r="AB176" s="395">
        <v>2.5237148275127059</v>
      </c>
      <c r="AC176" s="395">
        <v>-34.639822415835397</v>
      </c>
      <c r="AD176" s="395">
        <v>2.3160366891291697</v>
      </c>
      <c r="AE176" s="395">
        <v>2.2019395240779378</v>
      </c>
      <c r="AF176" s="395">
        <v>434</v>
      </c>
      <c r="AG176" s="395">
        <v>0</v>
      </c>
      <c r="AH176" s="395">
        <v>0</v>
      </c>
      <c r="AI176" s="395">
        <v>211</v>
      </c>
      <c r="AJ176" s="395">
        <v>1697</v>
      </c>
      <c r="AK176" s="395">
        <v>409</v>
      </c>
      <c r="AL176" s="395">
        <v>3000</v>
      </c>
      <c r="AM176" s="395">
        <v>0</v>
      </c>
      <c r="AN176" s="395">
        <v>474</v>
      </c>
      <c r="AO176" s="395">
        <v>337</v>
      </c>
      <c r="AP176" s="395">
        <v>274</v>
      </c>
    </row>
    <row r="177" spans="1:42">
      <c r="A177" s="395">
        <v>3</v>
      </c>
      <c r="B177" s="395">
        <v>102</v>
      </c>
      <c r="C177" s="395">
        <v>2023</v>
      </c>
      <c r="D177" s="395">
        <v>99</v>
      </c>
      <c r="E177" s="395">
        <v>50</v>
      </c>
      <c r="F177" s="395">
        <v>99</v>
      </c>
      <c r="G177" s="395">
        <v>99</v>
      </c>
      <c r="H177" s="395">
        <v>99</v>
      </c>
      <c r="I177" s="395">
        <v>99</v>
      </c>
      <c r="J177" s="395">
        <v>999</v>
      </c>
      <c r="K177" s="395">
        <v>99</v>
      </c>
      <c r="L177" s="395">
        <v>99</v>
      </c>
      <c r="M177" s="395">
        <v>99</v>
      </c>
      <c r="N177" s="395">
        <v>99</v>
      </c>
      <c r="O177" s="395">
        <v>99</v>
      </c>
      <c r="P177" s="395">
        <v>9999</v>
      </c>
      <c r="Q177" s="395">
        <v>531</v>
      </c>
      <c r="R177" s="395">
        <v>37504</v>
      </c>
      <c r="S177" s="395">
        <v>37310</v>
      </c>
      <c r="T177" s="395">
        <v>3.5437819965870294</v>
      </c>
      <c r="U177" s="395">
        <v>60.890324309836522</v>
      </c>
      <c r="V177" s="395">
        <v>86.595416052382646</v>
      </c>
      <c r="W177" s="395">
        <v>79.639839185204707</v>
      </c>
      <c r="X177" s="395">
        <v>1.7651450511945388</v>
      </c>
      <c r="Y177" s="395">
        <v>3.5302901023890776</v>
      </c>
      <c r="Z177" s="395">
        <v>0</v>
      </c>
      <c r="AA177" s="395">
        <v>9.2960847233100008</v>
      </c>
      <c r="AB177" s="395">
        <v>2.412573198164258</v>
      </c>
      <c r="AC177" s="395">
        <v>-30.225622492671736</v>
      </c>
      <c r="AD177" s="395">
        <v>2.5295777269817807</v>
      </c>
      <c r="AE177" s="395">
        <v>2.4007754524302967</v>
      </c>
      <c r="AF177" s="395">
        <v>449</v>
      </c>
      <c r="AG177" s="395">
        <v>0</v>
      </c>
      <c r="AH177" s="395">
        <v>0</v>
      </c>
      <c r="AI177" s="395">
        <v>189</v>
      </c>
      <c r="AJ177" s="395">
        <v>1993</v>
      </c>
      <c r="AK177" s="395">
        <v>547</v>
      </c>
      <c r="AL177" s="395">
        <v>2681</v>
      </c>
      <c r="AM177" s="395">
        <v>1</v>
      </c>
      <c r="AN177" s="395">
        <v>532</v>
      </c>
      <c r="AO177" s="395">
        <v>365</v>
      </c>
      <c r="AP177" s="395">
        <v>294</v>
      </c>
    </row>
    <row r="178" spans="1:42">
      <c r="A178" s="395">
        <v>3</v>
      </c>
      <c r="B178" s="395">
        <v>103</v>
      </c>
      <c r="C178" s="395">
        <v>2023</v>
      </c>
      <c r="D178" s="395">
        <v>99</v>
      </c>
      <c r="E178" s="395">
        <v>51</v>
      </c>
      <c r="F178" s="395">
        <v>99</v>
      </c>
      <c r="G178" s="395">
        <v>99</v>
      </c>
      <c r="H178" s="395">
        <v>99</v>
      </c>
      <c r="I178" s="395">
        <v>99</v>
      </c>
      <c r="J178" s="395">
        <v>999</v>
      </c>
      <c r="K178" s="395">
        <v>99</v>
      </c>
      <c r="L178" s="395">
        <v>99</v>
      </c>
      <c r="M178" s="395">
        <v>99</v>
      </c>
      <c r="N178" s="395">
        <v>99</v>
      </c>
      <c r="O178" s="395">
        <v>99</v>
      </c>
      <c r="P178" s="395">
        <v>9999</v>
      </c>
      <c r="Q178" s="395">
        <v>366</v>
      </c>
      <c r="R178" s="395">
        <v>21723</v>
      </c>
      <c r="S178" s="395">
        <v>21567</v>
      </c>
      <c r="T178" s="395">
        <v>3.5113934539428264</v>
      </c>
      <c r="U178" s="395">
        <v>60.904761904761877</v>
      </c>
      <c r="V178" s="395">
        <v>86.350419697923883</v>
      </c>
      <c r="W178" s="395">
        <v>79.391612185282895</v>
      </c>
      <c r="X178" s="395">
        <v>1.8045389679141923</v>
      </c>
      <c r="Y178" s="395">
        <v>3.6090779358283847</v>
      </c>
      <c r="Z178" s="395">
        <v>0</v>
      </c>
      <c r="AA178" s="395">
        <v>8.8349965390495306</v>
      </c>
      <c r="AB178" s="395">
        <v>2.4056584367147358</v>
      </c>
      <c r="AC178" s="395">
        <v>-29.825065471572071</v>
      </c>
      <c r="AD178" s="395">
        <v>1.4651775000859961</v>
      </c>
      <c r="AE178" s="395">
        <v>1.3834398388484217</v>
      </c>
      <c r="AF178" s="395">
        <v>320</v>
      </c>
      <c r="AG178" s="395">
        <v>0</v>
      </c>
      <c r="AH178" s="395">
        <v>0</v>
      </c>
      <c r="AI178" s="395">
        <v>162</v>
      </c>
      <c r="AJ178" s="395">
        <v>954</v>
      </c>
      <c r="AK178" s="395">
        <v>251</v>
      </c>
      <c r="AL178" s="395">
        <v>1392</v>
      </c>
      <c r="AM178" s="395">
        <v>1</v>
      </c>
      <c r="AN178" s="395">
        <v>298</v>
      </c>
      <c r="AO178" s="395">
        <v>185</v>
      </c>
      <c r="AP178" s="395">
        <v>205</v>
      </c>
    </row>
    <row r="179" spans="1:42">
      <c r="A179" s="395">
        <v>3</v>
      </c>
      <c r="B179" s="395">
        <v>104</v>
      </c>
      <c r="C179" s="395">
        <v>2023</v>
      </c>
      <c r="D179" s="395">
        <v>99</v>
      </c>
      <c r="E179" s="395">
        <v>52</v>
      </c>
      <c r="F179" s="395">
        <v>99</v>
      </c>
      <c r="G179" s="395">
        <v>99</v>
      </c>
      <c r="H179" s="395">
        <v>99</v>
      </c>
      <c r="I179" s="395">
        <v>99</v>
      </c>
      <c r="J179" s="395">
        <v>999</v>
      </c>
      <c r="K179" s="395">
        <v>99</v>
      </c>
      <c r="L179" s="395">
        <v>99</v>
      </c>
      <c r="M179" s="395">
        <v>99</v>
      </c>
      <c r="N179" s="395">
        <v>99</v>
      </c>
      <c r="O179" s="395">
        <v>99</v>
      </c>
      <c r="P179" s="395">
        <v>9999</v>
      </c>
      <c r="Q179" s="395">
        <v>162</v>
      </c>
      <c r="R179" s="395">
        <v>10585</v>
      </c>
      <c r="S179" s="395">
        <v>10524</v>
      </c>
      <c r="T179" s="395">
        <v>3.5967879074161555</v>
      </c>
      <c r="U179" s="395">
        <v>60.854237932345114</v>
      </c>
      <c r="V179" s="395">
        <v>88.545605710395989</v>
      </c>
      <c r="W179" s="395">
        <v>81.46810148232602</v>
      </c>
      <c r="X179" s="395">
        <v>1.7477562588568729</v>
      </c>
      <c r="Y179" s="395">
        <v>3.4955125177137458</v>
      </c>
      <c r="Z179" s="395">
        <v>0</v>
      </c>
      <c r="AA179" s="395">
        <v>9.2446313103466426</v>
      </c>
      <c r="AB179" s="395">
        <v>2.3495877548320889</v>
      </c>
      <c r="AC179" s="395">
        <v>-29.880731971205709</v>
      </c>
      <c r="AD179" s="395">
        <v>0.71393931954197265</v>
      </c>
      <c r="AE179" s="395">
        <v>0.69273057028749008</v>
      </c>
      <c r="AF179" s="395">
        <v>157</v>
      </c>
      <c r="AG179" s="395">
        <v>0</v>
      </c>
      <c r="AH179" s="395">
        <v>0</v>
      </c>
      <c r="AI179" s="395">
        <v>53</v>
      </c>
      <c r="AJ179" s="395">
        <v>605</v>
      </c>
      <c r="AK179" s="395">
        <v>238</v>
      </c>
      <c r="AL179" s="395">
        <v>691</v>
      </c>
      <c r="AM179" s="395">
        <v>0</v>
      </c>
      <c r="AN179" s="395">
        <v>149</v>
      </c>
      <c r="AO179" s="395">
        <v>83</v>
      </c>
      <c r="AP179" s="395">
        <v>85</v>
      </c>
    </row>
    <row r="180" spans="1:42">
      <c r="A180" s="395">
        <v>4</v>
      </c>
      <c r="B180" s="395">
        <v>1</v>
      </c>
      <c r="C180" s="395">
        <v>2024</v>
      </c>
      <c r="D180" s="395">
        <v>99</v>
      </c>
      <c r="E180" s="395">
        <v>99</v>
      </c>
      <c r="F180" s="395">
        <v>99</v>
      </c>
      <c r="G180" s="395">
        <v>1</v>
      </c>
      <c r="H180" s="395">
        <v>99</v>
      </c>
      <c r="I180" s="395">
        <v>99</v>
      </c>
      <c r="J180" s="395">
        <v>999</v>
      </c>
      <c r="K180" s="395">
        <v>99</v>
      </c>
      <c r="L180" s="395">
        <v>99</v>
      </c>
      <c r="M180" s="395">
        <v>99</v>
      </c>
      <c r="N180" s="395">
        <v>99</v>
      </c>
      <c r="O180" s="395">
        <v>99</v>
      </c>
      <c r="P180" s="395">
        <v>9999</v>
      </c>
      <c r="Q180" s="395">
        <v>920</v>
      </c>
      <c r="R180" s="395">
        <v>644630</v>
      </c>
      <c r="S180" s="395">
        <v>642138</v>
      </c>
      <c r="T180" s="395">
        <v>4.506260955897182</v>
      </c>
      <c r="U180" s="395">
        <v>60.426263513450394</v>
      </c>
      <c r="V180" s="395">
        <v>90.165570401672284</v>
      </c>
      <c r="W180" s="395">
        <v>82.993113162590092</v>
      </c>
      <c r="X180" s="395">
        <v>2.4950746940105182</v>
      </c>
      <c r="Y180" s="395">
        <v>4.9901493880210364</v>
      </c>
      <c r="Z180" s="395">
        <v>0</v>
      </c>
      <c r="AA180" s="395">
        <v>8.4750402357181294</v>
      </c>
      <c r="AB180" s="395">
        <v>2.6790192982839529</v>
      </c>
      <c r="AC180" s="395">
        <v>-23.720012525496699</v>
      </c>
      <c r="AD180" s="395">
        <v>43.557729211375573</v>
      </c>
      <c r="AE180" s="395">
        <v>44.08964716076445</v>
      </c>
      <c r="AF180" s="395">
        <v>8116</v>
      </c>
      <c r="AG180" s="395">
        <v>2</v>
      </c>
      <c r="AH180" s="395">
        <v>0</v>
      </c>
      <c r="AI180" s="395">
        <v>2736</v>
      </c>
      <c r="AJ180" s="395">
        <v>27123</v>
      </c>
      <c r="AK180" s="395">
        <v>5532</v>
      </c>
      <c r="AL180" s="395">
        <v>35401</v>
      </c>
      <c r="AM180" s="395">
        <v>18</v>
      </c>
      <c r="AN180" s="395">
        <v>7562</v>
      </c>
      <c r="AO180" s="395">
        <v>5532</v>
      </c>
      <c r="AP180" s="395">
        <v>370</v>
      </c>
    </row>
    <row r="181" spans="1:42">
      <c r="A181" s="395">
        <v>4</v>
      </c>
      <c r="B181" s="395">
        <v>2</v>
      </c>
      <c r="C181" s="395">
        <v>2024</v>
      </c>
      <c r="D181" s="395">
        <v>99</v>
      </c>
      <c r="E181" s="395">
        <v>99</v>
      </c>
      <c r="F181" s="395">
        <v>99</v>
      </c>
      <c r="G181" s="395">
        <v>2</v>
      </c>
      <c r="H181" s="395">
        <v>99</v>
      </c>
      <c r="I181" s="395">
        <v>99</v>
      </c>
      <c r="J181" s="395">
        <v>999</v>
      </c>
      <c r="K181" s="395">
        <v>99</v>
      </c>
      <c r="L181" s="395">
        <v>99</v>
      </c>
      <c r="M181" s="395">
        <v>99</v>
      </c>
      <c r="N181" s="395">
        <v>99</v>
      </c>
      <c r="O181" s="395">
        <v>99</v>
      </c>
      <c r="P181" s="395">
        <v>9999</v>
      </c>
      <c r="Q181" s="395">
        <v>639</v>
      </c>
      <c r="R181" s="395">
        <v>466224</v>
      </c>
      <c r="S181" s="395">
        <v>462416</v>
      </c>
      <c r="T181" s="395">
        <v>4.1291825388654386</v>
      </c>
      <c r="U181" s="395">
        <v>60.56964940659492</v>
      </c>
      <c r="V181" s="395">
        <v>89.059004896532358</v>
      </c>
      <c r="W181" s="395">
        <v>81.852009229785381</v>
      </c>
      <c r="X181" s="395">
        <v>1.2071450633172036</v>
      </c>
      <c r="Y181" s="395">
        <v>2.4142901266344072</v>
      </c>
      <c r="Z181" s="395">
        <v>0</v>
      </c>
      <c r="AA181" s="395">
        <v>8.8554226340711981</v>
      </c>
      <c r="AB181" s="395">
        <v>2.4073013217934878</v>
      </c>
      <c r="AC181" s="395">
        <v>-31.289847496478156</v>
      </c>
      <c r="AD181" s="395">
        <v>31.502813619974805</v>
      </c>
      <c r="AE181" s="395">
        <v>31.313267903866361</v>
      </c>
      <c r="AF181" s="395">
        <v>6612</v>
      </c>
      <c r="AG181" s="395">
        <v>2</v>
      </c>
      <c r="AH181" s="395">
        <v>5</v>
      </c>
      <c r="AI181" s="395">
        <v>1933</v>
      </c>
      <c r="AJ181" s="395">
        <v>31768</v>
      </c>
      <c r="AK181" s="395">
        <v>7544</v>
      </c>
      <c r="AL181" s="395">
        <v>50728</v>
      </c>
      <c r="AM181" s="395">
        <v>16</v>
      </c>
      <c r="AN181" s="395">
        <v>5960</v>
      </c>
      <c r="AO181" s="395">
        <v>3408</v>
      </c>
      <c r="AP181" s="395">
        <v>270</v>
      </c>
    </row>
    <row r="182" spans="1:42">
      <c r="A182" s="395">
        <v>4</v>
      </c>
      <c r="B182" s="395">
        <v>3</v>
      </c>
      <c r="C182" s="395">
        <v>2024</v>
      </c>
      <c r="D182" s="395">
        <v>99</v>
      </c>
      <c r="E182" s="395">
        <v>99</v>
      </c>
      <c r="F182" s="395">
        <v>99</v>
      </c>
      <c r="G182" s="395">
        <v>3</v>
      </c>
      <c r="H182" s="395">
        <v>99</v>
      </c>
      <c r="I182" s="395">
        <v>99</v>
      </c>
      <c r="J182" s="395">
        <v>999</v>
      </c>
      <c r="K182" s="395">
        <v>99</v>
      </c>
      <c r="L182" s="395">
        <v>99</v>
      </c>
      <c r="M182" s="395">
        <v>99</v>
      </c>
      <c r="N182" s="395">
        <v>99</v>
      </c>
      <c r="O182" s="395">
        <v>99</v>
      </c>
      <c r="P182" s="395">
        <v>9999</v>
      </c>
      <c r="Q182" s="395">
        <v>355</v>
      </c>
      <c r="R182" s="395">
        <v>280758</v>
      </c>
      <c r="S182" s="395">
        <v>279623</v>
      </c>
      <c r="T182" s="395">
        <v>4.1938003547539173</v>
      </c>
      <c r="U182" s="395">
        <v>60.569792184476952</v>
      </c>
      <c r="V182" s="395">
        <v>88.306738446387314</v>
      </c>
      <c r="W182" s="395">
        <v>81.25262907557736</v>
      </c>
      <c r="X182" s="395">
        <v>2.646051047521353</v>
      </c>
      <c r="Y182" s="395">
        <v>5.292102095042706</v>
      </c>
      <c r="Z182" s="395">
        <v>0</v>
      </c>
      <c r="AA182" s="395">
        <v>9.5137014557696329</v>
      </c>
      <c r="AB182" s="395">
        <v>2.452998314963716</v>
      </c>
      <c r="AC182" s="395">
        <v>-35.599585580585298</v>
      </c>
      <c r="AD182" s="395">
        <v>18.970852951192754</v>
      </c>
      <c r="AE182" s="395">
        <v>18.79647924790379</v>
      </c>
      <c r="AF182" s="395">
        <v>4258</v>
      </c>
      <c r="AG182" s="395">
        <v>1</v>
      </c>
      <c r="AH182" s="395">
        <v>0</v>
      </c>
      <c r="AI182" s="395">
        <v>1651</v>
      </c>
      <c r="AJ182" s="395">
        <v>10981</v>
      </c>
      <c r="AK182" s="395">
        <v>1731</v>
      </c>
      <c r="AL182" s="395">
        <v>12711</v>
      </c>
      <c r="AM182" s="395">
        <v>0</v>
      </c>
      <c r="AN182" s="395">
        <v>3311</v>
      </c>
      <c r="AO182" s="395">
        <v>3824</v>
      </c>
      <c r="AP182" s="395">
        <v>167</v>
      </c>
    </row>
    <row r="183" spans="1:42">
      <c r="A183" s="395">
        <v>4</v>
      </c>
      <c r="B183" s="395">
        <v>4</v>
      </c>
      <c r="C183" s="395">
        <v>2024</v>
      </c>
      <c r="D183" s="395">
        <v>99</v>
      </c>
      <c r="E183" s="395">
        <v>99</v>
      </c>
      <c r="F183" s="395">
        <v>99</v>
      </c>
      <c r="G183" s="395">
        <v>4</v>
      </c>
      <c r="H183" s="395">
        <v>99</v>
      </c>
      <c r="I183" s="395">
        <v>99</v>
      </c>
      <c r="J183" s="395">
        <v>999</v>
      </c>
      <c r="K183" s="395">
        <v>99</v>
      </c>
      <c r="L183" s="395">
        <v>99</v>
      </c>
      <c r="M183" s="395">
        <v>99</v>
      </c>
      <c r="N183" s="395">
        <v>99</v>
      </c>
      <c r="O183" s="395">
        <v>99</v>
      </c>
      <c r="P183" s="395">
        <v>9999</v>
      </c>
      <c r="Q183" s="395">
        <v>142</v>
      </c>
      <c r="R183" s="395">
        <v>88332</v>
      </c>
      <c r="S183" s="395">
        <v>88084</v>
      </c>
      <c r="T183" s="395">
        <v>3.7145315400987182</v>
      </c>
      <c r="U183" s="395">
        <v>60.786907951500851</v>
      </c>
      <c r="V183" s="395">
        <v>86.402126100158682</v>
      </c>
      <c r="W183" s="395">
        <v>79.59945960673825</v>
      </c>
      <c r="X183" s="395">
        <v>2.7136258660508088</v>
      </c>
      <c r="Y183" s="395">
        <v>5.4272517321016176</v>
      </c>
      <c r="Z183" s="395">
        <v>0</v>
      </c>
      <c r="AA183" s="395">
        <v>9.7460423119427713</v>
      </c>
      <c r="AB183" s="395">
        <v>2.4326779968087888</v>
      </c>
      <c r="AC183" s="395">
        <v>-37.319285052467592</v>
      </c>
      <c r="AD183" s="395">
        <v>5.9686042174568756</v>
      </c>
      <c r="AE183" s="395">
        <v>5.8006056874654162</v>
      </c>
      <c r="AF183" s="395">
        <v>977</v>
      </c>
      <c r="AG183" s="395">
        <v>1</v>
      </c>
      <c r="AH183" s="395">
        <v>0</v>
      </c>
      <c r="AI183" s="395">
        <v>298</v>
      </c>
      <c r="AJ183" s="395">
        <v>5697</v>
      </c>
      <c r="AK183" s="395">
        <v>1450</v>
      </c>
      <c r="AL183" s="395">
        <v>6411</v>
      </c>
      <c r="AM183" s="395">
        <v>1</v>
      </c>
      <c r="AN183" s="395">
        <v>1316</v>
      </c>
      <c r="AO183" s="395">
        <v>425</v>
      </c>
      <c r="AP183" s="395">
        <v>52</v>
      </c>
    </row>
    <row r="184" spans="1:42">
      <c r="A184" s="395">
        <v>4</v>
      </c>
      <c r="B184" s="395">
        <v>5</v>
      </c>
      <c r="C184" s="395">
        <v>2023</v>
      </c>
      <c r="D184" s="395">
        <v>99</v>
      </c>
      <c r="E184" s="395">
        <v>99</v>
      </c>
      <c r="F184" s="395">
        <v>99</v>
      </c>
      <c r="G184" s="395">
        <v>1</v>
      </c>
      <c r="H184" s="395">
        <v>99</v>
      </c>
      <c r="I184" s="395">
        <v>99</v>
      </c>
      <c r="J184" s="395">
        <v>999</v>
      </c>
      <c r="K184" s="395">
        <v>99</v>
      </c>
      <c r="L184" s="395">
        <v>99</v>
      </c>
      <c r="M184" s="395">
        <v>99</v>
      </c>
      <c r="N184" s="395">
        <v>99</v>
      </c>
      <c r="O184" s="395">
        <v>99</v>
      </c>
      <c r="P184" s="395">
        <v>9999</v>
      </c>
      <c r="Q184" s="395">
        <v>930</v>
      </c>
      <c r="R184" s="395">
        <v>648921</v>
      </c>
      <c r="S184" s="395">
        <v>646360</v>
      </c>
      <c r="T184" s="395">
        <v>4.4795406528683763</v>
      </c>
      <c r="U184" s="395">
        <v>60.442527384120318</v>
      </c>
      <c r="V184" s="395">
        <v>92.070185672489998</v>
      </c>
      <c r="W184" s="395">
        <v>84.773027739956689</v>
      </c>
      <c r="X184" s="395">
        <v>2.1506469970920965</v>
      </c>
      <c r="Y184" s="395">
        <v>4.301293994184193</v>
      </c>
      <c r="Z184" s="395">
        <v>0</v>
      </c>
      <c r="AA184" s="395">
        <v>9.173134093134399</v>
      </c>
      <c r="AB184" s="395">
        <v>2.7051220309176482</v>
      </c>
      <c r="AC184" s="395">
        <v>-25.014982038430059</v>
      </c>
      <c r="AD184" s="395">
        <v>43.768560904723344</v>
      </c>
      <c r="AE184" s="395">
        <v>44.271892301803902</v>
      </c>
      <c r="AF184" s="395">
        <v>10037</v>
      </c>
      <c r="AG184" s="395">
        <v>5</v>
      </c>
      <c r="AH184" s="395">
        <v>0</v>
      </c>
      <c r="AI184" s="395">
        <v>3594</v>
      </c>
      <c r="AJ184" s="395">
        <v>27881</v>
      </c>
      <c r="AK184" s="395">
        <v>6836</v>
      </c>
      <c r="AL184" s="395">
        <v>29015</v>
      </c>
      <c r="AM184" s="395">
        <v>28</v>
      </c>
      <c r="AN184" s="395">
        <v>9743</v>
      </c>
      <c r="AO184" s="395">
        <v>6035</v>
      </c>
      <c r="AP184" s="395">
        <v>387</v>
      </c>
    </row>
    <row r="185" spans="1:42">
      <c r="A185" s="395">
        <v>4</v>
      </c>
      <c r="B185" s="395">
        <v>6</v>
      </c>
      <c r="C185" s="395">
        <v>2023</v>
      </c>
      <c r="D185" s="395">
        <v>99</v>
      </c>
      <c r="E185" s="395">
        <v>99</v>
      </c>
      <c r="F185" s="395">
        <v>99</v>
      </c>
      <c r="G185" s="395">
        <v>2</v>
      </c>
      <c r="H185" s="395">
        <v>99</v>
      </c>
      <c r="I185" s="395">
        <v>99</v>
      </c>
      <c r="J185" s="395">
        <v>999</v>
      </c>
      <c r="K185" s="395">
        <v>99</v>
      </c>
      <c r="L185" s="395">
        <v>99</v>
      </c>
      <c r="M185" s="395">
        <v>99</v>
      </c>
      <c r="N185" s="395">
        <v>99</v>
      </c>
      <c r="O185" s="395">
        <v>99</v>
      </c>
      <c r="P185" s="395">
        <v>9999</v>
      </c>
      <c r="Q185" s="395">
        <v>643</v>
      </c>
      <c r="R185" s="395">
        <v>461975</v>
      </c>
      <c r="S185" s="395">
        <v>457815</v>
      </c>
      <c r="T185" s="395">
        <v>3.7941576925158302</v>
      </c>
      <c r="U185" s="395">
        <v>60.741854242434179</v>
      </c>
      <c r="V185" s="395">
        <v>91.256525493600321</v>
      </c>
      <c r="W185" s="395">
        <v>83.875898780073499</v>
      </c>
      <c r="X185" s="395">
        <v>1.1792845933221496</v>
      </c>
      <c r="Y185" s="395">
        <v>2.3585691866442993</v>
      </c>
      <c r="Z185" s="395">
        <v>0</v>
      </c>
      <c r="AA185" s="395">
        <v>9.4252040735193425</v>
      </c>
      <c r="AB185" s="395">
        <v>2.4261122573092879</v>
      </c>
      <c r="AC185" s="395">
        <v>-33.420556259619673</v>
      </c>
      <c r="AD185" s="395">
        <v>31.159387543259594</v>
      </c>
      <c r="AE185" s="395">
        <v>31.0258096211112</v>
      </c>
      <c r="AF185" s="395">
        <v>6749</v>
      </c>
      <c r="AG185" s="395">
        <v>6</v>
      </c>
      <c r="AH185" s="395">
        <v>1</v>
      </c>
      <c r="AI185" s="395">
        <v>1805</v>
      </c>
      <c r="AJ185" s="395">
        <v>32286</v>
      </c>
      <c r="AK185" s="395">
        <v>9291</v>
      </c>
      <c r="AL185" s="395">
        <v>54262</v>
      </c>
      <c r="AM185" s="395">
        <v>20</v>
      </c>
      <c r="AN185" s="395">
        <v>6517</v>
      </c>
      <c r="AO185" s="395">
        <v>3286</v>
      </c>
      <c r="AP185" s="395">
        <v>290</v>
      </c>
    </row>
    <row r="186" spans="1:42">
      <c r="A186" s="395">
        <v>4</v>
      </c>
      <c r="B186" s="395">
        <v>7</v>
      </c>
      <c r="C186" s="395">
        <v>2023</v>
      </c>
      <c r="D186" s="395">
        <v>99</v>
      </c>
      <c r="E186" s="395">
        <v>99</v>
      </c>
      <c r="F186" s="395">
        <v>99</v>
      </c>
      <c r="G186" s="395">
        <v>3</v>
      </c>
      <c r="H186" s="395">
        <v>99</v>
      </c>
      <c r="I186" s="395">
        <v>99</v>
      </c>
      <c r="J186" s="395">
        <v>999</v>
      </c>
      <c r="K186" s="395">
        <v>99</v>
      </c>
      <c r="L186" s="395">
        <v>99</v>
      </c>
      <c r="M186" s="395">
        <v>99</v>
      </c>
      <c r="N186" s="395">
        <v>99</v>
      </c>
      <c r="O186" s="395">
        <v>99</v>
      </c>
      <c r="P186" s="395">
        <v>9999</v>
      </c>
      <c r="Q186" s="395">
        <v>348</v>
      </c>
      <c r="R186" s="395">
        <v>284095</v>
      </c>
      <c r="S186" s="395">
        <v>282920</v>
      </c>
      <c r="T186" s="395">
        <v>4.1119379080941236</v>
      </c>
      <c r="U186" s="395">
        <v>60.630146331118354</v>
      </c>
      <c r="V186" s="395">
        <v>90.149429360643921</v>
      </c>
      <c r="W186" s="395">
        <v>82.967114272585462</v>
      </c>
      <c r="X186" s="395">
        <v>2.2534715500096798</v>
      </c>
      <c r="Y186" s="395">
        <v>4.5069431000193596</v>
      </c>
      <c r="Z186" s="395">
        <v>0</v>
      </c>
      <c r="AA186" s="395">
        <v>9.9980169874509102</v>
      </c>
      <c r="AB186" s="395">
        <v>2.5059083878653254</v>
      </c>
      <c r="AC186" s="395">
        <v>-38.060048406785505</v>
      </c>
      <c r="AD186" s="395">
        <v>19.161699667952451</v>
      </c>
      <c r="AE186" s="395">
        <v>18.965554846591377</v>
      </c>
      <c r="AF186" s="395">
        <v>4342</v>
      </c>
      <c r="AG186" s="395">
        <v>1</v>
      </c>
      <c r="AH186" s="395">
        <v>0</v>
      </c>
      <c r="AI186" s="395">
        <v>1902</v>
      </c>
      <c r="AJ186" s="395">
        <v>9858</v>
      </c>
      <c r="AK186" s="395">
        <v>1705</v>
      </c>
      <c r="AL186" s="395">
        <v>11890</v>
      </c>
      <c r="AM186" s="395">
        <v>0</v>
      </c>
      <c r="AN186" s="395">
        <v>3315</v>
      </c>
      <c r="AO186" s="395">
        <v>3976</v>
      </c>
      <c r="AP186" s="395">
        <v>176</v>
      </c>
    </row>
    <row r="187" spans="1:42">
      <c r="A187" s="395">
        <v>4</v>
      </c>
      <c r="B187" s="395">
        <v>8</v>
      </c>
      <c r="C187" s="395">
        <v>2023</v>
      </c>
      <c r="D187" s="395">
        <v>99</v>
      </c>
      <c r="E187" s="395">
        <v>99</v>
      </c>
      <c r="F187" s="395">
        <v>99</v>
      </c>
      <c r="G187" s="395">
        <v>4</v>
      </c>
      <c r="H187" s="395">
        <v>99</v>
      </c>
      <c r="I187" s="395">
        <v>99</v>
      </c>
      <c r="J187" s="395">
        <v>999</v>
      </c>
      <c r="K187" s="395">
        <v>99</v>
      </c>
      <c r="L187" s="395">
        <v>99</v>
      </c>
      <c r="M187" s="395">
        <v>99</v>
      </c>
      <c r="N187" s="395">
        <v>99</v>
      </c>
      <c r="O187" s="395">
        <v>99</v>
      </c>
      <c r="P187" s="395">
        <v>9999</v>
      </c>
      <c r="Q187" s="395">
        <v>147</v>
      </c>
      <c r="R187" s="395">
        <v>87628</v>
      </c>
      <c r="S187" s="395">
        <v>87354</v>
      </c>
      <c r="T187" s="395">
        <v>3.9294631852832431</v>
      </c>
      <c r="U187" s="395">
        <v>60.70532545733451</v>
      </c>
      <c r="V187" s="395">
        <v>88.222964249700539</v>
      </c>
      <c r="W187" s="395">
        <v>81.280561851775744</v>
      </c>
      <c r="X187" s="395">
        <v>2.9180170721687126</v>
      </c>
      <c r="Y187" s="395">
        <v>5.8360341443374253</v>
      </c>
      <c r="Z187" s="395">
        <v>0</v>
      </c>
      <c r="AA187" s="395">
        <v>10.37443051245384</v>
      </c>
      <c r="AB187" s="395">
        <v>2.4977398547762246</v>
      </c>
      <c r="AC187" s="395">
        <v>-41.24840112363519</v>
      </c>
      <c r="AD187" s="395">
        <v>5.9103518840646165</v>
      </c>
      <c r="AE187" s="395">
        <v>5.7367432304935111</v>
      </c>
      <c r="AF187" s="395">
        <v>1278</v>
      </c>
      <c r="AG187" s="395">
        <v>0</v>
      </c>
      <c r="AH187" s="395">
        <v>0</v>
      </c>
      <c r="AI187" s="395">
        <v>444</v>
      </c>
      <c r="AJ187" s="395">
        <v>4845</v>
      </c>
      <c r="AK187" s="395">
        <v>1001</v>
      </c>
      <c r="AL187" s="395">
        <v>5440</v>
      </c>
      <c r="AM187" s="395">
        <v>3</v>
      </c>
      <c r="AN187" s="395">
        <v>1872</v>
      </c>
      <c r="AO187" s="395">
        <v>582</v>
      </c>
      <c r="AP187" s="395">
        <v>55</v>
      </c>
    </row>
    <row r="188" spans="1:42">
      <c r="A188" s="395">
        <v>4</v>
      </c>
      <c r="B188" s="395">
        <v>9</v>
      </c>
      <c r="C188" s="395">
        <v>2022</v>
      </c>
      <c r="D188" s="395">
        <v>99</v>
      </c>
      <c r="E188" s="395">
        <v>99</v>
      </c>
      <c r="F188" s="395">
        <v>99</v>
      </c>
      <c r="G188" s="395">
        <v>1</v>
      </c>
      <c r="H188" s="395">
        <v>99</v>
      </c>
      <c r="I188" s="395">
        <v>99</v>
      </c>
      <c r="J188" s="395">
        <v>999</v>
      </c>
      <c r="K188" s="395">
        <v>99</v>
      </c>
      <c r="L188" s="395">
        <v>99</v>
      </c>
      <c r="M188" s="395">
        <v>99</v>
      </c>
      <c r="N188" s="395">
        <v>99</v>
      </c>
      <c r="O188" s="395">
        <v>99</v>
      </c>
      <c r="P188" s="395">
        <v>9999</v>
      </c>
      <c r="Q188" s="395">
        <v>1014</v>
      </c>
      <c r="R188" s="395">
        <v>642397</v>
      </c>
      <c r="S188" s="395">
        <v>640251</v>
      </c>
      <c r="T188" s="395">
        <v>4.4825878701177002</v>
      </c>
      <c r="U188" s="395">
        <v>60.432029001126118</v>
      </c>
      <c r="V188" s="395">
        <v>93.744718038897886</v>
      </c>
      <c r="W188" s="395">
        <v>86.32812940549897</v>
      </c>
      <c r="X188" s="395">
        <v>2.1468033007626128</v>
      </c>
      <c r="Y188" s="395">
        <v>4.2936066015252257</v>
      </c>
      <c r="Z188" s="395">
        <v>0</v>
      </c>
      <c r="AA188" s="395">
        <v>9.3413580836379335</v>
      </c>
      <c r="AB188" s="395">
        <v>2.6510825224718824</v>
      </c>
      <c r="AC188" s="395">
        <v>-30.555244859991923</v>
      </c>
      <c r="AD188" s="395">
        <v>43.546936210626072</v>
      </c>
      <c r="AE188" s="395">
        <v>44.243046705860891</v>
      </c>
      <c r="AF188" s="395">
        <v>9859</v>
      </c>
      <c r="AG188" s="395">
        <v>6</v>
      </c>
      <c r="AH188" s="395">
        <v>0</v>
      </c>
      <c r="AI188" s="395">
        <v>3492</v>
      </c>
      <c r="AJ188" s="395">
        <v>22590</v>
      </c>
      <c r="AK188" s="395">
        <v>5718</v>
      </c>
      <c r="AL188" s="395">
        <v>34734</v>
      </c>
      <c r="AM188" s="395">
        <v>16</v>
      </c>
      <c r="AN188" s="395">
        <v>9275</v>
      </c>
      <c r="AO188" s="395">
        <v>6103</v>
      </c>
      <c r="AP188" s="395">
        <v>414</v>
      </c>
    </row>
    <row r="189" spans="1:42">
      <c r="A189" s="395">
        <v>4</v>
      </c>
      <c r="B189" s="395">
        <v>10</v>
      </c>
      <c r="C189" s="395">
        <v>2022</v>
      </c>
      <c r="D189" s="395">
        <v>99</v>
      </c>
      <c r="E189" s="395">
        <v>99</v>
      </c>
      <c r="F189" s="395">
        <v>99</v>
      </c>
      <c r="G189" s="395">
        <v>2</v>
      </c>
      <c r="H189" s="395">
        <v>99</v>
      </c>
      <c r="I189" s="395">
        <v>99</v>
      </c>
      <c r="J189" s="395">
        <v>999</v>
      </c>
      <c r="K189" s="395">
        <v>99</v>
      </c>
      <c r="L189" s="395">
        <v>99</v>
      </c>
      <c r="M189" s="395">
        <v>99</v>
      </c>
      <c r="N189" s="395">
        <v>99</v>
      </c>
      <c r="O189" s="395">
        <v>99</v>
      </c>
      <c r="P189" s="395">
        <v>9999</v>
      </c>
      <c r="Q189" s="395">
        <v>667</v>
      </c>
      <c r="R189" s="395">
        <v>465609</v>
      </c>
      <c r="S189" s="395">
        <v>462090</v>
      </c>
      <c r="T189" s="395">
        <v>3.7108324796127223</v>
      </c>
      <c r="U189" s="395">
        <v>60.783555151593859</v>
      </c>
      <c r="V189" s="395">
        <v>92.207963689966277</v>
      </c>
      <c r="W189" s="395">
        <v>84.761210413555986</v>
      </c>
      <c r="X189" s="395">
        <v>1.2942189691350467</v>
      </c>
      <c r="Y189" s="395">
        <v>2.5884379382700935</v>
      </c>
      <c r="Z189" s="395">
        <v>0</v>
      </c>
      <c r="AA189" s="395">
        <v>9.357796764822119</v>
      </c>
      <c r="AB189" s="395">
        <v>2.4152706003606279</v>
      </c>
      <c r="AC189" s="395">
        <v>-32.028016246564107</v>
      </c>
      <c r="AD189" s="395">
        <v>31.562795937859917</v>
      </c>
      <c r="AE189" s="395">
        <v>31.352064951237193</v>
      </c>
      <c r="AF189" s="395">
        <v>6628</v>
      </c>
      <c r="AG189" s="395">
        <v>4</v>
      </c>
      <c r="AH189" s="395">
        <v>0</v>
      </c>
      <c r="AI189" s="395">
        <v>2014</v>
      </c>
      <c r="AJ189" s="395">
        <v>38965</v>
      </c>
      <c r="AK189" s="395">
        <v>9562</v>
      </c>
      <c r="AL189" s="395">
        <v>58586</v>
      </c>
      <c r="AM189" s="395">
        <v>19</v>
      </c>
      <c r="AN189" s="395">
        <v>7103</v>
      </c>
      <c r="AO189" s="395">
        <v>3848</v>
      </c>
      <c r="AP189" s="395">
        <v>303</v>
      </c>
    </row>
    <row r="190" spans="1:42">
      <c r="A190" s="395">
        <v>4</v>
      </c>
      <c r="B190" s="395">
        <v>11</v>
      </c>
      <c r="C190" s="395">
        <v>2022</v>
      </c>
      <c r="D190" s="395">
        <v>99</v>
      </c>
      <c r="E190" s="395">
        <v>99</v>
      </c>
      <c r="F190" s="395">
        <v>99</v>
      </c>
      <c r="G190" s="395">
        <v>3</v>
      </c>
      <c r="H190" s="395">
        <v>99</v>
      </c>
      <c r="I190" s="395">
        <v>99</v>
      </c>
      <c r="J190" s="395">
        <v>999</v>
      </c>
      <c r="K190" s="395">
        <v>99</v>
      </c>
      <c r="L190" s="395">
        <v>99</v>
      </c>
      <c r="M190" s="395">
        <v>99</v>
      </c>
      <c r="N190" s="395">
        <v>99</v>
      </c>
      <c r="O190" s="395">
        <v>99</v>
      </c>
      <c r="P190" s="395">
        <v>9999</v>
      </c>
      <c r="Q190" s="395">
        <v>364</v>
      </c>
      <c r="R190" s="395">
        <v>283379</v>
      </c>
      <c r="S190" s="395">
        <v>282087</v>
      </c>
      <c r="T190" s="395">
        <v>3.5460496367056118</v>
      </c>
      <c r="U190" s="395">
        <v>60.957849883192083</v>
      </c>
      <c r="V190" s="395">
        <v>90.878662711425903</v>
      </c>
      <c r="W190" s="395">
        <v>83.594810324473571</v>
      </c>
      <c r="X190" s="395">
        <v>2.2362278079885942</v>
      </c>
      <c r="Y190" s="395">
        <v>4.4724556159771884</v>
      </c>
      <c r="Z190" s="395">
        <v>0</v>
      </c>
      <c r="AA190" s="395">
        <v>10.135088553800903</v>
      </c>
      <c r="AB190" s="395">
        <v>2.4987086357731174</v>
      </c>
      <c r="AC190" s="395">
        <v>-36.504730101382073</v>
      </c>
      <c r="AD190" s="395">
        <v>19.209752281581338</v>
      </c>
      <c r="AE190" s="395">
        <v>18.875776175897876</v>
      </c>
      <c r="AF190" s="395">
        <v>5559</v>
      </c>
      <c r="AG190" s="395">
        <v>4</v>
      </c>
      <c r="AH190" s="395">
        <v>0</v>
      </c>
      <c r="AI190" s="395">
        <v>2756</v>
      </c>
      <c r="AJ190" s="395">
        <v>10899</v>
      </c>
      <c r="AK190" s="395">
        <v>1718</v>
      </c>
      <c r="AL190" s="395">
        <v>16715</v>
      </c>
      <c r="AM190" s="395">
        <v>1</v>
      </c>
      <c r="AN190" s="395">
        <v>3569</v>
      </c>
      <c r="AO190" s="395">
        <v>5197</v>
      </c>
      <c r="AP190" s="395">
        <v>187</v>
      </c>
    </row>
    <row r="191" spans="1:42">
      <c r="A191" s="395">
        <v>4</v>
      </c>
      <c r="B191" s="395">
        <v>12</v>
      </c>
      <c r="C191" s="395">
        <v>2022</v>
      </c>
      <c r="D191" s="395">
        <v>99</v>
      </c>
      <c r="E191" s="395">
        <v>99</v>
      </c>
      <c r="F191" s="395">
        <v>99</v>
      </c>
      <c r="G191" s="395">
        <v>4</v>
      </c>
      <c r="H191" s="395">
        <v>99</v>
      </c>
      <c r="I191" s="395">
        <v>99</v>
      </c>
      <c r="J191" s="395">
        <v>999</v>
      </c>
      <c r="K191" s="395">
        <v>99</v>
      </c>
      <c r="L191" s="395">
        <v>99</v>
      </c>
      <c r="M191" s="395">
        <v>99</v>
      </c>
      <c r="N191" s="395">
        <v>99</v>
      </c>
      <c r="O191" s="395">
        <v>99</v>
      </c>
      <c r="P191" s="395">
        <v>9999</v>
      </c>
      <c r="Q191" s="395">
        <v>136</v>
      </c>
      <c r="R191" s="395">
        <v>83798</v>
      </c>
      <c r="S191" s="395">
        <v>83572</v>
      </c>
      <c r="T191" s="395">
        <v>3.7024988663213914</v>
      </c>
      <c r="U191" s="395">
        <v>60.799262911022851</v>
      </c>
      <c r="V191" s="395">
        <v>89.689007432444512</v>
      </c>
      <c r="W191" s="395">
        <v>82.651773081892969</v>
      </c>
      <c r="X191" s="395">
        <v>3.1933936370796441</v>
      </c>
      <c r="Y191" s="395">
        <v>6.3867872741592882</v>
      </c>
      <c r="Z191" s="395">
        <v>0</v>
      </c>
      <c r="AA191" s="395">
        <v>10.421950715257031</v>
      </c>
      <c r="AB191" s="395">
        <v>2.4288921339698404</v>
      </c>
      <c r="AC191" s="395">
        <v>-36.12856576802205</v>
      </c>
      <c r="AD191" s="395">
        <v>5.6805155699326786</v>
      </c>
      <c r="AE191" s="395">
        <v>5.5291121670040608</v>
      </c>
      <c r="AF191" s="395">
        <v>1445</v>
      </c>
      <c r="AG191" s="395">
        <v>3</v>
      </c>
      <c r="AH191" s="395">
        <v>0</v>
      </c>
      <c r="AI191" s="395">
        <v>271</v>
      </c>
      <c r="AJ191" s="395">
        <v>4057</v>
      </c>
      <c r="AK191" s="395">
        <v>953</v>
      </c>
      <c r="AL191" s="395">
        <v>5242</v>
      </c>
      <c r="AM191" s="395">
        <v>1</v>
      </c>
      <c r="AN191" s="395">
        <v>1745</v>
      </c>
      <c r="AO191" s="395">
        <v>729</v>
      </c>
      <c r="AP191" s="395">
        <v>65</v>
      </c>
    </row>
    <row r="192" spans="1:42">
      <c r="A192" s="395">
        <v>4</v>
      </c>
      <c r="B192" s="395">
        <v>13</v>
      </c>
      <c r="C192" s="395">
        <v>2021</v>
      </c>
      <c r="D192" s="395">
        <v>99</v>
      </c>
      <c r="E192" s="395">
        <v>99</v>
      </c>
      <c r="F192" s="395">
        <v>99</v>
      </c>
      <c r="G192" s="395">
        <v>1</v>
      </c>
      <c r="H192" s="395">
        <v>99</v>
      </c>
      <c r="I192" s="395">
        <v>99</v>
      </c>
      <c r="J192" s="395">
        <v>999</v>
      </c>
      <c r="K192" s="395">
        <v>99</v>
      </c>
      <c r="L192" s="395">
        <v>99</v>
      </c>
      <c r="M192" s="395">
        <v>99</v>
      </c>
      <c r="N192" s="395">
        <v>99</v>
      </c>
      <c r="O192" s="395">
        <v>99</v>
      </c>
      <c r="P192" s="395">
        <v>9999</v>
      </c>
      <c r="Q192" s="395">
        <v>1038</v>
      </c>
      <c r="R192" s="395">
        <v>646662.9</v>
      </c>
      <c r="S192" s="395">
        <v>644686.9</v>
      </c>
      <c r="T192" s="395">
        <v>15.970708386084924</v>
      </c>
      <c r="U192" s="395">
        <v>60.594571256217563</v>
      </c>
      <c r="V192" s="395">
        <v>92.364199803764762</v>
      </c>
      <c r="W192" s="395">
        <v>85.16166491051672</v>
      </c>
      <c r="X192" s="395">
        <v>1.7567112633181829</v>
      </c>
      <c r="Y192" s="395">
        <v>3.5134225266363659</v>
      </c>
      <c r="Z192" s="395">
        <v>65.003110585128681</v>
      </c>
      <c r="AA192" s="395">
        <v>9.4169658785025412</v>
      </c>
      <c r="AB192" s="395">
        <v>2.6557198387459642</v>
      </c>
      <c r="AC192" s="395">
        <v>-29.075044642833397</v>
      </c>
      <c r="AD192" s="395">
        <v>43.010632895638423</v>
      </c>
      <c r="AE192" s="395">
        <v>43.484229184591022</v>
      </c>
      <c r="AF192" s="395">
        <v>10263.9</v>
      </c>
      <c r="AG192" s="395">
        <v>7</v>
      </c>
      <c r="AH192" s="395">
        <v>1</v>
      </c>
      <c r="AI192" s="395">
        <v>5148</v>
      </c>
      <c r="AJ192" s="395">
        <v>27925.5</v>
      </c>
      <c r="AK192" s="395">
        <v>6452</v>
      </c>
      <c r="AL192" s="395">
        <v>40385.4</v>
      </c>
      <c r="AM192" s="395">
        <v>10</v>
      </c>
      <c r="AN192" s="395">
        <v>9851.5</v>
      </c>
      <c r="AO192" s="395">
        <v>6540.5</v>
      </c>
      <c r="AP192" s="395">
        <v>395</v>
      </c>
    </row>
    <row r="193" spans="1:42">
      <c r="A193" s="395">
        <v>4</v>
      </c>
      <c r="B193" s="395">
        <v>14</v>
      </c>
      <c r="C193" s="395">
        <v>2021</v>
      </c>
      <c r="D193" s="395">
        <v>99</v>
      </c>
      <c r="E193" s="395">
        <v>99</v>
      </c>
      <c r="F193" s="395">
        <v>99</v>
      </c>
      <c r="G193" s="395">
        <v>2</v>
      </c>
      <c r="H193" s="395">
        <v>99</v>
      </c>
      <c r="I193" s="395">
        <v>99</v>
      </c>
      <c r="J193" s="395">
        <v>999</v>
      </c>
      <c r="K193" s="395">
        <v>99</v>
      </c>
      <c r="L193" s="395">
        <v>99</v>
      </c>
      <c r="M193" s="395">
        <v>99</v>
      </c>
      <c r="N193" s="395">
        <v>99</v>
      </c>
      <c r="O193" s="395">
        <v>99</v>
      </c>
      <c r="P193" s="395">
        <v>9999</v>
      </c>
      <c r="Q193" s="395">
        <v>711</v>
      </c>
      <c r="R193" s="395">
        <v>486460</v>
      </c>
      <c r="S193" s="395">
        <v>483213</v>
      </c>
      <c r="T193" s="395">
        <v>15.970928750565308</v>
      </c>
      <c r="U193" s="395">
        <v>60.664706868399684</v>
      </c>
      <c r="V193" s="395">
        <v>91.153391238036122</v>
      </c>
      <c r="W193" s="395">
        <v>83.961271054380219</v>
      </c>
      <c r="X193" s="395">
        <v>1.1692636599103732</v>
      </c>
      <c r="Y193" s="395">
        <v>2.3385273198207464</v>
      </c>
      <c r="Z193" s="395">
        <v>47.734037742054838</v>
      </c>
      <c r="AA193" s="395">
        <v>9.3900267011611032</v>
      </c>
      <c r="AB193" s="395">
        <v>2.5253440407589154</v>
      </c>
      <c r="AC193" s="395">
        <v>-29.284555093895339</v>
      </c>
      <c r="AD193" s="395">
        <v>32.35526961329041</v>
      </c>
      <c r="AE193" s="395">
        <v>32.133379380769014</v>
      </c>
      <c r="AF193" s="395">
        <v>7492</v>
      </c>
      <c r="AG193" s="395">
        <v>2</v>
      </c>
      <c r="AH193" s="395">
        <v>1</v>
      </c>
      <c r="AI193" s="395">
        <v>2248</v>
      </c>
      <c r="AJ193" s="395">
        <v>39361</v>
      </c>
      <c r="AK193" s="395">
        <v>10325</v>
      </c>
      <c r="AL193" s="395">
        <v>49375</v>
      </c>
      <c r="AM193" s="395">
        <v>25</v>
      </c>
      <c r="AN193" s="395">
        <v>8630</v>
      </c>
      <c r="AO193" s="395">
        <v>3907</v>
      </c>
      <c r="AP193" s="395">
        <v>307</v>
      </c>
    </row>
    <row r="194" spans="1:42">
      <c r="A194" s="395">
        <v>4</v>
      </c>
      <c r="B194" s="395">
        <v>15</v>
      </c>
      <c r="C194" s="395">
        <v>2021</v>
      </c>
      <c r="D194" s="395">
        <v>99</v>
      </c>
      <c r="E194" s="395">
        <v>99</v>
      </c>
      <c r="F194" s="395">
        <v>99</v>
      </c>
      <c r="G194" s="395">
        <v>3</v>
      </c>
      <c r="H194" s="395">
        <v>99</v>
      </c>
      <c r="I194" s="395">
        <v>99</v>
      </c>
      <c r="J194" s="395">
        <v>999</v>
      </c>
      <c r="K194" s="395">
        <v>99</v>
      </c>
      <c r="L194" s="395">
        <v>99</v>
      </c>
      <c r="M194" s="395">
        <v>99</v>
      </c>
      <c r="N194" s="395">
        <v>99</v>
      </c>
      <c r="O194" s="395">
        <v>99</v>
      </c>
      <c r="P194" s="395">
        <v>9999</v>
      </c>
      <c r="Q194" s="395">
        <v>381</v>
      </c>
      <c r="R194" s="395">
        <v>291068</v>
      </c>
      <c r="S194" s="395">
        <v>290694</v>
      </c>
      <c r="T194" s="395">
        <v>16.183761182953813</v>
      </c>
      <c r="U194" s="395">
        <v>61.036013815214616</v>
      </c>
      <c r="V194" s="395">
        <v>90.596056334152223</v>
      </c>
      <c r="W194" s="395">
        <v>83.576258333505379</v>
      </c>
      <c r="X194" s="395">
        <v>2.2877815493286793</v>
      </c>
      <c r="Y194" s="395">
        <v>4.5755630986573586</v>
      </c>
      <c r="Z194" s="395">
        <v>83.351656657550819</v>
      </c>
      <c r="AA194" s="395">
        <v>9.9216217229676378</v>
      </c>
      <c r="AB194" s="395">
        <v>2.5860053732628878</v>
      </c>
      <c r="AC194" s="395">
        <v>-34.065923297702938</v>
      </c>
      <c r="AD194" s="395">
        <v>19.359420334254029</v>
      </c>
      <c r="AE194" s="395">
        <v>19.242335356143641</v>
      </c>
      <c r="AF194" s="395">
        <v>5046</v>
      </c>
      <c r="AG194" s="395">
        <v>1</v>
      </c>
      <c r="AH194" s="395">
        <v>0</v>
      </c>
      <c r="AI194" s="395">
        <v>2191</v>
      </c>
      <c r="AJ194" s="395">
        <v>10024.5</v>
      </c>
      <c r="AK194" s="395">
        <v>1293</v>
      </c>
      <c r="AL194" s="395">
        <v>11384</v>
      </c>
      <c r="AM194" s="395">
        <v>1</v>
      </c>
      <c r="AN194" s="395">
        <v>3919.5</v>
      </c>
      <c r="AO194" s="395">
        <v>4892</v>
      </c>
      <c r="AP194" s="395">
        <v>196</v>
      </c>
    </row>
    <row r="195" spans="1:42">
      <c r="A195" s="395">
        <v>4</v>
      </c>
      <c r="B195" s="395">
        <v>16</v>
      </c>
      <c r="C195" s="395">
        <v>2021</v>
      </c>
      <c r="D195" s="395">
        <v>99</v>
      </c>
      <c r="E195" s="395">
        <v>99</v>
      </c>
      <c r="F195" s="395">
        <v>99</v>
      </c>
      <c r="G195" s="395">
        <v>4</v>
      </c>
      <c r="H195" s="395">
        <v>99</v>
      </c>
      <c r="I195" s="395">
        <v>99</v>
      </c>
      <c r="J195" s="395">
        <v>999</v>
      </c>
      <c r="K195" s="395">
        <v>99</v>
      </c>
      <c r="L195" s="395">
        <v>99</v>
      </c>
      <c r="M195" s="395">
        <v>99</v>
      </c>
      <c r="N195" s="395">
        <v>99</v>
      </c>
      <c r="O195" s="395">
        <v>99</v>
      </c>
      <c r="P195" s="395">
        <v>9999</v>
      </c>
      <c r="Q195" s="395">
        <v>149</v>
      </c>
      <c r="R195" s="395">
        <v>79304.53</v>
      </c>
      <c r="S195" s="395">
        <v>79164.53</v>
      </c>
      <c r="T195" s="395">
        <v>16.093360240581465</v>
      </c>
      <c r="U195" s="395">
        <v>60.816974976040427</v>
      </c>
      <c r="V195" s="395">
        <v>88.878364931856694</v>
      </c>
      <c r="W195" s="395">
        <v>81.978210190851939</v>
      </c>
      <c r="X195" s="395">
        <v>3.2595868104886323</v>
      </c>
      <c r="Y195" s="395">
        <v>6.5191736209772646</v>
      </c>
      <c r="Z195" s="395">
        <v>87.045468903226578</v>
      </c>
      <c r="AA195" s="395">
        <v>10.655372571079541</v>
      </c>
      <c r="AB195" s="395">
        <v>2.5944543114029743</v>
      </c>
      <c r="AC195" s="395">
        <v>-36.179893397598718</v>
      </c>
      <c r="AD195" s="395">
        <v>5.2746771568171642</v>
      </c>
      <c r="AE195" s="395">
        <v>5.1400560784963005</v>
      </c>
      <c r="AF195" s="395">
        <v>1422.77</v>
      </c>
      <c r="AG195" s="395">
        <v>0</v>
      </c>
      <c r="AH195" s="395">
        <v>0</v>
      </c>
      <c r="AI195" s="395">
        <v>392.88</v>
      </c>
      <c r="AJ195" s="395">
        <v>6463</v>
      </c>
      <c r="AK195" s="395">
        <v>1250.8800000000001</v>
      </c>
      <c r="AL195" s="395">
        <v>6419</v>
      </c>
      <c r="AM195" s="395">
        <v>0</v>
      </c>
      <c r="AN195" s="395">
        <v>1341</v>
      </c>
      <c r="AO195" s="395">
        <v>1009</v>
      </c>
      <c r="AP195" s="395">
        <v>62</v>
      </c>
    </row>
    <row r="196" spans="1:42">
      <c r="A196" s="395">
        <v>5</v>
      </c>
      <c r="B196" s="395">
        <v>1</v>
      </c>
      <c r="C196" s="395">
        <v>1996</v>
      </c>
      <c r="D196" s="395">
        <v>99</v>
      </c>
      <c r="E196" s="395">
        <v>99</v>
      </c>
      <c r="F196" s="395">
        <v>99</v>
      </c>
      <c r="G196" s="395">
        <v>99</v>
      </c>
      <c r="H196" s="395">
        <v>1</v>
      </c>
      <c r="I196" s="395">
        <v>99</v>
      </c>
      <c r="J196" s="395">
        <v>999</v>
      </c>
      <c r="K196" s="395">
        <v>99</v>
      </c>
      <c r="L196" s="395">
        <v>99</v>
      </c>
      <c r="M196" s="395">
        <v>99</v>
      </c>
      <c r="N196" s="395">
        <v>99</v>
      </c>
      <c r="O196" s="395">
        <v>99</v>
      </c>
      <c r="P196" s="395">
        <v>9999</v>
      </c>
      <c r="Q196" s="395">
        <v>5343</v>
      </c>
      <c r="R196" s="395">
        <v>919279.75</v>
      </c>
      <c r="S196" s="395">
        <v>919054.25</v>
      </c>
      <c r="T196" s="395">
        <v>12.252660846711789</v>
      </c>
      <c r="U196" s="395">
        <v>54.080490895940031</v>
      </c>
      <c r="V196" s="395">
        <v>78.481539038637408</v>
      </c>
      <c r="W196" s="395">
        <v>72.423839227774565</v>
      </c>
      <c r="X196" s="395">
        <v>0</v>
      </c>
      <c r="Y196" s="395">
        <v>0</v>
      </c>
      <c r="Z196" s="395"/>
      <c r="AA196" s="395">
        <v>7.1143467349458449</v>
      </c>
      <c r="AB196" s="395">
        <v>2.9369221707749271</v>
      </c>
      <c r="AC196" s="395">
        <v>-5.0484956794042226</v>
      </c>
      <c r="AD196" s="395">
        <v>76.353153364164299</v>
      </c>
      <c r="AE196" s="395">
        <v>76.470819773201882</v>
      </c>
      <c r="AF196" s="395"/>
      <c r="AG196" s="395"/>
      <c r="AH196" s="395"/>
      <c r="AI196" s="395"/>
      <c r="AJ196" s="395"/>
      <c r="AK196" s="395"/>
      <c r="AL196" s="395"/>
      <c r="AM196" s="395"/>
      <c r="AN196" s="395"/>
      <c r="AO196" s="395"/>
      <c r="AP196" s="395"/>
    </row>
    <row r="197" spans="1:42">
      <c r="A197" s="395">
        <v>5</v>
      </c>
      <c r="B197" s="395">
        <v>2</v>
      </c>
      <c r="C197" s="395">
        <v>1997</v>
      </c>
      <c r="D197" s="395">
        <v>99</v>
      </c>
      <c r="E197" s="395">
        <v>99</v>
      </c>
      <c r="F197" s="395">
        <v>99</v>
      </c>
      <c r="G197" s="395">
        <v>99</v>
      </c>
      <c r="H197" s="395">
        <v>1</v>
      </c>
      <c r="I197" s="395">
        <v>99</v>
      </c>
      <c r="J197" s="395">
        <v>999</v>
      </c>
      <c r="K197" s="395">
        <v>99</v>
      </c>
      <c r="L197" s="395">
        <v>99</v>
      </c>
      <c r="M197" s="395">
        <v>99</v>
      </c>
      <c r="N197" s="395">
        <v>99</v>
      </c>
      <c r="O197" s="395">
        <v>99</v>
      </c>
      <c r="P197" s="395">
        <v>9999</v>
      </c>
      <c r="Q197" s="395">
        <v>5293</v>
      </c>
      <c r="R197" s="395">
        <v>966703.75</v>
      </c>
      <c r="S197" s="395">
        <v>966664.75</v>
      </c>
      <c r="T197" s="395">
        <v>12.322074885920324</v>
      </c>
      <c r="U197" s="395">
        <v>54.193357107518381</v>
      </c>
      <c r="V197" s="395">
        <v>75.885099048040757</v>
      </c>
      <c r="W197" s="395">
        <v>70.037359706974883</v>
      </c>
      <c r="X197" s="395">
        <v>0</v>
      </c>
      <c r="Y197" s="395">
        <v>0</v>
      </c>
      <c r="Z197" s="395"/>
      <c r="AA197" s="395">
        <v>6.6167401403703758</v>
      </c>
      <c r="AB197" s="395">
        <v>2.905406526067388</v>
      </c>
      <c r="AC197" s="395">
        <v>-0.73895783348566269</v>
      </c>
      <c r="AD197" s="395">
        <v>76.258041792273985</v>
      </c>
      <c r="AE197" s="395">
        <v>76.313003141383646</v>
      </c>
      <c r="AF197" s="395"/>
      <c r="AG197" s="395"/>
      <c r="AH197" s="395"/>
      <c r="AI197" s="395"/>
      <c r="AJ197" s="395"/>
      <c r="AK197" s="395"/>
      <c r="AL197" s="395"/>
      <c r="AM197" s="395"/>
      <c r="AN197" s="395"/>
      <c r="AO197" s="395"/>
      <c r="AP197" s="395"/>
    </row>
    <row r="198" spans="1:42">
      <c r="A198" s="395">
        <v>5</v>
      </c>
      <c r="B198" s="395">
        <v>3</v>
      </c>
      <c r="C198" s="395">
        <v>1998</v>
      </c>
      <c r="D198" s="395">
        <v>99</v>
      </c>
      <c r="E198" s="395">
        <v>99</v>
      </c>
      <c r="F198" s="395">
        <v>99</v>
      </c>
      <c r="G198" s="395">
        <v>99</v>
      </c>
      <c r="H198" s="395">
        <v>1</v>
      </c>
      <c r="I198" s="395">
        <v>99</v>
      </c>
      <c r="J198" s="395">
        <v>999</v>
      </c>
      <c r="K198" s="395">
        <v>99</v>
      </c>
      <c r="L198" s="395">
        <v>99</v>
      </c>
      <c r="M198" s="395">
        <v>99</v>
      </c>
      <c r="N198" s="395">
        <v>99</v>
      </c>
      <c r="O198" s="395">
        <v>99</v>
      </c>
      <c r="P198" s="395">
        <v>9999</v>
      </c>
      <c r="Q198" s="395">
        <v>5040</v>
      </c>
      <c r="R198" s="395">
        <v>942375.5</v>
      </c>
      <c r="S198" s="395">
        <v>942429.5</v>
      </c>
      <c r="T198" s="395">
        <v>12.416717115417368</v>
      </c>
      <c r="U198" s="395">
        <v>54.350777432158047</v>
      </c>
      <c r="V198" s="395">
        <v>77.263573243408217</v>
      </c>
      <c r="W198" s="395">
        <v>71.312655362975434</v>
      </c>
      <c r="X198" s="395">
        <v>0</v>
      </c>
      <c r="Y198" s="395">
        <v>0</v>
      </c>
      <c r="Z198" s="395"/>
      <c r="AA198" s="395">
        <v>6.7734883298392718</v>
      </c>
      <c r="AB198" s="395">
        <v>2.973104154391089</v>
      </c>
      <c r="AC198" s="395">
        <v>-1.3614206129355242</v>
      </c>
      <c r="AD198" s="395">
        <v>76.691993966370688</v>
      </c>
      <c r="AE198" s="395">
        <v>78.210771890369898</v>
      </c>
      <c r="AF198" s="395"/>
      <c r="AG198" s="395"/>
      <c r="AH198" s="395"/>
      <c r="AI198" s="395"/>
      <c r="AJ198" s="395"/>
      <c r="AK198" s="395"/>
      <c r="AL198" s="395"/>
      <c r="AM198" s="395"/>
      <c r="AN198" s="395"/>
      <c r="AO198" s="395"/>
      <c r="AP198" s="395"/>
    </row>
    <row r="199" spans="1:42">
      <c r="A199" s="395">
        <v>5</v>
      </c>
      <c r="B199" s="395">
        <v>4</v>
      </c>
      <c r="C199" s="395">
        <v>1999</v>
      </c>
      <c r="D199" s="395">
        <v>99</v>
      </c>
      <c r="E199" s="395">
        <v>99</v>
      </c>
      <c r="F199" s="395">
        <v>99</v>
      </c>
      <c r="G199" s="395">
        <v>99</v>
      </c>
      <c r="H199" s="395">
        <v>1</v>
      </c>
      <c r="I199" s="395">
        <v>99</v>
      </c>
      <c r="J199" s="395">
        <v>999</v>
      </c>
      <c r="K199" s="395">
        <v>99</v>
      </c>
      <c r="L199" s="395">
        <v>99</v>
      </c>
      <c r="M199" s="395">
        <v>99</v>
      </c>
      <c r="N199" s="395">
        <v>99</v>
      </c>
      <c r="O199" s="395">
        <v>99</v>
      </c>
      <c r="P199" s="395">
        <v>9999</v>
      </c>
      <c r="Q199" s="395">
        <v>7559</v>
      </c>
      <c r="R199" s="395">
        <v>1012419.75</v>
      </c>
      <c r="S199" s="395">
        <v>1012444.75</v>
      </c>
      <c r="T199" s="395">
        <v>12.54268795131664</v>
      </c>
      <c r="U199" s="395">
        <v>54.561286430691638</v>
      </c>
      <c r="V199" s="395">
        <v>74.916510258953267</v>
      </c>
      <c r="W199" s="395">
        <v>69.146743425065537</v>
      </c>
      <c r="X199" s="395">
        <v>0</v>
      </c>
      <c r="Y199" s="395">
        <v>0</v>
      </c>
      <c r="Z199" s="395"/>
      <c r="AA199" s="395">
        <v>6.6971744034190515</v>
      </c>
      <c r="AB199" s="395">
        <v>2.9205980888188363</v>
      </c>
      <c r="AC199" s="395">
        <v>-0.89205684275313413</v>
      </c>
      <c r="AD199" s="395">
        <v>77.985116949396357</v>
      </c>
      <c r="AE199" s="395">
        <v>77.963496139461796</v>
      </c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</row>
    <row r="200" spans="1:42">
      <c r="A200" s="395">
        <v>5</v>
      </c>
      <c r="B200" s="395">
        <v>5</v>
      </c>
      <c r="C200" s="395">
        <v>2000</v>
      </c>
      <c r="D200" s="395">
        <v>99</v>
      </c>
      <c r="E200" s="395">
        <v>99</v>
      </c>
      <c r="F200" s="395">
        <v>99</v>
      </c>
      <c r="G200" s="395">
        <v>99</v>
      </c>
      <c r="H200" s="395">
        <v>1</v>
      </c>
      <c r="I200" s="395">
        <v>99</v>
      </c>
      <c r="J200" s="395">
        <v>999</v>
      </c>
      <c r="K200" s="395">
        <v>99</v>
      </c>
      <c r="L200" s="395">
        <v>99</v>
      </c>
      <c r="M200" s="395">
        <v>99</v>
      </c>
      <c r="N200" s="395">
        <v>99</v>
      </c>
      <c r="O200" s="395">
        <v>99</v>
      </c>
      <c r="P200" s="395">
        <v>9999</v>
      </c>
      <c r="Q200" s="395">
        <v>4171</v>
      </c>
      <c r="R200" s="395">
        <v>958185</v>
      </c>
      <c r="S200" s="395">
        <v>958001</v>
      </c>
      <c r="T200" s="395">
        <v>12.716488986991028</v>
      </c>
      <c r="U200" s="395">
        <v>54.855587833415619</v>
      </c>
      <c r="V200" s="395">
        <v>73.647870722474622</v>
      </c>
      <c r="W200" s="395">
        <v>67.969534590885743</v>
      </c>
      <c r="X200" s="395">
        <v>0</v>
      </c>
      <c r="Y200" s="395">
        <v>0</v>
      </c>
      <c r="Z200" s="395"/>
      <c r="AA200" s="395">
        <v>6.6092508302533108</v>
      </c>
      <c r="AB200" s="395">
        <v>2.7615571756848438</v>
      </c>
      <c r="AC200" s="395">
        <v>-2.5771048097376927</v>
      </c>
      <c r="AD200" s="395">
        <v>77.040805250627741</v>
      </c>
      <c r="AE200" s="395">
        <v>76.853717556814118</v>
      </c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</row>
    <row r="201" spans="1:42">
      <c r="A201" s="395">
        <v>5</v>
      </c>
      <c r="B201" s="395">
        <v>6</v>
      </c>
      <c r="C201" s="395">
        <v>2001</v>
      </c>
      <c r="D201" s="395">
        <v>99</v>
      </c>
      <c r="E201" s="395">
        <v>99</v>
      </c>
      <c r="F201" s="395">
        <v>99</v>
      </c>
      <c r="G201" s="395">
        <v>99</v>
      </c>
      <c r="H201" s="395">
        <v>1</v>
      </c>
      <c r="I201" s="395">
        <v>99</v>
      </c>
      <c r="J201" s="395">
        <v>999</v>
      </c>
      <c r="K201" s="395">
        <v>99</v>
      </c>
      <c r="L201" s="395">
        <v>99</v>
      </c>
      <c r="M201" s="395">
        <v>99</v>
      </c>
      <c r="N201" s="395">
        <v>99</v>
      </c>
      <c r="O201" s="395">
        <v>99</v>
      </c>
      <c r="P201" s="395">
        <v>9999</v>
      </c>
      <c r="Q201" s="395">
        <v>3567</v>
      </c>
      <c r="R201" s="395">
        <v>952529.6</v>
      </c>
      <c r="S201" s="395">
        <v>952249</v>
      </c>
      <c r="T201" s="395">
        <v>13.033676853716676</v>
      </c>
      <c r="U201" s="395">
        <v>55.391936352781691</v>
      </c>
      <c r="V201" s="395">
        <v>79.426841928947255</v>
      </c>
      <c r="W201" s="395">
        <v>73.303976286245444</v>
      </c>
      <c r="X201" s="395">
        <v>0</v>
      </c>
      <c r="Y201" s="395">
        <v>0</v>
      </c>
      <c r="Z201" s="395"/>
      <c r="AA201" s="395">
        <v>6.7882810880477553</v>
      </c>
      <c r="AB201" s="395">
        <v>2.7564142661270803</v>
      </c>
      <c r="AC201" s="395">
        <v>-4.7996665695303511</v>
      </c>
      <c r="AD201" s="395">
        <v>77.645449046156301</v>
      </c>
      <c r="AE201" s="395">
        <v>77.21582627795415</v>
      </c>
      <c r="AF201" s="395"/>
      <c r="AG201" s="395"/>
      <c r="AH201" s="395"/>
      <c r="AI201" s="395"/>
      <c r="AJ201" s="395"/>
      <c r="AK201" s="395"/>
      <c r="AL201" s="395"/>
      <c r="AM201" s="395"/>
      <c r="AN201" s="395"/>
      <c r="AO201" s="395"/>
      <c r="AP201" s="395"/>
    </row>
    <row r="202" spans="1:42">
      <c r="A202" s="395">
        <v>5</v>
      </c>
      <c r="B202" s="395">
        <v>7</v>
      </c>
      <c r="C202" s="395">
        <v>2002</v>
      </c>
      <c r="D202" s="395">
        <v>99</v>
      </c>
      <c r="E202" s="395">
        <v>99</v>
      </c>
      <c r="F202" s="395">
        <v>99</v>
      </c>
      <c r="G202" s="395">
        <v>99</v>
      </c>
      <c r="H202" s="395">
        <v>1</v>
      </c>
      <c r="I202" s="395">
        <v>99</v>
      </c>
      <c r="J202" s="395">
        <v>999</v>
      </c>
      <c r="K202" s="395">
        <v>99</v>
      </c>
      <c r="L202" s="395">
        <v>99</v>
      </c>
      <c r="M202" s="395">
        <v>99</v>
      </c>
      <c r="N202" s="395">
        <v>99</v>
      </c>
      <c r="O202" s="395">
        <v>99</v>
      </c>
      <c r="P202" s="395">
        <v>9999</v>
      </c>
      <c r="Q202" s="395">
        <v>3374</v>
      </c>
      <c r="R202" s="395">
        <v>944742</v>
      </c>
      <c r="S202" s="395">
        <v>944681</v>
      </c>
      <c r="T202" s="395">
        <v>13.324339343439791</v>
      </c>
      <c r="U202" s="395">
        <v>55.88439483804585</v>
      </c>
      <c r="V202" s="395">
        <v>81.297873511135919</v>
      </c>
      <c r="W202" s="395">
        <v>75.034618987783716</v>
      </c>
      <c r="X202" s="395">
        <v>0</v>
      </c>
      <c r="Y202" s="395">
        <v>0</v>
      </c>
      <c r="Z202" s="395"/>
      <c r="AA202" s="395">
        <v>7.1527899482402066</v>
      </c>
      <c r="AB202" s="395">
        <v>2.5995020635044743</v>
      </c>
      <c r="AC202" s="395">
        <v>-10.886764745247641</v>
      </c>
      <c r="AD202" s="395">
        <v>76.444033754605087</v>
      </c>
      <c r="AE202" s="395">
        <v>75.784389399659062</v>
      </c>
      <c r="AF202" s="395"/>
      <c r="AG202" s="395"/>
      <c r="AH202" s="395"/>
      <c r="AI202" s="395"/>
      <c r="AJ202" s="395"/>
      <c r="AK202" s="395"/>
      <c r="AL202" s="395"/>
      <c r="AM202" s="395"/>
      <c r="AN202" s="395"/>
      <c r="AO202" s="395"/>
      <c r="AP202" s="395"/>
    </row>
    <row r="203" spans="1:42">
      <c r="A203" s="395">
        <v>5</v>
      </c>
      <c r="B203" s="395">
        <v>8</v>
      </c>
      <c r="C203" s="395">
        <v>2003</v>
      </c>
      <c r="D203" s="395">
        <v>99</v>
      </c>
      <c r="E203" s="395">
        <v>99</v>
      </c>
      <c r="F203" s="395">
        <v>99</v>
      </c>
      <c r="G203" s="395">
        <v>99</v>
      </c>
      <c r="H203" s="395">
        <v>1</v>
      </c>
      <c r="I203" s="395">
        <v>99</v>
      </c>
      <c r="J203" s="395">
        <v>999</v>
      </c>
      <c r="K203" s="395">
        <v>99</v>
      </c>
      <c r="L203" s="395">
        <v>99</v>
      </c>
      <c r="M203" s="395">
        <v>99</v>
      </c>
      <c r="N203" s="395">
        <v>99</v>
      </c>
      <c r="O203" s="395">
        <v>99</v>
      </c>
      <c r="P203" s="395">
        <v>9999</v>
      </c>
      <c r="Q203" s="395">
        <v>3250</v>
      </c>
      <c r="R203" s="395">
        <v>965204</v>
      </c>
      <c r="S203" s="395">
        <v>965148</v>
      </c>
      <c r="T203" s="395">
        <v>13.552907986290984</v>
      </c>
      <c r="U203" s="395">
        <v>56.283051925715007</v>
      </c>
      <c r="V203" s="395">
        <v>82.573297208708254</v>
      </c>
      <c r="W203" s="395">
        <v>76.21262604284351</v>
      </c>
      <c r="X203" s="395">
        <v>0</v>
      </c>
      <c r="Y203" s="395">
        <v>0</v>
      </c>
      <c r="Z203" s="395"/>
      <c r="AA203" s="395">
        <v>7.4497374789917199</v>
      </c>
      <c r="AB203" s="395">
        <v>2.495212500514171</v>
      </c>
      <c r="AC203" s="395">
        <v>-17.088541299484323</v>
      </c>
      <c r="AD203" s="395">
        <v>76.161573599534748</v>
      </c>
      <c r="AE203" s="395">
        <v>75.693762362879582</v>
      </c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</row>
    <row r="204" spans="1:42">
      <c r="A204" s="395">
        <v>5</v>
      </c>
      <c r="B204" s="395">
        <v>9</v>
      </c>
      <c r="C204" s="395">
        <v>2004</v>
      </c>
      <c r="D204" s="395">
        <v>99</v>
      </c>
      <c r="E204" s="395">
        <v>99</v>
      </c>
      <c r="F204" s="395">
        <v>99</v>
      </c>
      <c r="G204" s="395">
        <v>99</v>
      </c>
      <c r="H204" s="395">
        <v>1</v>
      </c>
      <c r="I204" s="395">
        <v>99</v>
      </c>
      <c r="J204" s="395">
        <v>999</v>
      </c>
      <c r="K204" s="395">
        <v>99</v>
      </c>
      <c r="L204" s="395">
        <v>99</v>
      </c>
      <c r="M204" s="395">
        <v>99</v>
      </c>
      <c r="N204" s="395">
        <v>99</v>
      </c>
      <c r="O204" s="395">
        <v>99</v>
      </c>
      <c r="P204" s="395">
        <v>9999</v>
      </c>
      <c r="Q204" s="395">
        <v>3088</v>
      </c>
      <c r="R204" s="395">
        <v>1037723</v>
      </c>
      <c r="S204" s="395">
        <v>1037665</v>
      </c>
      <c r="T204" s="395">
        <v>13.70387858802397</v>
      </c>
      <c r="U204" s="395">
        <v>56.548234738571693</v>
      </c>
      <c r="V204" s="395">
        <v>80.167821578783006</v>
      </c>
      <c r="W204" s="395">
        <v>73.992464620083254</v>
      </c>
      <c r="X204" s="395">
        <v>0</v>
      </c>
      <c r="Y204" s="395">
        <v>0</v>
      </c>
      <c r="Z204" s="395"/>
      <c r="AA204" s="395">
        <v>7.7399205910009119</v>
      </c>
      <c r="AB204" s="395">
        <v>2.3968350886847754</v>
      </c>
      <c r="AC204" s="395">
        <v>-17.556780951270127</v>
      </c>
      <c r="AD204" s="395">
        <v>75.780167169811875</v>
      </c>
      <c r="AE204" s="395">
        <v>74.81907091273365</v>
      </c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</row>
    <row r="205" spans="1:42">
      <c r="A205" s="395">
        <v>5</v>
      </c>
      <c r="B205" s="395">
        <v>10</v>
      </c>
      <c r="C205" s="395">
        <v>2005</v>
      </c>
      <c r="D205" s="395">
        <v>99</v>
      </c>
      <c r="E205" s="395">
        <v>99</v>
      </c>
      <c r="F205" s="395">
        <v>99</v>
      </c>
      <c r="G205" s="395">
        <v>99</v>
      </c>
      <c r="H205" s="395">
        <v>1</v>
      </c>
      <c r="I205" s="395">
        <v>99</v>
      </c>
      <c r="J205" s="395">
        <v>999</v>
      </c>
      <c r="K205" s="395">
        <v>99</v>
      </c>
      <c r="L205" s="395">
        <v>99</v>
      </c>
      <c r="M205" s="395">
        <v>99</v>
      </c>
      <c r="N205" s="395">
        <v>99</v>
      </c>
      <c r="O205" s="395">
        <v>99</v>
      </c>
      <c r="P205" s="395">
        <v>9999</v>
      </c>
      <c r="Q205" s="395">
        <v>2706</v>
      </c>
      <c r="R205" s="395">
        <v>998116</v>
      </c>
      <c r="S205" s="395">
        <v>998035</v>
      </c>
      <c r="T205" s="395">
        <v>13.88464467055933</v>
      </c>
      <c r="U205" s="395">
        <v>56.858545041005563</v>
      </c>
      <c r="V205" s="395">
        <v>79.726225196110022</v>
      </c>
      <c r="W205" s="395">
        <v>73.583168225562204</v>
      </c>
      <c r="X205" s="395">
        <v>0</v>
      </c>
      <c r="Y205" s="395">
        <v>0</v>
      </c>
      <c r="Z205" s="395"/>
      <c r="AA205" s="395">
        <v>7.5941083159228659</v>
      </c>
      <c r="AB205" s="395">
        <v>2.332677245378473</v>
      </c>
      <c r="AC205" s="395">
        <v>-18.53241317216964</v>
      </c>
      <c r="AD205" s="395">
        <v>73.099130821984019</v>
      </c>
      <c r="AE205" s="395">
        <v>71.920784721181818</v>
      </c>
      <c r="AF205" s="395"/>
      <c r="AG205" s="395"/>
      <c r="AH205" s="395"/>
      <c r="AI205" s="395"/>
      <c r="AJ205" s="395"/>
      <c r="AK205" s="395"/>
      <c r="AL205" s="395"/>
      <c r="AM205" s="395"/>
      <c r="AN205" s="395"/>
      <c r="AO205" s="395"/>
      <c r="AP205" s="395"/>
    </row>
    <row r="206" spans="1:42">
      <c r="A206" s="395">
        <v>5</v>
      </c>
      <c r="B206" s="395">
        <v>11</v>
      </c>
      <c r="C206" s="395">
        <v>2006</v>
      </c>
      <c r="D206" s="395">
        <v>99</v>
      </c>
      <c r="E206" s="395">
        <v>99</v>
      </c>
      <c r="F206" s="395">
        <v>99</v>
      </c>
      <c r="G206" s="395">
        <v>99</v>
      </c>
      <c r="H206" s="395">
        <v>1</v>
      </c>
      <c r="I206" s="395">
        <v>99</v>
      </c>
      <c r="J206" s="395">
        <v>999</v>
      </c>
      <c r="K206" s="395">
        <v>99</v>
      </c>
      <c r="L206" s="395">
        <v>99</v>
      </c>
      <c r="M206" s="395">
        <v>99</v>
      </c>
      <c r="N206" s="395">
        <v>99</v>
      </c>
      <c r="O206" s="395">
        <v>99</v>
      </c>
      <c r="P206" s="395">
        <v>9999</v>
      </c>
      <c r="Q206" s="395">
        <v>2449</v>
      </c>
      <c r="R206" s="395">
        <v>1007745</v>
      </c>
      <c r="S206" s="395">
        <v>1007672</v>
      </c>
      <c r="T206" s="395">
        <v>13.912918446630844</v>
      </c>
      <c r="U206" s="395">
        <v>56.909153970736497</v>
      </c>
      <c r="V206" s="395">
        <v>80.071733646465631</v>
      </c>
      <c r="W206" s="395">
        <v>73.903122742319823</v>
      </c>
      <c r="X206" s="395">
        <v>0</v>
      </c>
      <c r="Y206" s="395">
        <v>0</v>
      </c>
      <c r="Z206" s="395"/>
      <c r="AA206" s="395">
        <v>7.7542915337692193</v>
      </c>
      <c r="AB206" s="395">
        <v>2.300595312076088</v>
      </c>
      <c r="AC206" s="395">
        <v>-18.843267910742146</v>
      </c>
      <c r="AD206" s="395">
        <v>71.978083984252251</v>
      </c>
      <c r="AE206" s="395">
        <v>71.204149465491597</v>
      </c>
      <c r="AF206" s="395"/>
      <c r="AG206" s="395"/>
      <c r="AH206" s="395"/>
      <c r="AI206" s="395"/>
      <c r="AJ206" s="395"/>
      <c r="AK206" s="395"/>
      <c r="AL206" s="395"/>
      <c r="AM206" s="395"/>
      <c r="AN206" s="395"/>
      <c r="AO206" s="395"/>
      <c r="AP206" s="395"/>
    </row>
    <row r="207" spans="1:42">
      <c r="A207" s="395">
        <v>5</v>
      </c>
      <c r="B207" s="395">
        <v>12</v>
      </c>
      <c r="C207" s="395">
        <v>2007</v>
      </c>
      <c r="D207" s="395">
        <v>99</v>
      </c>
      <c r="E207" s="395">
        <v>99</v>
      </c>
      <c r="F207" s="395">
        <v>99</v>
      </c>
      <c r="G207" s="395">
        <v>99</v>
      </c>
      <c r="H207" s="395">
        <v>1</v>
      </c>
      <c r="I207" s="395">
        <v>99</v>
      </c>
      <c r="J207" s="395">
        <v>999</v>
      </c>
      <c r="K207" s="395">
        <v>99</v>
      </c>
      <c r="L207" s="395">
        <v>99</v>
      </c>
      <c r="M207" s="395">
        <v>99</v>
      </c>
      <c r="N207" s="395">
        <v>99</v>
      </c>
      <c r="O207" s="395">
        <v>99</v>
      </c>
      <c r="P207" s="395">
        <v>9999</v>
      </c>
      <c r="Q207" s="395">
        <v>2278</v>
      </c>
      <c r="R207" s="395">
        <v>991469</v>
      </c>
      <c r="S207" s="395">
        <v>991413</v>
      </c>
      <c r="T207" s="395">
        <v>13.81449344356707</v>
      </c>
      <c r="U207" s="395">
        <v>56.735477545684802</v>
      </c>
      <c r="V207" s="395">
        <v>83.090470677781383</v>
      </c>
      <c r="W207" s="395">
        <v>76.689862751447748</v>
      </c>
      <c r="X207" s="395">
        <v>0</v>
      </c>
      <c r="Y207" s="395">
        <v>0</v>
      </c>
      <c r="Z207" s="395"/>
      <c r="AA207" s="395">
        <v>8.4038123611045847</v>
      </c>
      <c r="AB207" s="395">
        <v>2.412919347927041</v>
      </c>
      <c r="AC207" s="395">
        <v>-20.04461974688649</v>
      </c>
      <c r="AD207" s="395">
        <v>71.485046432485461</v>
      </c>
      <c r="AE207" s="395">
        <v>70.698839170892313</v>
      </c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</row>
    <row r="208" spans="1:42">
      <c r="A208" s="395">
        <v>5</v>
      </c>
      <c r="B208" s="395">
        <v>13</v>
      </c>
      <c r="C208" s="395">
        <v>2008</v>
      </c>
      <c r="D208" s="395">
        <v>99</v>
      </c>
      <c r="E208" s="395">
        <v>99</v>
      </c>
      <c r="F208" s="395">
        <v>99</v>
      </c>
      <c r="G208" s="395">
        <v>99</v>
      </c>
      <c r="H208" s="395">
        <v>1</v>
      </c>
      <c r="I208" s="395">
        <v>99</v>
      </c>
      <c r="J208" s="395">
        <v>999</v>
      </c>
      <c r="K208" s="395">
        <v>99</v>
      </c>
      <c r="L208" s="395">
        <v>99</v>
      </c>
      <c r="M208" s="395">
        <v>99</v>
      </c>
      <c r="N208" s="395">
        <v>99</v>
      </c>
      <c r="O208" s="395">
        <v>99</v>
      </c>
      <c r="P208" s="395">
        <v>9999</v>
      </c>
      <c r="Q208" s="395">
        <v>2152</v>
      </c>
      <c r="R208" s="395">
        <v>1009907</v>
      </c>
      <c r="S208" s="395">
        <v>1009856</v>
      </c>
      <c r="T208" s="395">
        <v>13.82482248365443</v>
      </c>
      <c r="U208" s="395">
        <v>56.750651578046757</v>
      </c>
      <c r="V208" s="395">
        <v>84.702164631159334</v>
      </c>
      <c r="W208" s="395">
        <v>78.177906553016243</v>
      </c>
      <c r="X208" s="395">
        <v>0</v>
      </c>
      <c r="Y208" s="395">
        <v>0</v>
      </c>
      <c r="Z208" s="395"/>
      <c r="AA208" s="395">
        <v>8.3188749190703106</v>
      </c>
      <c r="AB208" s="395">
        <v>2.4831213309466422</v>
      </c>
      <c r="AC208" s="395">
        <v>-20.084274991124705</v>
      </c>
      <c r="AD208" s="395">
        <v>71.393618660758605</v>
      </c>
      <c r="AE208" s="395">
        <v>70.402049866008724</v>
      </c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</row>
    <row r="209" spans="1:42">
      <c r="A209" s="395">
        <v>5</v>
      </c>
      <c r="B209" s="395">
        <v>14</v>
      </c>
      <c r="C209" s="395">
        <v>2009</v>
      </c>
      <c r="D209" s="395">
        <v>99</v>
      </c>
      <c r="E209" s="395">
        <v>99</v>
      </c>
      <c r="F209" s="395">
        <v>99</v>
      </c>
      <c r="G209" s="395">
        <v>99</v>
      </c>
      <c r="H209" s="395">
        <v>1</v>
      </c>
      <c r="I209" s="395">
        <v>99</v>
      </c>
      <c r="J209" s="395">
        <v>999</v>
      </c>
      <c r="K209" s="395">
        <v>99</v>
      </c>
      <c r="L209" s="395">
        <v>99</v>
      </c>
      <c r="M209" s="395">
        <v>99</v>
      </c>
      <c r="N209" s="395">
        <v>99</v>
      </c>
      <c r="O209" s="395">
        <v>99</v>
      </c>
      <c r="P209" s="395">
        <v>9999</v>
      </c>
      <c r="Q209" s="395">
        <v>2050</v>
      </c>
      <c r="R209" s="395">
        <v>1003286</v>
      </c>
      <c r="S209" s="395">
        <v>1003196</v>
      </c>
      <c r="T209" s="395">
        <v>15.241078815013863</v>
      </c>
      <c r="U209" s="395">
        <v>59.389966666533745</v>
      </c>
      <c r="V209" s="395">
        <v>84.083619456442278</v>
      </c>
      <c r="W209" s="395">
        <v>77.604081455667441</v>
      </c>
      <c r="X209" s="395">
        <v>0</v>
      </c>
      <c r="Y209" s="395">
        <v>0</v>
      </c>
      <c r="Z209" s="395"/>
      <c r="AA209" s="395">
        <v>8.2162145057593623</v>
      </c>
      <c r="AB209" s="395">
        <v>3.3853317864275878</v>
      </c>
      <c r="AC209" s="395">
        <v>-27.659755614121739</v>
      </c>
      <c r="AD209" s="395">
        <v>70.201637477967637</v>
      </c>
      <c r="AE209" s="395">
        <v>69.010683665170518</v>
      </c>
      <c r="AF209" s="395"/>
      <c r="AG209" s="395"/>
      <c r="AH209" s="395"/>
      <c r="AI209" s="395"/>
      <c r="AJ209" s="395"/>
      <c r="AK209" s="395"/>
      <c r="AL209" s="395"/>
      <c r="AM209" s="395"/>
      <c r="AN209" s="395"/>
      <c r="AO209" s="395"/>
      <c r="AP209" s="395"/>
    </row>
    <row r="210" spans="1:42">
      <c r="A210" s="395">
        <v>5</v>
      </c>
      <c r="B210" s="395">
        <v>15</v>
      </c>
      <c r="C210" s="395">
        <v>2010</v>
      </c>
      <c r="D210" s="395">
        <v>99</v>
      </c>
      <c r="E210" s="395">
        <v>99</v>
      </c>
      <c r="F210" s="395">
        <v>99</v>
      </c>
      <c r="G210" s="395">
        <v>99</v>
      </c>
      <c r="H210" s="395">
        <v>1</v>
      </c>
      <c r="I210" s="395">
        <v>99</v>
      </c>
      <c r="J210" s="395">
        <v>999</v>
      </c>
      <c r="K210" s="395">
        <v>99</v>
      </c>
      <c r="L210" s="395">
        <v>99</v>
      </c>
      <c r="M210" s="395">
        <v>99</v>
      </c>
      <c r="N210" s="395">
        <v>99</v>
      </c>
      <c r="O210" s="395">
        <v>99</v>
      </c>
      <c r="P210" s="395">
        <v>9999</v>
      </c>
      <c r="Q210" s="395">
        <v>1881</v>
      </c>
      <c r="R210" s="395">
        <v>1004071</v>
      </c>
      <c r="S210" s="395">
        <v>1003987</v>
      </c>
      <c r="T210" s="395">
        <v>16.008112972090618</v>
      </c>
      <c r="U210" s="395">
        <v>60.92835564603925</v>
      </c>
      <c r="V210" s="395">
        <v>84.933474225263097</v>
      </c>
      <c r="W210" s="395">
        <v>78.38908041637778</v>
      </c>
      <c r="X210" s="395">
        <v>0</v>
      </c>
      <c r="Y210" s="395">
        <v>0</v>
      </c>
      <c r="Z210" s="395"/>
      <c r="AA210" s="395">
        <v>8.5269995409902783</v>
      </c>
      <c r="AB210" s="395">
        <v>3.05770973295866</v>
      </c>
      <c r="AC210" s="395">
        <v>-38.250805237272942</v>
      </c>
      <c r="AD210" s="395">
        <v>67.794400335437004</v>
      </c>
      <c r="AE210" s="395">
        <v>66.701823280032613</v>
      </c>
      <c r="AF210" s="395"/>
      <c r="AG210" s="395"/>
      <c r="AH210" s="395"/>
      <c r="AI210" s="395"/>
      <c r="AJ210" s="395"/>
      <c r="AK210" s="395"/>
      <c r="AL210" s="395"/>
      <c r="AM210" s="395"/>
      <c r="AN210" s="395"/>
      <c r="AO210" s="395"/>
      <c r="AP210" s="395"/>
    </row>
    <row r="211" spans="1:42">
      <c r="A211" s="395">
        <v>5</v>
      </c>
      <c r="B211" s="395">
        <v>16</v>
      </c>
      <c r="C211" s="395">
        <v>2011</v>
      </c>
      <c r="D211" s="395">
        <v>99</v>
      </c>
      <c r="E211" s="395">
        <v>99</v>
      </c>
      <c r="F211" s="395">
        <v>99</v>
      </c>
      <c r="G211" s="395">
        <v>99</v>
      </c>
      <c r="H211" s="395">
        <v>1</v>
      </c>
      <c r="I211" s="395">
        <v>99</v>
      </c>
      <c r="J211" s="395">
        <v>999</v>
      </c>
      <c r="K211" s="395">
        <v>99</v>
      </c>
      <c r="L211" s="395">
        <v>99</v>
      </c>
      <c r="M211" s="395">
        <v>99</v>
      </c>
      <c r="N211" s="395">
        <v>99</v>
      </c>
      <c r="O211" s="395">
        <v>99</v>
      </c>
      <c r="P211" s="395">
        <v>9999</v>
      </c>
      <c r="Q211" s="395">
        <v>1815</v>
      </c>
      <c r="R211" s="395">
        <v>990253.5</v>
      </c>
      <c r="S211" s="395">
        <v>990144.5</v>
      </c>
      <c r="T211" s="395">
        <v>16.000806864100955</v>
      </c>
      <c r="U211" s="395">
        <v>60.986560042498837</v>
      </c>
      <c r="V211" s="395">
        <v>85.711930004163264</v>
      </c>
      <c r="W211" s="395">
        <v>79.104741459452498</v>
      </c>
      <c r="X211" s="395">
        <v>0</v>
      </c>
      <c r="Y211" s="395">
        <v>0</v>
      </c>
      <c r="Z211" s="395"/>
      <c r="AA211" s="395">
        <v>8.657441434185019</v>
      </c>
      <c r="AB211" s="395">
        <v>3.1513144042515</v>
      </c>
      <c r="AC211" s="395">
        <v>-38.983849765133755</v>
      </c>
      <c r="AD211" s="395">
        <v>66.19215476175755</v>
      </c>
      <c r="AE211" s="395">
        <v>65.313009653509454</v>
      </c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</row>
    <row r="212" spans="1:42">
      <c r="A212" s="395">
        <v>5</v>
      </c>
      <c r="B212" s="395">
        <v>17</v>
      </c>
      <c r="C212" s="395">
        <v>2012</v>
      </c>
      <c r="D212" s="395">
        <v>99</v>
      </c>
      <c r="E212" s="395">
        <v>99</v>
      </c>
      <c r="F212" s="395">
        <v>99</v>
      </c>
      <c r="G212" s="395">
        <v>99</v>
      </c>
      <c r="H212" s="395">
        <v>1</v>
      </c>
      <c r="I212" s="395">
        <v>99</v>
      </c>
      <c r="J212" s="395">
        <v>999</v>
      </c>
      <c r="K212" s="395">
        <v>99</v>
      </c>
      <c r="L212" s="395">
        <v>99</v>
      </c>
      <c r="M212" s="395">
        <v>99</v>
      </c>
      <c r="N212" s="395">
        <v>99</v>
      </c>
      <c r="O212" s="395">
        <v>99</v>
      </c>
      <c r="P212" s="395">
        <v>9999</v>
      </c>
      <c r="Q212" s="395">
        <v>1745</v>
      </c>
      <c r="R212" s="395">
        <v>1003182.5</v>
      </c>
      <c r="S212" s="395">
        <v>1003093.5</v>
      </c>
      <c r="T212" s="395">
        <v>16.053103996531036</v>
      </c>
      <c r="U212" s="395">
        <v>61.109179752435821</v>
      </c>
      <c r="V212" s="395">
        <v>84.978612270742985</v>
      </c>
      <c r="W212" s="395">
        <v>78.430077056624938</v>
      </c>
      <c r="X212" s="395">
        <v>0</v>
      </c>
      <c r="Y212" s="395">
        <v>0</v>
      </c>
      <c r="Z212" s="395"/>
      <c r="AA212" s="395">
        <v>8.7659629736097688</v>
      </c>
      <c r="AB212" s="395">
        <v>3.1027189206422099</v>
      </c>
      <c r="AC212" s="395">
        <v>-39.016991744052881</v>
      </c>
      <c r="AD212" s="395">
        <v>66.228579067852124</v>
      </c>
      <c r="AE212" s="395">
        <v>65.227763976392779</v>
      </c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</row>
    <row r="213" spans="1:42">
      <c r="A213" s="395">
        <v>5</v>
      </c>
      <c r="B213" s="395">
        <v>18</v>
      </c>
      <c r="C213" s="395">
        <v>2013</v>
      </c>
      <c r="D213" s="395">
        <v>99</v>
      </c>
      <c r="E213" s="395">
        <v>99</v>
      </c>
      <c r="F213" s="395">
        <v>99</v>
      </c>
      <c r="G213" s="395">
        <v>99</v>
      </c>
      <c r="H213" s="395">
        <v>1</v>
      </c>
      <c r="I213" s="395">
        <v>99</v>
      </c>
      <c r="J213" s="395">
        <v>999</v>
      </c>
      <c r="K213" s="395">
        <v>99</v>
      </c>
      <c r="L213" s="395">
        <v>99</v>
      </c>
      <c r="M213" s="395">
        <v>99</v>
      </c>
      <c r="N213" s="395">
        <v>99</v>
      </c>
      <c r="O213" s="395">
        <v>99</v>
      </c>
      <c r="P213" s="395">
        <v>9999</v>
      </c>
      <c r="Q213" s="395">
        <v>1642</v>
      </c>
      <c r="R213" s="395">
        <v>999784</v>
      </c>
      <c r="S213" s="395">
        <v>999699</v>
      </c>
      <c r="T213" s="395">
        <v>16.147257807686461</v>
      </c>
      <c r="U213" s="395">
        <v>61.294999794938278</v>
      </c>
      <c r="V213" s="395">
        <v>81.592234484682265</v>
      </c>
      <c r="W213" s="395">
        <v>75.305457872818849</v>
      </c>
      <c r="X213" s="395">
        <v>0</v>
      </c>
      <c r="Y213" s="395">
        <v>0</v>
      </c>
      <c r="Z213" s="395"/>
      <c r="AA213" s="395">
        <v>8.7258294255286888</v>
      </c>
      <c r="AB213" s="395">
        <v>2.9772151958469557</v>
      </c>
      <c r="AC213" s="395">
        <v>-36.727870986406494</v>
      </c>
      <c r="AD213" s="395">
        <v>65.822811478291527</v>
      </c>
      <c r="AE213" s="395">
        <v>64.638401344472015</v>
      </c>
      <c r="AF213" s="395"/>
      <c r="AG213" s="395"/>
      <c r="AH213" s="395"/>
      <c r="AI213" s="395"/>
      <c r="AJ213" s="395"/>
      <c r="AK213" s="395"/>
      <c r="AL213" s="395"/>
      <c r="AM213" s="395"/>
      <c r="AN213" s="395"/>
      <c r="AO213" s="395"/>
      <c r="AP213" s="395"/>
    </row>
    <row r="214" spans="1:42">
      <c r="A214" s="395">
        <v>5</v>
      </c>
      <c r="B214" s="395">
        <v>19</v>
      </c>
      <c r="C214" s="395">
        <v>2014</v>
      </c>
      <c r="D214" s="395">
        <v>99</v>
      </c>
      <c r="E214" s="395">
        <v>99</v>
      </c>
      <c r="F214" s="395">
        <v>99</v>
      </c>
      <c r="G214" s="395">
        <v>99</v>
      </c>
      <c r="H214" s="395">
        <v>1</v>
      </c>
      <c r="I214" s="395">
        <v>99</v>
      </c>
      <c r="J214" s="395">
        <v>999</v>
      </c>
      <c r="K214" s="395">
        <v>99</v>
      </c>
      <c r="L214" s="395">
        <v>99</v>
      </c>
      <c r="M214" s="395">
        <v>99</v>
      </c>
      <c r="N214" s="395">
        <v>99</v>
      </c>
      <c r="O214" s="395">
        <v>99</v>
      </c>
      <c r="P214" s="395">
        <v>9999</v>
      </c>
      <c r="Q214" s="395">
        <v>1687</v>
      </c>
      <c r="R214" s="395">
        <v>1057980</v>
      </c>
      <c r="S214" s="395">
        <v>1057922</v>
      </c>
      <c r="T214" s="395">
        <v>15.884429762377357</v>
      </c>
      <c r="U214" s="395">
        <v>60.612336259194905</v>
      </c>
      <c r="V214" s="395">
        <v>84.322418070614106</v>
      </c>
      <c r="W214" s="395">
        <v>77.827216751329701</v>
      </c>
      <c r="X214" s="395">
        <v>0</v>
      </c>
      <c r="Y214" s="395">
        <v>0</v>
      </c>
      <c r="Z214" s="395"/>
      <c r="AA214" s="395">
        <v>9.2305440506414005</v>
      </c>
      <c r="AB214" s="395">
        <v>2.7781159587224376</v>
      </c>
      <c r="AC214" s="395">
        <v>-31.929108536609942</v>
      </c>
      <c r="AD214" s="395">
        <v>70.397821751741162</v>
      </c>
      <c r="AE214" s="395">
        <v>69.814070053076023</v>
      </c>
      <c r="AF214" s="395"/>
      <c r="AG214" s="395"/>
      <c r="AH214" s="395"/>
      <c r="AI214" s="395"/>
      <c r="AJ214" s="395"/>
      <c r="AK214" s="395"/>
      <c r="AL214" s="395"/>
      <c r="AM214" s="395"/>
      <c r="AN214" s="395"/>
      <c r="AO214" s="395"/>
      <c r="AP214" s="395"/>
    </row>
    <row r="215" spans="1:42">
      <c r="A215" s="395">
        <v>5</v>
      </c>
      <c r="B215" s="395">
        <v>20</v>
      </c>
      <c r="C215" s="395">
        <v>2015</v>
      </c>
      <c r="D215" s="395">
        <v>99</v>
      </c>
      <c r="E215" s="395">
        <v>99</v>
      </c>
      <c r="F215" s="395">
        <v>99</v>
      </c>
      <c r="G215" s="395">
        <v>99</v>
      </c>
      <c r="H215" s="395">
        <v>1</v>
      </c>
      <c r="I215" s="395">
        <v>99</v>
      </c>
      <c r="J215" s="395">
        <v>999</v>
      </c>
      <c r="K215" s="395">
        <v>99</v>
      </c>
      <c r="L215" s="395">
        <v>99</v>
      </c>
      <c r="M215" s="395">
        <v>99</v>
      </c>
      <c r="N215" s="395">
        <v>99</v>
      </c>
      <c r="O215" s="395">
        <v>99</v>
      </c>
      <c r="P215" s="395">
        <v>9999</v>
      </c>
      <c r="Q215" s="395">
        <v>1684</v>
      </c>
      <c r="R215" s="395">
        <v>1060006</v>
      </c>
      <c r="S215" s="395">
        <v>1054215</v>
      </c>
      <c r="T215" s="395">
        <v>15.626416265568304</v>
      </c>
      <c r="U215" s="395">
        <v>60.218506661354674</v>
      </c>
      <c r="V215" s="395">
        <v>87.98706816344226</v>
      </c>
      <c r="W215" s="395">
        <v>81.056017757286611</v>
      </c>
      <c r="X215" s="395">
        <v>2.812153893468528</v>
      </c>
      <c r="Y215" s="395">
        <v>5.6243077869370559</v>
      </c>
      <c r="Z215" s="395"/>
      <c r="AA215" s="395">
        <v>9.5369181189661631</v>
      </c>
      <c r="AB215" s="395">
        <v>2.7883499389255704</v>
      </c>
      <c r="AC215" s="395">
        <v>-27.009653426020591</v>
      </c>
      <c r="AD215" s="395">
        <v>69.692395287768818</v>
      </c>
      <c r="AE215" s="395">
        <v>69.276755113139004</v>
      </c>
      <c r="AF215" s="395">
        <v>344</v>
      </c>
      <c r="AG215" s="395">
        <v>0</v>
      </c>
      <c r="AH215" s="395">
        <v>0</v>
      </c>
      <c r="AI215" s="395">
        <v>5</v>
      </c>
      <c r="AJ215" s="395">
        <v>38</v>
      </c>
      <c r="AK215" s="395">
        <v>0</v>
      </c>
      <c r="AL215" s="395">
        <v>15</v>
      </c>
      <c r="AM215" s="395">
        <v>0</v>
      </c>
      <c r="AN215" s="395">
        <v>18750</v>
      </c>
      <c r="AO215" s="395">
        <v>7682</v>
      </c>
      <c r="AP215" s="395"/>
    </row>
    <row r="216" spans="1:42">
      <c r="A216" s="395">
        <v>5</v>
      </c>
      <c r="B216" s="395">
        <v>21</v>
      </c>
      <c r="C216" s="395">
        <v>2016</v>
      </c>
      <c r="D216" s="395">
        <v>99</v>
      </c>
      <c r="E216" s="395">
        <v>99</v>
      </c>
      <c r="F216" s="395">
        <v>99</v>
      </c>
      <c r="G216" s="395">
        <v>99</v>
      </c>
      <c r="H216" s="395">
        <v>1</v>
      </c>
      <c r="I216" s="395">
        <v>99</v>
      </c>
      <c r="J216" s="395">
        <v>999</v>
      </c>
      <c r="K216" s="395">
        <v>99</v>
      </c>
      <c r="L216" s="395">
        <v>99</v>
      </c>
      <c r="M216" s="395">
        <v>99</v>
      </c>
      <c r="N216" s="395">
        <v>99</v>
      </c>
      <c r="O216" s="395">
        <v>99</v>
      </c>
      <c r="P216" s="395">
        <v>9999</v>
      </c>
      <c r="Q216" s="395">
        <v>1834</v>
      </c>
      <c r="R216" s="395">
        <v>1101400.5</v>
      </c>
      <c r="S216" s="395">
        <v>1093172.5</v>
      </c>
      <c r="T216" s="395">
        <v>15.417208817319402</v>
      </c>
      <c r="U216" s="395">
        <v>59.840940016328624</v>
      </c>
      <c r="V216" s="395">
        <v>87.902769857966604</v>
      </c>
      <c r="W216" s="395">
        <v>80.921420361380186</v>
      </c>
      <c r="X216" s="395">
        <v>3.1905741825975191</v>
      </c>
      <c r="Y216" s="395">
        <v>6.3811483651950383</v>
      </c>
      <c r="Z216" s="395">
        <v>81.65807987194485</v>
      </c>
      <c r="AA216" s="395">
        <v>10.131797479669315</v>
      </c>
      <c r="AB216" s="395">
        <v>2.771438880246186</v>
      </c>
      <c r="AC216" s="395">
        <v>-27.195900057506154</v>
      </c>
      <c r="AD216" s="395">
        <v>69.646364956524806</v>
      </c>
      <c r="AE216" s="395">
        <v>69.186577689311349</v>
      </c>
      <c r="AF216" s="395">
        <v>24433</v>
      </c>
      <c r="AG216" s="395">
        <v>51</v>
      </c>
      <c r="AH216" s="395">
        <v>0</v>
      </c>
      <c r="AI216" s="395">
        <v>7628</v>
      </c>
      <c r="AJ216" s="395">
        <v>99811</v>
      </c>
      <c r="AK216" s="395">
        <v>19201</v>
      </c>
      <c r="AL216" s="395">
        <v>81424</v>
      </c>
      <c r="AM216" s="395">
        <v>47</v>
      </c>
      <c r="AN216" s="395">
        <v>64137</v>
      </c>
      <c r="AO216" s="395">
        <v>30839</v>
      </c>
      <c r="AP216" s="395"/>
    </row>
    <row r="217" spans="1:42">
      <c r="A217" s="395">
        <v>5</v>
      </c>
      <c r="B217" s="395">
        <v>22</v>
      </c>
      <c r="C217" s="395">
        <v>2017</v>
      </c>
      <c r="D217" s="395">
        <v>99</v>
      </c>
      <c r="E217" s="395">
        <v>99</v>
      </c>
      <c r="F217" s="395">
        <v>99</v>
      </c>
      <c r="G217" s="395">
        <v>99</v>
      </c>
      <c r="H217" s="395">
        <v>1</v>
      </c>
      <c r="I217" s="395">
        <v>99</v>
      </c>
      <c r="J217" s="395">
        <v>999</v>
      </c>
      <c r="K217" s="395">
        <v>99</v>
      </c>
      <c r="L217" s="395">
        <v>99</v>
      </c>
      <c r="M217" s="395">
        <v>99</v>
      </c>
      <c r="N217" s="395">
        <v>99</v>
      </c>
      <c r="O217" s="395">
        <v>99</v>
      </c>
      <c r="P217" s="395">
        <v>9999</v>
      </c>
      <c r="Q217" s="395">
        <v>1877</v>
      </c>
      <c r="R217" s="395">
        <v>1088239</v>
      </c>
      <c r="S217" s="395">
        <v>1083258</v>
      </c>
      <c r="T217" s="395">
        <v>15.424913093539191</v>
      </c>
      <c r="U217" s="395">
        <v>59.753624713595499</v>
      </c>
      <c r="V217" s="395">
        <v>87.502368387048762</v>
      </c>
      <c r="W217" s="395">
        <v>80.625795378384581</v>
      </c>
      <c r="X217" s="395">
        <v>2.4888834162348523</v>
      </c>
      <c r="Y217" s="395">
        <v>4.9777668324697046</v>
      </c>
      <c r="Z217" s="395">
        <v>81.683894806196079</v>
      </c>
      <c r="AA217" s="395">
        <v>9.7414868526778751</v>
      </c>
      <c r="AB217" s="395">
        <v>2.7230977850063045</v>
      </c>
      <c r="AC217" s="395">
        <v>-27.085102291080421</v>
      </c>
      <c r="AD217" s="395">
        <v>68.880463575111023</v>
      </c>
      <c r="AE217" s="395">
        <v>68.403062081050635</v>
      </c>
      <c r="AF217" s="395">
        <v>25401</v>
      </c>
      <c r="AG217" s="395">
        <v>9</v>
      </c>
      <c r="AH217" s="395">
        <v>0</v>
      </c>
      <c r="AI217" s="395">
        <v>7395</v>
      </c>
      <c r="AJ217" s="395">
        <v>72902</v>
      </c>
      <c r="AK217" s="395">
        <v>17500</v>
      </c>
      <c r="AL217" s="395">
        <v>69738</v>
      </c>
      <c r="AM217" s="395">
        <v>15</v>
      </c>
      <c r="AN217" s="395">
        <v>78373</v>
      </c>
      <c r="AO217" s="395">
        <v>28943</v>
      </c>
      <c r="AP217" s="395"/>
    </row>
    <row r="218" spans="1:42">
      <c r="A218" s="395">
        <v>5</v>
      </c>
      <c r="B218" s="395">
        <v>23</v>
      </c>
      <c r="C218" s="395">
        <v>2018</v>
      </c>
      <c r="D218" s="395">
        <v>99</v>
      </c>
      <c r="E218" s="395">
        <v>99</v>
      </c>
      <c r="F218" s="395">
        <v>99</v>
      </c>
      <c r="G218" s="395">
        <v>99</v>
      </c>
      <c r="H218" s="395">
        <v>1</v>
      </c>
      <c r="I218" s="395">
        <v>99</v>
      </c>
      <c r="J218" s="395">
        <v>999</v>
      </c>
      <c r="K218" s="395">
        <v>99</v>
      </c>
      <c r="L218" s="395">
        <v>99</v>
      </c>
      <c r="M218" s="395">
        <v>99</v>
      </c>
      <c r="N218" s="395">
        <v>99</v>
      </c>
      <c r="O218" s="395">
        <v>99</v>
      </c>
      <c r="P218" s="395">
        <v>9999</v>
      </c>
      <c r="Q218" s="395">
        <v>1757</v>
      </c>
      <c r="R218" s="395">
        <v>1106994</v>
      </c>
      <c r="S218" s="395">
        <v>1077865</v>
      </c>
      <c r="T218" s="395">
        <v>15.194605390815124</v>
      </c>
      <c r="U218" s="395">
        <v>59.9337904097452</v>
      </c>
      <c r="V218" s="395">
        <v>85.986346830986619</v>
      </c>
      <c r="W218" s="395">
        <v>78.676814489752218</v>
      </c>
      <c r="X218" s="395">
        <v>1.7489706357938704</v>
      </c>
      <c r="Y218" s="395">
        <v>3.4979412715877407</v>
      </c>
      <c r="Z218" s="395">
        <v>80.995560951549862</v>
      </c>
      <c r="AA218" s="395">
        <v>9.5957908927920936</v>
      </c>
      <c r="AB218" s="395">
        <v>2.6372979305233506</v>
      </c>
      <c r="AC218" s="395">
        <v>-25.178838286381367</v>
      </c>
      <c r="AD218" s="395">
        <v>67.77822745810677</v>
      </c>
      <c r="AE218" s="395">
        <v>66.955736740955317</v>
      </c>
      <c r="AF218" s="395">
        <v>22063</v>
      </c>
      <c r="AG218" s="395">
        <v>6</v>
      </c>
      <c r="AH218" s="395">
        <v>0</v>
      </c>
      <c r="AI218" s="395">
        <v>6467</v>
      </c>
      <c r="AJ218" s="395">
        <v>68871</v>
      </c>
      <c r="AK218" s="395">
        <v>17008</v>
      </c>
      <c r="AL218" s="395">
        <v>76341</v>
      </c>
      <c r="AM218" s="395">
        <v>18</v>
      </c>
      <c r="AN218" s="395">
        <v>50282</v>
      </c>
      <c r="AO218" s="395">
        <v>19197</v>
      </c>
      <c r="AP218" s="395"/>
    </row>
    <row r="219" spans="1:42">
      <c r="A219" s="395">
        <v>5</v>
      </c>
      <c r="B219" s="395">
        <v>24</v>
      </c>
      <c r="C219" s="395">
        <v>2019</v>
      </c>
      <c r="D219" s="395">
        <v>99</v>
      </c>
      <c r="E219" s="395">
        <v>99</v>
      </c>
      <c r="F219" s="395">
        <v>99</v>
      </c>
      <c r="G219" s="395">
        <v>99</v>
      </c>
      <c r="H219" s="395">
        <v>1</v>
      </c>
      <c r="I219" s="395">
        <v>99</v>
      </c>
      <c r="J219" s="395">
        <v>999</v>
      </c>
      <c r="K219" s="395">
        <v>99</v>
      </c>
      <c r="L219" s="395">
        <v>99</v>
      </c>
      <c r="M219" s="395">
        <v>99</v>
      </c>
      <c r="N219" s="395">
        <v>99</v>
      </c>
      <c r="O219" s="395">
        <v>99</v>
      </c>
      <c r="P219" s="395">
        <v>9999</v>
      </c>
      <c r="Q219" s="395">
        <v>1585</v>
      </c>
      <c r="R219" s="395">
        <v>1031910</v>
      </c>
      <c r="S219" s="395">
        <v>1018967</v>
      </c>
      <c r="T219" s="395">
        <v>15.759137909313797</v>
      </c>
      <c r="U219" s="395">
        <v>60.614407532334226</v>
      </c>
      <c r="V219" s="395">
        <v>85.966742191965764</v>
      </c>
      <c r="W219" s="395">
        <v>78.976972365152349</v>
      </c>
      <c r="X219" s="395">
        <v>1.5414134953629677</v>
      </c>
      <c r="Y219" s="395">
        <v>3.0828269907259354</v>
      </c>
      <c r="Z219" s="395">
        <v>89.654524134856757</v>
      </c>
      <c r="AA219" s="395">
        <v>9.4552203676423368</v>
      </c>
      <c r="AB219" s="395">
        <v>2.7010969260535966</v>
      </c>
      <c r="AC219" s="395">
        <v>-28.17988763249264</v>
      </c>
      <c r="AD219" s="395">
        <v>66.149179409400404</v>
      </c>
      <c r="AE219" s="395">
        <v>65.569164025455606</v>
      </c>
      <c r="AF219" s="395">
        <v>21524</v>
      </c>
      <c r="AG219" s="395">
        <v>5</v>
      </c>
      <c r="AH219" s="395">
        <v>0</v>
      </c>
      <c r="AI219" s="395">
        <v>5511</v>
      </c>
      <c r="AJ219" s="395">
        <v>67418</v>
      </c>
      <c r="AK219" s="395">
        <v>15759</v>
      </c>
      <c r="AL219" s="395">
        <v>74455</v>
      </c>
      <c r="AM219" s="395">
        <v>20</v>
      </c>
      <c r="AN219" s="395">
        <v>16769</v>
      </c>
      <c r="AO219" s="395">
        <v>15541</v>
      </c>
      <c r="AP219" s="395">
        <v>698</v>
      </c>
    </row>
    <row r="220" spans="1:42">
      <c r="A220" s="395">
        <v>5</v>
      </c>
      <c r="B220" s="395">
        <v>25</v>
      </c>
      <c r="C220" s="395">
        <v>2020</v>
      </c>
      <c r="D220" s="395">
        <v>99</v>
      </c>
      <c r="E220" s="395">
        <v>99</v>
      </c>
      <c r="F220" s="395">
        <v>99</v>
      </c>
      <c r="G220" s="395">
        <v>99</v>
      </c>
      <c r="H220" s="395">
        <v>1</v>
      </c>
      <c r="I220" s="395">
        <v>99</v>
      </c>
      <c r="J220" s="395">
        <v>999</v>
      </c>
      <c r="K220" s="395">
        <v>99</v>
      </c>
      <c r="L220" s="395">
        <v>99</v>
      </c>
      <c r="M220" s="395">
        <v>99</v>
      </c>
      <c r="N220" s="395">
        <v>99</v>
      </c>
      <c r="O220" s="395">
        <v>99</v>
      </c>
      <c r="P220" s="395">
        <v>9999</v>
      </c>
      <c r="Q220" s="395">
        <v>1521</v>
      </c>
      <c r="R220" s="395">
        <v>977296</v>
      </c>
      <c r="S220" s="395">
        <v>977296</v>
      </c>
      <c r="T220" s="395">
        <v>15.993500433850137</v>
      </c>
      <c r="U220" s="395">
        <v>60.500312085591275</v>
      </c>
      <c r="V220" s="395">
        <v>88.189618595726657</v>
      </c>
      <c r="W220" s="395">
        <v>81.399017963851151</v>
      </c>
      <c r="X220" s="395">
        <v>1.7697811103289076</v>
      </c>
      <c r="Y220" s="395">
        <v>3.5395622206578152</v>
      </c>
      <c r="Z220" s="395">
        <v>63.573267464514352</v>
      </c>
      <c r="AA220" s="395">
        <v>9.9962113528206977</v>
      </c>
      <c r="AB220" s="395">
        <v>4.1889196798846964</v>
      </c>
      <c r="AC220" s="395">
        <v>1.576853147638769</v>
      </c>
      <c r="AD220" s="395">
        <v>64.738723300251479</v>
      </c>
      <c r="AE220" s="395">
        <v>64.618245472406855</v>
      </c>
      <c r="AF220" s="395">
        <v>19774</v>
      </c>
      <c r="AG220" s="395">
        <v>5</v>
      </c>
      <c r="AH220" s="395">
        <v>0</v>
      </c>
      <c r="AI220" s="395">
        <v>6008</v>
      </c>
      <c r="AJ220" s="395">
        <v>60766</v>
      </c>
      <c r="AK220" s="395">
        <v>13257</v>
      </c>
      <c r="AL220" s="395">
        <v>71078</v>
      </c>
      <c r="AM220" s="395">
        <v>14</v>
      </c>
      <c r="AN220" s="395">
        <v>14937</v>
      </c>
      <c r="AO220" s="395">
        <v>13014</v>
      </c>
      <c r="AP220" s="395">
        <v>639</v>
      </c>
    </row>
    <row r="221" spans="1:42">
      <c r="A221" s="395">
        <v>5</v>
      </c>
      <c r="B221" s="395">
        <v>26</v>
      </c>
      <c r="C221" s="395">
        <v>2021</v>
      </c>
      <c r="D221" s="395">
        <v>99</v>
      </c>
      <c r="E221" s="395">
        <v>99</v>
      </c>
      <c r="F221" s="395">
        <v>99</v>
      </c>
      <c r="G221" s="395">
        <v>99</v>
      </c>
      <c r="H221" s="395">
        <v>1</v>
      </c>
      <c r="I221" s="395">
        <v>99</v>
      </c>
      <c r="J221" s="395">
        <v>999</v>
      </c>
      <c r="K221" s="395">
        <v>99</v>
      </c>
      <c r="L221" s="395">
        <v>99</v>
      </c>
      <c r="M221" s="395">
        <v>99</v>
      </c>
      <c r="N221" s="395">
        <v>99</v>
      </c>
      <c r="O221" s="395">
        <v>99</v>
      </c>
      <c r="P221" s="395">
        <v>9999</v>
      </c>
      <c r="Q221" s="395">
        <v>1481</v>
      </c>
      <c r="R221" s="395">
        <v>969146</v>
      </c>
      <c r="S221" s="395">
        <v>966641</v>
      </c>
      <c r="T221" s="395">
        <v>15.97196397653191</v>
      </c>
      <c r="U221" s="395">
        <v>60.534399016801487</v>
      </c>
      <c r="V221" s="395">
        <v>91.302134065817995</v>
      </c>
      <c r="W221" s="395">
        <v>84.195733183263101</v>
      </c>
      <c r="X221" s="395">
        <v>2.2162811382392329</v>
      </c>
      <c r="Y221" s="395">
        <v>4.4325622764784658</v>
      </c>
      <c r="Z221" s="395">
        <v>85.555839883773942</v>
      </c>
      <c r="AA221" s="395">
        <v>9.7983183647559216</v>
      </c>
      <c r="AB221" s="395">
        <v>2.5820203689950545</v>
      </c>
      <c r="AC221" s="395">
        <v>-31.74829345820028</v>
      </c>
      <c r="AD221" s="395">
        <v>64.459524163635109</v>
      </c>
      <c r="AE221" s="395">
        <v>64.460561197890797</v>
      </c>
      <c r="AF221" s="395">
        <v>16875</v>
      </c>
      <c r="AG221" s="395">
        <v>2</v>
      </c>
      <c r="AH221" s="395">
        <v>0</v>
      </c>
      <c r="AI221" s="395">
        <v>6250</v>
      </c>
      <c r="AJ221" s="395">
        <v>52677</v>
      </c>
      <c r="AK221" s="395">
        <v>10263</v>
      </c>
      <c r="AL221" s="395">
        <v>60492</v>
      </c>
      <c r="AM221" s="395">
        <v>23</v>
      </c>
      <c r="AN221" s="395">
        <v>10828</v>
      </c>
      <c r="AO221" s="395">
        <v>10547</v>
      </c>
      <c r="AP221" s="395">
        <v>650</v>
      </c>
    </row>
    <row r="222" spans="1:42">
      <c r="A222" s="395">
        <v>5</v>
      </c>
      <c r="B222" s="395">
        <v>27</v>
      </c>
      <c r="C222" s="395">
        <v>2022</v>
      </c>
      <c r="D222" s="395">
        <v>99</v>
      </c>
      <c r="E222" s="395">
        <v>99</v>
      </c>
      <c r="F222" s="395">
        <v>99</v>
      </c>
      <c r="G222" s="395">
        <v>99</v>
      </c>
      <c r="H222" s="395">
        <v>1</v>
      </c>
      <c r="I222" s="395">
        <v>99</v>
      </c>
      <c r="J222" s="395">
        <v>999</v>
      </c>
      <c r="K222" s="395">
        <v>99</v>
      </c>
      <c r="L222" s="395">
        <v>99</v>
      </c>
      <c r="M222" s="395">
        <v>99</v>
      </c>
      <c r="N222" s="395">
        <v>99</v>
      </c>
      <c r="O222" s="395">
        <v>99</v>
      </c>
      <c r="P222" s="395">
        <v>9999</v>
      </c>
      <c r="Q222" s="395">
        <v>1433</v>
      </c>
      <c r="R222" s="395">
        <v>960649</v>
      </c>
      <c r="S222" s="395">
        <v>956576</v>
      </c>
      <c r="T222" s="395">
        <v>4.1918026251003244</v>
      </c>
      <c r="U222" s="395">
        <v>60.549724224734888</v>
      </c>
      <c r="V222" s="395">
        <v>92.26456038726198</v>
      </c>
      <c r="W222" s="395">
        <v>84.917981352240304</v>
      </c>
      <c r="X222" s="395">
        <v>2.6572660774122498</v>
      </c>
      <c r="Y222" s="395">
        <v>5.3145321548244997</v>
      </c>
      <c r="Z222" s="395">
        <v>0</v>
      </c>
      <c r="AA222" s="395">
        <v>9.9126128264725768</v>
      </c>
      <c r="AB222" s="395">
        <v>2.5121657430104296</v>
      </c>
      <c r="AC222" s="395">
        <v>-33.562874078219323</v>
      </c>
      <c r="AD222" s="395">
        <v>65.120666385119677</v>
      </c>
      <c r="AE222" s="395">
        <v>65.022186924086384</v>
      </c>
      <c r="AF222" s="395">
        <v>16533</v>
      </c>
      <c r="AG222" s="395">
        <v>7</v>
      </c>
      <c r="AH222" s="395">
        <v>0</v>
      </c>
      <c r="AI222" s="395">
        <v>5714</v>
      </c>
      <c r="AJ222" s="395">
        <v>51950</v>
      </c>
      <c r="AK222" s="395">
        <v>10926</v>
      </c>
      <c r="AL222" s="395">
        <v>69719</v>
      </c>
      <c r="AM222" s="395">
        <v>25</v>
      </c>
      <c r="AN222" s="395">
        <v>11092</v>
      </c>
      <c r="AO222" s="395">
        <v>10110</v>
      </c>
      <c r="AP222" s="395">
        <v>672</v>
      </c>
    </row>
    <row r="223" spans="1:42">
      <c r="A223" s="395">
        <v>5</v>
      </c>
      <c r="B223" s="395">
        <v>28</v>
      </c>
      <c r="C223" s="395">
        <v>2023</v>
      </c>
      <c r="D223" s="395">
        <v>99</v>
      </c>
      <c r="E223" s="395">
        <v>99</v>
      </c>
      <c r="F223" s="395">
        <v>99</v>
      </c>
      <c r="G223" s="395">
        <v>99</v>
      </c>
      <c r="H223" s="395">
        <v>1</v>
      </c>
      <c r="I223" s="395">
        <v>99</v>
      </c>
      <c r="J223" s="395">
        <v>999</v>
      </c>
      <c r="K223" s="395">
        <v>99</v>
      </c>
      <c r="L223" s="395">
        <v>99</v>
      </c>
      <c r="M223" s="395">
        <v>99</v>
      </c>
      <c r="N223" s="395">
        <v>99</v>
      </c>
      <c r="O223" s="395">
        <v>99</v>
      </c>
      <c r="P223" s="395">
        <v>9999</v>
      </c>
      <c r="Q223" s="395">
        <v>1337</v>
      </c>
      <c r="R223" s="395">
        <v>968380</v>
      </c>
      <c r="S223" s="395">
        <v>964452</v>
      </c>
      <c r="T223" s="395">
        <v>4.268237675292756</v>
      </c>
      <c r="U223" s="395">
        <v>60.517204588719821</v>
      </c>
      <c r="V223" s="395">
        <v>90.819558688515286</v>
      </c>
      <c r="W223" s="395">
        <v>83.592918672984666</v>
      </c>
      <c r="X223" s="395">
        <v>2.666928271959355</v>
      </c>
      <c r="Y223" s="395">
        <v>5.33385654391871</v>
      </c>
      <c r="Z223" s="395">
        <v>0</v>
      </c>
      <c r="AA223" s="395">
        <v>9.7520156550332633</v>
      </c>
      <c r="AB223" s="395">
        <v>2.5573061731066442</v>
      </c>
      <c r="AC223" s="395">
        <v>-30.074685162102195</v>
      </c>
      <c r="AD223" s="395">
        <v>65.315499126882898</v>
      </c>
      <c r="AE223" s="395">
        <v>65.139740702003664</v>
      </c>
      <c r="AF223" s="395">
        <v>15764</v>
      </c>
      <c r="AG223" s="395">
        <v>4</v>
      </c>
      <c r="AH223" s="395">
        <v>0</v>
      </c>
      <c r="AI223" s="395">
        <v>5516</v>
      </c>
      <c r="AJ223" s="395">
        <v>50718</v>
      </c>
      <c r="AK223" s="395">
        <v>12407</v>
      </c>
      <c r="AL223" s="395">
        <v>57123</v>
      </c>
      <c r="AM223" s="395">
        <v>36</v>
      </c>
      <c r="AN223" s="395">
        <v>11079</v>
      </c>
      <c r="AO223" s="395">
        <v>9073</v>
      </c>
      <c r="AP223" s="395">
        <v>620</v>
      </c>
    </row>
    <row r="224" spans="1:42">
      <c r="A224" s="395">
        <v>5</v>
      </c>
      <c r="B224" s="395">
        <v>29</v>
      </c>
      <c r="C224" s="395">
        <v>2024</v>
      </c>
      <c r="D224" s="395">
        <v>99</v>
      </c>
      <c r="E224" s="395">
        <v>99</v>
      </c>
      <c r="F224" s="395">
        <v>99</v>
      </c>
      <c r="G224" s="395">
        <v>99</v>
      </c>
      <c r="H224" s="395">
        <v>1</v>
      </c>
      <c r="I224" s="395">
        <v>99</v>
      </c>
      <c r="J224" s="395">
        <v>999</v>
      </c>
      <c r="K224" s="395">
        <v>99</v>
      </c>
      <c r="L224" s="395">
        <v>99</v>
      </c>
      <c r="M224" s="395">
        <v>99</v>
      </c>
      <c r="N224" s="395">
        <v>99</v>
      </c>
      <c r="O224" s="395">
        <v>99</v>
      </c>
      <c r="P224" s="395">
        <v>9999</v>
      </c>
      <c r="Q224" s="395">
        <v>1319</v>
      </c>
      <c r="R224" s="395">
        <v>953660</v>
      </c>
      <c r="S224" s="395">
        <v>949869</v>
      </c>
      <c r="T224" s="395">
        <v>4.288894364867982</v>
      </c>
      <c r="U224" s="395">
        <v>60.505119126953296</v>
      </c>
      <c r="V224" s="395">
        <v>88.699456814080449</v>
      </c>
      <c r="W224" s="395">
        <v>81.612780393923344</v>
      </c>
      <c r="X224" s="395">
        <v>2.9989723800935346</v>
      </c>
      <c r="Y224" s="395">
        <v>5.9979447601870692</v>
      </c>
      <c r="Z224" s="395">
        <v>0</v>
      </c>
      <c r="AA224" s="395">
        <v>9.041378012931812</v>
      </c>
      <c r="AB224" s="395">
        <v>2.5178309021302803</v>
      </c>
      <c r="AC224" s="395">
        <v>-28.145154419119379</v>
      </c>
      <c r="AD224" s="395">
        <v>64.438924716070318</v>
      </c>
      <c r="AE224" s="395">
        <v>64.13396410885278</v>
      </c>
      <c r="AF224" s="395">
        <v>14055</v>
      </c>
      <c r="AG224" s="395">
        <v>3</v>
      </c>
      <c r="AH224" s="395">
        <v>0</v>
      </c>
      <c r="AI224" s="395">
        <v>4714</v>
      </c>
      <c r="AJ224" s="395">
        <v>50325</v>
      </c>
      <c r="AK224" s="395">
        <v>10478</v>
      </c>
      <c r="AL224" s="395">
        <v>62182</v>
      </c>
      <c r="AM224" s="395">
        <v>25</v>
      </c>
      <c r="AN224" s="395">
        <v>9314</v>
      </c>
      <c r="AO224" s="395">
        <v>8945</v>
      </c>
      <c r="AP224" s="395">
        <v>591</v>
      </c>
    </row>
    <row r="225" spans="1:42">
      <c r="A225" s="395">
        <v>5</v>
      </c>
      <c r="B225" s="395">
        <v>30</v>
      </c>
      <c r="C225" s="395">
        <v>1996</v>
      </c>
      <c r="D225" s="395">
        <v>99</v>
      </c>
      <c r="E225" s="395">
        <v>99</v>
      </c>
      <c r="F225" s="395">
        <v>99</v>
      </c>
      <c r="G225" s="395">
        <v>99</v>
      </c>
      <c r="H225" s="395">
        <v>2</v>
      </c>
      <c r="I225" s="395">
        <v>99</v>
      </c>
      <c r="J225" s="395">
        <v>999</v>
      </c>
      <c r="K225" s="395">
        <v>99</v>
      </c>
      <c r="L225" s="395">
        <v>99</v>
      </c>
      <c r="M225" s="395">
        <v>99</v>
      </c>
      <c r="N225" s="395">
        <v>99</v>
      </c>
      <c r="O225" s="395">
        <v>99</v>
      </c>
      <c r="P225" s="395">
        <v>9999</v>
      </c>
      <c r="Q225" s="395">
        <v>2150</v>
      </c>
      <c r="R225" s="395">
        <v>284704.25</v>
      </c>
      <c r="S225" s="395">
        <v>283315.25</v>
      </c>
      <c r="T225" s="395">
        <v>12.38077408398364</v>
      </c>
      <c r="U225" s="395">
        <v>54.297543107898335</v>
      </c>
      <c r="V225" s="395">
        <v>78.691323887437491</v>
      </c>
      <c r="W225" s="395">
        <v>72.287597239821892</v>
      </c>
      <c r="X225" s="395">
        <v>0</v>
      </c>
      <c r="Y225" s="395">
        <v>0</v>
      </c>
      <c r="Z225" s="395"/>
      <c r="AA225" s="395">
        <v>7.3078623820258546</v>
      </c>
      <c r="AB225" s="395">
        <v>3.1631574859667753</v>
      </c>
      <c r="AC225" s="395">
        <v>-4.0207001047563242</v>
      </c>
      <c r="AD225" s="395">
        <v>23.646846635835686</v>
      </c>
      <c r="AE225" s="395">
        <v>23.529180226798125</v>
      </c>
      <c r="AF225" s="395"/>
      <c r="AG225" s="395"/>
      <c r="AH225" s="395"/>
      <c r="AI225" s="395"/>
      <c r="AJ225" s="395"/>
      <c r="AK225" s="395"/>
      <c r="AL225" s="395"/>
      <c r="AM225" s="395"/>
      <c r="AN225" s="395"/>
      <c r="AO225" s="395"/>
      <c r="AP225" s="395"/>
    </row>
    <row r="226" spans="1:42">
      <c r="A226" s="395">
        <v>5</v>
      </c>
      <c r="B226" s="395">
        <v>31</v>
      </c>
      <c r="C226" s="395">
        <v>1997</v>
      </c>
      <c r="D226" s="395">
        <v>99</v>
      </c>
      <c r="E226" s="395">
        <v>99</v>
      </c>
      <c r="F226" s="395">
        <v>99</v>
      </c>
      <c r="G226" s="395">
        <v>99</v>
      </c>
      <c r="H226" s="395">
        <v>2</v>
      </c>
      <c r="I226" s="395">
        <v>99</v>
      </c>
      <c r="J226" s="395">
        <v>999</v>
      </c>
      <c r="K226" s="395">
        <v>99</v>
      </c>
      <c r="L226" s="395">
        <v>99</v>
      </c>
      <c r="M226" s="395">
        <v>99</v>
      </c>
      <c r="N226" s="395">
        <v>99</v>
      </c>
      <c r="O226" s="395">
        <v>99</v>
      </c>
      <c r="P226" s="395">
        <v>9999</v>
      </c>
      <c r="Q226" s="395">
        <v>2153</v>
      </c>
      <c r="R226" s="395">
        <v>300970.75</v>
      </c>
      <c r="S226" s="395">
        <v>299375.25</v>
      </c>
      <c r="T226" s="395">
        <v>12.483598489221956</v>
      </c>
      <c r="U226" s="395">
        <v>54.47110941869775</v>
      </c>
      <c r="V226" s="395">
        <v>76.451528307701651</v>
      </c>
      <c r="W226" s="395">
        <v>70.19419728684943</v>
      </c>
      <c r="X226" s="395">
        <v>0</v>
      </c>
      <c r="Y226" s="395">
        <v>0</v>
      </c>
      <c r="Z226" s="395"/>
      <c r="AA226" s="395">
        <v>6.7974337755461516</v>
      </c>
      <c r="AB226" s="395">
        <v>3.0688725670622423</v>
      </c>
      <c r="AC226" s="395">
        <v>-4.0312595991931284</v>
      </c>
      <c r="AD226" s="395">
        <v>23.741958207726039</v>
      </c>
      <c r="AE226" s="395">
        <v>23.686996858616322</v>
      </c>
      <c r="AF226" s="395"/>
      <c r="AG226" s="395"/>
      <c r="AH226" s="395"/>
      <c r="AI226" s="395"/>
      <c r="AJ226" s="395"/>
      <c r="AK226" s="395"/>
      <c r="AL226" s="395"/>
      <c r="AM226" s="395"/>
      <c r="AN226" s="395"/>
      <c r="AO226" s="395"/>
      <c r="AP226" s="395"/>
    </row>
    <row r="227" spans="1:42">
      <c r="A227" s="395">
        <v>5</v>
      </c>
      <c r="B227" s="395">
        <v>32</v>
      </c>
      <c r="C227" s="395">
        <v>1998</v>
      </c>
      <c r="D227" s="395">
        <v>99</v>
      </c>
      <c r="E227" s="395">
        <v>99</v>
      </c>
      <c r="F227" s="395">
        <v>99</v>
      </c>
      <c r="G227" s="395">
        <v>99</v>
      </c>
      <c r="H227" s="395">
        <v>2</v>
      </c>
      <c r="I227" s="395">
        <v>99</v>
      </c>
      <c r="J227" s="395">
        <v>999</v>
      </c>
      <c r="K227" s="395">
        <v>99</v>
      </c>
      <c r="L227" s="395">
        <v>99</v>
      </c>
      <c r="M227" s="395">
        <v>99</v>
      </c>
      <c r="N227" s="395">
        <v>99</v>
      </c>
      <c r="O227" s="395">
        <v>99</v>
      </c>
      <c r="P227" s="395">
        <v>9999</v>
      </c>
      <c r="Q227" s="395">
        <v>1925</v>
      </c>
      <c r="R227" s="395">
        <v>286404</v>
      </c>
      <c r="S227" s="395">
        <v>262078.5</v>
      </c>
      <c r="T227" s="395">
        <v>12.585969469700144</v>
      </c>
      <c r="U227" s="395">
        <v>54.634706776786338</v>
      </c>
      <c r="V227" s="395">
        <v>84.610574312658883</v>
      </c>
      <c r="W227" s="395">
        <v>71.442946687347586</v>
      </c>
      <c r="X227" s="395">
        <v>0</v>
      </c>
      <c r="Y227" s="395">
        <v>0</v>
      </c>
      <c r="Z227" s="395"/>
      <c r="AA227" s="395">
        <v>6.8598544655936173</v>
      </c>
      <c r="AB227" s="395">
        <v>3.0747656464632498</v>
      </c>
      <c r="AC227" s="395">
        <v>-4.5517665027601364</v>
      </c>
      <c r="AD227" s="395">
        <v>23.308006033629304</v>
      </c>
      <c r="AE227" s="395">
        <v>21.789228109630088</v>
      </c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</row>
    <row r="228" spans="1:42">
      <c r="A228" s="395">
        <v>5</v>
      </c>
      <c r="B228" s="395">
        <v>33</v>
      </c>
      <c r="C228" s="395">
        <v>1999</v>
      </c>
      <c r="D228" s="395">
        <v>99</v>
      </c>
      <c r="E228" s="395">
        <v>99</v>
      </c>
      <c r="F228" s="395">
        <v>99</v>
      </c>
      <c r="G228" s="395">
        <v>99</v>
      </c>
      <c r="H228" s="395">
        <v>2</v>
      </c>
      <c r="I228" s="395">
        <v>99</v>
      </c>
      <c r="J228" s="395">
        <v>999</v>
      </c>
      <c r="K228" s="395">
        <v>99</v>
      </c>
      <c r="L228" s="395">
        <v>99</v>
      </c>
      <c r="M228" s="395">
        <v>99</v>
      </c>
      <c r="N228" s="395">
        <v>99</v>
      </c>
      <c r="O228" s="395">
        <v>99</v>
      </c>
      <c r="P228" s="395">
        <v>9999</v>
      </c>
      <c r="Q228" s="395">
        <v>1776</v>
      </c>
      <c r="R228" s="395">
        <v>285802</v>
      </c>
      <c r="S228" s="395">
        <v>284303.5</v>
      </c>
      <c r="T228" s="395">
        <v>12.701730568715403</v>
      </c>
      <c r="U228" s="395">
        <v>54.845300884442153</v>
      </c>
      <c r="V228" s="395">
        <v>75.798933182321306</v>
      </c>
      <c r="W228" s="395">
        <v>69.600481711974467</v>
      </c>
      <c r="X228" s="395">
        <v>0</v>
      </c>
      <c r="Y228" s="395">
        <v>0</v>
      </c>
      <c r="Z228" s="395"/>
      <c r="AA228" s="395">
        <v>6.8115397217056444</v>
      </c>
      <c r="AB228" s="395">
        <v>3.006497027926736</v>
      </c>
      <c r="AC228" s="395">
        <v>-3.2468370506115742</v>
      </c>
      <c r="AD228" s="395">
        <v>22.01488305060364</v>
      </c>
      <c r="AE228" s="395">
        <v>22.036503860538197</v>
      </c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</row>
    <row r="229" spans="1:42">
      <c r="A229" s="395">
        <v>5</v>
      </c>
      <c r="B229" s="395">
        <v>34</v>
      </c>
      <c r="C229" s="395">
        <v>2000</v>
      </c>
      <c r="D229" s="395">
        <v>99</v>
      </c>
      <c r="E229" s="395">
        <v>99</v>
      </c>
      <c r="F229" s="395">
        <v>99</v>
      </c>
      <c r="G229" s="395">
        <v>99</v>
      </c>
      <c r="H229" s="395">
        <v>2</v>
      </c>
      <c r="I229" s="395">
        <v>99</v>
      </c>
      <c r="J229" s="395">
        <v>999</v>
      </c>
      <c r="K229" s="395">
        <v>99</v>
      </c>
      <c r="L229" s="395">
        <v>99</v>
      </c>
      <c r="M229" s="395">
        <v>99</v>
      </c>
      <c r="N229" s="395">
        <v>99</v>
      </c>
      <c r="O229" s="395">
        <v>99</v>
      </c>
      <c r="P229" s="395">
        <v>9999</v>
      </c>
      <c r="Q229" s="395">
        <v>1939</v>
      </c>
      <c r="R229" s="395">
        <v>285552</v>
      </c>
      <c r="S229" s="395">
        <v>283994.5</v>
      </c>
      <c r="T229" s="395">
        <v>12.891424329018882</v>
      </c>
      <c r="U229" s="395">
        <v>55.164684527341201</v>
      </c>
      <c r="V229" s="395">
        <v>75.196965434189764</v>
      </c>
      <c r="W229" s="395">
        <v>69.053659281782814</v>
      </c>
      <c r="X229" s="395">
        <v>0</v>
      </c>
      <c r="Y229" s="395">
        <v>0</v>
      </c>
      <c r="Z229" s="395"/>
      <c r="AA229" s="395">
        <v>7.1928740861437488</v>
      </c>
      <c r="AB229" s="395">
        <v>2.7738955041279501</v>
      </c>
      <c r="AC229" s="395">
        <v>-5.2535058584844592</v>
      </c>
      <c r="AD229" s="395">
        <v>22.959194749372255</v>
      </c>
      <c r="AE229" s="395">
        <v>23.146282443185846</v>
      </c>
      <c r="AF229" s="395"/>
      <c r="AG229" s="395"/>
      <c r="AH229" s="395"/>
      <c r="AI229" s="395"/>
      <c r="AJ229" s="395"/>
      <c r="AK229" s="395"/>
      <c r="AL229" s="395"/>
      <c r="AM229" s="395"/>
      <c r="AN229" s="395"/>
      <c r="AO229" s="395"/>
      <c r="AP229" s="395"/>
    </row>
    <row r="230" spans="1:42">
      <c r="A230" s="395">
        <v>5</v>
      </c>
      <c r="B230" s="395">
        <v>35</v>
      </c>
      <c r="C230" s="395">
        <v>2001</v>
      </c>
      <c r="D230" s="395">
        <v>99</v>
      </c>
      <c r="E230" s="395">
        <v>99</v>
      </c>
      <c r="F230" s="395">
        <v>99</v>
      </c>
      <c r="G230" s="395">
        <v>99</v>
      </c>
      <c r="H230" s="395">
        <v>2</v>
      </c>
      <c r="I230" s="395">
        <v>99</v>
      </c>
      <c r="J230" s="395">
        <v>999</v>
      </c>
      <c r="K230" s="395">
        <v>99</v>
      </c>
      <c r="L230" s="395">
        <v>99</v>
      </c>
      <c r="M230" s="395">
        <v>99</v>
      </c>
      <c r="N230" s="395">
        <v>99</v>
      </c>
      <c r="O230" s="395">
        <v>99</v>
      </c>
      <c r="P230" s="395">
        <v>9999</v>
      </c>
      <c r="Q230" s="395">
        <v>1374</v>
      </c>
      <c r="R230" s="395">
        <v>274238.5</v>
      </c>
      <c r="S230" s="395">
        <v>273364</v>
      </c>
      <c r="T230" s="395">
        <v>13.12595058680674</v>
      </c>
      <c r="U230" s="395">
        <v>55.570111646010446</v>
      </c>
      <c r="V230" s="395">
        <v>81.856245518795959</v>
      </c>
      <c r="W230" s="395">
        <v>75.346606629256243</v>
      </c>
      <c r="X230" s="395">
        <v>0</v>
      </c>
      <c r="Y230" s="395">
        <v>0</v>
      </c>
      <c r="Z230" s="395"/>
      <c r="AA230" s="395">
        <v>7.8092134139333504</v>
      </c>
      <c r="AB230" s="395">
        <v>2.8648806272337102</v>
      </c>
      <c r="AC230" s="395">
        <v>-9.5388546010753501</v>
      </c>
      <c r="AD230" s="395">
        <v>22.354550953843681</v>
      </c>
      <c r="AE230" s="395">
        <v>22.784173722045839</v>
      </c>
      <c r="AF230" s="395"/>
      <c r="AG230" s="395"/>
      <c r="AH230" s="395"/>
      <c r="AI230" s="395"/>
      <c r="AJ230" s="395"/>
      <c r="AK230" s="395"/>
      <c r="AL230" s="395"/>
      <c r="AM230" s="395"/>
      <c r="AN230" s="395"/>
      <c r="AO230" s="395"/>
      <c r="AP230" s="395"/>
    </row>
    <row r="231" spans="1:42">
      <c r="A231" s="395">
        <v>5</v>
      </c>
      <c r="B231" s="395">
        <v>36</v>
      </c>
      <c r="C231" s="395">
        <v>2002</v>
      </c>
      <c r="D231" s="395">
        <v>99</v>
      </c>
      <c r="E231" s="395">
        <v>99</v>
      </c>
      <c r="F231" s="395">
        <v>99</v>
      </c>
      <c r="G231" s="395">
        <v>99</v>
      </c>
      <c r="H231" s="395">
        <v>2</v>
      </c>
      <c r="I231" s="395">
        <v>99</v>
      </c>
      <c r="J231" s="395">
        <v>999</v>
      </c>
      <c r="K231" s="395">
        <v>99</v>
      </c>
      <c r="L231" s="395">
        <v>99</v>
      </c>
      <c r="M231" s="395">
        <v>99</v>
      </c>
      <c r="N231" s="395">
        <v>99</v>
      </c>
      <c r="O231" s="395">
        <v>99</v>
      </c>
      <c r="P231" s="395">
        <v>9999</v>
      </c>
      <c r="Q231" s="395">
        <v>1313</v>
      </c>
      <c r="R231" s="395">
        <v>291119</v>
      </c>
      <c r="S231" s="395">
        <v>290361</v>
      </c>
      <c r="T231" s="395">
        <v>13.489432156609496</v>
      </c>
      <c r="U231" s="395">
        <v>56.178526041720488</v>
      </c>
      <c r="V231" s="395">
        <v>84.711287946810259</v>
      </c>
      <c r="W231" s="395">
        <v>78.005324406515228</v>
      </c>
      <c r="X231" s="395">
        <v>0</v>
      </c>
      <c r="Y231" s="395">
        <v>0</v>
      </c>
      <c r="Z231" s="395"/>
      <c r="AA231" s="395">
        <v>8.4001403123397456</v>
      </c>
      <c r="AB231" s="395">
        <v>2.757770359541353</v>
      </c>
      <c r="AC231" s="395">
        <v>-16.255341845220279</v>
      </c>
      <c r="AD231" s="395">
        <v>23.555966245394913</v>
      </c>
      <c r="AE231" s="395">
        <v>24.215610600340941</v>
      </c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</row>
    <row r="232" spans="1:42">
      <c r="A232" s="395">
        <v>5</v>
      </c>
      <c r="B232" s="395">
        <v>37</v>
      </c>
      <c r="C232" s="395">
        <v>2003</v>
      </c>
      <c r="D232" s="395">
        <v>99</v>
      </c>
      <c r="E232" s="395">
        <v>99</v>
      </c>
      <c r="F232" s="395">
        <v>99</v>
      </c>
      <c r="G232" s="395">
        <v>99</v>
      </c>
      <c r="H232" s="395">
        <v>2</v>
      </c>
      <c r="I232" s="395">
        <v>99</v>
      </c>
      <c r="J232" s="395">
        <v>999</v>
      </c>
      <c r="K232" s="395">
        <v>99</v>
      </c>
      <c r="L232" s="395">
        <v>99</v>
      </c>
      <c r="M232" s="395">
        <v>99</v>
      </c>
      <c r="N232" s="395">
        <v>99</v>
      </c>
      <c r="O232" s="395">
        <v>99</v>
      </c>
      <c r="P232" s="395">
        <v>9999</v>
      </c>
      <c r="Q232" s="395">
        <v>1286</v>
      </c>
      <c r="R232" s="395">
        <v>302107</v>
      </c>
      <c r="S232" s="395">
        <v>301423</v>
      </c>
      <c r="T232" s="395">
        <v>13.860410384400232</v>
      </c>
      <c r="U232" s="395">
        <v>56.798990123514152</v>
      </c>
      <c r="V232" s="395">
        <v>85.077007911076791</v>
      </c>
      <c r="W232" s="395">
        <v>78.361384499523325</v>
      </c>
      <c r="X232" s="395">
        <v>0</v>
      </c>
      <c r="Y232" s="395">
        <v>0</v>
      </c>
      <c r="Z232" s="395"/>
      <c r="AA232" s="395">
        <v>8.60009467270336</v>
      </c>
      <c r="AB232" s="395">
        <v>2.5852731620237104</v>
      </c>
      <c r="AC232" s="395">
        <v>-22.539198048365016</v>
      </c>
      <c r="AD232" s="395">
        <v>23.838426400465242</v>
      </c>
      <c r="AE232" s="395">
        <v>24.306237637120432</v>
      </c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</row>
    <row r="233" spans="1:42">
      <c r="A233" s="395">
        <v>5</v>
      </c>
      <c r="B233" s="395">
        <v>38</v>
      </c>
      <c r="C233" s="395">
        <v>2004</v>
      </c>
      <c r="D233" s="395">
        <v>99</v>
      </c>
      <c r="E233" s="395">
        <v>99</v>
      </c>
      <c r="F233" s="395">
        <v>99</v>
      </c>
      <c r="G233" s="395">
        <v>99</v>
      </c>
      <c r="H233" s="395">
        <v>2</v>
      </c>
      <c r="I233" s="395">
        <v>99</v>
      </c>
      <c r="J233" s="395">
        <v>999</v>
      </c>
      <c r="K233" s="395">
        <v>99</v>
      </c>
      <c r="L233" s="395">
        <v>99</v>
      </c>
      <c r="M233" s="395">
        <v>99</v>
      </c>
      <c r="N233" s="395">
        <v>99</v>
      </c>
      <c r="O233" s="395">
        <v>99</v>
      </c>
      <c r="P233" s="395">
        <v>9999</v>
      </c>
      <c r="Q233" s="395">
        <v>1257</v>
      </c>
      <c r="R233" s="395">
        <v>331663</v>
      </c>
      <c r="S233" s="395">
        <v>331028</v>
      </c>
      <c r="T233" s="395">
        <v>14.008674467757938</v>
      </c>
      <c r="U233" s="395">
        <v>57.030251217419682</v>
      </c>
      <c r="V233" s="395">
        <v>84.727823019454945</v>
      </c>
      <c r="W233" s="395">
        <v>78.061945515184192</v>
      </c>
      <c r="X233" s="395">
        <v>0</v>
      </c>
      <c r="Y233" s="395">
        <v>0</v>
      </c>
      <c r="Z233" s="395"/>
      <c r="AA233" s="395">
        <v>9.1148183284504238</v>
      </c>
      <c r="AB233" s="395">
        <v>2.6086120027785671</v>
      </c>
      <c r="AC233" s="395">
        <v>-23.109986997867313</v>
      </c>
      <c r="AD233" s="395">
        <v>24.219832830188125</v>
      </c>
      <c r="AE233" s="395">
        <v>25.180929087266342</v>
      </c>
      <c r="AF233" s="395"/>
      <c r="AG233" s="395"/>
      <c r="AH233" s="395"/>
      <c r="AI233" s="395"/>
      <c r="AJ233" s="395"/>
      <c r="AK233" s="395"/>
      <c r="AL233" s="395"/>
      <c r="AM233" s="395"/>
      <c r="AN233" s="395"/>
      <c r="AO233" s="395"/>
      <c r="AP233" s="395"/>
    </row>
    <row r="234" spans="1:42">
      <c r="A234" s="395">
        <v>5</v>
      </c>
      <c r="B234" s="395">
        <v>39</v>
      </c>
      <c r="C234" s="395">
        <v>2005</v>
      </c>
      <c r="D234" s="395">
        <v>99</v>
      </c>
      <c r="E234" s="395">
        <v>99</v>
      </c>
      <c r="F234" s="395">
        <v>99</v>
      </c>
      <c r="G234" s="395">
        <v>99</v>
      </c>
      <c r="H234" s="395">
        <v>2</v>
      </c>
      <c r="I234" s="395">
        <v>99</v>
      </c>
      <c r="J234" s="395">
        <v>999</v>
      </c>
      <c r="K234" s="395">
        <v>99</v>
      </c>
      <c r="L234" s="395">
        <v>99</v>
      </c>
      <c r="M234" s="395">
        <v>99</v>
      </c>
      <c r="N234" s="395">
        <v>99</v>
      </c>
      <c r="O234" s="395">
        <v>99</v>
      </c>
      <c r="P234" s="395">
        <v>9999</v>
      </c>
      <c r="Q234" s="395">
        <v>1157</v>
      </c>
      <c r="R234" s="395">
        <v>367312</v>
      </c>
      <c r="S234" s="395">
        <v>366906</v>
      </c>
      <c r="T234" s="395">
        <v>14.188161562921977</v>
      </c>
      <c r="U234" s="395">
        <v>57.331016663668642</v>
      </c>
      <c r="V234" s="395">
        <v>84.752282946481344</v>
      </c>
      <c r="W234" s="395">
        <v>78.144783132465307</v>
      </c>
      <c r="X234" s="395">
        <v>0</v>
      </c>
      <c r="Y234" s="395">
        <v>0</v>
      </c>
      <c r="Z234" s="395"/>
      <c r="AA234" s="395">
        <v>9.1677690823070144</v>
      </c>
      <c r="AB234" s="395">
        <v>2.5579221402496484</v>
      </c>
      <c r="AC234" s="395">
        <v>-19.739472196159696</v>
      </c>
      <c r="AD234" s="395">
        <v>26.900869178015977</v>
      </c>
      <c r="AE234" s="395">
        <v>28.079215278818168</v>
      </c>
      <c r="AF234" s="395"/>
      <c r="AG234" s="395"/>
      <c r="AH234" s="395"/>
      <c r="AI234" s="395"/>
      <c r="AJ234" s="395"/>
      <c r="AK234" s="395"/>
      <c r="AL234" s="395"/>
      <c r="AM234" s="395"/>
      <c r="AN234" s="395"/>
      <c r="AO234" s="395"/>
      <c r="AP234" s="395"/>
    </row>
    <row r="235" spans="1:42">
      <c r="A235" s="395">
        <v>5</v>
      </c>
      <c r="B235" s="395">
        <v>40</v>
      </c>
      <c r="C235" s="395">
        <v>2006</v>
      </c>
      <c r="D235" s="395">
        <v>99</v>
      </c>
      <c r="E235" s="395">
        <v>99</v>
      </c>
      <c r="F235" s="395">
        <v>99</v>
      </c>
      <c r="G235" s="395">
        <v>99</v>
      </c>
      <c r="H235" s="395">
        <v>2</v>
      </c>
      <c r="I235" s="395">
        <v>99</v>
      </c>
      <c r="J235" s="395">
        <v>999</v>
      </c>
      <c r="K235" s="395">
        <v>99</v>
      </c>
      <c r="L235" s="395">
        <v>99</v>
      </c>
      <c r="M235" s="395">
        <v>99</v>
      </c>
      <c r="N235" s="395">
        <v>99</v>
      </c>
      <c r="O235" s="395">
        <v>99</v>
      </c>
      <c r="P235" s="395">
        <v>9999</v>
      </c>
      <c r="Q235" s="395">
        <v>1060</v>
      </c>
      <c r="R235" s="395">
        <v>392327</v>
      </c>
      <c r="S235" s="395">
        <v>387719</v>
      </c>
      <c r="T235" s="395">
        <v>14.346603725973488</v>
      </c>
      <c r="U235" s="395">
        <v>57.607207797399681</v>
      </c>
      <c r="V235" s="395">
        <v>85.157302089062014</v>
      </c>
      <c r="W235" s="395">
        <v>77.676474199098095</v>
      </c>
      <c r="X235" s="395">
        <v>0</v>
      </c>
      <c r="Y235" s="395">
        <v>0</v>
      </c>
      <c r="Z235" s="395"/>
      <c r="AA235" s="395">
        <v>9.1933241084412192</v>
      </c>
      <c r="AB235" s="395">
        <v>2.4000628975471123</v>
      </c>
      <c r="AC235" s="395">
        <v>-20.249890946212314</v>
      </c>
      <c r="AD235" s="395">
        <v>28.021916015747763</v>
      </c>
      <c r="AE235" s="395">
        <v>28.795850534508421</v>
      </c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</row>
    <row r="236" spans="1:42">
      <c r="A236" s="395">
        <v>5</v>
      </c>
      <c r="B236" s="395">
        <v>41</v>
      </c>
      <c r="C236" s="395">
        <v>2007</v>
      </c>
      <c r="D236" s="395">
        <v>99</v>
      </c>
      <c r="E236" s="395">
        <v>99</v>
      </c>
      <c r="F236" s="395">
        <v>99</v>
      </c>
      <c r="G236" s="395">
        <v>99</v>
      </c>
      <c r="H236" s="395">
        <v>2</v>
      </c>
      <c r="I236" s="395">
        <v>99</v>
      </c>
      <c r="J236" s="395">
        <v>999</v>
      </c>
      <c r="K236" s="395">
        <v>99</v>
      </c>
      <c r="L236" s="395">
        <v>99</v>
      </c>
      <c r="M236" s="395">
        <v>99</v>
      </c>
      <c r="N236" s="395">
        <v>99</v>
      </c>
      <c r="O236" s="395">
        <v>99</v>
      </c>
      <c r="P236" s="395">
        <v>9999</v>
      </c>
      <c r="Q236" s="395">
        <v>955</v>
      </c>
      <c r="R236" s="395">
        <v>395491</v>
      </c>
      <c r="S236" s="395">
        <v>394867</v>
      </c>
      <c r="T236" s="395">
        <v>14.406985241130643</v>
      </c>
      <c r="U236" s="395">
        <v>57.68235127270701</v>
      </c>
      <c r="V236" s="395">
        <v>86.586526531292051</v>
      </c>
      <c r="W236" s="395">
        <v>79.802091337081777</v>
      </c>
      <c r="X236" s="395">
        <v>0</v>
      </c>
      <c r="Y236" s="395">
        <v>0</v>
      </c>
      <c r="Z236" s="395"/>
      <c r="AA236" s="395">
        <v>9.3202963073898317</v>
      </c>
      <c r="AB236" s="395">
        <v>2.458266017644966</v>
      </c>
      <c r="AC236" s="395">
        <v>-22.584674274609096</v>
      </c>
      <c r="AD236" s="395">
        <v>28.51495356751456</v>
      </c>
      <c r="AE236" s="395">
        <v>29.301160829107658</v>
      </c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</row>
    <row r="237" spans="1:42">
      <c r="A237" s="395">
        <v>5</v>
      </c>
      <c r="B237" s="395">
        <v>42</v>
      </c>
      <c r="C237" s="395">
        <v>2008</v>
      </c>
      <c r="D237" s="395">
        <v>99</v>
      </c>
      <c r="E237" s="395">
        <v>99</v>
      </c>
      <c r="F237" s="395">
        <v>99</v>
      </c>
      <c r="G237" s="395">
        <v>99</v>
      </c>
      <c r="H237" s="395">
        <v>2</v>
      </c>
      <c r="I237" s="395">
        <v>99</v>
      </c>
      <c r="J237" s="395">
        <v>999</v>
      </c>
      <c r="K237" s="395">
        <v>99</v>
      </c>
      <c r="L237" s="395">
        <v>99</v>
      </c>
      <c r="M237" s="395">
        <v>99</v>
      </c>
      <c r="N237" s="395">
        <v>99</v>
      </c>
      <c r="O237" s="395">
        <v>99</v>
      </c>
      <c r="P237" s="395">
        <v>9999</v>
      </c>
      <c r="Q237" s="395">
        <v>931</v>
      </c>
      <c r="R237" s="395">
        <v>404655</v>
      </c>
      <c r="S237" s="395">
        <v>404054</v>
      </c>
      <c r="T237" s="395">
        <v>14.287303999703456</v>
      </c>
      <c r="U237" s="395">
        <v>57.49219163775139</v>
      </c>
      <c r="V237" s="395">
        <v>89.12162583248346</v>
      </c>
      <c r="W237" s="395">
        <v>82.144862320381861</v>
      </c>
      <c r="X237" s="395">
        <v>0</v>
      </c>
      <c r="Y237" s="395">
        <v>0</v>
      </c>
      <c r="Z237" s="395"/>
      <c r="AA237" s="395">
        <v>9.086248329186569</v>
      </c>
      <c r="AB237" s="395">
        <v>2.5434849414643304</v>
      </c>
      <c r="AC237" s="395">
        <v>-19.30938433159784</v>
      </c>
      <c r="AD237" s="395">
        <v>28.606381339241398</v>
      </c>
      <c r="AE237" s="395">
        <v>29.597950133991255</v>
      </c>
      <c r="AF237" s="395"/>
      <c r="AG237" s="395"/>
      <c r="AH237" s="395"/>
      <c r="AI237" s="395"/>
      <c r="AJ237" s="395"/>
      <c r="AK237" s="395"/>
      <c r="AL237" s="395"/>
      <c r="AM237" s="395"/>
      <c r="AN237" s="395"/>
      <c r="AO237" s="395"/>
      <c r="AP237" s="395"/>
    </row>
    <row r="238" spans="1:42">
      <c r="A238" s="395">
        <v>5</v>
      </c>
      <c r="B238" s="395">
        <v>43</v>
      </c>
      <c r="C238" s="395">
        <v>2009</v>
      </c>
      <c r="D238" s="395">
        <v>99</v>
      </c>
      <c r="E238" s="395">
        <v>99</v>
      </c>
      <c r="F238" s="395">
        <v>99</v>
      </c>
      <c r="G238" s="395">
        <v>99</v>
      </c>
      <c r="H238" s="395">
        <v>2</v>
      </c>
      <c r="I238" s="395">
        <v>99</v>
      </c>
      <c r="J238" s="395">
        <v>999</v>
      </c>
      <c r="K238" s="395">
        <v>99</v>
      </c>
      <c r="L238" s="395">
        <v>99</v>
      </c>
      <c r="M238" s="395">
        <v>99</v>
      </c>
      <c r="N238" s="395">
        <v>99</v>
      </c>
      <c r="O238" s="395">
        <v>99</v>
      </c>
      <c r="P238" s="395">
        <v>9999</v>
      </c>
      <c r="Q238" s="395">
        <v>929</v>
      </c>
      <c r="R238" s="395">
        <v>425863</v>
      </c>
      <c r="S238" s="395">
        <v>425390</v>
      </c>
      <c r="T238" s="395">
        <v>15.374103878477349</v>
      </c>
      <c r="U238" s="395">
        <v>59.682761701027303</v>
      </c>
      <c r="V238" s="395">
        <v>89.132017201629566</v>
      </c>
      <c r="W238" s="395">
        <v>82.182385575589507</v>
      </c>
      <c r="X238" s="395">
        <v>0</v>
      </c>
      <c r="Y238" s="395">
        <v>0</v>
      </c>
      <c r="Z238" s="395"/>
      <c r="AA238" s="395">
        <v>8.9873379870666792</v>
      </c>
      <c r="AB238" s="395">
        <v>3.3961820816523378</v>
      </c>
      <c r="AC238" s="395">
        <v>-33.465058987046199</v>
      </c>
      <c r="AD238" s="395">
        <v>29.798362522032338</v>
      </c>
      <c r="AE238" s="395">
        <v>30.989316334829493</v>
      </c>
      <c r="AF238" s="395"/>
      <c r="AG238" s="395"/>
      <c r="AH238" s="395"/>
      <c r="AI238" s="395"/>
      <c r="AJ238" s="395"/>
      <c r="AK238" s="395"/>
      <c r="AL238" s="395"/>
      <c r="AM238" s="395"/>
      <c r="AN238" s="395"/>
      <c r="AO238" s="395"/>
      <c r="AP238" s="395"/>
    </row>
    <row r="239" spans="1:42">
      <c r="A239" s="395">
        <v>5</v>
      </c>
      <c r="B239" s="395">
        <v>44</v>
      </c>
      <c r="C239" s="395">
        <v>2010</v>
      </c>
      <c r="D239" s="395">
        <v>99</v>
      </c>
      <c r="E239" s="395">
        <v>99</v>
      </c>
      <c r="F239" s="395">
        <v>99</v>
      </c>
      <c r="G239" s="395">
        <v>99</v>
      </c>
      <c r="H239" s="395">
        <v>2</v>
      </c>
      <c r="I239" s="395">
        <v>99</v>
      </c>
      <c r="J239" s="395">
        <v>999</v>
      </c>
      <c r="K239" s="395">
        <v>99</v>
      </c>
      <c r="L239" s="395">
        <v>99</v>
      </c>
      <c r="M239" s="395">
        <v>99</v>
      </c>
      <c r="N239" s="395">
        <v>99</v>
      </c>
      <c r="O239" s="395">
        <v>99</v>
      </c>
      <c r="P239" s="395">
        <v>9999</v>
      </c>
      <c r="Q239" s="395">
        <v>909</v>
      </c>
      <c r="R239" s="395">
        <v>476982</v>
      </c>
      <c r="S239" s="395">
        <v>476233</v>
      </c>
      <c r="T239" s="395">
        <v>15.980930097991124</v>
      </c>
      <c r="U239" s="395">
        <v>61.007882696075214</v>
      </c>
      <c r="V239" s="395">
        <v>89.516734617140017</v>
      </c>
      <c r="W239" s="395">
        <v>82.498665149204001</v>
      </c>
      <c r="X239" s="395">
        <v>0</v>
      </c>
      <c r="Y239" s="395">
        <v>0</v>
      </c>
      <c r="Z239" s="395"/>
      <c r="AA239" s="395">
        <v>9.188969504363568</v>
      </c>
      <c r="AB239" s="395">
        <v>3.2868253878030398</v>
      </c>
      <c r="AC239" s="395">
        <v>-42.706896838166259</v>
      </c>
      <c r="AD239" s="395">
        <v>32.205599664562996</v>
      </c>
      <c r="AE239" s="395">
        <v>33.298176719967401</v>
      </c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</row>
    <row r="240" spans="1:42">
      <c r="A240" s="395">
        <v>5</v>
      </c>
      <c r="B240" s="395">
        <v>45</v>
      </c>
      <c r="C240" s="395">
        <v>2011</v>
      </c>
      <c r="D240" s="395">
        <v>99</v>
      </c>
      <c r="E240" s="395">
        <v>99</v>
      </c>
      <c r="F240" s="395">
        <v>99</v>
      </c>
      <c r="G240" s="395">
        <v>99</v>
      </c>
      <c r="H240" s="395">
        <v>2</v>
      </c>
      <c r="I240" s="395">
        <v>99</v>
      </c>
      <c r="J240" s="395">
        <v>999</v>
      </c>
      <c r="K240" s="395">
        <v>99</v>
      </c>
      <c r="L240" s="395">
        <v>99</v>
      </c>
      <c r="M240" s="395">
        <v>99</v>
      </c>
      <c r="N240" s="395">
        <v>99</v>
      </c>
      <c r="O240" s="395">
        <v>99</v>
      </c>
      <c r="P240" s="395">
        <v>9999</v>
      </c>
      <c r="Q240" s="395">
        <v>884</v>
      </c>
      <c r="R240" s="395">
        <v>505775</v>
      </c>
      <c r="S240" s="395">
        <v>505132</v>
      </c>
      <c r="T240" s="395">
        <v>16.020916415402102</v>
      </c>
      <c r="U240" s="395">
        <v>61.139096315418541</v>
      </c>
      <c r="V240" s="395">
        <v>89.329455298553341</v>
      </c>
      <c r="W240" s="395">
        <v>82.349911310310944</v>
      </c>
      <c r="X240" s="395">
        <v>0</v>
      </c>
      <c r="Y240" s="395">
        <v>0</v>
      </c>
      <c r="Z240" s="395"/>
      <c r="AA240" s="395">
        <v>9.2166302660510713</v>
      </c>
      <c r="AB240" s="395">
        <v>3.2880945422591603</v>
      </c>
      <c r="AC240" s="395">
        <v>-41.931790239992594</v>
      </c>
      <c r="AD240" s="395">
        <v>33.807845238242443</v>
      </c>
      <c r="AE240" s="395">
        <v>34.686990346490525</v>
      </c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</row>
    <row r="241" spans="1:42">
      <c r="A241" s="395">
        <v>5</v>
      </c>
      <c r="B241" s="395">
        <v>46</v>
      </c>
      <c r="C241" s="395">
        <v>2012</v>
      </c>
      <c r="D241" s="395">
        <v>99</v>
      </c>
      <c r="E241" s="395">
        <v>99</v>
      </c>
      <c r="F241" s="395">
        <v>99</v>
      </c>
      <c r="G241" s="395">
        <v>99</v>
      </c>
      <c r="H241" s="395">
        <v>2</v>
      </c>
      <c r="I241" s="395">
        <v>99</v>
      </c>
      <c r="J241" s="395">
        <v>999</v>
      </c>
      <c r="K241" s="395">
        <v>99</v>
      </c>
      <c r="L241" s="395">
        <v>99</v>
      </c>
      <c r="M241" s="395">
        <v>99</v>
      </c>
      <c r="N241" s="395">
        <v>99</v>
      </c>
      <c r="O241" s="395">
        <v>99</v>
      </c>
      <c r="P241" s="395">
        <v>9999</v>
      </c>
      <c r="Q241" s="395">
        <v>850</v>
      </c>
      <c r="R241" s="395">
        <v>511545</v>
      </c>
      <c r="S241" s="395">
        <v>511439</v>
      </c>
      <c r="T241" s="395">
        <v>16.110692118972914</v>
      </c>
      <c r="U241" s="395">
        <v>61.364240896763853</v>
      </c>
      <c r="V241" s="395">
        <v>88.862190226939049</v>
      </c>
      <c r="W241" s="395">
        <v>82.003113763322261</v>
      </c>
      <c r="X241" s="395">
        <v>0</v>
      </c>
      <c r="Y241" s="395">
        <v>0</v>
      </c>
      <c r="Z241" s="395"/>
      <c r="AA241" s="395">
        <v>9.2545327416653524</v>
      </c>
      <c r="AB241" s="395">
        <v>3.222314377455735</v>
      </c>
      <c r="AC241" s="395">
        <v>-43.274599210622313</v>
      </c>
      <c r="AD241" s="395">
        <v>33.771420932147862</v>
      </c>
      <c r="AE241" s="395">
        <v>34.772236023607221</v>
      </c>
      <c r="AF241" s="395"/>
      <c r="AG241" s="395"/>
      <c r="AH241" s="395"/>
      <c r="AI241" s="395"/>
      <c r="AJ241" s="395"/>
      <c r="AK241" s="395"/>
      <c r="AL241" s="395"/>
      <c r="AM241" s="395"/>
      <c r="AN241" s="395"/>
      <c r="AO241" s="395"/>
      <c r="AP241" s="395"/>
    </row>
    <row r="242" spans="1:42">
      <c r="A242" s="395">
        <v>5</v>
      </c>
      <c r="B242" s="395">
        <v>47</v>
      </c>
      <c r="C242" s="395">
        <v>2013</v>
      </c>
      <c r="D242" s="395">
        <v>99</v>
      </c>
      <c r="E242" s="395">
        <v>99</v>
      </c>
      <c r="F242" s="395">
        <v>99</v>
      </c>
      <c r="G242" s="395">
        <v>99</v>
      </c>
      <c r="H242" s="395">
        <v>2</v>
      </c>
      <c r="I242" s="395">
        <v>99</v>
      </c>
      <c r="J242" s="395">
        <v>999</v>
      </c>
      <c r="K242" s="395">
        <v>99</v>
      </c>
      <c r="L242" s="395">
        <v>99</v>
      </c>
      <c r="M242" s="395">
        <v>99</v>
      </c>
      <c r="N242" s="395">
        <v>99</v>
      </c>
      <c r="O242" s="395">
        <v>99</v>
      </c>
      <c r="P242" s="395">
        <v>9999</v>
      </c>
      <c r="Q242" s="395">
        <v>807</v>
      </c>
      <c r="R242" s="395">
        <v>519118</v>
      </c>
      <c r="S242" s="395">
        <v>519105</v>
      </c>
      <c r="T242" s="395">
        <v>16.244472355032965</v>
      </c>
      <c r="U242" s="395">
        <v>61.714585681124227</v>
      </c>
      <c r="V242" s="395">
        <v>85.957812650356786</v>
      </c>
      <c r="W242" s="395">
        <v>79.338097687364453</v>
      </c>
      <c r="X242" s="395">
        <v>0</v>
      </c>
      <c r="Y242" s="395">
        <v>0</v>
      </c>
      <c r="Z242" s="395"/>
      <c r="AA242" s="395">
        <v>9.6804896228266237</v>
      </c>
      <c r="AB242" s="395">
        <v>3.1419838510304903</v>
      </c>
      <c r="AC242" s="395">
        <v>-41.682812506469993</v>
      </c>
      <c r="AD242" s="395">
        <v>34.177188521708437</v>
      </c>
      <c r="AE242" s="395">
        <v>35.361598655527992</v>
      </c>
      <c r="AF242" s="395"/>
      <c r="AG242" s="395"/>
      <c r="AH242" s="395"/>
      <c r="AI242" s="395"/>
      <c r="AJ242" s="395"/>
      <c r="AK242" s="395"/>
      <c r="AL242" s="395"/>
      <c r="AM242" s="395"/>
      <c r="AN242" s="395"/>
      <c r="AO242" s="395"/>
      <c r="AP242" s="395"/>
    </row>
    <row r="243" spans="1:42">
      <c r="A243" s="395">
        <v>5</v>
      </c>
      <c r="B243" s="395">
        <v>48</v>
      </c>
      <c r="C243" s="395">
        <v>2014</v>
      </c>
      <c r="D243" s="395">
        <v>99</v>
      </c>
      <c r="E243" s="395">
        <v>99</v>
      </c>
      <c r="F243" s="395">
        <v>99</v>
      </c>
      <c r="G243" s="395">
        <v>99</v>
      </c>
      <c r="H243" s="395">
        <v>2</v>
      </c>
      <c r="I243" s="395">
        <v>99</v>
      </c>
      <c r="J243" s="395">
        <v>999</v>
      </c>
      <c r="K243" s="395">
        <v>99</v>
      </c>
      <c r="L243" s="395">
        <v>99</v>
      </c>
      <c r="M243" s="395">
        <v>99</v>
      </c>
      <c r="N243" s="395">
        <v>99</v>
      </c>
      <c r="O243" s="395">
        <v>99</v>
      </c>
      <c r="P243" s="395">
        <v>9999</v>
      </c>
      <c r="Q243" s="395">
        <v>705</v>
      </c>
      <c r="R243" s="395">
        <v>444879</v>
      </c>
      <c r="S243" s="395">
        <v>444856</v>
      </c>
      <c r="T243" s="395">
        <v>16.291166811649905</v>
      </c>
      <c r="U243" s="395">
        <v>61.687737155394096</v>
      </c>
      <c r="V243" s="395">
        <v>86.703708384455581</v>
      </c>
      <c r="W243" s="395">
        <v>80.025297624399386</v>
      </c>
      <c r="X243" s="395">
        <v>0</v>
      </c>
      <c r="Y243" s="395">
        <v>0</v>
      </c>
      <c r="Z243" s="395"/>
      <c r="AA243" s="395">
        <v>8.9586818847461895</v>
      </c>
      <c r="AB243" s="395">
        <v>2.8033826409846609</v>
      </c>
      <c r="AC243" s="395">
        <v>-32.617195860802639</v>
      </c>
      <c r="AD243" s="395">
        <v>29.602178248258824</v>
      </c>
      <c r="AE243" s="395">
        <v>30.185929946923959</v>
      </c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</row>
    <row r="244" spans="1:42">
      <c r="A244" s="395">
        <v>5</v>
      </c>
      <c r="B244" s="395">
        <v>49</v>
      </c>
      <c r="C244" s="395">
        <v>2015</v>
      </c>
      <c r="D244" s="395">
        <v>99</v>
      </c>
      <c r="E244" s="395">
        <v>99</v>
      </c>
      <c r="F244" s="395">
        <v>99</v>
      </c>
      <c r="G244" s="395">
        <v>99</v>
      </c>
      <c r="H244" s="395">
        <v>2</v>
      </c>
      <c r="I244" s="395">
        <v>99</v>
      </c>
      <c r="J244" s="395">
        <v>999</v>
      </c>
      <c r="K244" s="395">
        <v>99</v>
      </c>
      <c r="L244" s="395">
        <v>99</v>
      </c>
      <c r="M244" s="395">
        <v>99</v>
      </c>
      <c r="N244" s="395">
        <v>99</v>
      </c>
      <c r="O244" s="395">
        <v>99</v>
      </c>
      <c r="P244" s="395">
        <v>9999</v>
      </c>
      <c r="Q244" s="395">
        <v>754</v>
      </c>
      <c r="R244" s="395">
        <v>460972</v>
      </c>
      <c r="S244" s="395">
        <v>459591</v>
      </c>
      <c r="T244" s="395">
        <v>16.102726412884081</v>
      </c>
      <c r="U244" s="395">
        <v>61.292344715192399</v>
      </c>
      <c r="V244" s="395">
        <v>89.438711054444852</v>
      </c>
      <c r="W244" s="395">
        <v>82.456042002564075</v>
      </c>
      <c r="X244" s="395">
        <v>1.7662677993457301</v>
      </c>
      <c r="Y244" s="395">
        <v>3.5325355986914602</v>
      </c>
      <c r="Z244" s="395"/>
      <c r="AA244" s="395">
        <v>9.3769911110269053</v>
      </c>
      <c r="AB244" s="395">
        <v>2.8622431772915351</v>
      </c>
      <c r="AC244" s="395">
        <v>-30.609465160674805</v>
      </c>
      <c r="AD244" s="395">
        <v>30.307604712231207</v>
      </c>
      <c r="AE244" s="395">
        <v>30.723244886861</v>
      </c>
      <c r="AF244" s="395">
        <v>9</v>
      </c>
      <c r="AG244" s="395">
        <v>0</v>
      </c>
      <c r="AH244" s="395">
        <v>0</v>
      </c>
      <c r="AI244" s="395">
        <v>1</v>
      </c>
      <c r="AJ244" s="395">
        <v>4</v>
      </c>
      <c r="AK244" s="395">
        <v>2</v>
      </c>
      <c r="AL244" s="395">
        <v>75</v>
      </c>
      <c r="AM244" s="395">
        <v>0</v>
      </c>
      <c r="AN244" s="395">
        <v>4214</v>
      </c>
      <c r="AO244" s="395">
        <v>7444</v>
      </c>
      <c r="AP244" s="395"/>
    </row>
    <row r="245" spans="1:42">
      <c r="A245" s="395">
        <v>5</v>
      </c>
      <c r="B245" s="395">
        <v>50</v>
      </c>
      <c r="C245" s="395">
        <v>2016</v>
      </c>
      <c r="D245" s="395">
        <v>99</v>
      </c>
      <c r="E245" s="395">
        <v>99</v>
      </c>
      <c r="F245" s="395">
        <v>99</v>
      </c>
      <c r="G245" s="395">
        <v>99</v>
      </c>
      <c r="H245" s="395">
        <v>2</v>
      </c>
      <c r="I245" s="395">
        <v>99</v>
      </c>
      <c r="J245" s="395">
        <v>999</v>
      </c>
      <c r="K245" s="395">
        <v>99</v>
      </c>
      <c r="L245" s="395">
        <v>99</v>
      </c>
      <c r="M245" s="395">
        <v>99</v>
      </c>
      <c r="N245" s="395">
        <v>99</v>
      </c>
      <c r="O245" s="395">
        <v>99</v>
      </c>
      <c r="P245" s="395">
        <v>9999</v>
      </c>
      <c r="Q245" s="395">
        <v>823</v>
      </c>
      <c r="R245" s="395">
        <v>480018</v>
      </c>
      <c r="S245" s="395">
        <v>478867</v>
      </c>
      <c r="T245" s="395">
        <v>15.999508351770144</v>
      </c>
      <c r="U245" s="395">
        <v>61.000714185775998</v>
      </c>
      <c r="V245" s="395">
        <v>89.216184606353025</v>
      </c>
      <c r="W245" s="395">
        <v>82.272628516893931</v>
      </c>
      <c r="X245" s="395">
        <v>2.4488665008395518</v>
      </c>
      <c r="Y245" s="395">
        <v>4.8977330016791036</v>
      </c>
      <c r="Z245" s="395">
        <v>3.748401101625356</v>
      </c>
      <c r="AA245" s="395">
        <v>9.701523116550538</v>
      </c>
      <c r="AB245" s="395">
        <v>2.8631734361530761</v>
      </c>
      <c r="AC245" s="395">
        <v>-28.652275531162381</v>
      </c>
      <c r="AD245" s="395">
        <v>30.353635043475201</v>
      </c>
      <c r="AE245" s="395">
        <v>30.813422310688672</v>
      </c>
      <c r="AF245" s="395">
        <v>5880</v>
      </c>
      <c r="AG245" s="395">
        <v>842</v>
      </c>
      <c r="AH245" s="395">
        <v>6</v>
      </c>
      <c r="AI245" s="395">
        <v>2852</v>
      </c>
      <c r="AJ245" s="395">
        <v>36444</v>
      </c>
      <c r="AK245" s="395">
        <v>15522</v>
      </c>
      <c r="AL245" s="395">
        <v>39531</v>
      </c>
      <c r="AM245" s="395">
        <v>98</v>
      </c>
      <c r="AN245" s="395">
        <v>25641</v>
      </c>
      <c r="AO245" s="395">
        <v>10282</v>
      </c>
      <c r="AP245" s="395"/>
    </row>
    <row r="246" spans="1:42">
      <c r="A246" s="395">
        <v>5</v>
      </c>
      <c r="B246" s="395">
        <v>51</v>
      </c>
      <c r="C246" s="395">
        <v>2017</v>
      </c>
      <c r="D246" s="395">
        <v>99</v>
      </c>
      <c r="E246" s="395">
        <v>99</v>
      </c>
      <c r="F246" s="395">
        <v>99</v>
      </c>
      <c r="G246" s="395">
        <v>99</v>
      </c>
      <c r="H246" s="395">
        <v>2</v>
      </c>
      <c r="I246" s="395">
        <v>99</v>
      </c>
      <c r="J246" s="395">
        <v>999</v>
      </c>
      <c r="K246" s="395">
        <v>99</v>
      </c>
      <c r="L246" s="395">
        <v>99</v>
      </c>
      <c r="M246" s="395">
        <v>99</v>
      </c>
      <c r="N246" s="395">
        <v>99</v>
      </c>
      <c r="O246" s="395">
        <v>99</v>
      </c>
      <c r="P246" s="395">
        <v>9999</v>
      </c>
      <c r="Q246" s="395">
        <v>870</v>
      </c>
      <c r="R246" s="395">
        <v>491656</v>
      </c>
      <c r="S246" s="395">
        <v>490820</v>
      </c>
      <c r="T246" s="395">
        <v>15.867740859462716</v>
      </c>
      <c r="U246" s="395">
        <v>60.61379731877269</v>
      </c>
      <c r="V246" s="395">
        <v>89.113538654200937</v>
      </c>
      <c r="W246" s="395">
        <v>82.196461024407057</v>
      </c>
      <c r="X246" s="395">
        <v>1.5401012089753812</v>
      </c>
      <c r="Y246" s="395">
        <v>3.0802024179507623</v>
      </c>
      <c r="Z246" s="395">
        <v>4.595896317750622</v>
      </c>
      <c r="AA246" s="395">
        <v>9.3372171444315324</v>
      </c>
      <c r="AB246" s="395">
        <v>2.7496638868195409</v>
      </c>
      <c r="AC246" s="395">
        <v>-30.167404906191074</v>
      </c>
      <c r="AD246" s="395">
        <v>31.119536424888999</v>
      </c>
      <c r="AE246" s="395">
        <v>31.596937918949337</v>
      </c>
      <c r="AF246" s="395">
        <v>6323</v>
      </c>
      <c r="AG246" s="395">
        <v>1803</v>
      </c>
      <c r="AH246" s="395">
        <v>5</v>
      </c>
      <c r="AI246" s="395">
        <v>2558</v>
      </c>
      <c r="AJ246" s="395">
        <v>29116</v>
      </c>
      <c r="AK246" s="395">
        <v>13036</v>
      </c>
      <c r="AL246" s="395">
        <v>47244</v>
      </c>
      <c r="AM246" s="395">
        <v>17</v>
      </c>
      <c r="AN246" s="395">
        <v>29905</v>
      </c>
      <c r="AO246" s="395">
        <v>9917</v>
      </c>
      <c r="AP246" s="395"/>
    </row>
    <row r="247" spans="1:42">
      <c r="A247" s="395">
        <v>5</v>
      </c>
      <c r="B247" s="395">
        <v>52</v>
      </c>
      <c r="C247" s="395">
        <v>2018</v>
      </c>
      <c r="D247" s="395">
        <v>99</v>
      </c>
      <c r="E247" s="395">
        <v>99</v>
      </c>
      <c r="F247" s="395">
        <v>99</v>
      </c>
      <c r="G247" s="395">
        <v>99</v>
      </c>
      <c r="H247" s="395">
        <v>2</v>
      </c>
      <c r="I247" s="395">
        <v>99</v>
      </c>
      <c r="J247" s="395">
        <v>999</v>
      </c>
      <c r="K247" s="395">
        <v>99</v>
      </c>
      <c r="L247" s="395">
        <v>99</v>
      </c>
      <c r="M247" s="395">
        <v>99</v>
      </c>
      <c r="N247" s="395">
        <v>99</v>
      </c>
      <c r="O247" s="395">
        <v>99</v>
      </c>
      <c r="P247" s="395">
        <v>9999</v>
      </c>
      <c r="Q247" s="395">
        <v>872</v>
      </c>
      <c r="R247" s="395">
        <v>526265</v>
      </c>
      <c r="S247" s="395">
        <v>519097</v>
      </c>
      <c r="T247" s="395">
        <v>15.725824442058656</v>
      </c>
      <c r="U247" s="395">
        <v>60.694571534799856</v>
      </c>
      <c r="V247" s="395">
        <v>87.718178040115006</v>
      </c>
      <c r="W247" s="395">
        <v>80.625217444908358</v>
      </c>
      <c r="X247" s="395">
        <v>1.0785440795036718</v>
      </c>
      <c r="Y247" s="395">
        <v>2.1570881590073436</v>
      </c>
      <c r="Z247" s="395">
        <v>4.2068159577399209</v>
      </c>
      <c r="AA247" s="395">
        <v>9.1982307173267159</v>
      </c>
      <c r="AB247" s="395">
        <v>2.7096694155305858</v>
      </c>
      <c r="AC247" s="395">
        <v>-31.260004081472999</v>
      </c>
      <c r="AD247" s="395">
        <v>32.221772541893237</v>
      </c>
      <c r="AE247" s="395">
        <v>33.044263259044683</v>
      </c>
      <c r="AF247" s="395">
        <v>6377</v>
      </c>
      <c r="AG247" s="395">
        <v>4</v>
      </c>
      <c r="AH247" s="395">
        <v>4</v>
      </c>
      <c r="AI247" s="395">
        <v>2472</v>
      </c>
      <c r="AJ247" s="395">
        <v>40222.5</v>
      </c>
      <c r="AK247" s="395">
        <v>13950</v>
      </c>
      <c r="AL247" s="395">
        <v>54576.5</v>
      </c>
      <c r="AM247" s="395">
        <v>21</v>
      </c>
      <c r="AN247" s="395">
        <v>31060</v>
      </c>
      <c r="AO247" s="395">
        <v>8240</v>
      </c>
      <c r="AP247" s="395"/>
    </row>
    <row r="248" spans="1:42">
      <c r="A248" s="395">
        <v>5</v>
      </c>
      <c r="B248" s="395">
        <v>53</v>
      </c>
      <c r="C248" s="395">
        <v>2019</v>
      </c>
      <c r="D248" s="395">
        <v>99</v>
      </c>
      <c r="E248" s="395">
        <v>99</v>
      </c>
      <c r="F248" s="395">
        <v>99</v>
      </c>
      <c r="G248" s="395">
        <v>99</v>
      </c>
      <c r="H248" s="395">
        <v>2</v>
      </c>
      <c r="I248" s="395">
        <v>99</v>
      </c>
      <c r="J248" s="395">
        <v>999</v>
      </c>
      <c r="K248" s="395">
        <v>99</v>
      </c>
      <c r="L248" s="395">
        <v>99</v>
      </c>
      <c r="M248" s="395">
        <v>99</v>
      </c>
      <c r="N248" s="395">
        <v>99</v>
      </c>
      <c r="O248" s="395">
        <v>99</v>
      </c>
      <c r="P248" s="395">
        <v>9999</v>
      </c>
      <c r="Q248" s="395">
        <v>806</v>
      </c>
      <c r="R248" s="395">
        <v>528064</v>
      </c>
      <c r="S248" s="395">
        <v>522142</v>
      </c>
      <c r="T248" s="395">
        <v>16.025508271724636</v>
      </c>
      <c r="U248" s="395">
        <v>61.219296666424079</v>
      </c>
      <c r="V248" s="395">
        <v>87.990440311974623</v>
      </c>
      <c r="W248" s="395">
        <v>80.931929111239242</v>
      </c>
      <c r="X248" s="395">
        <v>0.80179675190885979</v>
      </c>
      <c r="Y248" s="395">
        <v>1.6035935038177196</v>
      </c>
      <c r="Z248" s="395">
        <v>6.313628651072599</v>
      </c>
      <c r="AA248" s="395">
        <v>9.1525004731966177</v>
      </c>
      <c r="AB248" s="395">
        <v>2.6835204020247656</v>
      </c>
      <c r="AC248" s="395">
        <v>-31.309166007750793</v>
      </c>
      <c r="AD248" s="395">
        <v>33.850820590599589</v>
      </c>
      <c r="AE248" s="395">
        <v>34.430835974544379</v>
      </c>
      <c r="AF248" s="395">
        <v>7820</v>
      </c>
      <c r="AG248" s="395">
        <v>13</v>
      </c>
      <c r="AH248" s="395">
        <v>12</v>
      </c>
      <c r="AI248" s="395">
        <v>3079</v>
      </c>
      <c r="AJ248" s="395">
        <v>32626.5</v>
      </c>
      <c r="AK248" s="395">
        <v>11462</v>
      </c>
      <c r="AL248" s="395">
        <v>51075.5</v>
      </c>
      <c r="AM248" s="395">
        <v>36</v>
      </c>
      <c r="AN248" s="395">
        <v>16452</v>
      </c>
      <c r="AO248" s="395">
        <v>7603</v>
      </c>
      <c r="AP248" s="395">
        <v>323</v>
      </c>
    </row>
    <row r="249" spans="1:42">
      <c r="A249" s="395">
        <v>5</v>
      </c>
      <c r="B249" s="395">
        <v>54</v>
      </c>
      <c r="C249" s="395">
        <v>2020</v>
      </c>
      <c r="D249" s="395">
        <v>99</v>
      </c>
      <c r="E249" s="395">
        <v>99</v>
      </c>
      <c r="F249" s="395">
        <v>99</v>
      </c>
      <c r="G249" s="395">
        <v>99</v>
      </c>
      <c r="H249" s="395">
        <v>2</v>
      </c>
      <c r="I249" s="395">
        <v>99</v>
      </c>
      <c r="J249" s="395">
        <v>999</v>
      </c>
      <c r="K249" s="395">
        <v>99</v>
      </c>
      <c r="L249" s="395">
        <v>99</v>
      </c>
      <c r="M249" s="395">
        <v>99</v>
      </c>
      <c r="N249" s="395">
        <v>99</v>
      </c>
      <c r="O249" s="395">
        <v>99</v>
      </c>
      <c r="P249" s="395">
        <v>9999</v>
      </c>
      <c r="Q249" s="395">
        <v>828</v>
      </c>
      <c r="R249" s="395">
        <v>532304.36</v>
      </c>
      <c r="S249" s="395">
        <v>532304.36</v>
      </c>
      <c r="T249" s="395">
        <v>16.100153904431671</v>
      </c>
      <c r="U249" s="395">
        <v>61.28905968382449</v>
      </c>
      <c r="V249" s="395">
        <v>88.655925019953727</v>
      </c>
      <c r="W249" s="395">
        <v>81.82941879341449</v>
      </c>
      <c r="X249" s="395">
        <v>0.6729232877220841</v>
      </c>
      <c r="Y249" s="395">
        <v>1.3458465754441684</v>
      </c>
      <c r="Z249" s="395">
        <v>8.128244525368908</v>
      </c>
      <c r="AA249" s="395">
        <v>10.880254668429764</v>
      </c>
      <c r="AB249" s="395">
        <v>2.7516994285646246</v>
      </c>
      <c r="AC249" s="395">
        <v>-19.658348305047777</v>
      </c>
      <c r="AD249" s="395">
        <v>35.261276699748535</v>
      </c>
      <c r="AE249" s="395">
        <v>35.381754527593159</v>
      </c>
      <c r="AF249" s="395">
        <v>8093.79</v>
      </c>
      <c r="AG249" s="395">
        <v>5</v>
      </c>
      <c r="AH249" s="395">
        <v>1</v>
      </c>
      <c r="AI249" s="395">
        <v>3407</v>
      </c>
      <c r="AJ249" s="395">
        <v>36063.89</v>
      </c>
      <c r="AK249" s="395">
        <v>11305.89</v>
      </c>
      <c r="AL249" s="395">
        <v>52726.39</v>
      </c>
      <c r="AM249" s="395">
        <v>28</v>
      </c>
      <c r="AN249" s="395">
        <v>16001</v>
      </c>
      <c r="AO249" s="395">
        <v>7512</v>
      </c>
      <c r="AP249" s="395">
        <v>309</v>
      </c>
    </row>
    <row r="250" spans="1:42">
      <c r="A250" s="395">
        <v>5</v>
      </c>
      <c r="B250" s="395">
        <v>55</v>
      </c>
      <c r="C250" s="395">
        <v>2021</v>
      </c>
      <c r="D250" s="395">
        <v>99</v>
      </c>
      <c r="E250" s="395">
        <v>99</v>
      </c>
      <c r="F250" s="395">
        <v>99</v>
      </c>
      <c r="G250" s="395">
        <v>99</v>
      </c>
      <c r="H250" s="395">
        <v>2</v>
      </c>
      <c r="I250" s="395">
        <v>99</v>
      </c>
      <c r="J250" s="395">
        <v>999</v>
      </c>
      <c r="K250" s="395">
        <v>99</v>
      </c>
      <c r="L250" s="395">
        <v>99</v>
      </c>
      <c r="M250" s="395">
        <v>99</v>
      </c>
      <c r="N250" s="395">
        <v>99</v>
      </c>
      <c r="O250" s="395">
        <v>99</v>
      </c>
      <c r="P250" s="395">
        <v>9999</v>
      </c>
      <c r="Q250" s="395">
        <v>846</v>
      </c>
      <c r="R250" s="395">
        <v>534349.43000000005</v>
      </c>
      <c r="S250" s="395">
        <v>531117.43000000005</v>
      </c>
      <c r="T250" s="395">
        <v>16.102887898654629</v>
      </c>
      <c r="U250" s="395">
        <v>61.042657816746839</v>
      </c>
      <c r="V250" s="395">
        <v>91.708251966535116</v>
      </c>
      <c r="W250" s="395">
        <v>84.485314330579698</v>
      </c>
      <c r="X250" s="395">
        <v>0.90072146235844219</v>
      </c>
      <c r="Y250" s="395">
        <v>1.8014429247168844</v>
      </c>
      <c r="Z250" s="395">
        <v>25.271478253471702</v>
      </c>
      <c r="AA250" s="395">
        <v>9.2719970435686534</v>
      </c>
      <c r="AB250" s="395">
        <v>2.608454147372623</v>
      </c>
      <c r="AC250" s="395">
        <v>-29.637618195948704</v>
      </c>
      <c r="AD250" s="395">
        <v>35.54047583636487</v>
      </c>
      <c r="AE250" s="395">
        <v>35.539438802109188</v>
      </c>
      <c r="AF250" s="395">
        <v>7349.67</v>
      </c>
      <c r="AG250" s="395">
        <v>8</v>
      </c>
      <c r="AH250" s="395">
        <v>2</v>
      </c>
      <c r="AI250" s="395">
        <v>3729.88</v>
      </c>
      <c r="AJ250" s="395">
        <v>31097</v>
      </c>
      <c r="AK250" s="395">
        <v>9057.880000000001</v>
      </c>
      <c r="AL250" s="395">
        <v>47071.4</v>
      </c>
      <c r="AM250" s="395">
        <v>13</v>
      </c>
      <c r="AN250" s="395">
        <v>12914</v>
      </c>
      <c r="AO250" s="395">
        <v>5801.5</v>
      </c>
      <c r="AP250" s="395">
        <v>342</v>
      </c>
    </row>
    <row r="251" spans="1:42">
      <c r="A251" s="395">
        <v>5</v>
      </c>
      <c r="B251" s="395">
        <v>56</v>
      </c>
      <c r="C251" s="395">
        <v>2022</v>
      </c>
      <c r="D251" s="395">
        <v>99</v>
      </c>
      <c r="E251" s="395">
        <v>99</v>
      </c>
      <c r="F251" s="395">
        <v>99</v>
      </c>
      <c r="G251" s="395">
        <v>99</v>
      </c>
      <c r="H251" s="395">
        <v>2</v>
      </c>
      <c r="I251" s="395">
        <v>99</v>
      </c>
      <c r="J251" s="395">
        <v>999</v>
      </c>
      <c r="K251" s="395">
        <v>99</v>
      </c>
      <c r="L251" s="395">
        <v>99</v>
      </c>
      <c r="M251" s="395">
        <v>99</v>
      </c>
      <c r="N251" s="395">
        <v>99</v>
      </c>
      <c r="O251" s="395">
        <v>99</v>
      </c>
      <c r="P251" s="395">
        <v>9999</v>
      </c>
      <c r="Q251" s="395">
        <v>783</v>
      </c>
      <c r="R251" s="395">
        <v>514534</v>
      </c>
      <c r="S251" s="395">
        <v>511424</v>
      </c>
      <c r="T251" s="395">
        <v>3.6842754803375488</v>
      </c>
      <c r="U251" s="395">
        <v>60.879544174696555</v>
      </c>
      <c r="V251" s="395">
        <v>92.881136495414523</v>
      </c>
      <c r="W251" s="395">
        <v>85.441549888152721</v>
      </c>
      <c r="X251" s="395">
        <v>0.64194008559201154</v>
      </c>
      <c r="Y251" s="395">
        <v>1.2838801711840231</v>
      </c>
      <c r="Z251" s="395">
        <v>0</v>
      </c>
      <c r="AA251" s="395">
        <v>9.1118128642116627</v>
      </c>
      <c r="AB251" s="395">
        <v>2.5948234638635181</v>
      </c>
      <c r="AC251" s="395">
        <v>-32.89821715870255</v>
      </c>
      <c r="AD251" s="395">
        <v>34.879333614880323</v>
      </c>
      <c r="AE251" s="395">
        <v>34.97781307591363</v>
      </c>
      <c r="AF251" s="395">
        <v>6958</v>
      </c>
      <c r="AG251" s="395">
        <v>10</v>
      </c>
      <c r="AH251" s="395">
        <v>0</v>
      </c>
      <c r="AI251" s="395">
        <v>2819</v>
      </c>
      <c r="AJ251" s="395">
        <v>24561</v>
      </c>
      <c r="AK251" s="395">
        <v>7025</v>
      </c>
      <c r="AL251" s="395">
        <v>45558</v>
      </c>
      <c r="AM251" s="395">
        <v>12</v>
      </c>
      <c r="AN251" s="395">
        <v>10600</v>
      </c>
      <c r="AO251" s="395">
        <v>5767</v>
      </c>
      <c r="AP251" s="395">
        <v>318</v>
      </c>
    </row>
    <row r="252" spans="1:42" s="372" customFormat="1">
      <c r="A252" s="395">
        <v>5</v>
      </c>
      <c r="B252" s="395">
        <v>57</v>
      </c>
      <c r="C252" s="395">
        <v>2023</v>
      </c>
      <c r="D252" s="395">
        <v>99</v>
      </c>
      <c r="E252" s="395">
        <v>99</v>
      </c>
      <c r="F252" s="395">
        <v>99</v>
      </c>
      <c r="G252" s="395">
        <v>99</v>
      </c>
      <c r="H252" s="395">
        <v>2</v>
      </c>
      <c r="I252" s="395">
        <v>99</v>
      </c>
      <c r="J252" s="395">
        <v>999</v>
      </c>
      <c r="K252" s="395">
        <v>99</v>
      </c>
      <c r="L252" s="395">
        <v>99</v>
      </c>
      <c r="M252" s="395">
        <v>99</v>
      </c>
      <c r="N252" s="395">
        <v>99</v>
      </c>
      <c r="O252" s="395">
        <v>99</v>
      </c>
      <c r="P252" s="395">
        <v>9999</v>
      </c>
      <c r="Q252" s="395">
        <v>765</v>
      </c>
      <c r="R252" s="395">
        <v>514239</v>
      </c>
      <c r="S252" s="395">
        <v>509997</v>
      </c>
      <c r="T252" s="395">
        <v>3.9649073679748126</v>
      </c>
      <c r="U252" s="395">
        <v>60.719100308433198</v>
      </c>
      <c r="V252" s="395">
        <v>91.980328879681025</v>
      </c>
      <c r="W252" s="395">
        <v>84.599359172700886</v>
      </c>
      <c r="X252" s="395">
        <v>0.49335036821400158</v>
      </c>
      <c r="Y252" s="395">
        <v>0.98670073642800316</v>
      </c>
      <c r="Z252" s="395">
        <v>0</v>
      </c>
      <c r="AA252" s="395">
        <v>9.076843096242813</v>
      </c>
      <c r="AB252" s="395">
        <v>2.6014570482644328</v>
      </c>
      <c r="AC252" s="395">
        <v>-34.030706269344556</v>
      </c>
      <c r="AD252" s="395">
        <v>34.684500873117095</v>
      </c>
      <c r="AE252" s="395">
        <v>34.86025929799635</v>
      </c>
      <c r="AF252" s="395">
        <v>6642</v>
      </c>
      <c r="AG252" s="395">
        <v>8</v>
      </c>
      <c r="AH252" s="395">
        <v>1</v>
      </c>
      <c r="AI252" s="395">
        <v>2229</v>
      </c>
      <c r="AJ252" s="395">
        <v>24152</v>
      </c>
      <c r="AK252" s="395">
        <v>6426</v>
      </c>
      <c r="AL252" s="395">
        <v>43484</v>
      </c>
      <c r="AM252" s="395">
        <v>15</v>
      </c>
      <c r="AN252" s="395">
        <v>10368</v>
      </c>
      <c r="AO252" s="395">
        <v>4806</v>
      </c>
      <c r="AP252" s="395">
        <v>307</v>
      </c>
    </row>
    <row r="253" spans="1:42" s="372" customFormat="1">
      <c r="A253" s="395">
        <v>5</v>
      </c>
      <c r="B253" s="395">
        <v>58</v>
      </c>
      <c r="C253" s="395">
        <v>2024</v>
      </c>
      <c r="D253" s="395">
        <v>99</v>
      </c>
      <c r="E253" s="395">
        <v>99</v>
      </c>
      <c r="F253" s="395">
        <v>99</v>
      </c>
      <c r="G253" s="395">
        <v>99</v>
      </c>
      <c r="H253" s="395">
        <v>2</v>
      </c>
      <c r="I253" s="395">
        <v>99</v>
      </c>
      <c r="J253" s="395">
        <v>999</v>
      </c>
      <c r="K253" s="395">
        <v>99</v>
      </c>
      <c r="L253" s="395">
        <v>99</v>
      </c>
      <c r="M253" s="395">
        <v>99</v>
      </c>
      <c r="N253" s="395">
        <v>99</v>
      </c>
      <c r="O253" s="395">
        <v>99</v>
      </c>
      <c r="P253" s="395">
        <v>9999</v>
      </c>
      <c r="Q253" s="395">
        <v>784</v>
      </c>
      <c r="R253" s="395">
        <v>526284</v>
      </c>
      <c r="S253" s="395">
        <v>522392</v>
      </c>
      <c r="T253" s="395">
        <v>4.2665233980132404</v>
      </c>
      <c r="U253" s="395">
        <v>60.547441385013549</v>
      </c>
      <c r="V253" s="395">
        <v>90.22233018555832</v>
      </c>
      <c r="W253" s="395">
        <v>82.98902548278086</v>
      </c>
      <c r="X253" s="395">
        <v>0.55825371852459915</v>
      </c>
      <c r="Y253" s="395">
        <v>1.1165074370491983</v>
      </c>
      <c r="Z253" s="395">
        <v>0</v>
      </c>
      <c r="AA253" s="395">
        <v>8.6476259525121097</v>
      </c>
      <c r="AB253" s="395">
        <v>2.5824155073925721</v>
      </c>
      <c r="AC253" s="395">
        <v>-31.792502266730398</v>
      </c>
      <c r="AD253" s="395">
        <v>35.561075283929654</v>
      </c>
      <c r="AE253" s="395">
        <v>35.86603589114722</v>
      </c>
      <c r="AF253" s="395">
        <v>5908</v>
      </c>
      <c r="AG253" s="395">
        <v>3</v>
      </c>
      <c r="AH253" s="395">
        <v>5</v>
      </c>
      <c r="AI253" s="395">
        <v>1904</v>
      </c>
      <c r="AJ253" s="395">
        <v>25244</v>
      </c>
      <c r="AK253" s="395">
        <v>5779</v>
      </c>
      <c r="AL253" s="395">
        <v>43069</v>
      </c>
      <c r="AM253" s="395">
        <v>10</v>
      </c>
      <c r="AN253" s="395">
        <v>8835</v>
      </c>
      <c r="AO253" s="395">
        <v>4244</v>
      </c>
      <c r="AP253" s="395">
        <v>293</v>
      </c>
    </row>
    <row r="254" spans="1:42">
      <c r="A254" s="395">
        <v>6</v>
      </c>
      <c r="B254" s="395"/>
      <c r="C254" s="395">
        <v>2024</v>
      </c>
      <c r="D254" s="395">
        <v>99</v>
      </c>
      <c r="E254" s="395">
        <v>99</v>
      </c>
      <c r="F254" s="395">
        <v>99</v>
      </c>
      <c r="G254" s="395">
        <v>1</v>
      </c>
      <c r="H254" s="395">
        <v>1</v>
      </c>
      <c r="I254" s="395">
        <v>99</v>
      </c>
      <c r="J254" s="395">
        <v>999</v>
      </c>
      <c r="K254" s="395">
        <v>99</v>
      </c>
      <c r="L254" s="395">
        <v>99</v>
      </c>
      <c r="M254" s="395">
        <v>99</v>
      </c>
      <c r="N254" s="395">
        <v>99</v>
      </c>
      <c r="O254" s="395">
        <v>99</v>
      </c>
      <c r="P254" s="395">
        <v>9999</v>
      </c>
      <c r="Q254" s="395">
        <v>538</v>
      </c>
      <c r="R254" s="395">
        <v>375299</v>
      </c>
      <c r="S254" s="395">
        <v>373856</v>
      </c>
      <c r="T254" s="395">
        <v>4.4062147780836094</v>
      </c>
      <c r="U254" s="395">
        <v>60.465871886501745</v>
      </c>
      <c r="V254" s="395">
        <v>89.155441938633942</v>
      </c>
      <c r="W254" s="395">
        <v>82.29047290935749</v>
      </c>
      <c r="X254" s="395">
        <v>3.7724587595490529</v>
      </c>
      <c r="Y254" s="395">
        <v>7.5449175190981057</v>
      </c>
      <c r="Z254" s="395">
        <v>0</v>
      </c>
      <c r="AA254" s="395">
        <v>5.4914185167693761</v>
      </c>
      <c r="AB254" s="395">
        <v>2.6608209474635394</v>
      </c>
      <c r="AC254" s="395">
        <v>-146.00840090180907</v>
      </c>
      <c r="AD254" s="395">
        <v>58.219288584149055</v>
      </c>
      <c r="AE254" s="395">
        <v>57.535138876327743</v>
      </c>
      <c r="AF254" s="395">
        <v>5294</v>
      </c>
      <c r="AG254" s="395">
        <v>0</v>
      </c>
      <c r="AH254" s="395">
        <v>0</v>
      </c>
      <c r="AI254" s="395">
        <v>1788</v>
      </c>
      <c r="AJ254" s="395">
        <v>14361</v>
      </c>
      <c r="AK254" s="395">
        <v>2461</v>
      </c>
      <c r="AL254" s="395">
        <v>17558</v>
      </c>
      <c r="AM254" s="395">
        <v>14</v>
      </c>
      <c r="AN254" s="395">
        <v>2437</v>
      </c>
      <c r="AO254" s="395">
        <v>3393</v>
      </c>
      <c r="AP254" s="395">
        <v>231</v>
      </c>
    </row>
    <row r="255" spans="1:42">
      <c r="A255" s="395">
        <v>6</v>
      </c>
      <c r="B255" s="395"/>
      <c r="C255" s="395">
        <v>2024</v>
      </c>
      <c r="D255" s="395">
        <v>99</v>
      </c>
      <c r="E255" s="395">
        <v>99</v>
      </c>
      <c r="F255" s="395">
        <v>99</v>
      </c>
      <c r="G255" s="395">
        <v>1</v>
      </c>
      <c r="H255" s="395">
        <v>2</v>
      </c>
      <c r="I255" s="395">
        <v>99</v>
      </c>
      <c r="J255" s="395">
        <v>999</v>
      </c>
      <c r="K255" s="395">
        <v>99</v>
      </c>
      <c r="L255" s="395">
        <v>99</v>
      </c>
      <c r="M255" s="395">
        <v>99</v>
      </c>
      <c r="N255" s="395">
        <v>99</v>
      </c>
      <c r="O255" s="395">
        <v>99</v>
      </c>
      <c r="P255" s="395">
        <v>9999</v>
      </c>
      <c r="Q255" s="395">
        <v>402</v>
      </c>
      <c r="R255" s="395">
        <v>269331</v>
      </c>
      <c r="S255" s="395">
        <v>268282</v>
      </c>
      <c r="T255" s="395">
        <v>4.6456701976378492</v>
      </c>
      <c r="U255" s="395">
        <v>60.371068502545839</v>
      </c>
      <c r="V255" s="395">
        <v>91.573203365037116</v>
      </c>
      <c r="W255" s="395">
        <v>84.522066705928381</v>
      </c>
      <c r="X255" s="395">
        <v>0.71510520511935116</v>
      </c>
      <c r="Y255" s="395">
        <v>1.4302104102387023</v>
      </c>
      <c r="Z255" s="395">
        <v>0</v>
      </c>
      <c r="AA255" s="395">
        <v>5.9672729363137584</v>
      </c>
      <c r="AB255" s="395">
        <v>2.7032071146156591</v>
      </c>
      <c r="AC255" s="395">
        <v>-100.80499779504264</v>
      </c>
      <c r="AD255" s="395">
        <v>41.780711415850966</v>
      </c>
      <c r="AE255" s="395">
        <v>42.464861123672272</v>
      </c>
      <c r="AF255" s="395">
        <v>2822</v>
      </c>
      <c r="AG255" s="395">
        <v>2</v>
      </c>
      <c r="AH255" s="395">
        <v>0</v>
      </c>
      <c r="AI255" s="395">
        <v>948</v>
      </c>
      <c r="AJ255" s="395">
        <v>12762</v>
      </c>
      <c r="AK255" s="395">
        <v>3071</v>
      </c>
      <c r="AL255" s="395">
        <v>17843</v>
      </c>
      <c r="AM255" s="395">
        <v>4</v>
      </c>
      <c r="AN255" s="395">
        <v>5125</v>
      </c>
      <c r="AO255" s="395">
        <v>2139</v>
      </c>
      <c r="AP255" s="395">
        <v>150</v>
      </c>
    </row>
    <row r="256" spans="1:42">
      <c r="A256" s="395">
        <v>6</v>
      </c>
      <c r="B256" s="395"/>
      <c r="C256" s="395">
        <v>2024</v>
      </c>
      <c r="D256" s="395">
        <v>99</v>
      </c>
      <c r="E256" s="395">
        <v>99</v>
      </c>
      <c r="F256" s="395">
        <v>99</v>
      </c>
      <c r="G256" s="395">
        <v>2</v>
      </c>
      <c r="H256" s="395">
        <v>1</v>
      </c>
      <c r="I256" s="395">
        <v>99</v>
      </c>
      <c r="J256" s="395">
        <v>999</v>
      </c>
      <c r="K256" s="395">
        <v>99</v>
      </c>
      <c r="L256" s="395">
        <v>99</v>
      </c>
      <c r="M256" s="395">
        <v>99</v>
      </c>
      <c r="N256" s="395">
        <v>99</v>
      </c>
      <c r="O256" s="395">
        <v>99</v>
      </c>
      <c r="P256" s="395">
        <v>9999</v>
      </c>
      <c r="Q256" s="395">
        <v>396</v>
      </c>
      <c r="R256" s="395">
        <v>301833</v>
      </c>
      <c r="S256" s="395">
        <v>300585</v>
      </c>
      <c r="T256" s="395">
        <v>4.1208781014667055</v>
      </c>
      <c r="U256" s="395">
        <v>60.569323153184655</v>
      </c>
      <c r="V256" s="395">
        <v>88.999924794538899</v>
      </c>
      <c r="W256" s="395">
        <v>82.146930585359712</v>
      </c>
      <c r="X256" s="395">
        <v>1.539261777207926</v>
      </c>
      <c r="Y256" s="395">
        <v>3.078523554415852</v>
      </c>
      <c r="Z256" s="395">
        <v>0</v>
      </c>
      <c r="AA256" s="395">
        <v>6.0890909829535156</v>
      </c>
      <c r="AB256" s="395">
        <v>2.3986883990800054</v>
      </c>
      <c r="AC256" s="395">
        <v>-147.53039221018821</v>
      </c>
      <c r="AD256" s="395">
        <v>64.739910429321526</v>
      </c>
      <c r="AE256" s="395">
        <v>65.038570327415343</v>
      </c>
      <c r="AF256" s="395">
        <v>4931</v>
      </c>
      <c r="AG256" s="395">
        <v>1</v>
      </c>
      <c r="AH256" s="395">
        <v>0</v>
      </c>
      <c r="AI256" s="395">
        <v>1580</v>
      </c>
      <c r="AJ256" s="395">
        <v>23926</v>
      </c>
      <c r="AK256" s="395">
        <v>5506</v>
      </c>
      <c r="AL256" s="395">
        <v>31740</v>
      </c>
      <c r="AM256" s="395">
        <v>10</v>
      </c>
      <c r="AN256" s="395">
        <v>3417</v>
      </c>
      <c r="AO256" s="395">
        <v>2592</v>
      </c>
      <c r="AP256" s="395">
        <v>179</v>
      </c>
    </row>
    <row r="257" spans="1:42">
      <c r="A257" s="395">
        <v>6</v>
      </c>
      <c r="B257" s="395"/>
      <c r="C257" s="395">
        <v>2024</v>
      </c>
      <c r="D257" s="395">
        <v>99</v>
      </c>
      <c r="E257" s="395">
        <v>99</v>
      </c>
      <c r="F257" s="395">
        <v>99</v>
      </c>
      <c r="G257" s="395">
        <v>2</v>
      </c>
      <c r="H257" s="395">
        <v>2</v>
      </c>
      <c r="I257" s="395">
        <v>99</v>
      </c>
      <c r="J257" s="395">
        <v>999</v>
      </c>
      <c r="K257" s="395">
        <v>99</v>
      </c>
      <c r="L257" s="395">
        <v>99</v>
      </c>
      <c r="M257" s="395">
        <v>99</v>
      </c>
      <c r="N257" s="395">
        <v>99</v>
      </c>
      <c r="O257" s="395">
        <v>99</v>
      </c>
      <c r="P257" s="395">
        <v>9999</v>
      </c>
      <c r="Q257" s="395">
        <v>266</v>
      </c>
      <c r="R257" s="395">
        <v>164391</v>
      </c>
      <c r="S257" s="395">
        <v>161831</v>
      </c>
      <c r="T257" s="395">
        <v>4.1444300478736658</v>
      </c>
      <c r="U257" s="395">
        <v>60.570255389882036</v>
      </c>
      <c r="V257" s="395">
        <v>89.168740314699079</v>
      </c>
      <c r="W257" s="395">
        <v>82.302747310464611</v>
      </c>
      <c r="X257" s="395">
        <v>0.59735630296062447</v>
      </c>
      <c r="Y257" s="395">
        <v>1.1947126059212489</v>
      </c>
      <c r="Z257" s="395">
        <v>0</v>
      </c>
      <c r="AA257" s="395"/>
      <c r="AB257" s="395">
        <v>2.423217617310371</v>
      </c>
      <c r="AC257" s="395"/>
      <c r="AD257" s="395">
        <v>35.260089570678474</v>
      </c>
      <c r="AE257" s="395">
        <v>34.96142967258465</v>
      </c>
      <c r="AF257" s="395">
        <v>1681</v>
      </c>
      <c r="AG257" s="395">
        <v>1</v>
      </c>
      <c r="AH257" s="395">
        <v>5</v>
      </c>
      <c r="AI257" s="395">
        <v>353</v>
      </c>
      <c r="AJ257" s="395">
        <v>7842</v>
      </c>
      <c r="AK257" s="395">
        <v>2038</v>
      </c>
      <c r="AL257" s="395">
        <v>18988</v>
      </c>
      <c r="AM257" s="395">
        <v>6</v>
      </c>
      <c r="AN257" s="395">
        <v>2543</v>
      </c>
      <c r="AO257" s="395">
        <v>816</v>
      </c>
      <c r="AP257" s="395">
        <v>105</v>
      </c>
    </row>
    <row r="258" spans="1:42">
      <c r="A258" s="395">
        <v>6</v>
      </c>
      <c r="B258" s="395"/>
      <c r="C258" s="395">
        <v>2024</v>
      </c>
      <c r="D258" s="395">
        <v>99</v>
      </c>
      <c r="E258" s="395">
        <v>99</v>
      </c>
      <c r="F258" s="395">
        <v>99</v>
      </c>
      <c r="G258" s="395">
        <v>3</v>
      </c>
      <c r="H258" s="395">
        <v>1</v>
      </c>
      <c r="I258" s="395">
        <v>99</v>
      </c>
      <c r="J258" s="395">
        <v>999</v>
      </c>
      <c r="K258" s="395">
        <v>99</v>
      </c>
      <c r="L258" s="395">
        <v>99</v>
      </c>
      <c r="M258" s="395">
        <v>99</v>
      </c>
      <c r="N258" s="395">
        <v>99</v>
      </c>
      <c r="O258" s="395">
        <v>99</v>
      </c>
      <c r="P258" s="395">
        <v>9999</v>
      </c>
      <c r="Q258" s="395">
        <v>270</v>
      </c>
      <c r="R258" s="395">
        <v>196923</v>
      </c>
      <c r="S258" s="395">
        <v>196032</v>
      </c>
      <c r="T258" s="395">
        <v>4.4959146468416593</v>
      </c>
      <c r="U258" s="395">
        <v>60.41040748449231</v>
      </c>
      <c r="V258" s="395">
        <v>88.354943111417185</v>
      </c>
      <c r="W258" s="395">
        <v>81.551612491838142</v>
      </c>
      <c r="X258" s="395">
        <v>3.7573061551977176</v>
      </c>
      <c r="Y258" s="395">
        <v>7.5146123103954352</v>
      </c>
      <c r="Z258" s="395">
        <v>0</v>
      </c>
      <c r="AA258" s="395">
        <v>6.874747699010614</v>
      </c>
      <c r="AB258" s="395">
        <v>2.4608762101763455</v>
      </c>
      <c r="AC258" s="395">
        <v>-148.73088165174502</v>
      </c>
      <c r="AD258" s="395">
        <v>70.139764494689359</v>
      </c>
      <c r="AE258" s="395">
        <v>70.124909508006482</v>
      </c>
      <c r="AF258" s="395">
        <v>2896</v>
      </c>
      <c r="AG258" s="395">
        <v>1</v>
      </c>
      <c r="AH258" s="395">
        <v>0</v>
      </c>
      <c r="AI258" s="395">
        <v>1050</v>
      </c>
      <c r="AJ258" s="395">
        <v>7903</v>
      </c>
      <c r="AK258" s="395">
        <v>1289</v>
      </c>
      <c r="AL258" s="395">
        <v>7893</v>
      </c>
      <c r="AM258" s="395">
        <v>0</v>
      </c>
      <c r="AN258" s="395">
        <v>2190</v>
      </c>
      <c r="AO258" s="395">
        <v>2571</v>
      </c>
      <c r="AP258" s="395">
        <v>135</v>
      </c>
    </row>
    <row r="259" spans="1:42">
      <c r="A259" s="395">
        <v>6</v>
      </c>
      <c r="B259" s="395"/>
      <c r="C259" s="395">
        <v>2024</v>
      </c>
      <c r="D259" s="395">
        <v>99</v>
      </c>
      <c r="E259" s="395">
        <v>99</v>
      </c>
      <c r="F259" s="395">
        <v>99</v>
      </c>
      <c r="G259" s="395">
        <v>3</v>
      </c>
      <c r="H259" s="395">
        <v>2</v>
      </c>
      <c r="I259" s="395">
        <v>99</v>
      </c>
      <c r="J259" s="395">
        <v>999</v>
      </c>
      <c r="K259" s="395">
        <v>99</v>
      </c>
      <c r="L259" s="395">
        <v>99</v>
      </c>
      <c r="M259" s="395">
        <v>99</v>
      </c>
      <c r="N259" s="395">
        <v>99</v>
      </c>
      <c r="O259" s="395">
        <v>99</v>
      </c>
      <c r="P259" s="395">
        <v>9999</v>
      </c>
      <c r="Q259" s="395">
        <v>88</v>
      </c>
      <c r="R259" s="395">
        <v>83835</v>
      </c>
      <c r="S259" s="395">
        <v>83591</v>
      </c>
      <c r="T259" s="395">
        <v>3.4841533965527529</v>
      </c>
      <c r="U259" s="395">
        <v>60.943570480075607</v>
      </c>
      <c r="V259" s="395">
        <v>88.193692102934946</v>
      </c>
      <c r="W259" s="395">
        <v>81.402777811007596</v>
      </c>
      <c r="X259" s="395">
        <v>3.5784576847378777E-2</v>
      </c>
      <c r="Y259" s="395">
        <v>7.1569153694757554E-2</v>
      </c>
      <c r="Z259" s="395">
        <v>0</v>
      </c>
      <c r="AA259" s="395">
        <v>7.3047941057732082</v>
      </c>
      <c r="AB259" s="395">
        <v>2.3931430309253043</v>
      </c>
      <c r="AC259" s="395">
        <v>-116.06720078234864</v>
      </c>
      <c r="AD259" s="395">
        <v>29.860235505310634</v>
      </c>
      <c r="AE259" s="395">
        <v>29.875090491993511</v>
      </c>
      <c r="AF259" s="395">
        <v>1362</v>
      </c>
      <c r="AG259" s="395">
        <v>0</v>
      </c>
      <c r="AH259" s="395">
        <v>0</v>
      </c>
      <c r="AI259" s="395">
        <v>601</v>
      </c>
      <c r="AJ259" s="395">
        <v>3078</v>
      </c>
      <c r="AK259" s="395">
        <v>442</v>
      </c>
      <c r="AL259" s="395">
        <v>4818</v>
      </c>
      <c r="AM259" s="395">
        <v>0</v>
      </c>
      <c r="AN259" s="395">
        <v>1121</v>
      </c>
      <c r="AO259" s="395">
        <v>1253</v>
      </c>
      <c r="AP259" s="395">
        <v>32</v>
      </c>
    </row>
    <row r="260" spans="1:42">
      <c r="A260" s="395">
        <v>6</v>
      </c>
      <c r="B260" s="395"/>
      <c r="C260" s="395">
        <v>2024</v>
      </c>
      <c r="D260" s="395">
        <v>99</v>
      </c>
      <c r="E260" s="395">
        <v>99</v>
      </c>
      <c r="F260" s="395">
        <v>99</v>
      </c>
      <c r="G260" s="395">
        <v>4</v>
      </c>
      <c r="H260" s="395">
        <v>1</v>
      </c>
      <c r="I260" s="395">
        <v>99</v>
      </c>
      <c r="J260" s="395">
        <v>999</v>
      </c>
      <c r="K260" s="395">
        <v>99</v>
      </c>
      <c r="L260" s="395">
        <v>99</v>
      </c>
      <c r="M260" s="395">
        <v>99</v>
      </c>
      <c r="N260" s="395">
        <v>99</v>
      </c>
      <c r="O260" s="395">
        <v>99</v>
      </c>
      <c r="P260" s="395">
        <v>9999</v>
      </c>
      <c r="Q260" s="395">
        <v>115</v>
      </c>
      <c r="R260" s="395">
        <v>79605</v>
      </c>
      <c r="S260" s="395">
        <v>79396</v>
      </c>
      <c r="T260" s="395">
        <v>3.8607248288424074</v>
      </c>
      <c r="U260" s="395">
        <v>60.680701798579307</v>
      </c>
      <c r="V260" s="395">
        <v>86.265414387837893</v>
      </c>
      <c r="W260" s="395">
        <v>79.622977479973059</v>
      </c>
      <c r="X260" s="395">
        <v>3.011117392123611</v>
      </c>
      <c r="Y260" s="395">
        <v>6.0222347842472219</v>
      </c>
      <c r="Z260" s="395">
        <v>0</v>
      </c>
      <c r="AA260" s="395">
        <v>8.3792305708248875</v>
      </c>
      <c r="AB260" s="395">
        <v>2.3863361293246022</v>
      </c>
      <c r="AC260" s="395">
        <v>-90.326566674937737</v>
      </c>
      <c r="AD260" s="395">
        <v>90.120228229860075</v>
      </c>
      <c r="AE260" s="395">
        <v>89.994197767225614</v>
      </c>
      <c r="AF260" s="395">
        <v>934</v>
      </c>
      <c r="AG260" s="395">
        <v>1</v>
      </c>
      <c r="AH260" s="395">
        <v>0</v>
      </c>
      <c r="AI260" s="395">
        <v>296</v>
      </c>
      <c r="AJ260" s="395">
        <v>4135</v>
      </c>
      <c r="AK260" s="395">
        <v>1222</v>
      </c>
      <c r="AL260" s="395">
        <v>4991</v>
      </c>
      <c r="AM260" s="395">
        <v>1</v>
      </c>
      <c r="AN260" s="395">
        <v>1270</v>
      </c>
      <c r="AO260" s="395">
        <v>389</v>
      </c>
      <c r="AP260" s="395">
        <v>46</v>
      </c>
    </row>
    <row r="261" spans="1:42">
      <c r="A261" s="395">
        <v>6</v>
      </c>
      <c r="B261" s="395"/>
      <c r="C261" s="395">
        <v>2024</v>
      </c>
      <c r="D261" s="395">
        <v>99</v>
      </c>
      <c r="E261" s="395">
        <v>99</v>
      </c>
      <c r="F261" s="395">
        <v>99</v>
      </c>
      <c r="G261" s="395">
        <v>4</v>
      </c>
      <c r="H261" s="395">
        <v>2</v>
      </c>
      <c r="I261" s="395">
        <v>99</v>
      </c>
      <c r="J261" s="395">
        <v>999</v>
      </c>
      <c r="K261" s="395">
        <v>99</v>
      </c>
      <c r="L261" s="395">
        <v>99</v>
      </c>
      <c r="M261" s="395">
        <v>99</v>
      </c>
      <c r="N261" s="395">
        <v>99</v>
      </c>
      <c r="O261" s="395">
        <v>99</v>
      </c>
      <c r="P261" s="395">
        <v>9999</v>
      </c>
      <c r="Q261" s="395">
        <v>28</v>
      </c>
      <c r="R261" s="395">
        <v>8727</v>
      </c>
      <c r="S261" s="395">
        <v>8688</v>
      </c>
      <c r="T261" s="395">
        <v>2.3810014896298846</v>
      </c>
      <c r="U261" s="395">
        <v>61.757481583793755</v>
      </c>
      <c r="V261" s="395">
        <v>87.651477287011815</v>
      </c>
      <c r="W261" s="395">
        <v>80.902313535911745</v>
      </c>
      <c r="X261" s="395">
        <v>0</v>
      </c>
      <c r="Y261" s="395">
        <v>0</v>
      </c>
      <c r="Z261" s="395">
        <v>0</v>
      </c>
      <c r="AA261" s="395">
        <v>8.8347391304935528</v>
      </c>
      <c r="AB261" s="395">
        <v>2.6293869265853158</v>
      </c>
      <c r="AC261" s="395">
        <v>-78.146333797954398</v>
      </c>
      <c r="AD261" s="395">
        <v>9.8797717701399232</v>
      </c>
      <c r="AE261" s="395">
        <v>10.005802232774345</v>
      </c>
      <c r="AF261" s="395">
        <v>43</v>
      </c>
      <c r="AG261" s="395">
        <v>0</v>
      </c>
      <c r="AH261" s="395">
        <v>0</v>
      </c>
      <c r="AI261" s="395">
        <v>2</v>
      </c>
      <c r="AJ261" s="395">
        <v>1562</v>
      </c>
      <c r="AK261" s="395">
        <v>228</v>
      </c>
      <c r="AL261" s="395">
        <v>1420</v>
      </c>
      <c r="AM261" s="395">
        <v>0</v>
      </c>
      <c r="AN261" s="395">
        <v>46</v>
      </c>
      <c r="AO261" s="395">
        <v>36</v>
      </c>
      <c r="AP261" s="395">
        <v>6</v>
      </c>
    </row>
    <row r="262" spans="1:42">
      <c r="A262" s="395">
        <v>6</v>
      </c>
      <c r="B262" s="395"/>
      <c r="C262" s="395">
        <v>2023</v>
      </c>
      <c r="D262" s="395">
        <v>99</v>
      </c>
      <c r="E262" s="395">
        <v>99</v>
      </c>
      <c r="F262" s="395">
        <v>99</v>
      </c>
      <c r="G262" s="395">
        <v>1</v>
      </c>
      <c r="H262" s="395">
        <v>1</v>
      </c>
      <c r="I262" s="395">
        <v>99</v>
      </c>
      <c r="J262" s="395">
        <v>999</v>
      </c>
      <c r="K262" s="395">
        <v>99</v>
      </c>
      <c r="L262" s="395">
        <v>99</v>
      </c>
      <c r="M262" s="395">
        <v>99</v>
      </c>
      <c r="N262" s="395">
        <v>99</v>
      </c>
      <c r="O262" s="395">
        <v>99</v>
      </c>
      <c r="P262" s="395">
        <v>9999</v>
      </c>
      <c r="Q262" s="395">
        <v>552</v>
      </c>
      <c r="R262" s="395">
        <v>388243</v>
      </c>
      <c r="S262" s="395">
        <v>386984</v>
      </c>
      <c r="T262" s="395">
        <v>4.4803795561027515</v>
      </c>
      <c r="U262" s="395">
        <v>60.428780001240341</v>
      </c>
      <c r="V262" s="395">
        <v>91.203180250244671</v>
      </c>
      <c r="W262" s="395">
        <v>84.180535370972677</v>
      </c>
      <c r="X262" s="395">
        <v>3.1629675229173482</v>
      </c>
      <c r="Y262" s="395">
        <v>6.3259350458346963</v>
      </c>
      <c r="Z262" s="395">
        <v>0</v>
      </c>
      <c r="AA262" s="395">
        <v>7.4434418179753523</v>
      </c>
      <c r="AB262" s="395">
        <v>2.7054410751966405</v>
      </c>
      <c r="AC262" s="395">
        <v>-88.879823654712894</v>
      </c>
      <c r="AD262" s="395">
        <v>59.829008461738795</v>
      </c>
      <c r="AE262" s="395">
        <v>59.308666902651858</v>
      </c>
      <c r="AF262" s="395">
        <v>6161</v>
      </c>
      <c r="AG262" s="395">
        <v>0</v>
      </c>
      <c r="AH262" s="395">
        <v>0</v>
      </c>
      <c r="AI262" s="395">
        <v>2139</v>
      </c>
      <c r="AJ262" s="395">
        <v>14980</v>
      </c>
      <c r="AK262" s="395">
        <v>3467</v>
      </c>
      <c r="AL262" s="395">
        <v>14431</v>
      </c>
      <c r="AM262" s="395">
        <v>23</v>
      </c>
      <c r="AN262" s="395">
        <v>3522</v>
      </c>
      <c r="AO262" s="395">
        <v>3294</v>
      </c>
      <c r="AP262" s="395">
        <v>240</v>
      </c>
    </row>
    <row r="263" spans="1:42">
      <c r="A263" s="395">
        <v>6</v>
      </c>
      <c r="B263" s="395"/>
      <c r="C263" s="395">
        <v>2023</v>
      </c>
      <c r="D263" s="395">
        <v>99</v>
      </c>
      <c r="E263" s="395">
        <v>99</v>
      </c>
      <c r="F263" s="395">
        <v>99</v>
      </c>
      <c r="G263" s="395">
        <v>1</v>
      </c>
      <c r="H263" s="395">
        <v>2</v>
      </c>
      <c r="I263" s="395">
        <v>99</v>
      </c>
      <c r="J263" s="395">
        <v>999</v>
      </c>
      <c r="K263" s="395">
        <v>99</v>
      </c>
      <c r="L263" s="395">
        <v>99</v>
      </c>
      <c r="M263" s="395">
        <v>99</v>
      </c>
      <c r="N263" s="395">
        <v>99</v>
      </c>
      <c r="O263" s="395">
        <v>99</v>
      </c>
      <c r="P263" s="395">
        <v>9999</v>
      </c>
      <c r="Q263" s="395">
        <v>395</v>
      </c>
      <c r="R263" s="395">
        <v>260678</v>
      </c>
      <c r="S263" s="395">
        <v>259376</v>
      </c>
      <c r="T263" s="395">
        <v>4.4782912251896967</v>
      </c>
      <c r="U263" s="395">
        <v>60.463038214792427</v>
      </c>
      <c r="V263" s="395">
        <v>93.363741075925219</v>
      </c>
      <c r="W263" s="395">
        <v>86.174733013077059</v>
      </c>
      <c r="X263" s="395">
        <v>0.64293879805737364</v>
      </c>
      <c r="Y263" s="395">
        <v>1.2858775961147471</v>
      </c>
      <c r="Z263" s="395">
        <v>0</v>
      </c>
      <c r="AA263" s="395">
        <v>6.0632218603855748</v>
      </c>
      <c r="AB263" s="395">
        <v>2.7045160503917498</v>
      </c>
      <c r="AC263" s="395">
        <v>-122.5601696189597</v>
      </c>
      <c r="AD263" s="395">
        <v>40.170991538261198</v>
      </c>
      <c r="AE263" s="395">
        <v>40.691333097348142</v>
      </c>
      <c r="AF263" s="395">
        <v>3876</v>
      </c>
      <c r="AG263" s="395">
        <v>5</v>
      </c>
      <c r="AH263" s="395">
        <v>0</v>
      </c>
      <c r="AI263" s="395">
        <v>1455</v>
      </c>
      <c r="AJ263" s="395">
        <v>12901</v>
      </c>
      <c r="AK263" s="395">
        <v>3369</v>
      </c>
      <c r="AL263" s="395">
        <v>14584</v>
      </c>
      <c r="AM263" s="395">
        <v>5</v>
      </c>
      <c r="AN263" s="395">
        <v>6221</v>
      </c>
      <c r="AO263" s="395">
        <v>2741</v>
      </c>
      <c r="AP263" s="395">
        <v>158</v>
      </c>
    </row>
    <row r="264" spans="1:42">
      <c r="A264" s="395">
        <v>6</v>
      </c>
      <c r="B264" s="395"/>
      <c r="C264" s="395">
        <v>2023</v>
      </c>
      <c r="D264" s="395">
        <v>99</v>
      </c>
      <c r="E264" s="395">
        <v>99</v>
      </c>
      <c r="F264" s="395">
        <v>99</v>
      </c>
      <c r="G264" s="395">
        <v>2</v>
      </c>
      <c r="H264" s="395">
        <v>1</v>
      </c>
      <c r="I264" s="395">
        <v>99</v>
      </c>
      <c r="J264" s="395">
        <v>999</v>
      </c>
      <c r="K264" s="395">
        <v>99</v>
      </c>
      <c r="L264" s="395">
        <v>99</v>
      </c>
      <c r="M264" s="395">
        <v>99</v>
      </c>
      <c r="N264" s="395">
        <v>99</v>
      </c>
      <c r="O264" s="395">
        <v>99</v>
      </c>
      <c r="P264" s="395">
        <v>9999</v>
      </c>
      <c r="Q264" s="395">
        <v>391</v>
      </c>
      <c r="R264" s="395">
        <v>293353</v>
      </c>
      <c r="S264" s="395">
        <v>291763</v>
      </c>
      <c r="T264" s="395">
        <v>3.9851544044206126</v>
      </c>
      <c r="U264" s="395">
        <v>60.627862340324178</v>
      </c>
      <c r="V264" s="395">
        <v>91.463700544526318</v>
      </c>
      <c r="W264" s="395">
        <v>84.420995602595951</v>
      </c>
      <c r="X264" s="395">
        <v>1.5800077040289344</v>
      </c>
      <c r="Y264" s="395">
        <v>3.1600154080578688</v>
      </c>
      <c r="Z264" s="395">
        <v>0</v>
      </c>
      <c r="AA264" s="395">
        <v>6.625888928256475</v>
      </c>
      <c r="AB264" s="395">
        <v>2.4143224490538726</v>
      </c>
      <c r="AC264" s="395">
        <v>-157.9090640765302</v>
      </c>
      <c r="AD264" s="395">
        <v>63.499756480329026</v>
      </c>
      <c r="AE264" s="395">
        <v>63.925036691615695</v>
      </c>
      <c r="AF264" s="395">
        <v>5201</v>
      </c>
      <c r="AG264" s="395">
        <v>3</v>
      </c>
      <c r="AH264" s="395">
        <v>0</v>
      </c>
      <c r="AI264" s="395">
        <v>1490</v>
      </c>
      <c r="AJ264" s="395">
        <v>24402</v>
      </c>
      <c r="AK264" s="395">
        <v>6782</v>
      </c>
      <c r="AL264" s="395">
        <v>30570</v>
      </c>
      <c r="AM264" s="395">
        <v>10</v>
      </c>
      <c r="AN264" s="395">
        <v>3421</v>
      </c>
      <c r="AO264" s="395">
        <v>2363</v>
      </c>
      <c r="AP264" s="395">
        <v>188</v>
      </c>
    </row>
    <row r="265" spans="1:42">
      <c r="A265" s="395">
        <v>6</v>
      </c>
      <c r="B265" s="395"/>
      <c r="C265" s="395">
        <v>2023</v>
      </c>
      <c r="D265" s="395">
        <v>99</v>
      </c>
      <c r="E265" s="395">
        <v>99</v>
      </c>
      <c r="F265" s="395">
        <v>99</v>
      </c>
      <c r="G265" s="395">
        <v>2</v>
      </c>
      <c r="H265" s="395">
        <v>2</v>
      </c>
      <c r="I265" s="395">
        <v>99</v>
      </c>
      <c r="J265" s="395">
        <v>999</v>
      </c>
      <c r="K265" s="395">
        <v>99</v>
      </c>
      <c r="L265" s="395">
        <v>99</v>
      </c>
      <c r="M265" s="395">
        <v>99</v>
      </c>
      <c r="N265" s="395">
        <v>99</v>
      </c>
      <c r="O265" s="395">
        <v>99</v>
      </c>
      <c r="P265" s="395">
        <v>9999</v>
      </c>
      <c r="Q265" s="395">
        <v>261</v>
      </c>
      <c r="R265" s="395">
        <v>168622</v>
      </c>
      <c r="S265" s="395">
        <v>166052</v>
      </c>
      <c r="T265" s="395">
        <v>3.461879232840317</v>
      </c>
      <c r="U265" s="395">
        <v>60.942144629393198</v>
      </c>
      <c r="V265" s="395">
        <v>90.89250690675415</v>
      </c>
      <c r="W265" s="395">
        <v>83.893783874931103</v>
      </c>
      <c r="X265" s="395">
        <v>0.48214349254545685</v>
      </c>
      <c r="Y265" s="395">
        <v>0.96428698509091371</v>
      </c>
      <c r="Z265" s="395">
        <v>0</v>
      </c>
      <c r="AA265" s="395">
        <v>1.8955147422797751</v>
      </c>
      <c r="AB265" s="395">
        <v>2.4337921839909225</v>
      </c>
      <c r="AC265" s="395">
        <v>-776.94066843098574</v>
      </c>
      <c r="AD265" s="395">
        <v>36.500243519670967</v>
      </c>
      <c r="AE265" s="395">
        <v>36.074963308384305</v>
      </c>
      <c r="AF265" s="395">
        <v>1548</v>
      </c>
      <c r="AG265" s="395">
        <v>3</v>
      </c>
      <c r="AH265" s="395">
        <v>1</v>
      </c>
      <c r="AI265" s="395">
        <v>315</v>
      </c>
      <c r="AJ265" s="395">
        <v>7884</v>
      </c>
      <c r="AK265" s="395">
        <v>2509</v>
      </c>
      <c r="AL265" s="395">
        <v>23692</v>
      </c>
      <c r="AM265" s="395">
        <v>10</v>
      </c>
      <c r="AN265" s="395">
        <v>3096</v>
      </c>
      <c r="AO265" s="395">
        <v>923</v>
      </c>
      <c r="AP265" s="395">
        <v>106</v>
      </c>
    </row>
    <row r="266" spans="1:42">
      <c r="A266" s="395">
        <v>6</v>
      </c>
      <c r="B266" s="395"/>
      <c r="C266" s="395">
        <v>2023</v>
      </c>
      <c r="D266" s="395">
        <v>99</v>
      </c>
      <c r="E266" s="395">
        <v>99</v>
      </c>
      <c r="F266" s="395">
        <v>99</v>
      </c>
      <c r="G266" s="395">
        <v>3</v>
      </c>
      <c r="H266" s="395">
        <v>1</v>
      </c>
      <c r="I266" s="395">
        <v>99</v>
      </c>
      <c r="J266" s="395">
        <v>999</v>
      </c>
      <c r="K266" s="395">
        <v>99</v>
      </c>
      <c r="L266" s="395">
        <v>99</v>
      </c>
      <c r="M266" s="395">
        <v>99</v>
      </c>
      <c r="N266" s="395">
        <v>99</v>
      </c>
      <c r="O266" s="395">
        <v>99</v>
      </c>
      <c r="P266" s="395">
        <v>9999</v>
      </c>
      <c r="Q266" s="395">
        <v>275</v>
      </c>
      <c r="R266" s="395">
        <v>207804</v>
      </c>
      <c r="S266" s="395">
        <v>206959</v>
      </c>
      <c r="T266" s="395">
        <v>4.333434390098363</v>
      </c>
      <c r="U266" s="395">
        <v>60.501041269043633</v>
      </c>
      <c r="V266" s="395">
        <v>90.208126389618727</v>
      </c>
      <c r="W266" s="395">
        <v>83.262100657618419</v>
      </c>
      <c r="X266" s="395">
        <v>3.0576889761506036</v>
      </c>
      <c r="Y266" s="395">
        <v>6.1153779523012073</v>
      </c>
      <c r="Z266" s="395">
        <v>0</v>
      </c>
      <c r="AA266" s="395">
        <v>7.7333508250793219</v>
      </c>
      <c r="AB266" s="395">
        <v>2.4964003439622222</v>
      </c>
      <c r="AC266" s="395">
        <v>-126.35069590814437</v>
      </c>
      <c r="AD266" s="395">
        <v>73.145954698252353</v>
      </c>
      <c r="AE266" s="395">
        <v>73.192971643564064</v>
      </c>
      <c r="AF266" s="395">
        <v>3199</v>
      </c>
      <c r="AG266" s="395">
        <v>1</v>
      </c>
      <c r="AH266" s="395">
        <v>0</v>
      </c>
      <c r="AI266" s="395">
        <v>1452</v>
      </c>
      <c r="AJ266" s="395">
        <v>7572</v>
      </c>
      <c r="AK266" s="395">
        <v>1334</v>
      </c>
      <c r="AL266" s="395">
        <v>7997</v>
      </c>
      <c r="AM266" s="395">
        <v>0</v>
      </c>
      <c r="AN266" s="395">
        <v>2315</v>
      </c>
      <c r="AO266" s="395">
        <v>2907</v>
      </c>
      <c r="AP266" s="395">
        <v>147</v>
      </c>
    </row>
    <row r="267" spans="1:42">
      <c r="A267" s="395">
        <v>6</v>
      </c>
      <c r="B267" s="395"/>
      <c r="C267" s="395">
        <v>2023</v>
      </c>
      <c r="D267" s="395">
        <v>99</v>
      </c>
      <c r="E267" s="395">
        <v>99</v>
      </c>
      <c r="F267" s="395">
        <v>99</v>
      </c>
      <c r="G267" s="395">
        <v>3</v>
      </c>
      <c r="H267" s="395">
        <v>2</v>
      </c>
      <c r="I267" s="395">
        <v>99</v>
      </c>
      <c r="J267" s="395">
        <v>999</v>
      </c>
      <c r="K267" s="395">
        <v>99</v>
      </c>
      <c r="L267" s="395">
        <v>99</v>
      </c>
      <c r="M267" s="395">
        <v>99</v>
      </c>
      <c r="N267" s="395">
        <v>99</v>
      </c>
      <c r="O267" s="395">
        <v>99</v>
      </c>
      <c r="P267" s="395">
        <v>9999</v>
      </c>
      <c r="Q267" s="395">
        <v>81</v>
      </c>
      <c r="R267" s="395">
        <v>76291</v>
      </c>
      <c r="S267" s="395">
        <v>75961</v>
      </c>
      <c r="T267" s="395">
        <v>3.5086183167083926</v>
      </c>
      <c r="U267" s="395">
        <v>60.981898605863549</v>
      </c>
      <c r="V267" s="395">
        <v>89.989506789586386</v>
      </c>
      <c r="W267" s="395">
        <v>83.060314766788196</v>
      </c>
      <c r="X267" s="395">
        <v>6.2916988897772974E-2</v>
      </c>
      <c r="Y267" s="395">
        <v>0.12583397779554595</v>
      </c>
      <c r="Z267" s="395">
        <v>0</v>
      </c>
      <c r="AA267" s="395">
        <v>7.7648766781599123</v>
      </c>
      <c r="AB267" s="395">
        <v>2.4980030743999859</v>
      </c>
      <c r="AC267" s="395">
        <v>-120.4601842161757</v>
      </c>
      <c r="AD267" s="395">
        <v>26.854045301747657</v>
      </c>
      <c r="AE267" s="395">
        <v>26.807028356435943</v>
      </c>
      <c r="AF267" s="395">
        <v>1143</v>
      </c>
      <c r="AG267" s="395">
        <v>0</v>
      </c>
      <c r="AH267" s="395">
        <v>0</v>
      </c>
      <c r="AI267" s="395">
        <v>450</v>
      </c>
      <c r="AJ267" s="395">
        <v>2286</v>
      </c>
      <c r="AK267" s="395">
        <v>371</v>
      </c>
      <c r="AL267" s="395">
        <v>3893</v>
      </c>
      <c r="AM267" s="395">
        <v>0</v>
      </c>
      <c r="AN267" s="395">
        <v>1000</v>
      </c>
      <c r="AO267" s="395">
        <v>1069</v>
      </c>
      <c r="AP267" s="395">
        <v>34</v>
      </c>
    </row>
    <row r="268" spans="1:42">
      <c r="A268" s="395">
        <v>6</v>
      </c>
      <c r="B268" s="395"/>
      <c r="C268" s="395">
        <v>2023</v>
      </c>
      <c r="D268" s="395">
        <v>99</v>
      </c>
      <c r="E268" s="395">
        <v>99</v>
      </c>
      <c r="F268" s="395">
        <v>99</v>
      </c>
      <c r="G268" s="395">
        <v>4</v>
      </c>
      <c r="H268" s="395">
        <v>1</v>
      </c>
      <c r="I268" s="395">
        <v>99</v>
      </c>
      <c r="J268" s="395">
        <v>999</v>
      </c>
      <c r="K268" s="395">
        <v>99</v>
      </c>
      <c r="L268" s="395">
        <v>99</v>
      </c>
      <c r="M268" s="395">
        <v>99</v>
      </c>
      <c r="N268" s="395">
        <v>99</v>
      </c>
      <c r="O268" s="395">
        <v>99</v>
      </c>
      <c r="P268" s="395">
        <v>9999</v>
      </c>
      <c r="Q268" s="395">
        <v>121</v>
      </c>
      <c r="R268" s="395">
        <v>78980</v>
      </c>
      <c r="S268" s="395">
        <v>78746</v>
      </c>
      <c r="T268" s="395">
        <v>4.1053178019751826</v>
      </c>
      <c r="U268" s="395">
        <v>60.584232849922557</v>
      </c>
      <c r="V268" s="395">
        <v>88.154651904244517</v>
      </c>
      <c r="W268" s="395">
        <v>81.366743707617061</v>
      </c>
      <c r="X268" s="395">
        <v>3.2375284882248678</v>
      </c>
      <c r="Y268" s="395">
        <v>6.4750569764497357</v>
      </c>
      <c r="Z268" s="395">
        <v>0</v>
      </c>
      <c r="AA268" s="395">
        <v>9.2184910108480889</v>
      </c>
      <c r="AB268" s="395">
        <v>2.4621993864299898</v>
      </c>
      <c r="AC268" s="395">
        <v>-84.775259274170978</v>
      </c>
      <c r="AD268" s="395">
        <v>90.131008353494366</v>
      </c>
      <c r="AE268" s="395">
        <v>90.085227672044837</v>
      </c>
      <c r="AF268" s="395">
        <v>1203</v>
      </c>
      <c r="AG268" s="395">
        <v>0</v>
      </c>
      <c r="AH268" s="395">
        <v>0</v>
      </c>
      <c r="AI268" s="395">
        <v>435</v>
      </c>
      <c r="AJ268" s="395">
        <v>3764</v>
      </c>
      <c r="AK268" s="395">
        <v>824</v>
      </c>
      <c r="AL268" s="395">
        <v>4125</v>
      </c>
      <c r="AM268" s="395">
        <v>3</v>
      </c>
      <c r="AN268" s="395">
        <v>1821</v>
      </c>
      <c r="AO268" s="395">
        <v>509</v>
      </c>
      <c r="AP268" s="395">
        <v>46</v>
      </c>
    </row>
    <row r="269" spans="1:42">
      <c r="A269" s="395">
        <v>6</v>
      </c>
      <c r="B269" s="395"/>
      <c r="C269" s="395">
        <v>2023</v>
      </c>
      <c r="D269" s="395">
        <v>99</v>
      </c>
      <c r="E269" s="395">
        <v>99</v>
      </c>
      <c r="F269" s="395">
        <v>99</v>
      </c>
      <c r="G269" s="395">
        <v>4</v>
      </c>
      <c r="H269" s="395">
        <v>2</v>
      </c>
      <c r="I269" s="395">
        <v>99</v>
      </c>
      <c r="J269" s="395">
        <v>999</v>
      </c>
      <c r="K269" s="395">
        <v>99</v>
      </c>
      <c r="L269" s="395">
        <v>99</v>
      </c>
      <c r="M269" s="395">
        <v>99</v>
      </c>
      <c r="N269" s="395">
        <v>99</v>
      </c>
      <c r="O269" s="395">
        <v>99</v>
      </c>
      <c r="P269" s="395">
        <v>9999</v>
      </c>
      <c r="Q269" s="395">
        <v>28</v>
      </c>
      <c r="R269" s="395">
        <v>8648</v>
      </c>
      <c r="S269" s="395">
        <v>8608</v>
      </c>
      <c r="T269" s="395">
        <v>2.3234273820536546</v>
      </c>
      <c r="U269" s="395">
        <v>61.813080855018598</v>
      </c>
      <c r="V269" s="395">
        <v>88.847885712904983</v>
      </c>
      <c r="W269" s="395">
        <v>82.00659851301107</v>
      </c>
      <c r="X269" s="395">
        <v>0</v>
      </c>
      <c r="Y269" s="395">
        <v>0</v>
      </c>
      <c r="Z269" s="395">
        <v>0</v>
      </c>
      <c r="AA269" s="395">
        <v>8.2481884853874021</v>
      </c>
      <c r="AB269" s="395">
        <v>2.5475552985241401</v>
      </c>
      <c r="AC269" s="395">
        <v>-119.37246405708038</v>
      </c>
      <c r="AD269" s="395">
        <v>9.8689916465056839</v>
      </c>
      <c r="AE269" s="395">
        <v>9.9147723279551716</v>
      </c>
      <c r="AF269" s="395">
        <v>75</v>
      </c>
      <c r="AG269" s="395">
        <v>0</v>
      </c>
      <c r="AH269" s="395">
        <v>0</v>
      </c>
      <c r="AI269" s="395">
        <v>9</v>
      </c>
      <c r="AJ269" s="395">
        <v>1081</v>
      </c>
      <c r="AK269" s="395">
        <v>177</v>
      </c>
      <c r="AL269" s="395">
        <v>1315</v>
      </c>
      <c r="AM269" s="395">
        <v>0</v>
      </c>
      <c r="AN269" s="395">
        <v>51</v>
      </c>
      <c r="AO269" s="395">
        <v>73</v>
      </c>
      <c r="AP269" s="395">
        <v>9</v>
      </c>
    </row>
    <row r="270" spans="1:42">
      <c r="A270" s="395">
        <v>6</v>
      </c>
      <c r="B270" s="395"/>
      <c r="C270" s="395">
        <v>2022</v>
      </c>
      <c r="D270" s="395">
        <v>99</v>
      </c>
      <c r="E270" s="395">
        <v>99</v>
      </c>
      <c r="F270" s="395">
        <v>99</v>
      </c>
      <c r="G270" s="395">
        <v>1</v>
      </c>
      <c r="H270" s="395">
        <v>1</v>
      </c>
      <c r="I270" s="395">
        <v>99</v>
      </c>
      <c r="J270" s="395">
        <v>999</v>
      </c>
      <c r="K270" s="395">
        <v>99</v>
      </c>
      <c r="L270" s="395">
        <v>99</v>
      </c>
      <c r="M270" s="395">
        <v>99</v>
      </c>
      <c r="N270" s="395">
        <v>99</v>
      </c>
      <c r="O270" s="395">
        <v>99</v>
      </c>
      <c r="P270" s="395">
        <v>9999</v>
      </c>
      <c r="Q270" s="395">
        <v>616</v>
      </c>
      <c r="R270" s="395">
        <v>387337</v>
      </c>
      <c r="S270" s="395">
        <v>385999</v>
      </c>
      <c r="T270" s="395">
        <v>4.6797517407322315</v>
      </c>
      <c r="U270" s="395">
        <v>60.303381614978306</v>
      </c>
      <c r="V270" s="395">
        <v>93.493491920619121</v>
      </c>
      <c r="W270" s="395">
        <v>86.294493042727694</v>
      </c>
      <c r="X270" s="395">
        <v>2.9986807353803009</v>
      </c>
      <c r="Y270" s="395">
        <v>5.9973614707606018</v>
      </c>
      <c r="Z270" s="395">
        <v>0</v>
      </c>
      <c r="AA270" s="395">
        <v>7.7158414698157891</v>
      </c>
      <c r="AB270" s="395">
        <v>2.603427530439582</v>
      </c>
      <c r="AC270" s="395">
        <v>-98.652877576737183</v>
      </c>
      <c r="AD270" s="395">
        <v>60.29558045881285</v>
      </c>
      <c r="AE270" s="395">
        <v>60.125072791403134</v>
      </c>
      <c r="AF270" s="395">
        <v>6296</v>
      </c>
      <c r="AG270" s="395">
        <v>1</v>
      </c>
      <c r="AH270" s="395">
        <v>0</v>
      </c>
      <c r="AI270" s="395">
        <v>1875</v>
      </c>
      <c r="AJ270" s="395">
        <v>10983</v>
      </c>
      <c r="AK270" s="395">
        <v>2523</v>
      </c>
      <c r="AL270" s="395">
        <v>19467</v>
      </c>
      <c r="AM270" s="395">
        <v>9</v>
      </c>
      <c r="AN270" s="395">
        <v>3308</v>
      </c>
      <c r="AO270" s="395">
        <v>3332</v>
      </c>
      <c r="AP270" s="395">
        <v>271</v>
      </c>
    </row>
    <row r="271" spans="1:42">
      <c r="A271" s="395">
        <v>6</v>
      </c>
      <c r="B271" s="395"/>
      <c r="C271" s="395">
        <v>2022</v>
      </c>
      <c r="D271" s="395">
        <v>99</v>
      </c>
      <c r="E271" s="395">
        <v>99</v>
      </c>
      <c r="F271" s="395">
        <v>99</v>
      </c>
      <c r="G271" s="395">
        <v>1</v>
      </c>
      <c r="H271" s="395">
        <v>2</v>
      </c>
      <c r="I271" s="395">
        <v>99</v>
      </c>
      <c r="J271" s="395">
        <v>999</v>
      </c>
      <c r="K271" s="395">
        <v>99</v>
      </c>
      <c r="L271" s="395">
        <v>99</v>
      </c>
      <c r="M271" s="395">
        <v>99</v>
      </c>
      <c r="N271" s="395">
        <v>99</v>
      </c>
      <c r="O271" s="395">
        <v>99</v>
      </c>
      <c r="P271" s="395">
        <v>9999</v>
      </c>
      <c r="Q271" s="395">
        <v>412</v>
      </c>
      <c r="R271" s="395">
        <v>255060</v>
      </c>
      <c r="S271" s="395">
        <v>254252</v>
      </c>
      <c r="T271" s="395">
        <v>4.1831725868423124</v>
      </c>
      <c r="U271" s="395">
        <v>60.627338231361009</v>
      </c>
      <c r="V271" s="395">
        <v>94.12612322128038</v>
      </c>
      <c r="W271" s="395">
        <v>86.878411733240725</v>
      </c>
      <c r="X271" s="395">
        <v>0.85313259625186244</v>
      </c>
      <c r="Y271" s="395">
        <v>1.7062651925037249</v>
      </c>
      <c r="Z271" s="395">
        <v>0</v>
      </c>
      <c r="AA271" s="395">
        <v>6.5465770452101548</v>
      </c>
      <c r="AB271" s="395">
        <v>2.7101888000755072</v>
      </c>
      <c r="AC271" s="395">
        <v>-108.50702279624127</v>
      </c>
      <c r="AD271" s="395">
        <v>39.704419541187136</v>
      </c>
      <c r="AE271" s="395">
        <v>39.874927208596873</v>
      </c>
      <c r="AF271" s="395">
        <v>3563</v>
      </c>
      <c r="AG271" s="395">
        <v>5</v>
      </c>
      <c r="AH271" s="395">
        <v>0</v>
      </c>
      <c r="AI271" s="395">
        <v>1617</v>
      </c>
      <c r="AJ271" s="395">
        <v>11607</v>
      </c>
      <c r="AK271" s="395">
        <v>3195</v>
      </c>
      <c r="AL271" s="395">
        <v>15267</v>
      </c>
      <c r="AM271" s="395">
        <v>7</v>
      </c>
      <c r="AN271" s="395">
        <v>5967</v>
      </c>
      <c r="AO271" s="395">
        <v>2771</v>
      </c>
      <c r="AP271" s="395">
        <v>153</v>
      </c>
    </row>
    <row r="272" spans="1:42">
      <c r="A272" s="395">
        <v>6</v>
      </c>
      <c r="B272" s="395"/>
      <c r="C272" s="395">
        <v>2022</v>
      </c>
      <c r="D272" s="395">
        <v>99</v>
      </c>
      <c r="E272" s="395">
        <v>99</v>
      </c>
      <c r="F272" s="395">
        <v>99</v>
      </c>
      <c r="G272" s="395">
        <v>2</v>
      </c>
      <c r="H272" s="395">
        <v>1</v>
      </c>
      <c r="I272" s="395">
        <v>99</v>
      </c>
      <c r="J272" s="395">
        <v>999</v>
      </c>
      <c r="K272" s="395">
        <v>99</v>
      </c>
      <c r="L272" s="395">
        <v>99</v>
      </c>
      <c r="M272" s="395">
        <v>99</v>
      </c>
      <c r="N272" s="395">
        <v>99</v>
      </c>
      <c r="O272" s="395">
        <v>99</v>
      </c>
      <c r="P272" s="395">
        <v>9999</v>
      </c>
      <c r="Q272" s="395">
        <v>409</v>
      </c>
      <c r="R272" s="395">
        <v>291739</v>
      </c>
      <c r="S272" s="395">
        <v>290181</v>
      </c>
      <c r="T272" s="395">
        <v>3.8935863905751376</v>
      </c>
      <c r="U272" s="395">
        <v>60.670147252921488</v>
      </c>
      <c r="V272" s="395">
        <v>92.328727073895394</v>
      </c>
      <c r="W272" s="395">
        <v>85.219415089204006</v>
      </c>
      <c r="X272" s="395">
        <v>1.6908949437682317</v>
      </c>
      <c r="Y272" s="395">
        <v>3.3817898875364634</v>
      </c>
      <c r="Z272" s="395">
        <v>0</v>
      </c>
      <c r="AA272" s="395">
        <v>6.2117910387165232</v>
      </c>
      <c r="AB272" s="395">
        <v>2.4035095555692503</v>
      </c>
      <c r="AC272" s="395">
        <v>-171.13644990133119</v>
      </c>
      <c r="AD272" s="395">
        <v>62.657508768086515</v>
      </c>
      <c r="AE272" s="395">
        <v>62.914040291355697</v>
      </c>
      <c r="AF272" s="395">
        <v>4899</v>
      </c>
      <c r="AG272" s="395">
        <v>1</v>
      </c>
      <c r="AH272" s="395">
        <v>0</v>
      </c>
      <c r="AI272" s="395">
        <v>1714</v>
      </c>
      <c r="AJ272" s="395">
        <v>29585</v>
      </c>
      <c r="AK272" s="395">
        <v>6306</v>
      </c>
      <c r="AL272" s="395">
        <v>35634</v>
      </c>
      <c r="AM272" s="395">
        <v>14</v>
      </c>
      <c r="AN272" s="395">
        <v>3596</v>
      </c>
      <c r="AO272" s="395">
        <v>2565</v>
      </c>
      <c r="AP272" s="395">
        <v>196</v>
      </c>
    </row>
    <row r="273" spans="1:42">
      <c r="A273" s="395">
        <v>6</v>
      </c>
      <c r="B273" s="395"/>
      <c r="C273" s="395">
        <v>2022</v>
      </c>
      <c r="D273" s="395">
        <v>99</v>
      </c>
      <c r="E273" s="395">
        <v>99</v>
      </c>
      <c r="F273" s="395">
        <v>99</v>
      </c>
      <c r="G273" s="395">
        <v>2</v>
      </c>
      <c r="H273" s="395">
        <v>2</v>
      </c>
      <c r="I273" s="395">
        <v>99</v>
      </c>
      <c r="J273" s="395">
        <v>999</v>
      </c>
      <c r="K273" s="395">
        <v>99</v>
      </c>
      <c r="L273" s="395">
        <v>99</v>
      </c>
      <c r="M273" s="395">
        <v>99</v>
      </c>
      <c r="N273" s="395">
        <v>99</v>
      </c>
      <c r="O273" s="395">
        <v>99</v>
      </c>
      <c r="P273" s="395">
        <v>9999</v>
      </c>
      <c r="Q273" s="395">
        <v>269</v>
      </c>
      <c r="R273" s="395">
        <v>173870</v>
      </c>
      <c r="S273" s="395">
        <v>171909</v>
      </c>
      <c r="T273" s="395">
        <v>3.4041870362914803</v>
      </c>
      <c r="U273" s="395">
        <v>60.974986766254233</v>
      </c>
      <c r="V273" s="395">
        <v>92.00411607575117</v>
      </c>
      <c r="W273" s="395">
        <v>84.919799137916542</v>
      </c>
      <c r="X273" s="395">
        <v>0.62863058607005207</v>
      </c>
      <c r="Y273" s="395">
        <v>1.2572611721401044</v>
      </c>
      <c r="Z273" s="395">
        <v>0</v>
      </c>
      <c r="AA273" s="395">
        <v>3.445186185984269</v>
      </c>
      <c r="AB273" s="395">
        <v>2.4229818857910246</v>
      </c>
      <c r="AC273" s="395">
        <v>-394.40404174607039</v>
      </c>
      <c r="AD273" s="395">
        <v>37.342491231913471</v>
      </c>
      <c r="AE273" s="395">
        <v>37.085959708644303</v>
      </c>
      <c r="AF273" s="395">
        <v>1729</v>
      </c>
      <c r="AG273" s="395">
        <v>3</v>
      </c>
      <c r="AH273" s="395">
        <v>0</v>
      </c>
      <c r="AI273" s="395">
        <v>300</v>
      </c>
      <c r="AJ273" s="395">
        <v>9380</v>
      </c>
      <c r="AK273" s="395">
        <v>3256</v>
      </c>
      <c r="AL273" s="395">
        <v>22952</v>
      </c>
      <c r="AM273" s="395">
        <v>5</v>
      </c>
      <c r="AN273" s="395">
        <v>3507</v>
      </c>
      <c r="AO273" s="395">
        <v>1283</v>
      </c>
      <c r="AP273" s="395">
        <v>113</v>
      </c>
    </row>
    <row r="274" spans="1:42">
      <c r="A274" s="395">
        <v>6</v>
      </c>
      <c r="B274" s="395"/>
      <c r="C274" s="395">
        <v>2022</v>
      </c>
      <c r="D274" s="395">
        <v>99</v>
      </c>
      <c r="E274" s="395">
        <v>99</v>
      </c>
      <c r="F274" s="395">
        <v>99</v>
      </c>
      <c r="G274" s="395">
        <v>3</v>
      </c>
      <c r="H274" s="395">
        <v>1</v>
      </c>
      <c r="I274" s="395">
        <v>99</v>
      </c>
      <c r="J274" s="395">
        <v>999</v>
      </c>
      <c r="K274" s="395">
        <v>99</v>
      </c>
      <c r="L274" s="395">
        <v>99</v>
      </c>
      <c r="M274" s="395">
        <v>99</v>
      </c>
      <c r="N274" s="395">
        <v>99</v>
      </c>
      <c r="O274" s="395">
        <v>99</v>
      </c>
      <c r="P274" s="395">
        <v>9999</v>
      </c>
      <c r="Q274" s="395">
        <v>289</v>
      </c>
      <c r="R274" s="395">
        <v>206718</v>
      </c>
      <c r="S274" s="395">
        <v>205724</v>
      </c>
      <c r="T274" s="395">
        <v>3.826188333865459</v>
      </c>
      <c r="U274" s="395">
        <v>60.782514436818254</v>
      </c>
      <c r="V274" s="395">
        <v>90.804379893389367</v>
      </c>
      <c r="W274" s="395">
        <v>83.812442641596988</v>
      </c>
      <c r="X274" s="395">
        <v>3.0490813572112745</v>
      </c>
      <c r="Y274" s="395">
        <v>6.098162714422549</v>
      </c>
      <c r="Z274" s="395">
        <v>0</v>
      </c>
      <c r="AA274" s="395">
        <v>7.7420445115445791</v>
      </c>
      <c r="AB274" s="395">
        <v>2.4846178222179316</v>
      </c>
      <c r="AC274" s="395">
        <v>-139.62085850466215</v>
      </c>
      <c r="AD274" s="395">
        <v>72.947536691145018</v>
      </c>
      <c r="AE274" s="395">
        <v>72.872756931354431</v>
      </c>
      <c r="AF274" s="395">
        <v>3965</v>
      </c>
      <c r="AG274" s="395">
        <v>4</v>
      </c>
      <c r="AH274" s="395">
        <v>0</v>
      </c>
      <c r="AI274" s="395">
        <v>1877</v>
      </c>
      <c r="AJ274" s="395">
        <v>8031</v>
      </c>
      <c r="AK274" s="395">
        <v>1244</v>
      </c>
      <c r="AL274" s="395">
        <v>10937</v>
      </c>
      <c r="AM274" s="395">
        <v>1</v>
      </c>
      <c r="AN274" s="395">
        <v>2529</v>
      </c>
      <c r="AO274" s="395">
        <v>3690</v>
      </c>
      <c r="AP274" s="395">
        <v>150</v>
      </c>
    </row>
    <row r="275" spans="1:42">
      <c r="A275" s="395">
        <v>6</v>
      </c>
      <c r="B275" s="395"/>
      <c r="C275" s="395">
        <v>2022</v>
      </c>
      <c r="D275" s="395">
        <v>99</v>
      </c>
      <c r="E275" s="395">
        <v>99</v>
      </c>
      <c r="F275" s="395">
        <v>99</v>
      </c>
      <c r="G275" s="395">
        <v>3</v>
      </c>
      <c r="H275" s="395">
        <v>2</v>
      </c>
      <c r="I275" s="395">
        <v>99</v>
      </c>
      <c r="J275" s="395">
        <v>999</v>
      </c>
      <c r="K275" s="395">
        <v>99</v>
      </c>
      <c r="L275" s="395">
        <v>99</v>
      </c>
      <c r="M275" s="395">
        <v>99</v>
      </c>
      <c r="N275" s="395">
        <v>99</v>
      </c>
      <c r="O275" s="395">
        <v>99</v>
      </c>
      <c r="P275" s="395">
        <v>9999</v>
      </c>
      <c r="Q275" s="395">
        <v>83</v>
      </c>
      <c r="R275" s="395">
        <v>76661</v>
      </c>
      <c r="S275" s="395">
        <v>76363</v>
      </c>
      <c r="T275" s="395">
        <v>2.7906497436767066</v>
      </c>
      <c r="U275" s="395">
        <v>61.430208346974311</v>
      </c>
      <c r="V275" s="395">
        <v>91.078782644604217</v>
      </c>
      <c r="W275" s="395">
        <v>84.065716380970002</v>
      </c>
      <c r="X275" s="395">
        <v>4.4351104212050449E-2</v>
      </c>
      <c r="Y275" s="395">
        <v>8.8702208424100898E-2</v>
      </c>
      <c r="Z275" s="395">
        <v>0</v>
      </c>
      <c r="AA275" s="395">
        <v>6.3928165728838193</v>
      </c>
      <c r="AB275" s="395">
        <v>2.4752319844745512</v>
      </c>
      <c r="AC275" s="395">
        <v>-166.58801590079781</v>
      </c>
      <c r="AD275" s="395">
        <v>27.052463308854922</v>
      </c>
      <c r="AE275" s="395">
        <v>27.12724306864558</v>
      </c>
      <c r="AF275" s="395">
        <v>1594</v>
      </c>
      <c r="AG275" s="395">
        <v>0</v>
      </c>
      <c r="AH275" s="395">
        <v>0</v>
      </c>
      <c r="AI275" s="395">
        <v>879</v>
      </c>
      <c r="AJ275" s="395">
        <v>2868</v>
      </c>
      <c r="AK275" s="395">
        <v>474</v>
      </c>
      <c r="AL275" s="395">
        <v>5778</v>
      </c>
      <c r="AM275" s="395">
        <v>0</v>
      </c>
      <c r="AN275" s="395">
        <v>1040</v>
      </c>
      <c r="AO275" s="395">
        <v>1507</v>
      </c>
      <c r="AP275" s="395">
        <v>42</v>
      </c>
    </row>
    <row r="276" spans="1:42">
      <c r="A276" s="395">
        <v>6</v>
      </c>
      <c r="B276" s="395"/>
      <c r="C276" s="395">
        <v>2022</v>
      </c>
      <c r="D276" s="395">
        <v>99</v>
      </c>
      <c r="E276" s="395">
        <v>99</v>
      </c>
      <c r="F276" s="395">
        <v>99</v>
      </c>
      <c r="G276" s="395">
        <v>4</v>
      </c>
      <c r="H276" s="395">
        <v>1</v>
      </c>
      <c r="I276" s="395">
        <v>99</v>
      </c>
      <c r="J276" s="395">
        <v>999</v>
      </c>
      <c r="K276" s="395">
        <v>99</v>
      </c>
      <c r="L276" s="395">
        <v>99</v>
      </c>
      <c r="M276" s="395">
        <v>99</v>
      </c>
      <c r="N276" s="395">
        <v>99</v>
      </c>
      <c r="O276" s="395">
        <v>99</v>
      </c>
      <c r="P276" s="395">
        <v>9999</v>
      </c>
      <c r="Q276" s="395">
        <v>119</v>
      </c>
      <c r="R276" s="395">
        <v>74855</v>
      </c>
      <c r="S276" s="395">
        <v>74672</v>
      </c>
      <c r="T276" s="395">
        <v>3.838848440317947</v>
      </c>
      <c r="U276" s="395">
        <v>60.713815084636813</v>
      </c>
      <c r="V276" s="395">
        <v>89.68538580629334</v>
      </c>
      <c r="W276" s="395">
        <v>82.779611099207102</v>
      </c>
      <c r="X276" s="395">
        <v>3.5749114955580779</v>
      </c>
      <c r="Y276" s="395">
        <v>7.1498229911161557</v>
      </c>
      <c r="Z276" s="395">
        <v>0</v>
      </c>
      <c r="AA276" s="395">
        <v>9.5322407100342801</v>
      </c>
      <c r="AB276" s="395">
        <v>2.4096159529241676</v>
      </c>
      <c r="AC276" s="395">
        <v>-72.020836027344814</v>
      </c>
      <c r="AD276" s="395">
        <v>89.327907587293254</v>
      </c>
      <c r="AE276" s="395">
        <v>89.361066852210556</v>
      </c>
      <c r="AF276" s="395">
        <v>1373</v>
      </c>
      <c r="AG276" s="395">
        <v>1</v>
      </c>
      <c r="AH276" s="395">
        <v>0</v>
      </c>
      <c r="AI276" s="395">
        <v>248</v>
      </c>
      <c r="AJ276" s="395">
        <v>3351</v>
      </c>
      <c r="AK276" s="395">
        <v>853</v>
      </c>
      <c r="AL276" s="395">
        <v>3681</v>
      </c>
      <c r="AM276" s="395">
        <v>1</v>
      </c>
      <c r="AN276" s="395">
        <v>1659</v>
      </c>
      <c r="AO276" s="395">
        <v>523</v>
      </c>
      <c r="AP276" s="395">
        <v>55</v>
      </c>
    </row>
    <row r="277" spans="1:42">
      <c r="A277" s="395">
        <v>6</v>
      </c>
      <c r="B277" s="395"/>
      <c r="C277" s="395">
        <v>2022</v>
      </c>
      <c r="D277" s="395">
        <v>99</v>
      </c>
      <c r="E277" s="395">
        <v>99</v>
      </c>
      <c r="F277" s="395">
        <v>99</v>
      </c>
      <c r="G277" s="395">
        <v>4</v>
      </c>
      <c r="H277" s="395">
        <v>2</v>
      </c>
      <c r="I277" s="395">
        <v>99</v>
      </c>
      <c r="J277" s="395">
        <v>999</v>
      </c>
      <c r="K277" s="395">
        <v>99</v>
      </c>
      <c r="L277" s="395">
        <v>99</v>
      </c>
      <c r="M277" s="395">
        <v>99</v>
      </c>
      <c r="N277" s="395">
        <v>99</v>
      </c>
      <c r="O277" s="395">
        <v>99</v>
      </c>
      <c r="P277" s="395">
        <v>9999</v>
      </c>
      <c r="Q277" s="395">
        <v>19</v>
      </c>
      <c r="R277" s="395">
        <v>8943</v>
      </c>
      <c r="S277" s="395">
        <v>8900</v>
      </c>
      <c r="T277" s="395">
        <v>2.5612210667561222</v>
      </c>
      <c r="U277" s="395">
        <v>61.516179775280897</v>
      </c>
      <c r="V277" s="395">
        <v>89.719393282773737</v>
      </c>
      <c r="W277" s="395">
        <v>82.811000000000149</v>
      </c>
      <c r="X277" s="395">
        <v>0</v>
      </c>
      <c r="Y277" s="395">
        <v>0</v>
      </c>
      <c r="Z277" s="395">
        <v>0</v>
      </c>
      <c r="AA277" s="395">
        <v>7.33394135877084</v>
      </c>
      <c r="AB277" s="395">
        <v>2.4711974560034156</v>
      </c>
      <c r="AC277" s="395">
        <v>-121.38394254588344</v>
      </c>
      <c r="AD277" s="395">
        <v>10.672092412706748</v>
      </c>
      <c r="AE277" s="395">
        <v>10.638933147789423</v>
      </c>
      <c r="AF277" s="395">
        <v>72</v>
      </c>
      <c r="AG277" s="395">
        <v>2</v>
      </c>
      <c r="AH277" s="395">
        <v>0</v>
      </c>
      <c r="AI277" s="395">
        <v>23</v>
      </c>
      <c r="AJ277" s="395">
        <v>706</v>
      </c>
      <c r="AK277" s="395">
        <v>100</v>
      </c>
      <c r="AL277" s="395">
        <v>1561</v>
      </c>
      <c r="AM277" s="395">
        <v>0</v>
      </c>
      <c r="AN277" s="395">
        <v>86</v>
      </c>
      <c r="AO277" s="395">
        <v>206</v>
      </c>
      <c r="AP277" s="395">
        <v>10</v>
      </c>
    </row>
    <row r="278" spans="1:42">
      <c r="A278" s="395">
        <v>7</v>
      </c>
      <c r="B278" s="395">
        <v>1</v>
      </c>
      <c r="C278" s="395">
        <v>2024</v>
      </c>
      <c r="D278" s="395">
        <v>99</v>
      </c>
      <c r="E278" s="395">
        <v>99</v>
      </c>
      <c r="F278" s="395">
        <v>99</v>
      </c>
      <c r="G278" s="395">
        <v>99</v>
      </c>
      <c r="H278" s="395">
        <v>99</v>
      </c>
      <c r="I278" s="395">
        <v>6</v>
      </c>
      <c r="J278" s="395">
        <v>999</v>
      </c>
      <c r="K278" s="395">
        <v>99</v>
      </c>
      <c r="L278" s="395">
        <v>99</v>
      </c>
      <c r="M278" s="395">
        <v>99</v>
      </c>
      <c r="N278" s="395">
        <v>99</v>
      </c>
      <c r="O278" s="395">
        <v>99</v>
      </c>
      <c r="P278" s="395">
        <v>9999</v>
      </c>
      <c r="Q278" s="395">
        <v>506</v>
      </c>
      <c r="R278" s="395">
        <v>357899</v>
      </c>
      <c r="S278" s="395">
        <v>356507</v>
      </c>
      <c r="T278" s="395">
        <v>4.3597299796870068</v>
      </c>
      <c r="U278" s="395">
        <v>60.495460117192657</v>
      </c>
      <c r="V278" s="395">
        <v>89.023104006316501</v>
      </c>
      <c r="W278" s="395">
        <v>81.891380253404492</v>
      </c>
      <c r="X278" s="395">
        <v>3.8843360836437086</v>
      </c>
      <c r="Y278" s="395">
        <v>7.7686721672874173</v>
      </c>
      <c r="Z278" s="395">
        <v>0</v>
      </c>
      <c r="AA278" s="395">
        <v>8.5781351786335804</v>
      </c>
      <c r="AB278" s="395">
        <v>2.6564906374006596</v>
      </c>
      <c r="AC278" s="395">
        <v>-19.184426183333223</v>
      </c>
      <c r="AD278" s="395">
        <v>24.183279907888405</v>
      </c>
      <c r="AE278" s="395">
        <v>24.153076069762527</v>
      </c>
      <c r="AF278" s="395">
        <v>5089</v>
      </c>
      <c r="AG278" s="395">
        <v>0</v>
      </c>
      <c r="AH278" s="395">
        <v>0</v>
      </c>
      <c r="AI278" s="395">
        <v>1696</v>
      </c>
      <c r="AJ278" s="395">
        <v>13768</v>
      </c>
      <c r="AK278" s="395">
        <v>2278</v>
      </c>
      <c r="AL278" s="395">
        <v>16875</v>
      </c>
      <c r="AM278" s="395">
        <v>12</v>
      </c>
      <c r="AN278" s="395">
        <v>2169</v>
      </c>
      <c r="AO278" s="395">
        <v>3298</v>
      </c>
      <c r="AP278" s="395">
        <v>222</v>
      </c>
    </row>
    <row r="279" spans="1:42">
      <c r="A279" s="395">
        <v>7</v>
      </c>
      <c r="B279" s="395">
        <v>2</v>
      </c>
      <c r="C279" s="395">
        <v>2024</v>
      </c>
      <c r="D279" s="395">
        <v>99</v>
      </c>
      <c r="E279" s="395">
        <v>99</v>
      </c>
      <c r="F279" s="395">
        <v>99</v>
      </c>
      <c r="G279" s="395">
        <v>99</v>
      </c>
      <c r="H279" s="395">
        <v>99</v>
      </c>
      <c r="I279" s="395">
        <v>24</v>
      </c>
      <c r="J279" s="395">
        <v>999</v>
      </c>
      <c r="K279" s="395">
        <v>99</v>
      </c>
      <c r="L279" s="395">
        <v>99</v>
      </c>
      <c r="M279" s="395">
        <v>99</v>
      </c>
      <c r="N279" s="395">
        <v>99</v>
      </c>
      <c r="O279" s="395">
        <v>99</v>
      </c>
      <c r="P279" s="395">
        <v>9999</v>
      </c>
      <c r="Q279" s="395">
        <v>480</v>
      </c>
      <c r="R279" s="395">
        <v>331406</v>
      </c>
      <c r="S279" s="395">
        <v>330082</v>
      </c>
      <c r="T279" s="395">
        <v>4.2288673107909913</v>
      </c>
      <c r="U279" s="395">
        <v>60.511233572263855</v>
      </c>
      <c r="V279" s="395">
        <v>89.142914768551492</v>
      </c>
      <c r="W279" s="395">
        <v>82.034182718234618</v>
      </c>
      <c r="X279" s="395">
        <v>1.6662341659475077</v>
      </c>
      <c r="Y279" s="395">
        <v>3.3324683318950155</v>
      </c>
      <c r="Z279" s="395">
        <v>0</v>
      </c>
      <c r="AA279" s="395">
        <v>8.9490601465852944</v>
      </c>
      <c r="AB279" s="395">
        <v>2.4159107967339355</v>
      </c>
      <c r="AC279" s="395">
        <v>-30.933035176701001</v>
      </c>
      <c r="AD279" s="395">
        <v>22.393144605471566</v>
      </c>
      <c r="AE279" s="395">
        <v>22.401798898892345</v>
      </c>
      <c r="AF279" s="395">
        <v>5340</v>
      </c>
      <c r="AG279" s="395">
        <v>1</v>
      </c>
      <c r="AH279" s="395">
        <v>0</v>
      </c>
      <c r="AI279" s="395">
        <v>1700</v>
      </c>
      <c r="AJ279" s="395">
        <v>24830</v>
      </c>
      <c r="AK279" s="395">
        <v>5802</v>
      </c>
      <c r="AL279" s="395">
        <v>32648</v>
      </c>
      <c r="AM279" s="395">
        <v>12</v>
      </c>
      <c r="AN279" s="395">
        <v>3847</v>
      </c>
      <c r="AO279" s="395">
        <v>2713</v>
      </c>
      <c r="AP279" s="395">
        <v>211</v>
      </c>
    </row>
    <row r="280" spans="1:42">
      <c r="A280" s="395">
        <v>7</v>
      </c>
      <c r="B280" s="395">
        <v>3</v>
      </c>
      <c r="C280" s="395">
        <v>2024</v>
      </c>
      <c r="D280" s="395">
        <v>99</v>
      </c>
      <c r="E280" s="395">
        <v>99</v>
      </c>
      <c r="F280" s="395">
        <v>99</v>
      </c>
      <c r="G280" s="395">
        <v>99</v>
      </c>
      <c r="H280" s="395">
        <v>99</v>
      </c>
      <c r="I280" s="395">
        <v>49</v>
      </c>
      <c r="J280" s="395">
        <v>999</v>
      </c>
      <c r="K280" s="395">
        <v>99</v>
      </c>
      <c r="L280" s="395">
        <v>99</v>
      </c>
      <c r="M280" s="395">
        <v>99</v>
      </c>
      <c r="N280" s="395">
        <v>99</v>
      </c>
      <c r="O280" s="395">
        <v>99</v>
      </c>
      <c r="P280" s="395">
        <v>9999</v>
      </c>
      <c r="Q280" s="395">
        <v>383</v>
      </c>
      <c r="R280" s="395">
        <v>264355</v>
      </c>
      <c r="S280" s="395">
        <v>263280</v>
      </c>
      <c r="T280" s="395">
        <v>4.2682453518942332</v>
      </c>
      <c r="U280" s="395">
        <v>60.510532512914011</v>
      </c>
      <c r="V280" s="395">
        <v>87.70523021846931</v>
      </c>
      <c r="W280" s="395">
        <v>80.707204117290118</v>
      </c>
      <c r="X280" s="395">
        <v>3.4710900115375156</v>
      </c>
      <c r="Y280" s="395">
        <v>6.9421800230750312</v>
      </c>
      <c r="Z280" s="395">
        <v>0</v>
      </c>
      <c r="AA280" s="395">
        <v>9.6815936403151674</v>
      </c>
      <c r="AB280" s="395">
        <v>2.4491181799258954</v>
      </c>
      <c r="AC280" s="395">
        <v>-37.139243711208223</v>
      </c>
      <c r="AD280" s="395">
        <v>17.862500202710375</v>
      </c>
      <c r="AE280" s="395">
        <v>17.579089140200043</v>
      </c>
      <c r="AF280" s="395">
        <v>3626</v>
      </c>
      <c r="AG280" s="395">
        <v>2</v>
      </c>
      <c r="AH280" s="395">
        <v>0</v>
      </c>
      <c r="AI280" s="395">
        <v>1318</v>
      </c>
      <c r="AJ280" s="395">
        <v>11727</v>
      </c>
      <c r="AK280" s="395">
        <v>2398</v>
      </c>
      <c r="AL280" s="395">
        <v>12659</v>
      </c>
      <c r="AM280" s="395">
        <v>1</v>
      </c>
      <c r="AN280" s="395">
        <v>3298</v>
      </c>
      <c r="AO280" s="395">
        <v>2934</v>
      </c>
      <c r="AP280" s="395">
        <v>179</v>
      </c>
    </row>
    <row r="281" spans="1:42">
      <c r="A281" s="395">
        <v>7</v>
      </c>
      <c r="B281" s="395">
        <v>4</v>
      </c>
      <c r="C281" s="395">
        <v>2024</v>
      </c>
      <c r="D281" s="395">
        <v>99</v>
      </c>
      <c r="E281" s="395">
        <v>99</v>
      </c>
      <c r="F281" s="395">
        <v>99</v>
      </c>
      <c r="G281" s="395">
        <v>99</v>
      </c>
      <c r="H281" s="395">
        <v>99</v>
      </c>
      <c r="I281" s="395">
        <v>80</v>
      </c>
      <c r="J281" s="395">
        <v>999</v>
      </c>
      <c r="K281" s="395">
        <v>99</v>
      </c>
      <c r="L281" s="395">
        <v>99</v>
      </c>
      <c r="M281" s="395">
        <v>99</v>
      </c>
      <c r="N281" s="395">
        <v>99</v>
      </c>
      <c r="O281" s="395">
        <v>99</v>
      </c>
      <c r="P281" s="395">
        <v>9999</v>
      </c>
      <c r="Q281" s="395">
        <v>431</v>
      </c>
      <c r="R281" s="395">
        <v>294182</v>
      </c>
      <c r="S281" s="395">
        <v>291040</v>
      </c>
      <c r="T281" s="395">
        <v>4.3958875797975399</v>
      </c>
      <c r="U281" s="395">
        <v>60.4827034084662</v>
      </c>
      <c r="V281" s="395">
        <v>90.06605630526991</v>
      </c>
      <c r="W281" s="395">
        <v>82.750101017041814</v>
      </c>
      <c r="X281" s="395">
        <v>0.76483265461517025</v>
      </c>
      <c r="Y281" s="395">
        <v>1.5296653092303405</v>
      </c>
      <c r="Z281" s="395">
        <v>0</v>
      </c>
      <c r="AA281" s="395">
        <v>8.8362711494794386</v>
      </c>
      <c r="AB281" s="395">
        <v>2.6398428687378521</v>
      </c>
      <c r="AC281" s="395">
        <v>-30.781320040128779</v>
      </c>
      <c r="AD281" s="395">
        <v>19.877914299459984</v>
      </c>
      <c r="AE281" s="395">
        <v>19.924499041226923</v>
      </c>
      <c r="AF281" s="395">
        <v>3031</v>
      </c>
      <c r="AG281" s="395">
        <v>3</v>
      </c>
      <c r="AH281" s="395">
        <v>5</v>
      </c>
      <c r="AI281" s="395">
        <v>984</v>
      </c>
      <c r="AJ281" s="395">
        <v>14879</v>
      </c>
      <c r="AK281" s="395">
        <v>3399</v>
      </c>
      <c r="AL281" s="395">
        <v>27861</v>
      </c>
      <c r="AM281" s="395">
        <v>7</v>
      </c>
      <c r="AN281" s="395">
        <v>5336</v>
      </c>
      <c r="AO281" s="395">
        <v>1750</v>
      </c>
      <c r="AP281" s="395">
        <v>172</v>
      </c>
    </row>
    <row r="282" spans="1:42">
      <c r="A282" s="395">
        <v>7</v>
      </c>
      <c r="B282" s="395">
        <v>5</v>
      </c>
      <c r="C282" s="395">
        <v>2024</v>
      </c>
      <c r="D282" s="395">
        <v>99</v>
      </c>
      <c r="E282" s="395">
        <v>99</v>
      </c>
      <c r="F282" s="395">
        <v>99</v>
      </c>
      <c r="G282" s="395">
        <v>99</v>
      </c>
      <c r="H282" s="395">
        <v>99</v>
      </c>
      <c r="I282" s="395">
        <v>81</v>
      </c>
      <c r="J282" s="395">
        <v>999</v>
      </c>
      <c r="K282" s="395">
        <v>99</v>
      </c>
      <c r="L282" s="395">
        <v>99</v>
      </c>
      <c r="M282" s="395">
        <v>99</v>
      </c>
      <c r="N282" s="395">
        <v>99</v>
      </c>
      <c r="O282" s="395">
        <v>99</v>
      </c>
      <c r="P282" s="395">
        <v>9999</v>
      </c>
      <c r="Q282" s="395">
        <v>86</v>
      </c>
      <c r="R282" s="395">
        <v>83831</v>
      </c>
      <c r="S282" s="395">
        <v>83587</v>
      </c>
      <c r="T282" s="395">
        <v>3.4838902076797367</v>
      </c>
      <c r="U282" s="395">
        <v>60.943854905667152</v>
      </c>
      <c r="V282" s="395">
        <v>88.192107039822631</v>
      </c>
      <c r="W282" s="395">
        <v>81.199273810520012</v>
      </c>
      <c r="X282" s="395">
        <v>3.5786284310100086E-2</v>
      </c>
      <c r="Y282" s="395">
        <v>7.1572568620200172E-2</v>
      </c>
      <c r="Z282" s="395">
        <v>0</v>
      </c>
      <c r="AA282" s="395">
        <v>9.2826838925372499</v>
      </c>
      <c r="AB282" s="395">
        <v>2.3925770589927557</v>
      </c>
      <c r="AC282" s="395">
        <v>-35.88326710947468</v>
      </c>
      <c r="AD282" s="395">
        <v>5.664471088095226</v>
      </c>
      <c r="AE282" s="395">
        <v>5.6150946342434089</v>
      </c>
      <c r="AF282" s="395">
        <v>1362</v>
      </c>
      <c r="AG282" s="395">
        <v>0</v>
      </c>
      <c r="AH282" s="395">
        <v>0</v>
      </c>
      <c r="AI282" s="395">
        <v>601</v>
      </c>
      <c r="AJ282" s="395">
        <v>3078</v>
      </c>
      <c r="AK282" s="395">
        <v>442</v>
      </c>
      <c r="AL282" s="395">
        <v>4817</v>
      </c>
      <c r="AM282" s="395">
        <v>0</v>
      </c>
      <c r="AN282" s="395">
        <v>1121</v>
      </c>
      <c r="AO282" s="395">
        <v>1253</v>
      </c>
      <c r="AP282" s="395">
        <v>32</v>
      </c>
    </row>
    <row r="283" spans="1:42">
      <c r="A283" s="395">
        <v>7</v>
      </c>
      <c r="B283" s="395">
        <v>6</v>
      </c>
      <c r="C283" s="395">
        <v>2024</v>
      </c>
      <c r="D283" s="395">
        <v>99</v>
      </c>
      <c r="E283" s="395">
        <v>99</v>
      </c>
      <c r="F283" s="395">
        <v>99</v>
      </c>
      <c r="G283" s="395">
        <v>99</v>
      </c>
      <c r="H283" s="395">
        <v>99</v>
      </c>
      <c r="I283" s="395">
        <v>83</v>
      </c>
      <c r="J283" s="395">
        <v>999</v>
      </c>
      <c r="K283" s="395">
        <v>99</v>
      </c>
      <c r="L283" s="395">
        <v>99</v>
      </c>
      <c r="M283" s="395">
        <v>99</v>
      </c>
      <c r="N283" s="395">
        <v>99</v>
      </c>
      <c r="O283" s="395">
        <v>99</v>
      </c>
      <c r="P283" s="395">
        <v>9999</v>
      </c>
      <c r="Q283" s="395">
        <v>279</v>
      </c>
      <c r="R283" s="395">
        <v>148271</v>
      </c>
      <c r="S283" s="395">
        <v>147765</v>
      </c>
      <c r="T283" s="395">
        <v>4.4523473909260751</v>
      </c>
      <c r="U283" s="395">
        <v>60.450708895882002</v>
      </c>
      <c r="V283" s="395">
        <v>91.678576334513053</v>
      </c>
      <c r="W283" s="395">
        <v>84.472032619361997</v>
      </c>
      <c r="X283" s="395">
        <v>0.44378199378165661</v>
      </c>
      <c r="Y283" s="395">
        <v>0.88756398756331323</v>
      </c>
      <c r="Z283" s="395">
        <v>0</v>
      </c>
      <c r="AA283" s="395">
        <v>7.5973813989617298</v>
      </c>
      <c r="AB283" s="395">
        <v>2.5506717861593606</v>
      </c>
      <c r="AC283" s="395">
        <v>-30.628438705805877</v>
      </c>
      <c r="AD283" s="395">
        <v>10.018689896374456</v>
      </c>
      <c r="AE283" s="395">
        <v>10.326442215674756</v>
      </c>
      <c r="AF283" s="395">
        <v>1515</v>
      </c>
      <c r="AG283" s="395">
        <v>0</v>
      </c>
      <c r="AH283" s="395">
        <v>0</v>
      </c>
      <c r="AI283" s="395">
        <v>319</v>
      </c>
      <c r="AJ283" s="395">
        <v>7287</v>
      </c>
      <c r="AK283" s="395">
        <v>1938</v>
      </c>
      <c r="AL283" s="395">
        <v>10391</v>
      </c>
      <c r="AM283" s="395">
        <v>3</v>
      </c>
      <c r="AN283" s="395">
        <v>2378</v>
      </c>
      <c r="AO283" s="395">
        <v>1241</v>
      </c>
      <c r="AP283" s="395">
        <v>95</v>
      </c>
    </row>
    <row r="284" spans="1:42">
      <c r="A284" s="395">
        <v>7</v>
      </c>
      <c r="B284" s="395">
        <v>7</v>
      </c>
      <c r="C284" s="395">
        <v>2023</v>
      </c>
      <c r="D284" s="395">
        <v>99</v>
      </c>
      <c r="E284" s="395">
        <v>99</v>
      </c>
      <c r="F284" s="395">
        <v>99</v>
      </c>
      <c r="G284" s="395">
        <v>99</v>
      </c>
      <c r="H284" s="395">
        <v>99</v>
      </c>
      <c r="I284" s="395">
        <v>6</v>
      </c>
      <c r="J284" s="395">
        <v>999</v>
      </c>
      <c r="K284" s="395">
        <v>99</v>
      </c>
      <c r="L284" s="395">
        <v>99</v>
      </c>
      <c r="M284" s="395">
        <v>99</v>
      </c>
      <c r="N284" s="395">
        <v>99</v>
      </c>
      <c r="O284" s="395">
        <v>99</v>
      </c>
      <c r="P284" s="395">
        <v>9999</v>
      </c>
      <c r="Q284" s="395">
        <v>496</v>
      </c>
      <c r="R284" s="395">
        <v>362245</v>
      </c>
      <c r="S284" s="395">
        <v>361065</v>
      </c>
      <c r="T284" s="395">
        <v>4.5033085342792845</v>
      </c>
      <c r="U284" s="395">
        <v>60.427670917978752</v>
      </c>
      <c r="V284" s="395">
        <v>91.188169571605371</v>
      </c>
      <c r="W284" s="395">
        <v>83.964289809315915</v>
      </c>
      <c r="X284" s="395">
        <v>3.3226131485596762</v>
      </c>
      <c r="Y284" s="395">
        <v>6.6452262971193523</v>
      </c>
      <c r="Z284" s="395">
        <v>0</v>
      </c>
      <c r="AA284" s="395">
        <v>9.44632224790635</v>
      </c>
      <c r="AB284" s="395">
        <v>2.7222626055944197</v>
      </c>
      <c r="AC284" s="395">
        <v>-20.696942343249511</v>
      </c>
      <c r="AD284" s="395">
        <v>24.432777402690775</v>
      </c>
      <c r="AE284" s="395">
        <v>24.494914580266997</v>
      </c>
      <c r="AF284" s="395">
        <v>5749</v>
      </c>
      <c r="AG284" s="395">
        <v>0</v>
      </c>
      <c r="AH284" s="395">
        <v>0</v>
      </c>
      <c r="AI284" s="395">
        <v>2006</v>
      </c>
      <c r="AJ284" s="395">
        <v>14161</v>
      </c>
      <c r="AK284" s="395">
        <v>3135</v>
      </c>
      <c r="AL284" s="395">
        <v>13113</v>
      </c>
      <c r="AM284" s="395">
        <v>20</v>
      </c>
      <c r="AN284" s="395">
        <v>3229</v>
      </c>
      <c r="AO284" s="395">
        <v>3106</v>
      </c>
      <c r="AP284" s="395">
        <v>224</v>
      </c>
    </row>
    <row r="285" spans="1:42">
      <c r="A285" s="395">
        <v>7</v>
      </c>
      <c r="B285" s="395">
        <v>8</v>
      </c>
      <c r="C285" s="395">
        <v>2023</v>
      </c>
      <c r="D285" s="395">
        <v>99</v>
      </c>
      <c r="E285" s="395">
        <v>99</v>
      </c>
      <c r="F285" s="395">
        <v>99</v>
      </c>
      <c r="G285" s="395">
        <v>99</v>
      </c>
      <c r="H285" s="395">
        <v>99</v>
      </c>
      <c r="I285" s="395">
        <v>24</v>
      </c>
      <c r="J285" s="395">
        <v>999</v>
      </c>
      <c r="K285" s="395">
        <v>99</v>
      </c>
      <c r="L285" s="395">
        <v>99</v>
      </c>
      <c r="M285" s="395">
        <v>99</v>
      </c>
      <c r="N285" s="395">
        <v>99</v>
      </c>
      <c r="O285" s="395">
        <v>99</v>
      </c>
      <c r="P285" s="395">
        <v>9999</v>
      </c>
      <c r="Q285" s="395">
        <v>481</v>
      </c>
      <c r="R285" s="395">
        <v>331946</v>
      </c>
      <c r="S285" s="395">
        <v>330200</v>
      </c>
      <c r="T285" s="395">
        <v>4.054915558554705</v>
      </c>
      <c r="U285" s="395">
        <v>60.585814657783146</v>
      </c>
      <c r="V285" s="395">
        <v>91.410780721230822</v>
      </c>
      <c r="W285" s="395">
        <v>84.081020593579183</v>
      </c>
      <c r="X285" s="395">
        <v>1.7017828200972442</v>
      </c>
      <c r="Y285" s="395">
        <v>3.4035656401944885</v>
      </c>
      <c r="Z285" s="395">
        <v>0</v>
      </c>
      <c r="AA285" s="395">
        <v>9.6394318245260564</v>
      </c>
      <c r="AB285" s="395">
        <v>2.4167096707128599</v>
      </c>
      <c r="AC285" s="395">
        <v>-33.613502078205876</v>
      </c>
      <c r="AD285" s="395">
        <v>22.389164040120878</v>
      </c>
      <c r="AE285" s="395">
        <v>22.432153181532861</v>
      </c>
      <c r="AF285" s="395">
        <v>5898</v>
      </c>
      <c r="AG285" s="395">
        <v>4</v>
      </c>
      <c r="AH285" s="395">
        <v>0</v>
      </c>
      <c r="AI285" s="395">
        <v>1699</v>
      </c>
      <c r="AJ285" s="395">
        <v>25661</v>
      </c>
      <c r="AK285" s="395">
        <v>7326</v>
      </c>
      <c r="AL285" s="395">
        <v>32327</v>
      </c>
      <c r="AM285" s="395">
        <v>13</v>
      </c>
      <c r="AN285" s="395">
        <v>3897</v>
      </c>
      <c r="AO285" s="395">
        <v>2623</v>
      </c>
      <c r="AP285" s="395">
        <v>218</v>
      </c>
    </row>
    <row r="286" spans="1:42">
      <c r="A286" s="395">
        <v>7</v>
      </c>
      <c r="B286" s="395">
        <v>9</v>
      </c>
      <c r="C286" s="395">
        <v>2023</v>
      </c>
      <c r="D286" s="395">
        <v>99</v>
      </c>
      <c r="E286" s="395">
        <v>99</v>
      </c>
      <c r="F286" s="395">
        <v>99</v>
      </c>
      <c r="G286" s="395">
        <v>99</v>
      </c>
      <c r="H286" s="395">
        <v>99</v>
      </c>
      <c r="I286" s="395">
        <v>49</v>
      </c>
      <c r="J286" s="395">
        <v>999</v>
      </c>
      <c r="K286" s="395">
        <v>99</v>
      </c>
      <c r="L286" s="395">
        <v>99</v>
      </c>
      <c r="M286" s="395">
        <v>99</v>
      </c>
      <c r="N286" s="395">
        <v>99</v>
      </c>
      <c r="O286" s="395">
        <v>99</v>
      </c>
      <c r="P286" s="395">
        <v>9999</v>
      </c>
      <c r="Q286" s="395">
        <v>398</v>
      </c>
      <c r="R286" s="395">
        <v>274189</v>
      </c>
      <c r="S286" s="395">
        <v>273187</v>
      </c>
      <c r="T286" s="395">
        <v>4.2159313466258679</v>
      </c>
      <c r="U286" s="395">
        <v>60.552610482929282</v>
      </c>
      <c r="V286" s="395">
        <v>89.617766495959984</v>
      </c>
      <c r="W286" s="395">
        <v>82.512119171117007</v>
      </c>
      <c r="X286" s="395">
        <v>2.9691198406938279</v>
      </c>
      <c r="Y286" s="395">
        <v>5.9382396813876559</v>
      </c>
      <c r="Z286" s="395">
        <v>0</v>
      </c>
      <c r="AA286" s="395">
        <v>10.191117845842944</v>
      </c>
      <c r="AB286" s="395">
        <v>2.4932921872951557</v>
      </c>
      <c r="AC286" s="395">
        <v>-39.111623577482405</v>
      </c>
      <c r="AD286" s="395">
        <v>18.49355768407122</v>
      </c>
      <c r="AE286" s="395">
        <v>18.212672940204623</v>
      </c>
      <c r="AF286" s="395">
        <v>4117</v>
      </c>
      <c r="AG286" s="395">
        <v>0</v>
      </c>
      <c r="AH286" s="395">
        <v>0</v>
      </c>
      <c r="AI286" s="395">
        <v>1811</v>
      </c>
      <c r="AJ286" s="395">
        <v>10896</v>
      </c>
      <c r="AK286" s="395">
        <v>1946</v>
      </c>
      <c r="AL286" s="395">
        <v>11683</v>
      </c>
      <c r="AM286" s="395">
        <v>3</v>
      </c>
      <c r="AN286" s="395">
        <v>3953</v>
      </c>
      <c r="AO286" s="395">
        <v>3344</v>
      </c>
      <c r="AP286" s="395">
        <v>194</v>
      </c>
    </row>
    <row r="287" spans="1:42">
      <c r="A287" s="395">
        <v>7</v>
      </c>
      <c r="B287" s="395">
        <v>10</v>
      </c>
      <c r="C287" s="395">
        <v>2023</v>
      </c>
      <c r="D287" s="395">
        <v>99</v>
      </c>
      <c r="E287" s="395">
        <v>99</v>
      </c>
      <c r="F287" s="395">
        <v>99</v>
      </c>
      <c r="G287" s="395">
        <v>99</v>
      </c>
      <c r="H287" s="395">
        <v>99</v>
      </c>
      <c r="I287" s="395">
        <v>80</v>
      </c>
      <c r="J287" s="395">
        <v>999</v>
      </c>
      <c r="K287" s="395">
        <v>99</v>
      </c>
      <c r="L287" s="395">
        <v>99</v>
      </c>
      <c r="M287" s="395">
        <v>99</v>
      </c>
      <c r="N287" s="395">
        <v>99</v>
      </c>
      <c r="O287" s="395">
        <v>99</v>
      </c>
      <c r="P287" s="395">
        <v>9999</v>
      </c>
      <c r="Q287" s="395">
        <v>415</v>
      </c>
      <c r="R287" s="395">
        <v>294479</v>
      </c>
      <c r="S287" s="395">
        <v>290979</v>
      </c>
      <c r="T287" s="395">
        <v>3.8392890494738161</v>
      </c>
      <c r="U287" s="395">
        <v>60.784084074795778</v>
      </c>
      <c r="V287" s="395">
        <v>91.928698305462646</v>
      </c>
      <c r="W287" s="395">
        <v>84.466997309084078</v>
      </c>
      <c r="X287" s="395">
        <v>0.68765514688653517</v>
      </c>
      <c r="Y287" s="395">
        <v>1.3753102937730701</v>
      </c>
      <c r="Z287" s="395">
        <v>0</v>
      </c>
      <c r="AA287" s="395">
        <v>9.1657002440267359</v>
      </c>
      <c r="AB287" s="395">
        <v>2.6376026199911715</v>
      </c>
      <c r="AC287" s="395">
        <v>-32.143278694680838</v>
      </c>
      <c r="AD287" s="395">
        <v>19.862081896967464</v>
      </c>
      <c r="AE287" s="395">
        <v>19.858416781727755</v>
      </c>
      <c r="AF287" s="395">
        <v>4035</v>
      </c>
      <c r="AG287" s="395">
        <v>4</v>
      </c>
      <c r="AH287" s="395">
        <v>1</v>
      </c>
      <c r="AI287" s="395">
        <v>1446</v>
      </c>
      <c r="AJ287" s="395">
        <v>15007</v>
      </c>
      <c r="AK287" s="395">
        <v>4432</v>
      </c>
      <c r="AL287" s="395">
        <v>31418</v>
      </c>
      <c r="AM287" s="395">
        <v>9</v>
      </c>
      <c r="AN287" s="395">
        <v>6668</v>
      </c>
      <c r="AO287" s="395">
        <v>2449</v>
      </c>
      <c r="AP287" s="395">
        <v>170</v>
      </c>
    </row>
    <row r="288" spans="1:42">
      <c r="A288" s="395">
        <v>7</v>
      </c>
      <c r="B288" s="395">
        <v>11</v>
      </c>
      <c r="C288" s="395">
        <v>2023</v>
      </c>
      <c r="D288" s="395">
        <v>99</v>
      </c>
      <c r="E288" s="395">
        <v>99</v>
      </c>
      <c r="F288" s="395">
        <v>99</v>
      </c>
      <c r="G288" s="395">
        <v>99</v>
      </c>
      <c r="H288" s="395">
        <v>99</v>
      </c>
      <c r="I288" s="395">
        <v>81</v>
      </c>
      <c r="J288" s="395">
        <v>999</v>
      </c>
      <c r="K288" s="395">
        <v>99</v>
      </c>
      <c r="L288" s="395">
        <v>99</v>
      </c>
      <c r="M288" s="395">
        <v>99</v>
      </c>
      <c r="N288" s="395">
        <v>99</v>
      </c>
      <c r="O288" s="395">
        <v>99</v>
      </c>
      <c r="P288" s="395">
        <v>9999</v>
      </c>
      <c r="Q288" s="395">
        <v>81</v>
      </c>
      <c r="R288" s="395">
        <v>75399</v>
      </c>
      <c r="S288" s="395">
        <v>75070</v>
      </c>
      <c r="T288" s="395">
        <v>3.5397551691666997</v>
      </c>
      <c r="U288" s="395">
        <v>60.966591181563857</v>
      </c>
      <c r="V288" s="395">
        <v>90.037820966231351</v>
      </c>
      <c r="W288" s="395">
        <v>82.880017317170498</v>
      </c>
      <c r="X288" s="395">
        <v>9.1513150041777722E-2</v>
      </c>
      <c r="Y288" s="395">
        <v>0.18302630008355544</v>
      </c>
      <c r="Z288" s="395">
        <v>0</v>
      </c>
      <c r="AA288" s="395">
        <v>9.8812040295105472</v>
      </c>
      <c r="AB288" s="395">
        <v>2.5023026845225504</v>
      </c>
      <c r="AC288" s="395">
        <v>-39.804289505998575</v>
      </c>
      <c r="AD288" s="395">
        <v>5.085527704690147</v>
      </c>
      <c r="AE288" s="395">
        <v>5.0270379917911052</v>
      </c>
      <c r="AF288" s="395">
        <v>1137</v>
      </c>
      <c r="AG288" s="395">
        <v>0</v>
      </c>
      <c r="AH288" s="395">
        <v>0</v>
      </c>
      <c r="AI288" s="395">
        <v>449</v>
      </c>
      <c r="AJ288" s="395">
        <v>2277</v>
      </c>
      <c r="AK288" s="395">
        <v>371</v>
      </c>
      <c r="AL288" s="395">
        <v>3896</v>
      </c>
      <c r="AM288" s="395">
        <v>0</v>
      </c>
      <c r="AN288" s="395">
        <v>996</v>
      </c>
      <c r="AO288" s="395">
        <v>1071</v>
      </c>
      <c r="AP288" s="395">
        <v>34</v>
      </c>
    </row>
    <row r="289" spans="1:42">
      <c r="A289" s="395">
        <v>7</v>
      </c>
      <c r="B289" s="395">
        <v>12</v>
      </c>
      <c r="C289" s="395">
        <v>2023</v>
      </c>
      <c r="D289" s="395">
        <v>99</v>
      </c>
      <c r="E289" s="395">
        <v>99</v>
      </c>
      <c r="F289" s="395">
        <v>99</v>
      </c>
      <c r="G289" s="395">
        <v>99</v>
      </c>
      <c r="H289" s="395">
        <v>99</v>
      </c>
      <c r="I289" s="395">
        <v>83</v>
      </c>
      <c r="J289" s="395">
        <v>999</v>
      </c>
      <c r="K289" s="395">
        <v>99</v>
      </c>
      <c r="L289" s="395">
        <v>99</v>
      </c>
      <c r="M289" s="395">
        <v>99</v>
      </c>
      <c r="N289" s="395">
        <v>99</v>
      </c>
      <c r="O289" s="395">
        <v>99</v>
      </c>
      <c r="P289" s="395">
        <v>9999</v>
      </c>
      <c r="Q289" s="395">
        <v>278</v>
      </c>
      <c r="R289" s="395">
        <v>144361</v>
      </c>
      <c r="S289" s="395">
        <v>143948</v>
      </c>
      <c r="T289" s="395">
        <v>4.4432083457443508</v>
      </c>
      <c r="U289" s="395">
        <v>60.458672576208087</v>
      </c>
      <c r="V289" s="395">
        <v>93.097728787399902</v>
      </c>
      <c r="W289" s="395">
        <v>85.763567885625548</v>
      </c>
      <c r="X289" s="395">
        <v>0.30686958389038593</v>
      </c>
      <c r="Y289" s="395">
        <v>0.61373916778077187</v>
      </c>
      <c r="Z289" s="395">
        <v>0</v>
      </c>
      <c r="AA289" s="395">
        <v>8.259989552331799</v>
      </c>
      <c r="AB289" s="395">
        <v>2.5574200919243122</v>
      </c>
      <c r="AC289" s="395">
        <v>-33.547505845876501</v>
      </c>
      <c r="AD289" s="395">
        <v>9.7368912714594895</v>
      </c>
      <c r="AE289" s="395">
        <v>9.9748045244766708</v>
      </c>
      <c r="AF289" s="395">
        <v>1470</v>
      </c>
      <c r="AG289" s="395">
        <v>4</v>
      </c>
      <c r="AH289" s="395">
        <v>0</v>
      </c>
      <c r="AI289" s="395">
        <v>334</v>
      </c>
      <c r="AJ289" s="395">
        <v>6868</v>
      </c>
      <c r="AK289" s="395">
        <v>1623</v>
      </c>
      <c r="AL289" s="395">
        <v>8170</v>
      </c>
      <c r="AM289" s="395">
        <v>6</v>
      </c>
      <c r="AN289" s="395">
        <v>2704</v>
      </c>
      <c r="AO289" s="395">
        <v>1286</v>
      </c>
      <c r="AP289" s="395">
        <v>108</v>
      </c>
    </row>
    <row r="290" spans="1:42">
      <c r="A290" s="395">
        <v>7</v>
      </c>
      <c r="B290" s="395">
        <v>13</v>
      </c>
      <c r="C290" s="395">
        <v>2022</v>
      </c>
      <c r="D290" s="395">
        <v>99</v>
      </c>
      <c r="E290" s="395">
        <v>99</v>
      </c>
      <c r="F290" s="395">
        <v>99</v>
      </c>
      <c r="G290" s="395">
        <v>99</v>
      </c>
      <c r="H290" s="395">
        <v>99</v>
      </c>
      <c r="I290" s="395">
        <v>6</v>
      </c>
      <c r="J290" s="395">
        <v>999</v>
      </c>
      <c r="K290" s="395">
        <v>99</v>
      </c>
      <c r="L290" s="395">
        <v>99</v>
      </c>
      <c r="M290" s="395">
        <v>99</v>
      </c>
      <c r="N290" s="395">
        <v>99</v>
      </c>
      <c r="O290" s="395">
        <v>99</v>
      </c>
      <c r="P290" s="395">
        <v>9999</v>
      </c>
      <c r="Q290" s="395">
        <v>581</v>
      </c>
      <c r="R290" s="395">
        <v>352151</v>
      </c>
      <c r="S290" s="395">
        <v>350934</v>
      </c>
      <c r="T290" s="395">
        <v>4.7745115021681048</v>
      </c>
      <c r="U290" s="395">
        <v>60.264015455897706</v>
      </c>
      <c r="V290" s="395">
        <v>93.66621779795544</v>
      </c>
      <c r="W290" s="395">
        <v>86.256075387394347</v>
      </c>
      <c r="X290" s="395">
        <v>3.0484082112502873</v>
      </c>
      <c r="Y290" s="395">
        <v>6.0968164225005745</v>
      </c>
      <c r="Z290" s="395">
        <v>0</v>
      </c>
      <c r="AA290" s="395">
        <v>9.6620887419069845</v>
      </c>
      <c r="AB290" s="395">
        <v>2.6186984002608535</v>
      </c>
      <c r="AC290" s="395">
        <v>-29.807706702456056</v>
      </c>
      <c r="AD290" s="395">
        <v>23.871682360764737</v>
      </c>
      <c r="AE290" s="395">
        <v>24.230231905543256</v>
      </c>
      <c r="AF290" s="395">
        <v>5788</v>
      </c>
      <c r="AG290" s="395">
        <v>0</v>
      </c>
      <c r="AH290" s="395">
        <v>0</v>
      </c>
      <c r="AI290" s="395">
        <v>1681</v>
      </c>
      <c r="AJ290" s="395">
        <v>9826</v>
      </c>
      <c r="AK290" s="395">
        <v>2135</v>
      </c>
      <c r="AL290" s="395">
        <v>16664</v>
      </c>
      <c r="AM290" s="395">
        <v>8</v>
      </c>
      <c r="AN290" s="395">
        <v>2863</v>
      </c>
      <c r="AO290" s="395">
        <v>3082</v>
      </c>
      <c r="AP290" s="395">
        <v>260</v>
      </c>
    </row>
    <row r="291" spans="1:42">
      <c r="A291" s="395">
        <v>7</v>
      </c>
      <c r="B291" s="395">
        <v>14</v>
      </c>
      <c r="C291" s="395">
        <v>2022</v>
      </c>
      <c r="D291" s="395">
        <v>99</v>
      </c>
      <c r="E291" s="395">
        <v>99</v>
      </c>
      <c r="F291" s="395">
        <v>99</v>
      </c>
      <c r="G291" s="395">
        <v>99</v>
      </c>
      <c r="H291" s="395">
        <v>99</v>
      </c>
      <c r="I291" s="395">
        <v>24</v>
      </c>
      <c r="J291" s="395">
        <v>999</v>
      </c>
      <c r="K291" s="395">
        <v>99</v>
      </c>
      <c r="L291" s="395">
        <v>99</v>
      </c>
      <c r="M291" s="395">
        <v>99</v>
      </c>
      <c r="N291" s="395">
        <v>99</v>
      </c>
      <c r="O291" s="395">
        <v>99</v>
      </c>
      <c r="P291" s="395">
        <v>9999</v>
      </c>
      <c r="Q291" s="395">
        <v>553</v>
      </c>
      <c r="R291" s="395">
        <v>335466</v>
      </c>
      <c r="S291" s="395">
        <v>333716</v>
      </c>
      <c r="T291" s="395">
        <v>3.8992893467594327</v>
      </c>
      <c r="U291" s="395">
        <v>60.661901137494162</v>
      </c>
      <c r="V291" s="395">
        <v>92.221179868829083</v>
      </c>
      <c r="W291" s="395">
        <v>84.817427093697376</v>
      </c>
      <c r="X291" s="395">
        <v>1.8863312526455736</v>
      </c>
      <c r="Y291" s="395">
        <v>3.7726625052911471</v>
      </c>
      <c r="Z291" s="395">
        <v>0</v>
      </c>
      <c r="AA291" s="395">
        <v>9.5268308845104315</v>
      </c>
      <c r="AB291" s="395">
        <v>2.393722414377764</v>
      </c>
      <c r="AC291" s="395">
        <v>-32.256290679941138</v>
      </c>
      <c r="AD291" s="395">
        <v>22.740636246486023</v>
      </c>
      <c r="AE291" s="395">
        <v>22.657112113101661</v>
      </c>
      <c r="AF291" s="395">
        <v>5694</v>
      </c>
      <c r="AG291" s="395">
        <v>4</v>
      </c>
      <c r="AH291" s="395">
        <v>0</v>
      </c>
      <c r="AI291" s="395">
        <v>1977</v>
      </c>
      <c r="AJ291" s="395">
        <v>31396</v>
      </c>
      <c r="AK291" s="395">
        <v>7045</v>
      </c>
      <c r="AL291" s="395">
        <v>39621</v>
      </c>
      <c r="AM291" s="395">
        <v>15</v>
      </c>
      <c r="AN291" s="395">
        <v>4167</v>
      </c>
      <c r="AO291" s="395">
        <v>2885</v>
      </c>
      <c r="AP291" s="395">
        <v>263</v>
      </c>
    </row>
    <row r="292" spans="1:42">
      <c r="A292" s="395">
        <v>7</v>
      </c>
      <c r="B292" s="395">
        <v>15</v>
      </c>
      <c r="C292" s="395">
        <v>2022</v>
      </c>
      <c r="D292" s="395">
        <v>99</v>
      </c>
      <c r="E292" s="395">
        <v>99</v>
      </c>
      <c r="F292" s="395">
        <v>99</v>
      </c>
      <c r="G292" s="395">
        <v>99</v>
      </c>
      <c r="H292" s="395">
        <v>99</v>
      </c>
      <c r="I292" s="395">
        <v>49</v>
      </c>
      <c r="J292" s="395">
        <v>999</v>
      </c>
      <c r="K292" s="395">
        <v>99</v>
      </c>
      <c r="L292" s="395">
        <v>99</v>
      </c>
      <c r="M292" s="395">
        <v>99</v>
      </c>
      <c r="N292" s="395">
        <v>99</v>
      </c>
      <c r="O292" s="395">
        <v>99</v>
      </c>
      <c r="P292" s="395">
        <v>9999</v>
      </c>
      <c r="Q292" s="395">
        <v>413</v>
      </c>
      <c r="R292" s="395">
        <v>273032</v>
      </c>
      <c r="S292" s="395">
        <v>271926</v>
      </c>
      <c r="T292" s="395">
        <v>3.7996388701690647</v>
      </c>
      <c r="U292" s="395">
        <v>60.780778594176361</v>
      </c>
      <c r="V292" s="395">
        <v>90.508889842086433</v>
      </c>
      <c r="W292" s="395">
        <v>83.314507880820102</v>
      </c>
      <c r="X292" s="395">
        <v>3.1000029300594805</v>
      </c>
      <c r="Y292" s="395">
        <v>6.2000058601189609</v>
      </c>
      <c r="Z292" s="395">
        <v>0</v>
      </c>
      <c r="AA292" s="395">
        <v>10.435414848585889</v>
      </c>
      <c r="AB292" s="395">
        <v>2.478807577417478</v>
      </c>
      <c r="AC292" s="395">
        <v>-37.741485641173057</v>
      </c>
      <c r="AD292" s="395">
        <v>18.508347777868913</v>
      </c>
      <c r="AE292" s="395">
        <v>18.134842905440603</v>
      </c>
      <c r="AF292" s="395">
        <v>5051</v>
      </c>
      <c r="AG292" s="395">
        <v>3</v>
      </c>
      <c r="AH292" s="395">
        <v>0</v>
      </c>
      <c r="AI292" s="395">
        <v>2056</v>
      </c>
      <c r="AJ292" s="395">
        <v>10728</v>
      </c>
      <c r="AK292" s="395">
        <v>1746</v>
      </c>
      <c r="AL292" s="395">
        <v>13434</v>
      </c>
      <c r="AM292" s="395">
        <v>2</v>
      </c>
      <c r="AN292" s="395">
        <v>4062</v>
      </c>
      <c r="AO292" s="395">
        <v>4143</v>
      </c>
      <c r="AP292" s="395">
        <v>215</v>
      </c>
    </row>
    <row r="293" spans="1:42">
      <c r="A293" s="395">
        <v>7</v>
      </c>
      <c r="B293" s="395">
        <v>16</v>
      </c>
      <c r="C293" s="395">
        <v>2022</v>
      </c>
      <c r="D293" s="395">
        <v>99</v>
      </c>
      <c r="E293" s="395">
        <v>99</v>
      </c>
      <c r="F293" s="395">
        <v>99</v>
      </c>
      <c r="G293" s="395">
        <v>99</v>
      </c>
      <c r="H293" s="395">
        <v>99</v>
      </c>
      <c r="I293" s="395">
        <v>80</v>
      </c>
      <c r="J293" s="395">
        <v>999</v>
      </c>
      <c r="K293" s="395">
        <v>99</v>
      </c>
      <c r="L293" s="395">
        <v>99</v>
      </c>
      <c r="M293" s="395">
        <v>99</v>
      </c>
      <c r="N293" s="395">
        <v>99</v>
      </c>
      <c r="O293" s="395">
        <v>99</v>
      </c>
      <c r="P293" s="395">
        <v>9999</v>
      </c>
      <c r="Q293" s="395">
        <v>432</v>
      </c>
      <c r="R293" s="395">
        <v>292093</v>
      </c>
      <c r="S293" s="395">
        <v>289624</v>
      </c>
      <c r="T293" s="395">
        <v>3.6759148627320761</v>
      </c>
      <c r="U293" s="395">
        <v>60.87762754467861</v>
      </c>
      <c r="V293" s="395">
        <v>92.908935593379823</v>
      </c>
      <c r="W293" s="395">
        <v>85.399822701156751</v>
      </c>
      <c r="X293" s="395">
        <v>0.75421184348820414</v>
      </c>
      <c r="Y293" s="395">
        <v>1.5084236869764085</v>
      </c>
      <c r="Z293" s="395">
        <v>0</v>
      </c>
      <c r="AA293" s="395">
        <v>9.1663517431233288</v>
      </c>
      <c r="AB293" s="395">
        <v>2.5852178027682342</v>
      </c>
      <c r="AC293" s="395">
        <v>-30.958896220896055</v>
      </c>
      <c r="AD293" s="395">
        <v>19.800458654960096</v>
      </c>
      <c r="AE293" s="395">
        <v>19.798575609306337</v>
      </c>
      <c r="AF293" s="395">
        <v>3863</v>
      </c>
      <c r="AG293" s="395">
        <v>5</v>
      </c>
      <c r="AH293" s="395">
        <v>0</v>
      </c>
      <c r="AI293" s="395">
        <v>1559</v>
      </c>
      <c r="AJ293" s="395">
        <v>15948</v>
      </c>
      <c r="AK293" s="395">
        <v>4744</v>
      </c>
      <c r="AL293" s="395">
        <v>31501</v>
      </c>
      <c r="AM293" s="395">
        <v>9</v>
      </c>
      <c r="AN293" s="395">
        <v>7063</v>
      </c>
      <c r="AO293" s="395">
        <v>2812</v>
      </c>
      <c r="AP293" s="395">
        <v>175</v>
      </c>
    </row>
    <row r="294" spans="1:42">
      <c r="A294" s="395">
        <v>7</v>
      </c>
      <c r="B294" s="395">
        <v>17</v>
      </c>
      <c r="C294" s="395">
        <v>2022</v>
      </c>
      <c r="D294" s="395">
        <v>99</v>
      </c>
      <c r="E294" s="395">
        <v>99</v>
      </c>
      <c r="F294" s="395">
        <v>99</v>
      </c>
      <c r="G294" s="395">
        <v>99</v>
      </c>
      <c r="H294" s="395">
        <v>99</v>
      </c>
      <c r="I294" s="395">
        <v>81</v>
      </c>
      <c r="J294" s="395">
        <v>999</v>
      </c>
      <c r="K294" s="395">
        <v>99</v>
      </c>
      <c r="L294" s="395">
        <v>99</v>
      </c>
      <c r="M294" s="395">
        <v>99</v>
      </c>
      <c r="N294" s="395">
        <v>99</v>
      </c>
      <c r="O294" s="395">
        <v>99</v>
      </c>
      <c r="P294" s="395">
        <v>9999</v>
      </c>
      <c r="Q294" s="395">
        <v>83</v>
      </c>
      <c r="R294" s="395">
        <v>76033</v>
      </c>
      <c r="S294" s="395">
        <v>75736</v>
      </c>
      <c r="T294" s="395">
        <v>2.8058080044191338</v>
      </c>
      <c r="U294" s="395">
        <v>61.422309073624177</v>
      </c>
      <c r="V294" s="395">
        <v>91.125283401622795</v>
      </c>
      <c r="W294" s="395">
        <v>83.810500950670942</v>
      </c>
      <c r="X294" s="395">
        <v>4.9978298896531763E-2</v>
      </c>
      <c r="Y294" s="395">
        <v>9.9956597793063526E-2</v>
      </c>
      <c r="Z294" s="395">
        <v>0</v>
      </c>
      <c r="AA294" s="395">
        <v>9.5330039821002313</v>
      </c>
      <c r="AB294" s="395">
        <v>2.4802134130713984</v>
      </c>
      <c r="AC294" s="395">
        <v>-34.73566850282976</v>
      </c>
      <c r="AD294" s="395">
        <v>5.1541401981991388</v>
      </c>
      <c r="AE294" s="395">
        <v>5.0809302231857849</v>
      </c>
      <c r="AF294" s="395">
        <v>1586</v>
      </c>
      <c r="AG294" s="395">
        <v>0</v>
      </c>
      <c r="AH294" s="395">
        <v>0</v>
      </c>
      <c r="AI294" s="395">
        <v>880</v>
      </c>
      <c r="AJ294" s="395">
        <v>2851</v>
      </c>
      <c r="AK294" s="395">
        <v>476</v>
      </c>
      <c r="AL294" s="395">
        <v>5814</v>
      </c>
      <c r="AM294" s="395">
        <v>0</v>
      </c>
      <c r="AN294" s="395">
        <v>1020</v>
      </c>
      <c r="AO294" s="395">
        <v>1498</v>
      </c>
      <c r="AP294" s="395">
        <v>42</v>
      </c>
    </row>
    <row r="295" spans="1:42">
      <c r="A295" s="395">
        <v>7</v>
      </c>
      <c r="B295" s="395">
        <v>18</v>
      </c>
      <c r="C295" s="395">
        <v>2022</v>
      </c>
      <c r="D295" s="395">
        <v>99</v>
      </c>
      <c r="E295" s="395">
        <v>99</v>
      </c>
      <c r="F295" s="395">
        <v>99</v>
      </c>
      <c r="G295" s="395">
        <v>99</v>
      </c>
      <c r="H295" s="395">
        <v>99</v>
      </c>
      <c r="I295" s="395">
        <v>83</v>
      </c>
      <c r="J295" s="395">
        <v>999</v>
      </c>
      <c r="K295" s="395">
        <v>99</v>
      </c>
      <c r="L295" s="395">
        <v>99</v>
      </c>
      <c r="M295" s="395">
        <v>99</v>
      </c>
      <c r="N295" s="395">
        <v>99</v>
      </c>
      <c r="O295" s="395">
        <v>99</v>
      </c>
      <c r="P295" s="395">
        <v>9999</v>
      </c>
      <c r="Q295" s="395">
        <v>277</v>
      </c>
      <c r="R295" s="395">
        <v>146408</v>
      </c>
      <c r="S295" s="395">
        <v>146064</v>
      </c>
      <c r="T295" s="395">
        <v>4.1571635429757956</v>
      </c>
      <c r="U295" s="395">
        <v>60.601914229378899</v>
      </c>
      <c r="V295" s="395">
        <v>93.736446523627322</v>
      </c>
      <c r="W295" s="395">
        <v>86.370008078651054</v>
      </c>
      <c r="X295" s="395">
        <v>0.72537019834981697</v>
      </c>
      <c r="Y295" s="395">
        <v>1.4507403966996339</v>
      </c>
      <c r="Z295" s="395">
        <v>0</v>
      </c>
      <c r="AA295" s="395">
        <v>8.6447493449176402</v>
      </c>
      <c r="AB295" s="395">
        <v>2.6274565530776361</v>
      </c>
      <c r="AC295" s="395">
        <v>-33.956200605627593</v>
      </c>
      <c r="AD295" s="395">
        <v>9.9247347617210888</v>
      </c>
      <c r="AE295" s="395">
        <v>10.098307243422344</v>
      </c>
      <c r="AF295" s="395">
        <v>1509</v>
      </c>
      <c r="AG295" s="395">
        <v>5</v>
      </c>
      <c r="AH295" s="395">
        <v>0</v>
      </c>
      <c r="AI295" s="395">
        <v>380</v>
      </c>
      <c r="AJ295" s="395">
        <v>5762</v>
      </c>
      <c r="AK295" s="395">
        <v>1805</v>
      </c>
      <c r="AL295" s="395">
        <v>8243</v>
      </c>
      <c r="AM295" s="395">
        <v>3</v>
      </c>
      <c r="AN295" s="395">
        <v>2517</v>
      </c>
      <c r="AO295" s="395">
        <v>1457</v>
      </c>
      <c r="AP295" s="395">
        <v>108</v>
      </c>
    </row>
    <row r="296" spans="1:42">
      <c r="A296" s="395">
        <v>8</v>
      </c>
      <c r="B296" s="395">
        <v>1</v>
      </c>
      <c r="C296" s="395">
        <v>2024</v>
      </c>
      <c r="D296" s="395">
        <v>99</v>
      </c>
      <c r="E296" s="395">
        <v>99</v>
      </c>
      <c r="F296" s="395">
        <v>99</v>
      </c>
      <c r="G296" s="395">
        <v>99</v>
      </c>
      <c r="H296" s="395">
        <v>1</v>
      </c>
      <c r="I296" s="395">
        <v>99</v>
      </c>
      <c r="J296" s="395">
        <v>103</v>
      </c>
      <c r="K296" s="395">
        <v>99</v>
      </c>
      <c r="L296" s="395">
        <v>99</v>
      </c>
      <c r="M296" s="395">
        <v>99</v>
      </c>
      <c r="N296" s="395">
        <v>99</v>
      </c>
      <c r="O296" s="395">
        <v>99</v>
      </c>
      <c r="P296" s="395">
        <v>9999</v>
      </c>
      <c r="Q296" s="395"/>
      <c r="R296" s="395"/>
      <c r="S296" s="395"/>
      <c r="T296" s="395"/>
      <c r="U296" s="395"/>
      <c r="V296" s="395"/>
      <c r="W296" s="395"/>
      <c r="X296" s="395"/>
      <c r="Y296" s="395"/>
      <c r="Z296" s="395"/>
      <c r="AA296" s="395"/>
      <c r="AB296" s="395"/>
      <c r="AC296" s="395"/>
      <c r="AD296" s="395"/>
      <c r="AE296" s="395"/>
      <c r="AF296" s="395"/>
      <c r="AG296" s="395"/>
      <c r="AH296" s="395"/>
      <c r="AI296" s="395"/>
      <c r="AJ296" s="395"/>
      <c r="AK296" s="395"/>
      <c r="AL296" s="395"/>
      <c r="AM296" s="395"/>
      <c r="AN296" s="395"/>
      <c r="AO296" s="395"/>
      <c r="AP296" s="395"/>
    </row>
    <row r="297" spans="1:42">
      <c r="A297" s="395">
        <v>8</v>
      </c>
      <c r="B297" s="395">
        <v>2</v>
      </c>
      <c r="C297" s="395">
        <v>2024</v>
      </c>
      <c r="D297" s="395">
        <v>99</v>
      </c>
      <c r="E297" s="395">
        <v>99</v>
      </c>
      <c r="F297" s="395">
        <v>99</v>
      </c>
      <c r="G297" s="395">
        <v>99</v>
      </c>
      <c r="H297" s="395">
        <v>2</v>
      </c>
      <c r="I297" s="395">
        <v>99</v>
      </c>
      <c r="J297" s="395">
        <v>106</v>
      </c>
      <c r="K297" s="395">
        <v>99</v>
      </c>
      <c r="L297" s="395">
        <v>99</v>
      </c>
      <c r="M297" s="395">
        <v>99</v>
      </c>
      <c r="N297" s="395">
        <v>99</v>
      </c>
      <c r="O297" s="395">
        <v>99</v>
      </c>
      <c r="P297" s="395">
        <v>9999</v>
      </c>
      <c r="Q297" s="395">
        <v>138</v>
      </c>
      <c r="R297" s="395">
        <v>128973</v>
      </c>
      <c r="S297" s="395">
        <v>128795</v>
      </c>
      <c r="T297" s="395">
        <v>4.4852178362913175</v>
      </c>
      <c r="U297" s="395">
        <v>60.434356923793644</v>
      </c>
      <c r="V297" s="395">
        <v>91.720720570289913</v>
      </c>
      <c r="W297" s="395">
        <v>84.554571217826719</v>
      </c>
      <c r="X297" s="395">
        <v>0.51018430214075805</v>
      </c>
      <c r="Y297" s="395">
        <v>1.0203686042815161</v>
      </c>
      <c r="Z297" s="395">
        <v>0</v>
      </c>
      <c r="AA297" s="395">
        <v>6.9140286518292884</v>
      </c>
      <c r="AB297" s="395">
        <v>2.4710659515075095</v>
      </c>
      <c r="AC297" s="395">
        <v>-28.571843018639409</v>
      </c>
      <c r="AD297" s="395">
        <v>8.7147216381160391</v>
      </c>
      <c r="AE297" s="395">
        <v>9.0095332303649638</v>
      </c>
      <c r="AF297" s="395">
        <v>1366</v>
      </c>
      <c r="AG297" s="395">
        <v>0</v>
      </c>
      <c r="AH297" s="395">
        <v>0</v>
      </c>
      <c r="AI297" s="395">
        <v>291</v>
      </c>
      <c r="AJ297" s="395">
        <v>5347</v>
      </c>
      <c r="AK297" s="395">
        <v>1652</v>
      </c>
      <c r="AL297" s="395">
        <v>7642</v>
      </c>
      <c r="AM297" s="395">
        <v>3</v>
      </c>
      <c r="AN297" s="395">
        <v>2189</v>
      </c>
      <c r="AO297" s="395">
        <v>1102</v>
      </c>
      <c r="AP297" s="395">
        <v>51</v>
      </c>
    </row>
    <row r="298" spans="1:42">
      <c r="A298" s="395">
        <v>8</v>
      </c>
      <c r="B298" s="395">
        <v>3</v>
      </c>
      <c r="C298" s="395">
        <v>2024</v>
      </c>
      <c r="D298" s="395">
        <v>99</v>
      </c>
      <c r="E298" s="395">
        <v>99</v>
      </c>
      <c r="F298" s="395">
        <v>99</v>
      </c>
      <c r="G298" s="395">
        <v>99</v>
      </c>
      <c r="H298" s="395">
        <v>1</v>
      </c>
      <c r="I298" s="395">
        <v>99</v>
      </c>
      <c r="J298" s="395">
        <v>109</v>
      </c>
      <c r="K298" s="395">
        <v>99</v>
      </c>
      <c r="L298" s="395">
        <v>99</v>
      </c>
      <c r="M298" s="395">
        <v>99</v>
      </c>
      <c r="N298" s="395">
        <v>99</v>
      </c>
      <c r="O298" s="395">
        <v>99</v>
      </c>
      <c r="P298" s="395">
        <v>9999</v>
      </c>
      <c r="Q298" s="395">
        <v>506</v>
      </c>
      <c r="R298" s="395">
        <v>357899</v>
      </c>
      <c r="S298" s="395">
        <v>356507</v>
      </c>
      <c r="T298" s="395">
        <v>4.3597299796870068</v>
      </c>
      <c r="U298" s="395">
        <v>60.495460117192657</v>
      </c>
      <c r="V298" s="395">
        <v>89.023104006316501</v>
      </c>
      <c r="W298" s="395">
        <v>81.891380253404492</v>
      </c>
      <c r="X298" s="395">
        <v>3.8843360836437086</v>
      </c>
      <c r="Y298" s="395">
        <v>7.7686721672874173</v>
      </c>
      <c r="Z298" s="395">
        <v>0</v>
      </c>
      <c r="AA298" s="395">
        <v>8.5781351786335804</v>
      </c>
      <c r="AB298" s="395">
        <v>2.6564906374006596</v>
      </c>
      <c r="AC298" s="395">
        <v>-19.184426183333223</v>
      </c>
      <c r="AD298" s="395">
        <v>24.183279907888405</v>
      </c>
      <c r="AE298" s="395">
        <v>24.153076069762609</v>
      </c>
      <c r="AF298" s="395">
        <v>5089</v>
      </c>
      <c r="AG298" s="395">
        <v>0</v>
      </c>
      <c r="AH298" s="395">
        <v>0</v>
      </c>
      <c r="AI298" s="395">
        <v>1696</v>
      </c>
      <c r="AJ298" s="395">
        <v>13768</v>
      </c>
      <c r="AK298" s="395">
        <v>2278</v>
      </c>
      <c r="AL298" s="395">
        <v>16875</v>
      </c>
      <c r="AM298" s="395">
        <v>12</v>
      </c>
      <c r="AN298" s="395">
        <v>2169</v>
      </c>
      <c r="AO298" s="395">
        <v>3298</v>
      </c>
      <c r="AP298" s="395">
        <v>222</v>
      </c>
    </row>
    <row r="299" spans="1:42">
      <c r="A299" s="395">
        <v>8</v>
      </c>
      <c r="B299" s="395">
        <v>4</v>
      </c>
      <c r="C299" s="395">
        <v>2024</v>
      </c>
      <c r="D299" s="395">
        <v>99</v>
      </c>
      <c r="E299" s="395">
        <v>99</v>
      </c>
      <c r="F299" s="395">
        <v>99</v>
      </c>
      <c r="G299" s="395">
        <v>99</v>
      </c>
      <c r="H299" s="395">
        <v>1</v>
      </c>
      <c r="I299" s="395">
        <v>99</v>
      </c>
      <c r="J299" s="395">
        <v>111</v>
      </c>
      <c r="K299" s="395">
        <v>99</v>
      </c>
      <c r="L299" s="395">
        <v>99</v>
      </c>
      <c r="M299" s="395">
        <v>99</v>
      </c>
      <c r="N299" s="395">
        <v>99</v>
      </c>
      <c r="O299" s="395">
        <v>99</v>
      </c>
      <c r="P299" s="395">
        <v>9999</v>
      </c>
      <c r="Q299" s="395">
        <v>251</v>
      </c>
      <c r="R299" s="395">
        <v>169199</v>
      </c>
      <c r="S299" s="395">
        <v>168526</v>
      </c>
      <c r="T299" s="395">
        <v>4.1316969958451297</v>
      </c>
      <c r="U299" s="395">
        <v>60.540794892182809</v>
      </c>
      <c r="V299" s="395">
        <v>88.589182717904052</v>
      </c>
      <c r="W299" s="395">
        <v>81.521168247036726</v>
      </c>
      <c r="X299" s="395">
        <v>1.6034373725613036</v>
      </c>
      <c r="Y299" s="395">
        <v>3.2068747451226072</v>
      </c>
      <c r="Z299" s="395">
        <v>0</v>
      </c>
      <c r="AA299" s="395">
        <v>8.6999215317176439</v>
      </c>
      <c r="AB299" s="395">
        <v>2.3529627612264448</v>
      </c>
      <c r="AC299" s="395">
        <v>-28.875452741201023</v>
      </c>
      <c r="AD299" s="395">
        <v>11.432797457201085</v>
      </c>
      <c r="AE299" s="395">
        <v>11.36589145136986</v>
      </c>
      <c r="AF299" s="395">
        <v>2688</v>
      </c>
      <c r="AG299" s="395">
        <v>0</v>
      </c>
      <c r="AH299" s="395">
        <v>0</v>
      </c>
      <c r="AI299" s="395">
        <v>839</v>
      </c>
      <c r="AJ299" s="395">
        <v>10599</v>
      </c>
      <c r="AK299" s="395">
        <v>2088</v>
      </c>
      <c r="AL299" s="395">
        <v>16566</v>
      </c>
      <c r="AM299" s="395">
        <v>7</v>
      </c>
      <c r="AN299" s="395">
        <v>1643</v>
      </c>
      <c r="AO299" s="395">
        <v>1626</v>
      </c>
      <c r="AP299" s="395">
        <v>124</v>
      </c>
    </row>
    <row r="300" spans="1:42">
      <c r="A300" s="395">
        <v>8</v>
      </c>
      <c r="B300" s="395">
        <v>5</v>
      </c>
      <c r="C300" s="395">
        <v>2024</v>
      </c>
      <c r="D300" s="395">
        <v>99</v>
      </c>
      <c r="E300" s="395">
        <v>99</v>
      </c>
      <c r="F300" s="395">
        <v>99</v>
      </c>
      <c r="G300" s="395">
        <v>99</v>
      </c>
      <c r="H300" s="395">
        <v>1</v>
      </c>
      <c r="I300" s="395">
        <v>99</v>
      </c>
      <c r="J300" s="395">
        <v>116</v>
      </c>
      <c r="K300" s="395">
        <v>99</v>
      </c>
      <c r="L300" s="395">
        <v>99</v>
      </c>
      <c r="M300" s="395">
        <v>99</v>
      </c>
      <c r="N300" s="395">
        <v>99</v>
      </c>
      <c r="O300" s="395">
        <v>99</v>
      </c>
      <c r="P300" s="395">
        <v>9999</v>
      </c>
      <c r="Q300" s="395">
        <v>96</v>
      </c>
      <c r="R300" s="395">
        <v>30803</v>
      </c>
      <c r="S300" s="395">
        <v>30736</v>
      </c>
      <c r="T300" s="395">
        <v>4.3528877057429494</v>
      </c>
      <c r="U300" s="395">
        <v>60.480706663196266</v>
      </c>
      <c r="V300" s="395">
        <v>86.782092970266177</v>
      </c>
      <c r="W300" s="395">
        <v>79.985869989588863</v>
      </c>
      <c r="X300" s="395">
        <v>6.0188942635457598</v>
      </c>
      <c r="Y300" s="395">
        <v>12.03778852709152</v>
      </c>
      <c r="Z300" s="395">
        <v>0</v>
      </c>
      <c r="AA300" s="395">
        <v>9.035622128443908</v>
      </c>
      <c r="AB300" s="395">
        <v>2.4767303239779603</v>
      </c>
      <c r="AC300" s="395">
        <v>-36.974479626612094</v>
      </c>
      <c r="AD300" s="395">
        <v>2.0813625380419798</v>
      </c>
      <c r="AE300" s="395">
        <v>2.0338869833314366</v>
      </c>
      <c r="AF300" s="395">
        <v>405</v>
      </c>
      <c r="AG300" s="395">
        <v>0</v>
      </c>
      <c r="AH300" s="395">
        <v>0</v>
      </c>
      <c r="AI300" s="395">
        <v>257</v>
      </c>
      <c r="AJ300" s="395">
        <v>1444</v>
      </c>
      <c r="AK300" s="395">
        <v>240</v>
      </c>
      <c r="AL300" s="395">
        <v>1552</v>
      </c>
      <c r="AM300" s="395">
        <v>1</v>
      </c>
      <c r="AN300" s="395">
        <v>692</v>
      </c>
      <c r="AO300" s="395">
        <v>154</v>
      </c>
      <c r="AP300" s="395">
        <v>43</v>
      </c>
    </row>
    <row r="301" spans="1:42">
      <c r="A301" s="395">
        <v>8</v>
      </c>
      <c r="B301" s="395">
        <v>6</v>
      </c>
      <c r="C301" s="395">
        <v>2024</v>
      </c>
      <c r="D301" s="395">
        <v>99</v>
      </c>
      <c r="E301" s="395">
        <v>99</v>
      </c>
      <c r="F301" s="395">
        <v>99</v>
      </c>
      <c r="G301" s="395">
        <v>99</v>
      </c>
      <c r="H301" s="395">
        <v>2</v>
      </c>
      <c r="I301" s="395">
        <v>99</v>
      </c>
      <c r="J301" s="395">
        <v>117</v>
      </c>
      <c r="K301" s="395">
        <v>99</v>
      </c>
      <c r="L301" s="395">
        <v>99</v>
      </c>
      <c r="M301" s="395">
        <v>99</v>
      </c>
      <c r="N301" s="395">
        <v>99</v>
      </c>
      <c r="O301" s="395">
        <v>99</v>
      </c>
      <c r="P301" s="395">
        <v>9999</v>
      </c>
      <c r="Q301" s="395">
        <v>156</v>
      </c>
      <c r="R301" s="395">
        <v>118378</v>
      </c>
      <c r="S301" s="395">
        <v>116603</v>
      </c>
      <c r="T301" s="395">
        <v>4.1134923718934253</v>
      </c>
      <c r="U301" s="395">
        <v>60.585816831470872</v>
      </c>
      <c r="V301" s="395">
        <v>89.218431155808602</v>
      </c>
      <c r="W301" s="395">
        <v>81.780815244890434</v>
      </c>
      <c r="X301" s="395">
        <v>0.82701177583672669</v>
      </c>
      <c r="Y301" s="395">
        <v>1.6540235516734534</v>
      </c>
      <c r="Z301" s="395">
        <v>0</v>
      </c>
      <c r="AA301" s="395">
        <v>8.9567181371468898</v>
      </c>
      <c r="AB301" s="395">
        <v>2.454019626293614</v>
      </c>
      <c r="AC301" s="395">
        <v>-32.480258281001909</v>
      </c>
      <c r="AD301" s="395">
        <v>7.9988161714227024</v>
      </c>
      <c r="AE301" s="395">
        <v>7.8890980961105361</v>
      </c>
      <c r="AF301" s="395">
        <v>1341</v>
      </c>
      <c r="AG301" s="395">
        <v>1</v>
      </c>
      <c r="AH301" s="395">
        <v>5</v>
      </c>
      <c r="AI301" s="395">
        <v>297</v>
      </c>
      <c r="AJ301" s="395">
        <v>6273</v>
      </c>
      <c r="AK301" s="395">
        <v>1741</v>
      </c>
      <c r="AL301" s="395">
        <v>12560</v>
      </c>
      <c r="AM301" s="395">
        <v>5</v>
      </c>
      <c r="AN301" s="395">
        <v>1545</v>
      </c>
      <c r="AO301" s="395">
        <v>392</v>
      </c>
      <c r="AP301" s="395">
        <v>62</v>
      </c>
    </row>
    <row r="302" spans="1:42">
      <c r="A302" s="395">
        <v>8</v>
      </c>
      <c r="B302" s="395">
        <v>7</v>
      </c>
      <c r="C302" s="395">
        <v>2024</v>
      </c>
      <c r="D302" s="395">
        <v>99</v>
      </c>
      <c r="E302" s="395">
        <v>99</v>
      </c>
      <c r="F302" s="395">
        <v>99</v>
      </c>
      <c r="G302" s="395">
        <v>99</v>
      </c>
      <c r="H302" s="395">
        <v>1</v>
      </c>
      <c r="I302" s="395">
        <v>99</v>
      </c>
      <c r="J302" s="395">
        <v>121</v>
      </c>
      <c r="K302" s="395">
        <v>99</v>
      </c>
      <c r="L302" s="395">
        <v>99</v>
      </c>
      <c r="M302" s="395">
        <v>99</v>
      </c>
      <c r="N302" s="395">
        <v>99</v>
      </c>
      <c r="O302" s="395">
        <v>99</v>
      </c>
      <c r="P302" s="395">
        <v>9999</v>
      </c>
      <c r="Q302" s="395">
        <v>266</v>
      </c>
      <c r="R302" s="395">
        <v>180159</v>
      </c>
      <c r="S302" s="395">
        <v>179297</v>
      </c>
      <c r="T302" s="395">
        <v>4.4619697045387685</v>
      </c>
      <c r="U302" s="395">
        <v>60.426934081440301</v>
      </c>
      <c r="V302" s="395">
        <v>88.336668023617378</v>
      </c>
      <c r="W302" s="395">
        <v>81.24293490688666</v>
      </c>
      <c r="X302" s="395">
        <v>3.7611221199051945</v>
      </c>
      <c r="Y302" s="395">
        <v>7.522244239810389</v>
      </c>
      <c r="Z302" s="395">
        <v>0</v>
      </c>
      <c r="AA302" s="395">
        <v>9.6246757417644009</v>
      </c>
      <c r="AB302" s="395">
        <v>2.4681499596332017</v>
      </c>
      <c r="AC302" s="395">
        <v>-35.830210076593431</v>
      </c>
      <c r="AD302" s="395">
        <v>12.173366019254782</v>
      </c>
      <c r="AE302" s="395">
        <v>12.051048197955742</v>
      </c>
      <c r="AF302" s="395">
        <v>2629</v>
      </c>
      <c r="AG302" s="395">
        <v>1</v>
      </c>
      <c r="AH302" s="395">
        <v>0</v>
      </c>
      <c r="AI302" s="395">
        <v>1012</v>
      </c>
      <c r="AJ302" s="395">
        <v>7207</v>
      </c>
      <c r="AK302" s="395">
        <v>1090</v>
      </c>
      <c r="AL302" s="395">
        <v>7550</v>
      </c>
      <c r="AM302" s="395">
        <v>0</v>
      </c>
      <c r="AN302" s="395">
        <v>1891</v>
      </c>
      <c r="AO302" s="395">
        <v>2521</v>
      </c>
      <c r="AP302" s="395">
        <v>132</v>
      </c>
    </row>
    <row r="303" spans="1:42">
      <c r="A303" s="395">
        <v>8</v>
      </c>
      <c r="B303" s="395">
        <v>8</v>
      </c>
      <c r="C303" s="395">
        <v>2024</v>
      </c>
      <c r="D303" s="395">
        <v>99</v>
      </c>
      <c r="E303" s="395">
        <v>99</v>
      </c>
      <c r="F303" s="395">
        <v>99</v>
      </c>
      <c r="G303" s="395">
        <v>99</v>
      </c>
      <c r="H303" s="395">
        <v>1</v>
      </c>
      <c r="I303" s="395">
        <v>99</v>
      </c>
      <c r="J303" s="395">
        <v>134</v>
      </c>
      <c r="K303" s="395">
        <v>99</v>
      </c>
      <c r="L303" s="395">
        <v>99</v>
      </c>
      <c r="M303" s="395">
        <v>99</v>
      </c>
      <c r="N303" s="395">
        <v>99</v>
      </c>
      <c r="O303" s="395">
        <v>99</v>
      </c>
      <c r="P303" s="395">
        <v>9999</v>
      </c>
      <c r="Q303" s="395">
        <v>109</v>
      </c>
      <c r="R303" s="395">
        <v>44324</v>
      </c>
      <c r="S303" s="395">
        <v>44170</v>
      </c>
      <c r="T303" s="395">
        <v>4.5927037271004405</v>
      </c>
      <c r="U303" s="395">
        <v>60.352343219379691</v>
      </c>
      <c r="V303" s="395">
        <v>88.572583863536508</v>
      </c>
      <c r="W303" s="395">
        <v>81.51021960606765</v>
      </c>
      <c r="X303" s="395">
        <v>1.9786120386246724</v>
      </c>
      <c r="Y303" s="395">
        <v>3.9572240772493448</v>
      </c>
      <c r="Z303" s="395">
        <v>0</v>
      </c>
      <c r="AA303" s="395">
        <v>9.7902257130545358</v>
      </c>
      <c r="AB303" s="395">
        <v>2.522048942594715</v>
      </c>
      <c r="AC303" s="395">
        <v>-37.93654973634807</v>
      </c>
      <c r="AD303" s="395">
        <v>2.9949781883638842</v>
      </c>
      <c r="AE303" s="395">
        <v>2.97855524039635</v>
      </c>
      <c r="AF303" s="395">
        <v>816</v>
      </c>
      <c r="AG303" s="395">
        <v>1</v>
      </c>
      <c r="AH303" s="395">
        <v>0</v>
      </c>
      <c r="AI303" s="395">
        <v>153</v>
      </c>
      <c r="AJ303" s="395">
        <v>4573</v>
      </c>
      <c r="AK303" s="395">
        <v>1529</v>
      </c>
      <c r="AL303" s="395">
        <v>3688</v>
      </c>
      <c r="AM303" s="395">
        <v>2</v>
      </c>
      <c r="AN303" s="395">
        <v>862</v>
      </c>
      <c r="AO303" s="395">
        <v>238</v>
      </c>
      <c r="AP303" s="395">
        <v>41</v>
      </c>
    </row>
    <row r="304" spans="1:42">
      <c r="A304" s="395">
        <v>8</v>
      </c>
      <c r="B304" s="395">
        <v>9</v>
      </c>
      <c r="C304" s="395">
        <v>2024</v>
      </c>
      <c r="D304" s="395">
        <v>99</v>
      </c>
      <c r="E304" s="395">
        <v>99</v>
      </c>
      <c r="F304" s="395">
        <v>99</v>
      </c>
      <c r="G304" s="395">
        <v>99</v>
      </c>
      <c r="H304" s="395">
        <v>2</v>
      </c>
      <c r="I304" s="395">
        <v>99</v>
      </c>
      <c r="J304" s="395">
        <v>141</v>
      </c>
      <c r="K304" s="395">
        <v>99</v>
      </c>
      <c r="L304" s="395">
        <v>99</v>
      </c>
      <c r="M304" s="395">
        <v>99</v>
      </c>
      <c r="N304" s="395">
        <v>99</v>
      </c>
      <c r="O304" s="395">
        <v>99</v>
      </c>
      <c r="P304" s="395">
        <v>9999</v>
      </c>
      <c r="Q304" s="395">
        <v>111</v>
      </c>
      <c r="R304" s="395">
        <v>48001</v>
      </c>
      <c r="S304" s="395">
        <v>47241</v>
      </c>
      <c r="T304" s="395">
        <v>4.388096081331641</v>
      </c>
      <c r="U304" s="395">
        <v>60.44946127304668</v>
      </c>
      <c r="V304" s="395">
        <v>89.16960754681601</v>
      </c>
      <c r="W304" s="395">
        <v>81.880444952477731</v>
      </c>
      <c r="X304" s="395">
        <v>6.2498697943792819E-3</v>
      </c>
      <c r="Y304" s="395">
        <v>1.2499739588758564E-2</v>
      </c>
      <c r="Z304" s="395">
        <v>0</v>
      </c>
      <c r="AA304" s="395">
        <v>8.7738664884158215</v>
      </c>
      <c r="AB304" s="395">
        <v>2.3608883312990256</v>
      </c>
      <c r="AC304" s="395">
        <v>-36.656573462037038</v>
      </c>
      <c r="AD304" s="395">
        <v>3.2434335353229575</v>
      </c>
      <c r="AE304" s="395">
        <v>3.2001141688957322</v>
      </c>
      <c r="AF304" s="395">
        <v>353</v>
      </c>
      <c r="AG304" s="395">
        <v>0</v>
      </c>
      <c r="AH304" s="395">
        <v>0</v>
      </c>
      <c r="AI304" s="395">
        <v>55</v>
      </c>
      <c r="AJ304" s="395">
        <v>1579</v>
      </c>
      <c r="AK304" s="395">
        <v>300</v>
      </c>
      <c r="AL304" s="395">
        <v>6565</v>
      </c>
      <c r="AM304" s="395">
        <v>1</v>
      </c>
      <c r="AN304" s="395">
        <v>1060</v>
      </c>
      <c r="AO304" s="395">
        <v>436</v>
      </c>
      <c r="AP304" s="395">
        <v>37</v>
      </c>
    </row>
    <row r="305" spans="1:42">
      <c r="A305" s="395">
        <v>8</v>
      </c>
      <c r="B305" s="395">
        <v>10</v>
      </c>
      <c r="C305" s="395">
        <v>2024</v>
      </c>
      <c r="D305" s="395">
        <v>99</v>
      </c>
      <c r="E305" s="395">
        <v>99</v>
      </c>
      <c r="F305" s="395">
        <v>99</v>
      </c>
      <c r="G305" s="395">
        <v>99</v>
      </c>
      <c r="H305" s="395">
        <v>2</v>
      </c>
      <c r="I305" s="395">
        <v>99</v>
      </c>
      <c r="J305" s="395">
        <v>143</v>
      </c>
      <c r="K305" s="395">
        <v>99</v>
      </c>
      <c r="L305" s="395">
        <v>99</v>
      </c>
      <c r="M305" s="395">
        <v>99</v>
      </c>
      <c r="N305" s="395">
        <v>99</v>
      </c>
      <c r="O305" s="395">
        <v>99</v>
      </c>
      <c r="P305" s="395">
        <v>9999</v>
      </c>
      <c r="Q305" s="395">
        <v>15</v>
      </c>
      <c r="R305" s="395">
        <v>1266</v>
      </c>
      <c r="S305" s="395">
        <v>1264</v>
      </c>
      <c r="T305" s="395">
        <v>2.9154818325434446</v>
      </c>
      <c r="U305" s="395">
        <v>61.068829113924046</v>
      </c>
      <c r="V305" s="395">
        <v>90.141787923255237</v>
      </c>
      <c r="W305" s="395">
        <v>83.085363924050611</v>
      </c>
      <c r="X305" s="395">
        <v>0</v>
      </c>
      <c r="Y305" s="395">
        <v>0</v>
      </c>
      <c r="Z305" s="395">
        <v>0</v>
      </c>
      <c r="AA305" s="395">
        <v>9.7742282236279845</v>
      </c>
      <c r="AB305" s="395">
        <v>2.5193887185389783</v>
      </c>
      <c r="AC305" s="395">
        <v>-36.540800501119151</v>
      </c>
      <c r="AD305" s="395">
        <v>8.5543777332115295E-2</v>
      </c>
      <c r="AE305" s="395">
        <v>8.688359787680848E-2</v>
      </c>
      <c r="AF305" s="395">
        <v>32</v>
      </c>
      <c r="AG305" s="395">
        <v>0</v>
      </c>
      <c r="AH305" s="395">
        <v>0</v>
      </c>
      <c r="AI305" s="395">
        <v>8</v>
      </c>
      <c r="AJ305" s="395">
        <v>45</v>
      </c>
      <c r="AK305" s="395">
        <v>5</v>
      </c>
      <c r="AL305" s="395">
        <v>10</v>
      </c>
      <c r="AM305" s="395">
        <v>0</v>
      </c>
      <c r="AN305" s="395">
        <v>12</v>
      </c>
      <c r="AO305" s="395">
        <v>10</v>
      </c>
      <c r="AP305" s="395">
        <v>8</v>
      </c>
    </row>
    <row r="306" spans="1:42">
      <c r="A306" s="395">
        <v>8</v>
      </c>
      <c r="B306" s="395">
        <v>11</v>
      </c>
      <c r="C306" s="395">
        <v>2024</v>
      </c>
      <c r="D306" s="395">
        <v>99</v>
      </c>
      <c r="E306" s="395">
        <v>99</v>
      </c>
      <c r="F306" s="395">
        <v>99</v>
      </c>
      <c r="G306" s="395">
        <v>99</v>
      </c>
      <c r="H306" s="395">
        <v>2</v>
      </c>
      <c r="I306" s="395">
        <v>99</v>
      </c>
      <c r="J306" s="395">
        <v>147</v>
      </c>
      <c r="K306" s="395">
        <v>99</v>
      </c>
      <c r="L306" s="395">
        <v>99</v>
      </c>
      <c r="M306" s="395">
        <v>99</v>
      </c>
      <c r="N306" s="395">
        <v>99</v>
      </c>
      <c r="O306" s="395">
        <v>99</v>
      </c>
      <c r="P306" s="395">
        <v>9999</v>
      </c>
      <c r="Q306" s="395">
        <v>86</v>
      </c>
      <c r="R306" s="395">
        <v>83831</v>
      </c>
      <c r="S306" s="395">
        <v>83587</v>
      </c>
      <c r="T306" s="395">
        <v>3.4838902076797367</v>
      </c>
      <c r="U306" s="395">
        <v>60.943854905667152</v>
      </c>
      <c r="V306" s="395">
        <v>88.192107039822631</v>
      </c>
      <c r="W306" s="395">
        <v>81.199273810520012</v>
      </c>
      <c r="X306" s="395">
        <v>3.5786284310100086E-2</v>
      </c>
      <c r="Y306" s="395">
        <v>7.1572568620200172E-2</v>
      </c>
      <c r="Z306" s="395">
        <v>0</v>
      </c>
      <c r="AA306" s="395">
        <v>9.2826838925372499</v>
      </c>
      <c r="AB306" s="395">
        <v>2.3925770589927557</v>
      </c>
      <c r="AC306" s="395">
        <v>-35.88326710947468</v>
      </c>
      <c r="AD306" s="395">
        <v>5.664471088095226</v>
      </c>
      <c r="AE306" s="395">
        <v>5.6150946342434276</v>
      </c>
      <c r="AF306" s="395">
        <v>1362</v>
      </c>
      <c r="AG306" s="395">
        <v>0</v>
      </c>
      <c r="AH306" s="395">
        <v>0</v>
      </c>
      <c r="AI306" s="395">
        <v>601</v>
      </c>
      <c r="AJ306" s="395">
        <v>3078</v>
      </c>
      <c r="AK306" s="395">
        <v>442</v>
      </c>
      <c r="AL306" s="395">
        <v>4817</v>
      </c>
      <c r="AM306" s="395">
        <v>0</v>
      </c>
      <c r="AN306" s="395">
        <v>1121</v>
      </c>
      <c r="AO306" s="395">
        <v>1253</v>
      </c>
      <c r="AP306" s="395">
        <v>32</v>
      </c>
    </row>
    <row r="307" spans="1:42">
      <c r="A307" s="395">
        <v>8</v>
      </c>
      <c r="B307" s="395">
        <v>12</v>
      </c>
      <c r="C307" s="395">
        <v>2024</v>
      </c>
      <c r="D307" s="395">
        <v>99</v>
      </c>
      <c r="E307" s="395">
        <v>99</v>
      </c>
      <c r="F307" s="395">
        <v>99</v>
      </c>
      <c r="G307" s="395">
        <v>99</v>
      </c>
      <c r="H307" s="395">
        <v>1</v>
      </c>
      <c r="I307" s="395">
        <v>99</v>
      </c>
      <c r="J307" s="395">
        <v>155</v>
      </c>
      <c r="K307" s="395">
        <v>99</v>
      </c>
      <c r="L307" s="395">
        <v>99</v>
      </c>
      <c r="M307" s="395">
        <v>99</v>
      </c>
      <c r="N307" s="395">
        <v>99</v>
      </c>
      <c r="O307" s="395">
        <v>99</v>
      </c>
      <c r="P307" s="395">
        <v>9999</v>
      </c>
      <c r="Q307" s="395">
        <v>37</v>
      </c>
      <c r="R307" s="395">
        <v>10899</v>
      </c>
      <c r="S307" s="395">
        <v>10856</v>
      </c>
      <c r="T307" s="395">
        <v>4.5478484264611438</v>
      </c>
      <c r="U307" s="395">
        <v>60.353537214443634</v>
      </c>
      <c r="V307" s="395">
        <v>86.724870080981475</v>
      </c>
      <c r="W307" s="395">
        <v>79.798894620486251</v>
      </c>
      <c r="X307" s="395">
        <v>0</v>
      </c>
      <c r="Y307" s="395">
        <v>0</v>
      </c>
      <c r="Z307" s="395">
        <v>0</v>
      </c>
      <c r="AA307" s="395">
        <v>10.197895257363562</v>
      </c>
      <c r="AB307" s="395">
        <v>2.6057077705556639</v>
      </c>
      <c r="AC307" s="395">
        <v>-39.023173544028531</v>
      </c>
      <c r="AD307" s="395">
        <v>0.73644678447292622</v>
      </c>
      <c r="AE307" s="395">
        <v>0.71669257743690384</v>
      </c>
      <c r="AF307" s="395">
        <v>181</v>
      </c>
      <c r="AG307" s="395">
        <v>1</v>
      </c>
      <c r="AH307" s="395">
        <v>0</v>
      </c>
      <c r="AI307" s="395">
        <v>61</v>
      </c>
      <c r="AJ307" s="395">
        <v>1124</v>
      </c>
      <c r="AK307" s="395">
        <v>48</v>
      </c>
      <c r="AL307" s="395">
        <v>349</v>
      </c>
      <c r="AM307" s="395">
        <v>0</v>
      </c>
      <c r="AN307" s="395">
        <v>70</v>
      </c>
      <c r="AO307" s="395">
        <v>37</v>
      </c>
      <c r="AP307" s="395">
        <v>10</v>
      </c>
    </row>
    <row r="308" spans="1:42">
      <c r="A308" s="395">
        <v>8</v>
      </c>
      <c r="B308" s="395">
        <v>13</v>
      </c>
      <c r="C308" s="395">
        <v>2024</v>
      </c>
      <c r="D308" s="395">
        <v>99</v>
      </c>
      <c r="E308" s="395">
        <v>99</v>
      </c>
      <c r="F308" s="395">
        <v>99</v>
      </c>
      <c r="G308" s="395">
        <v>99</v>
      </c>
      <c r="H308" s="395">
        <v>2</v>
      </c>
      <c r="I308" s="395">
        <v>99</v>
      </c>
      <c r="J308" s="395">
        <v>160</v>
      </c>
      <c r="K308" s="395">
        <v>99</v>
      </c>
      <c r="L308" s="395">
        <v>99</v>
      </c>
      <c r="M308" s="395">
        <v>99</v>
      </c>
      <c r="N308" s="395">
        <v>99</v>
      </c>
      <c r="O308" s="395">
        <v>99</v>
      </c>
      <c r="P308" s="395">
        <v>9999</v>
      </c>
      <c r="Q308" s="395">
        <v>164</v>
      </c>
      <c r="R308" s="395">
        <v>127803</v>
      </c>
      <c r="S308" s="395">
        <v>127196</v>
      </c>
      <c r="T308" s="395">
        <v>4.6603835590713842</v>
      </c>
      <c r="U308" s="395">
        <v>60.400523601371113</v>
      </c>
      <c r="V308" s="395">
        <v>91.17603437927329</v>
      </c>
      <c r="W308" s="395">
        <v>83.961656813106757</v>
      </c>
      <c r="X308" s="395">
        <v>0.99215198391274062</v>
      </c>
      <c r="Y308" s="395">
        <v>1.9843039678254812</v>
      </c>
      <c r="Z308" s="395">
        <v>0</v>
      </c>
      <c r="AA308" s="395">
        <v>8.5972774720992735</v>
      </c>
      <c r="AB308" s="395">
        <v>2.8875051742073801</v>
      </c>
      <c r="AC308" s="395">
        <v>-27.730269025725644</v>
      </c>
      <c r="AD308" s="395">
        <v>8.6356645927143187</v>
      </c>
      <c r="AE308" s="395">
        <v>8.8352867762207481</v>
      </c>
      <c r="AF308" s="395">
        <v>1337</v>
      </c>
      <c r="AG308" s="395">
        <v>2</v>
      </c>
      <c r="AH308" s="395">
        <v>0</v>
      </c>
      <c r="AI308" s="395">
        <v>632</v>
      </c>
      <c r="AJ308" s="395">
        <v>7027</v>
      </c>
      <c r="AK308" s="395">
        <v>1358</v>
      </c>
      <c r="AL308" s="395">
        <v>8736</v>
      </c>
      <c r="AM308" s="395">
        <v>1</v>
      </c>
      <c r="AN308" s="395">
        <v>2731</v>
      </c>
      <c r="AO308" s="395">
        <v>922</v>
      </c>
      <c r="AP308" s="395">
        <v>73</v>
      </c>
    </row>
    <row r="309" spans="1:42">
      <c r="A309" s="395">
        <v>8</v>
      </c>
      <c r="B309" s="395">
        <v>14</v>
      </c>
      <c r="C309" s="395">
        <v>2024</v>
      </c>
      <c r="D309" s="395">
        <v>99</v>
      </c>
      <c r="E309" s="395">
        <v>99</v>
      </c>
      <c r="F309" s="395">
        <v>99</v>
      </c>
      <c r="G309" s="395">
        <v>99</v>
      </c>
      <c r="H309" s="395">
        <v>1</v>
      </c>
      <c r="I309" s="395">
        <v>99</v>
      </c>
      <c r="J309" s="395">
        <v>171</v>
      </c>
      <c r="K309" s="395">
        <v>99</v>
      </c>
      <c r="L309" s="395">
        <v>99</v>
      </c>
      <c r="M309" s="395">
        <v>99</v>
      </c>
      <c r="N309" s="395">
        <v>99</v>
      </c>
      <c r="O309" s="395">
        <v>99</v>
      </c>
      <c r="P309" s="395">
        <v>9999</v>
      </c>
      <c r="Q309" s="395">
        <v>99</v>
      </c>
      <c r="R309" s="395">
        <v>87080</v>
      </c>
      <c r="S309" s="395">
        <v>86650</v>
      </c>
      <c r="T309" s="395">
        <v>4.1886081763895264</v>
      </c>
      <c r="U309" s="395">
        <v>60.545562608193897</v>
      </c>
      <c r="V309" s="395">
        <v>91.348015546786016</v>
      </c>
      <c r="W309" s="395">
        <v>84.025604154644611</v>
      </c>
      <c r="X309" s="395">
        <v>8.9572806614607245E-2</v>
      </c>
      <c r="Y309" s="395">
        <v>0.17914561322921449</v>
      </c>
      <c r="Z309" s="395">
        <v>0</v>
      </c>
      <c r="AA309" s="395">
        <v>8.5990898447724504</v>
      </c>
      <c r="AB309" s="395">
        <v>2.455946817426506</v>
      </c>
      <c r="AC309" s="395">
        <v>-30.17874712618412</v>
      </c>
      <c r="AD309" s="395">
        <v>5.8840064218646093</v>
      </c>
      <c r="AE309" s="395">
        <v>6.0234652237945703</v>
      </c>
      <c r="AF309" s="395">
        <v>1431</v>
      </c>
      <c r="AG309" s="395">
        <v>0</v>
      </c>
      <c r="AH309" s="395">
        <v>0</v>
      </c>
      <c r="AI309" s="395">
        <v>451</v>
      </c>
      <c r="AJ309" s="395">
        <v>8214</v>
      </c>
      <c r="AK309" s="395">
        <v>1945</v>
      </c>
      <c r="AL309" s="395">
        <v>10842</v>
      </c>
      <c r="AM309" s="395">
        <v>2</v>
      </c>
      <c r="AN309" s="395">
        <v>650</v>
      </c>
      <c r="AO309" s="395">
        <v>695</v>
      </c>
      <c r="AP309" s="395">
        <v>42</v>
      </c>
    </row>
    <row r="310" spans="1:42" s="395" customFormat="1">
      <c r="A310" s="395">
        <v>8</v>
      </c>
      <c r="B310" s="395">
        <v>15</v>
      </c>
      <c r="C310" s="395">
        <v>2024</v>
      </c>
      <c r="D310" s="395">
        <v>99</v>
      </c>
      <c r="E310" s="395">
        <v>99</v>
      </c>
      <c r="F310" s="395">
        <v>99</v>
      </c>
      <c r="G310" s="395">
        <v>99</v>
      </c>
      <c r="H310" s="395">
        <v>1</v>
      </c>
      <c r="I310" s="395">
        <v>99</v>
      </c>
      <c r="J310" s="395">
        <v>172</v>
      </c>
      <c r="K310" s="395">
        <v>99</v>
      </c>
      <c r="L310" s="395">
        <v>99</v>
      </c>
      <c r="M310" s="395">
        <v>99</v>
      </c>
      <c r="N310" s="395">
        <v>99</v>
      </c>
      <c r="O310" s="395">
        <v>99</v>
      </c>
      <c r="P310" s="395">
        <v>9999</v>
      </c>
      <c r="Q310" s="395">
        <v>5</v>
      </c>
      <c r="R310" s="395">
        <v>1961</v>
      </c>
      <c r="S310" s="395">
        <v>1958</v>
      </c>
      <c r="T310" s="395">
        <v>1.7424783273839879</v>
      </c>
      <c r="U310" s="395">
        <v>61.950970377936677</v>
      </c>
      <c r="V310" s="395">
        <v>86.232690398697571</v>
      </c>
      <c r="W310" s="395">
        <v>79.501940755873477</v>
      </c>
      <c r="X310" s="395">
        <v>0</v>
      </c>
      <c r="Y310" s="395">
        <v>0</v>
      </c>
      <c r="Z310" s="395">
        <v>0</v>
      </c>
      <c r="AA310" s="395">
        <v>9.4669316574963354</v>
      </c>
      <c r="AB310" s="395">
        <v>2.1583499585460402</v>
      </c>
      <c r="AC310" s="395">
        <v>-40.45647699254441</v>
      </c>
      <c r="AD310" s="395">
        <v>0.13250501370322121</v>
      </c>
      <c r="AE310" s="395">
        <v>0.12878242968022097</v>
      </c>
      <c r="AF310" s="395">
        <v>10</v>
      </c>
      <c r="AG310" s="395">
        <v>0</v>
      </c>
      <c r="AH310" s="395">
        <v>0</v>
      </c>
      <c r="AI310" s="395">
        <v>1</v>
      </c>
      <c r="AJ310" s="395">
        <v>191</v>
      </c>
      <c r="AK310" s="395">
        <v>14</v>
      </c>
      <c r="AL310" s="395">
        <v>22</v>
      </c>
      <c r="AM310" s="395">
        <v>0</v>
      </c>
      <c r="AN310" s="395">
        <v>79</v>
      </c>
      <c r="AO310" s="395">
        <v>4</v>
      </c>
      <c r="AP310" s="395">
        <v>1</v>
      </c>
    </row>
    <row r="311" spans="1:42">
      <c r="A311" s="395">
        <v>8</v>
      </c>
      <c r="B311" s="395">
        <v>16</v>
      </c>
      <c r="C311" s="395">
        <v>2024</v>
      </c>
      <c r="D311" s="395">
        <v>99</v>
      </c>
      <c r="E311" s="395">
        <v>99</v>
      </c>
      <c r="F311" s="395">
        <v>99</v>
      </c>
      <c r="G311" s="395">
        <v>99</v>
      </c>
      <c r="H311" s="395">
        <v>2</v>
      </c>
      <c r="I311" s="395">
        <v>99</v>
      </c>
      <c r="J311" s="395">
        <v>181</v>
      </c>
      <c r="K311" s="395">
        <v>99</v>
      </c>
      <c r="L311" s="395">
        <v>99</v>
      </c>
      <c r="M311" s="395">
        <v>99</v>
      </c>
      <c r="N311" s="395">
        <v>99</v>
      </c>
      <c r="O311" s="395">
        <v>99</v>
      </c>
      <c r="P311" s="395">
        <v>9999</v>
      </c>
      <c r="Q311" s="395">
        <v>29</v>
      </c>
      <c r="R311" s="395">
        <v>8731</v>
      </c>
      <c r="S311" s="395">
        <v>8692</v>
      </c>
      <c r="T311" s="395">
        <v>2.3831176268468681</v>
      </c>
      <c r="U311" s="395">
        <v>61.755752416014722</v>
      </c>
      <c r="V311" s="395">
        <v>87.664950373414996</v>
      </c>
      <c r="W311" s="395">
        <v>80.761895996318572</v>
      </c>
      <c r="X311" s="395">
        <v>0</v>
      </c>
      <c r="Y311" s="395">
        <v>0</v>
      </c>
      <c r="Z311" s="395">
        <v>0</v>
      </c>
      <c r="AA311" s="395">
        <v>10.155415630620999</v>
      </c>
      <c r="AB311" s="395">
        <v>2.6303667200263536</v>
      </c>
      <c r="AC311" s="395">
        <v>-32.793277603157698</v>
      </c>
      <c r="AD311" s="395">
        <v>0.58995475504478512</v>
      </c>
      <c r="AE311" s="395">
        <v>0.58075428140949481</v>
      </c>
      <c r="AF311" s="395">
        <v>43</v>
      </c>
      <c r="AG311" s="395">
        <v>0</v>
      </c>
      <c r="AH311" s="395">
        <v>0</v>
      </c>
      <c r="AI311" s="395">
        <v>2</v>
      </c>
      <c r="AJ311" s="395">
        <v>1564</v>
      </c>
      <c r="AK311" s="395">
        <v>228</v>
      </c>
      <c r="AL311" s="395">
        <v>1420</v>
      </c>
      <c r="AM311" s="395">
        <v>0</v>
      </c>
      <c r="AN311" s="395">
        <v>46</v>
      </c>
      <c r="AO311" s="395">
        <v>36</v>
      </c>
      <c r="AP311" s="395">
        <v>6</v>
      </c>
    </row>
    <row r="312" spans="1:42">
      <c r="A312" s="395">
        <v>8</v>
      </c>
      <c r="B312" s="395">
        <v>17</v>
      </c>
      <c r="C312" s="395">
        <v>2024</v>
      </c>
      <c r="D312" s="395">
        <v>99</v>
      </c>
      <c r="E312" s="395">
        <v>99</v>
      </c>
      <c r="F312" s="395">
        <v>99</v>
      </c>
      <c r="G312" s="395">
        <v>99</v>
      </c>
      <c r="H312" s="395">
        <v>2</v>
      </c>
      <c r="I312" s="395">
        <v>99</v>
      </c>
      <c r="J312" s="395">
        <v>470</v>
      </c>
      <c r="K312" s="395">
        <v>99</v>
      </c>
      <c r="L312" s="395">
        <v>99</v>
      </c>
      <c r="M312" s="395">
        <v>99</v>
      </c>
      <c r="N312" s="395">
        <v>99</v>
      </c>
      <c r="O312" s="395">
        <v>99</v>
      </c>
      <c r="P312" s="395">
        <v>9999</v>
      </c>
      <c r="Q312" s="395">
        <v>97</v>
      </c>
      <c r="R312" s="395">
        <v>9301</v>
      </c>
      <c r="S312" s="395">
        <v>9014</v>
      </c>
      <c r="T312" s="395">
        <v>6.1481561122459949</v>
      </c>
      <c r="U312" s="395">
        <v>59.339250055469286</v>
      </c>
      <c r="V312" s="395">
        <v>95.162154164425274</v>
      </c>
      <c r="W312" s="395">
        <v>87.064743731973024</v>
      </c>
      <c r="X312" s="395">
        <v>0</v>
      </c>
      <c r="Y312" s="395">
        <v>0</v>
      </c>
      <c r="Z312" s="395">
        <v>0</v>
      </c>
      <c r="AA312" s="395">
        <v>11.399732554974795</v>
      </c>
      <c r="AB312" s="395">
        <v>2.9844388468845362</v>
      </c>
      <c r="AC312" s="395">
        <v>-29.83126044686561</v>
      </c>
      <c r="AD312" s="395">
        <v>0.62846972588151984</v>
      </c>
      <c r="AE312" s="395">
        <v>0.64927110602348992</v>
      </c>
      <c r="AF312" s="395">
        <v>74</v>
      </c>
      <c r="AG312" s="395">
        <v>0</v>
      </c>
      <c r="AH312" s="395">
        <v>0</v>
      </c>
      <c r="AI312" s="395">
        <v>18</v>
      </c>
      <c r="AJ312" s="395">
        <v>331</v>
      </c>
      <c r="AK312" s="395">
        <v>53</v>
      </c>
      <c r="AL312" s="395">
        <v>1319</v>
      </c>
      <c r="AM312" s="395">
        <v>0</v>
      </c>
      <c r="AN312" s="395">
        <v>131</v>
      </c>
      <c r="AO312" s="395">
        <v>93</v>
      </c>
      <c r="AP312" s="395">
        <v>30</v>
      </c>
    </row>
    <row r="313" spans="1:42">
      <c r="A313" s="395">
        <v>8</v>
      </c>
      <c r="B313" s="395">
        <v>18</v>
      </c>
      <c r="C313" s="395">
        <v>2024</v>
      </c>
      <c r="D313" s="395">
        <v>99</v>
      </c>
      <c r="E313" s="395">
        <v>99</v>
      </c>
      <c r="F313" s="395">
        <v>99</v>
      </c>
      <c r="G313" s="395">
        <v>99</v>
      </c>
      <c r="H313" s="395">
        <v>1</v>
      </c>
      <c r="I313" s="395">
        <v>99</v>
      </c>
      <c r="J313" s="395">
        <v>643</v>
      </c>
      <c r="K313" s="395">
        <v>99</v>
      </c>
      <c r="L313" s="395">
        <v>99</v>
      </c>
      <c r="M313" s="395">
        <v>99</v>
      </c>
      <c r="N313" s="395">
        <v>99</v>
      </c>
      <c r="O313" s="395">
        <v>99</v>
      </c>
      <c r="P313" s="395">
        <v>9999</v>
      </c>
      <c r="Q313" s="395">
        <v>93</v>
      </c>
      <c r="R313" s="395">
        <v>71336</v>
      </c>
      <c r="S313" s="395">
        <v>71169</v>
      </c>
      <c r="T313" s="395">
        <v>3.8057081978243823</v>
      </c>
      <c r="U313" s="395">
        <v>60.705461647627438</v>
      </c>
      <c r="V313" s="395">
        <v>86.30449560746014</v>
      </c>
      <c r="W313" s="395">
        <v>79.529241664207106</v>
      </c>
      <c r="X313" s="395">
        <v>3.3643602108332402</v>
      </c>
      <c r="Y313" s="395">
        <v>6.7287204216664804</v>
      </c>
      <c r="Z313" s="395">
        <v>0</v>
      </c>
      <c r="AA313" s="395">
        <v>9.6318560050984008</v>
      </c>
      <c r="AB313" s="395">
        <v>2.3584068835830045</v>
      </c>
      <c r="AC313" s="395">
        <v>-39.428886485745849</v>
      </c>
      <c r="AD313" s="395">
        <v>4.8201823852794439</v>
      </c>
      <c r="AE313" s="395">
        <v>4.6825659351271209</v>
      </c>
      <c r="AF313" s="395">
        <v>806</v>
      </c>
      <c r="AG313" s="395">
        <v>0</v>
      </c>
      <c r="AH313" s="395">
        <v>0</v>
      </c>
      <c r="AI313" s="395">
        <v>244</v>
      </c>
      <c r="AJ313" s="395">
        <v>3205</v>
      </c>
      <c r="AK313" s="395">
        <v>1246</v>
      </c>
      <c r="AL313" s="395">
        <v>4738</v>
      </c>
      <c r="AM313" s="395">
        <v>1</v>
      </c>
      <c r="AN313" s="395">
        <v>1258</v>
      </c>
      <c r="AO313" s="395">
        <v>372</v>
      </c>
      <c r="AP313" s="395">
        <v>47</v>
      </c>
    </row>
    <row r="314" spans="1:42">
      <c r="A314" s="395">
        <v>8</v>
      </c>
      <c r="B314" s="395">
        <v>19</v>
      </c>
      <c r="C314" s="395">
        <v>2023</v>
      </c>
      <c r="D314" s="395">
        <v>99</v>
      </c>
      <c r="E314" s="395">
        <v>99</v>
      </c>
      <c r="F314" s="395">
        <v>99</v>
      </c>
      <c r="G314" s="395">
        <v>99</v>
      </c>
      <c r="H314" s="395">
        <v>1</v>
      </c>
      <c r="I314" s="395">
        <v>99</v>
      </c>
      <c r="J314" s="395">
        <v>103</v>
      </c>
      <c r="K314" s="395">
        <v>99</v>
      </c>
      <c r="L314" s="395">
        <v>99</v>
      </c>
      <c r="M314" s="395">
        <v>99</v>
      </c>
      <c r="N314" s="395">
        <v>99</v>
      </c>
      <c r="O314" s="395">
        <v>99</v>
      </c>
      <c r="P314" s="395">
        <v>9999</v>
      </c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</row>
    <row r="315" spans="1:42">
      <c r="A315" s="395">
        <v>8</v>
      </c>
      <c r="B315" s="395">
        <v>20</v>
      </c>
      <c r="C315" s="395">
        <v>2023</v>
      </c>
      <c r="D315" s="395">
        <v>99</v>
      </c>
      <c r="E315" s="395">
        <v>99</v>
      </c>
      <c r="F315" s="395">
        <v>99</v>
      </c>
      <c r="G315" s="395">
        <v>99</v>
      </c>
      <c r="H315" s="395">
        <v>2</v>
      </c>
      <c r="I315" s="395">
        <v>99</v>
      </c>
      <c r="J315" s="395">
        <v>106</v>
      </c>
      <c r="K315" s="395">
        <v>99</v>
      </c>
      <c r="L315" s="395">
        <v>99</v>
      </c>
      <c r="M315" s="395">
        <v>99</v>
      </c>
      <c r="N315" s="395">
        <v>99</v>
      </c>
      <c r="O315" s="395">
        <v>99</v>
      </c>
      <c r="P315" s="395">
        <v>9999</v>
      </c>
      <c r="Q315" s="395">
        <v>127</v>
      </c>
      <c r="R315" s="395">
        <v>117774</v>
      </c>
      <c r="S315" s="395">
        <v>117549</v>
      </c>
      <c r="T315" s="395">
        <v>4.658065447382274</v>
      </c>
      <c r="U315" s="395">
        <v>60.337161524130352</v>
      </c>
      <c r="V315" s="395">
        <v>93.789838011998398</v>
      </c>
      <c r="W315" s="395">
        <v>86.425153765663623</v>
      </c>
      <c r="X315" s="395">
        <v>0.37614414047243033</v>
      </c>
      <c r="Y315" s="395">
        <v>0.75228828094486067</v>
      </c>
      <c r="Z315" s="395">
        <v>0</v>
      </c>
      <c r="AA315" s="395">
        <v>7.2501465040159356</v>
      </c>
      <c r="AB315" s="395">
        <v>2.4682697047409712</v>
      </c>
      <c r="AC315" s="395">
        <v>-29.493797130117752</v>
      </c>
      <c r="AD315" s="395">
        <v>7.9436456702632308</v>
      </c>
      <c r="AE315" s="395">
        <v>8.2083339712737313</v>
      </c>
      <c r="AF315" s="395">
        <v>1224</v>
      </c>
      <c r="AG315" s="395">
        <v>3</v>
      </c>
      <c r="AH315" s="395">
        <v>0</v>
      </c>
      <c r="AI315" s="395">
        <v>283</v>
      </c>
      <c r="AJ315" s="395">
        <v>5104</v>
      </c>
      <c r="AK315" s="395">
        <v>1375</v>
      </c>
      <c r="AL315" s="395">
        <v>5776</v>
      </c>
      <c r="AM315" s="395">
        <v>5</v>
      </c>
      <c r="AN315" s="395">
        <v>2366</v>
      </c>
      <c r="AO315" s="395">
        <v>1108</v>
      </c>
      <c r="AP315" s="395">
        <v>53</v>
      </c>
    </row>
    <row r="316" spans="1:42">
      <c r="A316" s="395">
        <v>8</v>
      </c>
      <c r="B316" s="395">
        <v>21</v>
      </c>
      <c r="C316" s="395">
        <v>2023</v>
      </c>
      <c r="D316" s="395">
        <v>99</v>
      </c>
      <c r="E316" s="395">
        <v>99</v>
      </c>
      <c r="F316" s="395">
        <v>99</v>
      </c>
      <c r="G316" s="395">
        <v>99</v>
      </c>
      <c r="H316" s="395">
        <v>1</v>
      </c>
      <c r="I316" s="395">
        <v>99</v>
      </c>
      <c r="J316" s="395">
        <v>109</v>
      </c>
      <c r="K316" s="395">
        <v>99</v>
      </c>
      <c r="L316" s="395">
        <v>99</v>
      </c>
      <c r="M316" s="395">
        <v>99</v>
      </c>
      <c r="N316" s="395">
        <v>99</v>
      </c>
      <c r="O316" s="395">
        <v>99</v>
      </c>
      <c r="P316" s="395">
        <v>9999</v>
      </c>
      <c r="Q316" s="395">
        <v>496</v>
      </c>
      <c r="R316" s="395">
        <v>362245</v>
      </c>
      <c r="S316" s="395">
        <v>361065</v>
      </c>
      <c r="T316" s="395">
        <v>4.5033085342792845</v>
      </c>
      <c r="U316" s="395">
        <v>60.427670917978752</v>
      </c>
      <c r="V316" s="395">
        <v>91.188169571605371</v>
      </c>
      <c r="W316" s="395">
        <v>83.964289809315915</v>
      </c>
      <c r="X316" s="395">
        <v>3.3226131485596762</v>
      </c>
      <c r="Y316" s="395">
        <v>6.6452262971193523</v>
      </c>
      <c r="Z316" s="395">
        <v>0</v>
      </c>
      <c r="AA316" s="395">
        <v>9.44632224790635</v>
      </c>
      <c r="AB316" s="395">
        <v>2.7222626055944197</v>
      </c>
      <c r="AC316" s="395">
        <v>-20.696942343249511</v>
      </c>
      <c r="AD316" s="395">
        <v>24.432777402690775</v>
      </c>
      <c r="AE316" s="395">
        <v>24.494914580266919</v>
      </c>
      <c r="AF316" s="395">
        <v>5749</v>
      </c>
      <c r="AG316" s="395">
        <v>0</v>
      </c>
      <c r="AH316" s="395">
        <v>0</v>
      </c>
      <c r="AI316" s="395">
        <v>2006</v>
      </c>
      <c r="AJ316" s="395">
        <v>14161</v>
      </c>
      <c r="AK316" s="395">
        <v>3135</v>
      </c>
      <c r="AL316" s="395">
        <v>13113</v>
      </c>
      <c r="AM316" s="395">
        <v>20</v>
      </c>
      <c r="AN316" s="395">
        <v>3229</v>
      </c>
      <c r="AO316" s="395">
        <v>3106</v>
      </c>
      <c r="AP316" s="395">
        <v>224</v>
      </c>
    </row>
    <row r="317" spans="1:42">
      <c r="A317" s="395">
        <v>8</v>
      </c>
      <c r="B317" s="395">
        <v>22</v>
      </c>
      <c r="C317" s="395">
        <v>2023</v>
      </c>
      <c r="D317" s="395">
        <v>99</v>
      </c>
      <c r="E317" s="395">
        <v>99</v>
      </c>
      <c r="F317" s="395">
        <v>99</v>
      </c>
      <c r="G317" s="395">
        <v>99</v>
      </c>
      <c r="H317" s="395">
        <v>1</v>
      </c>
      <c r="I317" s="395">
        <v>99</v>
      </c>
      <c r="J317" s="395">
        <v>111</v>
      </c>
      <c r="K317" s="395">
        <v>99</v>
      </c>
      <c r="L317" s="395">
        <v>99</v>
      </c>
      <c r="M317" s="395">
        <v>99</v>
      </c>
      <c r="N317" s="395">
        <v>99</v>
      </c>
      <c r="O317" s="395">
        <v>99</v>
      </c>
      <c r="P317" s="395">
        <v>9999</v>
      </c>
      <c r="Q317" s="395">
        <v>270</v>
      </c>
      <c r="R317" s="395">
        <v>178163</v>
      </c>
      <c r="S317" s="395">
        <v>177112</v>
      </c>
      <c r="T317" s="395">
        <v>3.9682986927701047</v>
      </c>
      <c r="U317" s="395">
        <v>60.622922218709078</v>
      </c>
      <c r="V317" s="395">
        <v>91.129475239595934</v>
      </c>
      <c r="W317" s="395">
        <v>83.810853019558849</v>
      </c>
      <c r="X317" s="395">
        <v>1.455408811032594</v>
      </c>
      <c r="Y317" s="395">
        <v>2.910817622065188</v>
      </c>
      <c r="Z317" s="395">
        <v>0</v>
      </c>
      <c r="AA317" s="395">
        <v>9.8217803203453364</v>
      </c>
      <c r="AB317" s="395">
        <v>2.3829145767860114</v>
      </c>
      <c r="AC317" s="395">
        <v>-34.986302570318927</v>
      </c>
      <c r="AD317" s="395">
        <v>12.016775719183419</v>
      </c>
      <c r="AE317" s="395">
        <v>11.993451039287155</v>
      </c>
      <c r="AF317" s="395">
        <v>3088</v>
      </c>
      <c r="AG317" s="395">
        <v>0</v>
      </c>
      <c r="AH317" s="395">
        <v>0</v>
      </c>
      <c r="AI317" s="395">
        <v>814</v>
      </c>
      <c r="AJ317" s="395">
        <v>11812</v>
      </c>
      <c r="AK317" s="395">
        <v>3213</v>
      </c>
      <c r="AL317" s="395">
        <v>15929</v>
      </c>
      <c r="AM317" s="395">
        <v>9</v>
      </c>
      <c r="AN317" s="395">
        <v>1646</v>
      </c>
      <c r="AO317" s="395">
        <v>1527</v>
      </c>
      <c r="AP317" s="395">
        <v>137</v>
      </c>
    </row>
    <row r="318" spans="1:42">
      <c r="A318" s="395">
        <v>8</v>
      </c>
      <c r="B318" s="395">
        <v>23</v>
      </c>
      <c r="C318" s="395">
        <v>2023</v>
      </c>
      <c r="D318" s="395">
        <v>99</v>
      </c>
      <c r="E318" s="395">
        <v>99</v>
      </c>
      <c r="F318" s="395">
        <v>99</v>
      </c>
      <c r="G318" s="395">
        <v>99</v>
      </c>
      <c r="H318" s="395">
        <v>1</v>
      </c>
      <c r="I318" s="395">
        <v>99</v>
      </c>
      <c r="J318" s="395">
        <v>116</v>
      </c>
      <c r="K318" s="395">
        <v>99</v>
      </c>
      <c r="L318" s="395">
        <v>99</v>
      </c>
      <c r="M318" s="395">
        <v>99</v>
      </c>
      <c r="N318" s="395">
        <v>99</v>
      </c>
      <c r="O318" s="395">
        <v>99</v>
      </c>
      <c r="P318" s="395">
        <v>9999</v>
      </c>
      <c r="Q318" s="395">
        <v>100</v>
      </c>
      <c r="R318" s="395">
        <v>33264</v>
      </c>
      <c r="S318" s="395">
        <v>33161</v>
      </c>
      <c r="T318" s="395">
        <v>4.3095839345839355</v>
      </c>
      <c r="U318" s="395">
        <v>60.489762069901388</v>
      </c>
      <c r="V318" s="395">
        <v>89.457175068560559</v>
      </c>
      <c r="W318" s="395">
        <v>82.422417900545696</v>
      </c>
      <c r="X318" s="395">
        <v>5.823112073112072</v>
      </c>
      <c r="Y318" s="395">
        <v>11.646224146224142</v>
      </c>
      <c r="Z318" s="395">
        <v>0</v>
      </c>
      <c r="AA318" s="395">
        <v>9.7805024038111874</v>
      </c>
      <c r="AB318" s="395">
        <v>2.5581549045883518</v>
      </c>
      <c r="AC318" s="395">
        <v>-35.281797645081248</v>
      </c>
      <c r="AD318" s="395">
        <v>2.2435973098955295</v>
      </c>
      <c r="AE318" s="395">
        <v>2.2083549937166502</v>
      </c>
      <c r="AF318" s="395">
        <v>499</v>
      </c>
      <c r="AG318" s="395">
        <v>1</v>
      </c>
      <c r="AH318" s="395">
        <v>0</v>
      </c>
      <c r="AI318" s="395">
        <v>203</v>
      </c>
      <c r="AJ318" s="395">
        <v>1468</v>
      </c>
      <c r="AK318" s="395">
        <v>456</v>
      </c>
      <c r="AL318" s="395">
        <v>1795</v>
      </c>
      <c r="AM318" s="395">
        <v>0</v>
      </c>
      <c r="AN318" s="395">
        <v>623</v>
      </c>
      <c r="AO318" s="395">
        <v>125</v>
      </c>
      <c r="AP318" s="395">
        <v>38</v>
      </c>
    </row>
    <row r="319" spans="1:42">
      <c r="A319" s="395">
        <v>8</v>
      </c>
      <c r="B319" s="395">
        <v>24</v>
      </c>
      <c r="C319" s="395">
        <v>2023</v>
      </c>
      <c r="D319" s="395">
        <v>99</v>
      </c>
      <c r="E319" s="395">
        <v>99</v>
      </c>
      <c r="F319" s="395">
        <v>99</v>
      </c>
      <c r="G319" s="395">
        <v>99</v>
      </c>
      <c r="H319" s="395">
        <v>2</v>
      </c>
      <c r="I319" s="395">
        <v>99</v>
      </c>
      <c r="J319" s="395">
        <v>117</v>
      </c>
      <c r="K319" s="395">
        <v>99</v>
      </c>
      <c r="L319" s="395">
        <v>99</v>
      </c>
      <c r="M319" s="395">
        <v>99</v>
      </c>
      <c r="N319" s="395">
        <v>99</v>
      </c>
      <c r="O319" s="395">
        <v>99</v>
      </c>
      <c r="P319" s="395">
        <v>9999</v>
      </c>
      <c r="Q319" s="395">
        <v>152</v>
      </c>
      <c r="R319" s="395">
        <v>112191</v>
      </c>
      <c r="S319" s="395">
        <v>111027</v>
      </c>
      <c r="T319" s="395">
        <v>3.431674554999955</v>
      </c>
      <c r="U319" s="395">
        <v>60.959946679636481</v>
      </c>
      <c r="V319" s="395">
        <v>91.174650196115181</v>
      </c>
      <c r="W319" s="395">
        <v>83.723417727219399</v>
      </c>
      <c r="X319" s="395">
        <v>0.72911374352666436</v>
      </c>
      <c r="Y319" s="395">
        <v>1.4582274870533285</v>
      </c>
      <c r="Z319" s="395">
        <v>0</v>
      </c>
      <c r="AA319" s="395">
        <v>8.9627143356861598</v>
      </c>
      <c r="AB319" s="395">
        <v>2.4256215412413247</v>
      </c>
      <c r="AC319" s="395">
        <v>-31.623352482392889</v>
      </c>
      <c r="AD319" s="395">
        <v>7.5670823050291389</v>
      </c>
      <c r="AE319" s="395">
        <v>7.5105453392407906</v>
      </c>
      <c r="AF319" s="395">
        <v>847</v>
      </c>
      <c r="AG319" s="395">
        <v>4</v>
      </c>
      <c r="AH319" s="395">
        <v>1</v>
      </c>
      <c r="AI319" s="395">
        <v>168</v>
      </c>
      <c r="AJ319" s="395">
        <v>5788</v>
      </c>
      <c r="AK319" s="395">
        <v>1996</v>
      </c>
      <c r="AL319" s="395">
        <v>14724</v>
      </c>
      <c r="AM319" s="395">
        <v>6</v>
      </c>
      <c r="AN319" s="395">
        <v>1669</v>
      </c>
      <c r="AO319" s="395">
        <v>427</v>
      </c>
      <c r="AP319" s="395">
        <v>71</v>
      </c>
    </row>
    <row r="320" spans="1:42">
      <c r="A320" s="395">
        <v>8</v>
      </c>
      <c r="B320" s="395">
        <v>25</v>
      </c>
      <c r="C320" s="395">
        <v>2023</v>
      </c>
      <c r="D320" s="395">
        <v>99</v>
      </c>
      <c r="E320" s="395">
        <v>99</v>
      </c>
      <c r="F320" s="395">
        <v>99</v>
      </c>
      <c r="G320" s="395">
        <v>99</v>
      </c>
      <c r="H320" s="395">
        <v>1</v>
      </c>
      <c r="I320" s="395">
        <v>99</v>
      </c>
      <c r="J320" s="395">
        <v>121</v>
      </c>
      <c r="K320" s="395">
        <v>99</v>
      </c>
      <c r="L320" s="395">
        <v>99</v>
      </c>
      <c r="M320" s="395">
        <v>99</v>
      </c>
      <c r="N320" s="395">
        <v>99</v>
      </c>
      <c r="O320" s="395">
        <v>99</v>
      </c>
      <c r="P320" s="395">
        <v>9999</v>
      </c>
      <c r="Q320" s="395">
        <v>277</v>
      </c>
      <c r="R320" s="395">
        <v>193842</v>
      </c>
      <c r="S320" s="395">
        <v>193080</v>
      </c>
      <c r="T320" s="395">
        <v>4.2728459260634954</v>
      </c>
      <c r="U320" s="395">
        <v>60.531308266003713</v>
      </c>
      <c r="V320" s="395">
        <v>90.224399656051773</v>
      </c>
      <c r="W320" s="395">
        <v>83.046834472757567</v>
      </c>
      <c r="X320" s="395">
        <v>2.8806966498488458</v>
      </c>
      <c r="Y320" s="395">
        <v>5.7613932996976915</v>
      </c>
      <c r="Z320" s="395">
        <v>0</v>
      </c>
      <c r="AA320" s="395">
        <v>10.062791906171002</v>
      </c>
      <c r="AB320" s="395">
        <v>2.5033091229016455</v>
      </c>
      <c r="AC320" s="395">
        <v>-37.856367378878815</v>
      </c>
      <c r="AD320" s="395">
        <v>13.074296228498351</v>
      </c>
      <c r="AE320" s="395">
        <v>12.955563028510513</v>
      </c>
      <c r="AF320" s="395">
        <v>2920</v>
      </c>
      <c r="AG320" s="395">
        <v>0</v>
      </c>
      <c r="AH320" s="395">
        <v>0</v>
      </c>
      <c r="AI320" s="395">
        <v>1376</v>
      </c>
      <c r="AJ320" s="395">
        <v>6995</v>
      </c>
      <c r="AK320" s="395">
        <v>1085</v>
      </c>
      <c r="AL320" s="395">
        <v>7557</v>
      </c>
      <c r="AM320" s="395">
        <v>0</v>
      </c>
      <c r="AN320" s="395">
        <v>2066</v>
      </c>
      <c r="AO320" s="395">
        <v>2835</v>
      </c>
      <c r="AP320" s="395">
        <v>150</v>
      </c>
    </row>
    <row r="321" spans="1:42">
      <c r="A321" s="395">
        <v>8</v>
      </c>
      <c r="B321" s="395">
        <v>26</v>
      </c>
      <c r="C321" s="395">
        <v>2023</v>
      </c>
      <c r="D321" s="395">
        <v>99</v>
      </c>
      <c r="E321" s="395">
        <v>99</v>
      </c>
      <c r="F321" s="395">
        <v>99</v>
      </c>
      <c r="G321" s="395">
        <v>99</v>
      </c>
      <c r="H321" s="395">
        <v>1</v>
      </c>
      <c r="I321" s="395">
        <v>99</v>
      </c>
      <c r="J321" s="395">
        <v>134</v>
      </c>
      <c r="K321" s="395">
        <v>99</v>
      </c>
      <c r="L321" s="395">
        <v>99</v>
      </c>
      <c r="M321" s="395">
        <v>99</v>
      </c>
      <c r="N321" s="395">
        <v>99</v>
      </c>
      <c r="O321" s="395">
        <v>99</v>
      </c>
      <c r="P321" s="395">
        <v>9999</v>
      </c>
      <c r="Q321" s="395">
        <v>95</v>
      </c>
      <c r="R321" s="395">
        <v>36016</v>
      </c>
      <c r="S321" s="395">
        <v>35806</v>
      </c>
      <c r="T321" s="395">
        <v>4.8854398045313188</v>
      </c>
      <c r="U321" s="395">
        <v>60.142462157180368</v>
      </c>
      <c r="V321" s="395">
        <v>90.563392384953616</v>
      </c>
      <c r="W321" s="395">
        <v>83.119228620901126</v>
      </c>
      <c r="X321" s="395">
        <v>2.6654820079964456</v>
      </c>
      <c r="Y321" s="395">
        <v>5.3309640159928913</v>
      </c>
      <c r="Z321" s="395">
        <v>0</v>
      </c>
      <c r="AA321" s="395">
        <v>10.263795972583024</v>
      </c>
      <c r="AB321" s="395">
        <v>2.5058179553877471</v>
      </c>
      <c r="AC321" s="395">
        <v>-35.770695154261567</v>
      </c>
      <c r="AD321" s="395">
        <v>2.4292147881552846</v>
      </c>
      <c r="AE321" s="395">
        <v>2.4046575119920113</v>
      </c>
      <c r="AF321" s="395">
        <v>773</v>
      </c>
      <c r="AG321" s="395">
        <v>3</v>
      </c>
      <c r="AH321" s="395">
        <v>0</v>
      </c>
      <c r="AI321" s="395">
        <v>252</v>
      </c>
      <c r="AJ321" s="395">
        <v>2526</v>
      </c>
      <c r="AK321" s="395">
        <v>1271</v>
      </c>
      <c r="AL321" s="395">
        <v>1912</v>
      </c>
      <c r="AM321" s="395">
        <v>2</v>
      </c>
      <c r="AN321" s="395">
        <v>810</v>
      </c>
      <c r="AO321" s="395">
        <v>274</v>
      </c>
      <c r="AP321" s="395">
        <v>34</v>
      </c>
    </row>
    <row r="322" spans="1:42">
      <c r="A322" s="395">
        <v>8</v>
      </c>
      <c r="B322" s="395">
        <v>27</v>
      </c>
      <c r="C322" s="395">
        <v>2023</v>
      </c>
      <c r="D322" s="395">
        <v>99</v>
      </c>
      <c r="E322" s="395">
        <v>99</v>
      </c>
      <c r="F322" s="395">
        <v>99</v>
      </c>
      <c r="G322" s="395">
        <v>99</v>
      </c>
      <c r="H322" s="395">
        <v>2</v>
      </c>
      <c r="I322" s="395">
        <v>99</v>
      </c>
      <c r="J322" s="395">
        <v>141</v>
      </c>
      <c r="K322" s="395">
        <v>99</v>
      </c>
      <c r="L322" s="395">
        <v>99</v>
      </c>
      <c r="M322" s="395">
        <v>99</v>
      </c>
      <c r="N322" s="395">
        <v>99</v>
      </c>
      <c r="O322" s="395">
        <v>99</v>
      </c>
      <c r="P322" s="395">
        <v>9999</v>
      </c>
      <c r="Q322" s="395">
        <v>103</v>
      </c>
      <c r="R322" s="395">
        <v>51356</v>
      </c>
      <c r="S322" s="395">
        <v>49960</v>
      </c>
      <c r="T322" s="395">
        <v>3.7803956694446623</v>
      </c>
      <c r="U322" s="395">
        <v>60.75448358686949</v>
      </c>
      <c r="V322" s="395">
        <v>90.9977711313133</v>
      </c>
      <c r="W322" s="395">
        <v>83.383376701360788</v>
      </c>
      <c r="X322" s="395">
        <v>0</v>
      </c>
      <c r="Y322" s="395">
        <v>0</v>
      </c>
      <c r="Z322" s="395">
        <v>0</v>
      </c>
      <c r="AA322" s="395">
        <v>8.7941476740908104</v>
      </c>
      <c r="AB322" s="395">
        <v>2.4626371187800657</v>
      </c>
      <c r="AC322" s="395">
        <v>-34.352007476893512</v>
      </c>
      <c r="AD322" s="395">
        <v>3.4638703537456359</v>
      </c>
      <c r="AE322" s="395">
        <v>3.3658737842653323</v>
      </c>
      <c r="AF322" s="395">
        <v>616</v>
      </c>
      <c r="AG322" s="395">
        <v>0</v>
      </c>
      <c r="AH322" s="395">
        <v>0</v>
      </c>
      <c r="AI322" s="395">
        <v>135</v>
      </c>
      <c r="AJ322" s="395">
        <v>2013</v>
      </c>
      <c r="AK322" s="395">
        <v>554</v>
      </c>
      <c r="AL322" s="395">
        <v>8946</v>
      </c>
      <c r="AM322" s="395">
        <v>3</v>
      </c>
      <c r="AN322" s="395">
        <v>1362</v>
      </c>
      <c r="AO322" s="395">
        <v>469</v>
      </c>
      <c r="AP322" s="395">
        <v>29</v>
      </c>
    </row>
    <row r="323" spans="1:42">
      <c r="A323" s="395">
        <v>8</v>
      </c>
      <c r="B323" s="395">
        <v>28</v>
      </c>
      <c r="C323" s="395">
        <v>2023</v>
      </c>
      <c r="D323" s="395">
        <v>99</v>
      </c>
      <c r="E323" s="395">
        <v>99</v>
      </c>
      <c r="F323" s="395">
        <v>99</v>
      </c>
      <c r="G323" s="395">
        <v>99</v>
      </c>
      <c r="H323" s="395">
        <v>2</v>
      </c>
      <c r="I323" s="395">
        <v>99</v>
      </c>
      <c r="J323" s="395">
        <v>143</v>
      </c>
      <c r="K323" s="395">
        <v>99</v>
      </c>
      <c r="L323" s="395">
        <v>99</v>
      </c>
      <c r="M323" s="395">
        <v>99</v>
      </c>
      <c r="N323" s="395">
        <v>99</v>
      </c>
      <c r="O323" s="395">
        <v>99</v>
      </c>
      <c r="P323" s="395">
        <v>9999</v>
      </c>
      <c r="Q323" s="395">
        <v>29</v>
      </c>
      <c r="R323" s="395">
        <v>9585</v>
      </c>
      <c r="S323" s="395">
        <v>9567</v>
      </c>
      <c r="T323" s="395">
        <v>2.3337506520605111</v>
      </c>
      <c r="U323" s="395">
        <v>61.621093341695399</v>
      </c>
      <c r="V323" s="395">
        <v>86.526983499278231</v>
      </c>
      <c r="W323" s="395">
        <v>79.789596529737693</v>
      </c>
      <c r="X323" s="395">
        <v>0</v>
      </c>
      <c r="Y323" s="395">
        <v>0</v>
      </c>
      <c r="Z323" s="395">
        <v>0</v>
      </c>
      <c r="AA323" s="395">
        <v>10.916346521137788</v>
      </c>
      <c r="AB323" s="395">
        <v>2.389077077510692</v>
      </c>
      <c r="AC323" s="395">
        <v>-34.142533770643702</v>
      </c>
      <c r="AD323" s="395">
        <v>0.64649110796502685</v>
      </c>
      <c r="AE323" s="395">
        <v>0.61676250171994773</v>
      </c>
      <c r="AF323" s="395">
        <v>125</v>
      </c>
      <c r="AG323" s="395">
        <v>0</v>
      </c>
      <c r="AH323" s="395">
        <v>0</v>
      </c>
      <c r="AI323" s="395">
        <v>25</v>
      </c>
      <c r="AJ323" s="395">
        <v>333</v>
      </c>
      <c r="AK323" s="395">
        <v>13</v>
      </c>
      <c r="AL323" s="395">
        <v>165</v>
      </c>
      <c r="AM323" s="395">
        <v>1</v>
      </c>
      <c r="AN323" s="395">
        <v>146</v>
      </c>
      <c r="AO323" s="395">
        <v>37</v>
      </c>
      <c r="AP323" s="395">
        <v>14</v>
      </c>
    </row>
    <row r="324" spans="1:42">
      <c r="A324" s="395">
        <v>8</v>
      </c>
      <c r="B324" s="395">
        <v>29</v>
      </c>
      <c r="C324" s="395">
        <v>2023</v>
      </c>
      <c r="D324" s="395">
        <v>99</v>
      </c>
      <c r="E324" s="395">
        <v>99</v>
      </c>
      <c r="F324" s="395">
        <v>99</v>
      </c>
      <c r="G324" s="395">
        <v>99</v>
      </c>
      <c r="H324" s="395">
        <v>2</v>
      </c>
      <c r="I324" s="395">
        <v>99</v>
      </c>
      <c r="J324" s="395">
        <v>147</v>
      </c>
      <c r="K324" s="395">
        <v>99</v>
      </c>
      <c r="L324" s="395">
        <v>99</v>
      </c>
      <c r="M324" s="395">
        <v>99</v>
      </c>
      <c r="N324" s="395">
        <v>99</v>
      </c>
      <c r="O324" s="395">
        <v>99</v>
      </c>
      <c r="P324" s="395">
        <v>9999</v>
      </c>
      <c r="Q324" s="395">
        <v>81</v>
      </c>
      <c r="R324" s="395">
        <v>75399</v>
      </c>
      <c r="S324" s="395">
        <v>75070</v>
      </c>
      <c r="T324" s="395">
        <v>3.5397551691666997</v>
      </c>
      <c r="U324" s="395">
        <v>60.966591181563857</v>
      </c>
      <c r="V324" s="395">
        <v>90.037820966231351</v>
      </c>
      <c r="W324" s="395">
        <v>82.880017317170498</v>
      </c>
      <c r="X324" s="395">
        <v>9.1513150041777722E-2</v>
      </c>
      <c r="Y324" s="395">
        <v>0.18302630008355544</v>
      </c>
      <c r="Z324" s="395">
        <v>0</v>
      </c>
      <c r="AA324" s="395">
        <v>9.8812040295105472</v>
      </c>
      <c r="AB324" s="395">
        <v>2.5023026845225504</v>
      </c>
      <c r="AC324" s="395">
        <v>-39.804289505998575</v>
      </c>
      <c r="AD324" s="395">
        <v>5.085527704690147</v>
      </c>
      <c r="AE324" s="395">
        <v>5.0270379917910946</v>
      </c>
      <c r="AF324" s="395">
        <v>1137</v>
      </c>
      <c r="AG324" s="395">
        <v>0</v>
      </c>
      <c r="AH324" s="395">
        <v>0</v>
      </c>
      <c r="AI324" s="395">
        <v>449</v>
      </c>
      <c r="AJ324" s="395">
        <v>2277</v>
      </c>
      <c r="AK324" s="395">
        <v>371</v>
      </c>
      <c r="AL324" s="395">
        <v>3896</v>
      </c>
      <c r="AM324" s="395">
        <v>0</v>
      </c>
      <c r="AN324" s="395">
        <v>996</v>
      </c>
      <c r="AO324" s="395">
        <v>1071</v>
      </c>
      <c r="AP324" s="395">
        <v>34</v>
      </c>
    </row>
    <row r="325" spans="1:42">
      <c r="A325" s="395">
        <v>8</v>
      </c>
      <c r="B325" s="395">
        <v>30</v>
      </c>
      <c r="C325" s="395">
        <v>2023</v>
      </c>
      <c r="D325" s="395">
        <v>99</v>
      </c>
      <c r="E325" s="395">
        <v>99</v>
      </c>
      <c r="F325" s="395">
        <v>99</v>
      </c>
      <c r="G325" s="395">
        <v>99</v>
      </c>
      <c r="H325" s="395">
        <v>1</v>
      </c>
      <c r="I325" s="395">
        <v>99</v>
      </c>
      <c r="J325" s="395">
        <v>155</v>
      </c>
      <c r="K325" s="395">
        <v>99</v>
      </c>
      <c r="L325" s="395">
        <v>99</v>
      </c>
      <c r="M325" s="395">
        <v>99</v>
      </c>
      <c r="N325" s="395">
        <v>99</v>
      </c>
      <c r="O325" s="395">
        <v>99</v>
      </c>
      <c r="P325" s="395">
        <v>9999</v>
      </c>
      <c r="Q325" s="395">
        <v>43</v>
      </c>
      <c r="R325" s="395">
        <v>10882</v>
      </c>
      <c r="S325" s="395">
        <v>10837</v>
      </c>
      <c r="T325" s="395">
        <v>5.04750964896159</v>
      </c>
      <c r="U325" s="395">
        <v>60.14561225431396</v>
      </c>
      <c r="V325" s="395">
        <v>88.530295921510429</v>
      </c>
      <c r="W325" s="395">
        <v>81.488253206607126</v>
      </c>
      <c r="X325" s="395">
        <v>0</v>
      </c>
      <c r="Y325" s="395">
        <v>0</v>
      </c>
      <c r="Z325" s="395">
        <v>0</v>
      </c>
      <c r="AA325" s="395">
        <v>10.808645384325992</v>
      </c>
      <c r="AB325" s="395">
        <v>2.6014920347263675</v>
      </c>
      <c r="AC325" s="395">
        <v>-41.444052270396881</v>
      </c>
      <c r="AD325" s="395">
        <v>0.73397143838032508</v>
      </c>
      <c r="AE325" s="395">
        <v>0.7135098946163061</v>
      </c>
      <c r="AF325" s="395">
        <v>148</v>
      </c>
      <c r="AG325" s="395">
        <v>0</v>
      </c>
      <c r="AH325" s="395">
        <v>0</v>
      </c>
      <c r="AI325" s="395">
        <v>40</v>
      </c>
      <c r="AJ325" s="395">
        <v>1302</v>
      </c>
      <c r="AK325" s="395">
        <v>137</v>
      </c>
      <c r="AL325" s="395">
        <v>407</v>
      </c>
      <c r="AM325" s="395">
        <v>2</v>
      </c>
      <c r="AN325" s="395">
        <v>212</v>
      </c>
      <c r="AO325" s="395">
        <v>64</v>
      </c>
      <c r="AP325" s="395">
        <v>10</v>
      </c>
    </row>
    <row r="326" spans="1:42">
      <c r="A326" s="395">
        <v>8</v>
      </c>
      <c r="B326" s="395">
        <v>31</v>
      </c>
      <c r="C326" s="395">
        <v>2023</v>
      </c>
      <c r="D326" s="395">
        <v>99</v>
      </c>
      <c r="E326" s="395">
        <v>99</v>
      </c>
      <c r="F326" s="395">
        <v>99</v>
      </c>
      <c r="G326" s="395">
        <v>99</v>
      </c>
      <c r="H326" s="395">
        <v>2</v>
      </c>
      <c r="I326" s="395">
        <v>99</v>
      </c>
      <c r="J326" s="395">
        <v>160</v>
      </c>
      <c r="K326" s="395">
        <v>99</v>
      </c>
      <c r="L326" s="395">
        <v>99</v>
      </c>
      <c r="M326" s="395">
        <v>99</v>
      </c>
      <c r="N326" s="395">
        <v>99</v>
      </c>
      <c r="O326" s="395">
        <v>99</v>
      </c>
      <c r="P326" s="395">
        <v>9999</v>
      </c>
      <c r="Q326" s="395">
        <v>160</v>
      </c>
      <c r="R326" s="395">
        <v>130932</v>
      </c>
      <c r="S326" s="395">
        <v>129992</v>
      </c>
      <c r="T326" s="395">
        <v>4.2116594873674869</v>
      </c>
      <c r="U326" s="395">
        <v>60.645255092621078</v>
      </c>
      <c r="V326" s="395">
        <v>92.930520118014627</v>
      </c>
      <c r="W326" s="395">
        <v>85.518562757708068</v>
      </c>
      <c r="X326" s="395">
        <v>0.92185256469006815</v>
      </c>
      <c r="Y326" s="395">
        <v>1.8437051293801363</v>
      </c>
      <c r="Z326" s="395">
        <v>0</v>
      </c>
      <c r="AA326" s="395">
        <v>9.3642050964453141</v>
      </c>
      <c r="AB326" s="395">
        <v>2.8584270259945197</v>
      </c>
      <c r="AC326" s="395">
        <v>-31.448841544270199</v>
      </c>
      <c r="AD326" s="395">
        <v>8.8311292381926858</v>
      </c>
      <c r="AE326" s="395">
        <v>8.9819976582215766</v>
      </c>
      <c r="AF326" s="395">
        <v>2572</v>
      </c>
      <c r="AG326" s="395">
        <v>0</v>
      </c>
      <c r="AH326" s="395">
        <v>0</v>
      </c>
      <c r="AI326" s="395">
        <v>1143</v>
      </c>
      <c r="AJ326" s="395">
        <v>7206</v>
      </c>
      <c r="AK326" s="395">
        <v>1882</v>
      </c>
      <c r="AL326" s="395">
        <v>7748</v>
      </c>
      <c r="AM326" s="395">
        <v>0</v>
      </c>
      <c r="AN326" s="395">
        <v>3637</v>
      </c>
      <c r="AO326" s="395">
        <v>1553</v>
      </c>
      <c r="AP326" s="395">
        <v>70</v>
      </c>
    </row>
    <row r="327" spans="1:42">
      <c r="A327" s="395">
        <v>8</v>
      </c>
      <c r="B327" s="395">
        <v>32</v>
      </c>
      <c r="C327" s="395">
        <v>2023</v>
      </c>
      <c r="D327" s="395">
        <v>99</v>
      </c>
      <c r="E327" s="395">
        <v>99</v>
      </c>
      <c r="F327" s="395">
        <v>99</v>
      </c>
      <c r="G327" s="395">
        <v>99</v>
      </c>
      <c r="H327" s="395">
        <v>1</v>
      </c>
      <c r="I327" s="395">
        <v>99</v>
      </c>
      <c r="J327" s="395">
        <v>171</v>
      </c>
      <c r="K327" s="395">
        <v>99</v>
      </c>
      <c r="L327" s="395">
        <v>99</v>
      </c>
      <c r="M327" s="395">
        <v>99</v>
      </c>
      <c r="N327" s="395">
        <v>99</v>
      </c>
      <c r="O327" s="395">
        <v>99</v>
      </c>
      <c r="P327" s="395">
        <v>9999</v>
      </c>
      <c r="Q327" s="395">
        <v>86</v>
      </c>
      <c r="R327" s="395">
        <v>84503</v>
      </c>
      <c r="S327" s="395">
        <v>84121</v>
      </c>
      <c r="T327" s="395">
        <v>3.7833094683028992</v>
      </c>
      <c r="U327" s="395">
        <v>60.734263739137646</v>
      </c>
      <c r="V327" s="395">
        <v>93.133866279889133</v>
      </c>
      <c r="W327" s="395">
        <v>85.71305975915601</v>
      </c>
      <c r="X327" s="395">
        <v>0.18815900027217972</v>
      </c>
      <c r="Y327" s="395">
        <v>0.37631800054435943</v>
      </c>
      <c r="Z327" s="395">
        <v>0</v>
      </c>
      <c r="AA327" s="395">
        <v>8.6476675714910307</v>
      </c>
      <c r="AB327" s="395">
        <v>2.3676275214686671</v>
      </c>
      <c r="AC327" s="395">
        <v>-32.072194047321879</v>
      </c>
      <c r="AD327" s="395">
        <v>5.6995762228866624</v>
      </c>
      <c r="AE327" s="395">
        <v>5.8256896365371631</v>
      </c>
      <c r="AF327" s="395">
        <v>1538</v>
      </c>
      <c r="AG327" s="395">
        <v>0</v>
      </c>
      <c r="AH327" s="395">
        <v>0</v>
      </c>
      <c r="AI327" s="395">
        <v>430</v>
      </c>
      <c r="AJ327" s="395">
        <v>9855</v>
      </c>
      <c r="AK327" s="395">
        <v>2386</v>
      </c>
      <c r="AL327" s="395">
        <v>12691</v>
      </c>
      <c r="AM327" s="395">
        <v>2</v>
      </c>
      <c r="AN327" s="395">
        <v>818</v>
      </c>
      <c r="AO327" s="395">
        <v>697</v>
      </c>
      <c r="AP327" s="395">
        <v>42</v>
      </c>
    </row>
    <row r="328" spans="1:42" s="395" customFormat="1">
      <c r="A328" s="395">
        <v>8</v>
      </c>
      <c r="B328" s="395">
        <v>33</v>
      </c>
      <c r="C328" s="395">
        <v>2023</v>
      </c>
      <c r="D328" s="395">
        <v>99</v>
      </c>
      <c r="E328" s="395">
        <v>99</v>
      </c>
      <c r="F328" s="395">
        <v>99</v>
      </c>
      <c r="G328" s="395">
        <v>99</v>
      </c>
      <c r="H328" s="395">
        <v>1</v>
      </c>
      <c r="I328" s="395">
        <v>99</v>
      </c>
      <c r="J328" s="395">
        <v>172</v>
      </c>
      <c r="K328" s="395">
        <v>99</v>
      </c>
      <c r="L328" s="395">
        <v>99</v>
      </c>
      <c r="M328" s="395">
        <v>99</v>
      </c>
      <c r="N328" s="395">
        <v>99</v>
      </c>
      <c r="O328" s="395">
        <v>99</v>
      </c>
      <c r="P328" s="395">
        <v>9999</v>
      </c>
    </row>
    <row r="329" spans="1:42">
      <c r="A329" s="395">
        <v>8</v>
      </c>
      <c r="B329" s="395">
        <v>34</v>
      </c>
      <c r="C329" s="395">
        <v>2023</v>
      </c>
      <c r="D329" s="395">
        <v>99</v>
      </c>
      <c r="E329" s="395">
        <v>99</v>
      </c>
      <c r="F329" s="395">
        <v>99</v>
      </c>
      <c r="G329" s="395">
        <v>99</v>
      </c>
      <c r="H329" s="395">
        <v>2</v>
      </c>
      <c r="I329" s="395">
        <v>99</v>
      </c>
      <c r="J329" s="395">
        <v>181</v>
      </c>
      <c r="K329" s="395">
        <v>99</v>
      </c>
      <c r="L329" s="395">
        <v>99</v>
      </c>
      <c r="M329" s="395">
        <v>99</v>
      </c>
      <c r="N329" s="395">
        <v>99</v>
      </c>
      <c r="O329" s="395">
        <v>99</v>
      </c>
      <c r="P329" s="395">
        <v>9999</v>
      </c>
      <c r="Q329" s="395">
        <v>29</v>
      </c>
      <c r="R329" s="395">
        <v>8650</v>
      </c>
      <c r="S329" s="395">
        <v>8610</v>
      </c>
      <c r="T329" s="395">
        <v>2.3228901734104044</v>
      </c>
      <c r="U329" s="395">
        <v>61.813937282229965</v>
      </c>
      <c r="V329" s="395">
        <v>88.842586475702348</v>
      </c>
      <c r="W329" s="395">
        <v>81.775702671312345</v>
      </c>
      <c r="X329" s="395">
        <v>0</v>
      </c>
      <c r="Y329" s="395">
        <v>0</v>
      </c>
      <c r="Z329" s="395">
        <v>0</v>
      </c>
      <c r="AA329" s="395">
        <v>10.253597181880492</v>
      </c>
      <c r="AB329" s="395">
        <v>2.5478903738729111</v>
      </c>
      <c r="AC329" s="395">
        <v>-42.586364777957201</v>
      </c>
      <c r="AD329" s="395">
        <v>0.58342703014058228</v>
      </c>
      <c r="AE329" s="395">
        <v>0.56888352204062997</v>
      </c>
      <c r="AF329" s="395">
        <v>75</v>
      </c>
      <c r="AG329" s="395">
        <v>0</v>
      </c>
      <c r="AH329" s="395">
        <v>0</v>
      </c>
      <c r="AI329" s="395">
        <v>9</v>
      </c>
      <c r="AJ329" s="395">
        <v>1081</v>
      </c>
      <c r="AK329" s="395">
        <v>177</v>
      </c>
      <c r="AL329" s="395">
        <v>1315</v>
      </c>
      <c r="AM329" s="395">
        <v>0</v>
      </c>
      <c r="AN329" s="395">
        <v>51</v>
      </c>
      <c r="AO329" s="395">
        <v>73</v>
      </c>
      <c r="AP329" s="395">
        <v>9</v>
      </c>
    </row>
    <row r="330" spans="1:42">
      <c r="A330" s="395">
        <v>8</v>
      </c>
      <c r="B330" s="395">
        <v>35</v>
      </c>
      <c r="C330" s="395">
        <v>2023</v>
      </c>
      <c r="D330" s="395">
        <v>99</v>
      </c>
      <c r="E330" s="395">
        <v>99</v>
      </c>
      <c r="F330" s="395">
        <v>99</v>
      </c>
      <c r="G330" s="395">
        <v>99</v>
      </c>
      <c r="H330" s="395">
        <v>2</v>
      </c>
      <c r="I330" s="395">
        <v>99</v>
      </c>
      <c r="J330" s="395">
        <v>470</v>
      </c>
      <c r="K330" s="395">
        <v>99</v>
      </c>
      <c r="L330" s="395">
        <v>99</v>
      </c>
      <c r="M330" s="395">
        <v>99</v>
      </c>
      <c r="N330" s="395">
        <v>99</v>
      </c>
      <c r="O330" s="395">
        <v>99</v>
      </c>
      <c r="P330" s="395">
        <v>9999</v>
      </c>
      <c r="Q330" s="395">
        <v>94</v>
      </c>
      <c r="R330" s="395">
        <v>8352</v>
      </c>
      <c r="S330" s="395">
        <v>8222</v>
      </c>
      <c r="T330" s="395">
        <v>6.0302921455938714</v>
      </c>
      <c r="U330" s="395">
        <v>59.424106056920465</v>
      </c>
      <c r="V330" s="395">
        <v>95.304290236299778</v>
      </c>
      <c r="W330" s="395">
        <v>87.432230600827054</v>
      </c>
      <c r="X330" s="395">
        <v>0</v>
      </c>
      <c r="Y330" s="395">
        <v>0</v>
      </c>
      <c r="Z330" s="395">
        <v>0</v>
      </c>
      <c r="AA330" s="395">
        <v>11.269958748309236</v>
      </c>
      <c r="AB330" s="395">
        <v>3.0312999110941878</v>
      </c>
      <c r="AC330" s="395">
        <v>-29.226430101572728</v>
      </c>
      <c r="AD330" s="395">
        <v>0.5633274630906524</v>
      </c>
      <c r="AE330" s="395">
        <v>0.58082452944230845</v>
      </c>
      <c r="AF330" s="395">
        <v>46</v>
      </c>
      <c r="AG330" s="395">
        <v>1</v>
      </c>
      <c r="AH330" s="395">
        <v>0</v>
      </c>
      <c r="AI330" s="395">
        <v>17</v>
      </c>
      <c r="AJ330" s="395">
        <v>350</v>
      </c>
      <c r="AK330" s="395">
        <v>58</v>
      </c>
      <c r="AL330" s="395">
        <v>914</v>
      </c>
      <c r="AM330" s="395">
        <v>0</v>
      </c>
      <c r="AN330" s="395">
        <v>141</v>
      </c>
      <c r="AO330" s="395">
        <v>68</v>
      </c>
      <c r="AP330" s="395">
        <v>32</v>
      </c>
    </row>
    <row r="331" spans="1:42">
      <c r="A331" s="395">
        <v>8</v>
      </c>
      <c r="B331" s="395">
        <v>36</v>
      </c>
      <c r="C331" s="395">
        <v>2023</v>
      </c>
      <c r="D331" s="395">
        <v>99</v>
      </c>
      <c r="E331" s="395">
        <v>99</v>
      </c>
      <c r="F331" s="395">
        <v>99</v>
      </c>
      <c r="G331" s="395">
        <v>99</v>
      </c>
      <c r="H331" s="395">
        <v>1</v>
      </c>
      <c r="I331" s="395">
        <v>99</v>
      </c>
      <c r="J331" s="395">
        <v>643</v>
      </c>
      <c r="K331" s="395">
        <v>99</v>
      </c>
      <c r="L331" s="395">
        <v>99</v>
      </c>
      <c r="M331" s="395">
        <v>99</v>
      </c>
      <c r="N331" s="395">
        <v>99</v>
      </c>
      <c r="O331" s="395">
        <v>99</v>
      </c>
      <c r="P331" s="395">
        <v>9999</v>
      </c>
      <c r="Q331" s="395">
        <v>83</v>
      </c>
      <c r="R331" s="395">
        <v>67627</v>
      </c>
      <c r="S331" s="395">
        <v>67439</v>
      </c>
      <c r="T331" s="395">
        <v>3.9673798926464281</v>
      </c>
      <c r="U331" s="395">
        <v>60.648141283233755</v>
      </c>
      <c r="V331" s="395">
        <v>88.096024565163717</v>
      </c>
      <c r="W331" s="395">
        <v>81.185388276813143</v>
      </c>
      <c r="X331" s="395">
        <v>3.7810342023156438</v>
      </c>
      <c r="Y331" s="395">
        <v>7.5620684046312876</v>
      </c>
      <c r="Z331" s="395">
        <v>0</v>
      </c>
      <c r="AA331" s="395">
        <v>10.318821986254871</v>
      </c>
      <c r="AB331" s="395">
        <v>2.4311505722654054</v>
      </c>
      <c r="AC331" s="395">
        <v>-42.168212610884531</v>
      </c>
      <c r="AD331" s="395">
        <v>4.5613202043141241</v>
      </c>
      <c r="AE331" s="395">
        <v>4.4236923135557671</v>
      </c>
      <c r="AF331" s="395">
        <v>1047</v>
      </c>
      <c r="AG331" s="395">
        <v>0</v>
      </c>
      <c r="AH331" s="395">
        <v>0</v>
      </c>
      <c r="AI331" s="395">
        <v>394</v>
      </c>
      <c r="AJ331" s="395">
        <v>2471</v>
      </c>
      <c r="AK331" s="395">
        <v>692</v>
      </c>
      <c r="AL331" s="395">
        <v>3713</v>
      </c>
      <c r="AM331" s="395">
        <v>1</v>
      </c>
      <c r="AN331" s="395">
        <v>1599</v>
      </c>
      <c r="AO331" s="395">
        <v>442</v>
      </c>
      <c r="AP331" s="395">
        <v>40</v>
      </c>
    </row>
    <row r="332" spans="1:42">
      <c r="A332" s="395">
        <v>8</v>
      </c>
      <c r="B332" s="395">
        <v>37</v>
      </c>
      <c r="C332" s="395">
        <v>2022</v>
      </c>
      <c r="D332" s="395">
        <v>99</v>
      </c>
      <c r="E332" s="395">
        <v>99</v>
      </c>
      <c r="F332" s="395">
        <v>99</v>
      </c>
      <c r="G332" s="395">
        <v>99</v>
      </c>
      <c r="H332" s="395">
        <v>1</v>
      </c>
      <c r="I332" s="395">
        <v>99</v>
      </c>
      <c r="J332" s="395">
        <v>103</v>
      </c>
      <c r="K332" s="395">
        <v>99</v>
      </c>
      <c r="L332" s="395">
        <v>99</v>
      </c>
      <c r="M332" s="395">
        <v>99</v>
      </c>
      <c r="N332" s="395">
        <v>99</v>
      </c>
      <c r="O332" s="395">
        <v>99</v>
      </c>
      <c r="P332" s="395">
        <v>9999</v>
      </c>
      <c r="Q332" s="395">
        <v>386</v>
      </c>
      <c r="R332" s="395">
        <v>165124</v>
      </c>
      <c r="S332" s="395">
        <v>164707</v>
      </c>
      <c r="T332" s="395">
        <v>5.2630326300234991</v>
      </c>
      <c r="U332" s="395">
        <v>60.025912681306814</v>
      </c>
      <c r="V332" s="395">
        <v>93.865736537137522</v>
      </c>
      <c r="W332" s="395">
        <v>86.536803718118577</v>
      </c>
      <c r="X332" s="395">
        <v>2.7070565151038002</v>
      </c>
      <c r="Y332" s="395">
        <v>5.4141130302076004</v>
      </c>
      <c r="Z332" s="395">
        <v>0</v>
      </c>
      <c r="AA332" s="395">
        <v>9.5298141898694553</v>
      </c>
      <c r="AB332" s="395">
        <v>2.5362895886484806</v>
      </c>
      <c r="AC332" s="395">
        <v>-34.27637043597079</v>
      </c>
      <c r="AD332" s="395">
        <v>11.193458709868535</v>
      </c>
      <c r="AE332" s="395">
        <v>11.409203785178201</v>
      </c>
      <c r="AF332" s="395">
        <v>1543</v>
      </c>
      <c r="AG332" s="395">
        <v>0</v>
      </c>
      <c r="AH332" s="395">
        <v>0</v>
      </c>
      <c r="AI332" s="395">
        <v>346</v>
      </c>
      <c r="AJ332" s="395">
        <v>4364</v>
      </c>
      <c r="AK332" s="395">
        <v>809</v>
      </c>
      <c r="AL332" s="395">
        <v>5845</v>
      </c>
      <c r="AM332" s="395">
        <v>2</v>
      </c>
      <c r="AN332" s="395">
        <v>1205</v>
      </c>
      <c r="AO332" s="395">
        <v>1033</v>
      </c>
      <c r="AP332" s="395">
        <v>217</v>
      </c>
    </row>
    <row r="333" spans="1:42">
      <c r="A333" s="395">
        <v>8</v>
      </c>
      <c r="B333" s="395">
        <v>38</v>
      </c>
      <c r="C333" s="395">
        <v>2022</v>
      </c>
      <c r="D333" s="395">
        <v>99</v>
      </c>
      <c r="E333" s="395">
        <v>99</v>
      </c>
      <c r="F333" s="395">
        <v>99</v>
      </c>
      <c r="G333" s="395">
        <v>99</v>
      </c>
      <c r="H333" s="395">
        <v>2</v>
      </c>
      <c r="I333" s="395">
        <v>99</v>
      </c>
      <c r="J333" s="395">
        <v>106</v>
      </c>
      <c r="K333" s="395">
        <v>99</v>
      </c>
      <c r="L333" s="395">
        <v>99</v>
      </c>
      <c r="M333" s="395">
        <v>99</v>
      </c>
      <c r="N333" s="395">
        <v>99</v>
      </c>
      <c r="O333" s="395">
        <v>99</v>
      </c>
      <c r="P333" s="395">
        <v>9999</v>
      </c>
      <c r="Q333" s="395">
        <v>143</v>
      </c>
      <c r="R333" s="395">
        <v>119914</v>
      </c>
      <c r="S333" s="395">
        <v>119699</v>
      </c>
      <c r="T333" s="395">
        <v>4.3357239354870991</v>
      </c>
      <c r="U333" s="395">
        <v>60.511424489761808</v>
      </c>
      <c r="V333" s="395">
        <v>94.274769766710278</v>
      </c>
      <c r="W333" s="395">
        <v>86.885549586880515</v>
      </c>
      <c r="X333" s="395">
        <v>0.88563470487182494</v>
      </c>
      <c r="Y333" s="395">
        <v>1.7712694097436501</v>
      </c>
      <c r="Z333" s="395">
        <v>0</v>
      </c>
      <c r="AA333" s="395">
        <v>7.8026351696610909</v>
      </c>
      <c r="AB333" s="395">
        <v>2.5630001738644208</v>
      </c>
      <c r="AC333" s="395">
        <v>-32.334659728405995</v>
      </c>
      <c r="AD333" s="395">
        <v>8.1287541952422178</v>
      </c>
      <c r="AE333" s="395">
        <v>8.3249283598457104</v>
      </c>
      <c r="AF333" s="395">
        <v>1266</v>
      </c>
      <c r="AG333" s="395">
        <v>2</v>
      </c>
      <c r="AH333" s="395">
        <v>0</v>
      </c>
      <c r="AI333" s="395">
        <v>307</v>
      </c>
      <c r="AJ333" s="395">
        <v>4243</v>
      </c>
      <c r="AK333" s="395">
        <v>1618</v>
      </c>
      <c r="AL333" s="395">
        <v>5387</v>
      </c>
      <c r="AM333" s="395">
        <v>3</v>
      </c>
      <c r="AN333" s="395">
        <v>2099</v>
      </c>
      <c r="AO333" s="395">
        <v>1102</v>
      </c>
      <c r="AP333" s="395">
        <v>53</v>
      </c>
    </row>
    <row r="334" spans="1:42">
      <c r="A334" s="395">
        <v>8</v>
      </c>
      <c r="B334" s="395">
        <v>39</v>
      </c>
      <c r="C334" s="395">
        <v>2022</v>
      </c>
      <c r="D334" s="395">
        <v>99</v>
      </c>
      <c r="E334" s="395">
        <v>99</v>
      </c>
      <c r="F334" s="395">
        <v>99</v>
      </c>
      <c r="G334" s="395">
        <v>99</v>
      </c>
      <c r="H334" s="395">
        <v>1</v>
      </c>
      <c r="I334" s="395">
        <v>99</v>
      </c>
      <c r="J334" s="395">
        <v>109</v>
      </c>
      <c r="K334" s="395">
        <v>99</v>
      </c>
      <c r="L334" s="395">
        <v>99</v>
      </c>
      <c r="M334" s="395">
        <v>99</v>
      </c>
      <c r="N334" s="395">
        <v>99</v>
      </c>
      <c r="O334" s="395">
        <v>99</v>
      </c>
      <c r="P334" s="395">
        <v>9999</v>
      </c>
      <c r="Q334" s="395">
        <v>554</v>
      </c>
      <c r="R334" s="395">
        <v>187027</v>
      </c>
      <c r="S334" s="395">
        <v>186227</v>
      </c>
      <c r="T334" s="395">
        <v>4.3432017836996808</v>
      </c>
      <c r="U334" s="395">
        <v>60.474603575206629</v>
      </c>
      <c r="V334" s="395">
        <v>93.489755024157247</v>
      </c>
      <c r="W334" s="395">
        <v>86.007787431467293</v>
      </c>
      <c r="X334" s="395">
        <v>3.3497837210670118</v>
      </c>
      <c r="Y334" s="395">
        <v>6.6995674421340237</v>
      </c>
      <c r="Z334" s="395">
        <v>0</v>
      </c>
      <c r="AA334" s="395">
        <v>9.770867696071095</v>
      </c>
      <c r="AB334" s="395">
        <v>2.6718566356470483</v>
      </c>
      <c r="AC334" s="395">
        <v>-25.946363286097945</v>
      </c>
      <c r="AD334" s="395">
        <v>12.678223650896197</v>
      </c>
      <c r="AE334" s="395">
        <v>12.821028120365195</v>
      </c>
      <c r="AF334" s="395">
        <v>4245</v>
      </c>
      <c r="AG334" s="395">
        <v>0</v>
      </c>
      <c r="AH334" s="395">
        <v>0</v>
      </c>
      <c r="AI334" s="395">
        <v>1335</v>
      </c>
      <c r="AJ334" s="395">
        <v>5462</v>
      </c>
      <c r="AK334" s="395">
        <v>1326</v>
      </c>
      <c r="AL334" s="395">
        <v>10819</v>
      </c>
      <c r="AM334" s="395">
        <v>6</v>
      </c>
      <c r="AN334" s="395">
        <v>1658</v>
      </c>
      <c r="AO334" s="395">
        <v>2049</v>
      </c>
      <c r="AP334" s="395">
        <v>253</v>
      </c>
    </row>
    <row r="335" spans="1:42">
      <c r="A335" s="395">
        <v>8</v>
      </c>
      <c r="B335" s="395">
        <v>40</v>
      </c>
      <c r="C335" s="395">
        <v>2022</v>
      </c>
      <c r="D335" s="395">
        <v>99</v>
      </c>
      <c r="E335" s="395">
        <v>99</v>
      </c>
      <c r="F335" s="395">
        <v>99</v>
      </c>
      <c r="G335" s="395">
        <v>99</v>
      </c>
      <c r="H335" s="395">
        <v>1</v>
      </c>
      <c r="I335" s="395">
        <v>99</v>
      </c>
      <c r="J335" s="395">
        <v>111</v>
      </c>
      <c r="K335" s="395">
        <v>99</v>
      </c>
      <c r="L335" s="395">
        <v>99</v>
      </c>
      <c r="M335" s="395">
        <v>99</v>
      </c>
      <c r="N335" s="395">
        <v>99</v>
      </c>
      <c r="O335" s="395">
        <v>99</v>
      </c>
      <c r="P335" s="395">
        <v>9999</v>
      </c>
      <c r="Q335" s="395">
        <v>320</v>
      </c>
      <c r="R335" s="395">
        <v>180040</v>
      </c>
      <c r="S335" s="395">
        <v>179137</v>
      </c>
      <c r="T335" s="395">
        <v>3.9121584092423904</v>
      </c>
      <c r="U335" s="395">
        <v>60.64370286428823</v>
      </c>
      <c r="V335" s="395">
        <v>92.036806102469413</v>
      </c>
      <c r="W335" s="395">
        <v>84.677139731043582</v>
      </c>
      <c r="X335" s="395">
        <v>1.6746278604754501</v>
      </c>
      <c r="Y335" s="395">
        <v>3.3492557209509002</v>
      </c>
      <c r="Z335" s="395">
        <v>0</v>
      </c>
      <c r="AA335" s="395">
        <v>9.5725936282460182</v>
      </c>
      <c r="AB335" s="395">
        <v>2.3729240427070803</v>
      </c>
      <c r="AC335" s="395">
        <v>-32.629485807079192</v>
      </c>
      <c r="AD335" s="395">
        <v>12.204587498635764</v>
      </c>
      <c r="AE335" s="395">
        <v>12.142102834926602</v>
      </c>
      <c r="AF335" s="395">
        <v>2787</v>
      </c>
      <c r="AG335" s="395">
        <v>0</v>
      </c>
      <c r="AH335" s="395">
        <v>0</v>
      </c>
      <c r="AI335" s="395">
        <v>941</v>
      </c>
      <c r="AJ335" s="395">
        <v>14928</v>
      </c>
      <c r="AK335" s="395">
        <v>3031</v>
      </c>
      <c r="AL335" s="395">
        <v>19700</v>
      </c>
      <c r="AM335" s="395">
        <v>13</v>
      </c>
      <c r="AN335" s="395">
        <v>1592</v>
      </c>
      <c r="AO335" s="395">
        <v>1557</v>
      </c>
      <c r="AP335" s="395">
        <v>164</v>
      </c>
    </row>
    <row r="336" spans="1:42">
      <c r="A336" s="395">
        <v>8</v>
      </c>
      <c r="B336" s="395">
        <v>41</v>
      </c>
      <c r="C336" s="395">
        <v>2022</v>
      </c>
      <c r="D336" s="395">
        <v>99</v>
      </c>
      <c r="E336" s="395">
        <v>99</v>
      </c>
      <c r="F336" s="395">
        <v>99</v>
      </c>
      <c r="G336" s="395">
        <v>99</v>
      </c>
      <c r="H336" s="395">
        <v>1</v>
      </c>
      <c r="I336" s="395">
        <v>99</v>
      </c>
      <c r="J336" s="395">
        <v>116</v>
      </c>
      <c r="K336" s="395">
        <v>99</v>
      </c>
      <c r="L336" s="395">
        <v>99</v>
      </c>
      <c r="M336" s="395">
        <v>99</v>
      </c>
      <c r="N336" s="395">
        <v>99</v>
      </c>
      <c r="O336" s="395">
        <v>99</v>
      </c>
      <c r="P336" s="395">
        <v>9999</v>
      </c>
      <c r="Q336" s="395">
        <v>111</v>
      </c>
      <c r="R336" s="395">
        <v>37771</v>
      </c>
      <c r="S336" s="395">
        <v>37622</v>
      </c>
      <c r="T336" s="395">
        <v>4.2146090916311447</v>
      </c>
      <c r="U336" s="395">
        <v>60.515257030460909</v>
      </c>
      <c r="V336" s="395">
        <v>91.114454481434976</v>
      </c>
      <c r="W336" s="395">
        <v>83.913314284195422</v>
      </c>
      <c r="X336" s="395">
        <v>5.2765349077334465</v>
      </c>
      <c r="Y336" s="395">
        <v>10.553069815466891</v>
      </c>
      <c r="Z336" s="395">
        <v>0</v>
      </c>
      <c r="AA336" s="395">
        <v>9.7344238058665056</v>
      </c>
      <c r="AB336" s="395">
        <v>2.5090911331404726</v>
      </c>
      <c r="AC336" s="395">
        <v>-33.330426205589205</v>
      </c>
      <c r="AD336" s="395">
        <v>2.5604280960396095</v>
      </c>
      <c r="AE336" s="395">
        <v>2.5270578485937456</v>
      </c>
      <c r="AF336" s="395">
        <v>541</v>
      </c>
      <c r="AG336" s="395">
        <v>1</v>
      </c>
      <c r="AH336" s="395">
        <v>0</v>
      </c>
      <c r="AI336" s="395">
        <v>132</v>
      </c>
      <c r="AJ336" s="395">
        <v>1706</v>
      </c>
      <c r="AK336" s="395">
        <v>352</v>
      </c>
      <c r="AL336" s="395">
        <v>1622</v>
      </c>
      <c r="AM336" s="395">
        <v>1</v>
      </c>
      <c r="AN336" s="395">
        <v>796</v>
      </c>
      <c r="AO336" s="395">
        <v>199</v>
      </c>
      <c r="AP336" s="395">
        <v>48</v>
      </c>
    </row>
    <row r="337" spans="1:42">
      <c r="A337" s="395">
        <v>8</v>
      </c>
      <c r="B337" s="395">
        <v>42</v>
      </c>
      <c r="C337" s="395">
        <v>2022</v>
      </c>
      <c r="D337" s="395">
        <v>99</v>
      </c>
      <c r="E337" s="395">
        <v>99</v>
      </c>
      <c r="F337" s="395">
        <v>99</v>
      </c>
      <c r="G337" s="395">
        <v>99</v>
      </c>
      <c r="H337" s="395">
        <v>2</v>
      </c>
      <c r="I337" s="395">
        <v>99</v>
      </c>
      <c r="J337" s="395">
        <v>117</v>
      </c>
      <c r="K337" s="395">
        <v>99</v>
      </c>
      <c r="L337" s="395">
        <v>99</v>
      </c>
      <c r="M337" s="395">
        <v>99</v>
      </c>
      <c r="N337" s="395">
        <v>99</v>
      </c>
      <c r="O337" s="395">
        <v>99</v>
      </c>
      <c r="P337" s="395">
        <v>9999</v>
      </c>
      <c r="Q337" s="395">
        <v>162</v>
      </c>
      <c r="R337" s="395">
        <v>115898</v>
      </c>
      <c r="S337" s="395">
        <v>114504</v>
      </c>
      <c r="T337" s="395">
        <v>3.3034564876011658</v>
      </c>
      <c r="U337" s="395">
        <v>61.005921190526102</v>
      </c>
      <c r="V337" s="395">
        <v>92.156490353156258</v>
      </c>
      <c r="W337" s="395">
        <v>84.570173094389503</v>
      </c>
      <c r="X337" s="395">
        <v>0.94479628638975677</v>
      </c>
      <c r="Y337" s="395">
        <v>1.8895925727795135</v>
      </c>
      <c r="Z337" s="395">
        <v>0</v>
      </c>
      <c r="AA337" s="395">
        <v>9.2151402034322576</v>
      </c>
      <c r="AB337" s="395">
        <v>2.3854933175036206</v>
      </c>
      <c r="AC337" s="395">
        <v>-30.994810155559705</v>
      </c>
      <c r="AD337" s="395">
        <v>7.8565167846972228</v>
      </c>
      <c r="AE337" s="395">
        <v>7.7514028425158097</v>
      </c>
      <c r="AF337" s="395">
        <v>1008</v>
      </c>
      <c r="AG337" s="395">
        <v>1</v>
      </c>
      <c r="AH337" s="395">
        <v>0</v>
      </c>
      <c r="AI337" s="395">
        <v>187</v>
      </c>
      <c r="AJ337" s="395">
        <v>6506</v>
      </c>
      <c r="AK337" s="395">
        <v>2394</v>
      </c>
      <c r="AL337" s="395">
        <v>15384</v>
      </c>
      <c r="AM337" s="395">
        <v>5</v>
      </c>
      <c r="AN337" s="395">
        <v>1474</v>
      </c>
      <c r="AO337" s="395">
        <v>603</v>
      </c>
      <c r="AP337" s="395">
        <v>77</v>
      </c>
    </row>
    <row r="338" spans="1:42">
      <c r="A338" s="395">
        <v>8</v>
      </c>
      <c r="B338" s="395">
        <v>43</v>
      </c>
      <c r="C338" s="395">
        <v>2022</v>
      </c>
      <c r="D338" s="395">
        <v>99</v>
      </c>
      <c r="E338" s="395">
        <v>99</v>
      </c>
      <c r="F338" s="395">
        <v>99</v>
      </c>
      <c r="G338" s="395">
        <v>99</v>
      </c>
      <c r="H338" s="395">
        <v>1</v>
      </c>
      <c r="I338" s="395">
        <v>99</v>
      </c>
      <c r="J338" s="395">
        <v>121</v>
      </c>
      <c r="K338" s="395">
        <v>99</v>
      </c>
      <c r="L338" s="395">
        <v>99</v>
      </c>
      <c r="M338" s="395">
        <v>99</v>
      </c>
      <c r="N338" s="395">
        <v>99</v>
      </c>
      <c r="O338" s="395">
        <v>99</v>
      </c>
      <c r="P338" s="395">
        <v>9999</v>
      </c>
      <c r="Q338" s="395">
        <v>287</v>
      </c>
      <c r="R338" s="395">
        <v>193915</v>
      </c>
      <c r="S338" s="395">
        <v>192998</v>
      </c>
      <c r="T338" s="395">
        <v>3.789840909676919</v>
      </c>
      <c r="U338" s="395">
        <v>60.803453921802301</v>
      </c>
      <c r="V338" s="395">
        <v>90.792696676855101</v>
      </c>
      <c r="W338" s="395">
        <v>83.532506502658194</v>
      </c>
      <c r="X338" s="395">
        <v>2.984812933501793</v>
      </c>
      <c r="Y338" s="395">
        <v>5.969625867003586</v>
      </c>
      <c r="Z338" s="395">
        <v>0</v>
      </c>
      <c r="AA338" s="395">
        <v>10.374655831020881</v>
      </c>
      <c r="AB338" s="395">
        <v>2.5024339881635176</v>
      </c>
      <c r="AC338" s="395">
        <v>-37.978660191551135</v>
      </c>
      <c r="AD338" s="395">
        <v>13.145148771372773</v>
      </c>
      <c r="AE338" s="395">
        <v>12.904784359357022</v>
      </c>
      <c r="AF338" s="395">
        <v>3631</v>
      </c>
      <c r="AG338" s="395">
        <v>2</v>
      </c>
      <c r="AH338" s="395">
        <v>0</v>
      </c>
      <c r="AI338" s="395">
        <v>1805</v>
      </c>
      <c r="AJ338" s="395">
        <v>6966</v>
      </c>
      <c r="AK338" s="395">
        <v>818</v>
      </c>
      <c r="AL338" s="395">
        <v>9450</v>
      </c>
      <c r="AM338" s="395">
        <v>1</v>
      </c>
      <c r="AN338" s="395">
        <v>2259</v>
      </c>
      <c r="AO338" s="395">
        <v>3580</v>
      </c>
      <c r="AP338" s="395">
        <v>156</v>
      </c>
    </row>
    <row r="339" spans="1:42">
      <c r="A339" s="395">
        <v>8</v>
      </c>
      <c r="B339" s="395">
        <v>44</v>
      </c>
      <c r="C339" s="395">
        <v>2022</v>
      </c>
      <c r="D339" s="395">
        <v>99</v>
      </c>
      <c r="E339" s="395">
        <v>99</v>
      </c>
      <c r="F339" s="395">
        <v>99</v>
      </c>
      <c r="G339" s="395">
        <v>99</v>
      </c>
      <c r="H339" s="395">
        <v>1</v>
      </c>
      <c r="I339" s="395">
        <v>99</v>
      </c>
      <c r="J339" s="395">
        <v>134</v>
      </c>
      <c r="K339" s="395">
        <v>99</v>
      </c>
      <c r="L339" s="395">
        <v>99</v>
      </c>
      <c r="M339" s="395">
        <v>99</v>
      </c>
      <c r="N339" s="395">
        <v>99</v>
      </c>
      <c r="O339" s="395">
        <v>99</v>
      </c>
      <c r="P339" s="395">
        <v>9999</v>
      </c>
      <c r="Q339" s="395">
        <v>127</v>
      </c>
      <c r="R339" s="395">
        <v>35885</v>
      </c>
      <c r="S339" s="395">
        <v>35663</v>
      </c>
      <c r="T339" s="395">
        <v>4.2254981189912222</v>
      </c>
      <c r="U339" s="395">
        <v>60.527241118245797</v>
      </c>
      <c r="V339" s="395">
        <v>91.065017903086854</v>
      </c>
      <c r="W339" s="395">
        <v>83.581902532036565</v>
      </c>
      <c r="X339" s="395">
        <v>3.4081092378431097</v>
      </c>
      <c r="Y339" s="395">
        <v>6.8162184756862194</v>
      </c>
      <c r="Z339" s="395">
        <v>0</v>
      </c>
      <c r="AA339" s="395">
        <v>10.116857419636288</v>
      </c>
      <c r="AB339" s="395">
        <v>2.3924781256203609</v>
      </c>
      <c r="AC339" s="395">
        <v>-36.354249229923823</v>
      </c>
      <c r="AD339" s="395">
        <v>2.4325795511472128</v>
      </c>
      <c r="AE339" s="395">
        <v>2.3860116302300565</v>
      </c>
      <c r="AF339" s="395">
        <v>906</v>
      </c>
      <c r="AG339" s="395">
        <v>3</v>
      </c>
      <c r="AH339" s="395">
        <v>0</v>
      </c>
      <c r="AI339" s="395">
        <v>231</v>
      </c>
      <c r="AJ339" s="395">
        <v>2987</v>
      </c>
      <c r="AK339" s="395">
        <v>1440</v>
      </c>
      <c r="AL339" s="395">
        <v>4669</v>
      </c>
      <c r="AM339" s="395">
        <v>0</v>
      </c>
      <c r="AN339" s="395">
        <v>889</v>
      </c>
      <c r="AO339" s="395">
        <v>334</v>
      </c>
      <c r="AP339" s="395">
        <v>48</v>
      </c>
    </row>
    <row r="340" spans="1:42">
      <c r="A340" s="395">
        <v>8</v>
      </c>
      <c r="B340" s="395">
        <v>45</v>
      </c>
      <c r="C340" s="395">
        <v>2022</v>
      </c>
      <c r="D340" s="395">
        <v>99</v>
      </c>
      <c r="E340" s="395">
        <v>99</v>
      </c>
      <c r="F340" s="395">
        <v>99</v>
      </c>
      <c r="G340" s="395">
        <v>99</v>
      </c>
      <c r="H340" s="395">
        <v>2</v>
      </c>
      <c r="I340" s="395">
        <v>99</v>
      </c>
      <c r="J340" s="395">
        <v>141</v>
      </c>
      <c r="K340" s="395">
        <v>99</v>
      </c>
      <c r="L340" s="395">
        <v>99</v>
      </c>
      <c r="M340" s="395">
        <v>99</v>
      </c>
      <c r="N340" s="395">
        <v>99</v>
      </c>
      <c r="O340" s="395">
        <v>99</v>
      </c>
      <c r="P340" s="395">
        <v>9999</v>
      </c>
      <c r="Q340" s="395">
        <v>109</v>
      </c>
      <c r="R340" s="395">
        <v>54133</v>
      </c>
      <c r="S340" s="395">
        <v>53541</v>
      </c>
      <c r="T340" s="395">
        <v>3.972659930171984</v>
      </c>
      <c r="U340" s="395">
        <v>60.710352813731518</v>
      </c>
      <c r="V340" s="395">
        <v>92.336999239330368</v>
      </c>
      <c r="W340" s="395">
        <v>84.899988793634705</v>
      </c>
      <c r="X340" s="395">
        <v>0</v>
      </c>
      <c r="Y340" s="395">
        <v>0</v>
      </c>
      <c r="Z340" s="395">
        <v>0</v>
      </c>
      <c r="AA340" s="395">
        <v>8.7563225748956857</v>
      </c>
      <c r="AB340" s="395">
        <v>2.5178103426735619</v>
      </c>
      <c r="AC340" s="395">
        <v>-33.438446040008053</v>
      </c>
      <c r="AD340" s="395">
        <v>3.6695786217709929</v>
      </c>
      <c r="AE340" s="395">
        <v>3.6386186517777679</v>
      </c>
      <c r="AF340" s="395">
        <v>630</v>
      </c>
      <c r="AG340" s="395">
        <v>1</v>
      </c>
      <c r="AH340" s="395">
        <v>0</v>
      </c>
      <c r="AI340" s="395">
        <v>96</v>
      </c>
      <c r="AJ340" s="395">
        <v>2667</v>
      </c>
      <c r="AK340" s="395">
        <v>869</v>
      </c>
      <c r="AL340" s="395">
        <v>7390</v>
      </c>
      <c r="AM340" s="395">
        <v>0</v>
      </c>
      <c r="AN340" s="395">
        <v>1909</v>
      </c>
      <c r="AO340" s="395">
        <v>597</v>
      </c>
      <c r="AP340" s="395">
        <v>31</v>
      </c>
    </row>
    <row r="341" spans="1:42">
      <c r="A341" s="395">
        <v>8</v>
      </c>
      <c r="B341" s="395">
        <v>46</v>
      </c>
      <c r="C341" s="395">
        <v>2022</v>
      </c>
      <c r="D341" s="395">
        <v>99</v>
      </c>
      <c r="E341" s="395">
        <v>99</v>
      </c>
      <c r="F341" s="395">
        <v>99</v>
      </c>
      <c r="G341" s="395">
        <v>99</v>
      </c>
      <c r="H341" s="395">
        <v>2</v>
      </c>
      <c r="I341" s="395">
        <v>99</v>
      </c>
      <c r="J341" s="395">
        <v>143</v>
      </c>
      <c r="K341" s="395">
        <v>99</v>
      </c>
      <c r="L341" s="395">
        <v>99</v>
      </c>
      <c r="M341" s="395">
        <v>99</v>
      </c>
      <c r="N341" s="395">
        <v>99</v>
      </c>
      <c r="O341" s="395">
        <v>99</v>
      </c>
      <c r="P341" s="395">
        <v>9999</v>
      </c>
      <c r="Q341" s="395">
        <v>26</v>
      </c>
      <c r="R341" s="395">
        <v>9536</v>
      </c>
      <c r="S341" s="395">
        <v>9513</v>
      </c>
      <c r="T341" s="395">
        <v>2.1303481543624159</v>
      </c>
      <c r="U341" s="395">
        <v>61.731104803952491</v>
      </c>
      <c r="V341" s="395">
        <v>88.139633066412387</v>
      </c>
      <c r="W341" s="395">
        <v>81.254237359403078</v>
      </c>
      <c r="X341" s="395">
        <v>0</v>
      </c>
      <c r="Y341" s="395">
        <v>0</v>
      </c>
      <c r="Z341" s="395">
        <v>0</v>
      </c>
      <c r="AA341" s="395">
        <v>10.923437986972106</v>
      </c>
      <c r="AB341" s="395">
        <v>2.4046226830680464</v>
      </c>
      <c r="AC341" s="395">
        <v>-32.281260404448069</v>
      </c>
      <c r="AD341" s="395">
        <v>0.64642827364469357</v>
      </c>
      <c r="AE341" s="395">
        <v>0.61873679773512724</v>
      </c>
      <c r="AF341" s="395">
        <v>130</v>
      </c>
      <c r="AG341" s="395">
        <v>1</v>
      </c>
      <c r="AH341" s="395">
        <v>0</v>
      </c>
      <c r="AI341" s="395">
        <v>36</v>
      </c>
      <c r="AJ341" s="395">
        <v>429</v>
      </c>
      <c r="AK341" s="395">
        <v>19</v>
      </c>
      <c r="AL341" s="395">
        <v>446</v>
      </c>
      <c r="AM341" s="395">
        <v>0</v>
      </c>
      <c r="AN341" s="395">
        <v>235</v>
      </c>
      <c r="AO341" s="395">
        <v>78</v>
      </c>
      <c r="AP341" s="395">
        <v>17</v>
      </c>
    </row>
    <row r="342" spans="1:42">
      <c r="A342" s="395">
        <v>8</v>
      </c>
      <c r="B342" s="395">
        <v>47</v>
      </c>
      <c r="C342" s="395">
        <v>2022</v>
      </c>
      <c r="D342" s="395">
        <v>99</v>
      </c>
      <c r="E342" s="395">
        <v>99</v>
      </c>
      <c r="F342" s="395">
        <v>99</v>
      </c>
      <c r="G342" s="395">
        <v>99</v>
      </c>
      <c r="H342" s="395">
        <v>2</v>
      </c>
      <c r="I342" s="395">
        <v>99</v>
      </c>
      <c r="J342" s="395">
        <v>147</v>
      </c>
      <c r="K342" s="395">
        <v>99</v>
      </c>
      <c r="L342" s="395">
        <v>99</v>
      </c>
      <c r="M342" s="395">
        <v>99</v>
      </c>
      <c r="N342" s="395">
        <v>99</v>
      </c>
      <c r="O342" s="395">
        <v>99</v>
      </c>
      <c r="P342" s="395">
        <v>9999</v>
      </c>
      <c r="Q342" s="395">
        <v>83</v>
      </c>
      <c r="R342" s="395">
        <v>76033</v>
      </c>
      <c r="S342" s="395">
        <v>75736</v>
      </c>
      <c r="T342" s="395">
        <v>2.8058080044191338</v>
      </c>
      <c r="U342" s="395">
        <v>61.422309073624177</v>
      </c>
      <c r="V342" s="395">
        <v>91.125283401622795</v>
      </c>
      <c r="W342" s="395">
        <v>83.810500950670942</v>
      </c>
      <c r="X342" s="395">
        <v>4.9978298896531763E-2</v>
      </c>
      <c r="Y342" s="395">
        <v>9.9956597793063526E-2</v>
      </c>
      <c r="Z342" s="395">
        <v>0</v>
      </c>
      <c r="AA342" s="395">
        <v>9.5330039821002313</v>
      </c>
      <c r="AB342" s="395">
        <v>2.4802134130713984</v>
      </c>
      <c r="AC342" s="395">
        <v>-34.73566850282976</v>
      </c>
      <c r="AD342" s="395">
        <v>5.1541401981991388</v>
      </c>
      <c r="AE342" s="395">
        <v>5.0809302231857849</v>
      </c>
      <c r="AF342" s="395">
        <v>1586</v>
      </c>
      <c r="AG342" s="395">
        <v>0</v>
      </c>
      <c r="AH342" s="395">
        <v>0</v>
      </c>
      <c r="AI342" s="395">
        <v>880</v>
      </c>
      <c r="AJ342" s="395">
        <v>2851</v>
      </c>
      <c r="AK342" s="395">
        <v>476</v>
      </c>
      <c r="AL342" s="395">
        <v>5814</v>
      </c>
      <c r="AM342" s="395">
        <v>0</v>
      </c>
      <c r="AN342" s="395">
        <v>1020</v>
      </c>
      <c r="AO342" s="395">
        <v>1498</v>
      </c>
      <c r="AP342" s="395">
        <v>42</v>
      </c>
    </row>
    <row r="343" spans="1:42">
      <c r="A343" s="395">
        <v>8</v>
      </c>
      <c r="B343" s="395">
        <v>48</v>
      </c>
      <c r="C343" s="395">
        <v>2022</v>
      </c>
      <c r="D343" s="395">
        <v>99</v>
      </c>
      <c r="E343" s="395">
        <v>99</v>
      </c>
      <c r="F343" s="395">
        <v>99</v>
      </c>
      <c r="G343" s="395">
        <v>99</v>
      </c>
      <c r="H343" s="395">
        <v>1</v>
      </c>
      <c r="I343" s="395">
        <v>99</v>
      </c>
      <c r="J343" s="395">
        <v>155</v>
      </c>
      <c r="K343" s="395">
        <v>99</v>
      </c>
      <c r="L343" s="395">
        <v>99</v>
      </c>
      <c r="M343" s="395">
        <v>99</v>
      </c>
      <c r="N343" s="395">
        <v>99</v>
      </c>
      <c r="O343" s="395">
        <v>99</v>
      </c>
      <c r="P343" s="395">
        <v>9999</v>
      </c>
      <c r="Q343" s="395">
        <v>39</v>
      </c>
      <c r="R343" s="395">
        <v>10595</v>
      </c>
      <c r="S343" s="395">
        <v>10558</v>
      </c>
      <c r="T343" s="395">
        <v>5.1299669655497881</v>
      </c>
      <c r="U343" s="395">
        <v>60.066016290964207</v>
      </c>
      <c r="V343" s="395">
        <v>89.635525130030302</v>
      </c>
      <c r="W343" s="395">
        <v>82.581623413525278</v>
      </c>
      <c r="X343" s="395">
        <v>0</v>
      </c>
      <c r="Y343" s="395">
        <v>0</v>
      </c>
      <c r="Z343" s="395">
        <v>0</v>
      </c>
      <c r="AA343" s="395">
        <v>10.935318160480726</v>
      </c>
      <c r="AB343" s="395">
        <v>2.6012912017659442</v>
      </c>
      <c r="AC343" s="395">
        <v>-38.767834356394033</v>
      </c>
      <c r="AD343" s="395">
        <v>0.71821597727197251</v>
      </c>
      <c r="AE343" s="395">
        <v>0.69792298905896044</v>
      </c>
      <c r="AF343" s="395">
        <v>151</v>
      </c>
      <c r="AG343" s="395">
        <v>1</v>
      </c>
      <c r="AH343" s="395">
        <v>0</v>
      </c>
      <c r="AI343" s="395">
        <v>32</v>
      </c>
      <c r="AJ343" s="395">
        <v>995</v>
      </c>
      <c r="AK343" s="395">
        <v>41</v>
      </c>
      <c r="AL343" s="395">
        <v>446</v>
      </c>
      <c r="AM343" s="395">
        <v>0</v>
      </c>
      <c r="AN343" s="395">
        <v>133</v>
      </c>
      <c r="AO343" s="395">
        <v>58</v>
      </c>
      <c r="AP343" s="395">
        <v>9</v>
      </c>
    </row>
    <row r="344" spans="1:42">
      <c r="A344" s="395">
        <v>8</v>
      </c>
      <c r="B344" s="395">
        <v>49</v>
      </c>
      <c r="C344" s="395">
        <v>2022</v>
      </c>
      <c r="D344" s="395">
        <v>99</v>
      </c>
      <c r="E344" s="395">
        <v>99</v>
      </c>
      <c r="F344" s="395">
        <v>99</v>
      </c>
      <c r="G344" s="395">
        <v>99</v>
      </c>
      <c r="H344" s="395">
        <v>2</v>
      </c>
      <c r="I344" s="395">
        <v>99</v>
      </c>
      <c r="J344" s="395">
        <v>160</v>
      </c>
      <c r="K344" s="395">
        <v>99</v>
      </c>
      <c r="L344" s="395">
        <v>99</v>
      </c>
      <c r="M344" s="395">
        <v>99</v>
      </c>
      <c r="N344" s="395">
        <v>99</v>
      </c>
      <c r="O344" s="395">
        <v>99</v>
      </c>
      <c r="P344" s="395">
        <v>9999</v>
      </c>
      <c r="Q344" s="395">
        <v>166</v>
      </c>
      <c r="R344" s="395">
        <v>122062</v>
      </c>
      <c r="S344" s="395">
        <v>121579</v>
      </c>
      <c r="T344" s="395">
        <v>3.8979616915993502</v>
      </c>
      <c r="U344" s="395">
        <v>60.83046414265624</v>
      </c>
      <c r="V344" s="395">
        <v>93.869463596724884</v>
      </c>
      <c r="W344" s="395">
        <v>86.401309847917773</v>
      </c>
      <c r="X344" s="395">
        <v>0.90773541315069406</v>
      </c>
      <c r="Y344" s="395">
        <v>1.8154708263013879</v>
      </c>
      <c r="Z344" s="395">
        <v>0</v>
      </c>
      <c r="AA344" s="395">
        <v>9.2006739188057018</v>
      </c>
      <c r="AB344" s="395">
        <v>2.7820472134037009</v>
      </c>
      <c r="AC344" s="395">
        <v>-30.091190467866252</v>
      </c>
      <c r="AD344" s="395">
        <v>8.2743632484918823</v>
      </c>
      <c r="AE344" s="395">
        <v>8.4085541150128726</v>
      </c>
      <c r="AF344" s="395">
        <v>2225</v>
      </c>
      <c r="AG344" s="395">
        <v>3</v>
      </c>
      <c r="AH344" s="395">
        <v>0</v>
      </c>
      <c r="AI344" s="395">
        <v>1276</v>
      </c>
      <c r="AJ344" s="395">
        <v>6775</v>
      </c>
      <c r="AK344" s="395">
        <v>1481</v>
      </c>
      <c r="AL344" s="395">
        <v>8727</v>
      </c>
      <c r="AM344" s="395">
        <v>4</v>
      </c>
      <c r="AN344" s="395">
        <v>3680</v>
      </c>
      <c r="AO344" s="395">
        <v>1612</v>
      </c>
      <c r="AP344" s="395">
        <v>71</v>
      </c>
    </row>
    <row r="345" spans="1:42">
      <c r="A345" s="395">
        <v>8</v>
      </c>
      <c r="B345" s="395">
        <v>50</v>
      </c>
      <c r="C345" s="395">
        <v>2022</v>
      </c>
      <c r="D345" s="395">
        <v>99</v>
      </c>
      <c r="E345" s="395">
        <v>99</v>
      </c>
      <c r="F345" s="395">
        <v>99</v>
      </c>
      <c r="G345" s="395">
        <v>99</v>
      </c>
      <c r="H345" s="395">
        <v>1</v>
      </c>
      <c r="I345" s="395">
        <v>99</v>
      </c>
      <c r="J345" s="395">
        <v>171</v>
      </c>
      <c r="K345" s="395">
        <v>99</v>
      </c>
      <c r="L345" s="395">
        <v>99</v>
      </c>
      <c r="M345" s="395">
        <v>99</v>
      </c>
      <c r="N345" s="395">
        <v>99</v>
      </c>
      <c r="O345" s="395">
        <v>99</v>
      </c>
      <c r="P345" s="395">
        <v>9999</v>
      </c>
      <c r="Q345" s="395">
        <v>90</v>
      </c>
      <c r="R345" s="395">
        <v>81770</v>
      </c>
      <c r="S345" s="395">
        <v>81294</v>
      </c>
      <c r="T345" s="395">
        <v>3.5821450409685696</v>
      </c>
      <c r="U345" s="395">
        <v>60.828941865328318</v>
      </c>
      <c r="V345" s="395">
        <v>93.646839697257263</v>
      </c>
      <c r="W345" s="395">
        <v>86.086988215611868</v>
      </c>
      <c r="X345" s="395">
        <v>0.11862541274305978</v>
      </c>
      <c r="Y345" s="395">
        <v>0.23725082548611956</v>
      </c>
      <c r="Z345" s="395">
        <v>0</v>
      </c>
      <c r="AA345" s="395">
        <v>8.8992328674720227</v>
      </c>
      <c r="AB345" s="395">
        <v>2.3754306183137848</v>
      </c>
      <c r="AC345" s="395">
        <v>-31.166088418673159</v>
      </c>
      <c r="AD345" s="395">
        <v>5.5430411006634452</v>
      </c>
      <c r="AE345" s="395">
        <v>5.6019397993509532</v>
      </c>
      <c r="AF345" s="395">
        <v>1460</v>
      </c>
      <c r="AG345" s="395">
        <v>0</v>
      </c>
      <c r="AH345" s="395">
        <v>0</v>
      </c>
      <c r="AI345" s="395">
        <v>673</v>
      </c>
      <c r="AJ345" s="395">
        <v>11775</v>
      </c>
      <c r="AK345" s="395">
        <v>2222</v>
      </c>
      <c r="AL345" s="395">
        <v>13630</v>
      </c>
      <c r="AM345" s="395">
        <v>1</v>
      </c>
      <c r="AN345" s="395">
        <v>890</v>
      </c>
      <c r="AO345" s="395">
        <v>795</v>
      </c>
      <c r="AP345" s="395">
        <v>47</v>
      </c>
    </row>
    <row r="346" spans="1:42" s="395" customFormat="1">
      <c r="A346" s="395">
        <v>8</v>
      </c>
      <c r="B346" s="395">
        <v>51</v>
      </c>
      <c r="C346" s="395">
        <v>2022</v>
      </c>
      <c r="D346" s="395">
        <v>99</v>
      </c>
      <c r="E346" s="395">
        <v>99</v>
      </c>
      <c r="F346" s="395">
        <v>99</v>
      </c>
      <c r="G346" s="395">
        <v>99</v>
      </c>
      <c r="H346" s="395">
        <v>1</v>
      </c>
      <c r="I346" s="395">
        <v>99</v>
      </c>
      <c r="J346" s="395">
        <v>172</v>
      </c>
      <c r="K346" s="395">
        <v>99</v>
      </c>
      <c r="L346" s="395">
        <v>99</v>
      </c>
      <c r="M346" s="395">
        <v>99</v>
      </c>
      <c r="N346" s="395">
        <v>99</v>
      </c>
      <c r="O346" s="395">
        <v>99</v>
      </c>
      <c r="P346" s="395">
        <v>9999</v>
      </c>
    </row>
    <row r="347" spans="1:42">
      <c r="A347" s="395">
        <v>8</v>
      </c>
      <c r="B347" s="395">
        <v>52</v>
      </c>
      <c r="C347" s="395">
        <v>2022</v>
      </c>
      <c r="D347" s="395">
        <v>99</v>
      </c>
      <c r="E347" s="395">
        <v>99</v>
      </c>
      <c r="F347" s="395">
        <v>99</v>
      </c>
      <c r="G347" s="395">
        <v>99</v>
      </c>
      <c r="H347" s="395">
        <v>2</v>
      </c>
      <c r="I347" s="395">
        <v>99</v>
      </c>
      <c r="J347" s="395">
        <v>181</v>
      </c>
      <c r="K347" s="395">
        <v>99</v>
      </c>
      <c r="L347" s="395">
        <v>99</v>
      </c>
      <c r="M347" s="395">
        <v>99</v>
      </c>
      <c r="N347" s="395">
        <v>99</v>
      </c>
      <c r="O347" s="395">
        <v>99</v>
      </c>
      <c r="P347" s="395">
        <v>9999</v>
      </c>
      <c r="Q347" s="395">
        <v>19</v>
      </c>
      <c r="R347" s="395">
        <v>8943</v>
      </c>
      <c r="S347" s="395">
        <v>8900</v>
      </c>
      <c r="T347" s="395">
        <v>2.5612210667561222</v>
      </c>
      <c r="U347" s="395">
        <v>61.516179775280897</v>
      </c>
      <c r="V347" s="395">
        <v>89.719393282773737</v>
      </c>
      <c r="W347" s="395">
        <v>82.569764044943909</v>
      </c>
      <c r="X347" s="395">
        <v>0</v>
      </c>
      <c r="Y347" s="395">
        <v>0</v>
      </c>
      <c r="Z347" s="395">
        <v>0</v>
      </c>
      <c r="AA347" s="395">
        <v>9.6789711445068001</v>
      </c>
      <c r="AB347" s="395">
        <v>2.4711974560034156</v>
      </c>
      <c r="AC347" s="395">
        <v>-29.931652006361642</v>
      </c>
      <c r="AD347" s="395">
        <v>0.60622987114141103</v>
      </c>
      <c r="AE347" s="395">
        <v>0.58823854711385581</v>
      </c>
      <c r="AF347" s="395">
        <v>72</v>
      </c>
      <c r="AG347" s="395">
        <v>2</v>
      </c>
      <c r="AH347" s="395">
        <v>0</v>
      </c>
      <c r="AI347" s="395">
        <v>23</v>
      </c>
      <c r="AJ347" s="395">
        <v>706</v>
      </c>
      <c r="AK347" s="395">
        <v>100</v>
      </c>
      <c r="AL347" s="395">
        <v>1561</v>
      </c>
      <c r="AM347" s="395">
        <v>0</v>
      </c>
      <c r="AN347" s="395">
        <v>86</v>
      </c>
      <c r="AO347" s="395">
        <v>206</v>
      </c>
      <c r="AP347" s="395">
        <v>10</v>
      </c>
    </row>
    <row r="348" spans="1:42">
      <c r="A348" s="395">
        <v>8</v>
      </c>
      <c r="B348" s="395">
        <v>53</v>
      </c>
      <c r="C348" s="395">
        <v>2022</v>
      </c>
      <c r="D348" s="395">
        <v>99</v>
      </c>
      <c r="E348" s="395">
        <v>99</v>
      </c>
      <c r="F348" s="395">
        <v>99</v>
      </c>
      <c r="G348" s="395">
        <v>99</v>
      </c>
      <c r="H348" s="395">
        <v>2</v>
      </c>
      <c r="I348" s="395">
        <v>99</v>
      </c>
      <c r="J348" s="395">
        <v>470</v>
      </c>
      <c r="K348" s="395">
        <v>99</v>
      </c>
      <c r="L348" s="395">
        <v>99</v>
      </c>
      <c r="M348" s="395">
        <v>99</v>
      </c>
      <c r="N348" s="395">
        <v>99</v>
      </c>
      <c r="O348" s="395">
        <v>99</v>
      </c>
      <c r="P348" s="395">
        <v>9999</v>
      </c>
      <c r="Q348" s="395">
        <v>90</v>
      </c>
      <c r="R348" s="395">
        <v>8015</v>
      </c>
      <c r="S348" s="395">
        <v>7952</v>
      </c>
      <c r="T348" s="395">
        <v>5.6778540237055513</v>
      </c>
      <c r="U348" s="395">
        <v>59.589914486921522</v>
      </c>
      <c r="V348" s="395">
        <v>96.824664127778533</v>
      </c>
      <c r="W348" s="395">
        <v>88.98302313883336</v>
      </c>
      <c r="X348" s="395">
        <v>0</v>
      </c>
      <c r="Y348" s="395">
        <v>0</v>
      </c>
      <c r="Z348" s="395">
        <v>0</v>
      </c>
      <c r="AA348" s="395">
        <v>12.2624013733054</v>
      </c>
      <c r="AB348" s="395">
        <v>3.250284601798354</v>
      </c>
      <c r="AC348" s="395">
        <v>-30.184858580956199</v>
      </c>
      <c r="AD348" s="395">
        <v>0.54332242169276623</v>
      </c>
      <c r="AE348" s="395">
        <v>0.56640353872759908</v>
      </c>
      <c r="AF348" s="395">
        <v>41</v>
      </c>
      <c r="AG348" s="395">
        <v>0</v>
      </c>
      <c r="AH348" s="395">
        <v>0</v>
      </c>
      <c r="AI348" s="395">
        <v>14</v>
      </c>
      <c r="AJ348" s="395">
        <v>384</v>
      </c>
      <c r="AK348" s="395">
        <v>68</v>
      </c>
      <c r="AL348" s="395">
        <v>849</v>
      </c>
      <c r="AM348" s="395">
        <v>0</v>
      </c>
      <c r="AN348" s="395">
        <v>97</v>
      </c>
      <c r="AO348" s="395">
        <v>71</v>
      </c>
      <c r="AP348" s="395">
        <v>28</v>
      </c>
    </row>
    <row r="349" spans="1:42">
      <c r="A349" s="395">
        <v>8</v>
      </c>
      <c r="B349" s="395">
        <v>54</v>
      </c>
      <c r="C349" s="395">
        <v>2022</v>
      </c>
      <c r="D349" s="395">
        <v>99</v>
      </c>
      <c r="E349" s="395">
        <v>99</v>
      </c>
      <c r="F349" s="395">
        <v>99</v>
      </c>
      <c r="G349" s="395">
        <v>99</v>
      </c>
      <c r="H349" s="395">
        <v>1</v>
      </c>
      <c r="I349" s="395">
        <v>99</v>
      </c>
      <c r="J349" s="395">
        <v>643</v>
      </c>
      <c r="K349" s="395">
        <v>99</v>
      </c>
      <c r="L349" s="395">
        <v>99</v>
      </c>
      <c r="M349" s="395">
        <v>99</v>
      </c>
      <c r="N349" s="395">
        <v>99</v>
      </c>
      <c r="O349" s="395">
        <v>99</v>
      </c>
      <c r="P349" s="395">
        <v>9999</v>
      </c>
      <c r="Q349" s="395">
        <v>93</v>
      </c>
      <c r="R349" s="395">
        <v>65476</v>
      </c>
      <c r="S349" s="395">
        <v>65329</v>
      </c>
      <c r="T349" s="395">
        <v>3.6594477365752343</v>
      </c>
      <c r="U349" s="395">
        <v>60.801313352416237</v>
      </c>
      <c r="V349" s="395">
        <v>89.763517989544141</v>
      </c>
      <c r="W349" s="395">
        <v>82.740107762249522</v>
      </c>
      <c r="X349" s="395">
        <v>4.086993707618058</v>
      </c>
      <c r="Y349" s="395">
        <v>8.173987415236116</v>
      </c>
      <c r="Z349" s="395">
        <v>0</v>
      </c>
      <c r="AA349" s="395">
        <v>10.480303774973986</v>
      </c>
      <c r="AB349" s="395">
        <v>2.3663563842382351</v>
      </c>
      <c r="AC349" s="395">
        <v>-37.550783295312279</v>
      </c>
      <c r="AD349" s="395">
        <v>4.4385001725209685</v>
      </c>
      <c r="AE349" s="395">
        <v>4.3267771026354609</v>
      </c>
      <c r="AF349" s="395">
        <v>1253</v>
      </c>
      <c r="AG349" s="395">
        <v>0</v>
      </c>
      <c r="AH349" s="395">
        <v>0</v>
      </c>
      <c r="AI349" s="395">
        <v>218</v>
      </c>
      <c r="AJ349" s="395">
        <v>2409</v>
      </c>
      <c r="AK349" s="395">
        <v>815</v>
      </c>
      <c r="AL349" s="395">
        <v>3376</v>
      </c>
      <c r="AM349" s="395">
        <v>1</v>
      </c>
      <c r="AN349" s="395">
        <v>1544</v>
      </c>
      <c r="AO349" s="395">
        <v>494</v>
      </c>
      <c r="AP349" s="395">
        <v>55</v>
      </c>
    </row>
    <row r="350" spans="1:42">
      <c r="A350" s="395">
        <v>8</v>
      </c>
      <c r="B350" s="395">
        <v>55</v>
      </c>
      <c r="C350" s="395">
        <v>2021</v>
      </c>
      <c r="D350" s="395">
        <v>99</v>
      </c>
      <c r="E350" s="395">
        <v>99</v>
      </c>
      <c r="F350" s="395">
        <v>99</v>
      </c>
      <c r="G350" s="395">
        <v>99</v>
      </c>
      <c r="H350" s="395">
        <v>1</v>
      </c>
      <c r="I350" s="395">
        <v>99</v>
      </c>
      <c r="J350" s="395">
        <v>103</v>
      </c>
      <c r="K350" s="395">
        <v>99</v>
      </c>
      <c r="L350" s="395">
        <v>99</v>
      </c>
      <c r="M350" s="395">
        <v>99</v>
      </c>
      <c r="N350" s="395">
        <v>99</v>
      </c>
      <c r="O350" s="395">
        <v>99</v>
      </c>
      <c r="P350" s="395">
        <v>9999</v>
      </c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</row>
    <row r="351" spans="1:42">
      <c r="A351" s="395">
        <v>8</v>
      </c>
      <c r="B351" s="395">
        <v>56</v>
      </c>
      <c r="C351" s="395">
        <v>2021</v>
      </c>
      <c r="D351" s="395">
        <v>99</v>
      </c>
      <c r="E351" s="395">
        <v>99</v>
      </c>
      <c r="F351" s="395">
        <v>99</v>
      </c>
      <c r="G351" s="395">
        <v>99</v>
      </c>
      <c r="H351" s="395">
        <v>2</v>
      </c>
      <c r="I351" s="395">
        <v>99</v>
      </c>
      <c r="J351" s="395">
        <v>106</v>
      </c>
      <c r="K351" s="395">
        <v>99</v>
      </c>
      <c r="L351" s="395">
        <v>99</v>
      </c>
      <c r="M351" s="395">
        <v>99</v>
      </c>
      <c r="N351" s="395">
        <v>99</v>
      </c>
      <c r="O351" s="395">
        <v>99</v>
      </c>
      <c r="P351" s="395">
        <v>9999</v>
      </c>
      <c r="Q351" s="395"/>
      <c r="R351" s="395"/>
      <c r="S351" s="395"/>
      <c r="T351" s="395"/>
      <c r="U351" s="395"/>
      <c r="V351" s="395"/>
      <c r="W351" s="395"/>
      <c r="X351" s="395"/>
      <c r="Y351" s="395"/>
      <c r="Z351" s="395"/>
      <c r="AA351" s="395"/>
      <c r="AB351" s="395"/>
      <c r="AC351" s="395"/>
      <c r="AD351" s="395"/>
      <c r="AE351" s="395"/>
      <c r="AF351" s="395"/>
      <c r="AG351" s="395"/>
      <c r="AH351" s="395"/>
      <c r="AI351" s="395"/>
      <c r="AJ351" s="395"/>
      <c r="AK351" s="395"/>
      <c r="AL351" s="395"/>
      <c r="AM351" s="395"/>
      <c r="AN351" s="395"/>
      <c r="AO351" s="395"/>
      <c r="AP351" s="395"/>
    </row>
    <row r="352" spans="1:42">
      <c r="A352" s="395">
        <v>8</v>
      </c>
      <c r="B352" s="395">
        <v>57</v>
      </c>
      <c r="C352" s="395">
        <v>2021</v>
      </c>
      <c r="D352" s="395">
        <v>99</v>
      </c>
      <c r="E352" s="395">
        <v>99</v>
      </c>
      <c r="F352" s="395">
        <v>99</v>
      </c>
      <c r="G352" s="395">
        <v>99</v>
      </c>
      <c r="H352" s="395">
        <v>1</v>
      </c>
      <c r="I352" s="395">
        <v>99</v>
      </c>
      <c r="J352" s="395">
        <v>109</v>
      </c>
      <c r="K352" s="395">
        <v>99</v>
      </c>
      <c r="L352" s="395">
        <v>99</v>
      </c>
      <c r="M352" s="395">
        <v>99</v>
      </c>
      <c r="N352" s="395">
        <v>99</v>
      </c>
      <c r="O352" s="395">
        <v>99</v>
      </c>
      <c r="P352" s="395">
        <v>9999</v>
      </c>
      <c r="Q352" s="395"/>
      <c r="R352" s="395"/>
      <c r="S352" s="395"/>
      <c r="T352" s="395"/>
      <c r="U352" s="395"/>
      <c r="V352" s="395"/>
      <c r="W352" s="395"/>
      <c r="X352" s="395"/>
      <c r="Y352" s="395"/>
      <c r="Z352" s="395"/>
      <c r="AA352" s="395"/>
      <c r="AB352" s="395"/>
      <c r="AC352" s="395"/>
      <c r="AD352" s="395"/>
      <c r="AE352" s="395"/>
      <c r="AF352" s="395"/>
      <c r="AG352" s="395"/>
      <c r="AH352" s="395"/>
      <c r="AI352" s="395"/>
      <c r="AJ352" s="395"/>
      <c r="AK352" s="395"/>
      <c r="AL352" s="395"/>
      <c r="AM352" s="395"/>
      <c r="AN352" s="395"/>
      <c r="AO352" s="395"/>
      <c r="AP352" s="395"/>
    </row>
    <row r="353" spans="1:42">
      <c r="A353" s="395">
        <v>8</v>
      </c>
      <c r="B353" s="395">
        <v>58</v>
      </c>
      <c r="C353" s="395">
        <v>2021</v>
      </c>
      <c r="D353" s="395">
        <v>99</v>
      </c>
      <c r="E353" s="395">
        <v>99</v>
      </c>
      <c r="F353" s="395">
        <v>99</v>
      </c>
      <c r="G353" s="395">
        <v>99</v>
      </c>
      <c r="H353" s="395">
        <v>1</v>
      </c>
      <c r="I353" s="395">
        <v>99</v>
      </c>
      <c r="J353" s="395">
        <v>111</v>
      </c>
      <c r="K353" s="395">
        <v>99</v>
      </c>
      <c r="L353" s="395">
        <v>99</v>
      </c>
      <c r="M353" s="395">
        <v>99</v>
      </c>
      <c r="N353" s="395">
        <v>99</v>
      </c>
      <c r="O353" s="395">
        <v>99</v>
      </c>
      <c r="P353" s="395">
        <v>9999</v>
      </c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</row>
    <row r="354" spans="1:42">
      <c r="A354" s="395">
        <v>8</v>
      </c>
      <c r="B354" s="395">
        <v>59</v>
      </c>
      <c r="C354" s="395">
        <v>2021</v>
      </c>
      <c r="D354" s="395">
        <v>99</v>
      </c>
      <c r="E354" s="395">
        <v>99</v>
      </c>
      <c r="F354" s="395">
        <v>99</v>
      </c>
      <c r="G354" s="395">
        <v>99</v>
      </c>
      <c r="H354" s="395">
        <v>1</v>
      </c>
      <c r="I354" s="395">
        <v>99</v>
      </c>
      <c r="J354" s="395">
        <v>116</v>
      </c>
      <c r="K354" s="395">
        <v>99</v>
      </c>
      <c r="L354" s="395">
        <v>99</v>
      </c>
      <c r="M354" s="395">
        <v>99</v>
      </c>
      <c r="N354" s="395">
        <v>99</v>
      </c>
      <c r="O354" s="395">
        <v>99</v>
      </c>
      <c r="P354" s="395">
        <v>9999</v>
      </c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</row>
    <row r="355" spans="1:42">
      <c r="A355" s="395">
        <v>8</v>
      </c>
      <c r="B355" s="395">
        <v>60</v>
      </c>
      <c r="C355" s="395">
        <v>2021</v>
      </c>
      <c r="D355" s="395">
        <v>99</v>
      </c>
      <c r="E355" s="395">
        <v>99</v>
      </c>
      <c r="F355" s="395">
        <v>99</v>
      </c>
      <c r="G355" s="395">
        <v>99</v>
      </c>
      <c r="H355" s="395">
        <v>2</v>
      </c>
      <c r="I355" s="395">
        <v>99</v>
      </c>
      <c r="J355" s="395">
        <v>117</v>
      </c>
      <c r="K355" s="395">
        <v>99</v>
      </c>
      <c r="L355" s="395">
        <v>99</v>
      </c>
      <c r="M355" s="395">
        <v>99</v>
      </c>
      <c r="N355" s="395">
        <v>99</v>
      </c>
      <c r="O355" s="395">
        <v>99</v>
      </c>
      <c r="P355" s="395">
        <v>9999</v>
      </c>
      <c r="Q355" s="395"/>
      <c r="R355" s="395"/>
      <c r="S355" s="395"/>
      <c r="T355" s="395"/>
      <c r="U355" s="395"/>
      <c r="V355" s="395"/>
      <c r="W355" s="395"/>
      <c r="X355" s="395"/>
      <c r="Y355" s="395"/>
      <c r="Z355" s="395"/>
      <c r="AA355" s="395"/>
      <c r="AB355" s="395"/>
      <c r="AC355" s="395"/>
      <c r="AD355" s="395"/>
      <c r="AE355" s="395"/>
      <c r="AF355" s="395"/>
      <c r="AG355" s="395"/>
      <c r="AH355" s="395"/>
      <c r="AI355" s="395"/>
      <c r="AJ355" s="395"/>
      <c r="AK355" s="395"/>
      <c r="AL355" s="395"/>
      <c r="AM355" s="395"/>
      <c r="AN355" s="395"/>
      <c r="AO355" s="395"/>
      <c r="AP355" s="395"/>
    </row>
    <row r="356" spans="1:42">
      <c r="A356" s="395">
        <v>8</v>
      </c>
      <c r="B356" s="395">
        <v>61</v>
      </c>
      <c r="C356" s="395">
        <v>2021</v>
      </c>
      <c r="D356" s="395">
        <v>99</v>
      </c>
      <c r="E356" s="395">
        <v>99</v>
      </c>
      <c r="F356" s="395">
        <v>99</v>
      </c>
      <c r="G356" s="395">
        <v>99</v>
      </c>
      <c r="H356" s="395">
        <v>1</v>
      </c>
      <c r="I356" s="395">
        <v>99</v>
      </c>
      <c r="J356" s="395">
        <v>121</v>
      </c>
      <c r="K356" s="395">
        <v>99</v>
      </c>
      <c r="L356" s="395">
        <v>99</v>
      </c>
      <c r="M356" s="395">
        <v>99</v>
      </c>
      <c r="N356" s="395">
        <v>99</v>
      </c>
      <c r="O356" s="395">
        <v>99</v>
      </c>
      <c r="P356" s="395">
        <v>9999</v>
      </c>
      <c r="Q356" s="395"/>
      <c r="R356" s="395"/>
      <c r="S356" s="395"/>
      <c r="T356" s="395"/>
      <c r="U356" s="395"/>
      <c r="V356" s="395"/>
      <c r="W356" s="395"/>
      <c r="X356" s="395"/>
      <c r="Y356" s="395"/>
      <c r="Z356" s="395"/>
      <c r="AA356" s="395"/>
      <c r="AB356" s="395"/>
      <c r="AC356" s="395"/>
      <c r="AD356" s="395"/>
      <c r="AE356" s="395"/>
      <c r="AF356" s="395"/>
      <c r="AG356" s="395"/>
      <c r="AH356" s="395"/>
      <c r="AI356" s="395"/>
      <c r="AJ356" s="395"/>
      <c r="AK356" s="395"/>
      <c r="AL356" s="395"/>
      <c r="AM356" s="395"/>
      <c r="AN356" s="395"/>
      <c r="AO356" s="395"/>
      <c r="AP356" s="395"/>
    </row>
    <row r="357" spans="1:42">
      <c r="A357" s="395">
        <v>8</v>
      </c>
      <c r="B357" s="395">
        <v>62</v>
      </c>
      <c r="C357" s="395">
        <v>2021</v>
      </c>
      <c r="D357" s="395">
        <v>99</v>
      </c>
      <c r="E357" s="395">
        <v>99</v>
      </c>
      <c r="F357" s="395">
        <v>99</v>
      </c>
      <c r="G357" s="395">
        <v>99</v>
      </c>
      <c r="H357" s="395">
        <v>1</v>
      </c>
      <c r="I357" s="395">
        <v>99</v>
      </c>
      <c r="J357" s="395">
        <v>134</v>
      </c>
      <c r="K357" s="395">
        <v>99</v>
      </c>
      <c r="L357" s="395">
        <v>99</v>
      </c>
      <c r="M357" s="395">
        <v>99</v>
      </c>
      <c r="N357" s="395">
        <v>99</v>
      </c>
      <c r="O357" s="395">
        <v>99</v>
      </c>
      <c r="P357" s="395">
        <v>9999</v>
      </c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</row>
    <row r="358" spans="1:42">
      <c r="A358" s="395">
        <v>8</v>
      </c>
      <c r="B358" s="395">
        <v>63</v>
      </c>
      <c r="C358" s="395">
        <v>2021</v>
      </c>
      <c r="D358" s="395">
        <v>99</v>
      </c>
      <c r="E358" s="395">
        <v>99</v>
      </c>
      <c r="F358" s="395">
        <v>99</v>
      </c>
      <c r="G358" s="395">
        <v>99</v>
      </c>
      <c r="H358" s="395">
        <v>2</v>
      </c>
      <c r="I358" s="395">
        <v>99</v>
      </c>
      <c r="J358" s="395">
        <v>141</v>
      </c>
      <c r="K358" s="395">
        <v>99</v>
      </c>
      <c r="L358" s="395">
        <v>99</v>
      </c>
      <c r="M358" s="395">
        <v>99</v>
      </c>
      <c r="N358" s="395">
        <v>99</v>
      </c>
      <c r="O358" s="395">
        <v>99</v>
      </c>
      <c r="P358" s="395">
        <v>9999</v>
      </c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</row>
    <row r="359" spans="1:42">
      <c r="A359" s="395">
        <v>8</v>
      </c>
      <c r="B359" s="395">
        <v>64</v>
      </c>
      <c r="C359" s="395">
        <v>2021</v>
      </c>
      <c r="D359" s="395">
        <v>99</v>
      </c>
      <c r="E359" s="395">
        <v>99</v>
      </c>
      <c r="F359" s="395">
        <v>99</v>
      </c>
      <c r="G359" s="395">
        <v>99</v>
      </c>
      <c r="H359" s="395">
        <v>2</v>
      </c>
      <c r="I359" s="395">
        <v>99</v>
      </c>
      <c r="J359" s="395">
        <v>143</v>
      </c>
      <c r="K359" s="395">
        <v>99</v>
      </c>
      <c r="L359" s="395">
        <v>99</v>
      </c>
      <c r="M359" s="395">
        <v>99</v>
      </c>
      <c r="N359" s="395">
        <v>99</v>
      </c>
      <c r="O359" s="395">
        <v>99</v>
      </c>
      <c r="P359" s="395">
        <v>9999</v>
      </c>
      <c r="Q359" s="395"/>
      <c r="R359" s="395"/>
      <c r="S359" s="395"/>
      <c r="T359" s="395"/>
      <c r="U359" s="395"/>
      <c r="V359" s="395"/>
      <c r="W359" s="395"/>
      <c r="X359" s="395"/>
      <c r="Y359" s="395"/>
      <c r="Z359" s="395"/>
      <c r="AA359" s="395"/>
      <c r="AB359" s="395"/>
      <c r="AC359" s="395"/>
      <c r="AD359" s="395"/>
      <c r="AE359" s="395"/>
      <c r="AF359" s="395"/>
      <c r="AG359" s="395"/>
      <c r="AH359" s="395"/>
      <c r="AI359" s="395"/>
      <c r="AJ359" s="395"/>
      <c r="AK359" s="395"/>
      <c r="AL359" s="395"/>
      <c r="AM359" s="395"/>
      <c r="AN359" s="395"/>
      <c r="AO359" s="395"/>
      <c r="AP359" s="395"/>
    </row>
    <row r="360" spans="1:42">
      <c r="A360" s="395">
        <v>8</v>
      </c>
      <c r="B360" s="395">
        <v>65</v>
      </c>
      <c r="C360" s="395">
        <v>2021</v>
      </c>
      <c r="D360" s="395">
        <v>99</v>
      </c>
      <c r="E360" s="395">
        <v>99</v>
      </c>
      <c r="F360" s="395">
        <v>99</v>
      </c>
      <c r="G360" s="395">
        <v>99</v>
      </c>
      <c r="H360" s="395">
        <v>2</v>
      </c>
      <c r="I360" s="395">
        <v>99</v>
      </c>
      <c r="J360" s="395">
        <v>147</v>
      </c>
      <c r="K360" s="395">
        <v>99</v>
      </c>
      <c r="L360" s="395">
        <v>99</v>
      </c>
      <c r="M360" s="395">
        <v>99</v>
      </c>
      <c r="N360" s="395">
        <v>99</v>
      </c>
      <c r="O360" s="395">
        <v>99</v>
      </c>
      <c r="P360" s="395">
        <v>9999</v>
      </c>
      <c r="Q360" s="395"/>
      <c r="R360" s="395"/>
      <c r="S360" s="395"/>
      <c r="T360" s="395"/>
      <c r="U360" s="395"/>
      <c r="V360" s="395"/>
      <c r="W360" s="395"/>
      <c r="X360" s="395"/>
      <c r="Y360" s="395"/>
      <c r="Z360" s="395"/>
      <c r="AA360" s="395"/>
      <c r="AB360" s="395"/>
      <c r="AC360" s="395"/>
      <c r="AD360" s="395"/>
      <c r="AE360" s="395"/>
      <c r="AF360" s="395"/>
      <c r="AG360" s="395"/>
      <c r="AH360" s="395"/>
      <c r="AI360" s="395"/>
      <c r="AJ360" s="395"/>
      <c r="AK360" s="395"/>
      <c r="AL360" s="395"/>
      <c r="AM360" s="395"/>
      <c r="AN360" s="395"/>
      <c r="AO360" s="395"/>
      <c r="AP360" s="395"/>
    </row>
    <row r="361" spans="1:42">
      <c r="A361" s="395">
        <v>8</v>
      </c>
      <c r="B361" s="395">
        <v>66</v>
      </c>
      <c r="C361" s="395">
        <v>2021</v>
      </c>
      <c r="D361" s="395">
        <v>99</v>
      </c>
      <c r="E361" s="395">
        <v>99</v>
      </c>
      <c r="F361" s="395">
        <v>99</v>
      </c>
      <c r="G361" s="395">
        <v>99</v>
      </c>
      <c r="H361" s="395">
        <v>1</v>
      </c>
      <c r="I361" s="395">
        <v>99</v>
      </c>
      <c r="J361" s="395">
        <v>155</v>
      </c>
      <c r="K361" s="395">
        <v>99</v>
      </c>
      <c r="L361" s="395">
        <v>99</v>
      </c>
      <c r="M361" s="395">
        <v>99</v>
      </c>
      <c r="N361" s="395">
        <v>99</v>
      </c>
      <c r="O361" s="395">
        <v>99</v>
      </c>
      <c r="P361" s="395">
        <v>9999</v>
      </c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</row>
    <row r="362" spans="1:42">
      <c r="A362" s="395">
        <v>8</v>
      </c>
      <c r="B362" s="395">
        <v>67</v>
      </c>
      <c r="C362" s="395">
        <v>2021</v>
      </c>
      <c r="D362" s="395">
        <v>99</v>
      </c>
      <c r="E362" s="395">
        <v>99</v>
      </c>
      <c r="F362" s="395">
        <v>99</v>
      </c>
      <c r="G362" s="395">
        <v>99</v>
      </c>
      <c r="H362" s="395">
        <v>2</v>
      </c>
      <c r="I362" s="395">
        <v>99</v>
      </c>
      <c r="J362" s="395">
        <v>160</v>
      </c>
      <c r="K362" s="395">
        <v>99</v>
      </c>
      <c r="L362" s="395">
        <v>99</v>
      </c>
      <c r="M362" s="395">
        <v>99</v>
      </c>
      <c r="N362" s="395">
        <v>99</v>
      </c>
      <c r="O362" s="395">
        <v>99</v>
      </c>
      <c r="P362" s="395">
        <v>9999</v>
      </c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</row>
    <row r="363" spans="1:42">
      <c r="A363" s="395">
        <v>8</v>
      </c>
      <c r="B363" s="395">
        <v>68</v>
      </c>
      <c r="C363" s="395">
        <v>2021</v>
      </c>
      <c r="D363" s="395">
        <v>99</v>
      </c>
      <c r="E363" s="395">
        <v>99</v>
      </c>
      <c r="F363" s="395">
        <v>99</v>
      </c>
      <c r="G363" s="395">
        <v>99</v>
      </c>
      <c r="H363" s="395">
        <v>1</v>
      </c>
      <c r="I363" s="395">
        <v>99</v>
      </c>
      <c r="J363" s="395">
        <v>171</v>
      </c>
      <c r="K363" s="395">
        <v>99</v>
      </c>
      <c r="L363" s="395">
        <v>99</v>
      </c>
      <c r="M363" s="395">
        <v>99</v>
      </c>
      <c r="N363" s="395">
        <v>99</v>
      </c>
      <c r="O363" s="395">
        <v>99</v>
      </c>
      <c r="P363" s="395">
        <v>9999</v>
      </c>
      <c r="Q363" s="395"/>
      <c r="R363" s="395"/>
      <c r="S363" s="395"/>
      <c r="T363" s="395"/>
      <c r="U363" s="395"/>
      <c r="V363" s="395"/>
      <c r="W363" s="395"/>
      <c r="X363" s="395"/>
      <c r="Y363" s="395"/>
      <c r="Z363" s="395"/>
      <c r="AA363" s="395"/>
      <c r="AB363" s="395"/>
      <c r="AC363" s="395"/>
      <c r="AD363" s="395"/>
      <c r="AE363" s="395"/>
      <c r="AF363" s="395"/>
      <c r="AG363" s="395"/>
      <c r="AH363" s="395"/>
      <c r="AI363" s="395"/>
      <c r="AJ363" s="395"/>
      <c r="AK363" s="395"/>
      <c r="AL363" s="395"/>
      <c r="AM363" s="395"/>
      <c r="AN363" s="395"/>
      <c r="AO363" s="395"/>
      <c r="AP363" s="395"/>
    </row>
    <row r="364" spans="1:42" s="395" customFormat="1">
      <c r="A364" s="395">
        <v>8</v>
      </c>
      <c r="B364" s="395">
        <v>69</v>
      </c>
      <c r="C364" s="395">
        <v>2021</v>
      </c>
      <c r="D364" s="395">
        <v>99</v>
      </c>
      <c r="E364" s="395">
        <v>99</v>
      </c>
      <c r="F364" s="395">
        <v>99</v>
      </c>
      <c r="G364" s="395">
        <v>99</v>
      </c>
      <c r="H364" s="395">
        <v>1</v>
      </c>
      <c r="I364" s="395">
        <v>99</v>
      </c>
      <c r="J364" s="395">
        <v>172</v>
      </c>
      <c r="K364" s="395">
        <v>99</v>
      </c>
      <c r="L364" s="395">
        <v>99</v>
      </c>
      <c r="M364" s="395">
        <v>99</v>
      </c>
      <c r="N364" s="395">
        <v>99</v>
      </c>
      <c r="O364" s="395">
        <v>99</v>
      </c>
      <c r="P364" s="395">
        <v>9999</v>
      </c>
    </row>
    <row r="365" spans="1:42">
      <c r="A365" s="395">
        <v>8</v>
      </c>
      <c r="B365" s="395">
        <v>70</v>
      </c>
      <c r="C365" s="395">
        <v>2021</v>
      </c>
      <c r="D365" s="395">
        <v>99</v>
      </c>
      <c r="E365" s="395">
        <v>99</v>
      </c>
      <c r="F365" s="395">
        <v>99</v>
      </c>
      <c r="G365" s="395">
        <v>99</v>
      </c>
      <c r="H365" s="395">
        <v>2</v>
      </c>
      <c r="I365" s="395">
        <v>99</v>
      </c>
      <c r="J365" s="395">
        <v>181</v>
      </c>
      <c r="K365" s="395">
        <v>99</v>
      </c>
      <c r="L365" s="395">
        <v>99</v>
      </c>
      <c r="M365" s="395">
        <v>99</v>
      </c>
      <c r="N365" s="395">
        <v>99</v>
      </c>
      <c r="O365" s="395">
        <v>99</v>
      </c>
      <c r="P365" s="395">
        <v>9999</v>
      </c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</row>
    <row r="366" spans="1:42">
      <c r="A366" s="395">
        <v>8</v>
      </c>
      <c r="B366" s="395">
        <v>71</v>
      </c>
      <c r="C366" s="395">
        <v>2021</v>
      </c>
      <c r="D366" s="395">
        <v>99</v>
      </c>
      <c r="E366" s="395">
        <v>99</v>
      </c>
      <c r="F366" s="395">
        <v>99</v>
      </c>
      <c r="G366" s="395">
        <v>99</v>
      </c>
      <c r="H366" s="395">
        <v>2</v>
      </c>
      <c r="I366" s="395">
        <v>99</v>
      </c>
      <c r="J366" s="395">
        <v>470</v>
      </c>
      <c r="K366" s="395">
        <v>99</v>
      </c>
      <c r="L366" s="395">
        <v>99</v>
      </c>
      <c r="M366" s="395">
        <v>99</v>
      </c>
      <c r="N366" s="395">
        <v>99</v>
      </c>
      <c r="O366" s="395">
        <v>99</v>
      </c>
      <c r="P366" s="395">
        <v>9999</v>
      </c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</row>
    <row r="367" spans="1:42">
      <c r="A367" s="395">
        <v>8</v>
      </c>
      <c r="B367" s="395">
        <v>72</v>
      </c>
      <c r="C367" s="395">
        <v>2021</v>
      </c>
      <c r="D367" s="395">
        <v>99</v>
      </c>
      <c r="E367" s="395">
        <v>99</v>
      </c>
      <c r="F367" s="395">
        <v>99</v>
      </c>
      <c r="G367" s="395">
        <v>99</v>
      </c>
      <c r="H367" s="395">
        <v>1</v>
      </c>
      <c r="I367" s="395">
        <v>99</v>
      </c>
      <c r="J367" s="395">
        <v>643</v>
      </c>
      <c r="K367" s="395">
        <v>99</v>
      </c>
      <c r="L367" s="395">
        <v>99</v>
      </c>
      <c r="M367" s="395">
        <v>99</v>
      </c>
      <c r="N367" s="395">
        <v>99</v>
      </c>
      <c r="O367" s="395">
        <v>99</v>
      </c>
      <c r="P367" s="395">
        <v>9999</v>
      </c>
      <c r="Q367" s="395"/>
      <c r="R367" s="395"/>
      <c r="S367" s="395"/>
      <c r="T367" s="395"/>
      <c r="U367" s="395"/>
      <c r="V367" s="395"/>
      <c r="W367" s="395"/>
      <c r="X367" s="395"/>
      <c r="Y367" s="395"/>
      <c r="Z367" s="395"/>
      <c r="AA367" s="395"/>
      <c r="AB367" s="395"/>
      <c r="AC367" s="395"/>
      <c r="AD367" s="395"/>
      <c r="AE367" s="395"/>
      <c r="AF367" s="395"/>
      <c r="AG367" s="395"/>
      <c r="AH367" s="395"/>
      <c r="AI367" s="395"/>
      <c r="AJ367" s="395"/>
      <c r="AK367" s="395"/>
      <c r="AL367" s="395"/>
      <c r="AM367" s="395"/>
      <c r="AN367" s="395"/>
      <c r="AO367" s="395"/>
      <c r="AP367" s="395"/>
    </row>
    <row r="368" spans="1:42">
      <c r="A368" s="395">
        <v>8</v>
      </c>
      <c r="B368" s="395">
        <v>73</v>
      </c>
      <c r="C368" s="395">
        <v>2020</v>
      </c>
      <c r="D368" s="395">
        <v>99</v>
      </c>
      <c r="E368" s="395">
        <v>99</v>
      </c>
      <c r="F368" s="395">
        <v>99</v>
      </c>
      <c r="G368" s="395">
        <v>99</v>
      </c>
      <c r="H368" s="395">
        <v>1</v>
      </c>
      <c r="I368" s="395">
        <v>99</v>
      </c>
      <c r="J368" s="395">
        <v>103</v>
      </c>
      <c r="K368" s="395">
        <v>99</v>
      </c>
      <c r="L368" s="395">
        <v>99</v>
      </c>
      <c r="M368" s="395">
        <v>99</v>
      </c>
      <c r="N368" s="395">
        <v>99</v>
      </c>
      <c r="O368" s="395">
        <v>99</v>
      </c>
      <c r="P368" s="395">
        <v>9999</v>
      </c>
      <c r="Q368" s="395"/>
      <c r="R368" s="395"/>
      <c r="S368" s="395"/>
      <c r="T368" s="395"/>
      <c r="U368" s="395"/>
      <c r="V368" s="395"/>
      <c r="W368" s="395"/>
      <c r="X368" s="395"/>
      <c r="Y368" s="395"/>
      <c r="Z368" s="395"/>
      <c r="AA368" s="395"/>
      <c r="AB368" s="395"/>
      <c r="AC368" s="395"/>
      <c r="AD368" s="395"/>
      <c r="AE368" s="395"/>
      <c r="AF368" s="395"/>
      <c r="AG368" s="395"/>
      <c r="AH368" s="395"/>
      <c r="AI368" s="395"/>
      <c r="AJ368" s="395"/>
      <c r="AK368" s="395"/>
      <c r="AL368" s="395"/>
      <c r="AM368" s="395"/>
      <c r="AN368" s="395"/>
      <c r="AO368" s="395"/>
      <c r="AP368" s="395"/>
    </row>
    <row r="369" spans="1:42">
      <c r="A369" s="395">
        <v>8</v>
      </c>
      <c r="B369" s="395">
        <v>74</v>
      </c>
      <c r="C369" s="395">
        <v>2020</v>
      </c>
      <c r="D369" s="395">
        <v>99</v>
      </c>
      <c r="E369" s="395">
        <v>99</v>
      </c>
      <c r="F369" s="395">
        <v>99</v>
      </c>
      <c r="G369" s="395">
        <v>99</v>
      </c>
      <c r="H369" s="395">
        <v>2</v>
      </c>
      <c r="I369" s="395">
        <v>99</v>
      </c>
      <c r="J369" s="395">
        <v>106</v>
      </c>
      <c r="K369" s="395">
        <v>99</v>
      </c>
      <c r="L369" s="395">
        <v>99</v>
      </c>
      <c r="M369" s="395">
        <v>99</v>
      </c>
      <c r="N369" s="395">
        <v>99</v>
      </c>
      <c r="O369" s="395">
        <v>99</v>
      </c>
      <c r="P369" s="395">
        <v>9999</v>
      </c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</row>
    <row r="370" spans="1:42">
      <c r="A370" s="395">
        <v>8</v>
      </c>
      <c r="B370" s="395">
        <v>75</v>
      </c>
      <c r="C370" s="395">
        <v>2020</v>
      </c>
      <c r="D370" s="395">
        <v>99</v>
      </c>
      <c r="E370" s="395">
        <v>99</v>
      </c>
      <c r="F370" s="395">
        <v>99</v>
      </c>
      <c r="G370" s="395">
        <v>99</v>
      </c>
      <c r="H370" s="395">
        <v>1</v>
      </c>
      <c r="I370" s="395">
        <v>99</v>
      </c>
      <c r="J370" s="395">
        <v>109</v>
      </c>
      <c r="K370" s="395">
        <v>99</v>
      </c>
      <c r="L370" s="395">
        <v>99</v>
      </c>
      <c r="M370" s="395">
        <v>99</v>
      </c>
      <c r="N370" s="395">
        <v>99</v>
      </c>
      <c r="O370" s="395">
        <v>99</v>
      </c>
      <c r="P370" s="395">
        <v>9999</v>
      </c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</row>
    <row r="371" spans="1:42">
      <c r="A371" s="395">
        <v>8</v>
      </c>
      <c r="B371" s="395">
        <v>76</v>
      </c>
      <c r="C371" s="395">
        <v>2020</v>
      </c>
      <c r="D371" s="395">
        <v>99</v>
      </c>
      <c r="E371" s="395">
        <v>99</v>
      </c>
      <c r="F371" s="395">
        <v>99</v>
      </c>
      <c r="G371" s="395">
        <v>99</v>
      </c>
      <c r="H371" s="395">
        <v>1</v>
      </c>
      <c r="I371" s="395">
        <v>99</v>
      </c>
      <c r="J371" s="395">
        <v>111</v>
      </c>
      <c r="K371" s="395">
        <v>99</v>
      </c>
      <c r="L371" s="395">
        <v>99</v>
      </c>
      <c r="M371" s="395">
        <v>99</v>
      </c>
      <c r="N371" s="395">
        <v>99</v>
      </c>
      <c r="O371" s="395">
        <v>99</v>
      </c>
      <c r="P371" s="395">
        <v>9999</v>
      </c>
      <c r="Q371" s="395"/>
      <c r="R371" s="395"/>
      <c r="S371" s="395"/>
      <c r="T371" s="395"/>
      <c r="U371" s="395"/>
      <c r="V371" s="395"/>
      <c r="W371" s="395"/>
      <c r="X371" s="395"/>
      <c r="Y371" s="395"/>
      <c r="Z371" s="395"/>
      <c r="AA371" s="395"/>
      <c r="AB371" s="395"/>
      <c r="AC371" s="395"/>
      <c r="AD371" s="395"/>
      <c r="AE371" s="395"/>
      <c r="AF371" s="395"/>
      <c r="AG371" s="395"/>
      <c r="AH371" s="395"/>
      <c r="AI371" s="395"/>
      <c r="AJ371" s="395"/>
      <c r="AK371" s="395"/>
      <c r="AL371" s="395"/>
      <c r="AM371" s="395"/>
      <c r="AN371" s="395"/>
      <c r="AO371" s="395"/>
      <c r="AP371" s="395"/>
    </row>
    <row r="372" spans="1:42">
      <c r="A372" s="395">
        <v>8</v>
      </c>
      <c r="B372" s="395">
        <v>77</v>
      </c>
      <c r="C372" s="395">
        <v>2020</v>
      </c>
      <c r="D372" s="395">
        <v>99</v>
      </c>
      <c r="E372" s="395">
        <v>99</v>
      </c>
      <c r="F372" s="395">
        <v>99</v>
      </c>
      <c r="G372" s="395">
        <v>99</v>
      </c>
      <c r="H372" s="395">
        <v>1</v>
      </c>
      <c r="I372" s="395">
        <v>99</v>
      </c>
      <c r="J372" s="395">
        <v>113</v>
      </c>
      <c r="K372" s="395">
        <v>99</v>
      </c>
      <c r="L372" s="395">
        <v>99</v>
      </c>
      <c r="M372" s="395">
        <v>99</v>
      </c>
      <c r="N372" s="395">
        <v>99</v>
      </c>
      <c r="O372" s="395">
        <v>99</v>
      </c>
      <c r="P372" s="395">
        <v>9999</v>
      </c>
      <c r="Q372" s="395"/>
      <c r="R372" s="395"/>
      <c r="S372" s="395"/>
      <c r="T372" s="395"/>
      <c r="U372" s="395"/>
      <c r="V372" s="395"/>
      <c r="W372" s="395"/>
      <c r="X372" s="395"/>
      <c r="Y372" s="395"/>
      <c r="Z372" s="395"/>
      <c r="AA372" s="395"/>
      <c r="AB372" s="395"/>
      <c r="AC372" s="395"/>
      <c r="AD372" s="395"/>
      <c r="AE372" s="395"/>
      <c r="AF372" s="395"/>
      <c r="AG372" s="395"/>
      <c r="AH372" s="395"/>
      <c r="AI372" s="395"/>
      <c r="AJ372" s="395"/>
      <c r="AK372" s="395"/>
      <c r="AL372" s="395"/>
      <c r="AM372" s="395"/>
      <c r="AN372" s="395"/>
      <c r="AO372" s="395"/>
      <c r="AP372" s="395"/>
    </row>
    <row r="373" spans="1:42">
      <c r="A373" s="395">
        <v>8</v>
      </c>
      <c r="B373" s="395">
        <v>78</v>
      </c>
      <c r="C373" s="395">
        <v>2020</v>
      </c>
      <c r="D373" s="395">
        <v>99</v>
      </c>
      <c r="E373" s="395">
        <v>99</v>
      </c>
      <c r="F373" s="395">
        <v>99</v>
      </c>
      <c r="G373" s="395">
        <v>99</v>
      </c>
      <c r="H373" s="395">
        <v>1</v>
      </c>
      <c r="I373" s="395">
        <v>99</v>
      </c>
      <c r="J373" s="395">
        <v>116</v>
      </c>
      <c r="K373" s="395">
        <v>99</v>
      </c>
      <c r="L373" s="395">
        <v>99</v>
      </c>
      <c r="M373" s="395">
        <v>99</v>
      </c>
      <c r="N373" s="395">
        <v>99</v>
      </c>
      <c r="O373" s="395">
        <v>99</v>
      </c>
      <c r="P373" s="395">
        <v>9999</v>
      </c>
      <c r="Q373" s="395"/>
      <c r="R373" s="395"/>
      <c r="S373" s="395"/>
      <c r="T373" s="395"/>
      <c r="U373" s="395"/>
      <c r="V373" s="395"/>
      <c r="W373" s="395"/>
      <c r="X373" s="395"/>
      <c r="Y373" s="395"/>
      <c r="Z373" s="395"/>
      <c r="AA373" s="395"/>
      <c r="AB373" s="395"/>
      <c r="AC373" s="395"/>
      <c r="AD373" s="395"/>
      <c r="AE373" s="395"/>
      <c r="AF373" s="395"/>
      <c r="AG373" s="395"/>
      <c r="AH373" s="395"/>
      <c r="AI373" s="395"/>
      <c r="AJ373" s="395"/>
      <c r="AK373" s="395"/>
      <c r="AL373" s="395"/>
      <c r="AM373" s="395"/>
      <c r="AN373" s="395"/>
      <c r="AO373" s="395"/>
      <c r="AP373" s="395"/>
    </row>
    <row r="374" spans="1:42">
      <c r="A374" s="395">
        <v>8</v>
      </c>
      <c r="B374" s="395">
        <v>79</v>
      </c>
      <c r="C374" s="395">
        <v>2020</v>
      </c>
      <c r="D374" s="395">
        <v>99</v>
      </c>
      <c r="E374" s="395">
        <v>99</v>
      </c>
      <c r="F374" s="395">
        <v>99</v>
      </c>
      <c r="G374" s="395">
        <v>99</v>
      </c>
      <c r="H374" s="395">
        <v>2</v>
      </c>
      <c r="I374" s="395">
        <v>99</v>
      </c>
      <c r="J374" s="395">
        <v>117</v>
      </c>
      <c r="K374" s="395">
        <v>99</v>
      </c>
      <c r="L374" s="395">
        <v>99</v>
      </c>
      <c r="M374" s="395">
        <v>99</v>
      </c>
      <c r="N374" s="395">
        <v>99</v>
      </c>
      <c r="O374" s="395">
        <v>99</v>
      </c>
      <c r="P374" s="395">
        <v>9999</v>
      </c>
      <c r="Q374" s="395"/>
      <c r="R374" s="395"/>
      <c r="S374" s="395"/>
      <c r="T374" s="395"/>
      <c r="U374" s="395"/>
      <c r="V374" s="395"/>
      <c r="W374" s="395"/>
      <c r="X374" s="395"/>
      <c r="Y374" s="395"/>
      <c r="Z374" s="395"/>
      <c r="AA374" s="395"/>
      <c r="AB374" s="395"/>
      <c r="AC374" s="395"/>
      <c r="AD374" s="395"/>
      <c r="AE374" s="395"/>
      <c r="AF374" s="395"/>
      <c r="AG374" s="395"/>
      <c r="AH374" s="395"/>
      <c r="AI374" s="395"/>
      <c r="AJ374" s="395"/>
      <c r="AK374" s="395"/>
      <c r="AL374" s="395"/>
      <c r="AM374" s="395"/>
      <c r="AN374" s="395"/>
      <c r="AO374" s="395"/>
      <c r="AP374" s="395"/>
    </row>
    <row r="375" spans="1:42">
      <c r="A375" s="395">
        <v>8</v>
      </c>
      <c r="B375" s="395">
        <v>80</v>
      </c>
      <c r="C375" s="395">
        <v>2020</v>
      </c>
      <c r="D375" s="395">
        <v>99</v>
      </c>
      <c r="E375" s="395">
        <v>99</v>
      </c>
      <c r="F375" s="395">
        <v>99</v>
      </c>
      <c r="G375" s="395">
        <v>99</v>
      </c>
      <c r="H375" s="395">
        <v>1</v>
      </c>
      <c r="I375" s="395">
        <v>99</v>
      </c>
      <c r="J375" s="395">
        <v>121</v>
      </c>
      <c r="K375" s="395">
        <v>99</v>
      </c>
      <c r="L375" s="395">
        <v>99</v>
      </c>
      <c r="M375" s="395">
        <v>99</v>
      </c>
      <c r="N375" s="395">
        <v>99</v>
      </c>
      <c r="O375" s="395">
        <v>99</v>
      </c>
      <c r="P375" s="395">
        <v>9999</v>
      </c>
      <c r="Q375" s="395"/>
      <c r="R375" s="395"/>
      <c r="S375" s="395"/>
      <c r="T375" s="395"/>
      <c r="U375" s="395"/>
      <c r="V375" s="395"/>
      <c r="W375" s="395"/>
      <c r="X375" s="395"/>
      <c r="Y375" s="395"/>
      <c r="Z375" s="395"/>
      <c r="AA375" s="395"/>
      <c r="AB375" s="395"/>
      <c r="AC375" s="395"/>
      <c r="AD375" s="395"/>
      <c r="AE375" s="395"/>
      <c r="AF375" s="395"/>
      <c r="AG375" s="395"/>
      <c r="AH375" s="395"/>
      <c r="AI375" s="395"/>
      <c r="AJ375" s="395"/>
      <c r="AK375" s="395"/>
      <c r="AL375" s="395"/>
      <c r="AM375" s="395"/>
      <c r="AN375" s="395"/>
      <c r="AO375" s="395"/>
      <c r="AP375" s="395"/>
    </row>
    <row r="376" spans="1:42">
      <c r="A376" s="395">
        <v>8</v>
      </c>
      <c r="B376" s="395">
        <v>81</v>
      </c>
      <c r="C376" s="395">
        <v>2020</v>
      </c>
      <c r="D376" s="395">
        <v>99</v>
      </c>
      <c r="E376" s="395">
        <v>99</v>
      </c>
      <c r="F376" s="395">
        <v>99</v>
      </c>
      <c r="G376" s="395">
        <v>99</v>
      </c>
      <c r="H376" s="395">
        <v>1</v>
      </c>
      <c r="I376" s="395">
        <v>99</v>
      </c>
      <c r="J376" s="395">
        <v>134</v>
      </c>
      <c r="K376" s="395">
        <v>99</v>
      </c>
      <c r="L376" s="395">
        <v>99</v>
      </c>
      <c r="M376" s="395">
        <v>99</v>
      </c>
      <c r="N376" s="395">
        <v>99</v>
      </c>
      <c r="O376" s="395">
        <v>99</v>
      </c>
      <c r="P376" s="395">
        <v>9999</v>
      </c>
      <c r="Q376" s="395"/>
      <c r="R376" s="395"/>
      <c r="S376" s="395"/>
      <c r="T376" s="395"/>
      <c r="U376" s="395"/>
      <c r="V376" s="395"/>
      <c r="W376" s="395"/>
      <c r="X376" s="395"/>
      <c r="Y376" s="395"/>
      <c r="Z376" s="395"/>
      <c r="AA376" s="395"/>
      <c r="AB376" s="395"/>
      <c r="AC376" s="395"/>
      <c r="AD376" s="395"/>
      <c r="AE376" s="395"/>
      <c r="AF376" s="395"/>
      <c r="AG376" s="395"/>
      <c r="AH376" s="395"/>
      <c r="AI376" s="395"/>
      <c r="AJ376" s="395"/>
      <c r="AK376" s="395"/>
      <c r="AL376" s="395"/>
      <c r="AM376" s="395"/>
      <c r="AN376" s="395"/>
      <c r="AO376" s="395"/>
      <c r="AP376" s="395"/>
    </row>
    <row r="377" spans="1:42">
      <c r="A377" s="395">
        <v>8</v>
      </c>
      <c r="B377" s="395">
        <v>82</v>
      </c>
      <c r="C377" s="395">
        <v>2020</v>
      </c>
      <c r="D377" s="395">
        <v>99</v>
      </c>
      <c r="E377" s="395">
        <v>99</v>
      </c>
      <c r="F377" s="395">
        <v>99</v>
      </c>
      <c r="G377" s="395">
        <v>99</v>
      </c>
      <c r="H377" s="395">
        <v>2</v>
      </c>
      <c r="I377" s="395">
        <v>99</v>
      </c>
      <c r="J377" s="395">
        <v>141</v>
      </c>
      <c r="K377" s="395">
        <v>99</v>
      </c>
      <c r="L377" s="395">
        <v>99</v>
      </c>
      <c r="M377" s="395">
        <v>99</v>
      </c>
      <c r="N377" s="395">
        <v>99</v>
      </c>
      <c r="O377" s="395">
        <v>99</v>
      </c>
      <c r="P377" s="395">
        <v>9999</v>
      </c>
      <c r="Q377" s="395"/>
      <c r="R377" s="395"/>
      <c r="S377" s="395"/>
      <c r="T377" s="395"/>
      <c r="U377" s="395"/>
      <c r="V377" s="395"/>
      <c r="W377" s="395"/>
      <c r="X377" s="395"/>
      <c r="Y377" s="395"/>
      <c r="Z377" s="395"/>
      <c r="AA377" s="395"/>
      <c r="AB377" s="395"/>
      <c r="AC377" s="395"/>
      <c r="AD377" s="395"/>
      <c r="AE377" s="395"/>
      <c r="AF377" s="395"/>
      <c r="AG377" s="395"/>
      <c r="AH377" s="395"/>
      <c r="AI377" s="395"/>
      <c r="AJ377" s="395"/>
      <c r="AK377" s="395"/>
      <c r="AL377" s="395"/>
      <c r="AM377" s="395"/>
      <c r="AN377" s="395"/>
      <c r="AO377" s="395"/>
      <c r="AP377" s="395"/>
    </row>
    <row r="378" spans="1:42">
      <c r="A378" s="395">
        <v>8</v>
      </c>
      <c r="B378" s="395">
        <v>83</v>
      </c>
      <c r="C378" s="395">
        <v>2020</v>
      </c>
      <c r="D378" s="395">
        <v>99</v>
      </c>
      <c r="E378" s="395">
        <v>99</v>
      </c>
      <c r="F378" s="395">
        <v>99</v>
      </c>
      <c r="G378" s="395">
        <v>99</v>
      </c>
      <c r="H378" s="395">
        <v>2</v>
      </c>
      <c r="I378" s="395">
        <v>99</v>
      </c>
      <c r="J378" s="395">
        <v>143</v>
      </c>
      <c r="K378" s="395">
        <v>99</v>
      </c>
      <c r="L378" s="395">
        <v>99</v>
      </c>
      <c r="M378" s="395">
        <v>99</v>
      </c>
      <c r="N378" s="395">
        <v>99</v>
      </c>
      <c r="O378" s="395">
        <v>99</v>
      </c>
      <c r="P378" s="395">
        <v>9999</v>
      </c>
      <c r="Q378" s="395"/>
      <c r="R378" s="395"/>
      <c r="S378" s="395"/>
      <c r="T378" s="395"/>
      <c r="U378" s="395"/>
      <c r="V378" s="395"/>
      <c r="W378" s="395"/>
      <c r="X378" s="395"/>
      <c r="Y378" s="395"/>
      <c r="Z378" s="395"/>
      <c r="AA378" s="395"/>
      <c r="AB378" s="395"/>
      <c r="AC378" s="395"/>
      <c r="AD378" s="395"/>
      <c r="AE378" s="395"/>
      <c r="AF378" s="395"/>
      <c r="AG378" s="395"/>
      <c r="AH378" s="395"/>
      <c r="AI378" s="395"/>
      <c r="AJ378" s="395"/>
      <c r="AK378" s="395"/>
      <c r="AL378" s="395"/>
      <c r="AM378" s="395"/>
      <c r="AN378" s="395"/>
      <c r="AO378" s="395"/>
      <c r="AP378" s="395"/>
    </row>
    <row r="379" spans="1:42">
      <c r="A379" s="395">
        <v>8</v>
      </c>
      <c r="B379" s="395">
        <v>84</v>
      </c>
      <c r="C379" s="395">
        <v>2020</v>
      </c>
      <c r="D379" s="395">
        <v>99</v>
      </c>
      <c r="E379" s="395">
        <v>99</v>
      </c>
      <c r="F379" s="395">
        <v>99</v>
      </c>
      <c r="G379" s="395">
        <v>99</v>
      </c>
      <c r="H379" s="395">
        <v>2</v>
      </c>
      <c r="I379" s="395">
        <v>99</v>
      </c>
      <c r="J379" s="395">
        <v>147</v>
      </c>
      <c r="K379" s="395">
        <v>99</v>
      </c>
      <c r="L379" s="395">
        <v>99</v>
      </c>
      <c r="M379" s="395">
        <v>99</v>
      </c>
      <c r="N379" s="395">
        <v>99</v>
      </c>
      <c r="O379" s="395">
        <v>99</v>
      </c>
      <c r="P379" s="395">
        <v>9999</v>
      </c>
      <c r="Q379" s="395"/>
      <c r="R379" s="395"/>
      <c r="S379" s="395"/>
      <c r="T379" s="395"/>
      <c r="U379" s="395"/>
      <c r="V379" s="395"/>
      <c r="W379" s="395"/>
      <c r="X379" s="395"/>
      <c r="Y379" s="395"/>
      <c r="Z379" s="395"/>
      <c r="AA379" s="395"/>
      <c r="AB379" s="395"/>
      <c r="AC379" s="395"/>
      <c r="AD379" s="395"/>
      <c r="AE379" s="395"/>
      <c r="AF379" s="395"/>
      <c r="AG379" s="395"/>
      <c r="AH379" s="395"/>
      <c r="AI379" s="395"/>
      <c r="AJ379" s="395"/>
      <c r="AK379" s="395"/>
      <c r="AL379" s="395"/>
      <c r="AM379" s="395"/>
      <c r="AN379" s="395"/>
      <c r="AO379" s="395"/>
      <c r="AP379" s="395"/>
    </row>
    <row r="380" spans="1:42">
      <c r="A380" s="395">
        <v>8</v>
      </c>
      <c r="B380" s="395">
        <v>85</v>
      </c>
      <c r="C380" s="395">
        <v>2020</v>
      </c>
      <c r="D380" s="395">
        <v>99</v>
      </c>
      <c r="E380" s="395">
        <v>99</v>
      </c>
      <c r="F380" s="395">
        <v>99</v>
      </c>
      <c r="G380" s="395">
        <v>99</v>
      </c>
      <c r="H380" s="395">
        <v>1</v>
      </c>
      <c r="I380" s="395">
        <v>99</v>
      </c>
      <c r="J380" s="395">
        <v>155</v>
      </c>
      <c r="K380" s="395">
        <v>99</v>
      </c>
      <c r="L380" s="395">
        <v>99</v>
      </c>
      <c r="M380" s="395">
        <v>99</v>
      </c>
      <c r="N380" s="395">
        <v>99</v>
      </c>
      <c r="O380" s="395">
        <v>99</v>
      </c>
      <c r="P380" s="395">
        <v>9999</v>
      </c>
      <c r="Q380" s="395"/>
      <c r="R380" s="395"/>
      <c r="S380" s="395"/>
      <c r="T380" s="395"/>
      <c r="U380" s="395"/>
      <c r="V380" s="395"/>
      <c r="W380" s="395"/>
      <c r="X380" s="395"/>
      <c r="Y380" s="395"/>
      <c r="Z380" s="395"/>
      <c r="AA380" s="395"/>
      <c r="AB380" s="395"/>
      <c r="AC380" s="395"/>
      <c r="AD380" s="395"/>
      <c r="AE380" s="395"/>
      <c r="AF380" s="395"/>
      <c r="AG380" s="395"/>
      <c r="AH380" s="395"/>
      <c r="AI380" s="395"/>
      <c r="AJ380" s="395"/>
      <c r="AK380" s="395"/>
      <c r="AL380" s="395"/>
      <c r="AM380" s="395"/>
      <c r="AN380" s="395"/>
      <c r="AO380" s="395"/>
      <c r="AP380" s="395"/>
    </row>
    <row r="381" spans="1:42">
      <c r="A381" s="395">
        <v>8</v>
      </c>
      <c r="B381" s="395">
        <v>86</v>
      </c>
      <c r="C381" s="395">
        <v>2020</v>
      </c>
      <c r="D381" s="395">
        <v>99</v>
      </c>
      <c r="E381" s="395">
        <v>99</v>
      </c>
      <c r="F381" s="395">
        <v>99</v>
      </c>
      <c r="G381" s="395">
        <v>99</v>
      </c>
      <c r="H381" s="395">
        <v>2</v>
      </c>
      <c r="I381" s="395">
        <v>99</v>
      </c>
      <c r="J381" s="395">
        <v>160</v>
      </c>
      <c r="K381" s="395">
        <v>99</v>
      </c>
      <c r="L381" s="395">
        <v>99</v>
      </c>
      <c r="M381" s="395">
        <v>99</v>
      </c>
      <c r="N381" s="395">
        <v>99</v>
      </c>
      <c r="O381" s="395">
        <v>99</v>
      </c>
      <c r="P381" s="395">
        <v>9999</v>
      </c>
      <c r="Q381" s="395"/>
      <c r="R381" s="395"/>
      <c r="S381" s="395"/>
      <c r="T381" s="395"/>
      <c r="U381" s="395"/>
      <c r="V381" s="395"/>
      <c r="W381" s="395"/>
      <c r="X381" s="395"/>
      <c r="Y381" s="395"/>
      <c r="Z381" s="395"/>
      <c r="AA381" s="395"/>
      <c r="AB381" s="395"/>
      <c r="AC381" s="395"/>
      <c r="AD381" s="395"/>
      <c r="AE381" s="395"/>
      <c r="AF381" s="395"/>
      <c r="AG381" s="395"/>
      <c r="AH381" s="395"/>
      <c r="AI381" s="395"/>
      <c r="AJ381" s="395"/>
      <c r="AK381" s="395"/>
      <c r="AL381" s="395"/>
      <c r="AM381" s="395"/>
      <c r="AN381" s="395"/>
      <c r="AO381" s="395"/>
      <c r="AP381" s="395"/>
    </row>
    <row r="382" spans="1:42">
      <c r="A382" s="395">
        <v>8</v>
      </c>
      <c r="B382" s="395">
        <v>87</v>
      </c>
      <c r="C382" s="395">
        <v>2020</v>
      </c>
      <c r="D382" s="395">
        <v>99</v>
      </c>
      <c r="E382" s="395">
        <v>99</v>
      </c>
      <c r="F382" s="395">
        <v>99</v>
      </c>
      <c r="G382" s="395">
        <v>99</v>
      </c>
      <c r="H382" s="395">
        <v>1</v>
      </c>
      <c r="I382" s="395">
        <v>99</v>
      </c>
      <c r="J382" s="395">
        <v>171</v>
      </c>
      <c r="K382" s="395">
        <v>99</v>
      </c>
      <c r="L382" s="395">
        <v>99</v>
      </c>
      <c r="M382" s="395">
        <v>99</v>
      </c>
      <c r="N382" s="395">
        <v>99</v>
      </c>
      <c r="O382" s="395">
        <v>99</v>
      </c>
      <c r="P382" s="395">
        <v>9999</v>
      </c>
      <c r="Q382" s="395"/>
      <c r="R382" s="395"/>
      <c r="S382" s="395"/>
      <c r="T382" s="395"/>
      <c r="U382" s="395"/>
      <c r="V382" s="395"/>
      <c r="W382" s="395"/>
      <c r="X382" s="395"/>
      <c r="Y382" s="395"/>
      <c r="Z382" s="395"/>
      <c r="AA382" s="395"/>
      <c r="AB382" s="395"/>
      <c r="AC382" s="395"/>
      <c r="AD382" s="395"/>
      <c r="AE382" s="395"/>
      <c r="AF382" s="395"/>
      <c r="AG382" s="395"/>
      <c r="AH382" s="395"/>
      <c r="AI382" s="395"/>
      <c r="AJ382" s="395"/>
      <c r="AK382" s="395"/>
      <c r="AL382" s="395"/>
      <c r="AM382" s="395"/>
      <c r="AN382" s="395"/>
      <c r="AO382" s="395"/>
      <c r="AP382" s="395"/>
    </row>
    <row r="383" spans="1:42">
      <c r="A383" s="395">
        <v>8</v>
      </c>
      <c r="B383" s="395">
        <v>88</v>
      </c>
      <c r="C383" s="395">
        <v>2020</v>
      </c>
      <c r="D383" s="395">
        <v>99</v>
      </c>
      <c r="E383" s="395">
        <v>99</v>
      </c>
      <c r="F383" s="395">
        <v>99</v>
      </c>
      <c r="G383" s="395">
        <v>99</v>
      </c>
      <c r="H383" s="395">
        <v>2</v>
      </c>
      <c r="I383" s="395">
        <v>99</v>
      </c>
      <c r="J383" s="395">
        <v>181</v>
      </c>
      <c r="K383" s="395">
        <v>99</v>
      </c>
      <c r="L383" s="395">
        <v>99</v>
      </c>
      <c r="M383" s="395">
        <v>99</v>
      </c>
      <c r="N383" s="395">
        <v>99</v>
      </c>
      <c r="O383" s="395">
        <v>99</v>
      </c>
      <c r="P383" s="395">
        <v>9999</v>
      </c>
      <c r="Q383" s="395"/>
      <c r="R383" s="395"/>
      <c r="S383" s="395"/>
      <c r="T383" s="395"/>
      <c r="U383" s="395"/>
      <c r="V383" s="395"/>
      <c r="W383" s="395"/>
      <c r="X383" s="395"/>
      <c r="Y383" s="395"/>
      <c r="Z383" s="395"/>
      <c r="AA383" s="395"/>
      <c r="AB383" s="395"/>
      <c r="AC383" s="395"/>
      <c r="AD383" s="395"/>
      <c r="AE383" s="395"/>
      <c r="AF383" s="395"/>
      <c r="AG383" s="395"/>
      <c r="AH383" s="395"/>
      <c r="AI383" s="395"/>
      <c r="AJ383" s="395"/>
      <c r="AK383" s="395"/>
      <c r="AL383" s="395"/>
      <c r="AM383" s="395"/>
      <c r="AN383" s="395"/>
      <c r="AO383" s="395"/>
      <c r="AP383" s="395"/>
    </row>
    <row r="384" spans="1:42">
      <c r="A384" s="395">
        <v>8</v>
      </c>
      <c r="B384" s="395">
        <v>89</v>
      </c>
      <c r="C384" s="395">
        <v>2020</v>
      </c>
      <c r="D384" s="395">
        <v>99</v>
      </c>
      <c r="E384" s="395">
        <v>99</v>
      </c>
      <c r="F384" s="395">
        <v>99</v>
      </c>
      <c r="G384" s="395">
        <v>99</v>
      </c>
      <c r="H384" s="395">
        <v>2</v>
      </c>
      <c r="I384" s="395">
        <v>99</v>
      </c>
      <c r="J384" s="395">
        <v>470</v>
      </c>
      <c r="K384" s="395">
        <v>99</v>
      </c>
      <c r="L384" s="395">
        <v>99</v>
      </c>
      <c r="M384" s="395">
        <v>99</v>
      </c>
      <c r="N384" s="395">
        <v>99</v>
      </c>
      <c r="O384" s="395">
        <v>99</v>
      </c>
      <c r="P384" s="395">
        <v>9999</v>
      </c>
      <c r="Q384" s="395"/>
      <c r="R384" s="395"/>
      <c r="S384" s="395"/>
      <c r="T384" s="395"/>
      <c r="U384" s="395"/>
      <c r="V384" s="395"/>
      <c r="W384" s="395"/>
      <c r="X384" s="395"/>
      <c r="Y384" s="395"/>
      <c r="Z384" s="395"/>
      <c r="AA384" s="395"/>
      <c r="AB384" s="395"/>
      <c r="AC384" s="395"/>
      <c r="AD384" s="395"/>
      <c r="AE384" s="395"/>
      <c r="AF384" s="395"/>
      <c r="AG384" s="395"/>
      <c r="AH384" s="395"/>
      <c r="AI384" s="395"/>
      <c r="AJ384" s="395"/>
      <c r="AK384" s="395"/>
      <c r="AL384" s="395"/>
      <c r="AM384" s="395"/>
      <c r="AN384" s="395"/>
      <c r="AO384" s="395"/>
      <c r="AP384" s="395"/>
    </row>
    <row r="385" spans="1:42">
      <c r="A385" s="395">
        <v>8</v>
      </c>
      <c r="B385" s="395">
        <v>90</v>
      </c>
      <c r="C385" s="395">
        <v>2020</v>
      </c>
      <c r="D385" s="395">
        <v>99</v>
      </c>
      <c r="E385" s="395">
        <v>99</v>
      </c>
      <c r="F385" s="395">
        <v>99</v>
      </c>
      <c r="G385" s="395">
        <v>99</v>
      </c>
      <c r="H385" s="395">
        <v>1</v>
      </c>
      <c r="I385" s="395">
        <v>99</v>
      </c>
      <c r="J385" s="395">
        <v>643</v>
      </c>
      <c r="K385" s="395">
        <v>99</v>
      </c>
      <c r="L385" s="395">
        <v>99</v>
      </c>
      <c r="M385" s="395">
        <v>99</v>
      </c>
      <c r="N385" s="395">
        <v>99</v>
      </c>
      <c r="O385" s="395">
        <v>99</v>
      </c>
      <c r="P385" s="395">
        <v>9999</v>
      </c>
      <c r="Q385" s="395"/>
      <c r="R385" s="395"/>
      <c r="S385" s="395"/>
      <c r="T385" s="395"/>
      <c r="U385" s="395"/>
      <c r="V385" s="395"/>
      <c r="W385" s="395"/>
      <c r="X385" s="395"/>
      <c r="Y385" s="395"/>
      <c r="Z385" s="395"/>
      <c r="AA385" s="395"/>
      <c r="AB385" s="395"/>
      <c r="AC385" s="395"/>
      <c r="AD385" s="395"/>
      <c r="AE385" s="395"/>
      <c r="AF385" s="395"/>
      <c r="AG385" s="395"/>
      <c r="AH385" s="395"/>
      <c r="AI385" s="395"/>
      <c r="AJ385" s="395"/>
      <c r="AK385" s="395"/>
      <c r="AL385" s="395"/>
      <c r="AM385" s="395"/>
      <c r="AN385" s="395"/>
      <c r="AO385" s="395"/>
      <c r="AP385" s="395"/>
    </row>
    <row r="386" spans="1:42">
      <c r="A386" s="395">
        <v>8</v>
      </c>
      <c r="B386" s="395">
        <v>91</v>
      </c>
      <c r="C386" s="395">
        <v>2020</v>
      </c>
      <c r="D386" s="395">
        <v>99</v>
      </c>
      <c r="E386" s="395">
        <v>99</v>
      </c>
      <c r="F386" s="395">
        <v>99</v>
      </c>
      <c r="G386" s="395">
        <v>99</v>
      </c>
      <c r="H386" s="395">
        <v>1</v>
      </c>
      <c r="I386" s="395">
        <v>99</v>
      </c>
      <c r="J386" s="395">
        <v>802</v>
      </c>
      <c r="K386" s="395">
        <v>99</v>
      </c>
      <c r="L386" s="395">
        <v>99</v>
      </c>
      <c r="M386" s="395">
        <v>99</v>
      </c>
      <c r="N386" s="395">
        <v>99</v>
      </c>
      <c r="O386" s="395">
        <v>99</v>
      </c>
      <c r="P386" s="395">
        <v>9999</v>
      </c>
      <c r="Q386" s="395"/>
      <c r="R386" s="395"/>
      <c r="S386" s="395"/>
      <c r="T386" s="395"/>
      <c r="U386" s="395"/>
      <c r="V386" s="395"/>
      <c r="W386" s="395"/>
      <c r="X386" s="395"/>
      <c r="Y386" s="395"/>
      <c r="Z386" s="395"/>
      <c r="AA386" s="395"/>
      <c r="AB386" s="395"/>
      <c r="AC386" s="395"/>
      <c r="AD386" s="395"/>
      <c r="AE386" s="395"/>
      <c r="AF386" s="395"/>
      <c r="AG386" s="395"/>
      <c r="AH386" s="395"/>
      <c r="AI386" s="395"/>
      <c r="AJ386" s="395"/>
      <c r="AK386" s="395"/>
      <c r="AL386" s="395"/>
      <c r="AM386" s="395"/>
      <c r="AN386" s="395"/>
      <c r="AO386" s="395"/>
      <c r="AP386" s="395"/>
    </row>
    <row r="387" spans="1:42">
      <c r="A387" s="395">
        <v>8</v>
      </c>
      <c r="B387" s="395">
        <v>92</v>
      </c>
      <c r="C387" s="395">
        <v>2019</v>
      </c>
      <c r="D387" s="395">
        <v>99</v>
      </c>
      <c r="E387" s="395">
        <v>99</v>
      </c>
      <c r="F387" s="395">
        <v>99</v>
      </c>
      <c r="G387" s="395">
        <v>99</v>
      </c>
      <c r="H387" s="395">
        <v>1</v>
      </c>
      <c r="I387" s="395">
        <v>99</v>
      </c>
      <c r="J387" s="395">
        <v>103</v>
      </c>
      <c r="K387" s="395">
        <v>99</v>
      </c>
      <c r="L387" s="395">
        <v>99</v>
      </c>
      <c r="M387" s="395">
        <v>99</v>
      </c>
      <c r="N387" s="395">
        <v>99</v>
      </c>
      <c r="O387" s="395">
        <v>99</v>
      </c>
      <c r="P387" s="395">
        <v>9999</v>
      </c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</row>
    <row r="388" spans="1:42">
      <c r="A388" s="395">
        <v>8</v>
      </c>
      <c r="B388" s="395">
        <v>93</v>
      </c>
      <c r="C388" s="395">
        <v>2019</v>
      </c>
      <c r="D388" s="395">
        <v>99</v>
      </c>
      <c r="E388" s="395">
        <v>99</v>
      </c>
      <c r="F388" s="395">
        <v>99</v>
      </c>
      <c r="G388" s="395">
        <v>99</v>
      </c>
      <c r="H388" s="395">
        <v>2</v>
      </c>
      <c r="I388" s="395">
        <v>99</v>
      </c>
      <c r="J388" s="395">
        <v>106</v>
      </c>
      <c r="K388" s="395">
        <v>99</v>
      </c>
      <c r="L388" s="395">
        <v>99</v>
      </c>
      <c r="M388" s="395">
        <v>99</v>
      </c>
      <c r="N388" s="395">
        <v>99</v>
      </c>
      <c r="O388" s="395">
        <v>99</v>
      </c>
      <c r="P388" s="395">
        <v>9999</v>
      </c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</row>
    <row r="389" spans="1:42">
      <c r="A389" s="395">
        <v>8</v>
      </c>
      <c r="B389" s="395">
        <v>94</v>
      </c>
      <c r="C389" s="395">
        <v>2019</v>
      </c>
      <c r="D389" s="395">
        <v>99</v>
      </c>
      <c r="E389" s="395">
        <v>99</v>
      </c>
      <c r="F389" s="395">
        <v>99</v>
      </c>
      <c r="G389" s="395">
        <v>99</v>
      </c>
      <c r="H389" s="395">
        <v>1</v>
      </c>
      <c r="I389" s="395">
        <v>99</v>
      </c>
      <c r="J389" s="395">
        <v>109</v>
      </c>
      <c r="K389" s="395">
        <v>99</v>
      </c>
      <c r="L389" s="395">
        <v>99</v>
      </c>
      <c r="M389" s="395">
        <v>99</v>
      </c>
      <c r="N389" s="395">
        <v>99</v>
      </c>
      <c r="O389" s="395">
        <v>99</v>
      </c>
      <c r="P389" s="395">
        <v>9999</v>
      </c>
      <c r="Q389" s="395"/>
      <c r="R389" s="395"/>
      <c r="S389" s="395"/>
      <c r="T389" s="395"/>
      <c r="U389" s="395"/>
      <c r="V389" s="395"/>
      <c r="W389" s="395"/>
      <c r="X389" s="395"/>
      <c r="Y389" s="395"/>
      <c r="Z389" s="395"/>
      <c r="AA389" s="395"/>
      <c r="AB389" s="395"/>
      <c r="AC389" s="395"/>
      <c r="AD389" s="395"/>
      <c r="AE389" s="395"/>
      <c r="AF389" s="395"/>
      <c r="AG389" s="395"/>
      <c r="AH389" s="395"/>
      <c r="AI389" s="395"/>
      <c r="AJ389" s="395"/>
      <c r="AK389" s="395"/>
      <c r="AL389" s="395"/>
      <c r="AM389" s="395"/>
      <c r="AN389" s="395"/>
      <c r="AO389" s="395"/>
      <c r="AP389" s="395"/>
    </row>
    <row r="390" spans="1:42">
      <c r="A390" s="395">
        <v>8</v>
      </c>
      <c r="B390" s="395">
        <v>95</v>
      </c>
      <c r="C390" s="395">
        <v>2019</v>
      </c>
      <c r="D390" s="395">
        <v>99</v>
      </c>
      <c r="E390" s="395">
        <v>99</v>
      </c>
      <c r="F390" s="395">
        <v>99</v>
      </c>
      <c r="G390" s="395">
        <v>99</v>
      </c>
      <c r="H390" s="395">
        <v>1</v>
      </c>
      <c r="I390" s="395">
        <v>99</v>
      </c>
      <c r="J390" s="395">
        <v>111</v>
      </c>
      <c r="K390" s="395">
        <v>99</v>
      </c>
      <c r="L390" s="395">
        <v>99</v>
      </c>
      <c r="M390" s="395">
        <v>99</v>
      </c>
      <c r="N390" s="395">
        <v>99</v>
      </c>
      <c r="O390" s="395">
        <v>99</v>
      </c>
      <c r="P390" s="395">
        <v>9999</v>
      </c>
      <c r="Q390" s="395"/>
      <c r="R390" s="395"/>
      <c r="S390" s="395"/>
      <c r="T390" s="395"/>
      <c r="U390" s="395"/>
      <c r="V390" s="395"/>
      <c r="W390" s="395"/>
      <c r="X390" s="395"/>
      <c r="Y390" s="395"/>
      <c r="Z390" s="395"/>
      <c r="AA390" s="395"/>
      <c r="AB390" s="395"/>
      <c r="AC390" s="395"/>
      <c r="AD390" s="395"/>
      <c r="AE390" s="395"/>
      <c r="AF390" s="395"/>
      <c r="AG390" s="395"/>
      <c r="AH390" s="395"/>
      <c r="AI390" s="395"/>
      <c r="AJ390" s="395"/>
      <c r="AK390" s="395"/>
      <c r="AL390" s="395"/>
      <c r="AM390" s="395"/>
      <c r="AN390" s="395"/>
      <c r="AO390" s="395"/>
      <c r="AP390" s="395"/>
    </row>
    <row r="391" spans="1:42">
      <c r="A391" s="395">
        <v>8</v>
      </c>
      <c r="B391" s="395">
        <v>96</v>
      </c>
      <c r="C391" s="395">
        <v>2019</v>
      </c>
      <c r="D391" s="395">
        <v>99</v>
      </c>
      <c r="E391" s="395">
        <v>99</v>
      </c>
      <c r="F391" s="395">
        <v>99</v>
      </c>
      <c r="G391" s="395">
        <v>99</v>
      </c>
      <c r="H391" s="395">
        <v>1</v>
      </c>
      <c r="I391" s="395">
        <v>99</v>
      </c>
      <c r="J391" s="395">
        <v>113</v>
      </c>
      <c r="K391" s="395">
        <v>99</v>
      </c>
      <c r="L391" s="395">
        <v>99</v>
      </c>
      <c r="M391" s="395">
        <v>99</v>
      </c>
      <c r="N391" s="395">
        <v>99</v>
      </c>
      <c r="O391" s="395">
        <v>99</v>
      </c>
      <c r="P391" s="395">
        <v>9999</v>
      </c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</row>
    <row r="392" spans="1:42">
      <c r="A392" s="395">
        <v>8</v>
      </c>
      <c r="B392" s="395">
        <v>97</v>
      </c>
      <c r="C392" s="395">
        <v>2019</v>
      </c>
      <c r="D392" s="395">
        <v>99</v>
      </c>
      <c r="E392" s="395">
        <v>99</v>
      </c>
      <c r="F392" s="395">
        <v>99</v>
      </c>
      <c r="G392" s="395">
        <v>99</v>
      </c>
      <c r="H392" s="395">
        <v>1</v>
      </c>
      <c r="I392" s="395">
        <v>99</v>
      </c>
      <c r="J392" s="395">
        <v>116</v>
      </c>
      <c r="K392" s="395">
        <v>99</v>
      </c>
      <c r="L392" s="395">
        <v>99</v>
      </c>
      <c r="M392" s="395">
        <v>99</v>
      </c>
      <c r="N392" s="395">
        <v>99</v>
      </c>
      <c r="O392" s="395">
        <v>99</v>
      </c>
      <c r="P392" s="395">
        <v>9999</v>
      </c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</row>
    <row r="393" spans="1:42">
      <c r="A393" s="395">
        <v>8</v>
      </c>
      <c r="B393" s="395">
        <v>98</v>
      </c>
      <c r="C393" s="395">
        <v>2019</v>
      </c>
      <c r="D393" s="395">
        <v>99</v>
      </c>
      <c r="E393" s="395">
        <v>99</v>
      </c>
      <c r="F393" s="395">
        <v>99</v>
      </c>
      <c r="G393" s="395">
        <v>99</v>
      </c>
      <c r="H393" s="395">
        <v>2</v>
      </c>
      <c r="I393" s="395">
        <v>99</v>
      </c>
      <c r="J393" s="395">
        <v>117</v>
      </c>
      <c r="K393" s="395">
        <v>99</v>
      </c>
      <c r="L393" s="395">
        <v>99</v>
      </c>
      <c r="M393" s="395">
        <v>99</v>
      </c>
      <c r="N393" s="395">
        <v>99</v>
      </c>
      <c r="O393" s="395">
        <v>99</v>
      </c>
      <c r="P393" s="395">
        <v>9999</v>
      </c>
      <c r="Q393" s="395"/>
      <c r="R393" s="395"/>
      <c r="S393" s="395"/>
      <c r="T393" s="395"/>
      <c r="U393" s="395"/>
      <c r="V393" s="395"/>
      <c r="W393" s="395"/>
      <c r="X393" s="395"/>
      <c r="Y393" s="395"/>
      <c r="Z393" s="395"/>
      <c r="AA393" s="395"/>
      <c r="AB393" s="395"/>
      <c r="AC393" s="395"/>
      <c r="AD393" s="395"/>
      <c r="AE393" s="395"/>
      <c r="AF393" s="395"/>
      <c r="AG393" s="395"/>
      <c r="AH393" s="395"/>
      <c r="AI393" s="395"/>
      <c r="AJ393" s="395"/>
      <c r="AK393" s="395"/>
      <c r="AL393" s="395"/>
      <c r="AM393" s="395"/>
      <c r="AN393" s="395"/>
      <c r="AO393" s="395"/>
      <c r="AP393" s="395"/>
    </row>
    <row r="394" spans="1:42">
      <c r="A394" s="395">
        <v>8</v>
      </c>
      <c r="B394" s="395">
        <v>99</v>
      </c>
      <c r="C394" s="395">
        <v>2019</v>
      </c>
      <c r="D394" s="395">
        <v>99</v>
      </c>
      <c r="E394" s="395">
        <v>99</v>
      </c>
      <c r="F394" s="395">
        <v>99</v>
      </c>
      <c r="G394" s="395">
        <v>99</v>
      </c>
      <c r="H394" s="395">
        <v>1</v>
      </c>
      <c r="I394" s="395">
        <v>99</v>
      </c>
      <c r="J394" s="395">
        <v>121</v>
      </c>
      <c r="K394" s="395">
        <v>99</v>
      </c>
      <c r="L394" s="395">
        <v>99</v>
      </c>
      <c r="M394" s="395">
        <v>99</v>
      </c>
      <c r="N394" s="395">
        <v>99</v>
      </c>
      <c r="O394" s="395">
        <v>99</v>
      </c>
      <c r="P394" s="395">
        <v>9999</v>
      </c>
      <c r="Q394" s="395"/>
      <c r="R394" s="395"/>
      <c r="S394" s="395"/>
      <c r="T394" s="395"/>
      <c r="U394" s="395"/>
      <c r="V394" s="395"/>
      <c r="W394" s="395"/>
      <c r="X394" s="395"/>
      <c r="Y394" s="395"/>
      <c r="Z394" s="395"/>
      <c r="AA394" s="395"/>
      <c r="AB394" s="395"/>
      <c r="AC394" s="395"/>
      <c r="AD394" s="395"/>
      <c r="AE394" s="395"/>
      <c r="AF394" s="395"/>
      <c r="AG394" s="395"/>
      <c r="AH394" s="395"/>
      <c r="AI394" s="395"/>
      <c r="AJ394" s="395"/>
      <c r="AK394" s="395"/>
      <c r="AL394" s="395"/>
      <c r="AM394" s="395"/>
      <c r="AN394" s="395"/>
      <c r="AO394" s="395"/>
      <c r="AP394" s="395"/>
    </row>
    <row r="395" spans="1:42">
      <c r="A395" s="395">
        <v>8</v>
      </c>
      <c r="B395" s="395">
        <v>100</v>
      </c>
      <c r="C395" s="395">
        <v>2019</v>
      </c>
      <c r="D395" s="395">
        <v>99</v>
      </c>
      <c r="E395" s="395">
        <v>99</v>
      </c>
      <c r="F395" s="395">
        <v>99</v>
      </c>
      <c r="G395" s="395">
        <v>99</v>
      </c>
      <c r="H395" s="395">
        <v>1</v>
      </c>
      <c r="I395" s="395">
        <v>99</v>
      </c>
      <c r="J395" s="395">
        <v>134</v>
      </c>
      <c r="K395" s="395">
        <v>99</v>
      </c>
      <c r="L395" s="395">
        <v>99</v>
      </c>
      <c r="M395" s="395">
        <v>99</v>
      </c>
      <c r="N395" s="395">
        <v>99</v>
      </c>
      <c r="O395" s="395">
        <v>99</v>
      </c>
      <c r="P395" s="395">
        <v>9999</v>
      </c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</row>
    <row r="396" spans="1:42">
      <c r="A396" s="395">
        <v>8</v>
      </c>
      <c r="B396" s="395">
        <v>101</v>
      </c>
      <c r="C396" s="395">
        <v>2019</v>
      </c>
      <c r="D396" s="395">
        <v>99</v>
      </c>
      <c r="E396" s="395">
        <v>99</v>
      </c>
      <c r="F396" s="395">
        <v>99</v>
      </c>
      <c r="G396" s="395">
        <v>99</v>
      </c>
      <c r="H396" s="395">
        <v>2</v>
      </c>
      <c r="I396" s="395">
        <v>99</v>
      </c>
      <c r="J396" s="395">
        <v>141</v>
      </c>
      <c r="K396" s="395">
        <v>99</v>
      </c>
      <c r="L396" s="395">
        <v>99</v>
      </c>
      <c r="M396" s="395">
        <v>99</v>
      </c>
      <c r="N396" s="395">
        <v>99</v>
      </c>
      <c r="O396" s="395">
        <v>99</v>
      </c>
      <c r="P396" s="395">
        <v>9999</v>
      </c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</row>
    <row r="397" spans="1:42">
      <c r="A397" s="395">
        <v>8</v>
      </c>
      <c r="B397" s="395">
        <v>102</v>
      </c>
      <c r="C397" s="395">
        <v>2019</v>
      </c>
      <c r="D397" s="395">
        <v>99</v>
      </c>
      <c r="E397" s="395">
        <v>99</v>
      </c>
      <c r="F397" s="395">
        <v>99</v>
      </c>
      <c r="G397" s="395">
        <v>99</v>
      </c>
      <c r="H397" s="395">
        <v>2</v>
      </c>
      <c r="I397" s="395">
        <v>99</v>
      </c>
      <c r="J397" s="395">
        <v>143</v>
      </c>
      <c r="K397" s="395">
        <v>99</v>
      </c>
      <c r="L397" s="395">
        <v>99</v>
      </c>
      <c r="M397" s="395">
        <v>99</v>
      </c>
      <c r="N397" s="395">
        <v>99</v>
      </c>
      <c r="O397" s="395">
        <v>99</v>
      </c>
      <c r="P397" s="395">
        <v>9999</v>
      </c>
      <c r="Q397" s="395"/>
      <c r="R397" s="395"/>
      <c r="S397" s="395"/>
      <c r="T397" s="395"/>
      <c r="U397" s="395"/>
      <c r="V397" s="395"/>
      <c r="W397" s="395"/>
      <c r="X397" s="395"/>
      <c r="Y397" s="395"/>
      <c r="Z397" s="395"/>
      <c r="AA397" s="395"/>
      <c r="AB397" s="395"/>
      <c r="AC397" s="395"/>
      <c r="AD397" s="395"/>
      <c r="AE397" s="395"/>
      <c r="AF397" s="395"/>
      <c r="AG397" s="395"/>
      <c r="AH397" s="395"/>
      <c r="AI397" s="395"/>
      <c r="AJ397" s="395"/>
      <c r="AK397" s="395"/>
      <c r="AL397" s="395"/>
      <c r="AM397" s="395"/>
      <c r="AN397" s="395"/>
      <c r="AO397" s="395"/>
      <c r="AP397" s="395"/>
    </row>
    <row r="398" spans="1:42">
      <c r="A398" s="395">
        <v>8</v>
      </c>
      <c r="B398" s="395">
        <v>103</v>
      </c>
      <c r="C398" s="395">
        <v>2019</v>
      </c>
      <c r="D398" s="395">
        <v>99</v>
      </c>
      <c r="E398" s="395">
        <v>99</v>
      </c>
      <c r="F398" s="395">
        <v>99</v>
      </c>
      <c r="G398" s="395">
        <v>99</v>
      </c>
      <c r="H398" s="395">
        <v>2</v>
      </c>
      <c r="I398" s="395">
        <v>99</v>
      </c>
      <c r="J398" s="395">
        <v>147</v>
      </c>
      <c r="K398" s="395">
        <v>99</v>
      </c>
      <c r="L398" s="395">
        <v>99</v>
      </c>
      <c r="M398" s="395">
        <v>99</v>
      </c>
      <c r="N398" s="395">
        <v>99</v>
      </c>
      <c r="O398" s="395">
        <v>99</v>
      </c>
      <c r="P398" s="395">
        <v>9999</v>
      </c>
      <c r="Q398" s="395"/>
      <c r="R398" s="395"/>
      <c r="S398" s="395"/>
      <c r="T398" s="395"/>
      <c r="U398" s="395"/>
      <c r="V398" s="395"/>
      <c r="W398" s="395"/>
      <c r="X398" s="395"/>
      <c r="Y398" s="395"/>
      <c r="Z398" s="395"/>
      <c r="AA398" s="395"/>
      <c r="AB398" s="395"/>
      <c r="AC398" s="395"/>
      <c r="AD398" s="395"/>
      <c r="AE398" s="395"/>
      <c r="AF398" s="395"/>
      <c r="AG398" s="395"/>
      <c r="AH398" s="395"/>
      <c r="AI398" s="395"/>
      <c r="AJ398" s="395"/>
      <c r="AK398" s="395"/>
      <c r="AL398" s="395"/>
      <c r="AM398" s="395"/>
      <c r="AN398" s="395"/>
      <c r="AO398" s="395"/>
      <c r="AP398" s="395"/>
    </row>
    <row r="399" spans="1:42">
      <c r="A399" s="395">
        <v>8</v>
      </c>
      <c r="B399" s="395">
        <v>104</v>
      </c>
      <c r="C399" s="395">
        <v>2019</v>
      </c>
      <c r="D399" s="395">
        <v>99</v>
      </c>
      <c r="E399" s="395">
        <v>99</v>
      </c>
      <c r="F399" s="395">
        <v>99</v>
      </c>
      <c r="G399" s="395">
        <v>99</v>
      </c>
      <c r="H399" s="395">
        <v>1</v>
      </c>
      <c r="I399" s="395">
        <v>99</v>
      </c>
      <c r="J399" s="395">
        <v>155</v>
      </c>
      <c r="K399" s="395">
        <v>99</v>
      </c>
      <c r="L399" s="395">
        <v>99</v>
      </c>
      <c r="M399" s="395">
        <v>99</v>
      </c>
      <c r="N399" s="395">
        <v>99</v>
      </c>
      <c r="O399" s="395">
        <v>99</v>
      </c>
      <c r="P399" s="395">
        <v>9999</v>
      </c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</row>
    <row r="400" spans="1:42">
      <c r="A400" s="395">
        <v>8</v>
      </c>
      <c r="B400" s="395">
        <v>105</v>
      </c>
      <c r="C400" s="395">
        <v>2019</v>
      </c>
      <c r="D400" s="395">
        <v>99</v>
      </c>
      <c r="E400" s="395">
        <v>99</v>
      </c>
      <c r="F400" s="395">
        <v>99</v>
      </c>
      <c r="G400" s="395">
        <v>99</v>
      </c>
      <c r="H400" s="395">
        <v>2</v>
      </c>
      <c r="I400" s="395">
        <v>99</v>
      </c>
      <c r="J400" s="395">
        <v>160</v>
      </c>
      <c r="K400" s="395">
        <v>99</v>
      </c>
      <c r="L400" s="395">
        <v>99</v>
      </c>
      <c r="M400" s="395">
        <v>99</v>
      </c>
      <c r="N400" s="395">
        <v>99</v>
      </c>
      <c r="O400" s="395">
        <v>99</v>
      </c>
      <c r="P400" s="395">
        <v>9999</v>
      </c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</row>
    <row r="401" spans="1:42">
      <c r="A401" s="395">
        <v>8</v>
      </c>
      <c r="B401" s="395">
        <v>106</v>
      </c>
      <c r="C401" s="395">
        <v>2019</v>
      </c>
      <c r="D401" s="395">
        <v>99</v>
      </c>
      <c r="E401" s="395">
        <v>99</v>
      </c>
      <c r="F401" s="395">
        <v>99</v>
      </c>
      <c r="G401" s="395">
        <v>99</v>
      </c>
      <c r="H401" s="395">
        <v>1</v>
      </c>
      <c r="I401" s="395">
        <v>99</v>
      </c>
      <c r="J401" s="395">
        <v>171</v>
      </c>
      <c r="K401" s="395">
        <v>99</v>
      </c>
      <c r="L401" s="395">
        <v>99</v>
      </c>
      <c r="M401" s="395">
        <v>99</v>
      </c>
      <c r="N401" s="395">
        <v>99</v>
      </c>
      <c r="O401" s="395">
        <v>99</v>
      </c>
      <c r="P401" s="395">
        <v>9999</v>
      </c>
      <c r="Q401" s="395"/>
      <c r="R401" s="395"/>
      <c r="S401" s="395"/>
      <c r="T401" s="395"/>
      <c r="U401" s="395"/>
      <c r="V401" s="395"/>
      <c r="W401" s="395"/>
      <c r="X401" s="395"/>
      <c r="Y401" s="395"/>
      <c r="Z401" s="395"/>
      <c r="AA401" s="395"/>
      <c r="AB401" s="395"/>
      <c r="AC401" s="395"/>
      <c r="AD401" s="395"/>
      <c r="AE401" s="395"/>
      <c r="AF401" s="395"/>
      <c r="AG401" s="395"/>
      <c r="AH401" s="395"/>
      <c r="AI401" s="395"/>
      <c r="AJ401" s="395"/>
      <c r="AK401" s="395"/>
      <c r="AL401" s="395"/>
      <c r="AM401" s="395"/>
      <c r="AN401" s="395"/>
      <c r="AO401" s="395"/>
      <c r="AP401" s="395"/>
    </row>
    <row r="402" spans="1:42">
      <c r="A402" s="395">
        <v>8</v>
      </c>
      <c r="B402" s="395">
        <v>107</v>
      </c>
      <c r="C402" s="395">
        <v>2019</v>
      </c>
      <c r="D402" s="395">
        <v>99</v>
      </c>
      <c r="E402" s="395">
        <v>99</v>
      </c>
      <c r="F402" s="395">
        <v>99</v>
      </c>
      <c r="G402" s="395">
        <v>99</v>
      </c>
      <c r="H402" s="395">
        <v>2</v>
      </c>
      <c r="I402" s="395">
        <v>99</v>
      </c>
      <c r="J402" s="395">
        <v>181</v>
      </c>
      <c r="K402" s="395">
        <v>99</v>
      </c>
      <c r="L402" s="395">
        <v>99</v>
      </c>
      <c r="M402" s="395">
        <v>99</v>
      </c>
      <c r="N402" s="395">
        <v>99</v>
      </c>
      <c r="O402" s="395">
        <v>99</v>
      </c>
      <c r="P402" s="395">
        <v>9999</v>
      </c>
      <c r="Q402" s="395"/>
      <c r="R402" s="395"/>
      <c r="S402" s="395"/>
      <c r="T402" s="395"/>
      <c r="U402" s="395"/>
      <c r="V402" s="395"/>
      <c r="W402" s="395"/>
      <c r="X402" s="395"/>
      <c r="Y402" s="395"/>
      <c r="Z402" s="395"/>
      <c r="AA402" s="395"/>
      <c r="AB402" s="395"/>
      <c r="AC402" s="395"/>
      <c r="AD402" s="395"/>
      <c r="AE402" s="395"/>
      <c r="AF402" s="395"/>
      <c r="AG402" s="395"/>
      <c r="AH402" s="395"/>
      <c r="AI402" s="395"/>
      <c r="AJ402" s="395"/>
      <c r="AK402" s="395"/>
      <c r="AL402" s="395"/>
      <c r="AM402" s="395"/>
      <c r="AN402" s="395"/>
      <c r="AO402" s="395"/>
      <c r="AP402" s="395"/>
    </row>
    <row r="403" spans="1:42">
      <c r="A403" s="395">
        <v>8</v>
      </c>
      <c r="B403" s="395">
        <v>108</v>
      </c>
      <c r="C403" s="395">
        <v>2019</v>
      </c>
      <c r="D403" s="395">
        <v>99</v>
      </c>
      <c r="E403" s="395">
        <v>99</v>
      </c>
      <c r="F403" s="395">
        <v>99</v>
      </c>
      <c r="G403" s="395">
        <v>99</v>
      </c>
      <c r="H403" s="395">
        <v>2</v>
      </c>
      <c r="I403" s="395">
        <v>99</v>
      </c>
      <c r="J403" s="395">
        <v>470</v>
      </c>
      <c r="K403" s="395">
        <v>99</v>
      </c>
      <c r="L403" s="395">
        <v>99</v>
      </c>
      <c r="M403" s="395">
        <v>99</v>
      </c>
      <c r="N403" s="395">
        <v>99</v>
      </c>
      <c r="O403" s="395">
        <v>99</v>
      </c>
      <c r="P403" s="395">
        <v>9999</v>
      </c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</row>
    <row r="404" spans="1:42">
      <c r="A404" s="395">
        <v>8</v>
      </c>
      <c r="B404" s="395">
        <v>109</v>
      </c>
      <c r="C404" s="395">
        <v>2019</v>
      </c>
      <c r="D404" s="395">
        <v>99</v>
      </c>
      <c r="E404" s="395">
        <v>99</v>
      </c>
      <c r="F404" s="395">
        <v>99</v>
      </c>
      <c r="G404" s="395">
        <v>99</v>
      </c>
      <c r="H404" s="395">
        <v>1</v>
      </c>
      <c r="I404" s="395">
        <v>99</v>
      </c>
      <c r="J404" s="395">
        <v>643</v>
      </c>
      <c r="K404" s="395">
        <v>99</v>
      </c>
      <c r="L404" s="395">
        <v>99</v>
      </c>
      <c r="M404" s="395">
        <v>99</v>
      </c>
      <c r="N404" s="395">
        <v>99</v>
      </c>
      <c r="O404" s="395">
        <v>99</v>
      </c>
      <c r="P404" s="395">
        <v>9999</v>
      </c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</row>
    <row r="405" spans="1:42">
      <c r="A405" s="395">
        <v>8</v>
      </c>
      <c r="B405" s="395">
        <v>110</v>
      </c>
      <c r="C405" s="395">
        <v>2019</v>
      </c>
      <c r="D405" s="395">
        <v>99</v>
      </c>
      <c r="E405" s="395">
        <v>99</v>
      </c>
      <c r="F405" s="395">
        <v>99</v>
      </c>
      <c r="G405" s="395">
        <v>99</v>
      </c>
      <c r="H405" s="395">
        <v>1</v>
      </c>
      <c r="I405" s="395">
        <v>99</v>
      </c>
      <c r="J405" s="395">
        <v>802</v>
      </c>
      <c r="K405" s="395">
        <v>99</v>
      </c>
      <c r="L405" s="395">
        <v>99</v>
      </c>
      <c r="M405" s="395">
        <v>99</v>
      </c>
      <c r="N405" s="395">
        <v>99</v>
      </c>
      <c r="O405" s="395">
        <v>99</v>
      </c>
      <c r="P405" s="395">
        <v>9999</v>
      </c>
      <c r="Q405" s="395"/>
      <c r="R405" s="395"/>
      <c r="S405" s="395"/>
      <c r="T405" s="395"/>
      <c r="U405" s="395"/>
      <c r="V405" s="395"/>
      <c r="W405" s="395"/>
      <c r="X405" s="395"/>
      <c r="Y405" s="395"/>
      <c r="Z405" s="395"/>
      <c r="AA405" s="395"/>
      <c r="AB405" s="395"/>
      <c r="AC405" s="395"/>
      <c r="AD405" s="395"/>
      <c r="AE405" s="395"/>
      <c r="AF405" s="395"/>
      <c r="AG405" s="395"/>
      <c r="AH405" s="395"/>
      <c r="AI405" s="395"/>
      <c r="AJ405" s="395"/>
      <c r="AK405" s="395"/>
      <c r="AL405" s="395"/>
      <c r="AM405" s="395"/>
      <c r="AN405" s="395"/>
      <c r="AO405" s="395"/>
      <c r="AP405" s="395"/>
    </row>
    <row r="406" spans="1:42">
      <c r="A406" s="395">
        <v>8</v>
      </c>
      <c r="B406" s="395">
        <v>111</v>
      </c>
      <c r="C406" s="395">
        <v>2018</v>
      </c>
      <c r="D406" s="395">
        <v>99</v>
      </c>
      <c r="E406" s="395">
        <v>99</v>
      </c>
      <c r="F406" s="395">
        <v>99</v>
      </c>
      <c r="G406" s="395">
        <v>99</v>
      </c>
      <c r="H406" s="395">
        <v>1</v>
      </c>
      <c r="I406" s="395">
        <v>99</v>
      </c>
      <c r="J406" s="395">
        <v>103</v>
      </c>
      <c r="K406" s="395">
        <v>99</v>
      </c>
      <c r="L406" s="395">
        <v>99</v>
      </c>
      <c r="M406" s="395">
        <v>99</v>
      </c>
      <c r="N406" s="395">
        <v>99</v>
      </c>
      <c r="O406" s="395">
        <v>99</v>
      </c>
      <c r="P406" s="395">
        <v>9999</v>
      </c>
      <c r="Q406" s="395"/>
      <c r="R406" s="395"/>
      <c r="S406" s="395"/>
      <c r="T406" s="395"/>
      <c r="U406" s="395"/>
      <c r="V406" s="395"/>
      <c r="W406" s="395"/>
      <c r="X406" s="395"/>
      <c r="Y406" s="395"/>
      <c r="Z406" s="395"/>
      <c r="AA406" s="395"/>
      <c r="AB406" s="395"/>
      <c r="AC406" s="395"/>
      <c r="AD406" s="395"/>
      <c r="AE406" s="395"/>
      <c r="AF406" s="395"/>
      <c r="AG406" s="395"/>
      <c r="AH406" s="395"/>
      <c r="AI406" s="395"/>
      <c r="AJ406" s="395"/>
      <c r="AK406" s="395"/>
      <c r="AL406" s="395"/>
      <c r="AM406" s="395"/>
      <c r="AN406" s="395"/>
      <c r="AO406" s="395"/>
      <c r="AP406" s="395"/>
    </row>
    <row r="407" spans="1:42">
      <c r="A407" s="395">
        <v>8</v>
      </c>
      <c r="B407" s="395">
        <v>112</v>
      </c>
      <c r="C407" s="395">
        <v>2018</v>
      </c>
      <c r="D407" s="395">
        <v>99</v>
      </c>
      <c r="E407" s="395">
        <v>99</v>
      </c>
      <c r="F407" s="395">
        <v>99</v>
      </c>
      <c r="G407" s="395">
        <v>99</v>
      </c>
      <c r="H407" s="395">
        <v>2</v>
      </c>
      <c r="I407" s="395">
        <v>99</v>
      </c>
      <c r="J407" s="395">
        <v>106</v>
      </c>
      <c r="K407" s="395">
        <v>99</v>
      </c>
      <c r="L407" s="395">
        <v>99</v>
      </c>
      <c r="M407" s="395">
        <v>99</v>
      </c>
      <c r="N407" s="395">
        <v>99</v>
      </c>
      <c r="O407" s="395">
        <v>99</v>
      </c>
      <c r="P407" s="395">
        <v>9999</v>
      </c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</row>
    <row r="408" spans="1:42">
      <c r="A408" s="395">
        <v>8</v>
      </c>
      <c r="B408" s="395">
        <v>113</v>
      </c>
      <c r="C408" s="395">
        <v>2018</v>
      </c>
      <c r="D408" s="395">
        <v>99</v>
      </c>
      <c r="E408" s="395">
        <v>99</v>
      </c>
      <c r="F408" s="395">
        <v>99</v>
      </c>
      <c r="G408" s="395">
        <v>99</v>
      </c>
      <c r="H408" s="395">
        <v>1</v>
      </c>
      <c r="I408" s="395">
        <v>99</v>
      </c>
      <c r="J408" s="395">
        <v>109</v>
      </c>
      <c r="K408" s="395">
        <v>99</v>
      </c>
      <c r="L408" s="395">
        <v>99</v>
      </c>
      <c r="M408" s="395">
        <v>99</v>
      </c>
      <c r="N408" s="395">
        <v>99</v>
      </c>
      <c r="O408" s="395">
        <v>99</v>
      </c>
      <c r="P408" s="395">
        <v>9999</v>
      </c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</row>
    <row r="409" spans="1:42">
      <c r="A409" s="395">
        <v>8</v>
      </c>
      <c r="B409" s="395">
        <v>114</v>
      </c>
      <c r="C409" s="395">
        <v>2018</v>
      </c>
      <c r="D409" s="395">
        <v>99</v>
      </c>
      <c r="E409" s="395">
        <v>99</v>
      </c>
      <c r="F409" s="395">
        <v>99</v>
      </c>
      <c r="G409" s="395">
        <v>99</v>
      </c>
      <c r="H409" s="395">
        <v>1</v>
      </c>
      <c r="I409" s="395">
        <v>99</v>
      </c>
      <c r="J409" s="395">
        <v>111</v>
      </c>
      <c r="K409" s="395">
        <v>99</v>
      </c>
      <c r="L409" s="395">
        <v>99</v>
      </c>
      <c r="M409" s="395">
        <v>99</v>
      </c>
      <c r="N409" s="395">
        <v>99</v>
      </c>
      <c r="O409" s="395">
        <v>99</v>
      </c>
      <c r="P409" s="395">
        <v>9999</v>
      </c>
      <c r="Q409" s="395"/>
      <c r="R409" s="395"/>
      <c r="S409" s="395"/>
      <c r="T409" s="395"/>
      <c r="U409" s="395"/>
      <c r="V409" s="395"/>
      <c r="W409" s="395"/>
      <c r="X409" s="395"/>
      <c r="Y409" s="395"/>
      <c r="Z409" s="395"/>
      <c r="AA409" s="395"/>
      <c r="AB409" s="395"/>
      <c r="AC409" s="395"/>
      <c r="AD409" s="395"/>
      <c r="AE409" s="395"/>
      <c r="AF409" s="395"/>
      <c r="AG409" s="395"/>
      <c r="AH409" s="395"/>
      <c r="AI409" s="395"/>
      <c r="AJ409" s="395"/>
      <c r="AK409" s="395"/>
      <c r="AL409" s="395"/>
      <c r="AM409" s="395"/>
      <c r="AN409" s="395"/>
      <c r="AO409" s="395"/>
      <c r="AP409" s="395"/>
    </row>
    <row r="410" spans="1:42">
      <c r="A410" s="395">
        <v>8</v>
      </c>
      <c r="B410" s="395">
        <v>115</v>
      </c>
      <c r="C410" s="395">
        <v>2018</v>
      </c>
      <c r="D410" s="395">
        <v>99</v>
      </c>
      <c r="E410" s="395">
        <v>99</v>
      </c>
      <c r="F410" s="395">
        <v>99</v>
      </c>
      <c r="G410" s="395">
        <v>99</v>
      </c>
      <c r="H410" s="395">
        <v>1</v>
      </c>
      <c r="I410" s="395">
        <v>99</v>
      </c>
      <c r="J410" s="395">
        <v>113</v>
      </c>
      <c r="K410" s="395">
        <v>99</v>
      </c>
      <c r="L410" s="395">
        <v>99</v>
      </c>
      <c r="M410" s="395">
        <v>99</v>
      </c>
      <c r="N410" s="395">
        <v>99</v>
      </c>
      <c r="O410" s="395">
        <v>99</v>
      </c>
      <c r="P410" s="395">
        <v>9999</v>
      </c>
      <c r="Q410" s="395"/>
      <c r="R410" s="395"/>
      <c r="S410" s="395"/>
      <c r="T410" s="395"/>
      <c r="U410" s="395"/>
      <c r="V410" s="395"/>
      <c r="W410" s="395"/>
      <c r="X410" s="395"/>
      <c r="Y410" s="395"/>
      <c r="Z410" s="395"/>
      <c r="AA410" s="395"/>
      <c r="AB410" s="395"/>
      <c r="AC410" s="395"/>
      <c r="AD410" s="395"/>
      <c r="AE410" s="395"/>
      <c r="AF410" s="395"/>
      <c r="AG410" s="395"/>
      <c r="AH410" s="395"/>
      <c r="AI410" s="395"/>
      <c r="AJ410" s="395"/>
      <c r="AK410" s="395"/>
      <c r="AL410" s="395"/>
      <c r="AM410" s="395"/>
      <c r="AN410" s="395"/>
      <c r="AO410" s="395"/>
      <c r="AP410" s="395"/>
    </row>
    <row r="411" spans="1:42">
      <c r="A411" s="395">
        <v>8</v>
      </c>
      <c r="B411" s="395">
        <v>116</v>
      </c>
      <c r="C411" s="395">
        <v>2018</v>
      </c>
      <c r="D411" s="395">
        <v>99</v>
      </c>
      <c r="E411" s="395">
        <v>99</v>
      </c>
      <c r="F411" s="395">
        <v>99</v>
      </c>
      <c r="G411" s="395">
        <v>99</v>
      </c>
      <c r="H411" s="395">
        <v>1</v>
      </c>
      <c r="I411" s="395">
        <v>99</v>
      </c>
      <c r="J411" s="395">
        <v>116</v>
      </c>
      <c r="K411" s="395">
        <v>99</v>
      </c>
      <c r="L411" s="395">
        <v>99</v>
      </c>
      <c r="M411" s="395">
        <v>99</v>
      </c>
      <c r="N411" s="395">
        <v>99</v>
      </c>
      <c r="O411" s="395">
        <v>99</v>
      </c>
      <c r="P411" s="395">
        <v>9999</v>
      </c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</row>
    <row r="412" spans="1:42">
      <c r="A412" s="395">
        <v>8</v>
      </c>
      <c r="B412" s="395">
        <v>117</v>
      </c>
      <c r="C412" s="395">
        <v>2018</v>
      </c>
      <c r="D412" s="395">
        <v>99</v>
      </c>
      <c r="E412" s="395">
        <v>99</v>
      </c>
      <c r="F412" s="395">
        <v>99</v>
      </c>
      <c r="G412" s="395">
        <v>99</v>
      </c>
      <c r="H412" s="395">
        <v>2</v>
      </c>
      <c r="I412" s="395">
        <v>99</v>
      </c>
      <c r="J412" s="395">
        <v>117</v>
      </c>
      <c r="K412" s="395">
        <v>99</v>
      </c>
      <c r="L412" s="395">
        <v>99</v>
      </c>
      <c r="M412" s="395">
        <v>99</v>
      </c>
      <c r="N412" s="395">
        <v>99</v>
      </c>
      <c r="O412" s="395">
        <v>99</v>
      </c>
      <c r="P412" s="395">
        <v>9999</v>
      </c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</row>
    <row r="413" spans="1:42">
      <c r="A413" s="395">
        <v>8</v>
      </c>
      <c r="B413" s="395">
        <v>118</v>
      </c>
      <c r="C413" s="395">
        <v>2018</v>
      </c>
      <c r="D413" s="395">
        <v>99</v>
      </c>
      <c r="E413" s="395">
        <v>99</v>
      </c>
      <c r="F413" s="395">
        <v>99</v>
      </c>
      <c r="G413" s="395">
        <v>99</v>
      </c>
      <c r="H413" s="395">
        <v>1</v>
      </c>
      <c r="I413" s="395">
        <v>99</v>
      </c>
      <c r="J413" s="395">
        <v>121</v>
      </c>
      <c r="K413" s="395">
        <v>99</v>
      </c>
      <c r="L413" s="395">
        <v>99</v>
      </c>
      <c r="M413" s="395">
        <v>99</v>
      </c>
      <c r="N413" s="395">
        <v>99</v>
      </c>
      <c r="O413" s="395">
        <v>99</v>
      </c>
      <c r="P413" s="395">
        <v>9999</v>
      </c>
      <c r="Q413" s="395"/>
      <c r="R413" s="395"/>
      <c r="S413" s="395"/>
      <c r="T413" s="395"/>
      <c r="U413" s="395"/>
      <c r="V413" s="395"/>
      <c r="W413" s="395"/>
      <c r="X413" s="395"/>
      <c r="Y413" s="395"/>
      <c r="Z413" s="395"/>
      <c r="AA413" s="395"/>
      <c r="AB413" s="395"/>
      <c r="AC413" s="395"/>
      <c r="AD413" s="395"/>
      <c r="AE413" s="395"/>
      <c r="AF413" s="395"/>
      <c r="AG413" s="395"/>
      <c r="AH413" s="395"/>
      <c r="AI413" s="395"/>
      <c r="AJ413" s="395"/>
      <c r="AK413" s="395"/>
      <c r="AL413" s="395"/>
      <c r="AM413" s="395"/>
      <c r="AN413" s="395"/>
      <c r="AO413" s="395"/>
      <c r="AP413" s="395"/>
    </row>
    <row r="414" spans="1:42">
      <c r="A414" s="395">
        <v>8</v>
      </c>
      <c r="B414" s="395">
        <v>119</v>
      </c>
      <c r="C414" s="395">
        <v>2018</v>
      </c>
      <c r="D414" s="395">
        <v>99</v>
      </c>
      <c r="E414" s="395">
        <v>99</v>
      </c>
      <c r="F414" s="395">
        <v>99</v>
      </c>
      <c r="G414" s="395">
        <v>99</v>
      </c>
      <c r="H414" s="395">
        <v>1</v>
      </c>
      <c r="I414" s="395">
        <v>99</v>
      </c>
      <c r="J414" s="395">
        <v>134</v>
      </c>
      <c r="K414" s="395">
        <v>99</v>
      </c>
      <c r="L414" s="395">
        <v>99</v>
      </c>
      <c r="M414" s="395">
        <v>99</v>
      </c>
      <c r="N414" s="395">
        <v>99</v>
      </c>
      <c r="O414" s="395">
        <v>99</v>
      </c>
      <c r="P414" s="395">
        <v>9999</v>
      </c>
      <c r="Q414" s="395"/>
      <c r="R414" s="395"/>
      <c r="S414" s="395"/>
      <c r="T414" s="395"/>
      <c r="U414" s="395"/>
      <c r="V414" s="395"/>
      <c r="W414" s="395"/>
      <c r="X414" s="395"/>
      <c r="Y414" s="395"/>
      <c r="Z414" s="395"/>
      <c r="AA414" s="395"/>
      <c r="AB414" s="395"/>
      <c r="AC414" s="395"/>
      <c r="AD414" s="395"/>
      <c r="AE414" s="395"/>
      <c r="AF414" s="395"/>
      <c r="AG414" s="395"/>
      <c r="AH414" s="395"/>
      <c r="AI414" s="395"/>
      <c r="AJ414" s="395"/>
      <c r="AK414" s="395"/>
      <c r="AL414" s="395"/>
      <c r="AM414" s="395"/>
      <c r="AN414" s="395"/>
      <c r="AO414" s="395"/>
      <c r="AP414" s="395"/>
    </row>
    <row r="415" spans="1:42">
      <c r="A415" s="395">
        <v>8</v>
      </c>
      <c r="B415" s="395">
        <v>120</v>
      </c>
      <c r="C415" s="395">
        <v>2018</v>
      </c>
      <c r="D415" s="395">
        <v>99</v>
      </c>
      <c r="E415" s="395">
        <v>99</v>
      </c>
      <c r="F415" s="395">
        <v>99</v>
      </c>
      <c r="G415" s="395">
        <v>99</v>
      </c>
      <c r="H415" s="395">
        <v>2</v>
      </c>
      <c r="I415" s="395">
        <v>99</v>
      </c>
      <c r="J415" s="395">
        <v>141</v>
      </c>
      <c r="K415" s="395">
        <v>99</v>
      </c>
      <c r="L415" s="395">
        <v>99</v>
      </c>
      <c r="M415" s="395">
        <v>99</v>
      </c>
      <c r="N415" s="395">
        <v>99</v>
      </c>
      <c r="O415" s="395">
        <v>99</v>
      </c>
      <c r="P415" s="395">
        <v>9999</v>
      </c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</row>
    <row r="416" spans="1:42">
      <c r="A416" s="395">
        <v>8</v>
      </c>
      <c r="B416" s="395">
        <v>121</v>
      </c>
      <c r="C416" s="395">
        <v>2018</v>
      </c>
      <c r="D416" s="395">
        <v>99</v>
      </c>
      <c r="E416" s="395">
        <v>99</v>
      </c>
      <c r="F416" s="395">
        <v>99</v>
      </c>
      <c r="G416" s="395">
        <v>99</v>
      </c>
      <c r="H416" s="395">
        <v>2</v>
      </c>
      <c r="I416" s="395">
        <v>99</v>
      </c>
      <c r="J416" s="395">
        <v>143</v>
      </c>
      <c r="K416" s="395">
        <v>99</v>
      </c>
      <c r="L416" s="395">
        <v>99</v>
      </c>
      <c r="M416" s="395">
        <v>99</v>
      </c>
      <c r="N416" s="395">
        <v>99</v>
      </c>
      <c r="O416" s="395">
        <v>99</v>
      </c>
      <c r="P416" s="395">
        <v>9999</v>
      </c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</row>
    <row r="417" spans="1:42">
      <c r="A417" s="395">
        <v>8</v>
      </c>
      <c r="B417" s="395">
        <v>122</v>
      </c>
      <c r="C417" s="395">
        <v>2018</v>
      </c>
      <c r="D417" s="395">
        <v>99</v>
      </c>
      <c r="E417" s="395">
        <v>99</v>
      </c>
      <c r="F417" s="395">
        <v>99</v>
      </c>
      <c r="G417" s="395">
        <v>99</v>
      </c>
      <c r="H417" s="395">
        <v>2</v>
      </c>
      <c r="I417" s="395">
        <v>99</v>
      </c>
      <c r="J417" s="395">
        <v>147</v>
      </c>
      <c r="K417" s="395">
        <v>99</v>
      </c>
      <c r="L417" s="395">
        <v>99</v>
      </c>
      <c r="M417" s="395">
        <v>99</v>
      </c>
      <c r="N417" s="395">
        <v>99</v>
      </c>
      <c r="O417" s="395">
        <v>99</v>
      </c>
      <c r="P417" s="395">
        <v>9999</v>
      </c>
      <c r="Q417" s="395"/>
      <c r="R417" s="395"/>
      <c r="S417" s="395"/>
      <c r="T417" s="395"/>
      <c r="U417" s="395"/>
      <c r="V417" s="395"/>
      <c r="W417" s="395"/>
      <c r="X417" s="395"/>
      <c r="Y417" s="395"/>
      <c r="Z417" s="395"/>
      <c r="AA417" s="395"/>
      <c r="AB417" s="395"/>
      <c r="AC417" s="395"/>
      <c r="AD417" s="395"/>
      <c r="AE417" s="395"/>
      <c r="AF417" s="395"/>
      <c r="AG417" s="395"/>
      <c r="AH417" s="395"/>
      <c r="AI417" s="395"/>
      <c r="AJ417" s="395"/>
      <c r="AK417" s="395"/>
      <c r="AL417" s="395"/>
      <c r="AM417" s="395"/>
      <c r="AN417" s="395"/>
      <c r="AO417" s="395"/>
      <c r="AP417" s="395"/>
    </row>
    <row r="418" spans="1:42">
      <c r="A418" s="395">
        <v>8</v>
      </c>
      <c r="B418" s="395">
        <v>123</v>
      </c>
      <c r="C418" s="395">
        <v>2018</v>
      </c>
      <c r="D418" s="395">
        <v>99</v>
      </c>
      <c r="E418" s="395">
        <v>99</v>
      </c>
      <c r="F418" s="395">
        <v>99</v>
      </c>
      <c r="G418" s="395">
        <v>99</v>
      </c>
      <c r="H418" s="395">
        <v>1</v>
      </c>
      <c r="I418" s="395">
        <v>99</v>
      </c>
      <c r="J418" s="395">
        <v>155</v>
      </c>
      <c r="K418" s="395">
        <v>99</v>
      </c>
      <c r="L418" s="395">
        <v>99</v>
      </c>
      <c r="M418" s="395">
        <v>99</v>
      </c>
      <c r="N418" s="395">
        <v>99</v>
      </c>
      <c r="O418" s="395">
        <v>99</v>
      </c>
      <c r="P418" s="395">
        <v>9999</v>
      </c>
      <c r="Q418" s="395"/>
      <c r="R418" s="395"/>
      <c r="S418" s="395"/>
      <c r="T418" s="395"/>
      <c r="U418" s="395"/>
      <c r="V418" s="395"/>
      <c r="W418" s="395"/>
      <c r="X418" s="395"/>
      <c r="Y418" s="395"/>
      <c r="Z418" s="395"/>
      <c r="AA418" s="395"/>
      <c r="AB418" s="395"/>
      <c r="AC418" s="395"/>
      <c r="AD418" s="395"/>
      <c r="AE418" s="395"/>
      <c r="AF418" s="395"/>
      <c r="AG418" s="395"/>
      <c r="AH418" s="395"/>
      <c r="AI418" s="395"/>
      <c r="AJ418" s="395"/>
      <c r="AK418" s="395"/>
      <c r="AL418" s="395"/>
      <c r="AM418" s="395"/>
      <c r="AN418" s="395"/>
      <c r="AO418" s="395"/>
      <c r="AP418" s="395"/>
    </row>
    <row r="419" spans="1:42">
      <c r="A419" s="395">
        <v>8</v>
      </c>
      <c r="B419" s="395">
        <v>124</v>
      </c>
      <c r="C419" s="395">
        <v>2018</v>
      </c>
      <c r="D419" s="395">
        <v>99</v>
      </c>
      <c r="E419" s="395">
        <v>99</v>
      </c>
      <c r="F419" s="395">
        <v>99</v>
      </c>
      <c r="G419" s="395">
        <v>99</v>
      </c>
      <c r="H419" s="395">
        <v>2</v>
      </c>
      <c r="I419" s="395">
        <v>99</v>
      </c>
      <c r="J419" s="395">
        <v>160</v>
      </c>
      <c r="K419" s="395">
        <v>99</v>
      </c>
      <c r="L419" s="395">
        <v>99</v>
      </c>
      <c r="M419" s="395">
        <v>99</v>
      </c>
      <c r="N419" s="395">
        <v>99</v>
      </c>
      <c r="O419" s="395">
        <v>99</v>
      </c>
      <c r="P419" s="395">
        <v>9999</v>
      </c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</row>
    <row r="420" spans="1:42">
      <c r="A420" s="395">
        <v>8</v>
      </c>
      <c r="B420" s="395">
        <v>125</v>
      </c>
      <c r="C420" s="395">
        <v>2018</v>
      </c>
      <c r="D420" s="395">
        <v>99</v>
      </c>
      <c r="E420" s="395">
        <v>99</v>
      </c>
      <c r="F420" s="395">
        <v>99</v>
      </c>
      <c r="G420" s="395">
        <v>99</v>
      </c>
      <c r="H420" s="395">
        <v>1</v>
      </c>
      <c r="I420" s="395">
        <v>99</v>
      </c>
      <c r="J420" s="395">
        <v>171</v>
      </c>
      <c r="K420" s="395">
        <v>99</v>
      </c>
      <c r="L420" s="395">
        <v>99</v>
      </c>
      <c r="M420" s="395">
        <v>99</v>
      </c>
      <c r="N420" s="395">
        <v>99</v>
      </c>
      <c r="O420" s="395">
        <v>99</v>
      </c>
      <c r="P420" s="395">
        <v>9999</v>
      </c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</row>
    <row r="421" spans="1:42">
      <c r="A421" s="395">
        <v>8</v>
      </c>
      <c r="B421" s="395">
        <v>126</v>
      </c>
      <c r="C421" s="395">
        <v>2018</v>
      </c>
      <c r="D421" s="395">
        <v>99</v>
      </c>
      <c r="E421" s="395">
        <v>99</v>
      </c>
      <c r="F421" s="395">
        <v>99</v>
      </c>
      <c r="G421" s="395">
        <v>99</v>
      </c>
      <c r="H421" s="395">
        <v>2</v>
      </c>
      <c r="I421" s="395">
        <v>99</v>
      </c>
      <c r="J421" s="395">
        <v>181</v>
      </c>
      <c r="K421" s="395">
        <v>99</v>
      </c>
      <c r="L421" s="395">
        <v>99</v>
      </c>
      <c r="M421" s="395">
        <v>99</v>
      </c>
      <c r="N421" s="395">
        <v>99</v>
      </c>
      <c r="O421" s="395">
        <v>99</v>
      </c>
      <c r="P421" s="395">
        <v>9999</v>
      </c>
      <c r="Q421" s="395"/>
      <c r="R421" s="395"/>
      <c r="S421" s="395"/>
      <c r="T421" s="395"/>
      <c r="U421" s="395"/>
      <c r="V421" s="395"/>
      <c r="W421" s="395"/>
      <c r="X421" s="395"/>
      <c r="Y421" s="395"/>
      <c r="Z421" s="395"/>
      <c r="AA421" s="395"/>
      <c r="AB421" s="395"/>
      <c r="AC421" s="395"/>
      <c r="AD421" s="395"/>
      <c r="AE421" s="395"/>
      <c r="AF421" s="395"/>
      <c r="AG421" s="395"/>
      <c r="AH421" s="395"/>
      <c r="AI421" s="395"/>
      <c r="AJ421" s="395"/>
      <c r="AK421" s="395"/>
      <c r="AL421" s="395"/>
      <c r="AM421" s="395"/>
      <c r="AN421" s="395"/>
      <c r="AO421" s="395"/>
      <c r="AP421" s="395"/>
    </row>
    <row r="422" spans="1:42">
      <c r="A422" s="395">
        <v>8</v>
      </c>
      <c r="B422" s="395">
        <v>127</v>
      </c>
      <c r="C422" s="395">
        <v>2018</v>
      </c>
      <c r="D422" s="395">
        <v>99</v>
      </c>
      <c r="E422" s="395">
        <v>99</v>
      </c>
      <c r="F422" s="395">
        <v>99</v>
      </c>
      <c r="G422" s="395">
        <v>99</v>
      </c>
      <c r="H422" s="395">
        <v>2</v>
      </c>
      <c r="I422" s="395">
        <v>99</v>
      </c>
      <c r="J422" s="395">
        <v>470</v>
      </c>
      <c r="K422" s="395">
        <v>99</v>
      </c>
      <c r="L422" s="395">
        <v>99</v>
      </c>
      <c r="M422" s="395">
        <v>99</v>
      </c>
      <c r="N422" s="395">
        <v>99</v>
      </c>
      <c r="O422" s="395">
        <v>99</v>
      </c>
      <c r="P422" s="395">
        <v>9999</v>
      </c>
      <c r="Q422" s="395"/>
      <c r="R422" s="395"/>
      <c r="S422" s="395"/>
      <c r="T422" s="395"/>
      <c r="U422" s="395"/>
      <c r="V422" s="395"/>
      <c r="W422" s="395"/>
      <c r="X422" s="395"/>
      <c r="Y422" s="395"/>
      <c r="Z422" s="395"/>
      <c r="AA422" s="395"/>
      <c r="AB422" s="395"/>
      <c r="AC422" s="395"/>
      <c r="AD422" s="395"/>
      <c r="AE422" s="395"/>
      <c r="AF422" s="395"/>
      <c r="AG422" s="395"/>
      <c r="AH422" s="395"/>
      <c r="AI422" s="395"/>
      <c r="AJ422" s="395"/>
      <c r="AK422" s="395"/>
      <c r="AL422" s="395"/>
      <c r="AM422" s="395"/>
      <c r="AN422" s="395"/>
      <c r="AO422" s="395"/>
      <c r="AP422" s="395"/>
    </row>
    <row r="423" spans="1:42">
      <c r="A423" s="395">
        <v>8</v>
      </c>
      <c r="B423" s="395">
        <v>128</v>
      </c>
      <c r="C423" s="395">
        <v>2018</v>
      </c>
      <c r="D423" s="395">
        <v>99</v>
      </c>
      <c r="E423" s="395">
        <v>99</v>
      </c>
      <c r="F423" s="395">
        <v>99</v>
      </c>
      <c r="G423" s="395">
        <v>99</v>
      </c>
      <c r="H423" s="395">
        <v>1</v>
      </c>
      <c r="I423" s="395">
        <v>99</v>
      </c>
      <c r="J423" s="395">
        <v>643</v>
      </c>
      <c r="K423" s="395">
        <v>99</v>
      </c>
      <c r="L423" s="395">
        <v>99</v>
      </c>
      <c r="M423" s="395">
        <v>99</v>
      </c>
      <c r="N423" s="395">
        <v>99</v>
      </c>
      <c r="O423" s="395">
        <v>99</v>
      </c>
      <c r="P423" s="395">
        <v>9999</v>
      </c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</row>
    <row r="424" spans="1:42">
      <c r="A424" s="395">
        <v>8</v>
      </c>
      <c r="B424" s="395">
        <v>129</v>
      </c>
      <c r="C424" s="395">
        <v>2018</v>
      </c>
      <c r="D424" s="395">
        <v>99</v>
      </c>
      <c r="E424" s="395">
        <v>99</v>
      </c>
      <c r="F424" s="395">
        <v>99</v>
      </c>
      <c r="G424" s="395">
        <v>99</v>
      </c>
      <c r="H424" s="395">
        <v>1</v>
      </c>
      <c r="I424" s="395">
        <v>99</v>
      </c>
      <c r="J424" s="395">
        <v>802</v>
      </c>
      <c r="K424" s="395">
        <v>99</v>
      </c>
      <c r="L424" s="395">
        <v>99</v>
      </c>
      <c r="M424" s="395">
        <v>99</v>
      </c>
      <c r="N424" s="395">
        <v>99</v>
      </c>
      <c r="O424" s="395">
        <v>99</v>
      </c>
      <c r="P424" s="395">
        <v>9999</v>
      </c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</row>
    <row r="425" spans="1:42">
      <c r="A425" s="395">
        <v>8</v>
      </c>
      <c r="B425" s="395">
        <v>130</v>
      </c>
      <c r="C425" s="395">
        <v>2017</v>
      </c>
      <c r="D425" s="395">
        <v>99</v>
      </c>
      <c r="E425" s="395">
        <v>99</v>
      </c>
      <c r="F425" s="395">
        <v>99</v>
      </c>
      <c r="G425" s="395">
        <v>99</v>
      </c>
      <c r="H425" s="395">
        <v>1</v>
      </c>
      <c r="I425" s="395">
        <v>99</v>
      </c>
      <c r="J425" s="395">
        <v>103</v>
      </c>
      <c r="K425" s="395">
        <v>99</v>
      </c>
      <c r="L425" s="395">
        <v>99</v>
      </c>
      <c r="M425" s="395">
        <v>99</v>
      </c>
      <c r="N425" s="395">
        <v>99</v>
      </c>
      <c r="O425" s="395">
        <v>99</v>
      </c>
      <c r="P425" s="395">
        <v>9999</v>
      </c>
      <c r="Q425" s="395"/>
      <c r="R425" s="395"/>
      <c r="S425" s="395"/>
      <c r="T425" s="395"/>
      <c r="U425" s="395"/>
      <c r="V425" s="395"/>
      <c r="W425" s="395"/>
      <c r="X425" s="395"/>
      <c r="Y425" s="395"/>
      <c r="Z425" s="395"/>
      <c r="AA425" s="395"/>
      <c r="AB425" s="395"/>
      <c r="AC425" s="395"/>
      <c r="AD425" s="395"/>
      <c r="AE425" s="395"/>
      <c r="AF425" s="395"/>
      <c r="AG425" s="395"/>
      <c r="AH425" s="395"/>
      <c r="AI425" s="395"/>
      <c r="AJ425" s="395"/>
      <c r="AK425" s="395"/>
      <c r="AL425" s="395"/>
      <c r="AM425" s="395"/>
      <c r="AN425" s="395"/>
      <c r="AO425" s="395"/>
      <c r="AP425" s="395"/>
    </row>
    <row r="426" spans="1:42">
      <c r="A426" s="395">
        <v>8</v>
      </c>
      <c r="B426" s="395">
        <v>131</v>
      </c>
      <c r="C426" s="395">
        <v>2017</v>
      </c>
      <c r="D426" s="395">
        <v>99</v>
      </c>
      <c r="E426" s="395">
        <v>99</v>
      </c>
      <c r="F426" s="395">
        <v>99</v>
      </c>
      <c r="G426" s="395">
        <v>99</v>
      </c>
      <c r="H426" s="395">
        <v>2</v>
      </c>
      <c r="I426" s="395">
        <v>99</v>
      </c>
      <c r="J426" s="395">
        <v>106</v>
      </c>
      <c r="K426" s="395">
        <v>99</v>
      </c>
      <c r="L426" s="395">
        <v>99</v>
      </c>
      <c r="M426" s="395">
        <v>99</v>
      </c>
      <c r="N426" s="395">
        <v>99</v>
      </c>
      <c r="O426" s="395">
        <v>99</v>
      </c>
      <c r="P426" s="395">
        <v>9999</v>
      </c>
      <c r="Q426" s="395"/>
      <c r="R426" s="395"/>
      <c r="S426" s="395"/>
      <c r="T426" s="395"/>
      <c r="U426" s="395"/>
      <c r="V426" s="395"/>
      <c r="W426" s="395"/>
      <c r="X426" s="395"/>
      <c r="Y426" s="395"/>
      <c r="Z426" s="395"/>
      <c r="AA426" s="395"/>
      <c r="AB426" s="395"/>
      <c r="AC426" s="395"/>
      <c r="AD426" s="395"/>
      <c r="AE426" s="395"/>
      <c r="AF426" s="395"/>
      <c r="AG426" s="395"/>
      <c r="AH426" s="395"/>
      <c r="AI426" s="395"/>
      <c r="AJ426" s="395"/>
      <c r="AK426" s="395"/>
      <c r="AL426" s="395"/>
      <c r="AM426" s="395"/>
      <c r="AN426" s="395"/>
      <c r="AO426" s="395"/>
      <c r="AP426" s="395"/>
    </row>
    <row r="427" spans="1:42">
      <c r="A427" s="395">
        <v>8</v>
      </c>
      <c r="B427" s="395">
        <v>132</v>
      </c>
      <c r="C427" s="395">
        <v>2017</v>
      </c>
      <c r="D427" s="395">
        <v>99</v>
      </c>
      <c r="E427" s="395">
        <v>99</v>
      </c>
      <c r="F427" s="395">
        <v>99</v>
      </c>
      <c r="G427" s="395">
        <v>99</v>
      </c>
      <c r="H427" s="395">
        <v>1</v>
      </c>
      <c r="I427" s="395">
        <v>99</v>
      </c>
      <c r="J427" s="395">
        <v>109</v>
      </c>
      <c r="K427" s="395">
        <v>99</v>
      </c>
      <c r="L427" s="395">
        <v>99</v>
      </c>
      <c r="M427" s="395">
        <v>99</v>
      </c>
      <c r="N427" s="395">
        <v>99</v>
      </c>
      <c r="O427" s="395">
        <v>99</v>
      </c>
      <c r="P427" s="395">
        <v>9999</v>
      </c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</row>
    <row r="428" spans="1:42">
      <c r="A428" s="395">
        <v>8</v>
      </c>
      <c r="B428" s="395">
        <v>133</v>
      </c>
      <c r="C428" s="395">
        <v>2017</v>
      </c>
      <c r="D428" s="395">
        <v>99</v>
      </c>
      <c r="E428" s="395">
        <v>99</v>
      </c>
      <c r="F428" s="395">
        <v>99</v>
      </c>
      <c r="G428" s="395">
        <v>99</v>
      </c>
      <c r="H428" s="395">
        <v>1</v>
      </c>
      <c r="I428" s="395">
        <v>99</v>
      </c>
      <c r="J428" s="395">
        <v>111</v>
      </c>
      <c r="K428" s="395">
        <v>99</v>
      </c>
      <c r="L428" s="395">
        <v>99</v>
      </c>
      <c r="M428" s="395">
        <v>99</v>
      </c>
      <c r="N428" s="395">
        <v>99</v>
      </c>
      <c r="O428" s="395">
        <v>99</v>
      </c>
      <c r="P428" s="395">
        <v>9999</v>
      </c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</row>
    <row r="429" spans="1:42">
      <c r="A429" s="395">
        <v>8</v>
      </c>
      <c r="B429" s="395">
        <v>134</v>
      </c>
      <c r="C429" s="395">
        <v>2017</v>
      </c>
      <c r="D429" s="395">
        <v>99</v>
      </c>
      <c r="E429" s="395">
        <v>99</v>
      </c>
      <c r="F429" s="395">
        <v>99</v>
      </c>
      <c r="G429" s="395">
        <v>99</v>
      </c>
      <c r="H429" s="395">
        <v>1</v>
      </c>
      <c r="I429" s="395">
        <v>99</v>
      </c>
      <c r="J429" s="395">
        <v>113</v>
      </c>
      <c r="K429" s="395">
        <v>99</v>
      </c>
      <c r="L429" s="395">
        <v>99</v>
      </c>
      <c r="M429" s="395">
        <v>99</v>
      </c>
      <c r="N429" s="395">
        <v>99</v>
      </c>
      <c r="O429" s="395">
        <v>99</v>
      </c>
      <c r="P429" s="395">
        <v>9999</v>
      </c>
      <c r="Q429" s="395"/>
      <c r="R429" s="395"/>
      <c r="S429" s="395"/>
      <c r="T429" s="395"/>
      <c r="U429" s="395"/>
      <c r="V429" s="395"/>
      <c r="W429" s="395"/>
      <c r="X429" s="395"/>
      <c r="Y429" s="395"/>
      <c r="Z429" s="395"/>
      <c r="AA429" s="395"/>
      <c r="AB429" s="395"/>
      <c r="AC429" s="395"/>
      <c r="AD429" s="395"/>
      <c r="AE429" s="395"/>
      <c r="AF429" s="395"/>
      <c r="AG429" s="395"/>
      <c r="AH429" s="395"/>
      <c r="AI429" s="395"/>
      <c r="AJ429" s="395"/>
      <c r="AK429" s="395"/>
      <c r="AL429" s="395"/>
      <c r="AM429" s="395"/>
      <c r="AN429" s="395"/>
      <c r="AO429" s="395"/>
      <c r="AP429" s="395"/>
    </row>
    <row r="430" spans="1:42">
      <c r="A430" s="395">
        <v>8</v>
      </c>
      <c r="B430" s="395">
        <v>135</v>
      </c>
      <c r="C430" s="395">
        <v>2017</v>
      </c>
      <c r="D430" s="395">
        <v>99</v>
      </c>
      <c r="E430" s="395">
        <v>99</v>
      </c>
      <c r="F430" s="395">
        <v>99</v>
      </c>
      <c r="G430" s="395">
        <v>99</v>
      </c>
      <c r="H430" s="395">
        <v>1</v>
      </c>
      <c r="I430" s="395">
        <v>99</v>
      </c>
      <c r="J430" s="395">
        <v>116</v>
      </c>
      <c r="K430" s="395">
        <v>99</v>
      </c>
      <c r="L430" s="395">
        <v>99</v>
      </c>
      <c r="M430" s="395">
        <v>99</v>
      </c>
      <c r="N430" s="395">
        <v>99</v>
      </c>
      <c r="O430" s="395">
        <v>99</v>
      </c>
      <c r="P430" s="395">
        <v>9999</v>
      </c>
      <c r="Q430" s="395"/>
      <c r="R430" s="395"/>
      <c r="S430" s="395"/>
      <c r="T430" s="395"/>
      <c r="U430" s="395"/>
      <c r="V430" s="395"/>
      <c r="W430" s="395"/>
      <c r="X430" s="395"/>
      <c r="Y430" s="395"/>
      <c r="Z430" s="395"/>
      <c r="AA430" s="395"/>
      <c r="AB430" s="395"/>
      <c r="AC430" s="395"/>
      <c r="AD430" s="395"/>
      <c r="AE430" s="395"/>
      <c r="AF430" s="395"/>
      <c r="AG430" s="395"/>
      <c r="AH430" s="395"/>
      <c r="AI430" s="395"/>
      <c r="AJ430" s="395"/>
      <c r="AK430" s="395"/>
      <c r="AL430" s="395"/>
      <c r="AM430" s="395"/>
      <c r="AN430" s="395"/>
      <c r="AO430" s="395"/>
      <c r="AP430" s="395"/>
    </row>
    <row r="431" spans="1:42">
      <c r="A431" s="395">
        <v>8</v>
      </c>
      <c r="B431" s="395">
        <v>136</v>
      </c>
      <c r="C431" s="395">
        <v>2017</v>
      </c>
      <c r="D431" s="395">
        <v>99</v>
      </c>
      <c r="E431" s="395">
        <v>99</v>
      </c>
      <c r="F431" s="395">
        <v>99</v>
      </c>
      <c r="G431" s="395">
        <v>99</v>
      </c>
      <c r="H431" s="395">
        <v>2</v>
      </c>
      <c r="I431" s="395">
        <v>99</v>
      </c>
      <c r="J431" s="395">
        <v>117</v>
      </c>
      <c r="K431" s="395">
        <v>99</v>
      </c>
      <c r="L431" s="395">
        <v>99</v>
      </c>
      <c r="M431" s="395">
        <v>99</v>
      </c>
      <c r="N431" s="395">
        <v>99</v>
      </c>
      <c r="O431" s="395">
        <v>99</v>
      </c>
      <c r="P431" s="395">
        <v>9999</v>
      </c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</row>
    <row r="432" spans="1:42">
      <c r="A432" s="395">
        <v>8</v>
      </c>
      <c r="B432" s="395">
        <v>137</v>
      </c>
      <c r="C432" s="395">
        <v>2017</v>
      </c>
      <c r="D432" s="395">
        <v>99</v>
      </c>
      <c r="E432" s="395">
        <v>99</v>
      </c>
      <c r="F432" s="395">
        <v>99</v>
      </c>
      <c r="G432" s="395">
        <v>99</v>
      </c>
      <c r="H432" s="395">
        <v>1</v>
      </c>
      <c r="I432" s="395">
        <v>99</v>
      </c>
      <c r="J432" s="395">
        <v>121</v>
      </c>
      <c r="K432" s="395">
        <v>99</v>
      </c>
      <c r="L432" s="395">
        <v>99</v>
      </c>
      <c r="M432" s="395">
        <v>99</v>
      </c>
      <c r="N432" s="395">
        <v>99</v>
      </c>
      <c r="O432" s="395">
        <v>99</v>
      </c>
      <c r="P432" s="395">
        <v>9999</v>
      </c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</row>
    <row r="433" spans="1:42">
      <c r="A433" s="395">
        <v>8</v>
      </c>
      <c r="B433" s="395">
        <v>138</v>
      </c>
      <c r="C433" s="395">
        <v>2017</v>
      </c>
      <c r="D433" s="395">
        <v>99</v>
      </c>
      <c r="E433" s="395">
        <v>99</v>
      </c>
      <c r="F433" s="395">
        <v>99</v>
      </c>
      <c r="G433" s="395">
        <v>99</v>
      </c>
      <c r="H433" s="395">
        <v>1</v>
      </c>
      <c r="I433" s="395">
        <v>99</v>
      </c>
      <c r="J433" s="395">
        <v>134</v>
      </c>
      <c r="K433" s="395">
        <v>99</v>
      </c>
      <c r="L433" s="395">
        <v>99</v>
      </c>
      <c r="M433" s="395">
        <v>99</v>
      </c>
      <c r="N433" s="395">
        <v>99</v>
      </c>
      <c r="O433" s="395">
        <v>99</v>
      </c>
      <c r="P433" s="395">
        <v>9999</v>
      </c>
      <c r="Q433" s="395"/>
      <c r="R433" s="395"/>
      <c r="S433" s="395"/>
      <c r="T433" s="395"/>
      <c r="U433" s="395"/>
      <c r="V433" s="395"/>
      <c r="W433" s="395"/>
      <c r="X433" s="395"/>
      <c r="Y433" s="395"/>
      <c r="Z433" s="395"/>
      <c r="AA433" s="395"/>
      <c r="AB433" s="395"/>
      <c r="AC433" s="395"/>
      <c r="AD433" s="395"/>
      <c r="AE433" s="395"/>
      <c r="AF433" s="395"/>
      <c r="AG433" s="395"/>
      <c r="AH433" s="395"/>
      <c r="AI433" s="395"/>
      <c r="AJ433" s="395"/>
      <c r="AK433" s="395"/>
      <c r="AL433" s="395"/>
      <c r="AM433" s="395"/>
      <c r="AN433" s="395"/>
      <c r="AO433" s="395"/>
      <c r="AP433" s="395"/>
    </row>
    <row r="434" spans="1:42">
      <c r="A434" s="395">
        <v>8</v>
      </c>
      <c r="B434" s="395">
        <v>139</v>
      </c>
      <c r="C434" s="395">
        <v>2017</v>
      </c>
      <c r="D434" s="395">
        <v>99</v>
      </c>
      <c r="E434" s="395">
        <v>99</v>
      </c>
      <c r="F434" s="395">
        <v>99</v>
      </c>
      <c r="G434" s="395">
        <v>99</v>
      </c>
      <c r="H434" s="395">
        <v>2</v>
      </c>
      <c r="I434" s="395">
        <v>99</v>
      </c>
      <c r="J434" s="395">
        <v>141</v>
      </c>
      <c r="K434" s="395">
        <v>99</v>
      </c>
      <c r="L434" s="395">
        <v>99</v>
      </c>
      <c r="M434" s="395">
        <v>99</v>
      </c>
      <c r="N434" s="395">
        <v>99</v>
      </c>
      <c r="O434" s="395">
        <v>99</v>
      </c>
      <c r="P434" s="395">
        <v>9999</v>
      </c>
      <c r="Q434" s="395"/>
      <c r="R434" s="395"/>
      <c r="S434" s="395"/>
      <c r="T434" s="395"/>
      <c r="U434" s="395"/>
      <c r="V434" s="395"/>
      <c r="W434" s="395"/>
      <c r="X434" s="395"/>
      <c r="Y434" s="395"/>
      <c r="Z434" s="395"/>
      <c r="AA434" s="395"/>
      <c r="AB434" s="395"/>
      <c r="AC434" s="395"/>
      <c r="AD434" s="395"/>
      <c r="AE434" s="395"/>
      <c r="AF434" s="395"/>
      <c r="AG434" s="395"/>
      <c r="AH434" s="395"/>
      <c r="AI434" s="395"/>
      <c r="AJ434" s="395"/>
      <c r="AK434" s="395"/>
      <c r="AL434" s="395"/>
      <c r="AM434" s="395"/>
      <c r="AN434" s="395"/>
      <c r="AO434" s="395"/>
      <c r="AP434" s="395"/>
    </row>
    <row r="435" spans="1:42">
      <c r="A435" s="395">
        <v>8</v>
      </c>
      <c r="B435" s="395">
        <v>140</v>
      </c>
      <c r="C435" s="395">
        <v>2017</v>
      </c>
      <c r="D435" s="395">
        <v>99</v>
      </c>
      <c r="E435" s="395">
        <v>99</v>
      </c>
      <c r="F435" s="395">
        <v>99</v>
      </c>
      <c r="G435" s="395">
        <v>99</v>
      </c>
      <c r="H435" s="395">
        <v>2</v>
      </c>
      <c r="I435" s="395">
        <v>99</v>
      </c>
      <c r="J435" s="395">
        <v>143</v>
      </c>
      <c r="K435" s="395">
        <v>99</v>
      </c>
      <c r="L435" s="395">
        <v>99</v>
      </c>
      <c r="M435" s="395">
        <v>99</v>
      </c>
      <c r="N435" s="395">
        <v>99</v>
      </c>
      <c r="O435" s="395">
        <v>99</v>
      </c>
      <c r="P435" s="395">
        <v>9999</v>
      </c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</row>
    <row r="436" spans="1:42">
      <c r="A436" s="395">
        <v>8</v>
      </c>
      <c r="B436" s="395">
        <v>141</v>
      </c>
      <c r="C436" s="395">
        <v>2017</v>
      </c>
      <c r="D436" s="395">
        <v>99</v>
      </c>
      <c r="E436" s="395">
        <v>99</v>
      </c>
      <c r="F436" s="395">
        <v>99</v>
      </c>
      <c r="G436" s="395">
        <v>99</v>
      </c>
      <c r="H436" s="395">
        <v>2</v>
      </c>
      <c r="I436" s="395">
        <v>99</v>
      </c>
      <c r="J436" s="395">
        <v>147</v>
      </c>
      <c r="K436" s="395">
        <v>99</v>
      </c>
      <c r="L436" s="395">
        <v>99</v>
      </c>
      <c r="M436" s="395">
        <v>99</v>
      </c>
      <c r="N436" s="395">
        <v>99</v>
      </c>
      <c r="O436" s="395">
        <v>99</v>
      </c>
      <c r="P436" s="395">
        <v>9999</v>
      </c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</row>
    <row r="437" spans="1:42">
      <c r="A437" s="395">
        <v>8</v>
      </c>
      <c r="B437" s="395">
        <v>142</v>
      </c>
      <c r="C437" s="395">
        <v>2017</v>
      </c>
      <c r="D437" s="395">
        <v>99</v>
      </c>
      <c r="E437" s="395">
        <v>99</v>
      </c>
      <c r="F437" s="395">
        <v>99</v>
      </c>
      <c r="G437" s="395">
        <v>99</v>
      </c>
      <c r="H437" s="395">
        <v>1</v>
      </c>
      <c r="I437" s="395">
        <v>99</v>
      </c>
      <c r="J437" s="395">
        <v>155</v>
      </c>
      <c r="K437" s="395">
        <v>99</v>
      </c>
      <c r="L437" s="395">
        <v>99</v>
      </c>
      <c r="M437" s="395">
        <v>99</v>
      </c>
      <c r="N437" s="395">
        <v>99</v>
      </c>
      <c r="O437" s="395">
        <v>99</v>
      </c>
      <c r="P437" s="395">
        <v>9999</v>
      </c>
      <c r="Q437" s="395"/>
      <c r="R437" s="395"/>
      <c r="S437" s="395"/>
      <c r="T437" s="395"/>
      <c r="U437" s="395"/>
      <c r="V437" s="395"/>
      <c r="W437" s="395"/>
      <c r="X437" s="395"/>
      <c r="Y437" s="395"/>
      <c r="Z437" s="395"/>
      <c r="AA437" s="395"/>
      <c r="AB437" s="395"/>
      <c r="AC437" s="395"/>
      <c r="AD437" s="395"/>
      <c r="AE437" s="395"/>
      <c r="AF437" s="395"/>
      <c r="AG437" s="395"/>
      <c r="AH437" s="395"/>
      <c r="AI437" s="395"/>
      <c r="AJ437" s="395"/>
      <c r="AK437" s="395"/>
      <c r="AL437" s="395"/>
      <c r="AM437" s="395"/>
      <c r="AN437" s="395"/>
      <c r="AO437" s="395"/>
      <c r="AP437" s="395"/>
    </row>
    <row r="438" spans="1:42">
      <c r="A438" s="395">
        <v>8</v>
      </c>
      <c r="B438" s="395">
        <v>143</v>
      </c>
      <c r="C438" s="395">
        <v>2017</v>
      </c>
      <c r="D438" s="395">
        <v>99</v>
      </c>
      <c r="E438" s="395">
        <v>99</v>
      </c>
      <c r="F438" s="395">
        <v>99</v>
      </c>
      <c r="G438" s="395">
        <v>99</v>
      </c>
      <c r="H438" s="395">
        <v>2</v>
      </c>
      <c r="I438" s="395">
        <v>99</v>
      </c>
      <c r="J438" s="395">
        <v>160</v>
      </c>
      <c r="K438" s="395">
        <v>99</v>
      </c>
      <c r="L438" s="395">
        <v>99</v>
      </c>
      <c r="M438" s="395">
        <v>99</v>
      </c>
      <c r="N438" s="395">
        <v>99</v>
      </c>
      <c r="O438" s="395">
        <v>99</v>
      </c>
      <c r="P438" s="395">
        <v>9999</v>
      </c>
      <c r="Q438" s="395"/>
      <c r="R438" s="395"/>
      <c r="S438" s="395"/>
      <c r="T438" s="395"/>
      <c r="U438" s="395"/>
      <c r="V438" s="395"/>
      <c r="W438" s="395"/>
      <c r="X438" s="395"/>
      <c r="Y438" s="395"/>
      <c r="Z438" s="395"/>
      <c r="AA438" s="395"/>
      <c r="AB438" s="395"/>
      <c r="AC438" s="395"/>
      <c r="AD438" s="395"/>
      <c r="AE438" s="395"/>
      <c r="AF438" s="395"/>
      <c r="AG438" s="395"/>
      <c r="AH438" s="395"/>
      <c r="AI438" s="395"/>
      <c r="AJ438" s="395"/>
      <c r="AK438" s="395"/>
      <c r="AL438" s="395"/>
      <c r="AM438" s="395"/>
      <c r="AN438" s="395"/>
      <c r="AO438" s="395"/>
      <c r="AP438" s="395"/>
    </row>
    <row r="439" spans="1:42">
      <c r="A439" s="395">
        <v>8</v>
      </c>
      <c r="B439" s="395">
        <v>144</v>
      </c>
      <c r="C439" s="395">
        <v>2017</v>
      </c>
      <c r="D439" s="395">
        <v>99</v>
      </c>
      <c r="E439" s="395">
        <v>99</v>
      </c>
      <c r="F439" s="395">
        <v>99</v>
      </c>
      <c r="G439" s="395">
        <v>99</v>
      </c>
      <c r="H439" s="395">
        <v>1</v>
      </c>
      <c r="I439" s="395">
        <v>99</v>
      </c>
      <c r="J439" s="395">
        <v>171</v>
      </c>
      <c r="K439" s="395">
        <v>99</v>
      </c>
      <c r="L439" s="395">
        <v>99</v>
      </c>
      <c r="M439" s="395">
        <v>99</v>
      </c>
      <c r="N439" s="395">
        <v>99</v>
      </c>
      <c r="O439" s="395">
        <v>99</v>
      </c>
      <c r="P439" s="395">
        <v>9999</v>
      </c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</row>
    <row r="440" spans="1:42">
      <c r="A440" s="395">
        <v>8</v>
      </c>
      <c r="B440" s="395">
        <v>145</v>
      </c>
      <c r="C440" s="395">
        <v>2017</v>
      </c>
      <c r="D440" s="395">
        <v>99</v>
      </c>
      <c r="E440" s="395">
        <v>99</v>
      </c>
      <c r="F440" s="395">
        <v>99</v>
      </c>
      <c r="G440" s="395">
        <v>99</v>
      </c>
      <c r="H440" s="395">
        <v>2</v>
      </c>
      <c r="I440" s="395">
        <v>99</v>
      </c>
      <c r="J440" s="395">
        <v>181</v>
      </c>
      <c r="K440" s="395">
        <v>99</v>
      </c>
      <c r="L440" s="395">
        <v>99</v>
      </c>
      <c r="M440" s="395">
        <v>99</v>
      </c>
      <c r="N440" s="395">
        <v>99</v>
      </c>
      <c r="O440" s="395">
        <v>99</v>
      </c>
      <c r="P440" s="395">
        <v>9999</v>
      </c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</row>
    <row r="441" spans="1:42">
      <c r="A441" s="395">
        <v>8</v>
      </c>
      <c r="B441" s="395">
        <v>146</v>
      </c>
      <c r="C441" s="395">
        <v>2017</v>
      </c>
      <c r="D441" s="395">
        <v>99</v>
      </c>
      <c r="E441" s="395">
        <v>99</v>
      </c>
      <c r="F441" s="395">
        <v>99</v>
      </c>
      <c r="G441" s="395">
        <v>99</v>
      </c>
      <c r="H441" s="395">
        <v>2</v>
      </c>
      <c r="I441" s="395">
        <v>99</v>
      </c>
      <c r="J441" s="395">
        <v>470</v>
      </c>
      <c r="K441" s="395">
        <v>99</v>
      </c>
      <c r="L441" s="395">
        <v>99</v>
      </c>
      <c r="M441" s="395">
        <v>99</v>
      </c>
      <c r="N441" s="395">
        <v>99</v>
      </c>
      <c r="O441" s="395">
        <v>99</v>
      </c>
      <c r="P441" s="395">
        <v>9999</v>
      </c>
      <c r="Q441" s="395"/>
      <c r="R441" s="395"/>
      <c r="S441" s="395"/>
      <c r="T441" s="395"/>
      <c r="U441" s="395"/>
      <c r="V441" s="395"/>
      <c r="W441" s="395"/>
      <c r="X441" s="395"/>
      <c r="Y441" s="395"/>
      <c r="Z441" s="395"/>
      <c r="AA441" s="395"/>
      <c r="AB441" s="395"/>
      <c r="AC441" s="395"/>
      <c r="AD441" s="395"/>
      <c r="AE441" s="395"/>
      <c r="AF441" s="395"/>
      <c r="AG441" s="395"/>
      <c r="AH441" s="395"/>
      <c r="AI441" s="395"/>
      <c r="AJ441" s="395"/>
      <c r="AK441" s="395"/>
      <c r="AL441" s="395"/>
      <c r="AM441" s="395"/>
      <c r="AN441" s="395"/>
      <c r="AO441" s="395"/>
      <c r="AP441" s="395"/>
    </row>
    <row r="442" spans="1:42">
      <c r="A442" s="395">
        <v>8</v>
      </c>
      <c r="B442" s="395">
        <v>147</v>
      </c>
      <c r="C442" s="395">
        <v>2017</v>
      </c>
      <c r="D442" s="395">
        <v>99</v>
      </c>
      <c r="E442" s="395">
        <v>99</v>
      </c>
      <c r="F442" s="395">
        <v>99</v>
      </c>
      <c r="G442" s="395">
        <v>99</v>
      </c>
      <c r="H442" s="395">
        <v>1</v>
      </c>
      <c r="I442" s="395">
        <v>99</v>
      </c>
      <c r="J442" s="395">
        <v>643</v>
      </c>
      <c r="K442" s="395">
        <v>99</v>
      </c>
      <c r="L442" s="395">
        <v>99</v>
      </c>
      <c r="M442" s="395">
        <v>99</v>
      </c>
      <c r="N442" s="395">
        <v>99</v>
      </c>
      <c r="O442" s="395">
        <v>99</v>
      </c>
      <c r="P442" s="395">
        <v>9999</v>
      </c>
      <c r="Q442" s="395"/>
      <c r="R442" s="395"/>
      <c r="S442" s="395"/>
      <c r="T442" s="395"/>
      <c r="U442" s="395"/>
      <c r="V442" s="395"/>
      <c r="W442" s="395"/>
      <c r="X442" s="395"/>
      <c r="Y442" s="395"/>
      <c r="Z442" s="395"/>
      <c r="AA442" s="395"/>
      <c r="AB442" s="395"/>
      <c r="AC442" s="395"/>
      <c r="AD442" s="395"/>
      <c r="AE442" s="395"/>
      <c r="AF442" s="395"/>
      <c r="AG442" s="395"/>
      <c r="AH442" s="395"/>
      <c r="AI442" s="395"/>
      <c r="AJ442" s="395"/>
      <c r="AK442" s="395"/>
      <c r="AL442" s="395"/>
      <c r="AM442" s="395"/>
      <c r="AN442" s="395"/>
      <c r="AO442" s="395"/>
      <c r="AP442" s="395"/>
    </row>
    <row r="443" spans="1:42">
      <c r="A443" s="395">
        <v>8</v>
      </c>
      <c r="B443" s="395">
        <v>148</v>
      </c>
      <c r="C443" s="395">
        <v>2017</v>
      </c>
      <c r="D443" s="395">
        <v>99</v>
      </c>
      <c r="E443" s="395">
        <v>99</v>
      </c>
      <c r="F443" s="395">
        <v>99</v>
      </c>
      <c r="G443" s="395">
        <v>99</v>
      </c>
      <c r="H443" s="395">
        <v>1</v>
      </c>
      <c r="I443" s="395">
        <v>99</v>
      </c>
      <c r="J443" s="395">
        <v>802</v>
      </c>
      <c r="K443" s="395">
        <v>99</v>
      </c>
      <c r="L443" s="395">
        <v>99</v>
      </c>
      <c r="M443" s="395">
        <v>99</v>
      </c>
      <c r="N443" s="395">
        <v>99</v>
      </c>
      <c r="O443" s="395">
        <v>99</v>
      </c>
      <c r="P443" s="395">
        <v>9999</v>
      </c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</row>
    <row r="444" spans="1:42">
      <c r="A444" s="395">
        <v>8</v>
      </c>
      <c r="B444" s="395">
        <v>149</v>
      </c>
      <c r="C444" s="395">
        <v>2016</v>
      </c>
      <c r="D444" s="395">
        <v>99</v>
      </c>
      <c r="E444" s="395">
        <v>99</v>
      </c>
      <c r="F444" s="395">
        <v>99</v>
      </c>
      <c r="G444" s="395">
        <v>99</v>
      </c>
      <c r="H444" s="395">
        <v>1</v>
      </c>
      <c r="I444" s="395">
        <v>99</v>
      </c>
      <c r="J444" s="395">
        <v>103</v>
      </c>
      <c r="K444" s="395">
        <v>99</v>
      </c>
      <c r="L444" s="395">
        <v>99</v>
      </c>
      <c r="M444" s="395">
        <v>99</v>
      </c>
      <c r="N444" s="395">
        <v>99</v>
      </c>
      <c r="O444" s="395">
        <v>99</v>
      </c>
      <c r="P444" s="395">
        <v>9999</v>
      </c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</row>
    <row r="445" spans="1:42">
      <c r="A445" s="395">
        <v>8</v>
      </c>
      <c r="B445" s="395">
        <v>150</v>
      </c>
      <c r="C445" s="395">
        <v>2016</v>
      </c>
      <c r="D445" s="395">
        <v>99</v>
      </c>
      <c r="E445" s="395">
        <v>99</v>
      </c>
      <c r="F445" s="395">
        <v>99</v>
      </c>
      <c r="G445" s="395">
        <v>99</v>
      </c>
      <c r="H445" s="395">
        <v>2</v>
      </c>
      <c r="I445" s="395">
        <v>99</v>
      </c>
      <c r="J445" s="395">
        <v>106</v>
      </c>
      <c r="K445" s="395">
        <v>99</v>
      </c>
      <c r="L445" s="395">
        <v>99</v>
      </c>
      <c r="M445" s="395">
        <v>99</v>
      </c>
      <c r="N445" s="395">
        <v>99</v>
      </c>
      <c r="O445" s="395">
        <v>99</v>
      </c>
      <c r="P445" s="395">
        <v>9999</v>
      </c>
      <c r="Q445" s="395"/>
      <c r="R445" s="395"/>
      <c r="S445" s="395"/>
      <c r="T445" s="395"/>
      <c r="U445" s="395"/>
      <c r="V445" s="395"/>
      <c r="W445" s="395"/>
      <c r="X445" s="395"/>
      <c r="Y445" s="395"/>
      <c r="Z445" s="395"/>
      <c r="AA445" s="395"/>
      <c r="AB445" s="395"/>
      <c r="AC445" s="395"/>
      <c r="AD445" s="395"/>
      <c r="AE445" s="395"/>
      <c r="AF445" s="395"/>
      <c r="AG445" s="395"/>
      <c r="AH445" s="395"/>
      <c r="AI445" s="395"/>
      <c r="AJ445" s="395"/>
      <c r="AK445" s="395"/>
      <c r="AL445" s="395"/>
      <c r="AM445" s="395"/>
      <c r="AN445" s="395"/>
      <c r="AO445" s="395"/>
      <c r="AP445" s="395"/>
    </row>
    <row r="446" spans="1:42">
      <c r="A446" s="395">
        <v>8</v>
      </c>
      <c r="B446" s="395">
        <v>151</v>
      </c>
      <c r="C446" s="395">
        <v>2016</v>
      </c>
      <c r="D446" s="395">
        <v>99</v>
      </c>
      <c r="E446" s="395">
        <v>99</v>
      </c>
      <c r="F446" s="395">
        <v>99</v>
      </c>
      <c r="G446" s="395">
        <v>99</v>
      </c>
      <c r="H446" s="395">
        <v>1</v>
      </c>
      <c r="I446" s="395">
        <v>99</v>
      </c>
      <c r="J446" s="395">
        <v>109</v>
      </c>
      <c r="K446" s="395">
        <v>99</v>
      </c>
      <c r="L446" s="395">
        <v>99</v>
      </c>
      <c r="M446" s="395">
        <v>99</v>
      </c>
      <c r="N446" s="395">
        <v>99</v>
      </c>
      <c r="O446" s="395">
        <v>99</v>
      </c>
      <c r="P446" s="395">
        <v>9999</v>
      </c>
      <c r="Q446" s="395"/>
      <c r="R446" s="395"/>
      <c r="S446" s="395"/>
      <c r="T446" s="395"/>
      <c r="U446" s="395"/>
      <c r="V446" s="395"/>
      <c r="W446" s="395"/>
      <c r="X446" s="395"/>
      <c r="Y446" s="395"/>
      <c r="Z446" s="395"/>
      <c r="AA446" s="395"/>
      <c r="AB446" s="395"/>
      <c r="AC446" s="395"/>
      <c r="AD446" s="395"/>
      <c r="AE446" s="395"/>
      <c r="AF446" s="395"/>
      <c r="AG446" s="395"/>
      <c r="AH446" s="395"/>
      <c r="AI446" s="395"/>
      <c r="AJ446" s="395"/>
      <c r="AK446" s="395"/>
      <c r="AL446" s="395"/>
      <c r="AM446" s="395"/>
      <c r="AN446" s="395"/>
      <c r="AO446" s="395"/>
      <c r="AP446" s="395"/>
    </row>
    <row r="447" spans="1:42">
      <c r="A447" s="395">
        <v>8</v>
      </c>
      <c r="B447" s="395">
        <v>152</v>
      </c>
      <c r="C447" s="395">
        <v>2016</v>
      </c>
      <c r="D447" s="395">
        <v>99</v>
      </c>
      <c r="E447" s="395">
        <v>99</v>
      </c>
      <c r="F447" s="395">
        <v>99</v>
      </c>
      <c r="G447" s="395">
        <v>99</v>
      </c>
      <c r="H447" s="395">
        <v>1</v>
      </c>
      <c r="I447" s="395">
        <v>99</v>
      </c>
      <c r="J447" s="395">
        <v>111</v>
      </c>
      <c r="K447" s="395">
        <v>99</v>
      </c>
      <c r="L447" s="395">
        <v>99</v>
      </c>
      <c r="M447" s="395">
        <v>99</v>
      </c>
      <c r="N447" s="395">
        <v>99</v>
      </c>
      <c r="O447" s="395">
        <v>99</v>
      </c>
      <c r="P447" s="395">
        <v>9999</v>
      </c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</row>
    <row r="448" spans="1:42">
      <c r="A448" s="395">
        <v>8</v>
      </c>
      <c r="B448" s="395">
        <v>153</v>
      </c>
      <c r="C448" s="395">
        <v>2016</v>
      </c>
      <c r="D448" s="395">
        <v>99</v>
      </c>
      <c r="E448" s="395">
        <v>99</v>
      </c>
      <c r="F448" s="395">
        <v>99</v>
      </c>
      <c r="G448" s="395">
        <v>99</v>
      </c>
      <c r="H448" s="395">
        <v>1</v>
      </c>
      <c r="I448" s="395">
        <v>99</v>
      </c>
      <c r="J448" s="395">
        <v>113</v>
      </c>
      <c r="K448" s="395">
        <v>99</v>
      </c>
      <c r="L448" s="395">
        <v>99</v>
      </c>
      <c r="M448" s="395">
        <v>99</v>
      </c>
      <c r="N448" s="395">
        <v>99</v>
      </c>
      <c r="O448" s="395">
        <v>99</v>
      </c>
      <c r="P448" s="395">
        <v>9999</v>
      </c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</row>
    <row r="449" spans="1:42">
      <c r="A449" s="395">
        <v>8</v>
      </c>
      <c r="B449" s="395">
        <v>154</v>
      </c>
      <c r="C449" s="395">
        <v>2016</v>
      </c>
      <c r="D449" s="395">
        <v>99</v>
      </c>
      <c r="E449" s="395">
        <v>99</v>
      </c>
      <c r="F449" s="395">
        <v>99</v>
      </c>
      <c r="G449" s="395">
        <v>99</v>
      </c>
      <c r="H449" s="395">
        <v>1</v>
      </c>
      <c r="I449" s="395">
        <v>99</v>
      </c>
      <c r="J449" s="395">
        <v>116</v>
      </c>
      <c r="K449" s="395">
        <v>99</v>
      </c>
      <c r="L449" s="395">
        <v>99</v>
      </c>
      <c r="M449" s="395">
        <v>99</v>
      </c>
      <c r="N449" s="395">
        <v>99</v>
      </c>
      <c r="O449" s="395">
        <v>99</v>
      </c>
      <c r="P449" s="395">
        <v>9999</v>
      </c>
      <c r="Q449" s="395"/>
      <c r="R449" s="395"/>
      <c r="S449" s="395"/>
      <c r="T449" s="395"/>
      <c r="U449" s="395"/>
      <c r="V449" s="395"/>
      <c r="W449" s="395"/>
      <c r="X449" s="395"/>
      <c r="Y449" s="395"/>
      <c r="Z449" s="395"/>
      <c r="AA449" s="395"/>
      <c r="AB449" s="395"/>
      <c r="AC449" s="395"/>
      <c r="AD449" s="395"/>
      <c r="AE449" s="395"/>
      <c r="AF449" s="395"/>
      <c r="AG449" s="395"/>
      <c r="AH449" s="395"/>
      <c r="AI449" s="395"/>
      <c r="AJ449" s="395"/>
      <c r="AK449" s="395"/>
      <c r="AL449" s="395"/>
      <c r="AM449" s="395"/>
      <c r="AN449" s="395"/>
      <c r="AO449" s="395"/>
      <c r="AP449" s="395"/>
    </row>
    <row r="450" spans="1:42">
      <c r="A450" s="395">
        <v>8</v>
      </c>
      <c r="B450" s="395">
        <v>155</v>
      </c>
      <c r="C450" s="395">
        <v>2016</v>
      </c>
      <c r="D450" s="395">
        <v>99</v>
      </c>
      <c r="E450" s="395">
        <v>99</v>
      </c>
      <c r="F450" s="395">
        <v>99</v>
      </c>
      <c r="G450" s="395">
        <v>99</v>
      </c>
      <c r="H450" s="395">
        <v>2</v>
      </c>
      <c r="I450" s="395">
        <v>99</v>
      </c>
      <c r="J450" s="395">
        <v>117</v>
      </c>
      <c r="K450" s="395">
        <v>99</v>
      </c>
      <c r="L450" s="395">
        <v>99</v>
      </c>
      <c r="M450" s="395">
        <v>99</v>
      </c>
      <c r="N450" s="395">
        <v>99</v>
      </c>
      <c r="O450" s="395">
        <v>99</v>
      </c>
      <c r="P450" s="395">
        <v>9999</v>
      </c>
      <c r="Q450" s="395"/>
      <c r="R450" s="395"/>
      <c r="S450" s="395"/>
      <c r="T450" s="395"/>
      <c r="U450" s="395"/>
      <c r="V450" s="395"/>
      <c r="W450" s="395"/>
      <c r="X450" s="395"/>
      <c r="Y450" s="395"/>
      <c r="Z450" s="395"/>
      <c r="AA450" s="395"/>
      <c r="AB450" s="395"/>
      <c r="AC450" s="395"/>
      <c r="AD450" s="395"/>
      <c r="AE450" s="395"/>
      <c r="AF450" s="395"/>
      <c r="AG450" s="395"/>
      <c r="AH450" s="395"/>
      <c r="AI450" s="395"/>
      <c r="AJ450" s="395"/>
      <c r="AK450" s="395"/>
      <c r="AL450" s="395"/>
      <c r="AM450" s="395"/>
      <c r="AN450" s="395"/>
      <c r="AO450" s="395"/>
      <c r="AP450" s="395"/>
    </row>
    <row r="451" spans="1:42">
      <c r="A451" s="395">
        <v>8</v>
      </c>
      <c r="B451" s="395">
        <v>156</v>
      </c>
      <c r="C451" s="395">
        <v>2016</v>
      </c>
      <c r="D451" s="395">
        <v>99</v>
      </c>
      <c r="E451" s="395">
        <v>99</v>
      </c>
      <c r="F451" s="395">
        <v>99</v>
      </c>
      <c r="G451" s="395">
        <v>99</v>
      </c>
      <c r="H451" s="395">
        <v>1</v>
      </c>
      <c r="I451" s="395">
        <v>99</v>
      </c>
      <c r="J451" s="395">
        <v>121</v>
      </c>
      <c r="K451" s="395">
        <v>99</v>
      </c>
      <c r="L451" s="395">
        <v>99</v>
      </c>
      <c r="M451" s="395">
        <v>99</v>
      </c>
      <c r="N451" s="395">
        <v>99</v>
      </c>
      <c r="O451" s="395">
        <v>99</v>
      </c>
      <c r="P451" s="395">
        <v>9999</v>
      </c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</row>
    <row r="452" spans="1:42">
      <c r="A452" s="395">
        <v>8</v>
      </c>
      <c r="B452" s="395">
        <v>157</v>
      </c>
      <c r="C452" s="395">
        <v>2016</v>
      </c>
      <c r="D452" s="395">
        <v>99</v>
      </c>
      <c r="E452" s="395">
        <v>99</v>
      </c>
      <c r="F452" s="395">
        <v>99</v>
      </c>
      <c r="G452" s="395">
        <v>99</v>
      </c>
      <c r="H452" s="395">
        <v>1</v>
      </c>
      <c r="I452" s="395">
        <v>99</v>
      </c>
      <c r="J452" s="395">
        <v>134</v>
      </c>
      <c r="K452" s="395">
        <v>99</v>
      </c>
      <c r="L452" s="395">
        <v>99</v>
      </c>
      <c r="M452" s="395">
        <v>99</v>
      </c>
      <c r="N452" s="395">
        <v>99</v>
      </c>
      <c r="O452" s="395">
        <v>99</v>
      </c>
      <c r="P452" s="395">
        <v>9999</v>
      </c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</row>
    <row r="453" spans="1:42">
      <c r="A453" s="395">
        <v>8</v>
      </c>
      <c r="B453" s="395">
        <v>158</v>
      </c>
      <c r="C453" s="395">
        <v>2016</v>
      </c>
      <c r="D453" s="395">
        <v>99</v>
      </c>
      <c r="E453" s="395">
        <v>99</v>
      </c>
      <c r="F453" s="395">
        <v>99</v>
      </c>
      <c r="G453" s="395">
        <v>99</v>
      </c>
      <c r="H453" s="395">
        <v>2</v>
      </c>
      <c r="I453" s="395">
        <v>99</v>
      </c>
      <c r="J453" s="395">
        <v>141</v>
      </c>
      <c r="K453" s="395">
        <v>99</v>
      </c>
      <c r="L453" s="395">
        <v>99</v>
      </c>
      <c r="M453" s="395">
        <v>99</v>
      </c>
      <c r="N453" s="395">
        <v>99</v>
      </c>
      <c r="O453" s="395">
        <v>99</v>
      </c>
      <c r="P453" s="395">
        <v>9999</v>
      </c>
      <c r="Q453" s="395"/>
      <c r="R453" s="395"/>
      <c r="S453" s="395"/>
      <c r="T453" s="395"/>
      <c r="U453" s="395"/>
      <c r="V453" s="395"/>
      <c r="W453" s="395"/>
      <c r="X453" s="395"/>
      <c r="Y453" s="395"/>
      <c r="Z453" s="395"/>
      <c r="AA453" s="395"/>
      <c r="AB453" s="395"/>
      <c r="AC453" s="395"/>
      <c r="AD453" s="395"/>
      <c r="AE453" s="395"/>
      <c r="AF453" s="395"/>
      <c r="AG453" s="395"/>
      <c r="AH453" s="395"/>
      <c r="AI453" s="395"/>
      <c r="AJ453" s="395"/>
      <c r="AK453" s="395"/>
      <c r="AL453" s="395"/>
      <c r="AM453" s="395"/>
      <c r="AN453" s="395"/>
      <c r="AO453" s="395"/>
      <c r="AP453" s="395"/>
    </row>
    <row r="454" spans="1:42">
      <c r="A454" s="395">
        <v>8</v>
      </c>
      <c r="B454" s="395">
        <v>159</v>
      </c>
      <c r="C454" s="395">
        <v>2016</v>
      </c>
      <c r="D454" s="395">
        <v>99</v>
      </c>
      <c r="E454" s="395">
        <v>99</v>
      </c>
      <c r="F454" s="395">
        <v>99</v>
      </c>
      <c r="G454" s="395">
        <v>99</v>
      </c>
      <c r="H454" s="395">
        <v>2</v>
      </c>
      <c r="I454" s="395">
        <v>99</v>
      </c>
      <c r="J454" s="395">
        <v>143</v>
      </c>
      <c r="K454" s="395">
        <v>99</v>
      </c>
      <c r="L454" s="395">
        <v>99</v>
      </c>
      <c r="M454" s="395">
        <v>99</v>
      </c>
      <c r="N454" s="395">
        <v>99</v>
      </c>
      <c r="O454" s="395">
        <v>99</v>
      </c>
      <c r="P454" s="395">
        <v>9999</v>
      </c>
      <c r="Q454" s="395"/>
      <c r="R454" s="395"/>
      <c r="S454" s="395"/>
      <c r="T454" s="395"/>
      <c r="U454" s="395"/>
      <c r="V454" s="395"/>
      <c r="W454" s="395"/>
      <c r="X454" s="395"/>
      <c r="Y454" s="395"/>
      <c r="Z454" s="395"/>
      <c r="AA454" s="395"/>
      <c r="AB454" s="395"/>
      <c r="AC454" s="395"/>
      <c r="AD454" s="395"/>
      <c r="AE454" s="395"/>
      <c r="AF454" s="395"/>
      <c r="AG454" s="395"/>
      <c r="AH454" s="395"/>
      <c r="AI454" s="395"/>
      <c r="AJ454" s="395"/>
      <c r="AK454" s="395"/>
      <c r="AL454" s="395"/>
      <c r="AM454" s="395"/>
      <c r="AN454" s="395"/>
      <c r="AO454" s="395"/>
      <c r="AP454" s="395"/>
    </row>
    <row r="455" spans="1:42">
      <c r="A455" s="395">
        <v>8</v>
      </c>
      <c r="B455" s="395">
        <v>160</v>
      </c>
      <c r="C455" s="395">
        <v>2016</v>
      </c>
      <c r="D455" s="395">
        <v>99</v>
      </c>
      <c r="E455" s="395">
        <v>99</v>
      </c>
      <c r="F455" s="395">
        <v>99</v>
      </c>
      <c r="G455" s="395">
        <v>99</v>
      </c>
      <c r="H455" s="395">
        <v>2</v>
      </c>
      <c r="I455" s="395">
        <v>99</v>
      </c>
      <c r="J455" s="395">
        <v>147</v>
      </c>
      <c r="K455" s="395">
        <v>99</v>
      </c>
      <c r="L455" s="395">
        <v>99</v>
      </c>
      <c r="M455" s="395">
        <v>99</v>
      </c>
      <c r="N455" s="395">
        <v>99</v>
      </c>
      <c r="O455" s="395">
        <v>99</v>
      </c>
      <c r="P455" s="395">
        <v>9999</v>
      </c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</row>
    <row r="456" spans="1:42">
      <c r="A456" s="395">
        <v>8</v>
      </c>
      <c r="B456" s="395">
        <v>161</v>
      </c>
      <c r="C456" s="395">
        <v>2016</v>
      </c>
      <c r="D456" s="395">
        <v>99</v>
      </c>
      <c r="E456" s="395">
        <v>99</v>
      </c>
      <c r="F456" s="395">
        <v>99</v>
      </c>
      <c r="G456" s="395">
        <v>99</v>
      </c>
      <c r="H456" s="395">
        <v>1</v>
      </c>
      <c r="I456" s="395">
        <v>99</v>
      </c>
      <c r="J456" s="395">
        <v>155</v>
      </c>
      <c r="K456" s="395">
        <v>99</v>
      </c>
      <c r="L456" s="395">
        <v>99</v>
      </c>
      <c r="M456" s="395">
        <v>99</v>
      </c>
      <c r="N456" s="395">
        <v>99</v>
      </c>
      <c r="O456" s="395">
        <v>99</v>
      </c>
      <c r="P456" s="395">
        <v>9999</v>
      </c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</row>
    <row r="457" spans="1:42">
      <c r="A457" s="395">
        <v>8</v>
      </c>
      <c r="B457" s="395">
        <v>162</v>
      </c>
      <c r="C457" s="395">
        <v>2016</v>
      </c>
      <c r="D457" s="395">
        <v>99</v>
      </c>
      <c r="E457" s="395">
        <v>99</v>
      </c>
      <c r="F457" s="395">
        <v>99</v>
      </c>
      <c r="G457" s="395">
        <v>99</v>
      </c>
      <c r="H457" s="395">
        <v>2</v>
      </c>
      <c r="I457" s="395">
        <v>99</v>
      </c>
      <c r="J457" s="395">
        <v>160</v>
      </c>
      <c r="K457" s="395">
        <v>99</v>
      </c>
      <c r="L457" s="395">
        <v>99</v>
      </c>
      <c r="M457" s="395">
        <v>99</v>
      </c>
      <c r="N457" s="395">
        <v>99</v>
      </c>
      <c r="O457" s="395">
        <v>99</v>
      </c>
      <c r="P457" s="395">
        <v>9999</v>
      </c>
      <c r="Q457" s="395"/>
      <c r="R457" s="395"/>
      <c r="S457" s="395"/>
      <c r="T457" s="395"/>
      <c r="U457" s="395"/>
      <c r="V457" s="395"/>
      <c r="W457" s="395"/>
      <c r="X457" s="395"/>
      <c r="Y457" s="395"/>
      <c r="Z457" s="395"/>
      <c r="AA457" s="395"/>
      <c r="AB457" s="395"/>
      <c r="AC457" s="395"/>
      <c r="AD457" s="395"/>
      <c r="AE457" s="395"/>
      <c r="AF457" s="395"/>
      <c r="AG457" s="395"/>
      <c r="AH457" s="395"/>
      <c r="AI457" s="395"/>
      <c r="AJ457" s="395"/>
      <c r="AK457" s="395"/>
      <c r="AL457" s="395"/>
      <c r="AM457" s="395"/>
      <c r="AN457" s="395"/>
      <c r="AO457" s="395"/>
      <c r="AP457" s="395"/>
    </row>
    <row r="458" spans="1:42">
      <c r="A458" s="395">
        <v>8</v>
      </c>
      <c r="B458" s="395">
        <v>163</v>
      </c>
      <c r="C458" s="395">
        <v>2016</v>
      </c>
      <c r="D458" s="395">
        <v>99</v>
      </c>
      <c r="E458" s="395">
        <v>99</v>
      </c>
      <c r="F458" s="395">
        <v>99</v>
      </c>
      <c r="G458" s="395">
        <v>99</v>
      </c>
      <c r="H458" s="395">
        <v>1</v>
      </c>
      <c r="I458" s="395">
        <v>99</v>
      </c>
      <c r="J458" s="395">
        <v>171</v>
      </c>
      <c r="K458" s="395">
        <v>99</v>
      </c>
      <c r="L458" s="395">
        <v>99</v>
      </c>
      <c r="M458" s="395">
        <v>99</v>
      </c>
      <c r="N458" s="395">
        <v>99</v>
      </c>
      <c r="O458" s="395">
        <v>99</v>
      </c>
      <c r="P458" s="395">
        <v>9999</v>
      </c>
      <c r="Q458" s="395"/>
      <c r="R458" s="395"/>
      <c r="S458" s="395"/>
      <c r="T458" s="395"/>
      <c r="U458" s="395"/>
      <c r="V458" s="395"/>
      <c r="W458" s="395"/>
      <c r="X458" s="395"/>
      <c r="Y458" s="395"/>
      <c r="Z458" s="395"/>
      <c r="AA458" s="395"/>
      <c r="AB458" s="395"/>
      <c r="AC458" s="395"/>
      <c r="AD458" s="395"/>
      <c r="AE458" s="395"/>
      <c r="AF458" s="395"/>
      <c r="AG458" s="395"/>
      <c r="AH458" s="395"/>
      <c r="AI458" s="395"/>
      <c r="AJ458" s="395"/>
      <c r="AK458" s="395"/>
      <c r="AL458" s="395"/>
      <c r="AM458" s="395"/>
      <c r="AN458" s="395"/>
      <c r="AO458" s="395"/>
      <c r="AP458" s="395"/>
    </row>
    <row r="459" spans="1:42">
      <c r="A459" s="395">
        <v>8</v>
      </c>
      <c r="B459" s="395">
        <v>164</v>
      </c>
      <c r="C459" s="395">
        <v>2016</v>
      </c>
      <c r="D459" s="395">
        <v>99</v>
      </c>
      <c r="E459" s="395">
        <v>99</v>
      </c>
      <c r="F459" s="395">
        <v>99</v>
      </c>
      <c r="G459" s="395">
        <v>99</v>
      </c>
      <c r="H459" s="395">
        <v>2</v>
      </c>
      <c r="I459" s="395">
        <v>99</v>
      </c>
      <c r="J459" s="395">
        <v>181</v>
      </c>
      <c r="K459" s="395">
        <v>99</v>
      </c>
      <c r="L459" s="395">
        <v>99</v>
      </c>
      <c r="M459" s="395">
        <v>99</v>
      </c>
      <c r="N459" s="395">
        <v>99</v>
      </c>
      <c r="O459" s="395">
        <v>99</v>
      </c>
      <c r="P459" s="395">
        <v>9999</v>
      </c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</row>
    <row r="460" spans="1:42">
      <c r="A460" s="395">
        <v>8</v>
      </c>
      <c r="B460" s="395">
        <v>165</v>
      </c>
      <c r="C460" s="395">
        <v>2016</v>
      </c>
      <c r="D460" s="395">
        <v>99</v>
      </c>
      <c r="E460" s="395">
        <v>99</v>
      </c>
      <c r="F460" s="395">
        <v>99</v>
      </c>
      <c r="G460" s="395">
        <v>99</v>
      </c>
      <c r="H460" s="395">
        <v>2</v>
      </c>
      <c r="I460" s="395">
        <v>99</v>
      </c>
      <c r="J460" s="395">
        <v>470</v>
      </c>
      <c r="K460" s="395">
        <v>99</v>
      </c>
      <c r="L460" s="395">
        <v>99</v>
      </c>
      <c r="M460" s="395">
        <v>99</v>
      </c>
      <c r="N460" s="395">
        <v>99</v>
      </c>
      <c r="O460" s="395">
        <v>99</v>
      </c>
      <c r="P460" s="395">
        <v>9999</v>
      </c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</row>
    <row r="461" spans="1:42">
      <c r="A461" s="395">
        <v>8</v>
      </c>
      <c r="B461" s="395">
        <v>166</v>
      </c>
      <c r="C461" s="395">
        <v>2016</v>
      </c>
      <c r="D461" s="395">
        <v>99</v>
      </c>
      <c r="E461" s="395">
        <v>99</v>
      </c>
      <c r="F461" s="395">
        <v>99</v>
      </c>
      <c r="G461" s="395">
        <v>99</v>
      </c>
      <c r="H461" s="395">
        <v>1</v>
      </c>
      <c r="I461" s="395">
        <v>99</v>
      </c>
      <c r="J461" s="395">
        <v>643</v>
      </c>
      <c r="K461" s="395">
        <v>99</v>
      </c>
      <c r="L461" s="395">
        <v>99</v>
      </c>
      <c r="M461" s="395">
        <v>99</v>
      </c>
      <c r="N461" s="395">
        <v>99</v>
      </c>
      <c r="O461" s="395">
        <v>99</v>
      </c>
      <c r="P461" s="395">
        <v>9999</v>
      </c>
      <c r="Q461" s="395"/>
      <c r="R461" s="395"/>
      <c r="S461" s="395"/>
      <c r="T461" s="395"/>
      <c r="U461" s="395"/>
      <c r="V461" s="395"/>
      <c r="W461" s="395"/>
      <c r="X461" s="395"/>
      <c r="Y461" s="395"/>
      <c r="Z461" s="395"/>
      <c r="AA461" s="395"/>
      <c r="AB461" s="395"/>
      <c r="AC461" s="395"/>
      <c r="AD461" s="395"/>
      <c r="AE461" s="395"/>
      <c r="AF461" s="395"/>
      <c r="AG461" s="395"/>
      <c r="AH461" s="395"/>
      <c r="AI461" s="395"/>
      <c r="AJ461" s="395"/>
      <c r="AK461" s="395"/>
      <c r="AL461" s="395"/>
      <c r="AM461" s="395"/>
      <c r="AN461" s="395"/>
      <c r="AO461" s="395"/>
      <c r="AP461" s="395"/>
    </row>
    <row r="462" spans="1:42">
      <c r="A462" s="395">
        <v>8</v>
      </c>
      <c r="B462" s="395">
        <v>167</v>
      </c>
      <c r="C462" s="395">
        <v>2016</v>
      </c>
      <c r="D462" s="395">
        <v>99</v>
      </c>
      <c r="E462" s="395">
        <v>99</v>
      </c>
      <c r="F462" s="395">
        <v>99</v>
      </c>
      <c r="G462" s="395">
        <v>99</v>
      </c>
      <c r="H462" s="395">
        <v>1</v>
      </c>
      <c r="I462" s="395">
        <v>99</v>
      </c>
      <c r="J462" s="395">
        <v>802</v>
      </c>
      <c r="K462" s="395">
        <v>99</v>
      </c>
      <c r="L462" s="395">
        <v>99</v>
      </c>
      <c r="M462" s="395">
        <v>99</v>
      </c>
      <c r="N462" s="395">
        <v>99</v>
      </c>
      <c r="O462" s="395">
        <v>99</v>
      </c>
      <c r="P462" s="395">
        <v>9999</v>
      </c>
      <c r="Q462" s="395"/>
      <c r="R462" s="395"/>
      <c r="S462" s="395"/>
      <c r="T462" s="395"/>
      <c r="U462" s="395"/>
      <c r="V462" s="395"/>
      <c r="W462" s="395"/>
      <c r="X462" s="395"/>
      <c r="Y462" s="395"/>
      <c r="Z462" s="395"/>
      <c r="AA462" s="395"/>
      <c r="AB462" s="395"/>
      <c r="AC462" s="395"/>
      <c r="AD462" s="395"/>
      <c r="AE462" s="395"/>
      <c r="AF462" s="395"/>
      <c r="AG462" s="395"/>
      <c r="AH462" s="395"/>
      <c r="AI462" s="395"/>
      <c r="AJ462" s="395"/>
      <c r="AK462" s="395"/>
      <c r="AL462" s="395"/>
      <c r="AM462" s="395"/>
      <c r="AN462" s="395"/>
      <c r="AO462" s="395"/>
      <c r="AP462" s="395"/>
    </row>
    <row r="463" spans="1:42">
      <c r="A463" s="395">
        <v>8</v>
      </c>
      <c r="B463" s="395">
        <v>168</v>
      </c>
      <c r="C463" s="395">
        <v>2015</v>
      </c>
      <c r="D463" s="395">
        <v>99</v>
      </c>
      <c r="E463" s="395">
        <v>99</v>
      </c>
      <c r="F463" s="395">
        <v>99</v>
      </c>
      <c r="G463" s="395">
        <v>99</v>
      </c>
      <c r="H463" s="395">
        <v>1</v>
      </c>
      <c r="I463" s="395">
        <v>99</v>
      </c>
      <c r="J463" s="395">
        <v>103</v>
      </c>
      <c r="K463" s="395">
        <v>99</v>
      </c>
      <c r="L463" s="395">
        <v>99</v>
      </c>
      <c r="M463" s="395">
        <v>99</v>
      </c>
      <c r="N463" s="395">
        <v>99</v>
      </c>
      <c r="O463" s="395">
        <v>99</v>
      </c>
      <c r="P463" s="395">
        <v>9999</v>
      </c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</row>
    <row r="464" spans="1:42">
      <c r="A464" s="395">
        <v>8</v>
      </c>
      <c r="B464" s="395">
        <v>169</v>
      </c>
      <c r="C464" s="395">
        <v>2015</v>
      </c>
      <c r="D464" s="395">
        <v>99</v>
      </c>
      <c r="E464" s="395">
        <v>99</v>
      </c>
      <c r="F464" s="395">
        <v>99</v>
      </c>
      <c r="G464" s="395">
        <v>99</v>
      </c>
      <c r="H464" s="395">
        <v>2</v>
      </c>
      <c r="I464" s="395">
        <v>99</v>
      </c>
      <c r="J464" s="395">
        <v>106</v>
      </c>
      <c r="K464" s="395">
        <v>99</v>
      </c>
      <c r="L464" s="395">
        <v>99</v>
      </c>
      <c r="M464" s="395">
        <v>99</v>
      </c>
      <c r="N464" s="395">
        <v>99</v>
      </c>
      <c r="O464" s="395">
        <v>99</v>
      </c>
      <c r="P464" s="395">
        <v>9999</v>
      </c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</row>
    <row r="465" spans="1:42">
      <c r="A465" s="395">
        <v>8</v>
      </c>
      <c r="B465" s="395">
        <v>170</v>
      </c>
      <c r="C465" s="395">
        <v>2015</v>
      </c>
      <c r="D465" s="395">
        <v>99</v>
      </c>
      <c r="E465" s="395">
        <v>99</v>
      </c>
      <c r="F465" s="395">
        <v>99</v>
      </c>
      <c r="G465" s="395">
        <v>99</v>
      </c>
      <c r="H465" s="395">
        <v>1</v>
      </c>
      <c r="I465" s="395">
        <v>99</v>
      </c>
      <c r="J465" s="395">
        <v>109</v>
      </c>
      <c r="K465" s="395">
        <v>99</v>
      </c>
      <c r="L465" s="395">
        <v>99</v>
      </c>
      <c r="M465" s="395">
        <v>99</v>
      </c>
      <c r="N465" s="395">
        <v>99</v>
      </c>
      <c r="O465" s="395">
        <v>99</v>
      </c>
      <c r="P465" s="395">
        <v>9999</v>
      </c>
      <c r="Q465" s="395"/>
      <c r="R465" s="395"/>
      <c r="S465" s="395"/>
      <c r="T465" s="395"/>
      <c r="U465" s="395"/>
      <c r="V465" s="395"/>
      <c r="W465" s="395"/>
      <c r="X465" s="395"/>
      <c r="Y465" s="395"/>
      <c r="Z465" s="395"/>
      <c r="AA465" s="395"/>
      <c r="AB465" s="395"/>
      <c r="AC465" s="395"/>
      <c r="AD465" s="395"/>
      <c r="AE465" s="395"/>
      <c r="AF465" s="395"/>
      <c r="AG465" s="395"/>
      <c r="AH465" s="395"/>
      <c r="AI465" s="395"/>
      <c r="AJ465" s="395"/>
      <c r="AK465" s="395"/>
      <c r="AL465" s="395"/>
      <c r="AM465" s="395"/>
      <c r="AN465" s="395"/>
      <c r="AO465" s="395"/>
      <c r="AP465" s="395"/>
    </row>
    <row r="466" spans="1:42">
      <c r="A466" s="395">
        <v>8</v>
      </c>
      <c r="B466" s="395">
        <v>171</v>
      </c>
      <c r="C466" s="395">
        <v>2015</v>
      </c>
      <c r="D466" s="395">
        <v>99</v>
      </c>
      <c r="E466" s="395">
        <v>99</v>
      </c>
      <c r="F466" s="395">
        <v>99</v>
      </c>
      <c r="G466" s="395">
        <v>99</v>
      </c>
      <c r="H466" s="395">
        <v>1</v>
      </c>
      <c r="I466" s="395">
        <v>99</v>
      </c>
      <c r="J466" s="395">
        <v>111</v>
      </c>
      <c r="K466" s="395">
        <v>99</v>
      </c>
      <c r="L466" s="395">
        <v>99</v>
      </c>
      <c r="M466" s="395">
        <v>99</v>
      </c>
      <c r="N466" s="395">
        <v>99</v>
      </c>
      <c r="O466" s="395">
        <v>99</v>
      </c>
      <c r="P466" s="395">
        <v>9999</v>
      </c>
      <c r="Q466" s="395"/>
      <c r="R466" s="395"/>
      <c r="S466" s="395"/>
      <c r="T466" s="395"/>
      <c r="U466" s="395"/>
      <c r="V466" s="395"/>
      <c r="W466" s="395"/>
      <c r="X466" s="395"/>
      <c r="Y466" s="395"/>
      <c r="Z466" s="395"/>
      <c r="AA466" s="395"/>
      <c r="AB466" s="395"/>
      <c r="AC466" s="395"/>
      <c r="AD466" s="395"/>
      <c r="AE466" s="395"/>
      <c r="AF466" s="395"/>
      <c r="AG466" s="395"/>
      <c r="AH466" s="395"/>
      <c r="AI466" s="395"/>
      <c r="AJ466" s="395"/>
      <c r="AK466" s="395"/>
      <c r="AL466" s="395"/>
      <c r="AM466" s="395"/>
      <c r="AN466" s="395"/>
      <c r="AO466" s="395"/>
      <c r="AP466" s="395"/>
    </row>
    <row r="467" spans="1:42">
      <c r="A467" s="395">
        <v>8</v>
      </c>
      <c r="B467" s="395">
        <v>172</v>
      </c>
      <c r="C467" s="395">
        <v>2015</v>
      </c>
      <c r="D467" s="395">
        <v>99</v>
      </c>
      <c r="E467" s="395">
        <v>99</v>
      </c>
      <c r="F467" s="395">
        <v>99</v>
      </c>
      <c r="G467" s="395">
        <v>99</v>
      </c>
      <c r="H467" s="395">
        <v>1</v>
      </c>
      <c r="I467" s="395">
        <v>99</v>
      </c>
      <c r="J467" s="395">
        <v>113</v>
      </c>
      <c r="K467" s="395">
        <v>99</v>
      </c>
      <c r="L467" s="395">
        <v>99</v>
      </c>
      <c r="M467" s="395">
        <v>99</v>
      </c>
      <c r="N467" s="395">
        <v>99</v>
      </c>
      <c r="O467" s="395">
        <v>99</v>
      </c>
      <c r="P467" s="395">
        <v>9999</v>
      </c>
      <c r="Q467" s="395"/>
      <c r="R467" s="395"/>
      <c r="S467" s="395"/>
      <c r="T467" s="395"/>
      <c r="U467" s="395"/>
      <c r="V467" s="395"/>
      <c r="W467" s="395"/>
      <c r="X467" s="395"/>
      <c r="Y467" s="395"/>
      <c r="Z467" s="395"/>
      <c r="AA467" s="395"/>
      <c r="AB467" s="395"/>
      <c r="AC467" s="395"/>
      <c r="AD467" s="395"/>
      <c r="AE467" s="395"/>
      <c r="AF467" s="395"/>
      <c r="AG467" s="395"/>
      <c r="AH467" s="395"/>
      <c r="AI467" s="395"/>
      <c r="AJ467" s="395"/>
      <c r="AK467" s="395"/>
      <c r="AL467" s="395"/>
      <c r="AM467" s="395"/>
      <c r="AN467" s="395"/>
      <c r="AO467" s="395"/>
      <c r="AP467" s="395"/>
    </row>
    <row r="468" spans="1:42">
      <c r="A468" s="395">
        <v>8</v>
      </c>
      <c r="B468" s="395">
        <v>173</v>
      </c>
      <c r="C468" s="395">
        <v>2015</v>
      </c>
      <c r="D468" s="395">
        <v>99</v>
      </c>
      <c r="E468" s="395">
        <v>99</v>
      </c>
      <c r="F468" s="395">
        <v>99</v>
      </c>
      <c r="G468" s="395">
        <v>99</v>
      </c>
      <c r="H468" s="395">
        <v>1</v>
      </c>
      <c r="I468" s="395">
        <v>99</v>
      </c>
      <c r="J468" s="395">
        <v>116</v>
      </c>
      <c r="K468" s="395">
        <v>99</v>
      </c>
      <c r="L468" s="395">
        <v>99</v>
      </c>
      <c r="M468" s="395">
        <v>99</v>
      </c>
      <c r="N468" s="395">
        <v>99</v>
      </c>
      <c r="O468" s="395">
        <v>99</v>
      </c>
      <c r="P468" s="395">
        <v>9999</v>
      </c>
      <c r="Q468" s="395"/>
      <c r="R468" s="395"/>
      <c r="S468" s="395"/>
      <c r="T468" s="395"/>
      <c r="U468" s="395"/>
      <c r="V468" s="395"/>
      <c r="W468" s="395"/>
      <c r="X468" s="395"/>
      <c r="Y468" s="395"/>
      <c r="Z468" s="395"/>
      <c r="AA468" s="395"/>
      <c r="AB468" s="395"/>
      <c r="AC468" s="395"/>
      <c r="AD468" s="395"/>
      <c r="AE468" s="395"/>
      <c r="AF468" s="395"/>
      <c r="AG468" s="395"/>
      <c r="AH468" s="395"/>
      <c r="AI468" s="395"/>
      <c r="AJ468" s="395"/>
      <c r="AK468" s="395"/>
      <c r="AL468" s="395"/>
      <c r="AM468" s="395"/>
      <c r="AN468" s="395"/>
      <c r="AO468" s="395"/>
      <c r="AP468" s="395"/>
    </row>
    <row r="469" spans="1:42">
      <c r="A469" s="395">
        <v>8</v>
      </c>
      <c r="B469" s="395">
        <v>174</v>
      </c>
      <c r="C469" s="395">
        <v>2015</v>
      </c>
      <c r="D469" s="395">
        <v>99</v>
      </c>
      <c r="E469" s="395">
        <v>99</v>
      </c>
      <c r="F469" s="395">
        <v>99</v>
      </c>
      <c r="G469" s="395">
        <v>99</v>
      </c>
      <c r="H469" s="395">
        <v>2</v>
      </c>
      <c r="I469" s="395">
        <v>99</v>
      </c>
      <c r="J469" s="395">
        <v>117</v>
      </c>
      <c r="K469" s="395">
        <v>99</v>
      </c>
      <c r="L469" s="395">
        <v>99</v>
      </c>
      <c r="M469" s="395">
        <v>99</v>
      </c>
      <c r="N469" s="395">
        <v>99</v>
      </c>
      <c r="O469" s="395">
        <v>99</v>
      </c>
      <c r="P469" s="395">
        <v>9999</v>
      </c>
      <c r="Q469" s="395"/>
      <c r="R469" s="395"/>
      <c r="S469" s="395"/>
      <c r="T469" s="395"/>
      <c r="U469" s="395"/>
      <c r="V469" s="395"/>
      <c r="W469" s="395"/>
      <c r="X469" s="395"/>
      <c r="Y469" s="395"/>
      <c r="Z469" s="395"/>
      <c r="AA469" s="395"/>
      <c r="AB469" s="395"/>
      <c r="AC469" s="395"/>
      <c r="AD469" s="395"/>
      <c r="AE469" s="395"/>
      <c r="AF469" s="395"/>
      <c r="AG469" s="395"/>
      <c r="AH469" s="395"/>
      <c r="AI469" s="395"/>
      <c r="AJ469" s="395"/>
      <c r="AK469" s="395"/>
      <c r="AL469" s="395"/>
      <c r="AM469" s="395"/>
      <c r="AN469" s="395"/>
      <c r="AO469" s="395"/>
      <c r="AP469" s="395"/>
    </row>
    <row r="470" spans="1:42">
      <c r="A470" s="395">
        <v>8</v>
      </c>
      <c r="B470" s="395">
        <v>175</v>
      </c>
      <c r="C470" s="395">
        <v>2015</v>
      </c>
      <c r="D470" s="395">
        <v>99</v>
      </c>
      <c r="E470" s="395">
        <v>99</v>
      </c>
      <c r="F470" s="395">
        <v>99</v>
      </c>
      <c r="G470" s="395">
        <v>99</v>
      </c>
      <c r="H470" s="395">
        <v>1</v>
      </c>
      <c r="I470" s="395">
        <v>99</v>
      </c>
      <c r="J470" s="395">
        <v>121</v>
      </c>
      <c r="K470" s="395">
        <v>99</v>
      </c>
      <c r="L470" s="395">
        <v>99</v>
      </c>
      <c r="M470" s="395">
        <v>99</v>
      </c>
      <c r="N470" s="395">
        <v>99</v>
      </c>
      <c r="O470" s="395">
        <v>99</v>
      </c>
      <c r="P470" s="395">
        <v>9999</v>
      </c>
      <c r="Q470" s="395"/>
      <c r="R470" s="395"/>
      <c r="S470" s="395"/>
      <c r="T470" s="395"/>
      <c r="U470" s="395"/>
      <c r="V470" s="395"/>
      <c r="W470" s="395"/>
      <c r="X470" s="395"/>
      <c r="Y470" s="395"/>
      <c r="Z470" s="395"/>
      <c r="AA470" s="395"/>
      <c r="AB470" s="395"/>
      <c r="AC470" s="395"/>
      <c r="AD470" s="395"/>
      <c r="AE470" s="395"/>
      <c r="AF470" s="395"/>
      <c r="AG470" s="395"/>
      <c r="AH470" s="395"/>
      <c r="AI470" s="395"/>
      <c r="AJ470" s="395"/>
      <c r="AK470" s="395"/>
      <c r="AL470" s="395"/>
      <c r="AM470" s="395"/>
      <c r="AN470" s="395"/>
      <c r="AO470" s="395"/>
      <c r="AP470" s="395"/>
    </row>
    <row r="471" spans="1:42">
      <c r="A471" s="395">
        <v>8</v>
      </c>
      <c r="B471" s="395">
        <v>176</v>
      </c>
      <c r="C471" s="395">
        <v>2015</v>
      </c>
      <c r="D471" s="395">
        <v>99</v>
      </c>
      <c r="E471" s="395">
        <v>99</v>
      </c>
      <c r="F471" s="395">
        <v>99</v>
      </c>
      <c r="G471" s="395">
        <v>99</v>
      </c>
      <c r="H471" s="395">
        <v>1</v>
      </c>
      <c r="I471" s="395">
        <v>99</v>
      </c>
      <c r="J471" s="395">
        <v>134</v>
      </c>
      <c r="K471" s="395">
        <v>99</v>
      </c>
      <c r="L471" s="395">
        <v>99</v>
      </c>
      <c r="M471" s="395">
        <v>99</v>
      </c>
      <c r="N471" s="395">
        <v>99</v>
      </c>
      <c r="O471" s="395">
        <v>99</v>
      </c>
      <c r="P471" s="395">
        <v>9999</v>
      </c>
      <c r="Q471" s="395"/>
      <c r="R471" s="395"/>
      <c r="S471" s="395"/>
      <c r="T471" s="395"/>
      <c r="U471" s="395"/>
      <c r="V471" s="395"/>
      <c r="W471" s="395"/>
      <c r="X471" s="395"/>
      <c r="Y471" s="395"/>
      <c r="Z471" s="395"/>
      <c r="AA471" s="395"/>
      <c r="AB471" s="395"/>
      <c r="AC471" s="395"/>
      <c r="AD471" s="395"/>
      <c r="AE471" s="395"/>
      <c r="AF471" s="395"/>
      <c r="AG471" s="395"/>
      <c r="AH471" s="395"/>
      <c r="AI471" s="395"/>
      <c r="AJ471" s="395"/>
      <c r="AK471" s="395"/>
      <c r="AL471" s="395"/>
      <c r="AM471" s="395"/>
      <c r="AN471" s="395"/>
      <c r="AO471" s="395"/>
      <c r="AP471" s="395"/>
    </row>
    <row r="472" spans="1:42">
      <c r="A472" s="395">
        <v>8</v>
      </c>
      <c r="B472" s="395">
        <v>177</v>
      </c>
      <c r="C472" s="395">
        <v>2015</v>
      </c>
      <c r="D472" s="395">
        <v>99</v>
      </c>
      <c r="E472" s="395">
        <v>99</v>
      </c>
      <c r="F472" s="395">
        <v>99</v>
      </c>
      <c r="G472" s="395">
        <v>99</v>
      </c>
      <c r="H472" s="395">
        <v>2</v>
      </c>
      <c r="I472" s="395">
        <v>99</v>
      </c>
      <c r="J472" s="395">
        <v>141</v>
      </c>
      <c r="K472" s="395">
        <v>99</v>
      </c>
      <c r="L472" s="395">
        <v>99</v>
      </c>
      <c r="M472" s="395">
        <v>99</v>
      </c>
      <c r="N472" s="395">
        <v>99</v>
      </c>
      <c r="O472" s="395">
        <v>99</v>
      </c>
      <c r="P472" s="395">
        <v>9999</v>
      </c>
      <c r="Q472" s="395"/>
      <c r="R472" s="395"/>
      <c r="S472" s="395"/>
      <c r="T472" s="395"/>
      <c r="U472" s="395"/>
      <c r="V472" s="395"/>
      <c r="W472" s="395"/>
      <c r="X472" s="395"/>
      <c r="Y472" s="395"/>
      <c r="Z472" s="395"/>
      <c r="AA472" s="395"/>
      <c r="AB472" s="395"/>
      <c r="AC472" s="395"/>
      <c r="AD472" s="395"/>
      <c r="AE472" s="395"/>
      <c r="AF472" s="395"/>
      <c r="AG472" s="395"/>
      <c r="AH472" s="395"/>
      <c r="AI472" s="395"/>
      <c r="AJ472" s="395"/>
      <c r="AK472" s="395"/>
      <c r="AL472" s="395"/>
      <c r="AM472" s="395"/>
      <c r="AN472" s="395"/>
      <c r="AO472" s="395"/>
      <c r="AP472" s="395"/>
    </row>
    <row r="473" spans="1:42">
      <c r="A473" s="395">
        <v>8</v>
      </c>
      <c r="B473" s="395">
        <v>178</v>
      </c>
      <c r="C473" s="395">
        <v>2015</v>
      </c>
      <c r="D473" s="395">
        <v>99</v>
      </c>
      <c r="E473" s="395">
        <v>99</v>
      </c>
      <c r="F473" s="395">
        <v>99</v>
      </c>
      <c r="G473" s="395">
        <v>99</v>
      </c>
      <c r="H473" s="395">
        <v>2</v>
      </c>
      <c r="I473" s="395">
        <v>99</v>
      </c>
      <c r="J473" s="395">
        <v>143</v>
      </c>
      <c r="K473" s="395">
        <v>99</v>
      </c>
      <c r="L473" s="395">
        <v>99</v>
      </c>
      <c r="M473" s="395">
        <v>99</v>
      </c>
      <c r="N473" s="395">
        <v>99</v>
      </c>
      <c r="O473" s="395">
        <v>99</v>
      </c>
      <c r="P473" s="395">
        <v>9999</v>
      </c>
      <c r="Q473" s="395"/>
      <c r="R473" s="395"/>
      <c r="S473" s="395"/>
      <c r="T473" s="395"/>
      <c r="U473" s="395"/>
      <c r="V473" s="395"/>
      <c r="W473" s="395"/>
      <c r="X473" s="395"/>
      <c r="Y473" s="395"/>
      <c r="Z473" s="395"/>
      <c r="AA473" s="395"/>
      <c r="AB473" s="395"/>
      <c r="AC473" s="395"/>
      <c r="AD473" s="395"/>
      <c r="AE473" s="395"/>
      <c r="AF473" s="395"/>
      <c r="AG473" s="395"/>
      <c r="AH473" s="395"/>
      <c r="AI473" s="395"/>
      <c r="AJ473" s="395"/>
      <c r="AK473" s="395"/>
      <c r="AL473" s="395"/>
      <c r="AM473" s="395"/>
      <c r="AN473" s="395"/>
      <c r="AO473" s="395"/>
      <c r="AP473" s="395"/>
    </row>
    <row r="474" spans="1:42">
      <c r="A474" s="395">
        <v>8</v>
      </c>
      <c r="B474" s="395">
        <v>179</v>
      </c>
      <c r="C474" s="395">
        <v>2015</v>
      </c>
      <c r="D474" s="395">
        <v>99</v>
      </c>
      <c r="E474" s="395">
        <v>99</v>
      </c>
      <c r="F474" s="395">
        <v>99</v>
      </c>
      <c r="G474" s="395">
        <v>99</v>
      </c>
      <c r="H474" s="395">
        <v>2</v>
      </c>
      <c r="I474" s="395">
        <v>99</v>
      </c>
      <c r="J474" s="395">
        <v>147</v>
      </c>
      <c r="K474" s="395">
        <v>99</v>
      </c>
      <c r="L474" s="395">
        <v>99</v>
      </c>
      <c r="M474" s="395">
        <v>99</v>
      </c>
      <c r="N474" s="395">
        <v>99</v>
      </c>
      <c r="O474" s="395">
        <v>99</v>
      </c>
      <c r="P474" s="395">
        <v>9999</v>
      </c>
      <c r="Q474" s="395"/>
      <c r="R474" s="395"/>
      <c r="S474" s="395"/>
      <c r="T474" s="395"/>
      <c r="U474" s="395"/>
      <c r="V474" s="395"/>
      <c r="W474" s="395"/>
      <c r="X474" s="395"/>
      <c r="Y474" s="395"/>
      <c r="Z474" s="395"/>
      <c r="AA474" s="395"/>
      <c r="AB474" s="395"/>
      <c r="AC474" s="395"/>
      <c r="AD474" s="395"/>
      <c r="AE474" s="395"/>
      <c r="AF474" s="395"/>
      <c r="AG474" s="395"/>
      <c r="AH474" s="395"/>
      <c r="AI474" s="395"/>
      <c r="AJ474" s="395"/>
      <c r="AK474" s="395"/>
      <c r="AL474" s="395"/>
      <c r="AM474" s="395"/>
      <c r="AN474" s="395"/>
      <c r="AO474" s="395"/>
      <c r="AP474" s="395"/>
    </row>
    <row r="475" spans="1:42">
      <c r="A475" s="395">
        <v>8</v>
      </c>
      <c r="B475" s="395">
        <v>180</v>
      </c>
      <c r="C475" s="395">
        <v>2015</v>
      </c>
      <c r="D475" s="395">
        <v>99</v>
      </c>
      <c r="E475" s="395">
        <v>99</v>
      </c>
      <c r="F475" s="395">
        <v>99</v>
      </c>
      <c r="G475" s="395">
        <v>99</v>
      </c>
      <c r="H475" s="395">
        <v>1</v>
      </c>
      <c r="I475" s="395">
        <v>99</v>
      </c>
      <c r="J475" s="395">
        <v>155</v>
      </c>
      <c r="K475" s="395">
        <v>99</v>
      </c>
      <c r="L475" s="395">
        <v>99</v>
      </c>
      <c r="M475" s="395">
        <v>99</v>
      </c>
      <c r="N475" s="395">
        <v>99</v>
      </c>
      <c r="O475" s="395">
        <v>99</v>
      </c>
      <c r="P475" s="395">
        <v>9999</v>
      </c>
      <c r="Q475" s="395"/>
      <c r="R475" s="395"/>
      <c r="S475" s="395"/>
      <c r="T475" s="395"/>
      <c r="U475" s="395"/>
      <c r="V475" s="395"/>
      <c r="W475" s="395"/>
      <c r="X475" s="395"/>
      <c r="Y475" s="395"/>
      <c r="Z475" s="395"/>
      <c r="AA475" s="395"/>
      <c r="AB475" s="395"/>
      <c r="AC475" s="395"/>
      <c r="AD475" s="395"/>
      <c r="AE475" s="395"/>
      <c r="AF475" s="395"/>
      <c r="AG475" s="395"/>
      <c r="AH475" s="395"/>
      <c r="AI475" s="395"/>
      <c r="AJ475" s="395"/>
      <c r="AK475" s="395"/>
      <c r="AL475" s="395"/>
      <c r="AM475" s="395"/>
      <c r="AN475" s="395"/>
      <c r="AO475" s="395"/>
      <c r="AP475" s="395"/>
    </row>
    <row r="476" spans="1:42">
      <c r="A476" s="395">
        <v>8</v>
      </c>
      <c r="B476" s="395">
        <v>181</v>
      </c>
      <c r="C476" s="395">
        <v>2015</v>
      </c>
      <c r="D476" s="395">
        <v>99</v>
      </c>
      <c r="E476" s="395">
        <v>99</v>
      </c>
      <c r="F476" s="395">
        <v>99</v>
      </c>
      <c r="G476" s="395">
        <v>99</v>
      </c>
      <c r="H476" s="395">
        <v>2</v>
      </c>
      <c r="I476" s="395">
        <v>99</v>
      </c>
      <c r="J476" s="395">
        <v>160</v>
      </c>
      <c r="K476" s="395">
        <v>99</v>
      </c>
      <c r="L476" s="395">
        <v>99</v>
      </c>
      <c r="M476" s="395">
        <v>99</v>
      </c>
      <c r="N476" s="395">
        <v>99</v>
      </c>
      <c r="O476" s="395">
        <v>99</v>
      </c>
      <c r="P476" s="395">
        <v>9999</v>
      </c>
      <c r="Q476" s="395"/>
      <c r="R476" s="395"/>
      <c r="S476" s="395"/>
      <c r="T476" s="395"/>
      <c r="U476" s="395"/>
      <c r="V476" s="395"/>
      <c r="W476" s="395"/>
      <c r="X476" s="395"/>
      <c r="Y476" s="395"/>
      <c r="Z476" s="395"/>
      <c r="AA476" s="395"/>
      <c r="AB476" s="395"/>
      <c r="AC476" s="395"/>
      <c r="AD476" s="395"/>
      <c r="AE476" s="395"/>
      <c r="AF476" s="395"/>
      <c r="AG476" s="395"/>
      <c r="AH476" s="395"/>
      <c r="AI476" s="395"/>
      <c r="AJ476" s="395"/>
      <c r="AK476" s="395"/>
      <c r="AL476" s="395"/>
      <c r="AM476" s="395"/>
      <c r="AN476" s="395"/>
      <c r="AO476" s="395"/>
      <c r="AP476" s="395"/>
    </row>
    <row r="477" spans="1:42">
      <c r="A477" s="395">
        <v>8</v>
      </c>
      <c r="B477" s="395">
        <v>182</v>
      </c>
      <c r="C477" s="395">
        <v>2015</v>
      </c>
      <c r="D477" s="395">
        <v>99</v>
      </c>
      <c r="E477" s="395">
        <v>99</v>
      </c>
      <c r="F477" s="395">
        <v>99</v>
      </c>
      <c r="G477" s="395">
        <v>99</v>
      </c>
      <c r="H477" s="395">
        <v>1</v>
      </c>
      <c r="I477" s="395">
        <v>99</v>
      </c>
      <c r="J477" s="395">
        <v>171</v>
      </c>
      <c r="K477" s="395">
        <v>99</v>
      </c>
      <c r="L477" s="395">
        <v>99</v>
      </c>
      <c r="M477" s="395">
        <v>99</v>
      </c>
      <c r="N477" s="395">
        <v>99</v>
      </c>
      <c r="O477" s="395">
        <v>99</v>
      </c>
      <c r="P477" s="395">
        <v>9999</v>
      </c>
      <c r="Q477" s="395"/>
      <c r="R477" s="395"/>
      <c r="S477" s="395"/>
      <c r="T477" s="395"/>
      <c r="U477" s="395"/>
      <c r="V477" s="395"/>
      <c r="W477" s="395"/>
      <c r="X477" s="395"/>
      <c r="Y477" s="395"/>
      <c r="Z477" s="395"/>
      <c r="AA477" s="395"/>
      <c r="AB477" s="395"/>
      <c r="AC477" s="395"/>
      <c r="AD477" s="395"/>
      <c r="AE477" s="395"/>
      <c r="AF477" s="395"/>
      <c r="AG477" s="395"/>
      <c r="AH477" s="395"/>
      <c r="AI477" s="395"/>
      <c r="AJ477" s="395"/>
      <c r="AK477" s="395"/>
      <c r="AL477" s="395"/>
      <c r="AM477" s="395"/>
      <c r="AN477" s="395"/>
      <c r="AO477" s="395"/>
      <c r="AP477" s="395"/>
    </row>
    <row r="478" spans="1:42">
      <c r="A478" s="395">
        <v>8</v>
      </c>
      <c r="B478" s="395">
        <v>183</v>
      </c>
      <c r="C478" s="395">
        <v>2015</v>
      </c>
      <c r="D478" s="395">
        <v>99</v>
      </c>
      <c r="E478" s="395">
        <v>99</v>
      </c>
      <c r="F478" s="395">
        <v>99</v>
      </c>
      <c r="G478" s="395">
        <v>99</v>
      </c>
      <c r="H478" s="395">
        <v>2</v>
      </c>
      <c r="I478" s="395">
        <v>99</v>
      </c>
      <c r="J478" s="395">
        <v>181</v>
      </c>
      <c r="K478" s="395">
        <v>99</v>
      </c>
      <c r="L478" s="395">
        <v>99</v>
      </c>
      <c r="M478" s="395">
        <v>99</v>
      </c>
      <c r="N478" s="395">
        <v>99</v>
      </c>
      <c r="O478" s="395">
        <v>99</v>
      </c>
      <c r="P478" s="395">
        <v>9999</v>
      </c>
      <c r="Q478" s="395"/>
      <c r="R478" s="395"/>
      <c r="S478" s="395"/>
      <c r="T478" s="395"/>
      <c r="U478" s="395"/>
      <c r="V478" s="395"/>
      <c r="W478" s="395"/>
      <c r="X478" s="395"/>
      <c r="Y478" s="395"/>
      <c r="Z478" s="395"/>
      <c r="AA478" s="395"/>
      <c r="AB478" s="395"/>
      <c r="AC478" s="395"/>
      <c r="AD478" s="395"/>
      <c r="AE478" s="395"/>
      <c r="AF478" s="395"/>
      <c r="AG478" s="395"/>
      <c r="AH478" s="395"/>
      <c r="AI478" s="395"/>
      <c r="AJ478" s="395"/>
      <c r="AK478" s="395"/>
      <c r="AL478" s="395"/>
      <c r="AM478" s="395"/>
      <c r="AN478" s="395"/>
      <c r="AO478" s="395"/>
      <c r="AP478" s="395"/>
    </row>
    <row r="479" spans="1:42">
      <c r="A479" s="395">
        <v>8</v>
      </c>
      <c r="B479" s="395">
        <v>184</v>
      </c>
      <c r="C479" s="395">
        <v>2015</v>
      </c>
      <c r="D479" s="395">
        <v>99</v>
      </c>
      <c r="E479" s="395">
        <v>99</v>
      </c>
      <c r="F479" s="395">
        <v>99</v>
      </c>
      <c r="G479" s="395">
        <v>99</v>
      </c>
      <c r="H479" s="395">
        <v>2</v>
      </c>
      <c r="I479" s="395">
        <v>99</v>
      </c>
      <c r="J479" s="395">
        <v>470</v>
      </c>
      <c r="K479" s="395">
        <v>99</v>
      </c>
      <c r="L479" s="395">
        <v>99</v>
      </c>
      <c r="M479" s="395">
        <v>99</v>
      </c>
      <c r="N479" s="395">
        <v>99</v>
      </c>
      <c r="O479" s="395">
        <v>99</v>
      </c>
      <c r="P479" s="395">
        <v>9999</v>
      </c>
      <c r="Q479" s="395"/>
      <c r="R479" s="395"/>
      <c r="S479" s="395"/>
      <c r="T479" s="395"/>
      <c r="U479" s="395"/>
      <c r="V479" s="395"/>
      <c r="W479" s="395"/>
      <c r="X479" s="395"/>
      <c r="Y479" s="395"/>
      <c r="Z479" s="395"/>
      <c r="AA479" s="395"/>
      <c r="AB479" s="395"/>
      <c r="AC479" s="395"/>
      <c r="AD479" s="395"/>
      <c r="AE479" s="395"/>
      <c r="AF479" s="395"/>
      <c r="AG479" s="395"/>
      <c r="AH479" s="395"/>
      <c r="AI479" s="395"/>
      <c r="AJ479" s="395"/>
      <c r="AK479" s="395"/>
      <c r="AL479" s="395"/>
      <c r="AM479" s="395"/>
      <c r="AN479" s="395"/>
      <c r="AO479" s="395"/>
      <c r="AP479" s="395"/>
    </row>
    <row r="480" spans="1:42">
      <c r="A480" s="395">
        <v>8</v>
      </c>
      <c r="B480" s="395">
        <v>185</v>
      </c>
      <c r="C480" s="395">
        <v>2015</v>
      </c>
      <c r="D480" s="395">
        <v>99</v>
      </c>
      <c r="E480" s="395">
        <v>99</v>
      </c>
      <c r="F480" s="395">
        <v>99</v>
      </c>
      <c r="G480" s="395">
        <v>99</v>
      </c>
      <c r="H480" s="395">
        <v>1</v>
      </c>
      <c r="I480" s="395">
        <v>99</v>
      </c>
      <c r="J480" s="395">
        <v>643</v>
      </c>
      <c r="K480" s="395">
        <v>99</v>
      </c>
      <c r="L480" s="395">
        <v>99</v>
      </c>
      <c r="M480" s="395">
        <v>99</v>
      </c>
      <c r="N480" s="395">
        <v>99</v>
      </c>
      <c r="O480" s="395">
        <v>99</v>
      </c>
      <c r="P480" s="395">
        <v>9999</v>
      </c>
      <c r="Q480" s="395"/>
      <c r="R480" s="395"/>
      <c r="S480" s="395"/>
      <c r="T480" s="395"/>
      <c r="U480" s="395"/>
      <c r="V480" s="395"/>
      <c r="W480" s="395"/>
      <c r="X480" s="395"/>
      <c r="Y480" s="395"/>
      <c r="Z480" s="395"/>
      <c r="AA480" s="395"/>
      <c r="AB480" s="395"/>
      <c r="AC480" s="395"/>
      <c r="AD480" s="395"/>
      <c r="AE480" s="395"/>
      <c r="AF480" s="395"/>
      <c r="AG480" s="395"/>
      <c r="AH480" s="395"/>
      <c r="AI480" s="395"/>
      <c r="AJ480" s="395"/>
      <c r="AK480" s="395"/>
      <c r="AL480" s="395"/>
      <c r="AM480" s="395"/>
      <c r="AN480" s="395"/>
      <c r="AO480" s="395"/>
      <c r="AP480" s="395"/>
    </row>
    <row r="481" spans="1:42">
      <c r="A481" s="395">
        <v>8</v>
      </c>
      <c r="B481" s="395">
        <v>186</v>
      </c>
      <c r="C481" s="395">
        <v>2015</v>
      </c>
      <c r="D481" s="395">
        <v>99</v>
      </c>
      <c r="E481" s="395">
        <v>99</v>
      </c>
      <c r="F481" s="395">
        <v>99</v>
      </c>
      <c r="G481" s="395">
        <v>99</v>
      </c>
      <c r="H481" s="395">
        <v>1</v>
      </c>
      <c r="I481" s="395">
        <v>99</v>
      </c>
      <c r="J481" s="395">
        <v>802</v>
      </c>
      <c r="K481" s="395">
        <v>99</v>
      </c>
      <c r="L481" s="395">
        <v>99</v>
      </c>
      <c r="M481" s="395">
        <v>99</v>
      </c>
      <c r="N481" s="395">
        <v>99</v>
      </c>
      <c r="O481" s="395">
        <v>99</v>
      </c>
      <c r="P481" s="395">
        <v>9999</v>
      </c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</row>
    <row r="482" spans="1:42">
      <c r="A482" s="395">
        <v>8</v>
      </c>
      <c r="B482" s="395">
        <v>187</v>
      </c>
      <c r="C482" s="395">
        <v>2014</v>
      </c>
      <c r="D482" s="395">
        <v>99</v>
      </c>
      <c r="E482" s="395">
        <v>99</v>
      </c>
      <c r="F482" s="395">
        <v>99</v>
      </c>
      <c r="G482" s="395">
        <v>99</v>
      </c>
      <c r="H482" s="395">
        <v>1</v>
      </c>
      <c r="I482" s="395">
        <v>99</v>
      </c>
      <c r="J482" s="395">
        <v>101</v>
      </c>
      <c r="K482" s="395">
        <v>99</v>
      </c>
      <c r="L482" s="395">
        <v>99</v>
      </c>
      <c r="M482" s="395">
        <v>99</v>
      </c>
      <c r="N482" s="395">
        <v>99</v>
      </c>
      <c r="O482" s="395">
        <v>99</v>
      </c>
      <c r="P482" s="395">
        <v>9999</v>
      </c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</row>
    <row r="483" spans="1:42">
      <c r="A483" s="395">
        <v>8</v>
      </c>
      <c r="B483" s="395">
        <v>188</v>
      </c>
      <c r="C483" s="395">
        <v>2014</v>
      </c>
      <c r="D483" s="395">
        <v>99</v>
      </c>
      <c r="E483" s="395">
        <v>99</v>
      </c>
      <c r="F483" s="395">
        <v>99</v>
      </c>
      <c r="G483" s="395">
        <v>99</v>
      </c>
      <c r="H483" s="395">
        <v>1</v>
      </c>
      <c r="I483" s="395">
        <v>99</v>
      </c>
      <c r="J483" s="395">
        <v>103</v>
      </c>
      <c r="K483" s="395">
        <v>99</v>
      </c>
      <c r="L483" s="395">
        <v>99</v>
      </c>
      <c r="M483" s="395">
        <v>99</v>
      </c>
      <c r="N483" s="395">
        <v>99</v>
      </c>
      <c r="O483" s="395">
        <v>99</v>
      </c>
      <c r="P483" s="395">
        <v>9999</v>
      </c>
      <c r="Q483" s="395"/>
      <c r="R483" s="395"/>
      <c r="S483" s="395"/>
      <c r="T483" s="395"/>
      <c r="U483" s="395"/>
      <c r="V483" s="395"/>
      <c r="W483" s="395"/>
      <c r="X483" s="395"/>
      <c r="Y483" s="395"/>
      <c r="Z483" s="395"/>
      <c r="AA483" s="395"/>
      <c r="AB483" s="395"/>
      <c r="AC483" s="395"/>
      <c r="AD483" s="395"/>
      <c r="AE483" s="395"/>
      <c r="AF483" s="395"/>
      <c r="AG483" s="395"/>
      <c r="AH483" s="395"/>
      <c r="AI483" s="395"/>
      <c r="AJ483" s="395"/>
      <c r="AK483" s="395"/>
      <c r="AL483" s="395"/>
      <c r="AM483" s="395"/>
      <c r="AN483" s="395"/>
      <c r="AO483" s="395"/>
      <c r="AP483" s="395"/>
    </row>
    <row r="484" spans="1:42">
      <c r="A484" s="395">
        <v>8</v>
      </c>
      <c r="B484" s="395">
        <v>189</v>
      </c>
      <c r="C484" s="395">
        <v>2014</v>
      </c>
      <c r="D484" s="395">
        <v>99</v>
      </c>
      <c r="E484" s="395">
        <v>99</v>
      </c>
      <c r="F484" s="395">
        <v>99</v>
      </c>
      <c r="G484" s="395">
        <v>99</v>
      </c>
      <c r="H484" s="395">
        <v>2</v>
      </c>
      <c r="I484" s="395">
        <v>99</v>
      </c>
      <c r="J484" s="395">
        <v>106</v>
      </c>
      <c r="K484" s="395">
        <v>99</v>
      </c>
      <c r="L484" s="395">
        <v>99</v>
      </c>
      <c r="M484" s="395">
        <v>99</v>
      </c>
      <c r="N484" s="395">
        <v>99</v>
      </c>
      <c r="O484" s="395">
        <v>99</v>
      </c>
      <c r="P484" s="395">
        <v>9999</v>
      </c>
      <c r="Q484" s="395"/>
      <c r="R484" s="395"/>
      <c r="S484" s="395"/>
      <c r="T484" s="395"/>
      <c r="U484" s="395"/>
      <c r="V484" s="395"/>
      <c r="W484" s="395"/>
      <c r="X484" s="395"/>
      <c r="Y484" s="395"/>
      <c r="Z484" s="395"/>
      <c r="AA484" s="395"/>
      <c r="AB484" s="395"/>
      <c r="AC484" s="395"/>
      <c r="AD484" s="395"/>
      <c r="AE484" s="395"/>
      <c r="AF484" s="395"/>
      <c r="AG484" s="395"/>
      <c r="AH484" s="395"/>
      <c r="AI484" s="395"/>
      <c r="AJ484" s="395"/>
      <c r="AK484" s="395"/>
      <c r="AL484" s="395"/>
      <c r="AM484" s="395"/>
      <c r="AN484" s="395"/>
      <c r="AO484" s="395"/>
      <c r="AP484" s="395"/>
    </row>
    <row r="485" spans="1:42">
      <c r="A485" s="395">
        <v>8</v>
      </c>
      <c r="B485" s="395">
        <v>190</v>
      </c>
      <c r="C485" s="395">
        <v>2014</v>
      </c>
      <c r="D485" s="395">
        <v>99</v>
      </c>
      <c r="E485" s="395">
        <v>99</v>
      </c>
      <c r="F485" s="395">
        <v>99</v>
      </c>
      <c r="G485" s="395">
        <v>99</v>
      </c>
      <c r="H485" s="395">
        <v>1</v>
      </c>
      <c r="I485" s="395">
        <v>99</v>
      </c>
      <c r="J485" s="395">
        <v>109</v>
      </c>
      <c r="K485" s="395">
        <v>99</v>
      </c>
      <c r="L485" s="395">
        <v>99</v>
      </c>
      <c r="M485" s="395">
        <v>99</v>
      </c>
      <c r="N485" s="395">
        <v>99</v>
      </c>
      <c r="O485" s="395">
        <v>99</v>
      </c>
      <c r="P485" s="395">
        <v>9999</v>
      </c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</row>
    <row r="486" spans="1:42">
      <c r="A486" s="395">
        <v>8</v>
      </c>
      <c r="B486" s="395">
        <v>191</v>
      </c>
      <c r="C486" s="395">
        <v>2014</v>
      </c>
      <c r="D486" s="395">
        <v>99</v>
      </c>
      <c r="E486" s="395">
        <v>99</v>
      </c>
      <c r="F486" s="395">
        <v>99</v>
      </c>
      <c r="G486" s="395">
        <v>99</v>
      </c>
      <c r="H486" s="395">
        <v>1</v>
      </c>
      <c r="I486" s="395">
        <v>99</v>
      </c>
      <c r="J486" s="395">
        <v>111</v>
      </c>
      <c r="K486" s="395">
        <v>99</v>
      </c>
      <c r="L486" s="395">
        <v>99</v>
      </c>
      <c r="M486" s="395">
        <v>99</v>
      </c>
      <c r="N486" s="395">
        <v>99</v>
      </c>
      <c r="O486" s="395">
        <v>99</v>
      </c>
      <c r="P486" s="395">
        <v>9999</v>
      </c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</row>
    <row r="487" spans="1:42">
      <c r="A487" s="395">
        <v>8</v>
      </c>
      <c r="B487" s="395">
        <v>192</v>
      </c>
      <c r="C487" s="395">
        <v>2014</v>
      </c>
      <c r="D487" s="395">
        <v>99</v>
      </c>
      <c r="E487" s="395">
        <v>99</v>
      </c>
      <c r="F487" s="395">
        <v>99</v>
      </c>
      <c r="G487" s="395">
        <v>99</v>
      </c>
      <c r="H487" s="395">
        <v>1</v>
      </c>
      <c r="I487" s="395">
        <v>99</v>
      </c>
      <c r="J487" s="395">
        <v>113</v>
      </c>
      <c r="K487" s="395">
        <v>99</v>
      </c>
      <c r="L487" s="395">
        <v>99</v>
      </c>
      <c r="M487" s="395">
        <v>99</v>
      </c>
      <c r="N487" s="395">
        <v>99</v>
      </c>
      <c r="O487" s="395">
        <v>99</v>
      </c>
      <c r="P487" s="395">
        <v>9999</v>
      </c>
      <c r="Q487" s="395"/>
      <c r="R487" s="395"/>
      <c r="S487" s="395"/>
      <c r="T487" s="395"/>
      <c r="U487" s="395"/>
      <c r="V487" s="395"/>
      <c r="W487" s="395"/>
      <c r="X487" s="395"/>
      <c r="Y487" s="395"/>
      <c r="Z487" s="395"/>
      <c r="AA487" s="395"/>
      <c r="AB487" s="395"/>
      <c r="AC487" s="395"/>
      <c r="AD487" s="395"/>
      <c r="AE487" s="395"/>
      <c r="AF487" s="395"/>
      <c r="AG487" s="395"/>
      <c r="AH487" s="395"/>
      <c r="AI487" s="395"/>
      <c r="AJ487" s="395"/>
      <c r="AK487" s="395"/>
      <c r="AL487" s="395"/>
      <c r="AM487" s="395"/>
      <c r="AN487" s="395"/>
      <c r="AO487" s="395"/>
      <c r="AP487" s="395"/>
    </row>
    <row r="488" spans="1:42" s="372" customFormat="1">
      <c r="A488" s="395">
        <v>8</v>
      </c>
      <c r="B488" s="395">
        <v>193</v>
      </c>
      <c r="C488" s="395">
        <v>2014</v>
      </c>
      <c r="D488" s="395">
        <v>99</v>
      </c>
      <c r="E488" s="395">
        <v>99</v>
      </c>
      <c r="F488" s="395">
        <v>99</v>
      </c>
      <c r="G488" s="395">
        <v>99</v>
      </c>
      <c r="H488" s="395">
        <v>1</v>
      </c>
      <c r="I488" s="395">
        <v>99</v>
      </c>
      <c r="J488" s="395">
        <v>116</v>
      </c>
      <c r="K488" s="395">
        <v>99</v>
      </c>
      <c r="L488" s="395">
        <v>99</v>
      </c>
      <c r="M488" s="395">
        <v>99</v>
      </c>
      <c r="N488" s="395">
        <v>99</v>
      </c>
      <c r="O488" s="395">
        <v>99</v>
      </c>
      <c r="P488" s="395">
        <v>9999</v>
      </c>
      <c r="Q488" s="395"/>
      <c r="R488" s="395"/>
      <c r="S488" s="395"/>
      <c r="T488" s="395"/>
      <c r="U488" s="395"/>
      <c r="V488" s="395"/>
      <c r="W488" s="395"/>
      <c r="X488" s="395"/>
      <c r="Y488" s="395"/>
      <c r="Z488" s="395"/>
      <c r="AA488" s="395"/>
      <c r="AB488" s="395"/>
      <c r="AC488" s="395"/>
      <c r="AD488" s="395"/>
      <c r="AE488" s="395"/>
      <c r="AF488" s="395"/>
      <c r="AG488" s="395"/>
      <c r="AH488" s="395"/>
      <c r="AI488" s="395"/>
      <c r="AJ488" s="395"/>
      <c r="AK488" s="395"/>
      <c r="AL488" s="395"/>
      <c r="AM488" s="395"/>
      <c r="AN488" s="395"/>
      <c r="AO488" s="395"/>
      <c r="AP488" s="395"/>
    </row>
    <row r="489" spans="1:42" s="372" customFormat="1">
      <c r="A489" s="395">
        <v>8</v>
      </c>
      <c r="B489" s="395">
        <v>194</v>
      </c>
      <c r="C489" s="395">
        <v>2014</v>
      </c>
      <c r="D489" s="395">
        <v>99</v>
      </c>
      <c r="E489" s="395">
        <v>99</v>
      </c>
      <c r="F489" s="395">
        <v>99</v>
      </c>
      <c r="G489" s="395">
        <v>99</v>
      </c>
      <c r="H489" s="395">
        <v>2</v>
      </c>
      <c r="I489" s="395">
        <v>99</v>
      </c>
      <c r="J489" s="395">
        <v>117</v>
      </c>
      <c r="K489" s="395">
        <v>99</v>
      </c>
      <c r="L489" s="395">
        <v>99</v>
      </c>
      <c r="M489" s="395">
        <v>99</v>
      </c>
      <c r="N489" s="395">
        <v>99</v>
      </c>
      <c r="O489" s="395">
        <v>99</v>
      </c>
      <c r="P489" s="395">
        <v>9999</v>
      </c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</row>
    <row r="490" spans="1:42" s="372" customFormat="1">
      <c r="A490" s="395">
        <v>8</v>
      </c>
      <c r="B490" s="395">
        <v>195</v>
      </c>
      <c r="C490" s="395">
        <v>2014</v>
      </c>
      <c r="D490" s="395">
        <v>99</v>
      </c>
      <c r="E490" s="395">
        <v>99</v>
      </c>
      <c r="F490" s="395">
        <v>99</v>
      </c>
      <c r="G490" s="395">
        <v>99</v>
      </c>
      <c r="H490" s="395">
        <v>1</v>
      </c>
      <c r="I490" s="395">
        <v>99</v>
      </c>
      <c r="J490" s="395">
        <v>121</v>
      </c>
      <c r="K490" s="395">
        <v>99</v>
      </c>
      <c r="L490" s="395">
        <v>99</v>
      </c>
      <c r="M490" s="395">
        <v>99</v>
      </c>
      <c r="N490" s="395">
        <v>99</v>
      </c>
      <c r="O490" s="395">
        <v>99</v>
      </c>
      <c r="P490" s="395">
        <v>9999</v>
      </c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</row>
    <row r="491" spans="1:42" s="372" customFormat="1">
      <c r="A491" s="395">
        <v>8</v>
      </c>
      <c r="B491" s="395">
        <v>196</v>
      </c>
      <c r="C491" s="395">
        <v>2014</v>
      </c>
      <c r="D491" s="395">
        <v>99</v>
      </c>
      <c r="E491" s="395">
        <v>99</v>
      </c>
      <c r="F491" s="395">
        <v>99</v>
      </c>
      <c r="G491" s="395">
        <v>99</v>
      </c>
      <c r="H491" s="395">
        <v>1</v>
      </c>
      <c r="I491" s="395">
        <v>99</v>
      </c>
      <c r="J491" s="395">
        <v>134</v>
      </c>
      <c r="K491" s="395">
        <v>99</v>
      </c>
      <c r="L491" s="395">
        <v>99</v>
      </c>
      <c r="M491" s="395">
        <v>99</v>
      </c>
      <c r="N491" s="395">
        <v>99</v>
      </c>
      <c r="O491" s="395">
        <v>99</v>
      </c>
      <c r="P491" s="395">
        <v>9999</v>
      </c>
      <c r="Q491" s="395"/>
      <c r="R491" s="395"/>
      <c r="S491" s="395"/>
      <c r="T491" s="395"/>
      <c r="U491" s="395"/>
      <c r="V491" s="395"/>
      <c r="W491" s="395"/>
      <c r="X491" s="395"/>
      <c r="Y491" s="395"/>
      <c r="Z491" s="395"/>
      <c r="AA491" s="395"/>
      <c r="AB491" s="395"/>
      <c r="AC491" s="395"/>
      <c r="AD491" s="395"/>
      <c r="AE491" s="395"/>
      <c r="AF491" s="395"/>
      <c r="AG491" s="395"/>
      <c r="AH491" s="395"/>
      <c r="AI491" s="395"/>
      <c r="AJ491" s="395"/>
      <c r="AK491" s="395"/>
      <c r="AL491" s="395"/>
      <c r="AM491" s="395"/>
      <c r="AN491" s="395"/>
      <c r="AO491" s="395"/>
      <c r="AP491" s="395"/>
    </row>
    <row r="492" spans="1:42" s="372" customFormat="1">
      <c r="A492" s="395">
        <v>8</v>
      </c>
      <c r="B492" s="395">
        <v>197</v>
      </c>
      <c r="C492" s="395">
        <v>2014</v>
      </c>
      <c r="D492" s="395">
        <v>99</v>
      </c>
      <c r="E492" s="395">
        <v>99</v>
      </c>
      <c r="F492" s="395">
        <v>99</v>
      </c>
      <c r="G492" s="395">
        <v>99</v>
      </c>
      <c r="H492" s="395">
        <v>2</v>
      </c>
      <c r="I492" s="395">
        <v>99</v>
      </c>
      <c r="J492" s="395">
        <v>141</v>
      </c>
      <c r="K492" s="395">
        <v>99</v>
      </c>
      <c r="L492" s="395">
        <v>99</v>
      </c>
      <c r="M492" s="395">
        <v>99</v>
      </c>
      <c r="N492" s="395">
        <v>99</v>
      </c>
      <c r="O492" s="395">
        <v>99</v>
      </c>
      <c r="P492" s="395">
        <v>9999</v>
      </c>
      <c r="Q492" s="395"/>
      <c r="R492" s="395"/>
      <c r="S492" s="395"/>
      <c r="T492" s="395"/>
      <c r="U492" s="395"/>
      <c r="V492" s="395"/>
      <c r="W492" s="395"/>
      <c r="X492" s="395"/>
      <c r="Y492" s="395"/>
      <c r="Z492" s="395"/>
      <c r="AA492" s="395"/>
      <c r="AB492" s="395"/>
      <c r="AC492" s="395"/>
      <c r="AD492" s="395"/>
      <c r="AE492" s="395"/>
      <c r="AF492" s="395"/>
      <c r="AG492" s="395"/>
      <c r="AH492" s="395"/>
      <c r="AI492" s="395"/>
      <c r="AJ492" s="395"/>
      <c r="AK492" s="395"/>
      <c r="AL492" s="395"/>
      <c r="AM492" s="395"/>
      <c r="AN492" s="395"/>
      <c r="AO492" s="395"/>
      <c r="AP492" s="395"/>
    </row>
    <row r="493" spans="1:42" s="372" customFormat="1">
      <c r="A493" s="395">
        <v>8</v>
      </c>
      <c r="B493" s="395">
        <v>198</v>
      </c>
      <c r="C493" s="395">
        <v>2014</v>
      </c>
      <c r="D493" s="395">
        <v>99</v>
      </c>
      <c r="E493" s="395">
        <v>99</v>
      </c>
      <c r="F493" s="395">
        <v>99</v>
      </c>
      <c r="G493" s="395">
        <v>99</v>
      </c>
      <c r="H493" s="395">
        <v>2</v>
      </c>
      <c r="I493" s="395">
        <v>99</v>
      </c>
      <c r="J493" s="395">
        <v>143</v>
      </c>
      <c r="K493" s="395">
        <v>99</v>
      </c>
      <c r="L493" s="395">
        <v>99</v>
      </c>
      <c r="M493" s="395">
        <v>99</v>
      </c>
      <c r="N493" s="395">
        <v>99</v>
      </c>
      <c r="O493" s="395">
        <v>99</v>
      </c>
      <c r="P493" s="395">
        <v>9999</v>
      </c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</row>
    <row r="494" spans="1:42" s="372" customFormat="1">
      <c r="A494" s="395">
        <v>8</v>
      </c>
      <c r="B494" s="395">
        <v>199</v>
      </c>
      <c r="C494" s="395">
        <v>2014</v>
      </c>
      <c r="D494" s="395">
        <v>99</v>
      </c>
      <c r="E494" s="395">
        <v>99</v>
      </c>
      <c r="F494" s="395">
        <v>99</v>
      </c>
      <c r="G494" s="395">
        <v>99</v>
      </c>
      <c r="H494" s="395">
        <v>2</v>
      </c>
      <c r="I494" s="395">
        <v>99</v>
      </c>
      <c r="J494" s="395">
        <v>147</v>
      </c>
      <c r="K494" s="395">
        <v>99</v>
      </c>
      <c r="L494" s="395">
        <v>99</v>
      </c>
      <c r="M494" s="395">
        <v>99</v>
      </c>
      <c r="N494" s="395">
        <v>99</v>
      </c>
      <c r="O494" s="395">
        <v>99</v>
      </c>
      <c r="P494" s="395">
        <v>9999</v>
      </c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</row>
    <row r="495" spans="1:42" s="372" customFormat="1">
      <c r="A495" s="395">
        <v>8</v>
      </c>
      <c r="B495" s="395">
        <v>200</v>
      </c>
      <c r="C495" s="395">
        <v>2014</v>
      </c>
      <c r="D495" s="395">
        <v>99</v>
      </c>
      <c r="E495" s="395">
        <v>99</v>
      </c>
      <c r="F495" s="395">
        <v>99</v>
      </c>
      <c r="G495" s="395">
        <v>99</v>
      </c>
      <c r="H495" s="395">
        <v>1</v>
      </c>
      <c r="I495" s="395">
        <v>99</v>
      </c>
      <c r="J495" s="395">
        <v>155</v>
      </c>
      <c r="K495" s="395">
        <v>99</v>
      </c>
      <c r="L495" s="395">
        <v>99</v>
      </c>
      <c r="M495" s="395">
        <v>99</v>
      </c>
      <c r="N495" s="395">
        <v>99</v>
      </c>
      <c r="O495" s="395">
        <v>99</v>
      </c>
      <c r="P495" s="395">
        <v>9999</v>
      </c>
      <c r="Q495" s="395"/>
      <c r="R495" s="395"/>
      <c r="S495" s="395"/>
      <c r="T495" s="395"/>
      <c r="U495" s="395"/>
      <c r="V495" s="395"/>
      <c r="W495" s="395"/>
      <c r="X495" s="395"/>
      <c r="Y495" s="395"/>
      <c r="Z495" s="395"/>
      <c r="AA495" s="395"/>
      <c r="AB495" s="395"/>
      <c r="AC495" s="395"/>
      <c r="AD495" s="395"/>
      <c r="AE495" s="395"/>
      <c r="AF495" s="395"/>
      <c r="AG495" s="395"/>
      <c r="AH495" s="395"/>
      <c r="AI495" s="395"/>
      <c r="AJ495" s="395"/>
      <c r="AK495" s="395"/>
      <c r="AL495" s="395"/>
      <c r="AM495" s="395"/>
      <c r="AN495" s="395"/>
      <c r="AO495" s="395"/>
      <c r="AP495" s="395"/>
    </row>
    <row r="496" spans="1:42" s="372" customFormat="1">
      <c r="A496" s="395">
        <v>8</v>
      </c>
      <c r="B496" s="395">
        <v>201</v>
      </c>
      <c r="C496" s="395">
        <v>2014</v>
      </c>
      <c r="D496" s="395">
        <v>99</v>
      </c>
      <c r="E496" s="395">
        <v>99</v>
      </c>
      <c r="F496" s="395">
        <v>99</v>
      </c>
      <c r="G496" s="395">
        <v>99</v>
      </c>
      <c r="H496" s="395">
        <v>2</v>
      </c>
      <c r="I496" s="395">
        <v>99</v>
      </c>
      <c r="J496" s="395">
        <v>160</v>
      </c>
      <c r="K496" s="395">
        <v>99</v>
      </c>
      <c r="L496" s="395">
        <v>99</v>
      </c>
      <c r="M496" s="395">
        <v>99</v>
      </c>
      <c r="N496" s="395">
        <v>99</v>
      </c>
      <c r="O496" s="395">
        <v>99</v>
      </c>
      <c r="P496" s="395">
        <v>9999</v>
      </c>
      <c r="Q496" s="395"/>
      <c r="R496" s="395"/>
      <c r="S496" s="395"/>
      <c r="T496" s="395"/>
      <c r="U496" s="395"/>
      <c r="V496" s="395"/>
      <c r="W496" s="395"/>
      <c r="X496" s="395"/>
      <c r="Y496" s="395"/>
      <c r="Z496" s="395"/>
      <c r="AA496" s="395"/>
      <c r="AB496" s="395"/>
      <c r="AC496" s="395"/>
      <c r="AD496" s="395"/>
      <c r="AE496" s="395"/>
      <c r="AF496" s="395"/>
      <c r="AG496" s="395"/>
      <c r="AH496" s="395"/>
      <c r="AI496" s="395"/>
      <c r="AJ496" s="395"/>
      <c r="AK496" s="395"/>
      <c r="AL496" s="395"/>
      <c r="AM496" s="395"/>
      <c r="AN496" s="395"/>
      <c r="AO496" s="395"/>
      <c r="AP496" s="395"/>
    </row>
    <row r="497" spans="1:42" s="372" customFormat="1">
      <c r="A497" s="395">
        <v>8</v>
      </c>
      <c r="B497" s="395">
        <v>202</v>
      </c>
      <c r="C497" s="395">
        <v>2014</v>
      </c>
      <c r="D497" s="395">
        <v>99</v>
      </c>
      <c r="E497" s="395">
        <v>99</v>
      </c>
      <c r="F497" s="395">
        <v>99</v>
      </c>
      <c r="G497" s="395">
        <v>99</v>
      </c>
      <c r="H497" s="395">
        <v>2</v>
      </c>
      <c r="I497" s="395">
        <v>99</v>
      </c>
      <c r="J497" s="395">
        <v>171</v>
      </c>
      <c r="K497" s="395">
        <v>99</v>
      </c>
      <c r="L497" s="395">
        <v>99</v>
      </c>
      <c r="M497" s="395">
        <v>99</v>
      </c>
      <c r="N497" s="395">
        <v>99</v>
      </c>
      <c r="O497" s="395">
        <v>99</v>
      </c>
      <c r="P497" s="395">
        <v>9999</v>
      </c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</row>
    <row r="498" spans="1:42" s="372" customFormat="1">
      <c r="A498" s="395">
        <v>8</v>
      </c>
      <c r="B498" s="395">
        <v>203</v>
      </c>
      <c r="C498" s="395">
        <v>2014</v>
      </c>
      <c r="D498" s="395">
        <v>99</v>
      </c>
      <c r="E498" s="395">
        <v>99</v>
      </c>
      <c r="F498" s="395">
        <v>99</v>
      </c>
      <c r="G498" s="395">
        <v>99</v>
      </c>
      <c r="H498" s="395">
        <v>2</v>
      </c>
      <c r="I498" s="395">
        <v>99</v>
      </c>
      <c r="J498" s="395">
        <v>175</v>
      </c>
      <c r="K498" s="395">
        <v>99</v>
      </c>
      <c r="L498" s="395">
        <v>99</v>
      </c>
      <c r="M498" s="395">
        <v>99</v>
      </c>
      <c r="N498" s="395">
        <v>99</v>
      </c>
      <c r="O498" s="395">
        <v>99</v>
      </c>
      <c r="P498" s="395">
        <v>9999</v>
      </c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</row>
    <row r="499" spans="1:42" s="372" customFormat="1">
      <c r="A499" s="395">
        <v>8</v>
      </c>
      <c r="B499" s="395">
        <v>204</v>
      </c>
      <c r="C499" s="395">
        <v>2014</v>
      </c>
      <c r="D499" s="395">
        <v>99</v>
      </c>
      <c r="E499" s="395">
        <v>99</v>
      </c>
      <c r="F499" s="395">
        <v>99</v>
      </c>
      <c r="G499" s="395">
        <v>99</v>
      </c>
      <c r="H499" s="395">
        <v>2</v>
      </c>
      <c r="I499" s="395">
        <v>99</v>
      </c>
      <c r="J499" s="395">
        <v>181</v>
      </c>
      <c r="K499" s="395">
        <v>99</v>
      </c>
      <c r="L499" s="395">
        <v>99</v>
      </c>
      <c r="M499" s="395">
        <v>99</v>
      </c>
      <c r="N499" s="395">
        <v>99</v>
      </c>
      <c r="O499" s="395">
        <v>99</v>
      </c>
      <c r="P499" s="395">
        <v>9999</v>
      </c>
      <c r="Q499" s="395"/>
      <c r="R499" s="395"/>
      <c r="S499" s="395"/>
      <c r="T499" s="395"/>
      <c r="U499" s="395"/>
      <c r="V499" s="395"/>
      <c r="W499" s="395"/>
      <c r="X499" s="395"/>
      <c r="Y499" s="395"/>
      <c r="Z499" s="395"/>
      <c r="AA499" s="395"/>
      <c r="AB499" s="395"/>
      <c r="AC499" s="395"/>
      <c r="AD499" s="395"/>
      <c r="AE499" s="395"/>
      <c r="AF499" s="395"/>
      <c r="AG499" s="395"/>
      <c r="AH499" s="395"/>
      <c r="AI499" s="395"/>
      <c r="AJ499" s="395"/>
      <c r="AK499" s="395"/>
      <c r="AL499" s="395"/>
      <c r="AM499" s="395"/>
      <c r="AN499" s="395"/>
      <c r="AO499" s="395"/>
      <c r="AP499" s="395"/>
    </row>
    <row r="500" spans="1:42" s="372" customFormat="1">
      <c r="A500" s="395">
        <v>8</v>
      </c>
      <c r="B500" s="395">
        <v>205</v>
      </c>
      <c r="C500" s="395">
        <v>2014</v>
      </c>
      <c r="D500" s="395">
        <v>99</v>
      </c>
      <c r="E500" s="395">
        <v>99</v>
      </c>
      <c r="F500" s="395">
        <v>99</v>
      </c>
      <c r="G500" s="395">
        <v>99</v>
      </c>
      <c r="H500" s="395">
        <v>2</v>
      </c>
      <c r="I500" s="395">
        <v>99</v>
      </c>
      <c r="J500" s="395">
        <v>182</v>
      </c>
      <c r="K500" s="395">
        <v>99</v>
      </c>
      <c r="L500" s="395">
        <v>99</v>
      </c>
      <c r="M500" s="395">
        <v>99</v>
      </c>
      <c r="N500" s="395">
        <v>99</v>
      </c>
      <c r="O500" s="395">
        <v>99</v>
      </c>
      <c r="P500" s="395">
        <v>9999</v>
      </c>
      <c r="Q500" s="395"/>
      <c r="R500" s="395"/>
      <c r="S500" s="395"/>
      <c r="T500" s="395"/>
      <c r="U500" s="395"/>
      <c r="V500" s="395"/>
      <c r="W500" s="395"/>
      <c r="X500" s="395"/>
      <c r="Y500" s="395"/>
      <c r="Z500" s="395"/>
      <c r="AA500" s="395"/>
      <c r="AB500" s="395"/>
      <c r="AC500" s="395"/>
      <c r="AD500" s="395"/>
      <c r="AE500" s="395"/>
      <c r="AF500" s="395"/>
      <c r="AG500" s="395"/>
      <c r="AH500" s="395"/>
      <c r="AI500" s="395"/>
      <c r="AJ500" s="395"/>
      <c r="AK500" s="395"/>
      <c r="AL500" s="395"/>
      <c r="AM500" s="395"/>
      <c r="AN500" s="395"/>
      <c r="AO500" s="395"/>
      <c r="AP500" s="395"/>
    </row>
    <row r="501" spans="1:42" s="372" customFormat="1">
      <c r="A501" s="395">
        <v>8</v>
      </c>
      <c r="B501" s="395">
        <v>206</v>
      </c>
      <c r="C501" s="395">
        <v>2014</v>
      </c>
      <c r="D501" s="395">
        <v>99</v>
      </c>
      <c r="E501" s="395">
        <v>99</v>
      </c>
      <c r="F501" s="395">
        <v>99</v>
      </c>
      <c r="G501" s="395">
        <v>99</v>
      </c>
      <c r="H501" s="395">
        <v>2</v>
      </c>
      <c r="I501" s="395">
        <v>99</v>
      </c>
      <c r="J501" s="395">
        <v>288</v>
      </c>
      <c r="K501" s="395">
        <v>99</v>
      </c>
      <c r="L501" s="395">
        <v>99</v>
      </c>
      <c r="M501" s="395">
        <v>99</v>
      </c>
      <c r="N501" s="395">
        <v>99</v>
      </c>
      <c r="O501" s="395">
        <v>99</v>
      </c>
      <c r="P501" s="395">
        <v>9999</v>
      </c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</row>
    <row r="502" spans="1:42" s="372" customFormat="1">
      <c r="A502" s="395">
        <v>8</v>
      </c>
      <c r="B502" s="395">
        <v>207</v>
      </c>
      <c r="C502" s="395">
        <v>2014</v>
      </c>
      <c r="D502" s="395">
        <v>99</v>
      </c>
      <c r="E502" s="395">
        <v>99</v>
      </c>
      <c r="F502" s="395">
        <v>99</v>
      </c>
      <c r="G502" s="395">
        <v>99</v>
      </c>
      <c r="H502" s="395">
        <v>2</v>
      </c>
      <c r="I502" s="395">
        <v>99</v>
      </c>
      <c r="J502" s="395">
        <v>470</v>
      </c>
      <c r="K502" s="395">
        <v>99</v>
      </c>
      <c r="L502" s="395">
        <v>99</v>
      </c>
      <c r="M502" s="395">
        <v>99</v>
      </c>
      <c r="N502" s="395">
        <v>99</v>
      </c>
      <c r="O502" s="395">
        <v>99</v>
      </c>
      <c r="P502" s="395">
        <v>9999</v>
      </c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</row>
    <row r="503" spans="1:42" s="372" customFormat="1">
      <c r="A503" s="395">
        <v>8</v>
      </c>
      <c r="B503" s="395">
        <v>208</v>
      </c>
      <c r="C503" s="395">
        <v>2014</v>
      </c>
      <c r="D503" s="395">
        <v>99</v>
      </c>
      <c r="E503" s="395">
        <v>99</v>
      </c>
      <c r="F503" s="395">
        <v>99</v>
      </c>
      <c r="G503" s="395">
        <v>99</v>
      </c>
      <c r="H503" s="395">
        <v>1</v>
      </c>
      <c r="I503" s="395">
        <v>99</v>
      </c>
      <c r="J503" s="395">
        <v>643</v>
      </c>
      <c r="K503" s="395">
        <v>99</v>
      </c>
      <c r="L503" s="395">
        <v>99</v>
      </c>
      <c r="M503" s="395">
        <v>99</v>
      </c>
      <c r="N503" s="395">
        <v>99</v>
      </c>
      <c r="O503" s="395">
        <v>99</v>
      </c>
      <c r="P503" s="395">
        <v>9999</v>
      </c>
      <c r="Q503" s="395"/>
      <c r="R503" s="395"/>
      <c r="S503" s="395"/>
      <c r="T503" s="395"/>
      <c r="U503" s="395"/>
      <c r="V503" s="395"/>
      <c r="W503" s="395"/>
      <c r="X503" s="395"/>
      <c r="Y503" s="395"/>
      <c r="Z503" s="395"/>
      <c r="AA503" s="395"/>
      <c r="AB503" s="395"/>
      <c r="AC503" s="395"/>
      <c r="AD503" s="395"/>
      <c r="AE503" s="395"/>
      <c r="AF503" s="395"/>
      <c r="AG503" s="395"/>
      <c r="AH503" s="395"/>
      <c r="AI503" s="395"/>
      <c r="AJ503" s="395"/>
      <c r="AK503" s="395"/>
      <c r="AL503" s="395"/>
      <c r="AM503" s="395"/>
      <c r="AN503" s="395"/>
      <c r="AO503" s="395"/>
      <c r="AP503" s="395"/>
    </row>
    <row r="504" spans="1:42" s="372" customFormat="1">
      <c r="A504" s="395">
        <v>8</v>
      </c>
      <c r="B504" s="395">
        <v>209</v>
      </c>
      <c r="C504" s="395">
        <v>2014</v>
      </c>
      <c r="D504" s="395">
        <v>99</v>
      </c>
      <c r="E504" s="395">
        <v>99</v>
      </c>
      <c r="F504" s="395">
        <v>99</v>
      </c>
      <c r="G504" s="395">
        <v>99</v>
      </c>
      <c r="H504" s="395">
        <v>1</v>
      </c>
      <c r="I504" s="395">
        <v>99</v>
      </c>
      <c r="J504" s="395">
        <v>802</v>
      </c>
      <c r="K504" s="395">
        <v>99</v>
      </c>
      <c r="L504" s="395">
        <v>99</v>
      </c>
      <c r="M504" s="395">
        <v>99</v>
      </c>
      <c r="N504" s="395">
        <v>99</v>
      </c>
      <c r="O504" s="395">
        <v>99</v>
      </c>
      <c r="P504" s="395">
        <v>9999</v>
      </c>
      <c r="Q504" s="395"/>
      <c r="R504" s="395"/>
      <c r="S504" s="395"/>
      <c r="T504" s="395"/>
      <c r="U504" s="395"/>
      <c r="V504" s="395"/>
      <c r="W504" s="395"/>
      <c r="X504" s="395"/>
      <c r="Y504" s="395"/>
      <c r="Z504" s="395"/>
      <c r="AA504" s="395"/>
      <c r="AB504" s="395"/>
      <c r="AC504" s="395"/>
      <c r="AD504" s="395"/>
      <c r="AE504" s="395"/>
      <c r="AF504" s="395"/>
      <c r="AG504" s="395"/>
      <c r="AH504" s="395"/>
      <c r="AI504" s="395"/>
      <c r="AJ504" s="395"/>
      <c r="AK504" s="395"/>
      <c r="AL504" s="395"/>
      <c r="AM504" s="395"/>
      <c r="AN504" s="395"/>
      <c r="AO504" s="395"/>
      <c r="AP504" s="395"/>
    </row>
    <row r="505" spans="1:42">
      <c r="A505" s="395">
        <v>9</v>
      </c>
      <c r="B505" s="395">
        <v>1</v>
      </c>
      <c r="C505" s="395">
        <v>2024</v>
      </c>
      <c r="D505" s="395">
        <v>99</v>
      </c>
      <c r="E505" s="395">
        <v>99</v>
      </c>
      <c r="F505" s="395">
        <v>99</v>
      </c>
      <c r="G505" s="395">
        <v>99</v>
      </c>
      <c r="H505" s="395">
        <v>99</v>
      </c>
      <c r="I505" s="395">
        <v>99</v>
      </c>
      <c r="J505" s="395">
        <v>999</v>
      </c>
      <c r="K505" s="395">
        <v>99</v>
      </c>
      <c r="L505" s="395">
        <v>1</v>
      </c>
      <c r="M505" s="395">
        <v>99</v>
      </c>
      <c r="N505" s="395">
        <v>99</v>
      </c>
      <c r="O505" s="395">
        <v>99</v>
      </c>
      <c r="P505" s="395">
        <v>9999</v>
      </c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</row>
    <row r="506" spans="1:42">
      <c r="A506" s="395">
        <v>9</v>
      </c>
      <c r="B506" s="395">
        <v>2</v>
      </c>
      <c r="C506" s="395">
        <v>2024</v>
      </c>
      <c r="D506" s="395">
        <v>99</v>
      </c>
      <c r="E506" s="395">
        <v>99</v>
      </c>
      <c r="F506" s="395">
        <v>99</v>
      </c>
      <c r="G506" s="395">
        <v>99</v>
      </c>
      <c r="H506" s="395">
        <v>99</v>
      </c>
      <c r="I506" s="395">
        <v>99</v>
      </c>
      <c r="J506" s="395">
        <v>999</v>
      </c>
      <c r="K506" s="395">
        <v>99</v>
      </c>
      <c r="L506" s="395">
        <v>2</v>
      </c>
      <c r="M506" s="395">
        <v>99</v>
      </c>
      <c r="N506" s="395">
        <v>99</v>
      </c>
      <c r="O506" s="395">
        <v>99</v>
      </c>
      <c r="P506" s="395">
        <v>9999</v>
      </c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</row>
    <row r="507" spans="1:42">
      <c r="A507" s="395">
        <v>9</v>
      </c>
      <c r="B507" s="395">
        <v>3</v>
      </c>
      <c r="C507" s="395">
        <v>2024</v>
      </c>
      <c r="D507" s="395">
        <v>99</v>
      </c>
      <c r="E507" s="395">
        <v>99</v>
      </c>
      <c r="F507" s="395">
        <v>99</v>
      </c>
      <c r="G507" s="395">
        <v>99</v>
      </c>
      <c r="H507" s="395">
        <v>99</v>
      </c>
      <c r="I507" s="395">
        <v>99</v>
      </c>
      <c r="J507" s="395">
        <v>999</v>
      </c>
      <c r="K507" s="395">
        <v>99</v>
      </c>
      <c r="L507" s="395">
        <v>5</v>
      </c>
      <c r="M507" s="395">
        <v>99</v>
      </c>
      <c r="N507" s="395">
        <v>99</v>
      </c>
      <c r="O507" s="395">
        <v>99</v>
      </c>
      <c r="P507" s="395">
        <v>9999</v>
      </c>
      <c r="Q507" s="395"/>
      <c r="R507" s="395"/>
      <c r="S507" s="395"/>
      <c r="T507" s="395"/>
      <c r="U507" s="395"/>
      <c r="V507" s="395"/>
      <c r="W507" s="395"/>
      <c r="X507" s="395"/>
      <c r="Y507" s="395"/>
      <c r="Z507" s="395"/>
      <c r="AA507" s="395"/>
      <c r="AB507" s="395"/>
      <c r="AC507" s="395"/>
      <c r="AD507" s="395"/>
      <c r="AE507" s="395"/>
      <c r="AF507" s="395"/>
      <c r="AG507" s="395"/>
      <c r="AH507" s="395"/>
      <c r="AI507" s="395"/>
      <c r="AJ507" s="395"/>
      <c r="AK507" s="395"/>
      <c r="AL507" s="395"/>
      <c r="AM507" s="395"/>
      <c r="AN507" s="395"/>
      <c r="AO507" s="395"/>
      <c r="AP507" s="395"/>
    </row>
    <row r="508" spans="1:42">
      <c r="A508" s="395">
        <v>9</v>
      </c>
      <c r="B508" s="395">
        <v>4</v>
      </c>
      <c r="C508" s="395">
        <v>2024</v>
      </c>
      <c r="D508" s="395">
        <v>99</v>
      </c>
      <c r="E508" s="395">
        <v>99</v>
      </c>
      <c r="F508" s="395">
        <v>99</v>
      </c>
      <c r="G508" s="395">
        <v>99</v>
      </c>
      <c r="H508" s="395">
        <v>99</v>
      </c>
      <c r="I508" s="395">
        <v>99</v>
      </c>
      <c r="J508" s="395">
        <v>999</v>
      </c>
      <c r="K508" s="395">
        <v>99</v>
      </c>
      <c r="L508" s="395">
        <v>8</v>
      </c>
      <c r="M508" s="395">
        <v>99</v>
      </c>
      <c r="N508" s="395">
        <v>99</v>
      </c>
      <c r="O508" s="395">
        <v>99</v>
      </c>
      <c r="P508" s="395">
        <v>9999</v>
      </c>
      <c r="Q508" s="395">
        <v>567</v>
      </c>
      <c r="R508" s="395">
        <v>1544</v>
      </c>
      <c r="S508" s="395">
        <v>1544</v>
      </c>
      <c r="T508" s="395">
        <v>8</v>
      </c>
      <c r="U508" s="395">
        <v>48.409326424870464</v>
      </c>
      <c r="V508" s="395">
        <v>96.409475185108192</v>
      </c>
      <c r="W508" s="395">
        <v>88.985945595854858</v>
      </c>
      <c r="X508" s="395">
        <v>1.1658031088082901</v>
      </c>
      <c r="Y508" s="395">
        <v>2.3316062176165802</v>
      </c>
      <c r="Z508" s="395">
        <v>0</v>
      </c>
      <c r="AA508" s="395">
        <v>16.597471657668219</v>
      </c>
      <c r="AB508" s="395">
        <v>1.0540157907876131</v>
      </c>
      <c r="AC508" s="395">
        <v>-7.32308046528789</v>
      </c>
      <c r="AD508" s="395">
        <v>0.10432827188055764</v>
      </c>
      <c r="AE508" s="395">
        <v>0.11366713462654009</v>
      </c>
      <c r="AF508" s="395">
        <v>12</v>
      </c>
      <c r="AG508" s="395">
        <v>0</v>
      </c>
      <c r="AH508" s="395">
        <v>0</v>
      </c>
      <c r="AI508" s="395">
        <v>3</v>
      </c>
      <c r="AJ508" s="395">
        <v>55</v>
      </c>
      <c r="AK508" s="395">
        <v>10</v>
      </c>
      <c r="AL508" s="395">
        <v>94</v>
      </c>
      <c r="AM508" s="395">
        <v>0</v>
      </c>
      <c r="AN508" s="395">
        <v>32</v>
      </c>
      <c r="AO508" s="395">
        <v>12</v>
      </c>
      <c r="AP508" s="395">
        <v>255</v>
      </c>
    </row>
    <row r="509" spans="1:42">
      <c r="A509" s="395">
        <v>9</v>
      </c>
      <c r="B509" s="395">
        <v>5</v>
      </c>
      <c r="C509" s="395">
        <v>2024</v>
      </c>
      <c r="D509" s="395">
        <v>99</v>
      </c>
      <c r="E509" s="395">
        <v>99</v>
      </c>
      <c r="F509" s="395">
        <v>99</v>
      </c>
      <c r="G509" s="395">
        <v>99</v>
      </c>
      <c r="H509" s="395">
        <v>99</v>
      </c>
      <c r="I509" s="395">
        <v>99</v>
      </c>
      <c r="J509" s="395">
        <v>999</v>
      </c>
      <c r="K509" s="395">
        <v>99</v>
      </c>
      <c r="L509" s="395">
        <v>11</v>
      </c>
      <c r="M509" s="395">
        <v>99</v>
      </c>
      <c r="N509" s="395">
        <v>99</v>
      </c>
      <c r="O509" s="395">
        <v>99</v>
      </c>
      <c r="P509" s="395">
        <v>9999</v>
      </c>
      <c r="Q509" s="395">
        <v>1511</v>
      </c>
      <c r="R509" s="395">
        <v>26222</v>
      </c>
      <c r="S509" s="395">
        <v>26222</v>
      </c>
      <c r="T509" s="395">
        <v>11</v>
      </c>
      <c r="U509" s="395">
        <v>53.106704294104198</v>
      </c>
      <c r="V509" s="395">
        <v>96.116974548428345</v>
      </c>
      <c r="W509" s="395">
        <v>88.715967508200251</v>
      </c>
      <c r="X509" s="395">
        <v>1.3118755243688505</v>
      </c>
      <c r="Y509" s="395">
        <v>2.6237510487377009</v>
      </c>
      <c r="Z509" s="395">
        <v>0</v>
      </c>
      <c r="AA509" s="395">
        <v>9.5559226268108173</v>
      </c>
      <c r="AB509" s="395">
        <v>1.1198393508917914</v>
      </c>
      <c r="AC509" s="395">
        <v>-9.1218440003714782</v>
      </c>
      <c r="AD509" s="395">
        <v>1.7718237987383303</v>
      </c>
      <c r="AE509" s="395">
        <v>1.92457040299185</v>
      </c>
      <c r="AF509" s="395">
        <v>263</v>
      </c>
      <c r="AG509" s="395">
        <v>0</v>
      </c>
      <c r="AH509" s="395">
        <v>0</v>
      </c>
      <c r="AI509" s="395">
        <v>85</v>
      </c>
      <c r="AJ509" s="395">
        <v>1150</v>
      </c>
      <c r="AK509" s="395">
        <v>187</v>
      </c>
      <c r="AL509" s="395">
        <v>1553</v>
      </c>
      <c r="AM509" s="395">
        <v>0</v>
      </c>
      <c r="AN509" s="395">
        <v>387</v>
      </c>
      <c r="AO509" s="395">
        <v>224</v>
      </c>
      <c r="AP509" s="395">
        <v>679</v>
      </c>
    </row>
    <row r="510" spans="1:42">
      <c r="A510" s="395">
        <v>9</v>
      </c>
      <c r="B510" s="395">
        <v>6</v>
      </c>
      <c r="C510" s="395">
        <v>2024</v>
      </c>
      <c r="D510" s="395">
        <v>99</v>
      </c>
      <c r="E510" s="395">
        <v>99</v>
      </c>
      <c r="F510" s="395">
        <v>99</v>
      </c>
      <c r="G510" s="395">
        <v>99</v>
      </c>
      <c r="H510" s="395">
        <v>99</v>
      </c>
      <c r="I510" s="395">
        <v>99</v>
      </c>
      <c r="J510" s="395">
        <v>999</v>
      </c>
      <c r="K510" s="395">
        <v>99</v>
      </c>
      <c r="L510" s="395">
        <v>14</v>
      </c>
      <c r="M510" s="395">
        <v>99</v>
      </c>
      <c r="N510" s="395">
        <v>99</v>
      </c>
      <c r="O510" s="395">
        <v>99</v>
      </c>
      <c r="P510" s="395">
        <v>9999</v>
      </c>
      <c r="Q510" s="395">
        <v>1872</v>
      </c>
      <c r="R510" s="395">
        <v>431054</v>
      </c>
      <c r="S510" s="395">
        <v>431053</v>
      </c>
      <c r="T510" s="395">
        <v>14</v>
      </c>
      <c r="U510" s="395">
        <v>57.851783887364199</v>
      </c>
      <c r="V510" s="395">
        <v>91.900011797813477</v>
      </c>
      <c r="W510" s="395">
        <v>84.82356473566017</v>
      </c>
      <c r="X510" s="395">
        <v>1.6847077164345996</v>
      </c>
      <c r="Y510" s="395">
        <v>3.3694154328691992</v>
      </c>
      <c r="Z510" s="395">
        <v>0</v>
      </c>
      <c r="AA510" s="395">
        <v>8.2890228407861812</v>
      </c>
      <c r="AB510" s="395">
        <v>1.206642917768914</v>
      </c>
      <c r="AC510" s="395">
        <v>-12.882863082839684</v>
      </c>
      <c r="AD510" s="395">
        <v>29.12637234922402</v>
      </c>
      <c r="AE510" s="395">
        <v>30.249164824002552</v>
      </c>
      <c r="AF510" s="395">
        <v>4924</v>
      </c>
      <c r="AG510" s="395">
        <v>3</v>
      </c>
      <c r="AH510" s="395">
        <v>1</v>
      </c>
      <c r="AI510" s="395">
        <v>1339</v>
      </c>
      <c r="AJ510" s="395">
        <v>19779</v>
      </c>
      <c r="AK510" s="395">
        <v>3869</v>
      </c>
      <c r="AL510" s="395">
        <v>26670</v>
      </c>
      <c r="AM510" s="395">
        <v>12</v>
      </c>
      <c r="AN510" s="395">
        <v>5463</v>
      </c>
      <c r="AO510" s="395">
        <v>3590</v>
      </c>
      <c r="AP510" s="395">
        <v>823</v>
      </c>
    </row>
    <row r="511" spans="1:42">
      <c r="A511" s="395">
        <v>9</v>
      </c>
      <c r="B511" s="395">
        <v>7</v>
      </c>
      <c r="C511" s="395">
        <v>2024</v>
      </c>
      <c r="D511" s="395">
        <v>99</v>
      </c>
      <c r="E511" s="395">
        <v>99</v>
      </c>
      <c r="F511" s="395">
        <v>99</v>
      </c>
      <c r="G511" s="395">
        <v>99</v>
      </c>
      <c r="H511" s="395">
        <v>99</v>
      </c>
      <c r="I511" s="395">
        <v>99</v>
      </c>
      <c r="J511" s="395">
        <v>999</v>
      </c>
      <c r="K511" s="395">
        <v>99</v>
      </c>
      <c r="L511" s="395">
        <v>17</v>
      </c>
      <c r="M511" s="395">
        <v>99</v>
      </c>
      <c r="N511" s="395">
        <v>99</v>
      </c>
      <c r="O511" s="395">
        <v>99</v>
      </c>
      <c r="P511" s="395">
        <v>9999</v>
      </c>
      <c r="Q511" s="395">
        <v>1978</v>
      </c>
      <c r="R511" s="395">
        <v>1013443</v>
      </c>
      <c r="S511" s="395">
        <v>1013442</v>
      </c>
      <c r="T511" s="395">
        <v>0</v>
      </c>
      <c r="U511" s="395">
        <v>61.865348979023985</v>
      </c>
      <c r="V511" s="395">
        <v>87.498999713464627</v>
      </c>
      <c r="W511" s="395">
        <v>80.761500559477312</v>
      </c>
      <c r="X511" s="395">
        <v>2.3553372019935996</v>
      </c>
      <c r="Y511" s="395">
        <v>4.7106744039871993</v>
      </c>
      <c r="Z511" s="395">
        <v>0</v>
      </c>
      <c r="AA511" s="395">
        <v>8.811231253269268</v>
      </c>
      <c r="AB511" s="395">
        <v>1.4976714312571324</v>
      </c>
      <c r="AC511" s="395">
        <v>-21.085581549500201</v>
      </c>
      <c r="AD511" s="395">
        <v>68.478469455601029</v>
      </c>
      <c r="AE511" s="395">
        <v>67.712597638379052</v>
      </c>
      <c r="AF511" s="395">
        <v>14268</v>
      </c>
      <c r="AG511" s="395">
        <v>2</v>
      </c>
      <c r="AH511" s="395">
        <v>2</v>
      </c>
      <c r="AI511" s="395">
        <v>4925</v>
      </c>
      <c r="AJ511" s="395">
        <v>54034</v>
      </c>
      <c r="AK511" s="395">
        <v>12003</v>
      </c>
      <c r="AL511" s="395">
        <v>76535</v>
      </c>
      <c r="AM511" s="395">
        <v>22</v>
      </c>
      <c r="AN511" s="395">
        <v>12121</v>
      </c>
      <c r="AO511" s="395">
        <v>9008</v>
      </c>
      <c r="AP511" s="395">
        <v>834</v>
      </c>
    </row>
    <row r="512" spans="1:42" s="380" customFormat="1">
      <c r="A512" s="395">
        <v>9</v>
      </c>
      <c r="B512" s="395">
        <v>8</v>
      </c>
      <c r="C512" s="395">
        <v>2024</v>
      </c>
      <c r="D512" s="395">
        <v>99</v>
      </c>
      <c r="E512" s="395">
        <v>99</v>
      </c>
      <c r="F512" s="395">
        <v>99</v>
      </c>
      <c r="G512" s="395">
        <v>99</v>
      </c>
      <c r="H512" s="395">
        <v>99</v>
      </c>
      <c r="I512" s="395">
        <v>99</v>
      </c>
      <c r="J512" s="395">
        <v>999</v>
      </c>
      <c r="K512" s="395">
        <v>99</v>
      </c>
      <c r="L512" s="395">
        <v>75</v>
      </c>
      <c r="M512" s="395">
        <v>99</v>
      </c>
      <c r="N512" s="395">
        <v>99</v>
      </c>
      <c r="O512" s="395">
        <v>99</v>
      </c>
      <c r="P512" s="395">
        <v>9999</v>
      </c>
      <c r="Q512" s="395">
        <v>20</v>
      </c>
      <c r="R512" s="395">
        <v>21</v>
      </c>
      <c r="S512" s="395">
        <v>0</v>
      </c>
      <c r="T512" s="395">
        <v>0</v>
      </c>
      <c r="U512" s="395"/>
      <c r="V512" s="395"/>
      <c r="W512" s="395"/>
      <c r="X512" s="395">
        <v>0</v>
      </c>
      <c r="Y512" s="395">
        <v>0</v>
      </c>
      <c r="Z512" s="395">
        <v>0</v>
      </c>
      <c r="AA512" s="395"/>
      <c r="AB512" s="395"/>
      <c r="AC512" s="395"/>
      <c r="AD512" s="395">
        <v>1.4189726097744238E-3</v>
      </c>
      <c r="AE512" s="395">
        <v>0</v>
      </c>
      <c r="AF512" s="395">
        <v>0</v>
      </c>
      <c r="AG512" s="395">
        <v>0</v>
      </c>
      <c r="AH512" s="395">
        <v>0</v>
      </c>
      <c r="AI512" s="395">
        <v>0</v>
      </c>
      <c r="AJ512" s="395">
        <v>0</v>
      </c>
      <c r="AK512" s="395">
        <v>0</v>
      </c>
      <c r="AL512" s="395">
        <v>0</v>
      </c>
      <c r="AM512" s="395">
        <v>0</v>
      </c>
      <c r="AN512" s="395">
        <v>0</v>
      </c>
      <c r="AO512" s="395">
        <v>0</v>
      </c>
      <c r="AP512" s="395">
        <v>6</v>
      </c>
    </row>
    <row r="513" spans="1:42" s="380" customFormat="1">
      <c r="A513" s="395">
        <v>9</v>
      </c>
      <c r="B513" s="395">
        <v>9</v>
      </c>
      <c r="C513" s="395">
        <v>2024</v>
      </c>
      <c r="D513" s="395">
        <v>99</v>
      </c>
      <c r="E513" s="395">
        <v>99</v>
      </c>
      <c r="F513" s="395">
        <v>99</v>
      </c>
      <c r="G513" s="395">
        <v>99</v>
      </c>
      <c r="H513" s="395">
        <v>99</v>
      </c>
      <c r="I513" s="395">
        <v>99</v>
      </c>
      <c r="J513" s="395">
        <v>999</v>
      </c>
      <c r="K513" s="395">
        <v>99</v>
      </c>
      <c r="L513" s="395">
        <v>76</v>
      </c>
      <c r="M513" s="395">
        <v>99</v>
      </c>
      <c r="N513" s="395">
        <v>99</v>
      </c>
      <c r="O513" s="395">
        <v>99</v>
      </c>
      <c r="P513" s="395">
        <v>9999</v>
      </c>
      <c r="Q513" s="395">
        <v>18</v>
      </c>
      <c r="R513" s="395">
        <v>27</v>
      </c>
      <c r="S513" s="395">
        <v>0</v>
      </c>
      <c r="T513" s="395">
        <v>0</v>
      </c>
      <c r="U513" s="395"/>
      <c r="V513" s="395"/>
      <c r="W513" s="395"/>
      <c r="X513" s="395">
        <v>0</v>
      </c>
      <c r="Y513" s="395">
        <v>0</v>
      </c>
      <c r="Z513" s="395">
        <v>0</v>
      </c>
      <c r="AA513" s="395"/>
      <c r="AB513" s="395"/>
      <c r="AC513" s="395"/>
      <c r="AD513" s="395">
        <v>1.8243933554242591E-3</v>
      </c>
      <c r="AE513" s="395">
        <v>0</v>
      </c>
      <c r="AF513" s="395">
        <v>0</v>
      </c>
      <c r="AG513" s="395">
        <v>0</v>
      </c>
      <c r="AH513" s="395">
        <v>0</v>
      </c>
      <c r="AI513" s="395">
        <v>0</v>
      </c>
      <c r="AJ513" s="395">
        <v>0</v>
      </c>
      <c r="AK513" s="395">
        <v>0</v>
      </c>
      <c r="AL513" s="395">
        <v>0</v>
      </c>
      <c r="AM513" s="395">
        <v>0</v>
      </c>
      <c r="AN513" s="395">
        <v>0</v>
      </c>
      <c r="AO513" s="395">
        <v>0</v>
      </c>
      <c r="AP513" s="395">
        <v>5</v>
      </c>
    </row>
    <row r="514" spans="1:42" s="377" customFormat="1">
      <c r="A514" s="395">
        <v>9</v>
      </c>
      <c r="B514" s="395">
        <v>10</v>
      </c>
      <c r="C514" s="395">
        <v>2024</v>
      </c>
      <c r="D514" s="395">
        <v>99</v>
      </c>
      <c r="E514" s="395">
        <v>99</v>
      </c>
      <c r="F514" s="395">
        <v>99</v>
      </c>
      <c r="G514" s="395">
        <v>99</v>
      </c>
      <c r="H514" s="395">
        <v>99</v>
      </c>
      <c r="I514" s="395">
        <v>99</v>
      </c>
      <c r="J514" s="395">
        <v>999</v>
      </c>
      <c r="K514" s="395">
        <v>99</v>
      </c>
      <c r="L514" s="395">
        <v>99</v>
      </c>
      <c r="M514" s="395">
        <v>99</v>
      </c>
      <c r="N514" s="395">
        <v>99</v>
      </c>
      <c r="O514" s="395">
        <v>99</v>
      </c>
      <c r="P514" s="395">
        <v>9999</v>
      </c>
      <c r="Q514" s="395">
        <v>995</v>
      </c>
      <c r="R514" s="395">
        <v>3442</v>
      </c>
      <c r="S514" s="395">
        <v>0</v>
      </c>
      <c r="T514" s="395">
        <v>0</v>
      </c>
      <c r="U514" s="395"/>
      <c r="V514" s="395"/>
      <c r="W514" s="395"/>
      <c r="X514" s="395">
        <v>1.1911679256246368</v>
      </c>
      <c r="Y514" s="395">
        <v>2.3823358512492736</v>
      </c>
      <c r="Z514" s="395">
        <v>0</v>
      </c>
      <c r="AA514" s="395"/>
      <c r="AB514" s="395"/>
      <c r="AC514" s="395"/>
      <c r="AD514" s="395">
        <v>0.23257636775445556</v>
      </c>
      <c r="AE514" s="395">
        <v>0</v>
      </c>
      <c r="AF514" s="395">
        <v>393</v>
      </c>
      <c r="AG514" s="395">
        <v>1</v>
      </c>
      <c r="AH514" s="395">
        <v>0</v>
      </c>
      <c r="AI514" s="395">
        <v>189</v>
      </c>
      <c r="AJ514" s="395">
        <v>299</v>
      </c>
      <c r="AK514" s="395">
        <v>107</v>
      </c>
      <c r="AL514" s="395">
        <v>60</v>
      </c>
      <c r="AM514" s="395">
        <v>1</v>
      </c>
      <c r="AN514" s="395">
        <v>33</v>
      </c>
      <c r="AO514" s="395">
        <v>347</v>
      </c>
      <c r="AP514" s="395">
        <v>469</v>
      </c>
    </row>
    <row r="515" spans="1:42">
      <c r="A515" s="395">
        <v>9</v>
      </c>
      <c r="B515" s="395">
        <v>11</v>
      </c>
      <c r="C515" s="395">
        <v>2023</v>
      </c>
      <c r="D515" s="395">
        <v>99</v>
      </c>
      <c r="E515" s="395">
        <v>99</v>
      </c>
      <c r="F515" s="395">
        <v>99</v>
      </c>
      <c r="G515" s="395">
        <v>99</v>
      </c>
      <c r="H515" s="395">
        <v>99</v>
      </c>
      <c r="I515" s="395">
        <v>99</v>
      </c>
      <c r="J515" s="395">
        <v>999</v>
      </c>
      <c r="K515" s="395">
        <v>99</v>
      </c>
      <c r="L515" s="395">
        <v>1</v>
      </c>
      <c r="M515" s="395">
        <v>99</v>
      </c>
      <c r="N515" s="395">
        <v>99</v>
      </c>
      <c r="O515" s="395">
        <v>99</v>
      </c>
      <c r="P515" s="395">
        <v>9999</v>
      </c>
      <c r="Q515" s="395"/>
      <c r="R515" s="395"/>
      <c r="S515" s="395"/>
      <c r="T515" s="395"/>
      <c r="U515" s="395"/>
      <c r="V515" s="395"/>
      <c r="W515" s="395"/>
      <c r="X515" s="395"/>
      <c r="Y515" s="395"/>
      <c r="Z515" s="395"/>
      <c r="AA515" s="395"/>
      <c r="AB515" s="395"/>
      <c r="AC515" s="395"/>
      <c r="AD515" s="395"/>
      <c r="AE515" s="395"/>
      <c r="AF515" s="395"/>
      <c r="AG515" s="395"/>
      <c r="AH515" s="395"/>
      <c r="AI515" s="395"/>
      <c r="AJ515" s="395"/>
      <c r="AK515" s="395"/>
      <c r="AL515" s="395"/>
      <c r="AM515" s="395"/>
      <c r="AN515" s="395"/>
      <c r="AO515" s="395"/>
      <c r="AP515" s="395"/>
    </row>
    <row r="516" spans="1:42">
      <c r="A516" s="395">
        <v>9</v>
      </c>
      <c r="B516" s="395">
        <v>12</v>
      </c>
      <c r="C516" s="395">
        <v>2023</v>
      </c>
      <c r="D516" s="395">
        <v>99</v>
      </c>
      <c r="E516" s="395">
        <v>99</v>
      </c>
      <c r="F516" s="395">
        <v>99</v>
      </c>
      <c r="G516" s="395">
        <v>99</v>
      </c>
      <c r="H516" s="395">
        <v>99</v>
      </c>
      <c r="I516" s="395">
        <v>99</v>
      </c>
      <c r="J516" s="395">
        <v>999</v>
      </c>
      <c r="K516" s="395">
        <v>99</v>
      </c>
      <c r="L516" s="395">
        <v>2</v>
      </c>
      <c r="M516" s="395">
        <v>99</v>
      </c>
      <c r="N516" s="395">
        <v>99</v>
      </c>
      <c r="O516" s="395">
        <v>99</v>
      </c>
      <c r="P516" s="395">
        <v>9999</v>
      </c>
      <c r="Q516" s="395"/>
      <c r="R516" s="395"/>
      <c r="S516" s="395"/>
      <c r="T516" s="395"/>
      <c r="U516" s="395"/>
      <c r="V516" s="395"/>
      <c r="W516" s="395"/>
      <c r="X516" s="395"/>
      <c r="Y516" s="395"/>
      <c r="Z516" s="395"/>
      <c r="AA516" s="395"/>
      <c r="AB516" s="395"/>
      <c r="AC516" s="395"/>
      <c r="AD516" s="395"/>
      <c r="AE516" s="395"/>
      <c r="AF516" s="395"/>
      <c r="AG516" s="395"/>
      <c r="AH516" s="395"/>
      <c r="AI516" s="395"/>
      <c r="AJ516" s="395"/>
      <c r="AK516" s="395"/>
      <c r="AL516" s="395"/>
      <c r="AM516" s="395"/>
      <c r="AN516" s="395"/>
      <c r="AO516" s="395"/>
      <c r="AP516" s="395"/>
    </row>
    <row r="517" spans="1:42">
      <c r="A517" s="395">
        <v>9</v>
      </c>
      <c r="B517" s="395">
        <v>13</v>
      </c>
      <c r="C517" s="395">
        <v>2023</v>
      </c>
      <c r="D517" s="395">
        <v>99</v>
      </c>
      <c r="E517" s="395">
        <v>99</v>
      </c>
      <c r="F517" s="395">
        <v>99</v>
      </c>
      <c r="G517" s="395">
        <v>99</v>
      </c>
      <c r="H517" s="395">
        <v>99</v>
      </c>
      <c r="I517" s="395">
        <v>99</v>
      </c>
      <c r="J517" s="395">
        <v>999</v>
      </c>
      <c r="K517" s="395">
        <v>99</v>
      </c>
      <c r="L517" s="395">
        <v>5</v>
      </c>
      <c r="M517" s="395">
        <v>99</v>
      </c>
      <c r="N517" s="395">
        <v>99</v>
      </c>
      <c r="O517" s="395">
        <v>99</v>
      </c>
      <c r="P517" s="395">
        <v>9999</v>
      </c>
      <c r="Q517" s="395">
        <v>1</v>
      </c>
      <c r="R517" s="395">
        <v>1</v>
      </c>
      <c r="S517" s="395">
        <v>1</v>
      </c>
      <c r="T517" s="395">
        <v>5</v>
      </c>
      <c r="U517" s="395">
        <v>61</v>
      </c>
      <c r="V517" s="395">
        <v>78.873239436619698</v>
      </c>
      <c r="W517" s="395">
        <v>72.8</v>
      </c>
      <c r="X517" s="395">
        <v>0</v>
      </c>
      <c r="Y517" s="395">
        <v>0</v>
      </c>
      <c r="Z517" s="395">
        <v>0</v>
      </c>
      <c r="AA517" s="395">
        <v>0</v>
      </c>
      <c r="AB517" s="395">
        <v>0</v>
      </c>
      <c r="AC517" s="395"/>
      <c r="AD517" s="395">
        <v>6.74482115769459E-5</v>
      </c>
      <c r="AE517" s="395">
        <v>5.8820308467566312E-5</v>
      </c>
      <c r="AF517" s="395">
        <v>0</v>
      </c>
      <c r="AG517" s="395">
        <v>0</v>
      </c>
      <c r="AH517" s="395">
        <v>0</v>
      </c>
      <c r="AI517" s="395">
        <v>0</v>
      </c>
      <c r="AJ517" s="395">
        <v>0</v>
      </c>
      <c r="AK517" s="395">
        <v>0</v>
      </c>
      <c r="AL517" s="395">
        <v>0</v>
      </c>
      <c r="AM517" s="395">
        <v>0</v>
      </c>
      <c r="AN517" s="395">
        <v>0</v>
      </c>
      <c r="AO517" s="395">
        <v>0</v>
      </c>
      <c r="AP517" s="395">
        <v>1</v>
      </c>
    </row>
    <row r="518" spans="1:42">
      <c r="A518" s="395">
        <v>9</v>
      </c>
      <c r="B518" s="395">
        <v>14</v>
      </c>
      <c r="C518" s="395">
        <v>2023</v>
      </c>
      <c r="D518" s="395">
        <v>99</v>
      </c>
      <c r="E518" s="395">
        <v>99</v>
      </c>
      <c r="F518" s="395">
        <v>99</v>
      </c>
      <c r="G518" s="395">
        <v>99</v>
      </c>
      <c r="H518" s="395">
        <v>99</v>
      </c>
      <c r="I518" s="395">
        <v>99</v>
      </c>
      <c r="J518" s="395">
        <v>999</v>
      </c>
      <c r="K518" s="395">
        <v>99</v>
      </c>
      <c r="L518" s="395">
        <v>8</v>
      </c>
      <c r="M518" s="395">
        <v>99</v>
      </c>
      <c r="N518" s="395">
        <v>99</v>
      </c>
      <c r="O518" s="395">
        <v>99</v>
      </c>
      <c r="P518" s="395">
        <v>9999</v>
      </c>
      <c r="Q518" s="395">
        <v>612</v>
      </c>
      <c r="R518" s="395">
        <v>1718</v>
      </c>
      <c r="S518" s="395">
        <v>1718</v>
      </c>
      <c r="T518" s="395">
        <v>8</v>
      </c>
      <c r="U518" s="395">
        <v>48.348661233993006</v>
      </c>
      <c r="V518" s="395">
        <v>98.119585246772175</v>
      </c>
      <c r="W518" s="395">
        <v>90.564377182770684</v>
      </c>
      <c r="X518" s="395">
        <v>1.513387660069849</v>
      </c>
      <c r="Y518" s="395">
        <v>3.0267753201396981</v>
      </c>
      <c r="Z518" s="395">
        <v>0</v>
      </c>
      <c r="AA518" s="395">
        <v>16.795568735600469</v>
      </c>
      <c r="AB518" s="395">
        <v>0.57709073299499458</v>
      </c>
      <c r="AC518" s="395">
        <v>6.4823989468870868</v>
      </c>
      <c r="AD518" s="395">
        <v>0.1158760274891931</v>
      </c>
      <c r="AE518" s="395">
        <v>0.12571192673551176</v>
      </c>
      <c r="AF518" s="395">
        <v>15</v>
      </c>
      <c r="AG518" s="395">
        <v>0</v>
      </c>
      <c r="AH518" s="395">
        <v>0</v>
      </c>
      <c r="AI518" s="395">
        <v>8</v>
      </c>
      <c r="AJ518" s="395">
        <v>72</v>
      </c>
      <c r="AK518" s="395">
        <v>13</v>
      </c>
      <c r="AL518" s="395">
        <v>81</v>
      </c>
      <c r="AM518" s="395">
        <v>0</v>
      </c>
      <c r="AN518" s="395">
        <v>26</v>
      </c>
      <c r="AO518" s="395">
        <v>12</v>
      </c>
      <c r="AP518" s="395">
        <v>295</v>
      </c>
    </row>
    <row r="519" spans="1:42">
      <c r="A519" s="395">
        <v>9</v>
      </c>
      <c r="B519" s="395">
        <v>15</v>
      </c>
      <c r="C519" s="395">
        <v>2023</v>
      </c>
      <c r="D519" s="395">
        <v>99</v>
      </c>
      <c r="E519" s="395">
        <v>99</v>
      </c>
      <c r="F519" s="395">
        <v>99</v>
      </c>
      <c r="G519" s="395">
        <v>99</v>
      </c>
      <c r="H519" s="395">
        <v>99</v>
      </c>
      <c r="I519" s="395">
        <v>99</v>
      </c>
      <c r="J519" s="395">
        <v>999</v>
      </c>
      <c r="K519" s="395">
        <v>99</v>
      </c>
      <c r="L519" s="395">
        <v>11</v>
      </c>
      <c r="M519" s="395">
        <v>99</v>
      </c>
      <c r="N519" s="395">
        <v>99</v>
      </c>
      <c r="O519" s="395">
        <v>99</v>
      </c>
      <c r="P519" s="395">
        <v>9999</v>
      </c>
      <c r="Q519" s="395">
        <v>1487</v>
      </c>
      <c r="R519" s="395">
        <v>26925</v>
      </c>
      <c r="S519" s="395">
        <v>26925</v>
      </c>
      <c r="T519" s="395">
        <v>11</v>
      </c>
      <c r="U519" s="395">
        <v>53.101281337047354</v>
      </c>
      <c r="V519" s="395">
        <v>98.724139422636128</v>
      </c>
      <c r="W519" s="395">
        <v>91.122380687092814</v>
      </c>
      <c r="X519" s="395">
        <v>1.5598885793871859</v>
      </c>
      <c r="Y519" s="395">
        <v>3.1197771587743719</v>
      </c>
      <c r="Z519" s="395">
        <v>0</v>
      </c>
      <c r="AA519" s="395">
        <v>9.7732357956086879</v>
      </c>
      <c r="AB519" s="395">
        <v>1.1375715030554523</v>
      </c>
      <c r="AC519" s="395">
        <v>-9.5248227365172582</v>
      </c>
      <c r="AD519" s="395">
        <v>1.8160430967092696</v>
      </c>
      <c r="AE519" s="395">
        <v>1.9823333529938088</v>
      </c>
      <c r="AF519" s="395">
        <v>306</v>
      </c>
      <c r="AG519" s="395">
        <v>0</v>
      </c>
      <c r="AH519" s="395">
        <v>0</v>
      </c>
      <c r="AI519" s="395">
        <v>92</v>
      </c>
      <c r="AJ519" s="395">
        <v>1218</v>
      </c>
      <c r="AK519" s="395">
        <v>237</v>
      </c>
      <c r="AL519" s="395">
        <v>1434</v>
      </c>
      <c r="AM519" s="395">
        <v>0</v>
      </c>
      <c r="AN519" s="395">
        <v>482</v>
      </c>
      <c r="AO519" s="395">
        <v>220</v>
      </c>
      <c r="AP519" s="395">
        <v>725</v>
      </c>
    </row>
    <row r="520" spans="1:42">
      <c r="A520" s="395">
        <v>9</v>
      </c>
      <c r="B520" s="395">
        <v>16</v>
      </c>
      <c r="C520" s="395">
        <v>2023</v>
      </c>
      <c r="D520" s="395">
        <v>99</v>
      </c>
      <c r="E520" s="395">
        <v>99</v>
      </c>
      <c r="F520" s="395">
        <v>99</v>
      </c>
      <c r="G520" s="395">
        <v>99</v>
      </c>
      <c r="H520" s="395">
        <v>99</v>
      </c>
      <c r="I520" s="395">
        <v>99</v>
      </c>
      <c r="J520" s="395">
        <v>999</v>
      </c>
      <c r="K520" s="395">
        <v>99</v>
      </c>
      <c r="L520" s="395">
        <v>14</v>
      </c>
      <c r="M520" s="395">
        <v>99</v>
      </c>
      <c r="N520" s="395">
        <v>99</v>
      </c>
      <c r="O520" s="395">
        <v>99</v>
      </c>
      <c r="P520" s="395">
        <v>9999</v>
      </c>
      <c r="Q520" s="395">
        <v>1871</v>
      </c>
      <c r="R520" s="395">
        <v>418733</v>
      </c>
      <c r="S520" s="395">
        <v>418733</v>
      </c>
      <c r="T520" s="395">
        <v>14</v>
      </c>
      <c r="U520" s="395">
        <v>57.846697059940325</v>
      </c>
      <c r="V520" s="395">
        <v>94.350177335124187</v>
      </c>
      <c r="W520" s="395">
        <v>87.085213680316897</v>
      </c>
      <c r="X520" s="395">
        <v>1.565914317715585</v>
      </c>
      <c r="Y520" s="395">
        <v>3.13182863543117</v>
      </c>
      <c r="Z520" s="395">
        <v>0</v>
      </c>
      <c r="AA520" s="395">
        <v>8.7417536106109548</v>
      </c>
      <c r="AB520" s="395">
        <v>1.2139281996392357</v>
      </c>
      <c r="AC520" s="395">
        <v>-12.695505035081021</v>
      </c>
      <c r="AD520" s="395">
        <v>28.242791978249304</v>
      </c>
      <c r="AE520" s="395">
        <v>29.463038199575305</v>
      </c>
      <c r="AF520" s="395">
        <v>5480</v>
      </c>
      <c r="AG520" s="395">
        <v>2</v>
      </c>
      <c r="AH520" s="395">
        <v>0</v>
      </c>
      <c r="AI520" s="395">
        <v>1514</v>
      </c>
      <c r="AJ520" s="395">
        <v>19415</v>
      </c>
      <c r="AK520" s="395">
        <v>4372</v>
      </c>
      <c r="AL520" s="395">
        <v>24398</v>
      </c>
      <c r="AM520" s="395">
        <v>10</v>
      </c>
      <c r="AN520" s="395">
        <v>6096</v>
      </c>
      <c r="AO520" s="395">
        <v>3760</v>
      </c>
      <c r="AP520" s="395">
        <v>863</v>
      </c>
    </row>
    <row r="521" spans="1:42">
      <c r="A521" s="395">
        <v>9</v>
      </c>
      <c r="B521" s="395">
        <v>17</v>
      </c>
      <c r="C521" s="395">
        <v>2023</v>
      </c>
      <c r="D521" s="395">
        <v>99</v>
      </c>
      <c r="E521" s="395">
        <v>99</v>
      </c>
      <c r="F521" s="395">
        <v>99</v>
      </c>
      <c r="G521" s="395">
        <v>99</v>
      </c>
      <c r="H521" s="395">
        <v>99</v>
      </c>
      <c r="I521" s="395">
        <v>99</v>
      </c>
      <c r="J521" s="395">
        <v>999</v>
      </c>
      <c r="K521" s="395">
        <v>99</v>
      </c>
      <c r="L521" s="395">
        <v>17</v>
      </c>
      <c r="M521" s="395">
        <v>99</v>
      </c>
      <c r="N521" s="395">
        <v>99</v>
      </c>
      <c r="O521" s="395">
        <v>99</v>
      </c>
      <c r="P521" s="395">
        <v>9999</v>
      </c>
      <c r="Q521" s="395">
        <v>1969</v>
      </c>
      <c r="R521" s="395">
        <v>1027079</v>
      </c>
      <c r="S521" s="395">
        <v>1027072</v>
      </c>
      <c r="T521" s="395">
        <v>0</v>
      </c>
      <c r="U521" s="395">
        <v>61.920976328826008</v>
      </c>
      <c r="V521" s="395">
        <v>89.339548286182023</v>
      </c>
      <c r="W521" s="395">
        <v>82.459838940209053</v>
      </c>
      <c r="X521" s="395">
        <v>2.0747186925251122</v>
      </c>
      <c r="Y521" s="395">
        <v>4.1494373850502244</v>
      </c>
      <c r="Z521" s="395">
        <v>0</v>
      </c>
      <c r="AA521" s="395">
        <v>9.4213624906536566</v>
      </c>
      <c r="AB521" s="395">
        <v>1.5228273534906211</v>
      </c>
      <c r="AC521" s="395">
        <v>-23.403562478356676</v>
      </c>
      <c r="AD521" s="395">
        <v>69.274641698238099</v>
      </c>
      <c r="AE521" s="395">
        <v>68.428857700386899</v>
      </c>
      <c r="AF521" s="395">
        <v>16074</v>
      </c>
      <c r="AG521" s="395">
        <v>10</v>
      </c>
      <c r="AH521" s="395">
        <v>1</v>
      </c>
      <c r="AI521" s="395">
        <v>5899</v>
      </c>
      <c r="AJ521" s="395">
        <v>53581</v>
      </c>
      <c r="AK521" s="395">
        <v>13875</v>
      </c>
      <c r="AL521" s="395">
        <v>74226</v>
      </c>
      <c r="AM521" s="395">
        <v>39</v>
      </c>
      <c r="AN521" s="395">
        <v>14682</v>
      </c>
      <c r="AO521" s="395">
        <v>9573</v>
      </c>
      <c r="AP521" s="395">
        <v>873</v>
      </c>
    </row>
    <row r="522" spans="1:42" s="380" customFormat="1">
      <c r="A522" s="395">
        <v>9</v>
      </c>
      <c r="B522" s="395">
        <v>18</v>
      </c>
      <c r="C522" s="395">
        <v>2023</v>
      </c>
      <c r="D522" s="395">
        <v>99</v>
      </c>
      <c r="E522" s="395">
        <v>99</v>
      </c>
      <c r="F522" s="395">
        <v>99</v>
      </c>
      <c r="G522" s="395">
        <v>99</v>
      </c>
      <c r="H522" s="395">
        <v>99</v>
      </c>
      <c r="I522" s="395">
        <v>99</v>
      </c>
      <c r="J522" s="395">
        <v>999</v>
      </c>
      <c r="K522" s="395">
        <v>99</v>
      </c>
      <c r="L522" s="395">
        <v>75</v>
      </c>
      <c r="M522" s="395">
        <v>99</v>
      </c>
      <c r="N522" s="395">
        <v>99</v>
      </c>
      <c r="O522" s="395">
        <v>99</v>
      </c>
      <c r="P522" s="395">
        <v>9999</v>
      </c>
      <c r="Q522" s="395">
        <v>39</v>
      </c>
      <c r="R522" s="395">
        <v>49</v>
      </c>
      <c r="S522" s="395">
        <v>0</v>
      </c>
      <c r="T522" s="395">
        <v>0</v>
      </c>
      <c r="U522" s="395"/>
      <c r="V522" s="395"/>
      <c r="W522" s="395"/>
      <c r="X522" s="395">
        <v>0</v>
      </c>
      <c r="Y522" s="395">
        <v>0</v>
      </c>
      <c r="Z522" s="395">
        <v>0</v>
      </c>
      <c r="AA522" s="395"/>
      <c r="AB522" s="395"/>
      <c r="AC522" s="395"/>
      <c r="AD522" s="395">
        <v>3.3049623672703498E-3</v>
      </c>
      <c r="AE522" s="395">
        <v>0</v>
      </c>
      <c r="AF522" s="395">
        <v>0</v>
      </c>
      <c r="AG522" s="395">
        <v>0</v>
      </c>
      <c r="AH522" s="395">
        <v>0</v>
      </c>
      <c r="AI522" s="395">
        <v>0</v>
      </c>
      <c r="AJ522" s="395">
        <v>0</v>
      </c>
      <c r="AK522" s="395">
        <v>0</v>
      </c>
      <c r="AL522" s="395">
        <v>0</v>
      </c>
      <c r="AM522" s="395">
        <v>0</v>
      </c>
      <c r="AN522" s="395">
        <v>0</v>
      </c>
      <c r="AO522" s="395">
        <v>0</v>
      </c>
      <c r="AP522" s="395">
        <v>15</v>
      </c>
    </row>
    <row r="523" spans="1:42" s="380" customFormat="1">
      <c r="A523" s="395">
        <v>9</v>
      </c>
      <c r="B523" s="395">
        <v>19</v>
      </c>
      <c r="C523" s="395">
        <v>2023</v>
      </c>
      <c r="D523" s="395">
        <v>99</v>
      </c>
      <c r="E523" s="395">
        <v>99</v>
      </c>
      <c r="F523" s="395">
        <v>99</v>
      </c>
      <c r="G523" s="395">
        <v>99</v>
      </c>
      <c r="H523" s="395">
        <v>99</v>
      </c>
      <c r="I523" s="395">
        <v>99</v>
      </c>
      <c r="J523" s="395">
        <v>999</v>
      </c>
      <c r="K523" s="395">
        <v>99</v>
      </c>
      <c r="L523" s="395">
        <v>76</v>
      </c>
      <c r="M523" s="395">
        <v>99</v>
      </c>
      <c r="N523" s="395">
        <v>99</v>
      </c>
      <c r="O523" s="395">
        <v>99</v>
      </c>
      <c r="P523" s="395">
        <v>9999</v>
      </c>
      <c r="Q523" s="395">
        <v>38</v>
      </c>
      <c r="R523" s="395">
        <v>59</v>
      </c>
      <c r="S523" s="395">
        <v>0</v>
      </c>
      <c r="T523" s="395">
        <v>0</v>
      </c>
      <c r="U523" s="395"/>
      <c r="V523" s="395"/>
      <c r="W523" s="395"/>
      <c r="X523" s="395">
        <v>0</v>
      </c>
      <c r="Y523" s="395">
        <v>0</v>
      </c>
      <c r="Z523" s="395">
        <v>0</v>
      </c>
      <c r="AA523" s="395"/>
      <c r="AB523" s="395"/>
      <c r="AC523" s="395"/>
      <c r="AD523" s="395">
        <v>3.9794444830398099E-3</v>
      </c>
      <c r="AE523" s="395">
        <v>0</v>
      </c>
      <c r="AF523" s="395">
        <v>0</v>
      </c>
      <c r="AG523" s="395">
        <v>0</v>
      </c>
      <c r="AH523" s="395">
        <v>0</v>
      </c>
      <c r="AI523" s="395">
        <v>0</v>
      </c>
      <c r="AJ523" s="395">
        <v>0</v>
      </c>
      <c r="AK523" s="395">
        <v>0</v>
      </c>
      <c r="AL523" s="395">
        <v>0</v>
      </c>
      <c r="AM523" s="395">
        <v>0</v>
      </c>
      <c r="AN523" s="395">
        <v>0</v>
      </c>
      <c r="AO523" s="395">
        <v>0</v>
      </c>
      <c r="AP523" s="395">
        <v>15</v>
      </c>
    </row>
    <row r="524" spans="1:42" s="377" customFormat="1">
      <c r="A524" s="395">
        <v>9</v>
      </c>
      <c r="B524" s="395">
        <v>20</v>
      </c>
      <c r="C524" s="395">
        <v>2023</v>
      </c>
      <c r="D524" s="395">
        <v>99</v>
      </c>
      <c r="E524" s="395">
        <v>99</v>
      </c>
      <c r="F524" s="395">
        <v>99</v>
      </c>
      <c r="G524" s="395">
        <v>99</v>
      </c>
      <c r="H524" s="395">
        <v>99</v>
      </c>
      <c r="I524" s="395">
        <v>99</v>
      </c>
      <c r="J524" s="395">
        <v>999</v>
      </c>
      <c r="K524" s="395">
        <v>99</v>
      </c>
      <c r="L524" s="395">
        <v>99</v>
      </c>
      <c r="M524" s="395">
        <v>99</v>
      </c>
      <c r="N524" s="395">
        <v>99</v>
      </c>
      <c r="O524" s="395">
        <v>99</v>
      </c>
      <c r="P524" s="395">
        <v>9999</v>
      </c>
      <c r="Q524" s="395">
        <v>982</v>
      </c>
      <c r="R524" s="395">
        <v>2938</v>
      </c>
      <c r="S524" s="395">
        <v>0</v>
      </c>
      <c r="T524" s="395">
        <v>0</v>
      </c>
      <c r="U524" s="395"/>
      <c r="V524" s="395"/>
      <c r="W524" s="395"/>
      <c r="X524" s="395">
        <v>1.2253233492171545</v>
      </c>
      <c r="Y524" s="395">
        <v>2.4506466984343089</v>
      </c>
      <c r="Z524" s="395">
        <v>0</v>
      </c>
      <c r="AA524" s="395"/>
      <c r="AB524" s="395"/>
      <c r="AC524" s="395"/>
      <c r="AD524" s="395">
        <v>0.19816284561306716</v>
      </c>
      <c r="AE524" s="395">
        <v>0</v>
      </c>
      <c r="AF524" s="395">
        <v>409</v>
      </c>
      <c r="AG524" s="395">
        <v>0</v>
      </c>
      <c r="AH524" s="395">
        <v>0</v>
      </c>
      <c r="AI524" s="395">
        <v>174</v>
      </c>
      <c r="AJ524" s="395">
        <v>254</v>
      </c>
      <c r="AK524" s="395">
        <v>108</v>
      </c>
      <c r="AL524" s="395">
        <v>51</v>
      </c>
      <c r="AM524" s="395">
        <v>2</v>
      </c>
      <c r="AN524" s="395">
        <v>46</v>
      </c>
      <c r="AO524" s="395">
        <v>294</v>
      </c>
      <c r="AP524" s="395">
        <v>484</v>
      </c>
    </row>
    <row r="525" spans="1:42">
      <c r="A525" s="395">
        <v>9</v>
      </c>
      <c r="B525" s="395">
        <v>21</v>
      </c>
      <c r="C525" s="395">
        <v>2022</v>
      </c>
      <c r="D525" s="395">
        <v>99</v>
      </c>
      <c r="E525" s="395">
        <v>99</v>
      </c>
      <c r="F525" s="395">
        <v>99</v>
      </c>
      <c r="G525" s="395">
        <v>99</v>
      </c>
      <c r="H525" s="395">
        <v>99</v>
      </c>
      <c r="I525" s="395">
        <v>99</v>
      </c>
      <c r="J525" s="395">
        <v>999</v>
      </c>
      <c r="K525" s="395">
        <v>99</v>
      </c>
      <c r="L525" s="395">
        <v>1</v>
      </c>
      <c r="M525" s="395">
        <v>99</v>
      </c>
      <c r="N525" s="395">
        <v>99</v>
      </c>
      <c r="O525" s="395">
        <v>99</v>
      </c>
      <c r="P525" s="395">
        <v>9999</v>
      </c>
      <c r="Q525" s="395">
        <v>16</v>
      </c>
      <c r="R525" s="395">
        <v>22</v>
      </c>
      <c r="S525" s="395">
        <v>0</v>
      </c>
      <c r="T525" s="395">
        <v>1</v>
      </c>
      <c r="U525" s="395"/>
      <c r="V525" s="395"/>
      <c r="W525" s="395"/>
      <c r="X525" s="395">
        <v>0</v>
      </c>
      <c r="Y525" s="395">
        <v>0</v>
      </c>
      <c r="Z525" s="395">
        <v>0</v>
      </c>
      <c r="AA525" s="395"/>
      <c r="AB525" s="395"/>
      <c r="AC525" s="395"/>
      <c r="AD525" s="395">
        <v>1.4913403964118349E-3</v>
      </c>
      <c r="AE525" s="395">
        <v>0</v>
      </c>
      <c r="AF525" s="395">
        <v>0</v>
      </c>
      <c r="AG525" s="395">
        <v>0</v>
      </c>
      <c r="AH525" s="395">
        <v>0</v>
      </c>
      <c r="AI525" s="395">
        <v>1</v>
      </c>
      <c r="AJ525" s="395">
        <v>0</v>
      </c>
      <c r="AK525" s="395">
        <v>0</v>
      </c>
      <c r="AL525" s="395">
        <v>2</v>
      </c>
      <c r="AM525" s="395">
        <v>0</v>
      </c>
      <c r="AN525" s="395">
        <v>2</v>
      </c>
      <c r="AO525" s="395">
        <v>0</v>
      </c>
      <c r="AP525" s="395">
        <v>10</v>
      </c>
    </row>
    <row r="526" spans="1:42">
      <c r="A526" s="395">
        <v>9</v>
      </c>
      <c r="B526" s="395">
        <v>22</v>
      </c>
      <c r="C526" s="395">
        <v>2022</v>
      </c>
      <c r="D526" s="395">
        <v>99</v>
      </c>
      <c r="E526" s="395">
        <v>99</v>
      </c>
      <c r="F526" s="395">
        <v>99</v>
      </c>
      <c r="G526" s="395">
        <v>99</v>
      </c>
      <c r="H526" s="395">
        <v>99</v>
      </c>
      <c r="I526" s="395">
        <v>99</v>
      </c>
      <c r="J526" s="395">
        <v>999</v>
      </c>
      <c r="K526" s="395">
        <v>99</v>
      </c>
      <c r="L526" s="395">
        <v>2</v>
      </c>
      <c r="M526" s="395">
        <v>99</v>
      </c>
      <c r="N526" s="395">
        <v>99</v>
      </c>
      <c r="O526" s="395">
        <v>99</v>
      </c>
      <c r="P526" s="395">
        <v>9999</v>
      </c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</row>
    <row r="527" spans="1:42">
      <c r="A527" s="395">
        <v>9</v>
      </c>
      <c r="B527" s="395">
        <v>23</v>
      </c>
      <c r="C527" s="395">
        <v>2022</v>
      </c>
      <c r="D527" s="395">
        <v>99</v>
      </c>
      <c r="E527" s="395">
        <v>99</v>
      </c>
      <c r="F527" s="395">
        <v>99</v>
      </c>
      <c r="G527" s="395">
        <v>99</v>
      </c>
      <c r="H527" s="395">
        <v>99</v>
      </c>
      <c r="I527" s="395">
        <v>99</v>
      </c>
      <c r="J527" s="395">
        <v>999</v>
      </c>
      <c r="K527" s="395">
        <v>99</v>
      </c>
      <c r="L527" s="395">
        <v>5</v>
      </c>
      <c r="M527" s="395">
        <v>99</v>
      </c>
      <c r="N527" s="395">
        <v>99</v>
      </c>
      <c r="O527" s="395">
        <v>99</v>
      </c>
      <c r="P527" s="395">
        <v>9999</v>
      </c>
      <c r="Q527" s="395">
        <v>1</v>
      </c>
      <c r="R527" s="395">
        <v>1</v>
      </c>
      <c r="S527" s="395">
        <v>1</v>
      </c>
      <c r="T527" s="395">
        <v>5</v>
      </c>
      <c r="U527" s="395">
        <v>62</v>
      </c>
      <c r="V527" s="395">
        <v>89.165763813651125</v>
      </c>
      <c r="W527" s="395">
        <v>82.3</v>
      </c>
      <c r="X527" s="395">
        <v>0</v>
      </c>
      <c r="Y527" s="395">
        <v>0</v>
      </c>
      <c r="Z527" s="395">
        <v>0</v>
      </c>
      <c r="AA527" s="395">
        <v>0</v>
      </c>
      <c r="AB527" s="395">
        <v>0</v>
      </c>
      <c r="AC527" s="395"/>
      <c r="AD527" s="395">
        <v>6.7788199836901579E-5</v>
      </c>
      <c r="AE527" s="395">
        <v>6.5878282059433652E-5</v>
      </c>
      <c r="AF527" s="395">
        <v>0</v>
      </c>
      <c r="AG527" s="395">
        <v>0</v>
      </c>
      <c r="AH527" s="395">
        <v>0</v>
      </c>
      <c r="AI527" s="395">
        <v>0</v>
      </c>
      <c r="AJ527" s="395">
        <v>0</v>
      </c>
      <c r="AK527" s="395">
        <v>0</v>
      </c>
      <c r="AL527" s="395">
        <v>0</v>
      </c>
      <c r="AM527" s="395">
        <v>0</v>
      </c>
      <c r="AN527" s="395">
        <v>0</v>
      </c>
      <c r="AO527" s="395">
        <v>0</v>
      </c>
      <c r="AP527" s="395">
        <v>0</v>
      </c>
    </row>
    <row r="528" spans="1:42">
      <c r="A528" s="395">
        <v>9</v>
      </c>
      <c r="B528" s="395">
        <v>24</v>
      </c>
      <c r="C528" s="395">
        <v>2022</v>
      </c>
      <c r="D528" s="395">
        <v>99</v>
      </c>
      <c r="E528" s="395">
        <v>99</v>
      </c>
      <c r="F528" s="395">
        <v>99</v>
      </c>
      <c r="G528" s="395">
        <v>99</v>
      </c>
      <c r="H528" s="395">
        <v>99</v>
      </c>
      <c r="I528" s="395">
        <v>99</v>
      </c>
      <c r="J528" s="395">
        <v>999</v>
      </c>
      <c r="K528" s="395">
        <v>99</v>
      </c>
      <c r="L528" s="395">
        <v>8</v>
      </c>
      <c r="M528" s="395">
        <v>99</v>
      </c>
      <c r="N528" s="395">
        <v>99</v>
      </c>
      <c r="O528" s="395">
        <v>99</v>
      </c>
      <c r="P528" s="395">
        <v>9999</v>
      </c>
      <c r="Q528" s="395">
        <v>546</v>
      </c>
      <c r="R528" s="395">
        <v>1378</v>
      </c>
      <c r="S528" s="395">
        <v>1378</v>
      </c>
      <c r="T528" s="395">
        <v>8</v>
      </c>
      <c r="U528" s="395">
        <v>48.349782293178521</v>
      </c>
      <c r="V528" s="395">
        <v>100.75631302608544</v>
      </c>
      <c r="W528" s="395">
        <v>92.998076923077122</v>
      </c>
      <c r="X528" s="395">
        <v>1.8142235123367203</v>
      </c>
      <c r="Y528" s="395">
        <v>3.6284470246734406</v>
      </c>
      <c r="Z528" s="395">
        <v>0</v>
      </c>
      <c r="AA528" s="395">
        <v>17.571638556784176</v>
      </c>
      <c r="AB528" s="395">
        <v>0.57865073445703596</v>
      </c>
      <c r="AC528" s="395">
        <v>10.288898232070975</v>
      </c>
      <c r="AD528" s="395">
        <v>9.3412139375250378E-2</v>
      </c>
      <c r="AE528" s="395">
        <v>0.10258068993435256</v>
      </c>
      <c r="AF528" s="395">
        <v>18</v>
      </c>
      <c r="AG528" s="395">
        <v>0</v>
      </c>
      <c r="AH528" s="395">
        <v>0</v>
      </c>
      <c r="AI528" s="395">
        <v>3</v>
      </c>
      <c r="AJ528" s="395">
        <v>44</v>
      </c>
      <c r="AK528" s="395">
        <v>6</v>
      </c>
      <c r="AL528" s="395">
        <v>84</v>
      </c>
      <c r="AM528" s="395">
        <v>0</v>
      </c>
      <c r="AN528" s="395">
        <v>21</v>
      </c>
      <c r="AO528" s="395">
        <v>10</v>
      </c>
      <c r="AP528" s="395">
        <v>277</v>
      </c>
    </row>
    <row r="529" spans="1:42">
      <c r="A529" s="395">
        <v>9</v>
      </c>
      <c r="B529" s="395">
        <v>25</v>
      </c>
      <c r="C529" s="395">
        <v>2022</v>
      </c>
      <c r="D529" s="395">
        <v>99</v>
      </c>
      <c r="E529" s="395">
        <v>99</v>
      </c>
      <c r="F529" s="395">
        <v>99</v>
      </c>
      <c r="G529" s="395">
        <v>99</v>
      </c>
      <c r="H529" s="395">
        <v>99</v>
      </c>
      <c r="I529" s="395">
        <v>99</v>
      </c>
      <c r="J529" s="395">
        <v>999</v>
      </c>
      <c r="K529" s="395">
        <v>99</v>
      </c>
      <c r="L529" s="395">
        <v>11</v>
      </c>
      <c r="M529" s="395">
        <v>99</v>
      </c>
      <c r="N529" s="395">
        <v>99</v>
      </c>
      <c r="O529" s="395">
        <v>99</v>
      </c>
      <c r="P529" s="395">
        <v>9999</v>
      </c>
      <c r="Q529" s="395">
        <v>1532</v>
      </c>
      <c r="R529" s="395">
        <v>24239</v>
      </c>
      <c r="S529" s="395">
        <v>24239</v>
      </c>
      <c r="T529" s="395">
        <v>11</v>
      </c>
      <c r="U529" s="395">
        <v>53.100664218820917</v>
      </c>
      <c r="V529" s="395">
        <v>100.85083014725561</v>
      </c>
      <c r="W529" s="395">
        <v>93.085316225917026</v>
      </c>
      <c r="X529" s="395">
        <v>1.6254795989933584</v>
      </c>
      <c r="Y529" s="395">
        <v>3.2509591979867167</v>
      </c>
      <c r="Z529" s="395">
        <v>0</v>
      </c>
      <c r="AA529" s="395">
        <v>9.913957401843696</v>
      </c>
      <c r="AB529" s="395">
        <v>1.1269949203430805</v>
      </c>
      <c r="AC529" s="395">
        <v>-9.7752494001056167</v>
      </c>
      <c r="AD529" s="395">
        <v>1.643118175846658</v>
      </c>
      <c r="AE529" s="395">
        <v>1.8060855054887519</v>
      </c>
      <c r="AF529" s="395">
        <v>250</v>
      </c>
      <c r="AG529" s="395">
        <v>0</v>
      </c>
      <c r="AH529" s="395">
        <v>0</v>
      </c>
      <c r="AI529" s="395">
        <v>100</v>
      </c>
      <c r="AJ529" s="395">
        <v>1055</v>
      </c>
      <c r="AK529" s="395">
        <v>206</v>
      </c>
      <c r="AL529" s="395">
        <v>1457</v>
      </c>
      <c r="AM529" s="395">
        <v>1</v>
      </c>
      <c r="AN529" s="395">
        <v>402</v>
      </c>
      <c r="AO529" s="395">
        <v>217</v>
      </c>
      <c r="AP529" s="395">
        <v>775</v>
      </c>
    </row>
    <row r="530" spans="1:42">
      <c r="A530" s="395">
        <v>9</v>
      </c>
      <c r="B530" s="395">
        <v>26</v>
      </c>
      <c r="C530" s="395">
        <v>2022</v>
      </c>
      <c r="D530" s="395">
        <v>99</v>
      </c>
      <c r="E530" s="395">
        <v>99</v>
      </c>
      <c r="F530" s="395">
        <v>99</v>
      </c>
      <c r="G530" s="395">
        <v>99</v>
      </c>
      <c r="H530" s="395">
        <v>99</v>
      </c>
      <c r="I530" s="395">
        <v>99</v>
      </c>
      <c r="J530" s="395">
        <v>999</v>
      </c>
      <c r="K530" s="395">
        <v>99</v>
      </c>
      <c r="L530" s="395">
        <v>14</v>
      </c>
      <c r="M530" s="395">
        <v>99</v>
      </c>
      <c r="N530" s="395">
        <v>99</v>
      </c>
      <c r="O530" s="395">
        <v>99</v>
      </c>
      <c r="P530" s="395">
        <v>9999</v>
      </c>
      <c r="Q530" s="395">
        <v>1948</v>
      </c>
      <c r="R530" s="395">
        <v>403204</v>
      </c>
      <c r="S530" s="395">
        <v>403202</v>
      </c>
      <c r="T530" s="395">
        <v>14</v>
      </c>
      <c r="U530" s="395">
        <v>57.863614267786353</v>
      </c>
      <c r="V530" s="395">
        <v>95.927588494840407</v>
      </c>
      <c r="W530" s="395">
        <v>88.540792158768298</v>
      </c>
      <c r="X530" s="395">
        <v>1.6440809118957156</v>
      </c>
      <c r="Y530" s="395">
        <v>3.2881618237914312</v>
      </c>
      <c r="Z530" s="395">
        <v>0</v>
      </c>
      <c r="AA530" s="395">
        <v>8.7736601861205816</v>
      </c>
      <c r="AB530" s="395">
        <v>1.2067971551644969</v>
      </c>
      <c r="AC530" s="395">
        <v>-13.772734596402978</v>
      </c>
      <c r="AD530" s="395">
        <v>27.332473327038056</v>
      </c>
      <c r="AE530" s="395">
        <v>28.576465450372961</v>
      </c>
      <c r="AF530" s="395">
        <v>5302</v>
      </c>
      <c r="AG530" s="395">
        <v>1</v>
      </c>
      <c r="AH530" s="395">
        <v>0</v>
      </c>
      <c r="AI530" s="395">
        <v>1548</v>
      </c>
      <c r="AJ530" s="395">
        <v>18693</v>
      </c>
      <c r="AK530" s="395">
        <v>4024</v>
      </c>
      <c r="AL530" s="395">
        <v>27440</v>
      </c>
      <c r="AM530" s="395">
        <v>14</v>
      </c>
      <c r="AN530" s="395">
        <v>5936</v>
      </c>
      <c r="AO530" s="395">
        <v>3868</v>
      </c>
      <c r="AP530" s="395">
        <v>921</v>
      </c>
    </row>
    <row r="531" spans="1:42">
      <c r="A531" s="395">
        <v>9</v>
      </c>
      <c r="B531" s="395">
        <v>27</v>
      </c>
      <c r="C531" s="395">
        <v>2022</v>
      </c>
      <c r="D531" s="395">
        <v>99</v>
      </c>
      <c r="E531" s="395">
        <v>99</v>
      </c>
      <c r="F531" s="395">
        <v>99</v>
      </c>
      <c r="G531" s="395">
        <v>99</v>
      </c>
      <c r="H531" s="395">
        <v>99</v>
      </c>
      <c r="I531" s="395">
        <v>99</v>
      </c>
      <c r="J531" s="395">
        <v>999</v>
      </c>
      <c r="K531" s="395">
        <v>99</v>
      </c>
      <c r="L531" s="395">
        <v>17</v>
      </c>
      <c r="M531" s="395">
        <v>99</v>
      </c>
      <c r="N531" s="395">
        <v>99</v>
      </c>
      <c r="O531" s="395">
        <v>99</v>
      </c>
      <c r="P531" s="395">
        <v>9999</v>
      </c>
      <c r="Q531" s="395">
        <v>2081</v>
      </c>
      <c r="R531" s="395">
        <v>1039184</v>
      </c>
      <c r="S531" s="395">
        <v>1039180</v>
      </c>
      <c r="T531" s="395">
        <v>0</v>
      </c>
      <c r="U531" s="395">
        <v>61.944180026559387</v>
      </c>
      <c r="V531" s="395">
        <v>90.540728274857315</v>
      </c>
      <c r="W531" s="395">
        <v>83.568784070133503</v>
      </c>
      <c r="X531" s="395">
        <v>2.0923147392569557</v>
      </c>
      <c r="Y531" s="395">
        <v>4.1846294785139113</v>
      </c>
      <c r="Z531" s="395">
        <v>0</v>
      </c>
      <c r="AA531" s="395">
        <v>9.5036815483499595</v>
      </c>
      <c r="AB531" s="395">
        <v>1.531573643793815</v>
      </c>
      <c r="AC531" s="395">
        <v>-25.00572457193088</v>
      </c>
      <c r="AD531" s="395">
        <v>70.444412659310743</v>
      </c>
      <c r="AE531" s="395">
        <v>69.514802475921883</v>
      </c>
      <c r="AF531" s="395">
        <v>17244</v>
      </c>
      <c r="AG531" s="395">
        <v>11</v>
      </c>
      <c r="AH531" s="395">
        <v>0</v>
      </c>
      <c r="AI531" s="395">
        <v>6563</v>
      </c>
      <c r="AJ531" s="395">
        <v>56251</v>
      </c>
      <c r="AK531" s="395">
        <v>13500</v>
      </c>
      <c r="AL531" s="395">
        <v>86046</v>
      </c>
      <c r="AM531" s="395">
        <v>22</v>
      </c>
      <c r="AN531" s="395">
        <v>15197</v>
      </c>
      <c r="AO531" s="395">
        <v>11361</v>
      </c>
      <c r="AP531" s="395">
        <v>939</v>
      </c>
    </row>
    <row r="532" spans="1:42" s="380" customFormat="1">
      <c r="A532" s="395">
        <v>9</v>
      </c>
      <c r="B532" s="395">
        <v>28</v>
      </c>
      <c r="C532" s="395">
        <v>2022</v>
      </c>
      <c r="D532" s="395">
        <v>99</v>
      </c>
      <c r="E532" s="395">
        <v>99</v>
      </c>
      <c r="F532" s="395">
        <v>99</v>
      </c>
      <c r="G532" s="395">
        <v>99</v>
      </c>
      <c r="H532" s="395">
        <v>99</v>
      </c>
      <c r="I532" s="395">
        <v>99</v>
      </c>
      <c r="J532" s="395">
        <v>999</v>
      </c>
      <c r="K532" s="395">
        <v>99</v>
      </c>
      <c r="L532" s="395">
        <v>75</v>
      </c>
      <c r="M532" s="395">
        <v>99</v>
      </c>
      <c r="N532" s="395">
        <v>99</v>
      </c>
      <c r="O532" s="395">
        <v>99</v>
      </c>
      <c r="P532" s="395">
        <v>9999</v>
      </c>
      <c r="Q532" s="395">
        <v>32</v>
      </c>
      <c r="R532" s="395">
        <v>35</v>
      </c>
      <c r="S532" s="395">
        <v>0</v>
      </c>
      <c r="T532" s="395">
        <v>0</v>
      </c>
      <c r="U532" s="395"/>
      <c r="V532" s="395"/>
      <c r="W532" s="395"/>
      <c r="X532" s="395">
        <v>0</v>
      </c>
      <c r="Y532" s="395">
        <v>0</v>
      </c>
      <c r="Z532" s="395">
        <v>0</v>
      </c>
      <c r="AA532" s="395"/>
      <c r="AB532" s="395"/>
      <c r="AC532" s="395"/>
      <c r="AD532" s="395">
        <v>2.3725869942915557E-3</v>
      </c>
      <c r="AE532" s="395">
        <v>0</v>
      </c>
      <c r="AF532" s="395">
        <v>0</v>
      </c>
      <c r="AG532" s="395">
        <v>0</v>
      </c>
      <c r="AH532" s="395">
        <v>0</v>
      </c>
      <c r="AI532" s="395">
        <v>0</v>
      </c>
      <c r="AJ532" s="395">
        <v>0</v>
      </c>
      <c r="AK532" s="395">
        <v>0</v>
      </c>
      <c r="AL532" s="395">
        <v>0</v>
      </c>
      <c r="AM532" s="395">
        <v>0</v>
      </c>
      <c r="AN532" s="395">
        <v>0</v>
      </c>
      <c r="AO532" s="395">
        <v>0</v>
      </c>
      <c r="AP532" s="395">
        <v>10</v>
      </c>
    </row>
    <row r="533" spans="1:42" s="380" customFormat="1">
      <c r="A533" s="395">
        <v>9</v>
      </c>
      <c r="B533" s="395">
        <v>29</v>
      </c>
      <c r="C533" s="395">
        <v>2022</v>
      </c>
      <c r="D533" s="395">
        <v>99</v>
      </c>
      <c r="E533" s="395">
        <v>99</v>
      </c>
      <c r="F533" s="395">
        <v>99</v>
      </c>
      <c r="G533" s="395">
        <v>99</v>
      </c>
      <c r="H533" s="395">
        <v>99</v>
      </c>
      <c r="I533" s="395">
        <v>99</v>
      </c>
      <c r="J533" s="395">
        <v>999</v>
      </c>
      <c r="K533" s="395">
        <v>99</v>
      </c>
      <c r="L533" s="395">
        <v>76</v>
      </c>
      <c r="M533" s="395">
        <v>99</v>
      </c>
      <c r="N533" s="395">
        <v>99</v>
      </c>
      <c r="O533" s="395">
        <v>99</v>
      </c>
      <c r="P533" s="395">
        <v>9999</v>
      </c>
      <c r="Q533" s="395">
        <v>32</v>
      </c>
      <c r="R533" s="395">
        <v>44</v>
      </c>
      <c r="S533" s="395">
        <v>0</v>
      </c>
      <c r="T533" s="395">
        <v>0</v>
      </c>
      <c r="U533" s="395"/>
      <c r="V533" s="395"/>
      <c r="W533" s="395"/>
      <c r="X533" s="395">
        <v>0</v>
      </c>
      <c r="Y533" s="395">
        <v>0</v>
      </c>
      <c r="Z533" s="395">
        <v>0</v>
      </c>
      <c r="AA533" s="395"/>
      <c r="AB533" s="395"/>
      <c r="AC533" s="395"/>
      <c r="AD533" s="395">
        <v>2.9826807928236697E-3</v>
      </c>
      <c r="AE533" s="395">
        <v>0</v>
      </c>
      <c r="AF533" s="395">
        <v>0</v>
      </c>
      <c r="AG533" s="395">
        <v>0</v>
      </c>
      <c r="AH533" s="395">
        <v>0</v>
      </c>
      <c r="AI533" s="395">
        <v>0</v>
      </c>
      <c r="AJ533" s="395">
        <v>0</v>
      </c>
      <c r="AK533" s="395">
        <v>0</v>
      </c>
      <c r="AL533" s="395">
        <v>0</v>
      </c>
      <c r="AM533" s="395">
        <v>0</v>
      </c>
      <c r="AN533" s="395">
        <v>0</v>
      </c>
      <c r="AO533" s="395">
        <v>0</v>
      </c>
      <c r="AP533" s="395">
        <v>10</v>
      </c>
    </row>
    <row r="534" spans="1:42" s="380" customFormat="1">
      <c r="A534" s="395">
        <v>9</v>
      </c>
      <c r="B534" s="395">
        <v>30</v>
      </c>
      <c r="C534" s="395">
        <v>2022</v>
      </c>
      <c r="D534" s="395">
        <v>99</v>
      </c>
      <c r="E534" s="395">
        <v>99</v>
      </c>
      <c r="F534" s="395">
        <v>99</v>
      </c>
      <c r="G534" s="395">
        <v>99</v>
      </c>
      <c r="H534" s="395">
        <v>99</v>
      </c>
      <c r="I534" s="395">
        <v>99</v>
      </c>
      <c r="J534" s="395">
        <v>999</v>
      </c>
      <c r="K534" s="395">
        <v>99</v>
      </c>
      <c r="L534" s="395">
        <v>99</v>
      </c>
      <c r="M534" s="395">
        <v>99</v>
      </c>
      <c r="N534" s="395">
        <v>99</v>
      </c>
      <c r="O534" s="395">
        <v>99</v>
      </c>
      <c r="P534" s="395">
        <v>9999</v>
      </c>
      <c r="Q534" s="395">
        <v>992</v>
      </c>
      <c r="R534" s="395">
        <v>3078</v>
      </c>
      <c r="S534" s="395">
        <v>0</v>
      </c>
      <c r="T534" s="395">
        <v>0</v>
      </c>
      <c r="U534" s="395"/>
      <c r="V534" s="395"/>
      <c r="W534" s="395"/>
      <c r="X534" s="395">
        <v>0.90968161143599713</v>
      </c>
      <c r="Y534" s="395">
        <v>1.8193632228719945</v>
      </c>
      <c r="Z534" s="395">
        <v>0</v>
      </c>
      <c r="AA534" s="395"/>
      <c r="AB534" s="395"/>
      <c r="AC534" s="395"/>
      <c r="AD534" s="395">
        <v>0.20865207909798311</v>
      </c>
      <c r="AE534" s="395">
        <v>0</v>
      </c>
      <c r="AF534" s="395">
        <v>572</v>
      </c>
      <c r="AG534" s="395">
        <v>5</v>
      </c>
      <c r="AH534" s="395">
        <v>0</v>
      </c>
      <c r="AI534" s="395">
        <v>255</v>
      </c>
      <c r="AJ534" s="395">
        <v>284</v>
      </c>
      <c r="AK534" s="395">
        <v>129</v>
      </c>
      <c r="AL534" s="395">
        <v>70</v>
      </c>
      <c r="AM534" s="395">
        <v>0</v>
      </c>
      <c r="AN534" s="395">
        <v>47</v>
      </c>
      <c r="AO534" s="395">
        <v>400</v>
      </c>
      <c r="AP534" s="395">
        <v>521</v>
      </c>
    </row>
    <row r="535" spans="1:42">
      <c r="A535" s="395">
        <v>9</v>
      </c>
      <c r="B535" s="395">
        <v>31</v>
      </c>
      <c r="C535" s="395">
        <v>2021</v>
      </c>
      <c r="D535" s="395">
        <v>99</v>
      </c>
      <c r="E535" s="395">
        <v>99</v>
      </c>
      <c r="F535" s="395">
        <v>99</v>
      </c>
      <c r="G535" s="395">
        <v>99</v>
      </c>
      <c r="H535" s="395">
        <v>99</v>
      </c>
      <c r="I535" s="395">
        <v>99</v>
      </c>
      <c r="J535" s="395">
        <v>999</v>
      </c>
      <c r="K535" s="395">
        <v>99</v>
      </c>
      <c r="L535" s="395">
        <v>1</v>
      </c>
      <c r="M535" s="395">
        <v>99</v>
      </c>
      <c r="N535" s="395">
        <v>99</v>
      </c>
      <c r="O535" s="395">
        <v>99</v>
      </c>
      <c r="P535" s="395">
        <v>9999</v>
      </c>
      <c r="Q535" s="395"/>
      <c r="R535" s="395"/>
      <c r="S535" s="395"/>
      <c r="T535" s="395"/>
      <c r="U535" s="395"/>
      <c r="V535" s="395"/>
      <c r="W535" s="395"/>
      <c r="X535" s="395"/>
      <c r="Y535" s="395"/>
      <c r="Z535" s="395"/>
      <c r="AA535" s="395"/>
      <c r="AB535" s="395"/>
      <c r="AC535" s="395"/>
      <c r="AD535" s="395"/>
      <c r="AE535" s="395"/>
      <c r="AF535" s="395"/>
      <c r="AG535" s="395"/>
      <c r="AH535" s="395"/>
      <c r="AI535" s="395"/>
      <c r="AJ535" s="395"/>
      <c r="AK535" s="395"/>
      <c r="AL535" s="395"/>
      <c r="AM535" s="395"/>
      <c r="AN535" s="395"/>
      <c r="AO535" s="395"/>
      <c r="AP535" s="395"/>
    </row>
    <row r="536" spans="1:42">
      <c r="A536" s="395">
        <v>9</v>
      </c>
      <c r="B536" s="395">
        <v>32</v>
      </c>
      <c r="C536" s="395">
        <v>2021</v>
      </c>
      <c r="D536" s="395">
        <v>99</v>
      </c>
      <c r="E536" s="395">
        <v>99</v>
      </c>
      <c r="F536" s="395">
        <v>99</v>
      </c>
      <c r="G536" s="395">
        <v>99</v>
      </c>
      <c r="H536" s="395">
        <v>99</v>
      </c>
      <c r="I536" s="395">
        <v>99</v>
      </c>
      <c r="J536" s="395">
        <v>999</v>
      </c>
      <c r="K536" s="395">
        <v>99</v>
      </c>
      <c r="L536" s="395">
        <v>2</v>
      </c>
      <c r="M536" s="395">
        <v>99</v>
      </c>
      <c r="N536" s="395">
        <v>99</v>
      </c>
      <c r="O536" s="395">
        <v>99</v>
      </c>
      <c r="P536" s="395">
        <v>9999</v>
      </c>
      <c r="Q536" s="395"/>
      <c r="R536" s="395"/>
      <c r="S536" s="395"/>
      <c r="T536" s="395"/>
      <c r="U536" s="395"/>
      <c r="V536" s="395"/>
      <c r="W536" s="395"/>
      <c r="X536" s="395"/>
      <c r="Y536" s="395"/>
      <c r="Z536" s="395"/>
      <c r="AA536" s="395"/>
      <c r="AB536" s="395"/>
      <c r="AC536" s="395"/>
      <c r="AD536" s="395"/>
      <c r="AE536" s="395"/>
      <c r="AF536" s="395"/>
      <c r="AG536" s="395"/>
      <c r="AH536" s="395"/>
      <c r="AI536" s="395"/>
      <c r="AJ536" s="395"/>
      <c r="AK536" s="395"/>
      <c r="AL536" s="395"/>
      <c r="AM536" s="395"/>
      <c r="AN536" s="395"/>
      <c r="AO536" s="395"/>
      <c r="AP536" s="395"/>
    </row>
    <row r="537" spans="1:42">
      <c r="A537" s="395">
        <v>9</v>
      </c>
      <c r="B537" s="395">
        <v>33</v>
      </c>
      <c r="C537" s="395">
        <v>2021</v>
      </c>
      <c r="D537" s="395">
        <v>99</v>
      </c>
      <c r="E537" s="395">
        <v>99</v>
      </c>
      <c r="F537" s="395">
        <v>99</v>
      </c>
      <c r="G537" s="395">
        <v>99</v>
      </c>
      <c r="H537" s="395">
        <v>99</v>
      </c>
      <c r="I537" s="395">
        <v>99</v>
      </c>
      <c r="J537" s="395">
        <v>999</v>
      </c>
      <c r="K537" s="395">
        <v>99</v>
      </c>
      <c r="L537" s="395">
        <v>5</v>
      </c>
      <c r="M537" s="395">
        <v>99</v>
      </c>
      <c r="N537" s="395">
        <v>99</v>
      </c>
      <c r="O537" s="395">
        <v>99</v>
      </c>
      <c r="P537" s="395">
        <v>9999</v>
      </c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</row>
    <row r="538" spans="1:42">
      <c r="A538" s="395">
        <v>9</v>
      </c>
      <c r="B538" s="395">
        <v>34</v>
      </c>
      <c r="C538" s="395">
        <v>2021</v>
      </c>
      <c r="D538" s="395">
        <v>99</v>
      </c>
      <c r="E538" s="395">
        <v>99</v>
      </c>
      <c r="F538" s="395">
        <v>99</v>
      </c>
      <c r="G538" s="395">
        <v>99</v>
      </c>
      <c r="H538" s="395">
        <v>99</v>
      </c>
      <c r="I538" s="395">
        <v>99</v>
      </c>
      <c r="J538" s="395">
        <v>999</v>
      </c>
      <c r="K538" s="395">
        <v>99</v>
      </c>
      <c r="L538" s="395">
        <v>8</v>
      </c>
      <c r="M538" s="395">
        <v>99</v>
      </c>
      <c r="N538" s="395">
        <v>99</v>
      </c>
      <c r="O538" s="395">
        <v>99</v>
      </c>
      <c r="P538" s="395">
        <v>9999</v>
      </c>
      <c r="Q538" s="395">
        <v>689</v>
      </c>
      <c r="R538" s="395">
        <v>1708</v>
      </c>
      <c r="S538" s="395">
        <v>1708</v>
      </c>
      <c r="T538" s="395">
        <v>8</v>
      </c>
      <c r="U538" s="395">
        <v>48.347189695550355</v>
      </c>
      <c r="V538" s="395">
        <v>98.630763141268773</v>
      </c>
      <c r="W538" s="395">
        <v>91.03619437939102</v>
      </c>
      <c r="X538" s="395">
        <v>0.87822014051522257</v>
      </c>
      <c r="Y538" s="395">
        <v>1.7564402810304451</v>
      </c>
      <c r="Z538" s="395">
        <v>54.508196721311478</v>
      </c>
      <c r="AA538" s="395">
        <v>13.989202625025356</v>
      </c>
      <c r="AB538" s="395">
        <v>0.47607668589671598</v>
      </c>
      <c r="AC538" s="395">
        <v>2.7820845385100839</v>
      </c>
      <c r="AD538" s="395">
        <v>0.11360194157690258</v>
      </c>
      <c r="AE538" s="395">
        <v>0.12315179550733044</v>
      </c>
      <c r="AF538" s="395">
        <v>16</v>
      </c>
      <c r="AG538" s="395">
        <v>0</v>
      </c>
      <c r="AH538" s="395">
        <v>0</v>
      </c>
      <c r="AI538" s="395">
        <v>6</v>
      </c>
      <c r="AJ538" s="395">
        <v>85</v>
      </c>
      <c r="AK538" s="395">
        <v>7</v>
      </c>
      <c r="AL538" s="395">
        <v>86</v>
      </c>
      <c r="AM538" s="395">
        <v>0</v>
      </c>
      <c r="AN538" s="395">
        <v>33</v>
      </c>
      <c r="AO538" s="395">
        <v>13</v>
      </c>
      <c r="AP538" s="395">
        <v>312</v>
      </c>
    </row>
    <row r="539" spans="1:42">
      <c r="A539" s="395">
        <v>9</v>
      </c>
      <c r="B539" s="395">
        <v>35</v>
      </c>
      <c r="C539" s="395">
        <v>2021</v>
      </c>
      <c r="D539" s="395">
        <v>99</v>
      </c>
      <c r="E539" s="395">
        <v>99</v>
      </c>
      <c r="F539" s="395">
        <v>99</v>
      </c>
      <c r="G539" s="395">
        <v>99</v>
      </c>
      <c r="H539" s="395">
        <v>99</v>
      </c>
      <c r="I539" s="395">
        <v>99</v>
      </c>
      <c r="J539" s="395">
        <v>999</v>
      </c>
      <c r="K539" s="395">
        <v>99</v>
      </c>
      <c r="L539" s="395">
        <v>11</v>
      </c>
      <c r="M539" s="395">
        <v>99</v>
      </c>
      <c r="N539" s="395">
        <v>99</v>
      </c>
      <c r="O539" s="395">
        <v>99</v>
      </c>
      <c r="P539" s="395">
        <v>9999</v>
      </c>
      <c r="Q539" s="395">
        <v>1578</v>
      </c>
      <c r="R539" s="395">
        <v>27197</v>
      </c>
      <c r="S539" s="395">
        <v>27197</v>
      </c>
      <c r="T539" s="395">
        <v>11</v>
      </c>
      <c r="U539" s="395">
        <v>53.054197154097885</v>
      </c>
      <c r="V539" s="395">
        <v>97.709427673715325</v>
      </c>
      <c r="W539" s="395">
        <v>90.185801742839132</v>
      </c>
      <c r="X539" s="395">
        <v>0.96701842114939141</v>
      </c>
      <c r="Y539" s="395">
        <v>1.9340368422987828</v>
      </c>
      <c r="Z539" s="395">
        <v>66.580872890392314</v>
      </c>
      <c r="AA539" s="395">
        <v>9.8090798209225287</v>
      </c>
      <c r="AB539" s="395">
        <v>1.1428812906002237</v>
      </c>
      <c r="AC539" s="395">
        <v>-6.1814945584304812</v>
      </c>
      <c r="AD539" s="395">
        <v>1.8089180357535244</v>
      </c>
      <c r="AE539" s="395">
        <v>1.942665193308508</v>
      </c>
      <c r="AF539" s="395">
        <v>377</v>
      </c>
      <c r="AG539" s="395">
        <v>0</v>
      </c>
      <c r="AH539" s="395">
        <v>0</v>
      </c>
      <c r="AI539" s="395">
        <v>163</v>
      </c>
      <c r="AJ539" s="395">
        <v>1299</v>
      </c>
      <c r="AK539" s="395">
        <v>266</v>
      </c>
      <c r="AL539" s="395">
        <v>1617</v>
      </c>
      <c r="AM539" s="395">
        <v>0</v>
      </c>
      <c r="AN539" s="395">
        <v>513</v>
      </c>
      <c r="AO539" s="395">
        <v>266</v>
      </c>
      <c r="AP539" s="395">
        <v>772</v>
      </c>
    </row>
    <row r="540" spans="1:42">
      <c r="A540" s="395">
        <v>9</v>
      </c>
      <c r="B540" s="395">
        <v>36</v>
      </c>
      <c r="C540" s="395">
        <v>2021</v>
      </c>
      <c r="D540" s="395">
        <v>99</v>
      </c>
      <c r="E540" s="395">
        <v>99</v>
      </c>
      <c r="F540" s="395">
        <v>99</v>
      </c>
      <c r="G540" s="395">
        <v>99</v>
      </c>
      <c r="H540" s="395">
        <v>99</v>
      </c>
      <c r="I540" s="395">
        <v>99</v>
      </c>
      <c r="J540" s="395">
        <v>999</v>
      </c>
      <c r="K540" s="395">
        <v>99</v>
      </c>
      <c r="L540" s="395">
        <v>14</v>
      </c>
      <c r="M540" s="395">
        <v>99</v>
      </c>
      <c r="N540" s="395">
        <v>99</v>
      </c>
      <c r="O540" s="395">
        <v>99</v>
      </c>
      <c r="P540" s="395">
        <v>9999</v>
      </c>
      <c r="Q540" s="395">
        <v>2017</v>
      </c>
      <c r="R540" s="395">
        <v>399624.78</v>
      </c>
      <c r="S540" s="395">
        <v>399633.78</v>
      </c>
      <c r="T540" s="395">
        <v>13.999999999999998</v>
      </c>
      <c r="U540" s="395">
        <v>57.844172882482546</v>
      </c>
      <c r="V540" s="395">
        <v>94.673091112164315</v>
      </c>
      <c r="W540" s="395">
        <v>87.385368574197244</v>
      </c>
      <c r="X540" s="395">
        <v>1.3822966633850882</v>
      </c>
      <c r="Y540" s="395">
        <v>2.7645933267701763</v>
      </c>
      <c r="Z540" s="395">
        <v>66.989339349777069</v>
      </c>
      <c r="AA540" s="395">
        <v>8.5778718028602885</v>
      </c>
      <c r="AB540" s="395">
        <v>1.2152949456754925</v>
      </c>
      <c r="AC540" s="395">
        <v>-10.123242302663575</v>
      </c>
      <c r="AD540" s="395">
        <v>26.579713647682983</v>
      </c>
      <c r="AE540" s="395">
        <v>27.659205467094807</v>
      </c>
      <c r="AF540" s="395">
        <v>5723.9</v>
      </c>
      <c r="AG540" s="395">
        <v>2</v>
      </c>
      <c r="AH540" s="395">
        <v>0</v>
      </c>
      <c r="AI540" s="395">
        <v>1894</v>
      </c>
      <c r="AJ540" s="395">
        <v>20724.5</v>
      </c>
      <c r="AK540" s="395">
        <v>4415</v>
      </c>
      <c r="AL540" s="395">
        <v>25635.9</v>
      </c>
      <c r="AM540" s="395">
        <v>8</v>
      </c>
      <c r="AN540" s="395">
        <v>6558</v>
      </c>
      <c r="AO540" s="395">
        <v>4114</v>
      </c>
      <c r="AP540" s="395">
        <v>906</v>
      </c>
    </row>
    <row r="541" spans="1:42">
      <c r="A541" s="395">
        <v>9</v>
      </c>
      <c r="B541" s="395">
        <v>37</v>
      </c>
      <c r="C541" s="395">
        <v>2021</v>
      </c>
      <c r="D541" s="395">
        <v>99</v>
      </c>
      <c r="E541" s="395">
        <v>99</v>
      </c>
      <c r="F541" s="395">
        <v>99</v>
      </c>
      <c r="G541" s="395">
        <v>99</v>
      </c>
      <c r="H541" s="395">
        <v>99</v>
      </c>
      <c r="I541" s="395">
        <v>99</v>
      </c>
      <c r="J541" s="395">
        <v>999</v>
      </c>
      <c r="K541" s="395">
        <v>99</v>
      </c>
      <c r="L541" s="395">
        <v>17</v>
      </c>
      <c r="M541" s="395">
        <v>99</v>
      </c>
      <c r="N541" s="395">
        <v>99</v>
      </c>
      <c r="O541" s="395">
        <v>99</v>
      </c>
      <c r="P541" s="395">
        <v>9999</v>
      </c>
      <c r="Q541" s="395">
        <v>2167</v>
      </c>
      <c r="R541" s="395">
        <v>1069185.6499999999</v>
      </c>
      <c r="S541" s="395">
        <v>1069219.6499999999</v>
      </c>
      <c r="T541" s="395">
        <v>17.000000000000004</v>
      </c>
      <c r="U541" s="395">
        <v>62.002109744241999</v>
      </c>
      <c r="V541" s="395">
        <v>89.903891415684484</v>
      </c>
      <c r="W541" s="395">
        <v>82.984120718321563</v>
      </c>
      <c r="X541" s="395">
        <v>1.9156635706811072</v>
      </c>
      <c r="Y541" s="395">
        <v>3.8313271413622143</v>
      </c>
      <c r="Z541" s="395">
        <v>63.185846162450815</v>
      </c>
      <c r="AA541" s="395">
        <v>9.6448291917262683</v>
      </c>
      <c r="AB541" s="395">
        <v>1.5588483700939035</v>
      </c>
      <c r="AC541" s="395">
        <v>-27.129681789909551</v>
      </c>
      <c r="AD541" s="395">
        <v>71.113328891195906</v>
      </c>
      <c r="AE541" s="395">
        <v>70.274977544089339</v>
      </c>
      <c r="AF541" s="395">
        <v>17959.769999999997</v>
      </c>
      <c r="AG541" s="395">
        <v>8</v>
      </c>
      <c r="AH541" s="395">
        <v>2</v>
      </c>
      <c r="AI541" s="395">
        <v>7828.88</v>
      </c>
      <c r="AJ541" s="395">
        <v>61429.5</v>
      </c>
      <c r="AK541" s="395">
        <v>14539.880000000005</v>
      </c>
      <c r="AL541" s="395">
        <v>79834.5</v>
      </c>
      <c r="AM541" s="395">
        <v>28</v>
      </c>
      <c r="AN541" s="395">
        <v>16567</v>
      </c>
      <c r="AO541" s="395">
        <v>11920.5</v>
      </c>
      <c r="AP541" s="395">
        <v>930</v>
      </c>
    </row>
    <row r="542" spans="1:42">
      <c r="A542" s="395">
        <v>9</v>
      </c>
      <c r="B542" s="395">
        <v>38</v>
      </c>
      <c r="C542" s="395">
        <v>2020</v>
      </c>
      <c r="D542" s="395">
        <v>99</v>
      </c>
      <c r="E542" s="395">
        <v>99</v>
      </c>
      <c r="F542" s="395">
        <v>99</v>
      </c>
      <c r="G542" s="395">
        <v>99</v>
      </c>
      <c r="H542" s="395">
        <v>99</v>
      </c>
      <c r="I542" s="395">
        <v>99</v>
      </c>
      <c r="J542" s="395">
        <v>999</v>
      </c>
      <c r="K542" s="395">
        <v>99</v>
      </c>
      <c r="L542" s="395">
        <v>1</v>
      </c>
      <c r="M542" s="395">
        <v>99</v>
      </c>
      <c r="N542" s="395">
        <v>99</v>
      </c>
      <c r="O542" s="395">
        <v>99</v>
      </c>
      <c r="P542" s="395">
        <v>9999</v>
      </c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</row>
    <row r="543" spans="1:42">
      <c r="A543" s="395">
        <v>9</v>
      </c>
      <c r="B543" s="395">
        <v>39</v>
      </c>
      <c r="C543" s="395">
        <v>2020</v>
      </c>
      <c r="D543" s="395">
        <v>99</v>
      </c>
      <c r="E543" s="395">
        <v>99</v>
      </c>
      <c r="F543" s="395">
        <v>99</v>
      </c>
      <c r="G543" s="395">
        <v>99</v>
      </c>
      <c r="H543" s="395">
        <v>99</v>
      </c>
      <c r="I543" s="395">
        <v>99</v>
      </c>
      <c r="J543" s="395">
        <v>999</v>
      </c>
      <c r="K543" s="395">
        <v>99</v>
      </c>
      <c r="L543" s="395">
        <v>2</v>
      </c>
      <c r="M543" s="395">
        <v>99</v>
      </c>
      <c r="N543" s="395">
        <v>99</v>
      </c>
      <c r="O543" s="395">
        <v>99</v>
      </c>
      <c r="P543" s="395">
        <v>9999</v>
      </c>
      <c r="Q543" s="395"/>
      <c r="R543" s="395"/>
      <c r="S543" s="395"/>
      <c r="T543" s="395"/>
      <c r="U543" s="395"/>
      <c r="V543" s="395"/>
      <c r="W543" s="395"/>
      <c r="X543" s="395"/>
      <c r="Y543" s="395"/>
      <c r="Z543" s="395"/>
      <c r="AA543" s="395"/>
      <c r="AB543" s="395"/>
      <c r="AC543" s="395"/>
      <c r="AD543" s="395"/>
      <c r="AE543" s="395"/>
      <c r="AF543" s="395"/>
      <c r="AG543" s="395"/>
      <c r="AH543" s="395"/>
      <c r="AI543" s="395"/>
      <c r="AJ543" s="395"/>
      <c r="AK543" s="395"/>
      <c r="AL543" s="395"/>
      <c r="AM543" s="395"/>
      <c r="AN543" s="395"/>
      <c r="AO543" s="395"/>
      <c r="AP543" s="395"/>
    </row>
    <row r="544" spans="1:42">
      <c r="A544" s="395">
        <v>9</v>
      </c>
      <c r="B544" s="395">
        <v>40</v>
      </c>
      <c r="C544" s="395">
        <v>2020</v>
      </c>
      <c r="D544" s="395">
        <v>99</v>
      </c>
      <c r="E544" s="395">
        <v>99</v>
      </c>
      <c r="F544" s="395">
        <v>99</v>
      </c>
      <c r="G544" s="395">
        <v>99</v>
      </c>
      <c r="H544" s="395">
        <v>99</v>
      </c>
      <c r="I544" s="395">
        <v>99</v>
      </c>
      <c r="J544" s="395">
        <v>999</v>
      </c>
      <c r="K544" s="395">
        <v>99</v>
      </c>
      <c r="L544" s="395">
        <v>5</v>
      </c>
      <c r="M544" s="395">
        <v>99</v>
      </c>
      <c r="N544" s="395">
        <v>99</v>
      </c>
      <c r="O544" s="395">
        <v>99</v>
      </c>
      <c r="P544" s="395">
        <v>9999</v>
      </c>
      <c r="Q544" s="395"/>
      <c r="R544" s="395"/>
      <c r="S544" s="395"/>
      <c r="T544" s="395"/>
      <c r="U544" s="395"/>
      <c r="V544" s="395"/>
      <c r="W544" s="395"/>
      <c r="X544" s="395"/>
      <c r="Y544" s="395"/>
      <c r="Z544" s="395"/>
      <c r="AA544" s="395"/>
      <c r="AB544" s="395"/>
      <c r="AC544" s="395"/>
      <c r="AD544" s="395"/>
      <c r="AE544" s="395"/>
      <c r="AF544" s="395"/>
      <c r="AG544" s="395"/>
      <c r="AH544" s="395"/>
      <c r="AI544" s="395"/>
      <c r="AJ544" s="395"/>
      <c r="AK544" s="395"/>
      <c r="AL544" s="395"/>
      <c r="AM544" s="395"/>
      <c r="AN544" s="395"/>
      <c r="AO544" s="395"/>
      <c r="AP544" s="395"/>
    </row>
    <row r="545" spans="1:42">
      <c r="A545" s="395">
        <v>9</v>
      </c>
      <c r="B545" s="395">
        <v>41</v>
      </c>
      <c r="C545" s="395">
        <v>2020</v>
      </c>
      <c r="D545" s="395">
        <v>99</v>
      </c>
      <c r="E545" s="395">
        <v>99</v>
      </c>
      <c r="F545" s="395">
        <v>99</v>
      </c>
      <c r="G545" s="395">
        <v>99</v>
      </c>
      <c r="H545" s="395">
        <v>99</v>
      </c>
      <c r="I545" s="395">
        <v>99</v>
      </c>
      <c r="J545" s="395">
        <v>999</v>
      </c>
      <c r="K545" s="395">
        <v>99</v>
      </c>
      <c r="L545" s="395">
        <v>8</v>
      </c>
      <c r="M545" s="395">
        <v>99</v>
      </c>
      <c r="N545" s="395">
        <v>99</v>
      </c>
      <c r="O545" s="395">
        <v>99</v>
      </c>
      <c r="P545" s="395">
        <v>9999</v>
      </c>
      <c r="Q545" s="395">
        <v>752</v>
      </c>
      <c r="R545" s="395">
        <v>1905</v>
      </c>
      <c r="S545" s="395">
        <v>1905</v>
      </c>
      <c r="T545" s="395">
        <v>8</v>
      </c>
      <c r="U545" s="395">
        <v>48.37690288713911</v>
      </c>
      <c r="V545" s="395">
        <v>94.734356471963238</v>
      </c>
      <c r="W545" s="395">
        <v>87.439811023622013</v>
      </c>
      <c r="X545" s="395">
        <v>0.99737532808398977</v>
      </c>
      <c r="Y545" s="395">
        <v>1.9947506561679795</v>
      </c>
      <c r="Z545" s="395">
        <v>44.619422572178472</v>
      </c>
      <c r="AA545" s="395">
        <v>13.369246629853929</v>
      </c>
      <c r="AB545" s="395">
        <v>1.3318989122127878</v>
      </c>
      <c r="AC545" s="395">
        <v>6.3077838359570197</v>
      </c>
      <c r="AD545" s="395">
        <v>0.12619233874586516</v>
      </c>
      <c r="AE545" s="395">
        <v>0.13530506850937196</v>
      </c>
      <c r="AF545" s="395">
        <v>25</v>
      </c>
      <c r="AG545" s="395">
        <v>0</v>
      </c>
      <c r="AH545" s="395">
        <v>0</v>
      </c>
      <c r="AI545" s="395">
        <v>10</v>
      </c>
      <c r="AJ545" s="395">
        <v>84</v>
      </c>
      <c r="AK545" s="395">
        <v>21</v>
      </c>
      <c r="AL545" s="395">
        <v>128</v>
      </c>
      <c r="AM545" s="395">
        <v>0</v>
      </c>
      <c r="AN545" s="395">
        <v>42</v>
      </c>
      <c r="AO545" s="395">
        <v>19</v>
      </c>
      <c r="AP545" s="395">
        <v>335</v>
      </c>
    </row>
    <row r="546" spans="1:42">
      <c r="A546" s="395">
        <v>9</v>
      </c>
      <c r="B546" s="395">
        <v>42</v>
      </c>
      <c r="C546" s="395">
        <v>2020</v>
      </c>
      <c r="D546" s="395">
        <v>99</v>
      </c>
      <c r="E546" s="395">
        <v>99</v>
      </c>
      <c r="F546" s="395">
        <v>99</v>
      </c>
      <c r="G546" s="395">
        <v>99</v>
      </c>
      <c r="H546" s="395">
        <v>99</v>
      </c>
      <c r="I546" s="395">
        <v>99</v>
      </c>
      <c r="J546" s="395">
        <v>999</v>
      </c>
      <c r="K546" s="395">
        <v>99</v>
      </c>
      <c r="L546" s="395">
        <v>11</v>
      </c>
      <c r="M546" s="395">
        <v>99</v>
      </c>
      <c r="N546" s="395">
        <v>99</v>
      </c>
      <c r="O546" s="395">
        <v>99</v>
      </c>
      <c r="P546" s="395">
        <v>9999</v>
      </c>
      <c r="Q546" s="395">
        <v>1620</v>
      </c>
      <c r="R546" s="395">
        <v>29016</v>
      </c>
      <c r="S546" s="395">
        <v>29016</v>
      </c>
      <c r="T546" s="395">
        <v>11</v>
      </c>
      <c r="U546" s="395">
        <v>53.014578163771695</v>
      </c>
      <c r="V546" s="395">
        <v>93.428856899961843</v>
      </c>
      <c r="W546" s="395">
        <v>86.23483491866547</v>
      </c>
      <c r="X546" s="395">
        <v>0.79955886407499299</v>
      </c>
      <c r="Y546" s="395">
        <v>1.599117728149986</v>
      </c>
      <c r="Z546" s="395">
        <v>50.78577336641851</v>
      </c>
      <c r="AA546" s="395">
        <v>9.2594151738703143</v>
      </c>
      <c r="AB546" s="395">
        <v>1.1703362093895302</v>
      </c>
      <c r="AC546" s="395">
        <v>-5.9001632832588395</v>
      </c>
      <c r="AD546" s="395">
        <v>1.922098110787414</v>
      </c>
      <c r="AE546" s="395">
        <v>2.0324981270314719</v>
      </c>
      <c r="AF546" s="395">
        <v>454</v>
      </c>
      <c r="AG546" s="395">
        <v>0</v>
      </c>
      <c r="AH546" s="395">
        <v>0</v>
      </c>
      <c r="AI546" s="395">
        <v>121</v>
      </c>
      <c r="AJ546" s="395">
        <v>1623</v>
      </c>
      <c r="AK546" s="395">
        <v>365</v>
      </c>
      <c r="AL546" s="395">
        <v>2141</v>
      </c>
      <c r="AM546" s="395">
        <v>0</v>
      </c>
      <c r="AN546" s="395">
        <v>664</v>
      </c>
      <c r="AO546" s="395">
        <v>369</v>
      </c>
      <c r="AP546" s="395">
        <v>754</v>
      </c>
    </row>
    <row r="547" spans="1:42">
      <c r="A547" s="395">
        <v>9</v>
      </c>
      <c r="B547" s="395">
        <v>43</v>
      </c>
      <c r="C547" s="395">
        <v>2020</v>
      </c>
      <c r="D547" s="395">
        <v>99</v>
      </c>
      <c r="E547" s="395">
        <v>99</v>
      </c>
      <c r="F547" s="395">
        <v>99</v>
      </c>
      <c r="G547" s="395">
        <v>99</v>
      </c>
      <c r="H547" s="395">
        <v>99</v>
      </c>
      <c r="I547" s="395">
        <v>99</v>
      </c>
      <c r="J547" s="395">
        <v>999</v>
      </c>
      <c r="K547" s="395">
        <v>99</v>
      </c>
      <c r="L547" s="395">
        <v>14</v>
      </c>
      <c r="M547" s="395">
        <v>99</v>
      </c>
      <c r="N547" s="395">
        <v>99</v>
      </c>
      <c r="O547" s="395">
        <v>99</v>
      </c>
      <c r="P547" s="395">
        <v>9999</v>
      </c>
      <c r="Q547" s="395">
        <v>2028</v>
      </c>
      <c r="R547" s="395">
        <v>374953</v>
      </c>
      <c r="S547" s="395">
        <v>374953</v>
      </c>
      <c r="T547" s="395">
        <v>14</v>
      </c>
      <c r="U547" s="395">
        <v>57.80248724506805</v>
      </c>
      <c r="V547" s="395">
        <v>91.534565376614566</v>
      </c>
      <c r="W547" s="395">
        <v>84.486403842615331</v>
      </c>
      <c r="X547" s="395">
        <v>0.99425794699602366</v>
      </c>
      <c r="Y547" s="395">
        <v>1.9885158939920471</v>
      </c>
      <c r="Z547" s="395">
        <v>48.960536387227194</v>
      </c>
      <c r="AA547" s="395">
        <v>8.6438210225331709</v>
      </c>
      <c r="AB547" s="395">
        <v>1.316275585857658</v>
      </c>
      <c r="AC547" s="395">
        <v>-4.3220821434302712</v>
      </c>
      <c r="AD547" s="395">
        <v>24.837898157363984</v>
      </c>
      <c r="AE547" s="395">
        <v>25.731999405763279</v>
      </c>
      <c r="AF547" s="395">
        <v>5996</v>
      </c>
      <c r="AG547" s="395">
        <v>2</v>
      </c>
      <c r="AH547" s="395">
        <v>1</v>
      </c>
      <c r="AI547" s="395">
        <v>1612</v>
      </c>
      <c r="AJ547" s="395">
        <v>21452</v>
      </c>
      <c r="AK547" s="395">
        <v>4860</v>
      </c>
      <c r="AL547" s="395">
        <v>27863</v>
      </c>
      <c r="AM547" s="395">
        <v>5</v>
      </c>
      <c r="AN547" s="395">
        <v>7829</v>
      </c>
      <c r="AO547" s="395">
        <v>4880</v>
      </c>
      <c r="AP547" s="395">
        <v>871</v>
      </c>
    </row>
    <row r="548" spans="1:42">
      <c r="A548" s="395">
        <v>9</v>
      </c>
      <c r="B548" s="395">
        <v>44</v>
      </c>
      <c r="C548" s="395">
        <v>2020</v>
      </c>
      <c r="D548" s="395">
        <v>99</v>
      </c>
      <c r="E548" s="395">
        <v>99</v>
      </c>
      <c r="F548" s="395">
        <v>99</v>
      </c>
      <c r="G548" s="395">
        <v>99</v>
      </c>
      <c r="H548" s="395">
        <v>99</v>
      </c>
      <c r="I548" s="395">
        <v>99</v>
      </c>
      <c r="J548" s="395">
        <v>999</v>
      </c>
      <c r="K548" s="395">
        <v>99</v>
      </c>
      <c r="L548" s="395">
        <v>17</v>
      </c>
      <c r="M548" s="395">
        <v>99</v>
      </c>
      <c r="N548" s="395">
        <v>99</v>
      </c>
      <c r="O548" s="395">
        <v>99</v>
      </c>
      <c r="P548" s="395">
        <v>9999</v>
      </c>
      <c r="Q548" s="395">
        <v>2205</v>
      </c>
      <c r="R548" s="395">
        <v>1095106.3600000001</v>
      </c>
      <c r="S548" s="395">
        <v>1095106.3600000001</v>
      </c>
      <c r="T548" s="395">
        <v>17.000000000000004</v>
      </c>
      <c r="U548" s="395">
        <v>62.181474948241558</v>
      </c>
      <c r="V548" s="395">
        <v>87.578752380178116</v>
      </c>
      <c r="W548" s="395">
        <v>80.835188446902322</v>
      </c>
      <c r="X548" s="395">
        <v>1.5423159445444179</v>
      </c>
      <c r="Y548" s="395">
        <v>3.0846318890888358</v>
      </c>
      <c r="Z548" s="395">
        <v>42.350041689101317</v>
      </c>
      <c r="AA548" s="395">
        <v>9.555284385268239</v>
      </c>
      <c r="AB548" s="395">
        <v>1.6450119327533204</v>
      </c>
      <c r="AC548" s="395">
        <v>-30.636057894975352</v>
      </c>
      <c r="AD548" s="395">
        <v>72.542799340614891</v>
      </c>
      <c r="AE548" s="395">
        <v>71.906248529490412</v>
      </c>
      <c r="AF548" s="395">
        <v>21137.79</v>
      </c>
      <c r="AG548" s="395">
        <v>8</v>
      </c>
      <c r="AH548" s="395">
        <v>0</v>
      </c>
      <c r="AI548" s="395">
        <v>7550</v>
      </c>
      <c r="AJ548" s="395">
        <v>72347.89</v>
      </c>
      <c r="AK548" s="395">
        <v>17659.89</v>
      </c>
      <c r="AL548" s="395">
        <v>93238.39</v>
      </c>
      <c r="AM548" s="395">
        <v>34</v>
      </c>
      <c r="AN548" s="395">
        <v>22219</v>
      </c>
      <c r="AO548" s="395">
        <v>15203</v>
      </c>
      <c r="AP548" s="395">
        <v>900</v>
      </c>
    </row>
    <row r="549" spans="1:42">
      <c r="A549" s="395">
        <v>9</v>
      </c>
      <c r="B549" s="395">
        <v>45</v>
      </c>
      <c r="C549" s="395">
        <v>2019</v>
      </c>
      <c r="D549" s="395">
        <v>99</v>
      </c>
      <c r="E549" s="395">
        <v>99</v>
      </c>
      <c r="F549" s="395">
        <v>99</v>
      </c>
      <c r="G549" s="395">
        <v>99</v>
      </c>
      <c r="H549" s="395">
        <v>99</v>
      </c>
      <c r="I549" s="395">
        <v>99</v>
      </c>
      <c r="J549" s="395">
        <v>999</v>
      </c>
      <c r="K549" s="395">
        <v>99</v>
      </c>
      <c r="L549" s="395">
        <v>1</v>
      </c>
      <c r="M549" s="395">
        <v>99</v>
      </c>
      <c r="N549" s="395">
        <v>99</v>
      </c>
      <c r="O549" s="395">
        <v>99</v>
      </c>
      <c r="P549" s="395">
        <v>9999</v>
      </c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</row>
    <row r="550" spans="1:42">
      <c r="A550" s="395">
        <v>9</v>
      </c>
      <c r="B550" s="395">
        <v>46</v>
      </c>
      <c r="C550" s="395">
        <v>2019</v>
      </c>
      <c r="D550" s="395">
        <v>99</v>
      </c>
      <c r="E550" s="395">
        <v>99</v>
      </c>
      <c r="F550" s="395">
        <v>99</v>
      </c>
      <c r="G550" s="395">
        <v>99</v>
      </c>
      <c r="H550" s="395">
        <v>99</v>
      </c>
      <c r="I550" s="395">
        <v>99</v>
      </c>
      <c r="J550" s="395">
        <v>999</v>
      </c>
      <c r="K550" s="395">
        <v>99</v>
      </c>
      <c r="L550" s="395">
        <v>2</v>
      </c>
      <c r="M550" s="395">
        <v>99</v>
      </c>
      <c r="N550" s="395">
        <v>99</v>
      </c>
      <c r="O550" s="395">
        <v>99</v>
      </c>
      <c r="P550" s="395">
        <v>9999</v>
      </c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</row>
    <row r="551" spans="1:42">
      <c r="A551" s="395">
        <v>9</v>
      </c>
      <c r="B551" s="395">
        <v>47</v>
      </c>
      <c r="C551" s="395">
        <v>2019</v>
      </c>
      <c r="D551" s="395">
        <v>99</v>
      </c>
      <c r="E551" s="395">
        <v>99</v>
      </c>
      <c r="F551" s="395">
        <v>99</v>
      </c>
      <c r="G551" s="395">
        <v>99</v>
      </c>
      <c r="H551" s="395">
        <v>99</v>
      </c>
      <c r="I551" s="395">
        <v>99</v>
      </c>
      <c r="J551" s="395">
        <v>999</v>
      </c>
      <c r="K551" s="395">
        <v>99</v>
      </c>
      <c r="L551" s="395">
        <v>5</v>
      </c>
      <c r="M551" s="395">
        <v>99</v>
      </c>
      <c r="N551" s="395">
        <v>99</v>
      </c>
      <c r="O551" s="395">
        <v>99</v>
      </c>
      <c r="P551" s="395">
        <v>9999</v>
      </c>
      <c r="Q551" s="395"/>
      <c r="R551" s="395"/>
      <c r="S551" s="395"/>
      <c r="T551" s="395"/>
      <c r="U551" s="395"/>
      <c r="V551" s="395"/>
      <c r="W551" s="395"/>
      <c r="X551" s="395"/>
      <c r="Y551" s="395"/>
      <c r="Z551" s="395"/>
      <c r="AA551" s="395"/>
      <c r="AB551" s="395"/>
      <c r="AC551" s="395"/>
      <c r="AD551" s="395"/>
      <c r="AE551" s="395"/>
      <c r="AF551" s="395"/>
      <c r="AG551" s="395"/>
      <c r="AH551" s="395"/>
      <c r="AI551" s="395"/>
      <c r="AJ551" s="395"/>
      <c r="AK551" s="395"/>
      <c r="AL551" s="395"/>
      <c r="AM551" s="395"/>
      <c r="AN551" s="395"/>
      <c r="AO551" s="395"/>
      <c r="AP551" s="395"/>
    </row>
    <row r="552" spans="1:42">
      <c r="A552" s="395">
        <v>9</v>
      </c>
      <c r="B552" s="395">
        <v>48</v>
      </c>
      <c r="C552" s="395">
        <v>2019</v>
      </c>
      <c r="D552" s="395">
        <v>99</v>
      </c>
      <c r="E552" s="395">
        <v>99</v>
      </c>
      <c r="F552" s="395">
        <v>99</v>
      </c>
      <c r="G552" s="395">
        <v>99</v>
      </c>
      <c r="H552" s="395">
        <v>99</v>
      </c>
      <c r="I552" s="395">
        <v>99</v>
      </c>
      <c r="J552" s="395">
        <v>999</v>
      </c>
      <c r="K552" s="395">
        <v>99</v>
      </c>
      <c r="L552" s="395">
        <v>8</v>
      </c>
      <c r="M552" s="395">
        <v>99</v>
      </c>
      <c r="N552" s="395">
        <v>99</v>
      </c>
      <c r="O552" s="395">
        <v>99</v>
      </c>
      <c r="P552" s="395">
        <v>9999</v>
      </c>
      <c r="Q552" s="395">
        <v>482</v>
      </c>
      <c r="R552" s="395">
        <v>1060</v>
      </c>
      <c r="S552" s="395">
        <v>1060</v>
      </c>
      <c r="T552" s="395">
        <v>8</v>
      </c>
      <c r="U552" s="395">
        <v>48.376415094339606</v>
      </c>
      <c r="V552" s="395">
        <v>90.698092765592179</v>
      </c>
      <c r="W552" s="395">
        <v>83.714339622641617</v>
      </c>
      <c r="X552" s="395">
        <v>0.47169811320754707</v>
      </c>
      <c r="Y552" s="395">
        <v>0.94339622641509413</v>
      </c>
      <c r="Z552" s="395">
        <v>50.754716981132077</v>
      </c>
      <c r="AA552" s="395">
        <v>16.212712338049435</v>
      </c>
      <c r="AB552" s="395">
        <v>0.49029292107002354</v>
      </c>
      <c r="AC552" s="395">
        <v>5.4505462463660237</v>
      </c>
      <c r="AD552" s="395">
        <v>6.7949850446225382E-2</v>
      </c>
      <c r="AE552" s="395">
        <v>7.2301077157582383E-2</v>
      </c>
      <c r="AF552" s="395">
        <v>16</v>
      </c>
      <c r="AG552" s="395">
        <v>0</v>
      </c>
      <c r="AH552" s="395">
        <v>0</v>
      </c>
      <c r="AI552" s="395">
        <v>3</v>
      </c>
      <c r="AJ552" s="395">
        <v>38</v>
      </c>
      <c r="AK552" s="395">
        <v>10</v>
      </c>
      <c r="AL552" s="395">
        <v>112</v>
      </c>
      <c r="AM552" s="395">
        <v>0</v>
      </c>
      <c r="AN552" s="395">
        <v>22</v>
      </c>
      <c r="AO552" s="395">
        <v>7</v>
      </c>
      <c r="AP552" s="395">
        <v>211</v>
      </c>
    </row>
    <row r="553" spans="1:42">
      <c r="A553" s="395">
        <v>9</v>
      </c>
      <c r="B553" s="395">
        <v>49</v>
      </c>
      <c r="C553" s="395">
        <v>2019</v>
      </c>
      <c r="D553" s="395">
        <v>99</v>
      </c>
      <c r="E553" s="395">
        <v>99</v>
      </c>
      <c r="F553" s="395">
        <v>99</v>
      </c>
      <c r="G553" s="395">
        <v>99</v>
      </c>
      <c r="H553" s="395">
        <v>99</v>
      </c>
      <c r="I553" s="395">
        <v>99</v>
      </c>
      <c r="J553" s="395">
        <v>999</v>
      </c>
      <c r="K553" s="395">
        <v>99</v>
      </c>
      <c r="L553" s="395">
        <v>11</v>
      </c>
      <c r="M553" s="395">
        <v>99</v>
      </c>
      <c r="N553" s="395">
        <v>99</v>
      </c>
      <c r="O553" s="395">
        <v>99</v>
      </c>
      <c r="P553" s="395">
        <v>9999</v>
      </c>
      <c r="Q553" s="395">
        <v>1599</v>
      </c>
      <c r="R553" s="395">
        <v>17476</v>
      </c>
      <c r="S553" s="395">
        <v>17475</v>
      </c>
      <c r="T553" s="395">
        <v>11</v>
      </c>
      <c r="U553" s="395">
        <v>53.130300429184558</v>
      </c>
      <c r="V553" s="395">
        <v>90.344185239089029</v>
      </c>
      <c r="W553" s="395">
        <v>83.383129041487322</v>
      </c>
      <c r="X553" s="395">
        <v>0.84687571526665117</v>
      </c>
      <c r="Y553" s="395">
        <v>1.6937514305333023</v>
      </c>
      <c r="Z553" s="395">
        <v>69.403753719386572</v>
      </c>
      <c r="AA553" s="395">
        <v>10.897490789411638</v>
      </c>
      <c r="AB553" s="395">
        <v>1.1323391900658095</v>
      </c>
      <c r="AC553" s="395">
        <v>-5.7035022445841888</v>
      </c>
      <c r="AD553" s="395">
        <v>1.1202750815077687</v>
      </c>
      <c r="AE553" s="395">
        <v>1.1872287897527696</v>
      </c>
      <c r="AF553" s="395">
        <v>312</v>
      </c>
      <c r="AG553" s="395">
        <v>0</v>
      </c>
      <c r="AH553" s="395">
        <v>0</v>
      </c>
      <c r="AI553" s="395">
        <v>78</v>
      </c>
      <c r="AJ553" s="395">
        <v>944</v>
      </c>
      <c r="AK553" s="395">
        <v>246</v>
      </c>
      <c r="AL553" s="395">
        <v>1459</v>
      </c>
      <c r="AM553" s="395">
        <v>0</v>
      </c>
      <c r="AN553" s="395">
        <v>433</v>
      </c>
      <c r="AO553" s="395">
        <v>263</v>
      </c>
      <c r="AP553" s="395">
        <v>732</v>
      </c>
    </row>
    <row r="554" spans="1:42">
      <c r="A554" s="395">
        <v>9</v>
      </c>
      <c r="B554" s="395">
        <v>50</v>
      </c>
      <c r="C554" s="395">
        <v>2019</v>
      </c>
      <c r="D554" s="395">
        <v>99</v>
      </c>
      <c r="E554" s="395">
        <v>99</v>
      </c>
      <c r="F554" s="395">
        <v>99</v>
      </c>
      <c r="G554" s="395">
        <v>99</v>
      </c>
      <c r="H554" s="395">
        <v>99</v>
      </c>
      <c r="I554" s="395">
        <v>99</v>
      </c>
      <c r="J554" s="395">
        <v>999</v>
      </c>
      <c r="K554" s="395">
        <v>99</v>
      </c>
      <c r="L554" s="395">
        <v>14</v>
      </c>
      <c r="M554" s="395">
        <v>99</v>
      </c>
      <c r="N554" s="395">
        <v>99</v>
      </c>
      <c r="O554" s="395">
        <v>99</v>
      </c>
      <c r="P554" s="395">
        <v>9999</v>
      </c>
      <c r="Q554" s="395">
        <v>2106</v>
      </c>
      <c r="R554" s="395">
        <v>454490</v>
      </c>
      <c r="S554" s="395">
        <v>454379</v>
      </c>
      <c r="T554" s="395">
        <v>14</v>
      </c>
      <c r="U554" s="395">
        <v>57.852763882133651</v>
      </c>
      <c r="V554" s="395">
        <v>88.877929776108516</v>
      </c>
      <c r="W554" s="395">
        <v>82.014827533841881</v>
      </c>
      <c r="X554" s="395">
        <v>0.8864881515544899</v>
      </c>
      <c r="Y554" s="395">
        <v>1.7729763031089798</v>
      </c>
      <c r="Z554" s="395">
        <v>68.204140905190442</v>
      </c>
      <c r="AA554" s="395">
        <v>8.4728303835543937</v>
      </c>
      <c r="AB554" s="395">
        <v>1.1723088909891319</v>
      </c>
      <c r="AC554" s="395">
        <v>-2.1492580744987104</v>
      </c>
      <c r="AD554" s="395">
        <v>29.13445993330658</v>
      </c>
      <c r="AE554" s="395">
        <v>30.363349179278796</v>
      </c>
      <c r="AF554" s="395">
        <v>7494</v>
      </c>
      <c r="AG554" s="395">
        <v>2</v>
      </c>
      <c r="AH554" s="395">
        <v>1</v>
      </c>
      <c r="AI554" s="395">
        <v>1791</v>
      </c>
      <c r="AJ554" s="395">
        <v>25769.5</v>
      </c>
      <c r="AK554" s="395">
        <v>6781</v>
      </c>
      <c r="AL554" s="395">
        <v>31949.5</v>
      </c>
      <c r="AM554" s="395">
        <v>12</v>
      </c>
      <c r="AN554" s="395">
        <v>10040</v>
      </c>
      <c r="AO554" s="395">
        <v>6823</v>
      </c>
      <c r="AP554" s="395">
        <v>955</v>
      </c>
    </row>
    <row r="555" spans="1:42">
      <c r="A555" s="395">
        <v>9</v>
      </c>
      <c r="B555" s="395">
        <v>51</v>
      </c>
      <c r="C555" s="395">
        <v>2019</v>
      </c>
      <c r="D555" s="395">
        <v>99</v>
      </c>
      <c r="E555" s="395">
        <v>99</v>
      </c>
      <c r="F555" s="395">
        <v>99</v>
      </c>
      <c r="G555" s="395">
        <v>99</v>
      </c>
      <c r="H555" s="395">
        <v>99</v>
      </c>
      <c r="I555" s="395">
        <v>99</v>
      </c>
      <c r="J555" s="395">
        <v>999</v>
      </c>
      <c r="K555" s="395">
        <v>99</v>
      </c>
      <c r="L555" s="395">
        <v>17</v>
      </c>
      <c r="M555" s="395">
        <v>99</v>
      </c>
      <c r="N555" s="395">
        <v>99</v>
      </c>
      <c r="O555" s="395">
        <v>99</v>
      </c>
      <c r="P555" s="395">
        <v>9999</v>
      </c>
      <c r="Q555" s="395">
        <v>2242</v>
      </c>
      <c r="R555" s="395">
        <v>1068290</v>
      </c>
      <c r="S555" s="395">
        <v>1068195</v>
      </c>
      <c r="T555" s="395">
        <v>17</v>
      </c>
      <c r="U555" s="395">
        <v>62.219384101217486</v>
      </c>
      <c r="V555" s="395">
        <v>85.124979255290441</v>
      </c>
      <c r="W555" s="395">
        <v>78.563572409534657</v>
      </c>
      <c r="X555" s="395">
        <v>1.492665849160808</v>
      </c>
      <c r="Y555" s="395">
        <v>2.985331698321616</v>
      </c>
      <c r="Z555" s="395">
        <v>58.553201845940713</v>
      </c>
      <c r="AA555" s="395">
        <v>9.5351470746753115</v>
      </c>
      <c r="AB555" s="395">
        <v>1.779810232312161</v>
      </c>
      <c r="AC555" s="395">
        <v>-30.140700896360396</v>
      </c>
      <c r="AD555" s="395">
        <v>68.48126955962087</v>
      </c>
      <c r="AE555" s="395">
        <v>68.377120953810859</v>
      </c>
      <c r="AF555" s="395">
        <v>21110</v>
      </c>
      <c r="AG555" s="395">
        <v>16</v>
      </c>
      <c r="AH555" s="395">
        <v>11</v>
      </c>
      <c r="AI555" s="395">
        <v>6487</v>
      </c>
      <c r="AJ555" s="395">
        <v>71861</v>
      </c>
      <c r="AK555" s="395">
        <v>19272</v>
      </c>
      <c r="AL555" s="395">
        <v>91299</v>
      </c>
      <c r="AM555" s="395">
        <v>43</v>
      </c>
      <c r="AN555" s="395">
        <v>22363</v>
      </c>
      <c r="AO555" s="395">
        <v>15910</v>
      </c>
      <c r="AP555" s="395">
        <v>966</v>
      </c>
    </row>
    <row r="556" spans="1:42">
      <c r="A556" s="395">
        <v>9</v>
      </c>
      <c r="B556" s="395">
        <v>52</v>
      </c>
      <c r="C556" s="395">
        <v>2018</v>
      </c>
      <c r="D556" s="395">
        <v>99</v>
      </c>
      <c r="E556" s="395">
        <v>99</v>
      </c>
      <c r="F556" s="395">
        <v>99</v>
      </c>
      <c r="G556" s="395">
        <v>99</v>
      </c>
      <c r="H556" s="395">
        <v>99</v>
      </c>
      <c r="I556" s="395">
        <v>99</v>
      </c>
      <c r="J556" s="395">
        <v>999</v>
      </c>
      <c r="K556" s="395">
        <v>99</v>
      </c>
      <c r="L556" s="395">
        <v>1</v>
      </c>
      <c r="M556" s="395">
        <v>99</v>
      </c>
      <c r="N556" s="395">
        <v>99</v>
      </c>
      <c r="O556" s="395">
        <v>99</v>
      </c>
      <c r="P556" s="395">
        <v>9999</v>
      </c>
      <c r="Q556" s="395"/>
      <c r="R556" s="395"/>
      <c r="S556" s="395"/>
      <c r="T556" s="395"/>
      <c r="U556" s="395"/>
      <c r="V556" s="395"/>
      <c r="W556" s="395"/>
      <c r="X556" s="395"/>
      <c r="Y556" s="395"/>
      <c r="Z556" s="395"/>
      <c r="AA556" s="395"/>
      <c r="AB556" s="395"/>
      <c r="AC556" s="395"/>
      <c r="AD556" s="395"/>
      <c r="AE556" s="395"/>
      <c r="AF556" s="395"/>
      <c r="AG556" s="395"/>
      <c r="AH556" s="395"/>
      <c r="AI556" s="395"/>
      <c r="AJ556" s="395"/>
      <c r="AK556" s="395"/>
      <c r="AL556" s="395"/>
      <c r="AM556" s="395"/>
      <c r="AN556" s="395"/>
      <c r="AO556" s="395"/>
      <c r="AP556" s="395"/>
    </row>
    <row r="557" spans="1:42">
      <c r="A557" s="395">
        <v>9</v>
      </c>
      <c r="B557" s="395">
        <v>53</v>
      </c>
      <c r="C557" s="395">
        <v>2018</v>
      </c>
      <c r="D557" s="395">
        <v>99</v>
      </c>
      <c r="E557" s="395">
        <v>99</v>
      </c>
      <c r="F557" s="395">
        <v>99</v>
      </c>
      <c r="G557" s="395">
        <v>99</v>
      </c>
      <c r="H557" s="395">
        <v>99</v>
      </c>
      <c r="I557" s="395">
        <v>99</v>
      </c>
      <c r="J557" s="395">
        <v>999</v>
      </c>
      <c r="K557" s="395">
        <v>99</v>
      </c>
      <c r="L557" s="395">
        <v>2</v>
      </c>
      <c r="M557" s="395">
        <v>99</v>
      </c>
      <c r="N557" s="395">
        <v>99</v>
      </c>
      <c r="O557" s="395">
        <v>99</v>
      </c>
      <c r="P557" s="395">
        <v>9999</v>
      </c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</row>
    <row r="558" spans="1:42">
      <c r="A558" s="395">
        <v>9</v>
      </c>
      <c r="B558" s="395">
        <v>54</v>
      </c>
      <c r="C558" s="395">
        <v>2018</v>
      </c>
      <c r="D558" s="395">
        <v>99</v>
      </c>
      <c r="E558" s="395">
        <v>99</v>
      </c>
      <c r="F558" s="395">
        <v>99</v>
      </c>
      <c r="G558" s="395">
        <v>99</v>
      </c>
      <c r="H558" s="395">
        <v>99</v>
      </c>
      <c r="I558" s="395">
        <v>99</v>
      </c>
      <c r="J558" s="395">
        <v>999</v>
      </c>
      <c r="K558" s="395">
        <v>99</v>
      </c>
      <c r="L558" s="395">
        <v>5</v>
      </c>
      <c r="M558" s="395">
        <v>99</v>
      </c>
      <c r="N558" s="395">
        <v>99</v>
      </c>
      <c r="O558" s="395">
        <v>99</v>
      </c>
      <c r="P558" s="395">
        <v>9999</v>
      </c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</row>
    <row r="559" spans="1:42">
      <c r="A559" s="395">
        <v>9</v>
      </c>
      <c r="B559" s="395">
        <v>55</v>
      </c>
      <c r="C559" s="395">
        <v>2018</v>
      </c>
      <c r="D559" s="395">
        <v>99</v>
      </c>
      <c r="E559" s="395">
        <v>99</v>
      </c>
      <c r="F559" s="395">
        <v>99</v>
      </c>
      <c r="G559" s="395">
        <v>99</v>
      </c>
      <c r="H559" s="395">
        <v>99</v>
      </c>
      <c r="I559" s="395">
        <v>99</v>
      </c>
      <c r="J559" s="395">
        <v>999</v>
      </c>
      <c r="K559" s="395">
        <v>99</v>
      </c>
      <c r="L559" s="395">
        <v>8</v>
      </c>
      <c r="M559" s="395">
        <v>99</v>
      </c>
      <c r="N559" s="395">
        <v>99</v>
      </c>
      <c r="O559" s="395">
        <v>99</v>
      </c>
      <c r="P559" s="395">
        <v>9999</v>
      </c>
      <c r="Q559" s="395">
        <v>149</v>
      </c>
      <c r="R559" s="395">
        <v>268</v>
      </c>
      <c r="S559" s="395">
        <v>268</v>
      </c>
      <c r="T559" s="395">
        <v>8</v>
      </c>
      <c r="U559" s="395">
        <v>48.447761194029844</v>
      </c>
      <c r="V559" s="395">
        <v>98.214776604517951</v>
      </c>
      <c r="W559" s="395">
        <v>90.652238805970171</v>
      </c>
      <c r="X559" s="395">
        <v>1.4925373134328361</v>
      </c>
      <c r="Y559" s="395">
        <v>2.9850746268656723</v>
      </c>
      <c r="Z559" s="395">
        <v>36.940298507462686</v>
      </c>
      <c r="AA559" s="395">
        <v>26.731354825534712</v>
      </c>
      <c r="AB559" s="395">
        <v>0.67544528352124311</v>
      </c>
      <c r="AC559" s="395">
        <v>2.331759852056928</v>
      </c>
      <c r="AD559" s="395">
        <v>1.6408910038150714E-2</v>
      </c>
      <c r="AE559" s="395">
        <v>1.9181827617127476E-2</v>
      </c>
      <c r="AF559" s="395">
        <v>5</v>
      </c>
      <c r="AG559" s="395">
        <v>0</v>
      </c>
      <c r="AH559" s="395">
        <v>0</v>
      </c>
      <c r="AI559" s="395">
        <v>3</v>
      </c>
      <c r="AJ559" s="395">
        <v>10</v>
      </c>
      <c r="AK559" s="395">
        <v>4</v>
      </c>
      <c r="AL559" s="395">
        <v>20</v>
      </c>
      <c r="AM559" s="395">
        <v>0</v>
      </c>
      <c r="AN559" s="395">
        <v>8</v>
      </c>
      <c r="AO559" s="395">
        <v>2</v>
      </c>
      <c r="AP559" s="395"/>
    </row>
    <row r="560" spans="1:42">
      <c r="A560" s="395">
        <v>9</v>
      </c>
      <c r="B560" s="395">
        <v>56</v>
      </c>
      <c r="C560" s="395">
        <v>2018</v>
      </c>
      <c r="D560" s="395">
        <v>99</v>
      </c>
      <c r="E560" s="395">
        <v>99</v>
      </c>
      <c r="F560" s="395">
        <v>99</v>
      </c>
      <c r="G560" s="395">
        <v>99</v>
      </c>
      <c r="H560" s="395">
        <v>99</v>
      </c>
      <c r="I560" s="395">
        <v>99</v>
      </c>
      <c r="J560" s="395">
        <v>999</v>
      </c>
      <c r="K560" s="395">
        <v>99</v>
      </c>
      <c r="L560" s="395">
        <v>11</v>
      </c>
      <c r="M560" s="395">
        <v>99</v>
      </c>
      <c r="N560" s="395">
        <v>99</v>
      </c>
      <c r="O560" s="395">
        <v>99</v>
      </c>
      <c r="P560" s="395">
        <v>9999</v>
      </c>
      <c r="Q560" s="395">
        <v>1667</v>
      </c>
      <c r="R560" s="395">
        <v>13495</v>
      </c>
      <c r="S560" s="395">
        <v>13495</v>
      </c>
      <c r="T560" s="395">
        <v>11</v>
      </c>
      <c r="U560" s="395">
        <v>53.548203038162306</v>
      </c>
      <c r="V560" s="395">
        <v>88.447765855256506</v>
      </c>
      <c r="W560" s="395">
        <v>81.6372878844019</v>
      </c>
      <c r="X560" s="395">
        <v>1.1041126343090037</v>
      </c>
      <c r="Y560" s="395">
        <v>2.2082252686180075</v>
      </c>
      <c r="Z560" s="395">
        <v>68.699518340125977</v>
      </c>
      <c r="AA560" s="395">
        <v>14.196898817376612</v>
      </c>
      <c r="AB560" s="395">
        <v>0.85035981415876449</v>
      </c>
      <c r="AC560" s="395">
        <v>-18.364363301622181</v>
      </c>
      <c r="AD560" s="395">
        <v>0.82626209315240251</v>
      </c>
      <c r="AE560" s="395">
        <v>0.86983747192884242</v>
      </c>
      <c r="AF560" s="395">
        <v>211</v>
      </c>
      <c r="AG560" s="395">
        <v>0</v>
      </c>
      <c r="AH560" s="395">
        <v>0</v>
      </c>
      <c r="AI560" s="395">
        <v>78</v>
      </c>
      <c r="AJ560" s="395">
        <v>757</v>
      </c>
      <c r="AK560" s="395">
        <v>190</v>
      </c>
      <c r="AL560" s="395">
        <v>981</v>
      </c>
      <c r="AM560" s="395">
        <v>0</v>
      </c>
      <c r="AN560" s="395">
        <v>795</v>
      </c>
      <c r="AO560" s="395">
        <v>244</v>
      </c>
      <c r="AP560" s="395"/>
    </row>
    <row r="561" spans="1:42">
      <c r="A561" s="395">
        <v>9</v>
      </c>
      <c r="B561" s="395">
        <v>57</v>
      </c>
      <c r="C561" s="395">
        <v>2018</v>
      </c>
      <c r="D561" s="395">
        <v>99</v>
      </c>
      <c r="E561" s="395">
        <v>99</v>
      </c>
      <c r="F561" s="395">
        <v>99</v>
      </c>
      <c r="G561" s="395">
        <v>99</v>
      </c>
      <c r="H561" s="395">
        <v>99</v>
      </c>
      <c r="I561" s="395">
        <v>99</v>
      </c>
      <c r="J561" s="395">
        <v>999</v>
      </c>
      <c r="K561" s="395">
        <v>99</v>
      </c>
      <c r="L561" s="395">
        <v>14</v>
      </c>
      <c r="M561" s="395">
        <v>99</v>
      </c>
      <c r="N561" s="395">
        <v>99</v>
      </c>
      <c r="O561" s="395">
        <v>99</v>
      </c>
      <c r="P561" s="395">
        <v>9999</v>
      </c>
      <c r="Q561" s="395">
        <v>2354</v>
      </c>
      <c r="R561" s="395">
        <v>656636</v>
      </c>
      <c r="S561" s="395">
        <v>656584</v>
      </c>
      <c r="T561" s="395">
        <v>14</v>
      </c>
      <c r="U561" s="395">
        <v>57.770743728144446</v>
      </c>
      <c r="V561" s="395">
        <v>88.126697358281859</v>
      </c>
      <c r="W561" s="395">
        <v>81.33522525678282</v>
      </c>
      <c r="X561" s="395">
        <v>1.1802581643406695</v>
      </c>
      <c r="Y561" s="395">
        <v>2.3605163286813391</v>
      </c>
      <c r="Z561" s="395">
        <v>63.531697927009773</v>
      </c>
      <c r="AA561" s="395">
        <v>8.7291580057894311</v>
      </c>
      <c r="AB561" s="395">
        <v>1.1729558557688184</v>
      </c>
      <c r="AC561" s="395">
        <v>-1.0463204955435761</v>
      </c>
      <c r="AD561" s="395">
        <v>40.204033775414672</v>
      </c>
      <c r="AE561" s="395">
        <v>42.164370877697074</v>
      </c>
      <c r="AF561" s="395">
        <v>9747</v>
      </c>
      <c r="AG561" s="395">
        <v>4</v>
      </c>
      <c r="AH561" s="395">
        <v>0</v>
      </c>
      <c r="AI561" s="395">
        <v>2474</v>
      </c>
      <c r="AJ561" s="395">
        <v>39581</v>
      </c>
      <c r="AK561" s="395">
        <v>10318</v>
      </c>
      <c r="AL561" s="395">
        <v>48345</v>
      </c>
      <c r="AM561" s="395">
        <v>10</v>
      </c>
      <c r="AN561" s="395">
        <v>32642</v>
      </c>
      <c r="AO561" s="395">
        <v>11035</v>
      </c>
      <c r="AP561" s="395"/>
    </row>
    <row r="562" spans="1:42">
      <c r="A562" s="395">
        <v>9</v>
      </c>
      <c r="B562" s="395">
        <v>58</v>
      </c>
      <c r="C562" s="395">
        <v>2018</v>
      </c>
      <c r="D562" s="395">
        <v>99</v>
      </c>
      <c r="E562" s="395">
        <v>99</v>
      </c>
      <c r="F562" s="395">
        <v>99</v>
      </c>
      <c r="G562" s="395">
        <v>99</v>
      </c>
      <c r="H562" s="395">
        <v>99</v>
      </c>
      <c r="I562" s="395">
        <v>99</v>
      </c>
      <c r="J562" s="395">
        <v>999</v>
      </c>
      <c r="K562" s="395">
        <v>99</v>
      </c>
      <c r="L562" s="395">
        <v>17</v>
      </c>
      <c r="M562" s="395">
        <v>99</v>
      </c>
      <c r="N562" s="395">
        <v>99</v>
      </c>
      <c r="O562" s="395">
        <v>99</v>
      </c>
      <c r="P562" s="395">
        <v>9999</v>
      </c>
      <c r="Q562" s="395">
        <v>2417</v>
      </c>
      <c r="R562" s="395">
        <v>926635</v>
      </c>
      <c r="S562" s="395">
        <v>926615</v>
      </c>
      <c r="T562" s="395">
        <v>17</v>
      </c>
      <c r="U562" s="395">
        <v>61.989005142373038</v>
      </c>
      <c r="V562" s="395">
        <v>84.332883276285443</v>
      </c>
      <c r="W562" s="395">
        <v>77.838040189289131</v>
      </c>
      <c r="X562" s="395">
        <v>1.8458184722139777</v>
      </c>
      <c r="Y562" s="395">
        <v>3.6916369444279553</v>
      </c>
      <c r="Z562" s="395">
        <v>51.405030028004568</v>
      </c>
      <c r="AA562" s="395">
        <v>9.6756645959399226</v>
      </c>
      <c r="AB562" s="395">
        <v>1.8361231945796497</v>
      </c>
      <c r="AC562" s="395">
        <v>-26.595328448991477</v>
      </c>
      <c r="AD562" s="395">
        <v>56.735337138812646</v>
      </c>
      <c r="AE562" s="395">
        <v>56.946609822756955</v>
      </c>
      <c r="AF562" s="395">
        <v>17793</v>
      </c>
      <c r="AG562" s="395">
        <v>6</v>
      </c>
      <c r="AH562" s="395">
        <v>4</v>
      </c>
      <c r="AI562" s="395">
        <v>6055</v>
      </c>
      <c r="AJ562" s="395">
        <v>66785.5</v>
      </c>
      <c r="AK562" s="395">
        <v>19052</v>
      </c>
      <c r="AL562" s="395">
        <v>80304.5</v>
      </c>
      <c r="AM562" s="395">
        <v>28</v>
      </c>
      <c r="AN562" s="395">
        <v>47068</v>
      </c>
      <c r="AO562" s="395">
        <v>16034</v>
      </c>
      <c r="AP562" s="395"/>
    </row>
    <row r="563" spans="1:42">
      <c r="A563" s="395">
        <v>9</v>
      </c>
      <c r="B563" s="395">
        <v>59</v>
      </c>
      <c r="C563" s="395">
        <v>2017</v>
      </c>
      <c r="D563" s="395">
        <v>99</v>
      </c>
      <c r="E563" s="395">
        <v>99</v>
      </c>
      <c r="F563" s="395">
        <v>99</v>
      </c>
      <c r="G563" s="395">
        <v>99</v>
      </c>
      <c r="H563" s="395">
        <v>99</v>
      </c>
      <c r="I563" s="395">
        <v>99</v>
      </c>
      <c r="J563" s="395">
        <v>999</v>
      </c>
      <c r="K563" s="395">
        <v>99</v>
      </c>
      <c r="L563" s="395">
        <v>1</v>
      </c>
      <c r="M563" s="395">
        <v>99</v>
      </c>
      <c r="N563" s="395">
        <v>99</v>
      </c>
      <c r="O563" s="395">
        <v>99</v>
      </c>
      <c r="P563" s="395">
        <v>9999</v>
      </c>
      <c r="Q563" s="395"/>
      <c r="R563" s="395"/>
      <c r="S563" s="395"/>
      <c r="T563" s="395"/>
      <c r="U563" s="395"/>
      <c r="V563" s="395"/>
      <c r="W563" s="395"/>
      <c r="X563" s="395"/>
      <c r="Y563" s="395"/>
      <c r="Z563" s="395"/>
      <c r="AA563" s="395"/>
      <c r="AB563" s="395"/>
      <c r="AC563" s="395"/>
      <c r="AD563" s="395"/>
      <c r="AE563" s="395"/>
      <c r="AF563" s="395"/>
      <c r="AG563" s="395"/>
      <c r="AH563" s="395"/>
      <c r="AI563" s="395"/>
      <c r="AJ563" s="395"/>
      <c r="AK563" s="395"/>
      <c r="AL563" s="395"/>
      <c r="AM563" s="395"/>
      <c r="AN563" s="395"/>
      <c r="AO563" s="395"/>
      <c r="AP563" s="395"/>
    </row>
    <row r="564" spans="1:42">
      <c r="A564" s="395">
        <v>9</v>
      </c>
      <c r="B564" s="395">
        <v>60</v>
      </c>
      <c r="C564" s="395">
        <v>2017</v>
      </c>
      <c r="D564" s="395">
        <v>99</v>
      </c>
      <c r="E564" s="395">
        <v>99</v>
      </c>
      <c r="F564" s="395">
        <v>99</v>
      </c>
      <c r="G564" s="395">
        <v>99</v>
      </c>
      <c r="H564" s="395">
        <v>99</v>
      </c>
      <c r="I564" s="395">
        <v>99</v>
      </c>
      <c r="J564" s="395">
        <v>999</v>
      </c>
      <c r="K564" s="395">
        <v>99</v>
      </c>
      <c r="L564" s="395">
        <v>2</v>
      </c>
      <c r="M564" s="395">
        <v>99</v>
      </c>
      <c r="N564" s="395">
        <v>99</v>
      </c>
      <c r="O564" s="395">
        <v>99</v>
      </c>
      <c r="P564" s="395">
        <v>9999</v>
      </c>
      <c r="Q564" s="395"/>
      <c r="R564" s="395"/>
      <c r="S564" s="395"/>
      <c r="T564" s="395"/>
      <c r="U564" s="395"/>
      <c r="V564" s="395"/>
      <c r="W564" s="395"/>
      <c r="X564" s="395"/>
      <c r="Y564" s="395"/>
      <c r="Z564" s="395"/>
      <c r="AA564" s="395"/>
      <c r="AB564" s="395"/>
      <c r="AC564" s="395"/>
      <c r="AD564" s="395"/>
      <c r="AE564" s="395"/>
      <c r="AF564" s="395"/>
      <c r="AG564" s="395"/>
      <c r="AH564" s="395"/>
      <c r="AI564" s="395"/>
      <c r="AJ564" s="395"/>
      <c r="AK564" s="395"/>
      <c r="AL564" s="395"/>
      <c r="AM564" s="395"/>
      <c r="AN564" s="395"/>
      <c r="AO564" s="395"/>
      <c r="AP564" s="395"/>
    </row>
    <row r="565" spans="1:42">
      <c r="A565" s="395">
        <v>9</v>
      </c>
      <c r="B565" s="395">
        <v>61</v>
      </c>
      <c r="C565" s="395">
        <v>2017</v>
      </c>
      <c r="D565" s="395">
        <v>99</v>
      </c>
      <c r="E565" s="395">
        <v>99</v>
      </c>
      <c r="F565" s="395">
        <v>99</v>
      </c>
      <c r="G565" s="395">
        <v>99</v>
      </c>
      <c r="H565" s="395">
        <v>99</v>
      </c>
      <c r="I565" s="395">
        <v>99</v>
      </c>
      <c r="J565" s="395">
        <v>999</v>
      </c>
      <c r="K565" s="395">
        <v>99</v>
      </c>
      <c r="L565" s="395">
        <v>5</v>
      </c>
      <c r="M565" s="395">
        <v>99</v>
      </c>
      <c r="N565" s="395">
        <v>99</v>
      </c>
      <c r="O565" s="395">
        <v>99</v>
      </c>
      <c r="P565" s="395">
        <v>9999</v>
      </c>
      <c r="Q565" s="395"/>
      <c r="R565" s="395"/>
      <c r="S565" s="395"/>
      <c r="T565" s="395"/>
      <c r="U565" s="395"/>
      <c r="V565" s="395"/>
      <c r="W565" s="395"/>
      <c r="X565" s="395"/>
      <c r="Y565" s="395"/>
      <c r="Z565" s="395"/>
      <c r="AA565" s="395"/>
      <c r="AB565" s="395"/>
      <c r="AC565" s="395"/>
      <c r="AD565" s="395"/>
      <c r="AE565" s="395"/>
      <c r="AF565" s="395"/>
      <c r="AG565" s="395"/>
      <c r="AH565" s="395"/>
      <c r="AI565" s="395"/>
      <c r="AJ565" s="395"/>
      <c r="AK565" s="395"/>
      <c r="AL565" s="395"/>
      <c r="AM565" s="395"/>
      <c r="AN565" s="395"/>
      <c r="AO565" s="395"/>
      <c r="AP565" s="395"/>
    </row>
    <row r="566" spans="1:42">
      <c r="A566" s="395">
        <v>9</v>
      </c>
      <c r="B566" s="395">
        <v>62</v>
      </c>
      <c r="C566" s="395">
        <v>2017</v>
      </c>
      <c r="D566" s="395">
        <v>99</v>
      </c>
      <c r="E566" s="395">
        <v>99</v>
      </c>
      <c r="F566" s="395">
        <v>99</v>
      </c>
      <c r="G566" s="395">
        <v>99</v>
      </c>
      <c r="H566" s="395">
        <v>99</v>
      </c>
      <c r="I566" s="395">
        <v>99</v>
      </c>
      <c r="J566" s="395">
        <v>999</v>
      </c>
      <c r="K566" s="395">
        <v>99</v>
      </c>
      <c r="L566" s="395">
        <v>8</v>
      </c>
      <c r="M566" s="395">
        <v>99</v>
      </c>
      <c r="N566" s="395">
        <v>99</v>
      </c>
      <c r="O566" s="395">
        <v>99</v>
      </c>
      <c r="P566" s="395">
        <v>9999</v>
      </c>
      <c r="Q566" s="395">
        <v>194</v>
      </c>
      <c r="R566" s="395">
        <v>375</v>
      </c>
      <c r="S566" s="395">
        <v>375</v>
      </c>
      <c r="T566" s="395">
        <v>8</v>
      </c>
      <c r="U566" s="395">
        <v>48.432000000000009</v>
      </c>
      <c r="V566" s="395">
        <v>108.7323943661972</v>
      </c>
      <c r="W566" s="395">
        <v>100.36</v>
      </c>
      <c r="X566" s="395">
        <v>2.6666666666666661</v>
      </c>
      <c r="Y566" s="395">
        <v>5.3333333333333321</v>
      </c>
      <c r="Z566" s="395">
        <v>41.6</v>
      </c>
      <c r="AA566" s="395">
        <v>21.48585643316688</v>
      </c>
      <c r="AB566" s="395">
        <v>0.5266649789001101</v>
      </c>
      <c r="AC566" s="395">
        <v>2.3678885021246168</v>
      </c>
      <c r="AD566" s="395">
        <v>2.3735754591286129E-2</v>
      </c>
      <c r="AE566" s="395">
        <v>2.9475524834657599E-2</v>
      </c>
      <c r="AF566" s="395">
        <v>8</v>
      </c>
      <c r="AG566" s="395">
        <v>0</v>
      </c>
      <c r="AH566" s="395">
        <v>0</v>
      </c>
      <c r="AI566" s="395">
        <v>8</v>
      </c>
      <c r="AJ566" s="395">
        <v>12</v>
      </c>
      <c r="AK566" s="395">
        <v>3</v>
      </c>
      <c r="AL566" s="395">
        <v>20</v>
      </c>
      <c r="AM566" s="395">
        <v>0</v>
      </c>
      <c r="AN566" s="395">
        <v>21</v>
      </c>
      <c r="AO566" s="395">
        <v>10</v>
      </c>
      <c r="AP566" s="395"/>
    </row>
    <row r="567" spans="1:42">
      <c r="A567" s="395">
        <v>9</v>
      </c>
      <c r="B567" s="395">
        <v>63</v>
      </c>
      <c r="C567" s="395">
        <v>2017</v>
      </c>
      <c r="D567" s="395">
        <v>99</v>
      </c>
      <c r="E567" s="395">
        <v>99</v>
      </c>
      <c r="F567" s="395">
        <v>99</v>
      </c>
      <c r="G567" s="395">
        <v>99</v>
      </c>
      <c r="H567" s="395">
        <v>99</v>
      </c>
      <c r="I567" s="395">
        <v>99</v>
      </c>
      <c r="J567" s="395">
        <v>999</v>
      </c>
      <c r="K567" s="395">
        <v>99</v>
      </c>
      <c r="L567" s="395">
        <v>11</v>
      </c>
      <c r="M567" s="395">
        <v>99</v>
      </c>
      <c r="N567" s="395">
        <v>99</v>
      </c>
      <c r="O567" s="395">
        <v>99</v>
      </c>
      <c r="P567" s="395">
        <v>9999</v>
      </c>
      <c r="Q567" s="395">
        <v>1739</v>
      </c>
      <c r="R567" s="395">
        <v>17772</v>
      </c>
      <c r="S567" s="395">
        <v>17772</v>
      </c>
      <c r="T567" s="395">
        <v>11</v>
      </c>
      <c r="U567" s="395">
        <v>53.53769975241952</v>
      </c>
      <c r="V567" s="395">
        <v>91.571979880458983</v>
      </c>
      <c r="W567" s="395">
        <v>84.520937429665508</v>
      </c>
      <c r="X567" s="395">
        <v>1.80058519018681</v>
      </c>
      <c r="Y567" s="395">
        <v>3.6011703803736199</v>
      </c>
      <c r="Z567" s="395">
        <v>73.823992797659244</v>
      </c>
      <c r="AA567" s="395">
        <v>14.208741162031369</v>
      </c>
      <c r="AB567" s="395">
        <v>0.86702350184444821</v>
      </c>
      <c r="AC567" s="395">
        <v>-24.553058961822298</v>
      </c>
      <c r="AD567" s="395">
        <v>1.1248848815902324</v>
      </c>
      <c r="AE567" s="395">
        <v>1.1764412290378936</v>
      </c>
      <c r="AF567" s="395">
        <v>316</v>
      </c>
      <c r="AG567" s="395">
        <v>2</v>
      </c>
      <c r="AH567" s="395">
        <v>0</v>
      </c>
      <c r="AI567" s="395">
        <v>92</v>
      </c>
      <c r="AJ567" s="395">
        <v>1018</v>
      </c>
      <c r="AK567" s="395">
        <v>247</v>
      </c>
      <c r="AL567" s="395">
        <v>1184</v>
      </c>
      <c r="AM567" s="395">
        <v>0</v>
      </c>
      <c r="AN567" s="395">
        <v>1431</v>
      </c>
      <c r="AO567" s="395">
        <v>443</v>
      </c>
      <c r="AP567" s="395"/>
    </row>
    <row r="568" spans="1:42">
      <c r="A568" s="395">
        <v>9</v>
      </c>
      <c r="B568" s="395">
        <v>64</v>
      </c>
      <c r="C568" s="395">
        <v>2017</v>
      </c>
      <c r="D568" s="395">
        <v>99</v>
      </c>
      <c r="E568" s="395">
        <v>99</v>
      </c>
      <c r="F568" s="395">
        <v>99</v>
      </c>
      <c r="G568" s="395">
        <v>99</v>
      </c>
      <c r="H568" s="395">
        <v>99</v>
      </c>
      <c r="I568" s="395">
        <v>99</v>
      </c>
      <c r="J568" s="395">
        <v>999</v>
      </c>
      <c r="K568" s="395">
        <v>99</v>
      </c>
      <c r="L568" s="395">
        <v>14</v>
      </c>
      <c r="M568" s="395">
        <v>99</v>
      </c>
      <c r="N568" s="395">
        <v>99</v>
      </c>
      <c r="O568" s="395">
        <v>99</v>
      </c>
      <c r="P568" s="395">
        <v>9999</v>
      </c>
      <c r="Q568" s="395">
        <v>2509</v>
      </c>
      <c r="R568" s="395">
        <v>687858</v>
      </c>
      <c r="S568" s="395">
        <v>687764</v>
      </c>
      <c r="T568" s="395">
        <v>14</v>
      </c>
      <c r="U568" s="395">
        <v>57.686655596978035</v>
      </c>
      <c r="V568" s="395">
        <v>90.101888218568973</v>
      </c>
      <c r="W568" s="395">
        <v>83.155900643243001</v>
      </c>
      <c r="X568" s="395">
        <v>1.8380247085881096</v>
      </c>
      <c r="Y568" s="395">
        <v>3.6760494171762192</v>
      </c>
      <c r="Z568" s="395">
        <v>66.045899008225533</v>
      </c>
      <c r="AA568" s="395">
        <v>8.8034407059889457</v>
      </c>
      <c r="AB568" s="395">
        <v>1.2055769714621236</v>
      </c>
      <c r="AC568" s="395">
        <v>-3.0546728892970574</v>
      </c>
      <c r="AD568" s="395">
        <v>43.538209817741055</v>
      </c>
      <c r="AE568" s="395">
        <v>44.792173597869692</v>
      </c>
      <c r="AF568" s="395">
        <v>11542</v>
      </c>
      <c r="AG568" s="395">
        <v>433</v>
      </c>
      <c r="AH568" s="395">
        <v>1</v>
      </c>
      <c r="AI568" s="395">
        <v>3002</v>
      </c>
      <c r="AJ568" s="395">
        <v>40402</v>
      </c>
      <c r="AK568" s="395">
        <v>11462</v>
      </c>
      <c r="AL568" s="395">
        <v>46670</v>
      </c>
      <c r="AM568" s="395">
        <v>11</v>
      </c>
      <c r="AN568" s="395">
        <v>47431</v>
      </c>
      <c r="AO568" s="395">
        <v>16173</v>
      </c>
      <c r="AP568" s="395"/>
    </row>
    <row r="569" spans="1:42">
      <c r="A569" s="395">
        <v>9</v>
      </c>
      <c r="B569" s="395">
        <v>65</v>
      </c>
      <c r="C569" s="395">
        <v>2017</v>
      </c>
      <c r="D569" s="395">
        <v>99</v>
      </c>
      <c r="E569" s="395">
        <v>99</v>
      </c>
      <c r="F569" s="395">
        <v>99</v>
      </c>
      <c r="G569" s="395">
        <v>99</v>
      </c>
      <c r="H569" s="395">
        <v>99</v>
      </c>
      <c r="I569" s="395">
        <v>99</v>
      </c>
      <c r="J569" s="395">
        <v>999</v>
      </c>
      <c r="K569" s="395">
        <v>99</v>
      </c>
      <c r="L569" s="395">
        <v>17</v>
      </c>
      <c r="M569" s="395">
        <v>99</v>
      </c>
      <c r="N569" s="395">
        <v>99</v>
      </c>
      <c r="O569" s="395">
        <v>99</v>
      </c>
      <c r="P569" s="395">
        <v>9999</v>
      </c>
      <c r="Q569" s="395">
        <v>2524</v>
      </c>
      <c r="R569" s="395">
        <v>868174</v>
      </c>
      <c r="S569" s="395">
        <v>868167</v>
      </c>
      <c r="T569" s="395">
        <v>17</v>
      </c>
      <c r="U569" s="395">
        <v>62.009517754072654</v>
      </c>
      <c r="V569" s="395">
        <v>86.047428820165479</v>
      </c>
      <c r="W569" s="395">
        <v>79.421158486788997</v>
      </c>
      <c r="X569" s="395">
        <v>2.494315655617422</v>
      </c>
      <c r="Y569" s="395">
        <v>4.9886313112348439</v>
      </c>
      <c r="Z569" s="395">
        <v>50.855473672328358</v>
      </c>
      <c r="AA569" s="395">
        <v>9.8164207200860556</v>
      </c>
      <c r="AB569" s="395">
        <v>1.8596512538599224</v>
      </c>
      <c r="AC569" s="395">
        <v>-26.341479282008624</v>
      </c>
      <c r="AD569" s="395">
        <v>54.951373350760655</v>
      </c>
      <c r="AE569" s="395">
        <v>54.001909648257751</v>
      </c>
      <c r="AF569" s="395">
        <v>19675</v>
      </c>
      <c r="AG569" s="395">
        <v>1374</v>
      </c>
      <c r="AH569" s="395">
        <v>4</v>
      </c>
      <c r="AI569" s="395">
        <v>6733</v>
      </c>
      <c r="AJ569" s="395">
        <v>60121</v>
      </c>
      <c r="AK569" s="395">
        <v>18624</v>
      </c>
      <c r="AL569" s="395">
        <v>68740</v>
      </c>
      <c r="AM569" s="395">
        <v>21</v>
      </c>
      <c r="AN569" s="395">
        <v>59092</v>
      </c>
      <c r="AO569" s="395">
        <v>22156</v>
      </c>
      <c r="AP569" s="395"/>
    </row>
    <row r="570" spans="1:42">
      <c r="A570" s="395">
        <v>9</v>
      </c>
      <c r="B570" s="395">
        <v>66</v>
      </c>
      <c r="C570" s="395">
        <v>2016</v>
      </c>
      <c r="D570" s="395">
        <v>99</v>
      </c>
      <c r="E570" s="395">
        <v>99</v>
      </c>
      <c r="F570" s="395">
        <v>99</v>
      </c>
      <c r="G570" s="395">
        <v>99</v>
      </c>
      <c r="H570" s="395">
        <v>99</v>
      </c>
      <c r="I570" s="395">
        <v>99</v>
      </c>
      <c r="J570" s="395">
        <v>999</v>
      </c>
      <c r="K570" s="395">
        <v>99</v>
      </c>
      <c r="L570" s="395">
        <v>1</v>
      </c>
      <c r="M570" s="395">
        <v>99</v>
      </c>
      <c r="N570" s="395">
        <v>99</v>
      </c>
      <c r="O570" s="395">
        <v>99</v>
      </c>
      <c r="P570" s="395">
        <v>9999</v>
      </c>
      <c r="Q570" s="395">
        <v>2</v>
      </c>
      <c r="R570" s="395">
        <v>2</v>
      </c>
      <c r="S570" s="395">
        <v>0</v>
      </c>
      <c r="T570" s="395">
        <v>1</v>
      </c>
      <c r="U570" s="395"/>
      <c r="V570" s="395"/>
      <c r="W570" s="395"/>
      <c r="X570" s="395">
        <v>0</v>
      </c>
      <c r="Y570" s="395">
        <v>0</v>
      </c>
      <c r="Z570" s="395">
        <v>0</v>
      </c>
      <c r="AA570" s="395"/>
      <c r="AB570" s="395"/>
      <c r="AC570" s="395"/>
      <c r="AD570" s="395">
        <v>1.2646873677018449E-4</v>
      </c>
      <c r="AE570" s="395">
        <v>0</v>
      </c>
      <c r="AF570" s="395">
        <v>0</v>
      </c>
      <c r="AG570" s="395">
        <v>0</v>
      </c>
      <c r="AH570" s="395">
        <v>0</v>
      </c>
      <c r="AI570" s="395">
        <v>0</v>
      </c>
      <c r="AJ570" s="395">
        <v>0</v>
      </c>
      <c r="AK570" s="395">
        <v>1</v>
      </c>
      <c r="AL570" s="395">
        <v>0</v>
      </c>
      <c r="AM570" s="395">
        <v>0</v>
      </c>
      <c r="AN570" s="395">
        <v>1</v>
      </c>
      <c r="AO570" s="395">
        <v>0</v>
      </c>
      <c r="AP570" s="395"/>
    </row>
    <row r="571" spans="1:42">
      <c r="A571" s="395">
        <v>9</v>
      </c>
      <c r="B571" s="395">
        <v>67</v>
      </c>
      <c r="C571" s="395">
        <v>2016</v>
      </c>
      <c r="D571" s="395">
        <v>99</v>
      </c>
      <c r="E571" s="395">
        <v>99</v>
      </c>
      <c r="F571" s="395">
        <v>99</v>
      </c>
      <c r="G571" s="395">
        <v>99</v>
      </c>
      <c r="H571" s="395">
        <v>99</v>
      </c>
      <c r="I571" s="395">
        <v>99</v>
      </c>
      <c r="J571" s="395">
        <v>999</v>
      </c>
      <c r="K571" s="395">
        <v>99</v>
      </c>
      <c r="L571" s="395">
        <v>2</v>
      </c>
      <c r="M571" s="395">
        <v>99</v>
      </c>
      <c r="N571" s="395">
        <v>99</v>
      </c>
      <c r="O571" s="395">
        <v>99</v>
      </c>
      <c r="P571" s="395">
        <v>9999</v>
      </c>
      <c r="Q571" s="395"/>
      <c r="R571" s="395"/>
      <c r="S571" s="395"/>
      <c r="T571" s="395"/>
      <c r="U571" s="395"/>
      <c r="V571" s="395"/>
      <c r="W571" s="395"/>
      <c r="X571" s="395"/>
      <c r="Y571" s="395"/>
      <c r="Z571" s="395"/>
      <c r="AA571" s="395"/>
      <c r="AB571" s="395"/>
      <c r="AC571" s="395"/>
      <c r="AD571" s="395"/>
      <c r="AE571" s="395"/>
      <c r="AF571" s="395"/>
      <c r="AG571" s="395"/>
      <c r="AH571" s="395"/>
      <c r="AI571" s="395"/>
      <c r="AJ571" s="395"/>
      <c r="AK571" s="395"/>
      <c r="AL571" s="395"/>
      <c r="AM571" s="395"/>
      <c r="AN571" s="395"/>
      <c r="AO571" s="395"/>
      <c r="AP571" s="395"/>
    </row>
    <row r="572" spans="1:42">
      <c r="A572" s="395">
        <v>9</v>
      </c>
      <c r="B572" s="395">
        <v>68</v>
      </c>
      <c r="C572" s="395">
        <v>2016</v>
      </c>
      <c r="D572" s="395">
        <v>99</v>
      </c>
      <c r="E572" s="395">
        <v>99</v>
      </c>
      <c r="F572" s="395">
        <v>99</v>
      </c>
      <c r="G572" s="395">
        <v>99</v>
      </c>
      <c r="H572" s="395">
        <v>99</v>
      </c>
      <c r="I572" s="395">
        <v>99</v>
      </c>
      <c r="J572" s="395">
        <v>999</v>
      </c>
      <c r="K572" s="395">
        <v>99</v>
      </c>
      <c r="L572" s="395">
        <v>5</v>
      </c>
      <c r="M572" s="395">
        <v>99</v>
      </c>
      <c r="N572" s="395">
        <v>99</v>
      </c>
      <c r="O572" s="395">
        <v>99</v>
      </c>
      <c r="P572" s="395">
        <v>9999</v>
      </c>
      <c r="Q572" s="395">
        <v>1</v>
      </c>
      <c r="R572" s="395">
        <v>1</v>
      </c>
      <c r="S572" s="395">
        <v>1</v>
      </c>
      <c r="T572" s="395">
        <v>5</v>
      </c>
      <c r="U572" s="395">
        <v>42</v>
      </c>
      <c r="V572" s="395">
        <v>82.556879739978299</v>
      </c>
      <c r="W572" s="395">
        <v>76.2</v>
      </c>
      <c r="X572" s="395">
        <v>0</v>
      </c>
      <c r="Y572" s="395">
        <v>0</v>
      </c>
      <c r="Z572" s="395">
        <v>0</v>
      </c>
      <c r="AA572" s="395">
        <v>0</v>
      </c>
      <c r="AB572" s="395">
        <v>0</v>
      </c>
      <c r="AC572" s="395"/>
      <c r="AD572" s="395">
        <v>6.3234368385092245E-5</v>
      </c>
      <c r="AE572" s="395">
        <v>5.9597031061117544E-5</v>
      </c>
      <c r="AF572" s="395">
        <v>0</v>
      </c>
      <c r="AG572" s="395">
        <v>0</v>
      </c>
      <c r="AH572" s="395">
        <v>0</v>
      </c>
      <c r="AI572" s="395">
        <v>0</v>
      </c>
      <c r="AJ572" s="395">
        <v>1</v>
      </c>
      <c r="AK572" s="395">
        <v>0</v>
      </c>
      <c r="AL572" s="395">
        <v>0</v>
      </c>
      <c r="AM572" s="395">
        <v>0</v>
      </c>
      <c r="AN572" s="395">
        <v>0</v>
      </c>
      <c r="AO572" s="395">
        <v>0</v>
      </c>
      <c r="AP572" s="395"/>
    </row>
    <row r="573" spans="1:42">
      <c r="A573" s="395">
        <v>9</v>
      </c>
      <c r="B573" s="395">
        <v>69</v>
      </c>
      <c r="C573" s="395">
        <v>2016</v>
      </c>
      <c r="D573" s="395">
        <v>99</v>
      </c>
      <c r="E573" s="395">
        <v>99</v>
      </c>
      <c r="F573" s="395">
        <v>99</v>
      </c>
      <c r="G573" s="395">
        <v>99</v>
      </c>
      <c r="H573" s="395">
        <v>99</v>
      </c>
      <c r="I573" s="395">
        <v>99</v>
      </c>
      <c r="J573" s="395">
        <v>999</v>
      </c>
      <c r="K573" s="395">
        <v>99</v>
      </c>
      <c r="L573" s="395">
        <v>8</v>
      </c>
      <c r="M573" s="395">
        <v>99</v>
      </c>
      <c r="N573" s="395">
        <v>99</v>
      </c>
      <c r="O573" s="395">
        <v>99</v>
      </c>
      <c r="P573" s="395">
        <v>9999</v>
      </c>
      <c r="Q573" s="395">
        <v>182</v>
      </c>
      <c r="R573" s="395">
        <v>362</v>
      </c>
      <c r="S573" s="395">
        <v>362</v>
      </c>
      <c r="T573" s="395">
        <v>8</v>
      </c>
      <c r="U573" s="395">
        <v>48.414364640883981</v>
      </c>
      <c r="V573" s="395">
        <v>108.49799177555774</v>
      </c>
      <c r="W573" s="395">
        <v>100.14364640883981</v>
      </c>
      <c r="X573" s="395">
        <v>2.7624309392265194</v>
      </c>
      <c r="Y573" s="395">
        <v>5.5248618784530388</v>
      </c>
      <c r="Z573" s="395">
        <v>43.922651933701665</v>
      </c>
      <c r="AA573" s="395">
        <v>19.593068059532548</v>
      </c>
      <c r="AB573" s="395">
        <v>0.62154082255987986</v>
      </c>
      <c r="AC573" s="395">
        <v>6.354986928319537</v>
      </c>
      <c r="AD573" s="395">
        <v>2.28908413554034E-2</v>
      </c>
      <c r="AE573" s="395">
        <v>2.8353170210336402E-2</v>
      </c>
      <c r="AF573" s="395">
        <v>3</v>
      </c>
      <c r="AG573" s="395">
        <v>0</v>
      </c>
      <c r="AH573" s="395">
        <v>0</v>
      </c>
      <c r="AI573" s="395">
        <v>4</v>
      </c>
      <c r="AJ573" s="395">
        <v>22</v>
      </c>
      <c r="AK573" s="395">
        <v>2</v>
      </c>
      <c r="AL573" s="395">
        <v>16</v>
      </c>
      <c r="AM573" s="395">
        <v>0</v>
      </c>
      <c r="AN573" s="395">
        <v>18</v>
      </c>
      <c r="AO573" s="395">
        <v>4</v>
      </c>
      <c r="AP573" s="395"/>
    </row>
    <row r="574" spans="1:42">
      <c r="A574" s="395">
        <v>9</v>
      </c>
      <c r="B574" s="395">
        <v>70</v>
      </c>
      <c r="C574" s="395">
        <v>2016</v>
      </c>
      <c r="D574" s="395">
        <v>99</v>
      </c>
      <c r="E574" s="395">
        <v>99</v>
      </c>
      <c r="F574" s="395">
        <v>99</v>
      </c>
      <c r="G574" s="395">
        <v>99</v>
      </c>
      <c r="H574" s="395">
        <v>99</v>
      </c>
      <c r="I574" s="395">
        <v>99</v>
      </c>
      <c r="J574" s="395">
        <v>999</v>
      </c>
      <c r="K574" s="395">
        <v>99</v>
      </c>
      <c r="L574" s="395">
        <v>11</v>
      </c>
      <c r="M574" s="395">
        <v>99</v>
      </c>
      <c r="N574" s="395">
        <v>99</v>
      </c>
      <c r="O574" s="395">
        <v>99</v>
      </c>
      <c r="P574" s="395">
        <v>9999</v>
      </c>
      <c r="Q574" s="395">
        <v>1655</v>
      </c>
      <c r="R574" s="395">
        <v>18847</v>
      </c>
      <c r="S574" s="395">
        <v>18847</v>
      </c>
      <c r="T574" s="395">
        <v>11</v>
      </c>
      <c r="U574" s="395">
        <v>53.481827346527282</v>
      </c>
      <c r="V574" s="395">
        <v>91.36887271689497</v>
      </c>
      <c r="W574" s="395">
        <v>84.333469517695022</v>
      </c>
      <c r="X574" s="395">
        <v>2.1329654586936919</v>
      </c>
      <c r="Y574" s="395">
        <v>4.2659309173873838</v>
      </c>
      <c r="Z574" s="395">
        <v>73.804849578182214</v>
      </c>
      <c r="AA574" s="395">
        <v>13.887388752851496</v>
      </c>
      <c r="AB574" s="395">
        <v>0.91778920382956475</v>
      </c>
      <c r="AC574" s="395">
        <v>-20.307975181126174</v>
      </c>
      <c r="AD574" s="395">
        <v>1.1917781409538335</v>
      </c>
      <c r="AE574" s="395">
        <v>1.2431165605100003</v>
      </c>
      <c r="AF574" s="395">
        <v>325</v>
      </c>
      <c r="AG574" s="395">
        <v>2</v>
      </c>
      <c r="AH574" s="395">
        <v>0</v>
      </c>
      <c r="AI574" s="395">
        <v>114</v>
      </c>
      <c r="AJ574" s="395">
        <v>1310</v>
      </c>
      <c r="AK574" s="395">
        <v>299</v>
      </c>
      <c r="AL574" s="395">
        <v>1183</v>
      </c>
      <c r="AM574" s="395">
        <v>3</v>
      </c>
      <c r="AN574" s="395">
        <v>1214</v>
      </c>
      <c r="AO574" s="395">
        <v>519</v>
      </c>
      <c r="AP574" s="395"/>
    </row>
    <row r="575" spans="1:42">
      <c r="A575" s="395">
        <v>9</v>
      </c>
      <c r="B575" s="395">
        <v>71</v>
      </c>
      <c r="C575" s="395">
        <v>2016</v>
      </c>
      <c r="D575" s="395">
        <v>99</v>
      </c>
      <c r="E575" s="395">
        <v>99</v>
      </c>
      <c r="F575" s="395">
        <v>99</v>
      </c>
      <c r="G575" s="395">
        <v>99</v>
      </c>
      <c r="H575" s="395">
        <v>99</v>
      </c>
      <c r="I575" s="395">
        <v>99</v>
      </c>
      <c r="J575" s="395">
        <v>999</v>
      </c>
      <c r="K575" s="395">
        <v>99</v>
      </c>
      <c r="L575" s="395">
        <v>14</v>
      </c>
      <c r="M575" s="395">
        <v>99</v>
      </c>
      <c r="N575" s="395">
        <v>99</v>
      </c>
      <c r="O575" s="395">
        <v>99</v>
      </c>
      <c r="P575" s="395">
        <v>9999</v>
      </c>
      <c r="Q575" s="395">
        <v>2416</v>
      </c>
      <c r="R575" s="395">
        <v>649578</v>
      </c>
      <c r="S575" s="395">
        <v>649522</v>
      </c>
      <c r="T575" s="395">
        <v>14</v>
      </c>
      <c r="U575" s="395">
        <v>57.68420469206584</v>
      </c>
      <c r="V575" s="395">
        <v>90.465576580706781</v>
      </c>
      <c r="W575" s="395">
        <v>83.494009132866196</v>
      </c>
      <c r="X575" s="395">
        <v>2.5909128695861003</v>
      </c>
      <c r="Y575" s="395">
        <v>5.1818257391722007</v>
      </c>
      <c r="Z575" s="395">
        <v>68.265550865331022</v>
      </c>
      <c r="AA575" s="395">
        <v>9.0860309755031761</v>
      </c>
      <c r="AB575" s="395">
        <v>1.2097736009131057</v>
      </c>
      <c r="AC575" s="395">
        <v>-2.3162497822328096</v>
      </c>
      <c r="AD575" s="395">
        <v>41.075654546851446</v>
      </c>
      <c r="AE575" s="395">
        <v>42.414937802808375</v>
      </c>
      <c r="AF575" s="395">
        <v>10559</v>
      </c>
      <c r="AG575" s="395">
        <v>201</v>
      </c>
      <c r="AH575" s="395">
        <v>2</v>
      </c>
      <c r="AI575" s="395">
        <v>3110</v>
      </c>
      <c r="AJ575" s="395">
        <v>49482</v>
      </c>
      <c r="AK575" s="395">
        <v>12012</v>
      </c>
      <c r="AL575" s="395">
        <v>44978</v>
      </c>
      <c r="AM575" s="395">
        <v>52</v>
      </c>
      <c r="AN575" s="395">
        <v>37436</v>
      </c>
      <c r="AO575" s="395">
        <v>16841</v>
      </c>
      <c r="AP575" s="395"/>
    </row>
    <row r="576" spans="1:42">
      <c r="A576" s="395">
        <v>9</v>
      </c>
      <c r="B576" s="395">
        <v>72</v>
      </c>
      <c r="C576" s="395">
        <v>2016</v>
      </c>
      <c r="D576" s="395">
        <v>99</v>
      </c>
      <c r="E576" s="395">
        <v>99</v>
      </c>
      <c r="F576" s="395">
        <v>99</v>
      </c>
      <c r="G576" s="395">
        <v>99</v>
      </c>
      <c r="H576" s="395">
        <v>99</v>
      </c>
      <c r="I576" s="395">
        <v>99</v>
      </c>
      <c r="J576" s="395">
        <v>999</v>
      </c>
      <c r="K576" s="395">
        <v>99</v>
      </c>
      <c r="L576" s="395">
        <v>17</v>
      </c>
      <c r="M576" s="395">
        <v>99</v>
      </c>
      <c r="N576" s="395">
        <v>99</v>
      </c>
      <c r="O576" s="395">
        <v>99</v>
      </c>
      <c r="P576" s="395">
        <v>9999</v>
      </c>
      <c r="Q576" s="395">
        <v>2474</v>
      </c>
      <c r="R576" s="395">
        <v>903309.5</v>
      </c>
      <c r="S576" s="395">
        <v>903307.5</v>
      </c>
      <c r="T576" s="395">
        <v>17</v>
      </c>
      <c r="U576" s="395">
        <v>62.143842489960498</v>
      </c>
      <c r="V576" s="395">
        <v>86.358847438865993</v>
      </c>
      <c r="W576" s="395">
        <v>79.709026328245059</v>
      </c>
      <c r="X576" s="395">
        <v>3.2784997832968648</v>
      </c>
      <c r="Y576" s="395">
        <v>6.5569995665937295</v>
      </c>
      <c r="Z576" s="395">
        <v>50.569433842996204</v>
      </c>
      <c r="AA576" s="395">
        <v>10.243719821253876</v>
      </c>
      <c r="AB576" s="395">
        <v>1.9338306569603576</v>
      </c>
      <c r="AC576" s="395">
        <v>-25.598834308278168</v>
      </c>
      <c r="AD576" s="395">
        <v>57.120205688753515</v>
      </c>
      <c r="AE576" s="395">
        <v>56.313532869440223</v>
      </c>
      <c r="AF576" s="395">
        <v>19115</v>
      </c>
      <c r="AG576" s="395">
        <v>689</v>
      </c>
      <c r="AH576" s="395">
        <v>4</v>
      </c>
      <c r="AI576" s="395">
        <v>7081</v>
      </c>
      <c r="AJ576" s="395">
        <v>84680</v>
      </c>
      <c r="AK576" s="395">
        <v>22146</v>
      </c>
      <c r="AL576" s="395">
        <v>74365</v>
      </c>
      <c r="AM576" s="395">
        <v>90</v>
      </c>
      <c r="AN576" s="395">
        <v>50753</v>
      </c>
      <c r="AO576" s="395">
        <v>23572</v>
      </c>
      <c r="AP576" s="395"/>
    </row>
    <row r="577" spans="1:42">
      <c r="A577" s="395">
        <v>9</v>
      </c>
      <c r="B577" s="395">
        <v>73</v>
      </c>
      <c r="C577" s="395">
        <v>2015</v>
      </c>
      <c r="D577" s="395">
        <v>99</v>
      </c>
      <c r="E577" s="395">
        <v>99</v>
      </c>
      <c r="F577" s="395">
        <v>99</v>
      </c>
      <c r="G577" s="395">
        <v>99</v>
      </c>
      <c r="H577" s="395">
        <v>99</v>
      </c>
      <c r="I577" s="395">
        <v>99</v>
      </c>
      <c r="J577" s="395">
        <v>999</v>
      </c>
      <c r="K577" s="395">
        <v>99</v>
      </c>
      <c r="L577" s="395">
        <v>1</v>
      </c>
      <c r="M577" s="395">
        <v>99</v>
      </c>
      <c r="N577" s="395">
        <v>99</v>
      </c>
      <c r="O577" s="395">
        <v>99</v>
      </c>
      <c r="P577" s="395">
        <v>9999</v>
      </c>
      <c r="Q577" s="395">
        <v>3</v>
      </c>
      <c r="R577" s="395">
        <v>5</v>
      </c>
      <c r="S577" s="395">
        <v>0</v>
      </c>
      <c r="T577" s="395">
        <v>1</v>
      </c>
      <c r="U577" s="395"/>
      <c r="V577" s="395"/>
      <c r="W577" s="395"/>
      <c r="X577" s="395">
        <v>0</v>
      </c>
      <c r="Y577" s="395">
        <v>0</v>
      </c>
      <c r="Z577" s="395"/>
      <c r="AA577" s="395"/>
      <c r="AB577" s="395"/>
      <c r="AC577" s="395"/>
      <c r="AD577" s="395">
        <v>3.287358528525725E-4</v>
      </c>
      <c r="AE577" s="395">
        <v>0</v>
      </c>
      <c r="AF577" s="395">
        <v>0</v>
      </c>
      <c r="AG577" s="395">
        <v>0</v>
      </c>
      <c r="AH577" s="395">
        <v>0</v>
      </c>
      <c r="AI577" s="395">
        <v>0</v>
      </c>
      <c r="AJ577" s="395">
        <v>0</v>
      </c>
      <c r="AK577" s="395">
        <v>0</v>
      </c>
      <c r="AL577" s="395">
        <v>0</v>
      </c>
      <c r="AM577" s="395">
        <v>0</v>
      </c>
      <c r="AN577" s="395">
        <v>0</v>
      </c>
      <c r="AO577" s="395">
        <v>0</v>
      </c>
      <c r="AP577" s="395"/>
    </row>
    <row r="578" spans="1:42">
      <c r="A578" s="395">
        <v>9</v>
      </c>
      <c r="B578" s="395">
        <v>74</v>
      </c>
      <c r="C578" s="395">
        <v>2015</v>
      </c>
      <c r="D578" s="395">
        <v>99</v>
      </c>
      <c r="E578" s="395">
        <v>99</v>
      </c>
      <c r="F578" s="395">
        <v>99</v>
      </c>
      <c r="G578" s="395">
        <v>99</v>
      </c>
      <c r="H578" s="395">
        <v>99</v>
      </c>
      <c r="I578" s="395">
        <v>99</v>
      </c>
      <c r="J578" s="395">
        <v>999</v>
      </c>
      <c r="K578" s="395">
        <v>99</v>
      </c>
      <c r="L578" s="395">
        <v>2</v>
      </c>
      <c r="M578" s="395">
        <v>99</v>
      </c>
      <c r="N578" s="395">
        <v>99</v>
      </c>
      <c r="O578" s="395">
        <v>99</v>
      </c>
      <c r="P578" s="395">
        <v>9999</v>
      </c>
      <c r="Q578" s="395"/>
      <c r="R578" s="395"/>
      <c r="S578" s="395"/>
      <c r="T578" s="395"/>
      <c r="U578" s="395"/>
      <c r="V578" s="395"/>
      <c r="W578" s="395"/>
      <c r="X578" s="395"/>
      <c r="Y578" s="395"/>
      <c r="Z578" s="395"/>
      <c r="AA578" s="395"/>
      <c r="AB578" s="395"/>
      <c r="AC578" s="395"/>
      <c r="AD578" s="395"/>
      <c r="AE578" s="395"/>
      <c r="AF578" s="395"/>
      <c r="AG578" s="395"/>
      <c r="AH578" s="395"/>
      <c r="AI578" s="395"/>
      <c r="AJ578" s="395"/>
      <c r="AK578" s="395"/>
      <c r="AL578" s="395"/>
      <c r="AM578" s="395"/>
      <c r="AN578" s="395"/>
      <c r="AO578" s="395"/>
      <c r="AP578" s="395"/>
    </row>
    <row r="579" spans="1:42">
      <c r="A579" s="395">
        <v>9</v>
      </c>
      <c r="B579" s="395">
        <v>75</v>
      </c>
      <c r="C579" s="395">
        <v>2015</v>
      </c>
      <c r="D579" s="395">
        <v>99</v>
      </c>
      <c r="E579" s="395">
        <v>99</v>
      </c>
      <c r="F579" s="395">
        <v>99</v>
      </c>
      <c r="G579" s="395">
        <v>99</v>
      </c>
      <c r="H579" s="395">
        <v>99</v>
      </c>
      <c r="I579" s="395">
        <v>99</v>
      </c>
      <c r="J579" s="395">
        <v>999</v>
      </c>
      <c r="K579" s="395">
        <v>99</v>
      </c>
      <c r="L579" s="395">
        <v>5</v>
      </c>
      <c r="M579" s="395">
        <v>99</v>
      </c>
      <c r="N579" s="395">
        <v>99</v>
      </c>
      <c r="O579" s="395">
        <v>99</v>
      </c>
      <c r="P579" s="395">
        <v>9999</v>
      </c>
      <c r="Q579" s="395">
        <v>1</v>
      </c>
      <c r="R579" s="395">
        <v>1</v>
      </c>
      <c r="S579" s="395">
        <v>1</v>
      </c>
      <c r="T579" s="395">
        <v>5</v>
      </c>
      <c r="U579" s="395">
        <v>43</v>
      </c>
      <c r="V579" s="395">
        <v>108.99241603466956</v>
      </c>
      <c r="W579" s="395">
        <v>100.60000000000002</v>
      </c>
      <c r="X579" s="395">
        <v>0</v>
      </c>
      <c r="Y579" s="395">
        <v>0</v>
      </c>
      <c r="Z579" s="395"/>
      <c r="AA579" s="395">
        <v>0</v>
      </c>
      <c r="AB579" s="395">
        <v>0</v>
      </c>
      <c r="AC579" s="395"/>
      <c r="AD579" s="395">
        <v>6.5747170570514492E-5</v>
      </c>
      <c r="AE579" s="395">
        <v>8.1558844368627691E-5</v>
      </c>
      <c r="AF579" s="395">
        <v>0</v>
      </c>
      <c r="AG579" s="395">
        <v>0</v>
      </c>
      <c r="AH579" s="395">
        <v>0</v>
      </c>
      <c r="AI579" s="395">
        <v>0</v>
      </c>
      <c r="AJ579" s="395">
        <v>0</v>
      </c>
      <c r="AK579" s="395">
        <v>0</v>
      </c>
      <c r="AL579" s="395">
        <v>0</v>
      </c>
      <c r="AM579" s="395">
        <v>0</v>
      </c>
      <c r="AN579" s="395">
        <v>0</v>
      </c>
      <c r="AO579" s="395">
        <v>0</v>
      </c>
      <c r="AP579" s="395"/>
    </row>
    <row r="580" spans="1:42">
      <c r="A580" s="395">
        <v>9</v>
      </c>
      <c r="B580" s="395">
        <v>76</v>
      </c>
      <c r="C580" s="395">
        <v>2015</v>
      </c>
      <c r="D580" s="395">
        <v>99</v>
      </c>
      <c r="E580" s="395">
        <v>99</v>
      </c>
      <c r="F580" s="395">
        <v>99</v>
      </c>
      <c r="G580" s="395">
        <v>99</v>
      </c>
      <c r="H580" s="395">
        <v>99</v>
      </c>
      <c r="I580" s="395">
        <v>99</v>
      </c>
      <c r="J580" s="395">
        <v>999</v>
      </c>
      <c r="K580" s="395">
        <v>99</v>
      </c>
      <c r="L580" s="395">
        <v>8</v>
      </c>
      <c r="M580" s="395">
        <v>99</v>
      </c>
      <c r="N580" s="395">
        <v>99</v>
      </c>
      <c r="O580" s="395">
        <v>99</v>
      </c>
      <c r="P580" s="395">
        <v>9999</v>
      </c>
      <c r="Q580" s="395">
        <v>103</v>
      </c>
      <c r="R580" s="395">
        <v>151</v>
      </c>
      <c r="S580" s="395">
        <v>151</v>
      </c>
      <c r="T580" s="395">
        <v>8</v>
      </c>
      <c r="U580" s="395">
        <v>48.52980132450331</v>
      </c>
      <c r="V580" s="395">
        <v>87.890767939270873</v>
      </c>
      <c r="W580" s="395">
        <v>81.123178807947014</v>
      </c>
      <c r="X580" s="395">
        <v>0.66225165562913901</v>
      </c>
      <c r="Y580" s="395">
        <v>1.3245033112582778</v>
      </c>
      <c r="Z580" s="395"/>
      <c r="AA580" s="395">
        <v>17.248316718749045</v>
      </c>
      <c r="AB580" s="395">
        <v>1.3896874059859348</v>
      </c>
      <c r="AC580" s="395">
        <v>-6.5715864932936148</v>
      </c>
      <c r="AD580" s="395">
        <v>9.9278227561476872E-3</v>
      </c>
      <c r="AE580" s="395">
        <v>9.9310459242340152E-3</v>
      </c>
      <c r="AF580" s="395">
        <v>0</v>
      </c>
      <c r="AG580" s="395">
        <v>0</v>
      </c>
      <c r="AH580" s="395">
        <v>0</v>
      </c>
      <c r="AI580" s="395">
        <v>0</v>
      </c>
      <c r="AJ580" s="395">
        <v>0</v>
      </c>
      <c r="AK580" s="395">
        <v>0</v>
      </c>
      <c r="AL580" s="395">
        <v>0</v>
      </c>
      <c r="AM580" s="395">
        <v>0</v>
      </c>
      <c r="AN580" s="395">
        <v>1</v>
      </c>
      <c r="AO580" s="395">
        <v>2</v>
      </c>
      <c r="AP580" s="395"/>
    </row>
    <row r="581" spans="1:42">
      <c r="A581" s="395">
        <v>9</v>
      </c>
      <c r="B581" s="395">
        <v>77</v>
      </c>
      <c r="C581" s="395">
        <v>2015</v>
      </c>
      <c r="D581" s="395">
        <v>99</v>
      </c>
      <c r="E581" s="395">
        <v>99</v>
      </c>
      <c r="F581" s="395">
        <v>99</v>
      </c>
      <c r="G581" s="395">
        <v>99</v>
      </c>
      <c r="H581" s="395">
        <v>99</v>
      </c>
      <c r="I581" s="395">
        <v>99</v>
      </c>
      <c r="J581" s="395">
        <v>999</v>
      </c>
      <c r="K581" s="395">
        <v>99</v>
      </c>
      <c r="L581" s="395">
        <v>11</v>
      </c>
      <c r="M581" s="395">
        <v>99</v>
      </c>
      <c r="N581" s="395">
        <v>99</v>
      </c>
      <c r="O581" s="395">
        <v>99</v>
      </c>
      <c r="P581" s="395">
        <v>9999</v>
      </c>
      <c r="Q581" s="395">
        <v>1479</v>
      </c>
      <c r="R581" s="395">
        <v>12047</v>
      </c>
      <c r="S581" s="395">
        <v>12047</v>
      </c>
      <c r="T581" s="395">
        <v>11</v>
      </c>
      <c r="U581" s="395">
        <v>53.616086992612281</v>
      </c>
      <c r="V581" s="395">
        <v>88.170402651010662</v>
      </c>
      <c r="W581" s="395">
        <v>81.381281646882755</v>
      </c>
      <c r="X581" s="395">
        <v>2.0004980493068811</v>
      </c>
      <c r="Y581" s="395">
        <v>4.0009960986137623</v>
      </c>
      <c r="Z581" s="395"/>
      <c r="AA581" s="395">
        <v>9.0660961203697354</v>
      </c>
      <c r="AB581" s="395">
        <v>0.7658240375229981</v>
      </c>
      <c r="AC581" s="395">
        <v>3.4128817395254938</v>
      </c>
      <c r="AD581" s="395">
        <v>0.79205616386298816</v>
      </c>
      <c r="AE581" s="395">
        <v>0.79483414996675605</v>
      </c>
      <c r="AF581" s="395">
        <v>1</v>
      </c>
      <c r="AG581" s="395">
        <v>0</v>
      </c>
      <c r="AH581" s="395">
        <v>0</v>
      </c>
      <c r="AI581" s="395">
        <v>0</v>
      </c>
      <c r="AJ581" s="395">
        <v>0</v>
      </c>
      <c r="AK581" s="395">
        <v>0</v>
      </c>
      <c r="AL581" s="395">
        <v>0</v>
      </c>
      <c r="AM581" s="395">
        <v>0</v>
      </c>
      <c r="AN581" s="395">
        <v>178</v>
      </c>
      <c r="AO581" s="395">
        <v>164</v>
      </c>
      <c r="AP581" s="395"/>
    </row>
    <row r="582" spans="1:42">
      <c r="A582" s="395">
        <v>9</v>
      </c>
      <c r="B582" s="395">
        <v>78</v>
      </c>
      <c r="C582" s="395">
        <v>2015</v>
      </c>
      <c r="D582" s="395">
        <v>99</v>
      </c>
      <c r="E582" s="395">
        <v>99</v>
      </c>
      <c r="F582" s="395">
        <v>99</v>
      </c>
      <c r="G582" s="395">
        <v>99</v>
      </c>
      <c r="H582" s="395">
        <v>99</v>
      </c>
      <c r="I582" s="395">
        <v>99</v>
      </c>
      <c r="J582" s="395">
        <v>999</v>
      </c>
      <c r="K582" s="395">
        <v>99</v>
      </c>
      <c r="L582" s="395">
        <v>14</v>
      </c>
      <c r="M582" s="395">
        <v>99</v>
      </c>
      <c r="N582" s="395">
        <v>99</v>
      </c>
      <c r="O582" s="395">
        <v>99</v>
      </c>
      <c r="P582" s="395">
        <v>9999</v>
      </c>
      <c r="Q582" s="395">
        <v>2203</v>
      </c>
      <c r="R582" s="395">
        <v>558182</v>
      </c>
      <c r="S582" s="395">
        <v>558161</v>
      </c>
      <c r="T582" s="395">
        <v>14</v>
      </c>
      <c r="U582" s="395">
        <v>57.745815275520883</v>
      </c>
      <c r="V582" s="395">
        <v>90.805676138102044</v>
      </c>
      <c r="W582" s="395">
        <v>83.810979986060474</v>
      </c>
      <c r="X582" s="395">
        <v>2.4395268926622502</v>
      </c>
      <c r="Y582" s="395">
        <v>4.8790537853245004</v>
      </c>
      <c r="Z582" s="395"/>
      <c r="AA582" s="395">
        <v>8.3998648215898726</v>
      </c>
      <c r="AB582" s="395">
        <v>1.1902224203263578</v>
      </c>
      <c r="AC582" s="395">
        <v>-1.2035452884607851</v>
      </c>
      <c r="AD582" s="395">
        <v>36.698887163390928</v>
      </c>
      <c r="AE582" s="395">
        <v>37.925689894282193</v>
      </c>
      <c r="AF582" s="395">
        <v>111</v>
      </c>
      <c r="AG582" s="395">
        <v>0</v>
      </c>
      <c r="AH582" s="395">
        <v>0</v>
      </c>
      <c r="AI582" s="395">
        <v>1</v>
      </c>
      <c r="AJ582" s="395">
        <v>17</v>
      </c>
      <c r="AK582" s="395">
        <v>0</v>
      </c>
      <c r="AL582" s="395">
        <v>32</v>
      </c>
      <c r="AM582" s="395">
        <v>0</v>
      </c>
      <c r="AN582" s="395">
        <v>6785</v>
      </c>
      <c r="AO582" s="395">
        <v>5696</v>
      </c>
      <c r="AP582" s="395"/>
    </row>
    <row r="583" spans="1:42">
      <c r="A583" s="395">
        <v>9</v>
      </c>
      <c r="B583" s="395">
        <v>79</v>
      </c>
      <c r="C583" s="395">
        <v>2015</v>
      </c>
      <c r="D583" s="395">
        <v>99</v>
      </c>
      <c r="E583" s="395">
        <v>99</v>
      </c>
      <c r="F583" s="395">
        <v>99</v>
      </c>
      <c r="G583" s="395">
        <v>99</v>
      </c>
      <c r="H583" s="395">
        <v>99</v>
      </c>
      <c r="I583" s="395">
        <v>99</v>
      </c>
      <c r="J583" s="395">
        <v>999</v>
      </c>
      <c r="K583" s="395">
        <v>99</v>
      </c>
      <c r="L583" s="395">
        <v>17</v>
      </c>
      <c r="M583" s="395">
        <v>99</v>
      </c>
      <c r="N583" s="395">
        <v>99</v>
      </c>
      <c r="O583" s="395">
        <v>99</v>
      </c>
      <c r="P583" s="395">
        <v>9999</v>
      </c>
      <c r="Q583" s="395">
        <v>2286</v>
      </c>
      <c r="R583" s="395">
        <v>943454</v>
      </c>
      <c r="S583" s="395">
        <v>943446</v>
      </c>
      <c r="T583" s="395">
        <v>17</v>
      </c>
      <c r="U583" s="395">
        <v>62.290705562374512</v>
      </c>
      <c r="V583" s="395">
        <v>86.787342275987484</v>
      </c>
      <c r="W583" s="395">
        <v>80.103952595059582</v>
      </c>
      <c r="X583" s="395">
        <v>2.5492498839371081</v>
      </c>
      <c r="Y583" s="395">
        <v>5.0984997678742161</v>
      </c>
      <c r="Z583" s="395"/>
      <c r="AA583" s="395">
        <v>9.8580244803437829</v>
      </c>
      <c r="AB583" s="395">
        <v>1.9759393929163864</v>
      </c>
      <c r="AC583" s="395">
        <v>-26.675217035980967</v>
      </c>
      <c r="AD583" s="395">
        <v>62.029431063434174</v>
      </c>
      <c r="AE583" s="395">
        <v>61.269463350982441</v>
      </c>
      <c r="AF583" s="395">
        <v>240</v>
      </c>
      <c r="AG583" s="395">
        <v>0</v>
      </c>
      <c r="AH583" s="395">
        <v>0</v>
      </c>
      <c r="AI583" s="395">
        <v>5</v>
      </c>
      <c r="AJ583" s="395">
        <v>25</v>
      </c>
      <c r="AK583" s="395">
        <v>2</v>
      </c>
      <c r="AL583" s="395">
        <v>58</v>
      </c>
      <c r="AM583" s="395">
        <v>0</v>
      </c>
      <c r="AN583" s="395">
        <v>15795</v>
      </c>
      <c r="AO583" s="395">
        <v>9197</v>
      </c>
      <c r="AP583" s="395"/>
    </row>
    <row r="584" spans="1:42">
      <c r="A584" s="395">
        <v>9</v>
      </c>
      <c r="B584" s="395">
        <v>80</v>
      </c>
      <c r="C584" s="395">
        <v>2014</v>
      </c>
      <c r="D584" s="395">
        <v>99</v>
      </c>
      <c r="E584" s="395">
        <v>99</v>
      </c>
      <c r="F584" s="395">
        <v>99</v>
      </c>
      <c r="G584" s="395">
        <v>99</v>
      </c>
      <c r="H584" s="395">
        <v>99</v>
      </c>
      <c r="I584" s="395">
        <v>99</v>
      </c>
      <c r="J584" s="395">
        <v>999</v>
      </c>
      <c r="K584" s="395">
        <v>99</v>
      </c>
      <c r="L584" s="395">
        <v>1</v>
      </c>
      <c r="M584" s="395">
        <v>99</v>
      </c>
      <c r="N584" s="395">
        <v>99</v>
      </c>
      <c r="O584" s="395">
        <v>99</v>
      </c>
      <c r="P584" s="395">
        <v>9999</v>
      </c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</row>
    <row r="585" spans="1:42">
      <c r="A585" s="395">
        <v>9</v>
      </c>
      <c r="B585" s="395">
        <v>81</v>
      </c>
      <c r="C585" s="395">
        <v>2014</v>
      </c>
      <c r="D585" s="395">
        <v>99</v>
      </c>
      <c r="E585" s="395">
        <v>99</v>
      </c>
      <c r="F585" s="395">
        <v>99</v>
      </c>
      <c r="G585" s="395">
        <v>99</v>
      </c>
      <c r="H585" s="395">
        <v>99</v>
      </c>
      <c r="I585" s="395">
        <v>99</v>
      </c>
      <c r="J585" s="395">
        <v>999</v>
      </c>
      <c r="K585" s="395">
        <v>99</v>
      </c>
      <c r="L585" s="395">
        <v>2</v>
      </c>
      <c r="M585" s="395">
        <v>99</v>
      </c>
      <c r="N585" s="395">
        <v>99</v>
      </c>
      <c r="O585" s="395">
        <v>99</v>
      </c>
      <c r="P585" s="395">
        <v>9999</v>
      </c>
      <c r="Q585" s="395"/>
      <c r="R585" s="395"/>
      <c r="S585" s="395"/>
      <c r="T585" s="395"/>
      <c r="U585" s="395"/>
      <c r="V585" s="395"/>
      <c r="W585" s="395"/>
      <c r="X585" s="395"/>
      <c r="Y585" s="395"/>
      <c r="Z585" s="395"/>
      <c r="AA585" s="395"/>
      <c r="AB585" s="395"/>
      <c r="AC585" s="395"/>
      <c r="AD585" s="395"/>
      <c r="AE585" s="395"/>
      <c r="AF585" s="395"/>
      <c r="AG585" s="395"/>
      <c r="AH585" s="395"/>
      <c r="AI585" s="395"/>
      <c r="AJ585" s="395"/>
      <c r="AK585" s="395"/>
      <c r="AL585" s="395"/>
      <c r="AM585" s="395"/>
      <c r="AN585" s="395"/>
      <c r="AO585" s="395"/>
      <c r="AP585" s="395"/>
    </row>
    <row r="586" spans="1:42">
      <c r="A586" s="395">
        <v>9</v>
      </c>
      <c r="B586" s="395">
        <v>82</v>
      </c>
      <c r="C586" s="395">
        <v>2014</v>
      </c>
      <c r="D586" s="395">
        <v>99</v>
      </c>
      <c r="E586" s="395">
        <v>99</v>
      </c>
      <c r="F586" s="395">
        <v>99</v>
      </c>
      <c r="G586" s="395">
        <v>99</v>
      </c>
      <c r="H586" s="395">
        <v>99</v>
      </c>
      <c r="I586" s="395">
        <v>99</v>
      </c>
      <c r="J586" s="395">
        <v>999</v>
      </c>
      <c r="K586" s="395">
        <v>99</v>
      </c>
      <c r="L586" s="395">
        <v>5</v>
      </c>
      <c r="M586" s="395">
        <v>99</v>
      </c>
      <c r="N586" s="395">
        <v>99</v>
      </c>
      <c r="O586" s="395">
        <v>99</v>
      </c>
      <c r="P586" s="395">
        <v>9999</v>
      </c>
      <c r="Q586" s="395"/>
      <c r="R586" s="395"/>
      <c r="S586" s="395"/>
      <c r="T586" s="395"/>
      <c r="U586" s="395"/>
      <c r="V586" s="395"/>
      <c r="W586" s="395"/>
      <c r="X586" s="395"/>
      <c r="Y586" s="395"/>
      <c r="Z586" s="395"/>
      <c r="AA586" s="395"/>
      <c r="AB586" s="395"/>
      <c r="AC586" s="395"/>
      <c r="AD586" s="395"/>
      <c r="AE586" s="395"/>
      <c r="AF586" s="395"/>
      <c r="AG586" s="395"/>
      <c r="AH586" s="395"/>
      <c r="AI586" s="395"/>
      <c r="AJ586" s="395"/>
      <c r="AK586" s="395"/>
      <c r="AL586" s="395"/>
      <c r="AM586" s="395"/>
      <c r="AN586" s="395"/>
      <c r="AO586" s="395"/>
      <c r="AP586" s="395"/>
    </row>
    <row r="587" spans="1:42">
      <c r="A587" s="395">
        <v>9</v>
      </c>
      <c r="B587" s="395">
        <v>83</v>
      </c>
      <c r="C587" s="395">
        <v>2014</v>
      </c>
      <c r="D587" s="395">
        <v>99</v>
      </c>
      <c r="E587" s="395">
        <v>99</v>
      </c>
      <c r="F587" s="395">
        <v>99</v>
      </c>
      <c r="G587" s="395">
        <v>99</v>
      </c>
      <c r="H587" s="395">
        <v>99</v>
      </c>
      <c r="I587" s="395">
        <v>99</v>
      </c>
      <c r="J587" s="395">
        <v>999</v>
      </c>
      <c r="K587" s="395">
        <v>99</v>
      </c>
      <c r="L587" s="395">
        <v>8</v>
      </c>
      <c r="M587" s="395">
        <v>99</v>
      </c>
      <c r="N587" s="395">
        <v>99</v>
      </c>
      <c r="O587" s="395">
        <v>99</v>
      </c>
      <c r="P587" s="395">
        <v>9999</v>
      </c>
      <c r="Q587" s="395">
        <v>93</v>
      </c>
      <c r="R587" s="395">
        <v>123</v>
      </c>
      <c r="S587" s="395">
        <v>123</v>
      </c>
      <c r="T587" s="395">
        <v>8</v>
      </c>
      <c r="U587" s="395">
        <v>48.430894308943088</v>
      </c>
      <c r="V587" s="395">
        <v>84.906940076984753</v>
      </c>
      <c r="W587" s="395">
        <v>78.369105691056902</v>
      </c>
      <c r="X587" s="395">
        <v>0</v>
      </c>
      <c r="Y587" s="395">
        <v>0</v>
      </c>
      <c r="Z587" s="395"/>
      <c r="AA587" s="395">
        <v>14.118270064236469</v>
      </c>
      <c r="AB587" s="395">
        <v>0.4952013766777269</v>
      </c>
      <c r="AC587" s="395">
        <v>15.110043933050076</v>
      </c>
      <c r="AD587" s="395">
        <v>8.184400532584889E-3</v>
      </c>
      <c r="AE587" s="395">
        <v>8.1734951942359357E-3</v>
      </c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</row>
    <row r="588" spans="1:42">
      <c r="A588" s="395">
        <v>9</v>
      </c>
      <c r="B588" s="395">
        <v>84</v>
      </c>
      <c r="C588" s="395">
        <v>2014</v>
      </c>
      <c r="D588" s="395">
        <v>99</v>
      </c>
      <c r="E588" s="395">
        <v>99</v>
      </c>
      <c r="F588" s="395">
        <v>99</v>
      </c>
      <c r="G588" s="395">
        <v>99</v>
      </c>
      <c r="H588" s="395">
        <v>99</v>
      </c>
      <c r="I588" s="395">
        <v>99</v>
      </c>
      <c r="J588" s="395">
        <v>999</v>
      </c>
      <c r="K588" s="395">
        <v>99</v>
      </c>
      <c r="L588" s="395">
        <v>11</v>
      </c>
      <c r="M588" s="395">
        <v>99</v>
      </c>
      <c r="N588" s="395">
        <v>99</v>
      </c>
      <c r="O588" s="395">
        <v>99</v>
      </c>
      <c r="P588" s="395">
        <v>9999</v>
      </c>
      <c r="Q588" s="395">
        <v>1430</v>
      </c>
      <c r="R588" s="395">
        <v>9811</v>
      </c>
      <c r="S588" s="395">
        <v>9810</v>
      </c>
      <c r="T588" s="395">
        <v>11</v>
      </c>
      <c r="U588" s="395">
        <v>53.593883792048914</v>
      </c>
      <c r="V588" s="395">
        <v>85.453464139340355</v>
      </c>
      <c r="W588" s="395">
        <v>78.869531090724251</v>
      </c>
      <c r="X588" s="395">
        <v>0</v>
      </c>
      <c r="Y588" s="395">
        <v>0</v>
      </c>
      <c r="Z588" s="395"/>
      <c r="AA588" s="395">
        <v>8.5837710635823985</v>
      </c>
      <c r="AB588" s="395">
        <v>0.23134430248391724</v>
      </c>
      <c r="AC588" s="395">
        <v>10.299452659710038</v>
      </c>
      <c r="AD588" s="395">
        <v>0.65282238719666996</v>
      </c>
      <c r="AE588" s="395">
        <v>0.65604869432556445</v>
      </c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</row>
    <row r="589" spans="1:42">
      <c r="A589" s="395">
        <v>9</v>
      </c>
      <c r="B589" s="395">
        <v>85</v>
      </c>
      <c r="C589" s="395">
        <v>2014</v>
      </c>
      <c r="D589" s="395">
        <v>99</v>
      </c>
      <c r="E589" s="395">
        <v>99</v>
      </c>
      <c r="F589" s="395">
        <v>99</v>
      </c>
      <c r="G589" s="395">
        <v>99</v>
      </c>
      <c r="H589" s="395">
        <v>99</v>
      </c>
      <c r="I589" s="395">
        <v>99</v>
      </c>
      <c r="J589" s="395">
        <v>999</v>
      </c>
      <c r="K589" s="395">
        <v>99</v>
      </c>
      <c r="L589" s="395">
        <v>14</v>
      </c>
      <c r="M589" s="395">
        <v>99</v>
      </c>
      <c r="N589" s="395">
        <v>99</v>
      </c>
      <c r="O589" s="395">
        <v>99</v>
      </c>
      <c r="P589" s="395">
        <v>9999</v>
      </c>
      <c r="Q589" s="395">
        <v>2182</v>
      </c>
      <c r="R589" s="395">
        <v>478541</v>
      </c>
      <c r="S589" s="395">
        <v>478509</v>
      </c>
      <c r="T589" s="395">
        <v>14</v>
      </c>
      <c r="U589" s="395">
        <v>57.816799684018498</v>
      </c>
      <c r="V589" s="395">
        <v>87.854053207490949</v>
      </c>
      <c r="W589" s="395">
        <v>81.085534859321925</v>
      </c>
      <c r="X589" s="395">
        <v>0</v>
      </c>
      <c r="Y589" s="395">
        <v>0</v>
      </c>
      <c r="Z589" s="395"/>
      <c r="AA589" s="395">
        <v>8.2798331582547213</v>
      </c>
      <c r="AB589" s="395">
        <v>1.0873217028281048</v>
      </c>
      <c r="AC589" s="395">
        <v>-3.6673495621193242</v>
      </c>
      <c r="AD589" s="395">
        <v>31.842042400517943</v>
      </c>
      <c r="AE589" s="395">
        <v>32.899652113543169</v>
      </c>
      <c r="AF589" s="395"/>
      <c r="AG589" s="395"/>
      <c r="AH589" s="395"/>
      <c r="AI589" s="395"/>
      <c r="AJ589" s="395"/>
      <c r="AK589" s="395"/>
      <c r="AL589" s="395"/>
      <c r="AM589" s="395"/>
      <c r="AN589" s="395"/>
      <c r="AO589" s="395"/>
      <c r="AP589" s="395"/>
    </row>
    <row r="590" spans="1:42">
      <c r="A590" s="395">
        <v>9</v>
      </c>
      <c r="B590" s="395">
        <v>86</v>
      </c>
      <c r="C590" s="395">
        <v>2014</v>
      </c>
      <c r="D590" s="395">
        <v>99</v>
      </c>
      <c r="E590" s="395">
        <v>99</v>
      </c>
      <c r="F590" s="395">
        <v>99</v>
      </c>
      <c r="G590" s="395">
        <v>99</v>
      </c>
      <c r="H590" s="395">
        <v>99</v>
      </c>
      <c r="I590" s="395">
        <v>99</v>
      </c>
      <c r="J590" s="395">
        <v>999</v>
      </c>
      <c r="K590" s="395">
        <v>99</v>
      </c>
      <c r="L590" s="395">
        <v>17</v>
      </c>
      <c r="M590" s="395">
        <v>99</v>
      </c>
      <c r="N590" s="395">
        <v>99</v>
      </c>
      <c r="O590" s="395">
        <v>99</v>
      </c>
      <c r="P590" s="395">
        <v>9999</v>
      </c>
      <c r="Q590" s="395">
        <v>2292</v>
      </c>
      <c r="R590" s="395">
        <v>1014384</v>
      </c>
      <c r="S590" s="395">
        <v>1014336</v>
      </c>
      <c r="T590" s="395">
        <v>17</v>
      </c>
      <c r="U590" s="395">
        <v>62.472111805161241</v>
      </c>
      <c r="V590" s="395">
        <v>83.68973287359826</v>
      </c>
      <c r="W590" s="395">
        <v>77.243981185722873</v>
      </c>
      <c r="X590" s="395">
        <v>0</v>
      </c>
      <c r="Y590" s="395">
        <v>0</v>
      </c>
      <c r="Z590" s="395"/>
      <c r="AA590" s="395">
        <v>9.367232217110077</v>
      </c>
      <c r="AB590" s="395">
        <v>1.9507219400304472</v>
      </c>
      <c r="AC590" s="395">
        <v>-30.036846044220567</v>
      </c>
      <c r="AD590" s="395">
        <v>67.496950811752811</v>
      </c>
      <c r="AE590" s="395">
        <v>66.436125696937026</v>
      </c>
      <c r="AF590" s="395"/>
      <c r="AG590" s="395"/>
      <c r="AH590" s="395"/>
      <c r="AI590" s="395"/>
      <c r="AJ590" s="395"/>
      <c r="AK590" s="395"/>
      <c r="AL590" s="395"/>
      <c r="AM590" s="395"/>
      <c r="AN590" s="395"/>
      <c r="AO590" s="395"/>
      <c r="AP590" s="395"/>
    </row>
    <row r="591" spans="1:42">
      <c r="A591" s="395">
        <v>9</v>
      </c>
      <c r="B591" s="395">
        <v>87</v>
      </c>
      <c r="C591" s="395">
        <v>2013</v>
      </c>
      <c r="D591" s="395">
        <v>99</v>
      </c>
      <c r="E591" s="395">
        <v>99</v>
      </c>
      <c r="F591" s="395">
        <v>99</v>
      </c>
      <c r="G591" s="395">
        <v>99</v>
      </c>
      <c r="H591" s="395">
        <v>99</v>
      </c>
      <c r="I591" s="395">
        <v>99</v>
      </c>
      <c r="J591" s="395">
        <v>999</v>
      </c>
      <c r="K591" s="395">
        <v>99</v>
      </c>
      <c r="L591" s="395">
        <v>1</v>
      </c>
      <c r="M591" s="395">
        <v>99</v>
      </c>
      <c r="N591" s="395">
        <v>99</v>
      </c>
      <c r="O591" s="395">
        <v>99</v>
      </c>
      <c r="P591" s="395">
        <v>9999</v>
      </c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</row>
    <row r="592" spans="1:42">
      <c r="A592" s="395">
        <v>9</v>
      </c>
      <c r="B592" s="395">
        <v>88</v>
      </c>
      <c r="C592" s="395">
        <v>2013</v>
      </c>
      <c r="D592" s="395">
        <v>99</v>
      </c>
      <c r="E592" s="395">
        <v>99</v>
      </c>
      <c r="F592" s="395">
        <v>99</v>
      </c>
      <c r="G592" s="395">
        <v>99</v>
      </c>
      <c r="H592" s="395">
        <v>99</v>
      </c>
      <c r="I592" s="395">
        <v>99</v>
      </c>
      <c r="J592" s="395">
        <v>999</v>
      </c>
      <c r="K592" s="395">
        <v>99</v>
      </c>
      <c r="L592" s="395">
        <v>2</v>
      </c>
      <c r="M592" s="395">
        <v>99</v>
      </c>
      <c r="N592" s="395">
        <v>99</v>
      </c>
      <c r="O592" s="395">
        <v>99</v>
      </c>
      <c r="P592" s="395">
        <v>9999</v>
      </c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</row>
    <row r="593" spans="1:42">
      <c r="A593" s="395">
        <v>9</v>
      </c>
      <c r="B593" s="395">
        <v>89</v>
      </c>
      <c r="C593" s="395">
        <v>2013</v>
      </c>
      <c r="D593" s="395">
        <v>99</v>
      </c>
      <c r="E593" s="395">
        <v>99</v>
      </c>
      <c r="F593" s="395">
        <v>99</v>
      </c>
      <c r="G593" s="395">
        <v>99</v>
      </c>
      <c r="H593" s="395">
        <v>99</v>
      </c>
      <c r="I593" s="395">
        <v>99</v>
      </c>
      <c r="J593" s="395">
        <v>999</v>
      </c>
      <c r="K593" s="395">
        <v>99</v>
      </c>
      <c r="L593" s="395">
        <v>5</v>
      </c>
      <c r="M593" s="395">
        <v>99</v>
      </c>
      <c r="N593" s="395">
        <v>99</v>
      </c>
      <c r="O593" s="395">
        <v>99</v>
      </c>
      <c r="P593" s="395">
        <v>9999</v>
      </c>
      <c r="Q593" s="395"/>
      <c r="R593" s="395"/>
      <c r="S593" s="395"/>
      <c r="T593" s="395"/>
      <c r="U593" s="395"/>
      <c r="V593" s="395"/>
      <c r="W593" s="395"/>
      <c r="X593" s="395"/>
      <c r="Y593" s="395"/>
      <c r="Z593" s="395"/>
      <c r="AA593" s="395"/>
      <c r="AB593" s="395"/>
      <c r="AC593" s="395"/>
      <c r="AD593" s="395"/>
      <c r="AE593" s="395"/>
      <c r="AF593" s="395"/>
      <c r="AG593" s="395"/>
      <c r="AH593" s="395"/>
      <c r="AI593" s="395"/>
      <c r="AJ593" s="395"/>
      <c r="AK593" s="395"/>
      <c r="AL593" s="395"/>
      <c r="AM593" s="395"/>
      <c r="AN593" s="395"/>
      <c r="AO593" s="395"/>
      <c r="AP593" s="395"/>
    </row>
    <row r="594" spans="1:42">
      <c r="A594" s="395">
        <v>9</v>
      </c>
      <c r="B594" s="395">
        <v>90</v>
      </c>
      <c r="C594" s="395">
        <v>2013</v>
      </c>
      <c r="D594" s="395">
        <v>99</v>
      </c>
      <c r="E594" s="395">
        <v>99</v>
      </c>
      <c r="F594" s="395">
        <v>99</v>
      </c>
      <c r="G594" s="395">
        <v>99</v>
      </c>
      <c r="H594" s="395">
        <v>99</v>
      </c>
      <c r="I594" s="395">
        <v>99</v>
      </c>
      <c r="J594" s="395">
        <v>999</v>
      </c>
      <c r="K594" s="395">
        <v>99</v>
      </c>
      <c r="L594" s="395">
        <v>8</v>
      </c>
      <c r="M594" s="395">
        <v>99</v>
      </c>
      <c r="N594" s="395">
        <v>99</v>
      </c>
      <c r="O594" s="395">
        <v>99</v>
      </c>
      <c r="P594" s="395">
        <v>9999</v>
      </c>
      <c r="Q594" s="395">
        <v>504</v>
      </c>
      <c r="R594" s="395">
        <v>975</v>
      </c>
      <c r="S594" s="395">
        <v>975</v>
      </c>
      <c r="T594" s="395">
        <v>8</v>
      </c>
      <c r="U594" s="395">
        <v>48.532307692307683</v>
      </c>
      <c r="V594" s="395">
        <v>93.609467455621356</v>
      </c>
      <c r="W594" s="395">
        <v>86.401538461538422</v>
      </c>
      <c r="X594" s="395">
        <v>0</v>
      </c>
      <c r="Y594" s="395">
        <v>0</v>
      </c>
      <c r="Z594" s="395"/>
      <c r="AA594" s="395">
        <v>12.331678102051502</v>
      </c>
      <c r="AB594" s="395">
        <v>0.49895512124636338</v>
      </c>
      <c r="AC594" s="395">
        <v>8.5579330739285808</v>
      </c>
      <c r="AD594" s="395">
        <v>6.4191106470331855E-2</v>
      </c>
      <c r="AE594" s="395">
        <v>7.2330420001612092E-2</v>
      </c>
      <c r="AF594" s="395"/>
      <c r="AG594" s="395"/>
      <c r="AH594" s="395"/>
      <c r="AI594" s="395"/>
      <c r="AJ594" s="395"/>
      <c r="AK594" s="395"/>
      <c r="AL594" s="395"/>
      <c r="AM594" s="395"/>
      <c r="AN594" s="395"/>
      <c r="AO594" s="395"/>
      <c r="AP594" s="395"/>
    </row>
    <row r="595" spans="1:42">
      <c r="A595" s="395">
        <v>9</v>
      </c>
      <c r="B595" s="395">
        <v>91</v>
      </c>
      <c r="C595" s="395">
        <v>2013</v>
      </c>
      <c r="D595" s="395">
        <v>99</v>
      </c>
      <c r="E595" s="395">
        <v>99</v>
      </c>
      <c r="F595" s="395">
        <v>99</v>
      </c>
      <c r="G595" s="395">
        <v>99</v>
      </c>
      <c r="H595" s="395">
        <v>99</v>
      </c>
      <c r="I595" s="395">
        <v>99</v>
      </c>
      <c r="J595" s="395">
        <v>999</v>
      </c>
      <c r="K595" s="395">
        <v>99</v>
      </c>
      <c r="L595" s="395">
        <v>11</v>
      </c>
      <c r="M595" s="395">
        <v>99</v>
      </c>
      <c r="N595" s="395">
        <v>99</v>
      </c>
      <c r="O595" s="395">
        <v>99</v>
      </c>
      <c r="P595" s="395">
        <v>9999</v>
      </c>
      <c r="Q595" s="395">
        <v>1816</v>
      </c>
      <c r="R595" s="395">
        <v>29928</v>
      </c>
      <c r="S595" s="395">
        <v>29928</v>
      </c>
      <c r="T595" s="395">
        <v>11</v>
      </c>
      <c r="U595" s="395">
        <v>53.082731889869009</v>
      </c>
      <c r="V595" s="395">
        <v>91.529667590804394</v>
      </c>
      <c r="W595" s="395">
        <v>84.481883186313723</v>
      </c>
      <c r="X595" s="395">
        <v>0</v>
      </c>
      <c r="Y595" s="395">
        <v>0</v>
      </c>
      <c r="Z595" s="395"/>
      <c r="AA595" s="395">
        <v>9.8966757698969108</v>
      </c>
      <c r="AB595" s="395">
        <v>1.1101033519638595</v>
      </c>
      <c r="AC595" s="395">
        <v>-9.2519883953508515</v>
      </c>
      <c r="AD595" s="395">
        <v>1.97037070199394</v>
      </c>
      <c r="AE595" s="395">
        <v>2.1708817966806353</v>
      </c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</row>
    <row r="596" spans="1:42">
      <c r="A596" s="395">
        <v>9</v>
      </c>
      <c r="B596" s="395">
        <v>92</v>
      </c>
      <c r="C596" s="395">
        <v>2013</v>
      </c>
      <c r="D596" s="395">
        <v>99</v>
      </c>
      <c r="E596" s="395">
        <v>99</v>
      </c>
      <c r="F596" s="395">
        <v>99</v>
      </c>
      <c r="G596" s="395">
        <v>99</v>
      </c>
      <c r="H596" s="395">
        <v>99</v>
      </c>
      <c r="I596" s="395">
        <v>99</v>
      </c>
      <c r="J596" s="395">
        <v>999</v>
      </c>
      <c r="K596" s="395">
        <v>99</v>
      </c>
      <c r="L596" s="395">
        <v>14</v>
      </c>
      <c r="M596" s="395">
        <v>99</v>
      </c>
      <c r="N596" s="395">
        <v>99</v>
      </c>
      <c r="O596" s="395">
        <v>99</v>
      </c>
      <c r="P596" s="395">
        <v>9999</v>
      </c>
      <c r="Q596" s="395">
        <v>2237</v>
      </c>
      <c r="R596" s="395">
        <v>352141</v>
      </c>
      <c r="S596" s="395">
        <v>352101</v>
      </c>
      <c r="T596" s="395">
        <v>14</v>
      </c>
      <c r="U596" s="395">
        <v>57.731934870960323</v>
      </c>
      <c r="V596" s="395">
        <v>87.188970878587156</v>
      </c>
      <c r="W596" s="395">
        <v>80.468200033512758</v>
      </c>
      <c r="X596" s="395">
        <v>0</v>
      </c>
      <c r="Y596" s="395">
        <v>0</v>
      </c>
      <c r="Z596" s="395"/>
      <c r="AA596" s="395">
        <v>8.9432376196459202</v>
      </c>
      <c r="AB596" s="395">
        <v>1.236101232153727</v>
      </c>
      <c r="AC596" s="395">
        <v>-12.800646728327893</v>
      </c>
      <c r="AD596" s="395">
        <v>23.183918383147834</v>
      </c>
      <c r="AE596" s="395">
        <v>24.32688157735582</v>
      </c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</row>
    <row r="597" spans="1:42">
      <c r="A597" s="395">
        <v>9</v>
      </c>
      <c r="B597" s="395">
        <v>93</v>
      </c>
      <c r="C597" s="395">
        <v>2013</v>
      </c>
      <c r="D597" s="395">
        <v>99</v>
      </c>
      <c r="E597" s="395">
        <v>99</v>
      </c>
      <c r="F597" s="395">
        <v>99</v>
      </c>
      <c r="G597" s="395">
        <v>99</v>
      </c>
      <c r="H597" s="395">
        <v>99</v>
      </c>
      <c r="I597" s="395">
        <v>99</v>
      </c>
      <c r="J597" s="395">
        <v>999</v>
      </c>
      <c r="K597" s="395">
        <v>99</v>
      </c>
      <c r="L597" s="395">
        <v>17</v>
      </c>
      <c r="M597" s="395">
        <v>99</v>
      </c>
      <c r="N597" s="395">
        <v>99</v>
      </c>
      <c r="O597" s="395">
        <v>99</v>
      </c>
      <c r="P597" s="395">
        <v>9999</v>
      </c>
      <c r="Q597" s="395">
        <v>2348</v>
      </c>
      <c r="R597" s="395">
        <v>1135858</v>
      </c>
      <c r="S597" s="395">
        <v>1135800</v>
      </c>
      <c r="T597" s="395">
        <v>17</v>
      </c>
      <c r="U597" s="395">
        <v>62.818673181898227</v>
      </c>
      <c r="V597" s="395">
        <v>81.580306920425556</v>
      </c>
      <c r="W597" s="395">
        <v>75.296746900860612</v>
      </c>
      <c r="X597" s="395">
        <v>0</v>
      </c>
      <c r="Y597" s="395">
        <v>0</v>
      </c>
      <c r="Z597" s="395"/>
      <c r="AA597" s="395">
        <v>8.8986298817826075</v>
      </c>
      <c r="AB597" s="395">
        <v>1.9270754963755801</v>
      </c>
      <c r="AC597" s="395">
        <v>-29.921839910675967</v>
      </c>
      <c r="AD597" s="395">
        <v>74.781519808387884</v>
      </c>
      <c r="AE597" s="395">
        <v>73.429906205961913</v>
      </c>
      <c r="AF597" s="395"/>
      <c r="AG597" s="395"/>
      <c r="AH597" s="395"/>
      <c r="AI597" s="395"/>
      <c r="AJ597" s="395"/>
      <c r="AK597" s="395"/>
      <c r="AL597" s="395"/>
      <c r="AM597" s="395"/>
      <c r="AN597" s="395"/>
      <c r="AO597" s="395"/>
      <c r="AP597" s="395"/>
    </row>
    <row r="598" spans="1:42">
      <c r="A598" s="395">
        <v>9</v>
      </c>
      <c r="B598" s="395">
        <v>94</v>
      </c>
      <c r="C598" s="395">
        <v>2012</v>
      </c>
      <c r="D598" s="395">
        <v>99</v>
      </c>
      <c r="E598" s="395">
        <v>99</v>
      </c>
      <c r="F598" s="395">
        <v>99</v>
      </c>
      <c r="G598" s="395">
        <v>99</v>
      </c>
      <c r="H598" s="395">
        <v>99</v>
      </c>
      <c r="I598" s="395">
        <v>99</v>
      </c>
      <c r="J598" s="395">
        <v>999</v>
      </c>
      <c r="K598" s="395">
        <v>99</v>
      </c>
      <c r="L598" s="395">
        <v>1</v>
      </c>
      <c r="M598" s="395">
        <v>99</v>
      </c>
      <c r="N598" s="395">
        <v>99</v>
      </c>
      <c r="O598" s="395">
        <v>99</v>
      </c>
      <c r="P598" s="395">
        <v>9999</v>
      </c>
      <c r="Q598" s="395">
        <v>11</v>
      </c>
      <c r="R598" s="395">
        <v>26</v>
      </c>
      <c r="S598" s="395">
        <v>0</v>
      </c>
      <c r="T598" s="395">
        <v>1</v>
      </c>
      <c r="U598" s="395"/>
      <c r="V598" s="395"/>
      <c r="W598" s="395"/>
      <c r="X598" s="395">
        <v>0</v>
      </c>
      <c r="Y598" s="395">
        <v>0</v>
      </c>
      <c r="Z598" s="395"/>
      <c r="AA598" s="395"/>
      <c r="AB598" s="395"/>
      <c r="AC598" s="395"/>
      <c r="AD598" s="395">
        <v>1.716480357027914E-3</v>
      </c>
      <c r="AE598" s="395">
        <v>0</v>
      </c>
      <c r="AF598" s="395"/>
      <c r="AG598" s="395"/>
      <c r="AH598" s="395"/>
      <c r="AI598" s="395"/>
      <c r="AJ598" s="395"/>
      <c r="AK598" s="395"/>
      <c r="AL598" s="395"/>
      <c r="AM598" s="395"/>
      <c r="AN598" s="395"/>
      <c r="AO598" s="395"/>
      <c r="AP598" s="395"/>
    </row>
    <row r="599" spans="1:42">
      <c r="A599" s="395">
        <v>9</v>
      </c>
      <c r="B599" s="395">
        <v>95</v>
      </c>
      <c r="C599" s="395">
        <v>2012</v>
      </c>
      <c r="D599" s="395">
        <v>99</v>
      </c>
      <c r="E599" s="395">
        <v>99</v>
      </c>
      <c r="F599" s="395">
        <v>99</v>
      </c>
      <c r="G599" s="395">
        <v>99</v>
      </c>
      <c r="H599" s="395">
        <v>99</v>
      </c>
      <c r="I599" s="395">
        <v>99</v>
      </c>
      <c r="J599" s="395">
        <v>999</v>
      </c>
      <c r="K599" s="395">
        <v>99</v>
      </c>
      <c r="L599" s="395">
        <v>2</v>
      </c>
      <c r="M599" s="395">
        <v>99</v>
      </c>
      <c r="N599" s="395">
        <v>99</v>
      </c>
      <c r="O599" s="395">
        <v>99</v>
      </c>
      <c r="P599" s="395">
        <v>9999</v>
      </c>
      <c r="Q599" s="395">
        <v>1</v>
      </c>
      <c r="R599" s="395">
        <v>1</v>
      </c>
      <c r="S599" s="395">
        <v>1</v>
      </c>
      <c r="T599" s="395">
        <v>2</v>
      </c>
      <c r="U599" s="395">
        <v>37</v>
      </c>
      <c r="V599" s="395">
        <v>75.83965330444201</v>
      </c>
      <c r="W599" s="395">
        <v>70</v>
      </c>
      <c r="X599" s="395">
        <v>0</v>
      </c>
      <c r="Y599" s="395">
        <v>0</v>
      </c>
      <c r="Z599" s="395"/>
      <c r="AA599" s="395">
        <v>0</v>
      </c>
      <c r="AB599" s="395">
        <v>0</v>
      </c>
      <c r="AC599" s="395"/>
      <c r="AD599" s="395">
        <v>6.6018475270304412E-5</v>
      </c>
      <c r="AE599" s="395">
        <v>5.8037202858537497E-5</v>
      </c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</row>
    <row r="600" spans="1:42">
      <c r="A600" s="395">
        <v>9</v>
      </c>
      <c r="B600" s="395">
        <v>96</v>
      </c>
      <c r="C600" s="395">
        <v>2012</v>
      </c>
      <c r="D600" s="395">
        <v>99</v>
      </c>
      <c r="E600" s="395">
        <v>99</v>
      </c>
      <c r="F600" s="395">
        <v>99</v>
      </c>
      <c r="G600" s="395">
        <v>99</v>
      </c>
      <c r="H600" s="395">
        <v>99</v>
      </c>
      <c r="I600" s="395">
        <v>99</v>
      </c>
      <c r="J600" s="395">
        <v>999</v>
      </c>
      <c r="K600" s="395">
        <v>99</v>
      </c>
      <c r="L600" s="395">
        <v>5</v>
      </c>
      <c r="M600" s="395">
        <v>99</v>
      </c>
      <c r="N600" s="395">
        <v>99</v>
      </c>
      <c r="O600" s="395">
        <v>99</v>
      </c>
      <c r="P600" s="395">
        <v>9999</v>
      </c>
      <c r="Q600" s="395">
        <v>5</v>
      </c>
      <c r="R600" s="395">
        <v>6</v>
      </c>
      <c r="S600" s="395">
        <v>5</v>
      </c>
      <c r="T600" s="395">
        <v>5</v>
      </c>
      <c r="U600" s="395">
        <v>42.6</v>
      </c>
      <c r="V600" s="395">
        <v>109.44745395449624</v>
      </c>
      <c r="W600" s="395">
        <v>89.02</v>
      </c>
      <c r="X600" s="395">
        <v>0</v>
      </c>
      <c r="Y600" s="395">
        <v>0</v>
      </c>
      <c r="Z600" s="395"/>
      <c r="AA600" s="395">
        <v>8.6100871075732801</v>
      </c>
      <c r="AB600" s="395">
        <v>0.79999999999986349</v>
      </c>
      <c r="AC600" s="395">
        <v>-38.791709750101255</v>
      </c>
      <c r="AD600" s="395">
        <v>3.9611085162182625E-4</v>
      </c>
      <c r="AE600" s="395">
        <v>3.6903369989050048E-4</v>
      </c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</row>
    <row r="601" spans="1:42">
      <c r="A601" s="395">
        <v>9</v>
      </c>
      <c r="B601" s="395">
        <v>97</v>
      </c>
      <c r="C601" s="395">
        <v>2012</v>
      </c>
      <c r="D601" s="395">
        <v>99</v>
      </c>
      <c r="E601" s="395">
        <v>99</v>
      </c>
      <c r="F601" s="395">
        <v>99</v>
      </c>
      <c r="G601" s="395">
        <v>99</v>
      </c>
      <c r="H601" s="395">
        <v>99</v>
      </c>
      <c r="I601" s="395">
        <v>99</v>
      </c>
      <c r="J601" s="395">
        <v>999</v>
      </c>
      <c r="K601" s="395">
        <v>99</v>
      </c>
      <c r="L601" s="395">
        <v>8</v>
      </c>
      <c r="M601" s="395">
        <v>99</v>
      </c>
      <c r="N601" s="395">
        <v>99</v>
      </c>
      <c r="O601" s="395">
        <v>99</v>
      </c>
      <c r="P601" s="395">
        <v>9999</v>
      </c>
      <c r="Q601" s="395">
        <v>704</v>
      </c>
      <c r="R601" s="395">
        <v>1555</v>
      </c>
      <c r="S601" s="395">
        <v>1552</v>
      </c>
      <c r="T601" s="395">
        <v>8</v>
      </c>
      <c r="U601" s="395">
        <v>48.502577319587616</v>
      </c>
      <c r="V601" s="395">
        <v>96.324108409377828</v>
      </c>
      <c r="W601" s="395">
        <v>88.706958762886529</v>
      </c>
      <c r="X601" s="395">
        <v>0</v>
      </c>
      <c r="Y601" s="395">
        <v>0</v>
      </c>
      <c r="Z601" s="395"/>
      <c r="AA601" s="395">
        <v>11.234597269258584</v>
      </c>
      <c r="AB601" s="395">
        <v>0.82720717352976991</v>
      </c>
      <c r="AC601" s="395">
        <v>-5.1342601444200735</v>
      </c>
      <c r="AD601" s="395">
        <v>0.10265872904532332</v>
      </c>
      <c r="AE601" s="395">
        <v>0.1141452490940571</v>
      </c>
      <c r="AF601" s="395"/>
      <c r="AG601" s="395"/>
      <c r="AH601" s="395"/>
      <c r="AI601" s="395"/>
      <c r="AJ601" s="395"/>
      <c r="AK601" s="395"/>
      <c r="AL601" s="395"/>
      <c r="AM601" s="395"/>
      <c r="AN601" s="395"/>
      <c r="AO601" s="395"/>
      <c r="AP601" s="395"/>
    </row>
    <row r="602" spans="1:42">
      <c r="A602" s="395">
        <v>9</v>
      </c>
      <c r="B602" s="395">
        <v>98</v>
      </c>
      <c r="C602" s="395">
        <v>2012</v>
      </c>
      <c r="D602" s="395">
        <v>99</v>
      </c>
      <c r="E602" s="395">
        <v>99</v>
      </c>
      <c r="F602" s="395">
        <v>99</v>
      </c>
      <c r="G602" s="395">
        <v>99</v>
      </c>
      <c r="H602" s="395">
        <v>99</v>
      </c>
      <c r="I602" s="395">
        <v>99</v>
      </c>
      <c r="J602" s="395">
        <v>999</v>
      </c>
      <c r="K602" s="395">
        <v>99</v>
      </c>
      <c r="L602" s="395">
        <v>11</v>
      </c>
      <c r="M602" s="395">
        <v>99</v>
      </c>
      <c r="N602" s="395">
        <v>99</v>
      </c>
      <c r="O602" s="395">
        <v>99</v>
      </c>
      <c r="P602" s="395">
        <v>9999</v>
      </c>
      <c r="Q602" s="395">
        <v>1962</v>
      </c>
      <c r="R602" s="395">
        <v>38801.5</v>
      </c>
      <c r="S602" s="395">
        <v>38785.5</v>
      </c>
      <c r="T602" s="395">
        <v>11.000141747097405</v>
      </c>
      <c r="U602" s="395">
        <v>53.047247038197263</v>
      </c>
      <c r="V602" s="395">
        <v>94.333513324310843</v>
      </c>
      <c r="W602" s="395">
        <v>87.029627051346566</v>
      </c>
      <c r="X602" s="395">
        <v>0</v>
      </c>
      <c r="Y602" s="395">
        <v>0</v>
      </c>
      <c r="Z602" s="395"/>
      <c r="AA602" s="395">
        <v>8.9487260528232806</v>
      </c>
      <c r="AB602" s="395">
        <v>1.147374957893744</v>
      </c>
      <c r="AC602" s="395">
        <v>-8.3397630913296972</v>
      </c>
      <c r="AD602" s="395">
        <v>2.5616158682007155</v>
      </c>
      <c r="AE602" s="395">
        <v>2.7986265512525432</v>
      </c>
      <c r="AF602" s="395"/>
      <c r="AG602" s="395"/>
      <c r="AH602" s="395"/>
      <c r="AI602" s="395"/>
      <c r="AJ602" s="395"/>
      <c r="AK602" s="395"/>
      <c r="AL602" s="395"/>
      <c r="AM602" s="395"/>
      <c r="AN602" s="395"/>
      <c r="AO602" s="395"/>
      <c r="AP602" s="395"/>
    </row>
    <row r="603" spans="1:42">
      <c r="A603" s="395">
        <v>9</v>
      </c>
      <c r="B603" s="395">
        <v>99</v>
      </c>
      <c r="C603" s="395">
        <v>2012</v>
      </c>
      <c r="D603" s="395">
        <v>99</v>
      </c>
      <c r="E603" s="395">
        <v>99</v>
      </c>
      <c r="F603" s="395">
        <v>99</v>
      </c>
      <c r="G603" s="395">
        <v>99</v>
      </c>
      <c r="H603" s="395">
        <v>99</v>
      </c>
      <c r="I603" s="395">
        <v>99</v>
      </c>
      <c r="J603" s="395">
        <v>999</v>
      </c>
      <c r="K603" s="395">
        <v>99</v>
      </c>
      <c r="L603" s="395">
        <v>14</v>
      </c>
      <c r="M603" s="395">
        <v>99</v>
      </c>
      <c r="N603" s="395">
        <v>99</v>
      </c>
      <c r="O603" s="395">
        <v>99</v>
      </c>
      <c r="P603" s="395">
        <v>9999</v>
      </c>
      <c r="Q603" s="395">
        <v>2399</v>
      </c>
      <c r="R603" s="395">
        <v>385843</v>
      </c>
      <c r="S603" s="395">
        <v>385767</v>
      </c>
      <c r="T603" s="395">
        <v>14</v>
      </c>
      <c r="U603" s="395">
        <v>57.67899794435499</v>
      </c>
      <c r="V603" s="395">
        <v>90.327705291860482</v>
      </c>
      <c r="W603" s="395">
        <v>83.35755935577798</v>
      </c>
      <c r="X603" s="395">
        <v>0</v>
      </c>
      <c r="Y603" s="395">
        <v>0</v>
      </c>
      <c r="Z603" s="395"/>
      <c r="AA603" s="395">
        <v>8.4178226222520305</v>
      </c>
      <c r="AB603" s="395">
        <v>1.222674373533573</v>
      </c>
      <c r="AC603" s="395">
        <v>-14.01099454842336</v>
      </c>
      <c r="AD603" s="395">
        <v>25.47276655372006</v>
      </c>
      <c r="AE603" s="395">
        <v>26.661126601102541</v>
      </c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</row>
    <row r="604" spans="1:42">
      <c r="A604" s="395">
        <v>9</v>
      </c>
      <c r="B604" s="395">
        <v>100</v>
      </c>
      <c r="C604" s="395">
        <v>2012</v>
      </c>
      <c r="D604" s="395">
        <v>99</v>
      </c>
      <c r="E604" s="395">
        <v>99</v>
      </c>
      <c r="F604" s="395">
        <v>99</v>
      </c>
      <c r="G604" s="395">
        <v>99</v>
      </c>
      <c r="H604" s="395">
        <v>99</v>
      </c>
      <c r="I604" s="395">
        <v>99</v>
      </c>
      <c r="J604" s="395">
        <v>999</v>
      </c>
      <c r="K604" s="395">
        <v>99</v>
      </c>
      <c r="L604" s="395">
        <v>17</v>
      </c>
      <c r="M604" s="395">
        <v>99</v>
      </c>
      <c r="N604" s="395">
        <v>99</v>
      </c>
      <c r="O604" s="395">
        <v>99</v>
      </c>
      <c r="P604" s="395">
        <v>9999</v>
      </c>
      <c r="Q604" s="395">
        <v>2495</v>
      </c>
      <c r="R604" s="395">
        <v>1088495</v>
      </c>
      <c r="S604" s="395">
        <v>1088422</v>
      </c>
      <c r="T604" s="395">
        <v>17</v>
      </c>
      <c r="U604" s="395">
        <v>62.750149298709488</v>
      </c>
      <c r="V604" s="395">
        <v>84.556066380418059</v>
      </c>
      <c r="W604" s="395">
        <v>78.041439349811313</v>
      </c>
      <c r="X604" s="395">
        <v>0</v>
      </c>
      <c r="Y604" s="395">
        <v>0</v>
      </c>
      <c r="Z604" s="395"/>
      <c r="AA604" s="395">
        <v>8.7960025258756893</v>
      </c>
      <c r="AB604" s="395">
        <v>1.9483799975195997</v>
      </c>
      <c r="AC604" s="395">
        <v>-32.612318115893579</v>
      </c>
      <c r="AD604" s="395">
        <v>71.860780239349992</v>
      </c>
      <c r="AE604" s="395">
        <v>70.425674527648098</v>
      </c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</row>
    <row r="605" spans="1:42">
      <c r="A605" s="395">
        <v>9</v>
      </c>
      <c r="B605" s="395">
        <v>101</v>
      </c>
      <c r="C605" s="395">
        <v>2011</v>
      </c>
      <c r="D605" s="395">
        <v>99</v>
      </c>
      <c r="E605" s="395">
        <v>99</v>
      </c>
      <c r="F605" s="395">
        <v>99</v>
      </c>
      <c r="G605" s="395">
        <v>99</v>
      </c>
      <c r="H605" s="395">
        <v>99</v>
      </c>
      <c r="I605" s="395">
        <v>99</v>
      </c>
      <c r="J605" s="395">
        <v>999</v>
      </c>
      <c r="K605" s="395">
        <v>99</v>
      </c>
      <c r="L605" s="395">
        <v>1</v>
      </c>
      <c r="M605" s="395">
        <v>99</v>
      </c>
      <c r="N605" s="395">
        <v>99</v>
      </c>
      <c r="O605" s="395">
        <v>99</v>
      </c>
      <c r="P605" s="395">
        <v>9999</v>
      </c>
      <c r="Q605" s="395">
        <v>56</v>
      </c>
      <c r="R605" s="395">
        <v>91</v>
      </c>
      <c r="S605" s="395">
        <v>0</v>
      </c>
      <c r="T605" s="395">
        <v>1</v>
      </c>
      <c r="U605" s="395"/>
      <c r="V605" s="395"/>
      <c r="W605" s="395"/>
      <c r="X605" s="395">
        <v>0</v>
      </c>
      <c r="Y605" s="395">
        <v>0</v>
      </c>
      <c r="Z605" s="395"/>
      <c r="AA605" s="395"/>
      <c r="AB605" s="395"/>
      <c r="AC605" s="395"/>
      <c r="AD605" s="395">
        <v>6.082771818852379E-3</v>
      </c>
      <c r="AE605" s="395">
        <v>0</v>
      </c>
      <c r="AF605" s="395"/>
      <c r="AG605" s="395"/>
      <c r="AH605" s="395"/>
      <c r="AI605" s="395"/>
      <c r="AJ605" s="395"/>
      <c r="AK605" s="395"/>
      <c r="AL605" s="395"/>
      <c r="AM605" s="395"/>
      <c r="AN605" s="395"/>
      <c r="AO605" s="395"/>
      <c r="AP605" s="395"/>
    </row>
    <row r="606" spans="1:42">
      <c r="A606" s="395">
        <v>9</v>
      </c>
      <c r="B606" s="395">
        <v>102</v>
      </c>
      <c r="C606" s="395">
        <v>2011</v>
      </c>
      <c r="D606" s="395">
        <v>99</v>
      </c>
      <c r="E606" s="395">
        <v>99</v>
      </c>
      <c r="F606" s="395">
        <v>99</v>
      </c>
      <c r="G606" s="395">
        <v>99</v>
      </c>
      <c r="H606" s="395">
        <v>99</v>
      </c>
      <c r="I606" s="395">
        <v>99</v>
      </c>
      <c r="J606" s="395">
        <v>999</v>
      </c>
      <c r="K606" s="395">
        <v>99</v>
      </c>
      <c r="L606" s="395">
        <v>2</v>
      </c>
      <c r="M606" s="395">
        <v>99</v>
      </c>
      <c r="N606" s="395">
        <v>99</v>
      </c>
      <c r="O606" s="395">
        <v>99</v>
      </c>
      <c r="P606" s="395">
        <v>9999</v>
      </c>
      <c r="Q606" s="395">
        <v>1</v>
      </c>
      <c r="R606" s="395">
        <v>1</v>
      </c>
      <c r="S606" s="395">
        <v>1</v>
      </c>
      <c r="T606" s="395">
        <v>2</v>
      </c>
      <c r="U606" s="395">
        <v>48</v>
      </c>
      <c r="V606" s="395">
        <v>74.864572047670663</v>
      </c>
      <c r="W606" s="395">
        <v>69.100000000000023</v>
      </c>
      <c r="X606" s="395">
        <v>0</v>
      </c>
      <c r="Y606" s="395">
        <v>0</v>
      </c>
      <c r="Z606" s="395"/>
      <c r="AA606" s="395">
        <v>0</v>
      </c>
      <c r="AB606" s="395">
        <v>0</v>
      </c>
      <c r="AC606" s="395"/>
      <c r="AD606" s="395">
        <v>6.684364636101519E-5</v>
      </c>
      <c r="AE606" s="395">
        <v>5.762045046843059E-5</v>
      </c>
      <c r="AF606" s="395"/>
      <c r="AG606" s="395"/>
      <c r="AH606" s="395"/>
      <c r="AI606" s="395"/>
      <c r="AJ606" s="395"/>
      <c r="AK606" s="395"/>
      <c r="AL606" s="395"/>
      <c r="AM606" s="395"/>
      <c r="AN606" s="395"/>
      <c r="AO606" s="395"/>
      <c r="AP606" s="395"/>
    </row>
    <row r="607" spans="1:42">
      <c r="A607" s="395">
        <v>9</v>
      </c>
      <c r="B607" s="395">
        <v>103</v>
      </c>
      <c r="C607" s="395">
        <v>2011</v>
      </c>
      <c r="D607" s="395">
        <v>99</v>
      </c>
      <c r="E607" s="395">
        <v>99</v>
      </c>
      <c r="F607" s="395">
        <v>99</v>
      </c>
      <c r="G607" s="395">
        <v>99</v>
      </c>
      <c r="H607" s="395">
        <v>99</v>
      </c>
      <c r="I607" s="395">
        <v>99</v>
      </c>
      <c r="J607" s="395">
        <v>999</v>
      </c>
      <c r="K607" s="395">
        <v>99</v>
      </c>
      <c r="L607" s="395">
        <v>5</v>
      </c>
      <c r="M607" s="395">
        <v>99</v>
      </c>
      <c r="N607" s="395">
        <v>99</v>
      </c>
      <c r="O607" s="395">
        <v>99</v>
      </c>
      <c r="P607" s="395">
        <v>9999</v>
      </c>
      <c r="Q607" s="395">
        <v>4</v>
      </c>
      <c r="R607" s="395">
        <v>4</v>
      </c>
      <c r="S607" s="395">
        <v>4</v>
      </c>
      <c r="T607" s="395">
        <v>5</v>
      </c>
      <c r="U607" s="395">
        <v>42.5</v>
      </c>
      <c r="V607" s="395">
        <v>90.547128927410625</v>
      </c>
      <c r="W607" s="395">
        <v>83.575000000000003</v>
      </c>
      <c r="X607" s="395">
        <v>0</v>
      </c>
      <c r="Y607" s="395">
        <v>0</v>
      </c>
      <c r="Z607" s="395"/>
      <c r="AA607" s="395">
        <v>3.4931182344721119</v>
      </c>
      <c r="AB607" s="395">
        <v>1.5</v>
      </c>
      <c r="AC607" s="395">
        <v>-64.650927387646718</v>
      </c>
      <c r="AD607" s="395">
        <v>2.6737458544406071E-4</v>
      </c>
      <c r="AE607" s="395">
        <v>2.7876290291745798E-4</v>
      </c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</row>
    <row r="608" spans="1:42">
      <c r="A608" s="395">
        <v>9</v>
      </c>
      <c r="B608" s="395">
        <v>104</v>
      </c>
      <c r="C608" s="395">
        <v>2011</v>
      </c>
      <c r="D608" s="395">
        <v>99</v>
      </c>
      <c r="E608" s="395">
        <v>99</v>
      </c>
      <c r="F608" s="395">
        <v>99</v>
      </c>
      <c r="G608" s="395">
        <v>99</v>
      </c>
      <c r="H608" s="395">
        <v>99</v>
      </c>
      <c r="I608" s="395">
        <v>99</v>
      </c>
      <c r="J608" s="395">
        <v>999</v>
      </c>
      <c r="K608" s="395">
        <v>99</v>
      </c>
      <c r="L608" s="395">
        <v>8</v>
      </c>
      <c r="M608" s="395">
        <v>99</v>
      </c>
      <c r="N608" s="395">
        <v>99</v>
      </c>
      <c r="O608" s="395">
        <v>99</v>
      </c>
      <c r="P608" s="395">
        <v>9999</v>
      </c>
      <c r="Q608" s="395">
        <v>813</v>
      </c>
      <c r="R608" s="395">
        <v>2014</v>
      </c>
      <c r="S608" s="395">
        <v>2013</v>
      </c>
      <c r="T608" s="395">
        <v>8</v>
      </c>
      <c r="U608" s="395">
        <v>48.521112767014408</v>
      </c>
      <c r="V608" s="395">
        <v>96.916198555542806</v>
      </c>
      <c r="W608" s="395">
        <v>89.425484351713934</v>
      </c>
      <c r="X608" s="395">
        <v>0</v>
      </c>
      <c r="Y608" s="395">
        <v>0</v>
      </c>
      <c r="Z608" s="395"/>
      <c r="AA608" s="395">
        <v>9.922878036183695</v>
      </c>
      <c r="AB608" s="395">
        <v>0.53508438981436324</v>
      </c>
      <c r="AC608" s="395">
        <v>3.9414284104690127</v>
      </c>
      <c r="AD608" s="395">
        <v>0.13462310377108455</v>
      </c>
      <c r="AE608" s="395">
        <v>0.15010794443413661</v>
      </c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</row>
    <row r="609" spans="1:42">
      <c r="A609" s="395">
        <v>9</v>
      </c>
      <c r="B609" s="395">
        <v>105</v>
      </c>
      <c r="C609" s="395">
        <v>2011</v>
      </c>
      <c r="D609" s="395">
        <v>99</v>
      </c>
      <c r="E609" s="395">
        <v>99</v>
      </c>
      <c r="F609" s="395">
        <v>99</v>
      </c>
      <c r="G609" s="395">
        <v>99</v>
      </c>
      <c r="H609" s="395">
        <v>99</v>
      </c>
      <c r="I609" s="395">
        <v>99</v>
      </c>
      <c r="J609" s="395">
        <v>999</v>
      </c>
      <c r="K609" s="395">
        <v>99</v>
      </c>
      <c r="L609" s="395">
        <v>11</v>
      </c>
      <c r="M609" s="395">
        <v>99</v>
      </c>
      <c r="N609" s="395">
        <v>99</v>
      </c>
      <c r="O609" s="395">
        <v>99</v>
      </c>
      <c r="P609" s="395">
        <v>9999</v>
      </c>
      <c r="Q609" s="395">
        <v>2034</v>
      </c>
      <c r="R609" s="395">
        <v>44145</v>
      </c>
      <c r="S609" s="395">
        <v>44140</v>
      </c>
      <c r="T609" s="395">
        <v>11</v>
      </c>
      <c r="U609" s="395">
        <v>52.989737199818762</v>
      </c>
      <c r="V609" s="395">
        <v>94.489220008629943</v>
      </c>
      <c r="W609" s="395">
        <v>87.204152695967522</v>
      </c>
      <c r="X609" s="395">
        <v>0</v>
      </c>
      <c r="Y609" s="395">
        <v>0</v>
      </c>
      <c r="Z609" s="395"/>
      <c r="AA609" s="395">
        <v>8.6926965068518651</v>
      </c>
      <c r="AB609" s="395">
        <v>1.1681309543049836</v>
      </c>
      <c r="AC609" s="395">
        <v>-9.467041768137209</v>
      </c>
      <c r="AD609" s="395">
        <v>2.9508127686070158</v>
      </c>
      <c r="AE609" s="395">
        <v>3.209727013678211</v>
      </c>
      <c r="AF609" s="395"/>
      <c r="AG609" s="395"/>
      <c r="AH609" s="395"/>
      <c r="AI609" s="395"/>
      <c r="AJ609" s="395"/>
      <c r="AK609" s="395"/>
      <c r="AL609" s="395"/>
      <c r="AM609" s="395"/>
      <c r="AN609" s="395"/>
      <c r="AO609" s="395"/>
      <c r="AP609" s="395"/>
    </row>
    <row r="610" spans="1:42">
      <c r="A610" s="395">
        <v>9</v>
      </c>
      <c r="B610" s="395">
        <v>106</v>
      </c>
      <c r="C610" s="395">
        <v>2011</v>
      </c>
      <c r="D610" s="395">
        <v>99</v>
      </c>
      <c r="E610" s="395">
        <v>99</v>
      </c>
      <c r="F610" s="395">
        <v>99</v>
      </c>
      <c r="G610" s="395">
        <v>99</v>
      </c>
      <c r="H610" s="395">
        <v>99</v>
      </c>
      <c r="I610" s="395">
        <v>99</v>
      </c>
      <c r="J610" s="395">
        <v>999</v>
      </c>
      <c r="K610" s="395">
        <v>99</v>
      </c>
      <c r="L610" s="395">
        <v>14</v>
      </c>
      <c r="M610" s="395">
        <v>99</v>
      </c>
      <c r="N610" s="395">
        <v>99</v>
      </c>
      <c r="O610" s="395">
        <v>99</v>
      </c>
      <c r="P610" s="395">
        <v>9999</v>
      </c>
      <c r="Q610" s="395">
        <v>2469</v>
      </c>
      <c r="R610" s="395">
        <v>400047.5</v>
      </c>
      <c r="S610" s="395">
        <v>399890.5</v>
      </c>
      <c r="T610" s="395">
        <v>14.000017497922123</v>
      </c>
      <c r="U610" s="395">
        <v>57.649148954526289</v>
      </c>
      <c r="V610" s="395">
        <v>90.768071269804778</v>
      </c>
      <c r="W610" s="395">
        <v>83.749420703918219</v>
      </c>
      <c r="X610" s="395">
        <v>0</v>
      </c>
      <c r="Y610" s="395">
        <v>0</v>
      </c>
      <c r="Z610" s="395"/>
      <c r="AA610" s="395">
        <v>8.3084410375053608</v>
      </c>
      <c r="AB610" s="395">
        <v>1.242485351439107</v>
      </c>
      <c r="AC610" s="395">
        <v>-13.84055361234131</v>
      </c>
      <c r="AD610" s="395">
        <v>26.740633617608221</v>
      </c>
      <c r="AE610" s="395">
        <v>27.926820941872752</v>
      </c>
      <c r="AF610" s="395"/>
      <c r="AG610" s="395"/>
      <c r="AH610" s="395"/>
      <c r="AI610" s="395"/>
      <c r="AJ610" s="395"/>
      <c r="AK610" s="395"/>
      <c r="AL610" s="395"/>
      <c r="AM610" s="395"/>
      <c r="AN610" s="395"/>
      <c r="AO610" s="395"/>
      <c r="AP610" s="395"/>
    </row>
    <row r="611" spans="1:42">
      <c r="A611" s="395">
        <v>9</v>
      </c>
      <c r="B611" s="395">
        <v>107</v>
      </c>
      <c r="C611" s="395">
        <v>2011</v>
      </c>
      <c r="D611" s="395">
        <v>99</v>
      </c>
      <c r="E611" s="395">
        <v>99</v>
      </c>
      <c r="F611" s="395">
        <v>99</v>
      </c>
      <c r="G611" s="395">
        <v>99</v>
      </c>
      <c r="H611" s="395">
        <v>99</v>
      </c>
      <c r="I611" s="395">
        <v>99</v>
      </c>
      <c r="J611" s="395">
        <v>999</v>
      </c>
      <c r="K611" s="395">
        <v>99</v>
      </c>
      <c r="L611" s="395">
        <v>17</v>
      </c>
      <c r="M611" s="395">
        <v>99</v>
      </c>
      <c r="N611" s="395">
        <v>99</v>
      </c>
      <c r="O611" s="395">
        <v>99</v>
      </c>
      <c r="P611" s="395">
        <v>9999</v>
      </c>
      <c r="Q611" s="395">
        <v>2574</v>
      </c>
      <c r="R611" s="395">
        <v>1049726</v>
      </c>
      <c r="S611" s="395">
        <v>1049228</v>
      </c>
      <c r="T611" s="395">
        <v>17</v>
      </c>
      <c r="U611" s="395">
        <v>62.692394789311763</v>
      </c>
      <c r="V611" s="395">
        <v>85.127220008649516</v>
      </c>
      <c r="W611" s="395">
        <v>78.536308752719222</v>
      </c>
      <c r="X611" s="395">
        <v>0</v>
      </c>
      <c r="Y611" s="395">
        <v>0</v>
      </c>
      <c r="Z611" s="395"/>
      <c r="AA611" s="395">
        <v>8.6896428535808088</v>
      </c>
      <c r="AB611" s="395">
        <v>1.9484878171706113</v>
      </c>
      <c r="AC611" s="395">
        <v>-32.378744385046282</v>
      </c>
      <c r="AD611" s="395">
        <v>70.167513519963009</v>
      </c>
      <c r="AE611" s="395">
        <v>68.713007716661522</v>
      </c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</row>
    <row r="612" spans="1:42">
      <c r="A612" s="395">
        <v>9</v>
      </c>
      <c r="B612" s="395">
        <v>108</v>
      </c>
      <c r="C612" s="395">
        <v>2010</v>
      </c>
      <c r="D612" s="395">
        <v>99</v>
      </c>
      <c r="E612" s="395">
        <v>99</v>
      </c>
      <c r="F612" s="395">
        <v>99</v>
      </c>
      <c r="G612" s="395">
        <v>99</v>
      </c>
      <c r="H612" s="395">
        <v>99</v>
      </c>
      <c r="I612" s="395">
        <v>99</v>
      </c>
      <c r="J612" s="395">
        <v>999</v>
      </c>
      <c r="K612" s="395">
        <v>99</v>
      </c>
      <c r="L612" s="395">
        <v>1</v>
      </c>
      <c r="M612" s="395">
        <v>99</v>
      </c>
      <c r="N612" s="395">
        <v>99</v>
      </c>
      <c r="O612" s="395">
        <v>99</v>
      </c>
      <c r="P612" s="395">
        <v>9999</v>
      </c>
      <c r="Q612" s="395">
        <v>7</v>
      </c>
      <c r="R612" s="395">
        <v>7</v>
      </c>
      <c r="S612" s="395">
        <v>0</v>
      </c>
      <c r="T612" s="395">
        <v>1</v>
      </c>
      <c r="U612" s="395"/>
      <c r="V612" s="395"/>
      <c r="W612" s="395"/>
      <c r="X612" s="395">
        <v>0</v>
      </c>
      <c r="Y612" s="395">
        <v>0</v>
      </c>
      <c r="Z612" s="395"/>
      <c r="AA612" s="395"/>
      <c r="AB612" s="395"/>
      <c r="AC612" s="395"/>
      <c r="AD612" s="395">
        <v>4.7263669834908003E-4</v>
      </c>
      <c r="AE612" s="395">
        <v>0</v>
      </c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</row>
    <row r="613" spans="1:42">
      <c r="A613" s="395">
        <v>9</v>
      </c>
      <c r="B613" s="395">
        <v>109</v>
      </c>
      <c r="C613" s="395">
        <v>2010</v>
      </c>
      <c r="D613" s="395">
        <v>99</v>
      </c>
      <c r="E613" s="395">
        <v>99</v>
      </c>
      <c r="F613" s="395">
        <v>99</v>
      </c>
      <c r="G613" s="395">
        <v>99</v>
      </c>
      <c r="H613" s="395">
        <v>99</v>
      </c>
      <c r="I613" s="395">
        <v>99</v>
      </c>
      <c r="J613" s="395">
        <v>999</v>
      </c>
      <c r="K613" s="395">
        <v>99</v>
      </c>
      <c r="L613" s="395">
        <v>2</v>
      </c>
      <c r="M613" s="395">
        <v>99</v>
      </c>
      <c r="N613" s="395">
        <v>99</v>
      </c>
      <c r="O613" s="395">
        <v>99</v>
      </c>
      <c r="P613" s="395">
        <v>9999</v>
      </c>
      <c r="Q613" s="395">
        <v>19</v>
      </c>
      <c r="R613" s="395">
        <v>20</v>
      </c>
      <c r="S613" s="395">
        <v>19</v>
      </c>
      <c r="T613" s="395">
        <v>2</v>
      </c>
      <c r="U613" s="395">
        <v>45.947368421052637</v>
      </c>
      <c r="V613" s="395">
        <v>95.375491817300556</v>
      </c>
      <c r="W613" s="395">
        <v>84.131578947368453</v>
      </c>
      <c r="X613" s="395">
        <v>0</v>
      </c>
      <c r="Y613" s="395">
        <v>0</v>
      </c>
      <c r="Z613" s="395"/>
      <c r="AA613" s="395">
        <v>12.344999099638684</v>
      </c>
      <c r="AB613" s="395">
        <v>4.1355160590659406</v>
      </c>
      <c r="AC613" s="395">
        <v>-16.780147554389313</v>
      </c>
      <c r="AD613" s="395">
        <v>1.3503905667116565E-3</v>
      </c>
      <c r="AE613" s="395">
        <v>1.3547734805993783E-3</v>
      </c>
      <c r="AF613" s="395"/>
      <c r="AG613" s="395"/>
      <c r="AH613" s="395"/>
      <c r="AI613" s="395"/>
      <c r="AJ613" s="395"/>
      <c r="AK613" s="395"/>
      <c r="AL613" s="395"/>
      <c r="AM613" s="395"/>
      <c r="AN613" s="395"/>
      <c r="AO613" s="395"/>
      <c r="AP613" s="395"/>
    </row>
    <row r="614" spans="1:42">
      <c r="A614" s="395">
        <v>9</v>
      </c>
      <c r="B614" s="395">
        <v>110</v>
      </c>
      <c r="C614" s="395">
        <v>2010</v>
      </c>
      <c r="D614" s="395">
        <v>99</v>
      </c>
      <c r="E614" s="395">
        <v>99</v>
      </c>
      <c r="F614" s="395">
        <v>99</v>
      </c>
      <c r="G614" s="395">
        <v>99</v>
      </c>
      <c r="H614" s="395">
        <v>99</v>
      </c>
      <c r="I614" s="395">
        <v>99</v>
      </c>
      <c r="J614" s="395">
        <v>999</v>
      </c>
      <c r="K614" s="395">
        <v>99</v>
      </c>
      <c r="L614" s="395">
        <v>5</v>
      </c>
      <c r="M614" s="395">
        <v>99</v>
      </c>
      <c r="N614" s="395">
        <v>99</v>
      </c>
      <c r="O614" s="395">
        <v>99</v>
      </c>
      <c r="P614" s="395">
        <v>9999</v>
      </c>
      <c r="Q614" s="395">
        <v>2</v>
      </c>
      <c r="R614" s="395">
        <v>2</v>
      </c>
      <c r="S614" s="395">
        <v>2</v>
      </c>
      <c r="T614" s="395">
        <v>5</v>
      </c>
      <c r="U614" s="395">
        <v>54.5</v>
      </c>
      <c r="V614" s="395">
        <v>79.089924160346683</v>
      </c>
      <c r="W614" s="395">
        <v>73</v>
      </c>
      <c r="X614" s="395">
        <v>0</v>
      </c>
      <c r="Y614" s="395">
        <v>0</v>
      </c>
      <c r="Z614" s="395"/>
      <c r="AA614" s="395">
        <v>10.30000000000001</v>
      </c>
      <c r="AB614" s="395">
        <v>11.5</v>
      </c>
      <c r="AC614" s="395">
        <v>-99.999999999999758</v>
      </c>
      <c r="AD614" s="395">
        <v>1.3503905667116564E-4</v>
      </c>
      <c r="AE614" s="395">
        <v>1.2373908549734698E-4</v>
      </c>
      <c r="AF614" s="395"/>
      <c r="AG614" s="395"/>
      <c r="AH614" s="395"/>
      <c r="AI614" s="395"/>
      <c r="AJ614" s="395"/>
      <c r="AK614" s="395"/>
      <c r="AL614" s="395"/>
      <c r="AM614" s="395"/>
      <c r="AN614" s="395"/>
      <c r="AO614" s="395"/>
      <c r="AP614" s="395"/>
    </row>
    <row r="615" spans="1:42">
      <c r="A615" s="395">
        <v>9</v>
      </c>
      <c r="B615" s="395">
        <v>111</v>
      </c>
      <c r="C615" s="395">
        <v>2010</v>
      </c>
      <c r="D615" s="395">
        <v>99</v>
      </c>
      <c r="E615" s="395">
        <v>99</v>
      </c>
      <c r="F615" s="395">
        <v>99</v>
      </c>
      <c r="G615" s="395">
        <v>99</v>
      </c>
      <c r="H615" s="395">
        <v>99</v>
      </c>
      <c r="I615" s="395">
        <v>99</v>
      </c>
      <c r="J615" s="395">
        <v>999</v>
      </c>
      <c r="K615" s="395">
        <v>99</v>
      </c>
      <c r="L615" s="395">
        <v>8</v>
      </c>
      <c r="M615" s="395">
        <v>99</v>
      </c>
      <c r="N615" s="395">
        <v>99</v>
      </c>
      <c r="O615" s="395">
        <v>99</v>
      </c>
      <c r="P615" s="395">
        <v>9999</v>
      </c>
      <c r="Q615" s="395">
        <v>791</v>
      </c>
      <c r="R615" s="395">
        <v>2042</v>
      </c>
      <c r="S615" s="395">
        <v>2042</v>
      </c>
      <c r="T615" s="395">
        <v>8.0509304603330065</v>
      </c>
      <c r="U615" s="395">
        <v>48.498530852105773</v>
      </c>
      <c r="V615" s="395">
        <v>96.620906786306634</v>
      </c>
      <c r="W615" s="395">
        <v>89.181096963761107</v>
      </c>
      <c r="X615" s="395">
        <v>0</v>
      </c>
      <c r="Y615" s="395">
        <v>0</v>
      </c>
      <c r="Z615" s="395"/>
      <c r="AA615" s="395">
        <v>10.109205624860657</v>
      </c>
      <c r="AB615" s="395">
        <v>0.50097632033238049</v>
      </c>
      <c r="AC615" s="395">
        <v>3.6903509176219047</v>
      </c>
      <c r="AD615" s="395">
        <v>0.13787487686126021</v>
      </c>
      <c r="AE615" s="395">
        <v>0.15434145639680669</v>
      </c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</row>
    <row r="616" spans="1:42">
      <c r="A616" s="395">
        <v>9</v>
      </c>
      <c r="B616" s="395">
        <v>112</v>
      </c>
      <c r="C616" s="395">
        <v>2010</v>
      </c>
      <c r="D616" s="395">
        <v>99</v>
      </c>
      <c r="E616" s="395">
        <v>99</v>
      </c>
      <c r="F616" s="395">
        <v>99</v>
      </c>
      <c r="G616" s="395">
        <v>99</v>
      </c>
      <c r="H616" s="395">
        <v>99</v>
      </c>
      <c r="I616" s="395">
        <v>99</v>
      </c>
      <c r="J616" s="395">
        <v>999</v>
      </c>
      <c r="K616" s="395">
        <v>99</v>
      </c>
      <c r="L616" s="395">
        <v>11</v>
      </c>
      <c r="M616" s="395">
        <v>99</v>
      </c>
      <c r="N616" s="395">
        <v>99</v>
      </c>
      <c r="O616" s="395">
        <v>99</v>
      </c>
      <c r="P616" s="395">
        <v>9999</v>
      </c>
      <c r="Q616" s="395">
        <v>2110</v>
      </c>
      <c r="R616" s="395">
        <v>42630.5</v>
      </c>
      <c r="S616" s="395">
        <v>42627.5</v>
      </c>
      <c r="T616" s="395">
        <v>11.021803638240225</v>
      </c>
      <c r="U616" s="395">
        <v>53.015447774324095</v>
      </c>
      <c r="V616" s="395">
        <v>93.923148024538051</v>
      </c>
      <c r="W616" s="395">
        <v>86.685379156647642</v>
      </c>
      <c r="X616" s="395">
        <v>0</v>
      </c>
      <c r="Y616" s="395">
        <v>0</v>
      </c>
      <c r="Z616" s="395"/>
      <c r="AA616" s="395">
        <v>8.8251061436786689</v>
      </c>
      <c r="AB616" s="395">
        <v>1.0777452710584221</v>
      </c>
      <c r="AC616" s="395">
        <v>-7.860588766708541</v>
      </c>
      <c r="AD616" s="395">
        <v>2.8783912527100646</v>
      </c>
      <c r="AE616" s="395">
        <v>3.131769299227205</v>
      </c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</row>
    <row r="617" spans="1:42">
      <c r="A617" s="395">
        <v>9</v>
      </c>
      <c r="B617" s="395">
        <v>113</v>
      </c>
      <c r="C617" s="395">
        <v>2010</v>
      </c>
      <c r="D617" s="395">
        <v>99</v>
      </c>
      <c r="E617" s="395">
        <v>99</v>
      </c>
      <c r="F617" s="395">
        <v>99</v>
      </c>
      <c r="G617" s="395">
        <v>99</v>
      </c>
      <c r="H617" s="395">
        <v>99</v>
      </c>
      <c r="I617" s="395">
        <v>99</v>
      </c>
      <c r="J617" s="395">
        <v>999</v>
      </c>
      <c r="K617" s="395">
        <v>99</v>
      </c>
      <c r="L617" s="395">
        <v>14</v>
      </c>
      <c r="M617" s="395">
        <v>99</v>
      </c>
      <c r="N617" s="395">
        <v>99</v>
      </c>
      <c r="O617" s="395">
        <v>99</v>
      </c>
      <c r="P617" s="395">
        <v>9999</v>
      </c>
      <c r="Q617" s="395">
        <v>2550</v>
      </c>
      <c r="R617" s="395">
        <v>407854</v>
      </c>
      <c r="S617" s="395">
        <v>407576.5</v>
      </c>
      <c r="T617" s="395">
        <v>14.012048429094724</v>
      </c>
      <c r="U617" s="395">
        <v>57.654685684773263</v>
      </c>
      <c r="V617" s="395">
        <v>90.138559781360954</v>
      </c>
      <c r="W617" s="395">
        <v>83.147182651601696</v>
      </c>
      <c r="X617" s="395">
        <v>0</v>
      </c>
      <c r="Y617" s="395">
        <v>0</v>
      </c>
      <c r="Z617" s="395"/>
      <c r="AA617" s="395">
        <v>8.3564820650906366</v>
      </c>
      <c r="AB617" s="395">
        <v>1.1566160011605116</v>
      </c>
      <c r="AC617" s="395">
        <v>-15.383253281410788</v>
      </c>
      <c r="AD617" s="395">
        <v>27.538109709780809</v>
      </c>
      <c r="AE617" s="395">
        <v>28.721738248826657</v>
      </c>
      <c r="AF617" s="395"/>
      <c r="AG617" s="395"/>
      <c r="AH617" s="395"/>
      <c r="AI617" s="395"/>
      <c r="AJ617" s="395"/>
      <c r="AK617" s="395"/>
      <c r="AL617" s="395"/>
      <c r="AM617" s="395"/>
      <c r="AN617" s="395"/>
      <c r="AO617" s="395"/>
      <c r="AP617" s="395"/>
    </row>
    <row r="618" spans="1:42">
      <c r="A618" s="395">
        <v>9</v>
      </c>
      <c r="B618" s="395">
        <v>114</v>
      </c>
      <c r="C618" s="395">
        <v>2010</v>
      </c>
      <c r="D618" s="395">
        <v>99</v>
      </c>
      <c r="E618" s="395">
        <v>99</v>
      </c>
      <c r="F618" s="395">
        <v>99</v>
      </c>
      <c r="G618" s="395">
        <v>99</v>
      </c>
      <c r="H618" s="395">
        <v>99</v>
      </c>
      <c r="I618" s="395">
        <v>99</v>
      </c>
      <c r="J618" s="395">
        <v>999</v>
      </c>
      <c r="K618" s="395">
        <v>99</v>
      </c>
      <c r="L618" s="395">
        <v>17</v>
      </c>
      <c r="M618" s="395">
        <v>99</v>
      </c>
      <c r="N618" s="395">
        <v>99</v>
      </c>
      <c r="O618" s="395">
        <v>99</v>
      </c>
      <c r="P618" s="395">
        <v>9999</v>
      </c>
      <c r="Q618" s="395">
        <v>2652</v>
      </c>
      <c r="R618" s="395">
        <v>1028497.5</v>
      </c>
      <c r="S618" s="395">
        <v>1027953</v>
      </c>
      <c r="T618" s="395">
        <v>17.009925643961218</v>
      </c>
      <c r="U618" s="395">
        <v>62.616303469127487</v>
      </c>
      <c r="V618" s="395">
        <v>84.596374709994947</v>
      </c>
      <c r="W618" s="395">
        <v>78.040857403011643</v>
      </c>
      <c r="X618" s="395">
        <v>0</v>
      </c>
      <c r="Y618" s="395">
        <v>0</v>
      </c>
      <c r="Z618" s="395"/>
      <c r="AA618" s="395">
        <v>8.6400244865574631</v>
      </c>
      <c r="AB618" s="395">
        <v>1.8851629055052432</v>
      </c>
      <c r="AC618" s="395">
        <v>-31.866324415885813</v>
      </c>
      <c r="AD618" s="395">
        <v>69.443666094326161</v>
      </c>
      <c r="AE618" s="395">
        <v>67.990672482983214</v>
      </c>
      <c r="AF618" s="395"/>
      <c r="AG618" s="395"/>
      <c r="AH618" s="395"/>
      <c r="AI618" s="395"/>
      <c r="AJ618" s="395"/>
      <c r="AK618" s="395"/>
      <c r="AL618" s="395"/>
      <c r="AM618" s="395"/>
      <c r="AN618" s="395"/>
      <c r="AO618" s="395"/>
      <c r="AP618" s="395"/>
    </row>
    <row r="619" spans="1:42">
      <c r="A619" s="395">
        <v>9</v>
      </c>
      <c r="B619" s="395">
        <v>115</v>
      </c>
      <c r="C619" s="395">
        <v>2009</v>
      </c>
      <c r="D619" s="395">
        <v>99</v>
      </c>
      <c r="E619" s="395">
        <v>99</v>
      </c>
      <c r="F619" s="395">
        <v>99</v>
      </c>
      <c r="G619" s="395">
        <v>99</v>
      </c>
      <c r="H619" s="395">
        <v>99</v>
      </c>
      <c r="I619" s="395">
        <v>99</v>
      </c>
      <c r="J619" s="395">
        <v>999</v>
      </c>
      <c r="K619" s="395">
        <v>99</v>
      </c>
      <c r="L619" s="395">
        <v>1</v>
      </c>
      <c r="M619" s="395">
        <v>99</v>
      </c>
      <c r="N619" s="395">
        <v>99</v>
      </c>
      <c r="O619" s="395">
        <v>99</v>
      </c>
      <c r="P619" s="395">
        <v>9999</v>
      </c>
      <c r="Q619" s="395">
        <v>1</v>
      </c>
      <c r="R619" s="395">
        <v>2</v>
      </c>
      <c r="S619" s="395">
        <v>0</v>
      </c>
      <c r="T619" s="395">
        <v>1</v>
      </c>
      <c r="U619" s="395"/>
      <c r="V619" s="395"/>
      <c r="W619" s="395"/>
      <c r="X619" s="395">
        <v>0</v>
      </c>
      <c r="Y619" s="395">
        <v>0</v>
      </c>
      <c r="Z619" s="395"/>
      <c r="AA619" s="395"/>
      <c r="AB619" s="395"/>
      <c r="AC619" s="395"/>
      <c r="AD619" s="395">
        <v>1.3994342087494027E-4</v>
      </c>
      <c r="AE619" s="395">
        <v>0</v>
      </c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</row>
    <row r="620" spans="1:42">
      <c r="A620" s="395">
        <v>9</v>
      </c>
      <c r="B620" s="395">
        <v>116</v>
      </c>
      <c r="C620" s="395">
        <v>2009</v>
      </c>
      <c r="D620" s="395">
        <v>99</v>
      </c>
      <c r="E620" s="395">
        <v>99</v>
      </c>
      <c r="F620" s="395">
        <v>99</v>
      </c>
      <c r="G620" s="395">
        <v>99</v>
      </c>
      <c r="H620" s="395">
        <v>99</v>
      </c>
      <c r="I620" s="395">
        <v>99</v>
      </c>
      <c r="J620" s="395">
        <v>999</v>
      </c>
      <c r="K620" s="395">
        <v>99</v>
      </c>
      <c r="L620" s="395">
        <v>2</v>
      </c>
      <c r="M620" s="395">
        <v>99</v>
      </c>
      <c r="N620" s="395">
        <v>99</v>
      </c>
      <c r="O620" s="395">
        <v>99</v>
      </c>
      <c r="P620" s="395">
        <v>9999</v>
      </c>
      <c r="Q620" s="395">
        <v>36</v>
      </c>
      <c r="R620" s="395">
        <v>35</v>
      </c>
      <c r="S620" s="395">
        <v>35</v>
      </c>
      <c r="T620" s="395">
        <v>2</v>
      </c>
      <c r="U620" s="395">
        <v>38.828571428571422</v>
      </c>
      <c r="V620" s="395">
        <v>85.491409998452284</v>
      </c>
      <c r="W620" s="395">
        <v>78.908571428571392</v>
      </c>
      <c r="X620" s="395">
        <v>0</v>
      </c>
      <c r="Y620" s="395">
        <v>0</v>
      </c>
      <c r="Z620" s="395"/>
      <c r="AA620" s="395">
        <v>10.598203929469062</v>
      </c>
      <c r="AB620" s="395">
        <v>5.1629765185028944</v>
      </c>
      <c r="AC620" s="395">
        <v>31.645285134456181</v>
      </c>
      <c r="AD620" s="395">
        <v>2.4490098653114543E-3</v>
      </c>
      <c r="AE620" s="395">
        <v>2.4481509954008339E-3</v>
      </c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</row>
    <row r="621" spans="1:42">
      <c r="A621" s="395">
        <v>9</v>
      </c>
      <c r="B621" s="395">
        <v>117</v>
      </c>
      <c r="C621" s="395">
        <v>2009</v>
      </c>
      <c r="D621" s="395">
        <v>99</v>
      </c>
      <c r="E621" s="395">
        <v>99</v>
      </c>
      <c r="F621" s="395">
        <v>99</v>
      </c>
      <c r="G621" s="395">
        <v>99</v>
      </c>
      <c r="H621" s="395">
        <v>99</v>
      </c>
      <c r="I621" s="395">
        <v>99</v>
      </c>
      <c r="J621" s="395">
        <v>999</v>
      </c>
      <c r="K621" s="395">
        <v>99</v>
      </c>
      <c r="L621" s="395">
        <v>5</v>
      </c>
      <c r="M621" s="395">
        <v>99</v>
      </c>
      <c r="N621" s="395">
        <v>99</v>
      </c>
      <c r="O621" s="395">
        <v>99</v>
      </c>
      <c r="P621" s="395">
        <v>9999</v>
      </c>
      <c r="Q621" s="395">
        <v>167</v>
      </c>
      <c r="R621" s="395">
        <v>218</v>
      </c>
      <c r="S621" s="395">
        <v>212</v>
      </c>
      <c r="T621" s="395">
        <v>5</v>
      </c>
      <c r="U621" s="395">
        <v>43.089622641509429</v>
      </c>
      <c r="V621" s="395">
        <v>91.07555346593351</v>
      </c>
      <c r="W621" s="395">
        <v>82.768867924528223</v>
      </c>
      <c r="X621" s="395">
        <v>0</v>
      </c>
      <c r="Y621" s="395">
        <v>0</v>
      </c>
      <c r="Z621" s="395"/>
      <c r="AA621" s="395">
        <v>9.3936436076663909</v>
      </c>
      <c r="AB621" s="395">
        <v>1.9873386606061725</v>
      </c>
      <c r="AC621" s="395">
        <v>10.422530924939394</v>
      </c>
      <c r="AD621" s="395">
        <v>1.5253832875368497E-2</v>
      </c>
      <c r="AE621" s="395">
        <v>1.5554241985769572E-2</v>
      </c>
      <c r="AF621" s="395"/>
      <c r="AG621" s="395"/>
      <c r="AH621" s="395"/>
      <c r="AI621" s="395"/>
      <c r="AJ621" s="395"/>
      <c r="AK621" s="395"/>
      <c r="AL621" s="395"/>
      <c r="AM621" s="395"/>
      <c r="AN621" s="395"/>
      <c r="AO621" s="395"/>
      <c r="AP621" s="395"/>
    </row>
    <row r="622" spans="1:42">
      <c r="A622" s="395">
        <v>9</v>
      </c>
      <c r="B622" s="395">
        <v>118</v>
      </c>
      <c r="C622" s="395">
        <v>2009</v>
      </c>
      <c r="D622" s="395">
        <v>99</v>
      </c>
      <c r="E622" s="395">
        <v>99</v>
      </c>
      <c r="F622" s="395">
        <v>99</v>
      </c>
      <c r="G622" s="395">
        <v>99</v>
      </c>
      <c r="H622" s="395">
        <v>99</v>
      </c>
      <c r="I622" s="395">
        <v>99</v>
      </c>
      <c r="J622" s="395">
        <v>999</v>
      </c>
      <c r="K622" s="395">
        <v>99</v>
      </c>
      <c r="L622" s="395">
        <v>8</v>
      </c>
      <c r="M622" s="395">
        <v>99</v>
      </c>
      <c r="N622" s="395">
        <v>99</v>
      </c>
      <c r="O622" s="395">
        <v>99</v>
      </c>
      <c r="P622" s="395">
        <v>9999</v>
      </c>
      <c r="Q622" s="395">
        <v>1275</v>
      </c>
      <c r="R622" s="395">
        <v>5035</v>
      </c>
      <c r="S622" s="395">
        <v>5034</v>
      </c>
      <c r="T622" s="395">
        <v>8</v>
      </c>
      <c r="U622" s="395">
        <v>48.187922129519279</v>
      </c>
      <c r="V622" s="395">
        <v>91.804483574531488</v>
      </c>
      <c r="W622" s="395">
        <v>84.729121970600147</v>
      </c>
      <c r="X622" s="395">
        <v>0</v>
      </c>
      <c r="Y622" s="395">
        <v>0</v>
      </c>
      <c r="Z622" s="395"/>
      <c r="AA622" s="395">
        <v>8.9748488756007827</v>
      </c>
      <c r="AB622" s="395">
        <v>1.1841075879293681</v>
      </c>
      <c r="AC622" s="395">
        <v>5.7106882068842048E-2</v>
      </c>
      <c r="AD622" s="395">
        <v>0.352307562052662</v>
      </c>
      <c r="AE622" s="395">
        <v>0.37808712822244095</v>
      </c>
      <c r="AF622" s="395"/>
      <c r="AG622" s="395"/>
      <c r="AH622" s="395"/>
      <c r="AI622" s="395"/>
      <c r="AJ622" s="395"/>
      <c r="AK622" s="395"/>
      <c r="AL622" s="395"/>
      <c r="AM622" s="395"/>
      <c r="AN622" s="395"/>
      <c r="AO622" s="395"/>
      <c r="AP622" s="395"/>
    </row>
    <row r="623" spans="1:42">
      <c r="A623" s="395">
        <v>9</v>
      </c>
      <c r="B623" s="395">
        <v>119</v>
      </c>
      <c r="C623" s="395">
        <v>2009</v>
      </c>
      <c r="D623" s="395">
        <v>99</v>
      </c>
      <c r="E623" s="395">
        <v>99</v>
      </c>
      <c r="F623" s="395">
        <v>99</v>
      </c>
      <c r="G623" s="395">
        <v>99</v>
      </c>
      <c r="H623" s="395">
        <v>99</v>
      </c>
      <c r="I623" s="395">
        <v>99</v>
      </c>
      <c r="J623" s="395">
        <v>999</v>
      </c>
      <c r="K623" s="395">
        <v>99</v>
      </c>
      <c r="L623" s="395">
        <v>11</v>
      </c>
      <c r="M623" s="395">
        <v>99</v>
      </c>
      <c r="N623" s="395">
        <v>99</v>
      </c>
      <c r="O623" s="395">
        <v>99</v>
      </c>
      <c r="P623" s="395">
        <v>9999</v>
      </c>
      <c r="Q623" s="395">
        <v>2370</v>
      </c>
      <c r="R623" s="395">
        <v>99797</v>
      </c>
      <c r="S623" s="395">
        <v>99729</v>
      </c>
      <c r="T623" s="395">
        <v>11</v>
      </c>
      <c r="U623" s="395">
        <v>52.97034964754485</v>
      </c>
      <c r="V623" s="395">
        <v>90.247816436282179</v>
      </c>
      <c r="W623" s="395">
        <v>83.243100803176858</v>
      </c>
      <c r="X623" s="395">
        <v>0</v>
      </c>
      <c r="Y623" s="395">
        <v>0</v>
      </c>
      <c r="Z623" s="395"/>
      <c r="AA623" s="395">
        <v>8.2433354806425019</v>
      </c>
      <c r="AB623" s="395">
        <v>1.1728602295704285</v>
      </c>
      <c r="AC623" s="395">
        <v>-7.120046284912612</v>
      </c>
      <c r="AD623" s="395">
        <v>6.9829667865282046</v>
      </c>
      <c r="AE623" s="395">
        <v>7.3589472314614115</v>
      </c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</row>
    <row r="624" spans="1:42">
      <c r="A624" s="395">
        <v>9</v>
      </c>
      <c r="B624" s="395">
        <v>120</v>
      </c>
      <c r="C624" s="395">
        <v>2009</v>
      </c>
      <c r="D624" s="395">
        <v>99</v>
      </c>
      <c r="E624" s="395">
        <v>99</v>
      </c>
      <c r="F624" s="395">
        <v>99</v>
      </c>
      <c r="G624" s="395">
        <v>99</v>
      </c>
      <c r="H624" s="395">
        <v>99</v>
      </c>
      <c r="I624" s="395">
        <v>99</v>
      </c>
      <c r="J624" s="395">
        <v>999</v>
      </c>
      <c r="K624" s="395">
        <v>99</v>
      </c>
      <c r="L624" s="395">
        <v>14</v>
      </c>
      <c r="M624" s="395">
        <v>99</v>
      </c>
      <c r="N624" s="395">
        <v>99</v>
      </c>
      <c r="O624" s="395">
        <v>99</v>
      </c>
      <c r="P624" s="395">
        <v>9999</v>
      </c>
      <c r="Q624" s="395">
        <v>2726</v>
      </c>
      <c r="R624" s="395">
        <v>603280</v>
      </c>
      <c r="S624" s="395">
        <v>602999</v>
      </c>
      <c r="T624" s="395">
        <v>14</v>
      </c>
      <c r="U624" s="395">
        <v>57.421022257084999</v>
      </c>
      <c r="V624" s="395">
        <v>87.081827907285756</v>
      </c>
      <c r="W624" s="395">
        <v>80.342566239745622</v>
      </c>
      <c r="X624" s="395">
        <v>0</v>
      </c>
      <c r="Y624" s="395">
        <v>0</v>
      </c>
      <c r="Z624" s="395"/>
      <c r="AA624" s="395">
        <v>8.4748875667157186</v>
      </c>
      <c r="AB624" s="395">
        <v>1.2981056733569221</v>
      </c>
      <c r="AC624" s="395">
        <v>-11.84989123190169</v>
      </c>
      <c r="AD624" s="395">
        <v>42.21253347271697</v>
      </c>
      <c r="AE624" s="395">
        <v>42.944570793518558</v>
      </c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</row>
    <row r="625" spans="1:42">
      <c r="A625" s="395">
        <v>9</v>
      </c>
      <c r="B625" s="395">
        <v>121</v>
      </c>
      <c r="C625" s="395">
        <v>2009</v>
      </c>
      <c r="D625" s="395">
        <v>99</v>
      </c>
      <c r="E625" s="395">
        <v>99</v>
      </c>
      <c r="F625" s="395">
        <v>99</v>
      </c>
      <c r="G625" s="395">
        <v>99</v>
      </c>
      <c r="H625" s="395">
        <v>99</v>
      </c>
      <c r="I625" s="395">
        <v>99</v>
      </c>
      <c r="J625" s="395">
        <v>999</v>
      </c>
      <c r="K625" s="395">
        <v>99</v>
      </c>
      <c r="L625" s="395">
        <v>17</v>
      </c>
      <c r="M625" s="395">
        <v>99</v>
      </c>
      <c r="N625" s="395">
        <v>99</v>
      </c>
      <c r="O625" s="395">
        <v>99</v>
      </c>
      <c r="P625" s="395">
        <v>9999</v>
      </c>
      <c r="Q625" s="395">
        <v>2716</v>
      </c>
      <c r="R625" s="395">
        <v>720782</v>
      </c>
      <c r="S625" s="395">
        <v>720577</v>
      </c>
      <c r="T625" s="395">
        <v>17</v>
      </c>
      <c r="U625" s="395">
        <v>62.183022772028522</v>
      </c>
      <c r="V625" s="395">
        <v>83.645553454845853</v>
      </c>
      <c r="W625" s="395">
        <v>77.183417733291279</v>
      </c>
      <c r="X625" s="395">
        <v>0</v>
      </c>
      <c r="Y625" s="395">
        <v>0</v>
      </c>
      <c r="Z625" s="395"/>
      <c r="AA625" s="395">
        <v>8.5276949966886235</v>
      </c>
      <c r="AB625" s="395">
        <v>1.8649187611862033</v>
      </c>
      <c r="AC625" s="395">
        <v>-21.906928387604626</v>
      </c>
      <c r="AD625" s="395">
        <v>50.434349392540589</v>
      </c>
      <c r="AE625" s="395">
        <v>49.300392453816407</v>
      </c>
      <c r="AF625" s="395"/>
      <c r="AG625" s="395"/>
      <c r="AH625" s="395"/>
      <c r="AI625" s="395"/>
      <c r="AJ625" s="395"/>
      <c r="AK625" s="395"/>
      <c r="AL625" s="395"/>
      <c r="AM625" s="395"/>
      <c r="AN625" s="395"/>
      <c r="AO625" s="395"/>
      <c r="AP625" s="395"/>
    </row>
    <row r="626" spans="1:42">
      <c r="A626" s="395">
        <v>9</v>
      </c>
      <c r="B626" s="395">
        <v>122</v>
      </c>
      <c r="C626" s="395">
        <v>2008</v>
      </c>
      <c r="D626" s="395">
        <v>99</v>
      </c>
      <c r="E626" s="395">
        <v>99</v>
      </c>
      <c r="F626" s="395">
        <v>99</v>
      </c>
      <c r="G626" s="395">
        <v>99</v>
      </c>
      <c r="H626" s="395">
        <v>99</v>
      </c>
      <c r="I626" s="395">
        <v>99</v>
      </c>
      <c r="J626" s="395">
        <v>999</v>
      </c>
      <c r="K626" s="395">
        <v>99</v>
      </c>
      <c r="L626" s="395">
        <v>1</v>
      </c>
      <c r="M626" s="395">
        <v>99</v>
      </c>
      <c r="N626" s="395">
        <v>99</v>
      </c>
      <c r="O626" s="395">
        <v>99</v>
      </c>
      <c r="P626" s="395">
        <v>9999</v>
      </c>
      <c r="Q626" s="395"/>
      <c r="R626" s="395"/>
      <c r="S626" s="395"/>
      <c r="T626" s="395"/>
      <c r="U626" s="395"/>
      <c r="V626" s="395"/>
      <c r="W626" s="395"/>
      <c r="X626" s="395"/>
      <c r="Y626" s="395"/>
      <c r="Z626" s="395"/>
      <c r="AA626" s="395"/>
      <c r="AB626" s="395"/>
      <c r="AC626" s="395"/>
      <c r="AD626" s="395"/>
      <c r="AE626" s="395"/>
      <c r="AF626" s="395"/>
      <c r="AG626" s="395"/>
      <c r="AH626" s="395"/>
      <c r="AI626" s="395"/>
      <c r="AJ626" s="395"/>
      <c r="AK626" s="395"/>
      <c r="AL626" s="395"/>
      <c r="AM626" s="395"/>
      <c r="AN626" s="395"/>
      <c r="AO626" s="395"/>
      <c r="AP626" s="395"/>
    </row>
    <row r="627" spans="1:42">
      <c r="A627" s="395">
        <v>9</v>
      </c>
      <c r="B627" s="395">
        <v>123</v>
      </c>
      <c r="C627" s="395">
        <v>2008</v>
      </c>
      <c r="D627" s="395">
        <v>99</v>
      </c>
      <c r="E627" s="395">
        <v>99</v>
      </c>
      <c r="F627" s="395">
        <v>99</v>
      </c>
      <c r="G627" s="395">
        <v>99</v>
      </c>
      <c r="H627" s="395">
        <v>99</v>
      </c>
      <c r="I627" s="395">
        <v>99</v>
      </c>
      <c r="J627" s="395">
        <v>999</v>
      </c>
      <c r="K627" s="395">
        <v>99</v>
      </c>
      <c r="L627" s="395">
        <v>2</v>
      </c>
      <c r="M627" s="395">
        <v>99</v>
      </c>
      <c r="N627" s="395">
        <v>99</v>
      </c>
      <c r="O627" s="395">
        <v>99</v>
      </c>
      <c r="P627" s="395">
        <v>9999</v>
      </c>
      <c r="Q627" s="395">
        <v>159</v>
      </c>
      <c r="R627" s="395">
        <v>188</v>
      </c>
      <c r="S627" s="395">
        <v>188</v>
      </c>
      <c r="T627" s="395">
        <v>2</v>
      </c>
      <c r="U627" s="395">
        <v>37.478723404255319</v>
      </c>
      <c r="V627" s="395">
        <v>81.35819828957375</v>
      </c>
      <c r="W627" s="395">
        <v>75.093617021276614</v>
      </c>
      <c r="X627" s="395">
        <v>0</v>
      </c>
      <c r="Y627" s="395">
        <v>0</v>
      </c>
      <c r="Z627" s="395"/>
      <c r="AA627" s="395">
        <v>11.49160478498001</v>
      </c>
      <c r="AB627" s="395">
        <v>4.2168071096613637</v>
      </c>
      <c r="AC627" s="395">
        <v>1.8350490779755673</v>
      </c>
      <c r="AD627" s="395">
        <v>1.3290332979395744E-2</v>
      </c>
      <c r="AE627" s="395">
        <v>1.258933210409658E-2</v>
      </c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</row>
    <row r="628" spans="1:42">
      <c r="A628" s="395">
        <v>9</v>
      </c>
      <c r="B628" s="395">
        <v>124</v>
      </c>
      <c r="C628" s="395">
        <v>2008</v>
      </c>
      <c r="D628" s="395">
        <v>99</v>
      </c>
      <c r="E628" s="395">
        <v>99</v>
      </c>
      <c r="F628" s="395">
        <v>99</v>
      </c>
      <c r="G628" s="395">
        <v>99</v>
      </c>
      <c r="H628" s="395">
        <v>99</v>
      </c>
      <c r="I628" s="395">
        <v>99</v>
      </c>
      <c r="J628" s="395">
        <v>999</v>
      </c>
      <c r="K628" s="395">
        <v>99</v>
      </c>
      <c r="L628" s="395">
        <v>5</v>
      </c>
      <c r="M628" s="395">
        <v>99</v>
      </c>
      <c r="N628" s="395">
        <v>99</v>
      </c>
      <c r="O628" s="395">
        <v>99</v>
      </c>
      <c r="P628" s="395">
        <v>9999</v>
      </c>
      <c r="Q628" s="395">
        <v>358</v>
      </c>
      <c r="R628" s="395">
        <v>516</v>
      </c>
      <c r="S628" s="395">
        <v>516</v>
      </c>
      <c r="T628" s="395">
        <v>5</v>
      </c>
      <c r="U628" s="395">
        <v>42.881782945736425</v>
      </c>
      <c r="V628" s="395">
        <v>89.18529063468462</v>
      </c>
      <c r="W628" s="395">
        <v>82.318023255813941</v>
      </c>
      <c r="X628" s="395">
        <v>0</v>
      </c>
      <c r="Y628" s="395">
        <v>0</v>
      </c>
      <c r="Z628" s="395"/>
      <c r="AA628" s="395">
        <v>11.221358232790418</v>
      </c>
      <c r="AB628" s="395">
        <v>1.8266909760219072</v>
      </c>
      <c r="AC628" s="395">
        <v>12.431751526424849</v>
      </c>
      <c r="AD628" s="395">
        <v>3.6477722432809577E-2</v>
      </c>
      <c r="AE628" s="395">
        <v>3.7877948758062011E-2</v>
      </c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</row>
    <row r="629" spans="1:42">
      <c r="A629" s="395">
        <v>9</v>
      </c>
      <c r="B629" s="395">
        <v>125</v>
      </c>
      <c r="C629" s="395">
        <v>2008</v>
      </c>
      <c r="D629" s="395">
        <v>99</v>
      </c>
      <c r="E629" s="395">
        <v>99</v>
      </c>
      <c r="F629" s="395">
        <v>99</v>
      </c>
      <c r="G629" s="395">
        <v>99</v>
      </c>
      <c r="H629" s="395">
        <v>99</v>
      </c>
      <c r="I629" s="395">
        <v>99</v>
      </c>
      <c r="J629" s="395">
        <v>999</v>
      </c>
      <c r="K629" s="395">
        <v>99</v>
      </c>
      <c r="L629" s="395">
        <v>8</v>
      </c>
      <c r="M629" s="395">
        <v>99</v>
      </c>
      <c r="N629" s="395">
        <v>99</v>
      </c>
      <c r="O629" s="395">
        <v>99</v>
      </c>
      <c r="P629" s="395">
        <v>9999</v>
      </c>
      <c r="Q629" s="395">
        <v>1658</v>
      </c>
      <c r="R629" s="395">
        <v>9374</v>
      </c>
      <c r="S629" s="395">
        <v>9374</v>
      </c>
      <c r="T629" s="395">
        <v>8</v>
      </c>
      <c r="U629" s="395">
        <v>48.126200128013664</v>
      </c>
      <c r="V629" s="395">
        <v>91.648449724127829</v>
      </c>
      <c r="W629" s="395">
        <v>84.591519095370117</v>
      </c>
      <c r="X629" s="395">
        <v>0</v>
      </c>
      <c r="Y629" s="395">
        <v>0</v>
      </c>
      <c r="Z629" s="395"/>
      <c r="AA629" s="395">
        <v>8.8646382296065305</v>
      </c>
      <c r="AB629" s="395">
        <v>1.1671534601531064</v>
      </c>
      <c r="AC629" s="395">
        <v>-4.7007979145208942</v>
      </c>
      <c r="AD629" s="395">
        <v>0.66267862419604084</v>
      </c>
      <c r="AE629" s="395">
        <v>0.70712076526203504</v>
      </c>
      <c r="AF629" s="395"/>
      <c r="AG629" s="395"/>
      <c r="AH629" s="395"/>
      <c r="AI629" s="395"/>
      <c r="AJ629" s="395"/>
      <c r="AK629" s="395"/>
      <c r="AL629" s="395"/>
      <c r="AM629" s="395"/>
      <c r="AN629" s="395"/>
      <c r="AO629" s="395"/>
      <c r="AP629" s="395"/>
    </row>
    <row r="630" spans="1:42">
      <c r="A630" s="395">
        <v>9</v>
      </c>
      <c r="B630" s="395">
        <v>126</v>
      </c>
      <c r="C630" s="395">
        <v>2008</v>
      </c>
      <c r="D630" s="395">
        <v>99</v>
      </c>
      <c r="E630" s="395">
        <v>99</v>
      </c>
      <c r="F630" s="395">
        <v>99</v>
      </c>
      <c r="G630" s="395">
        <v>99</v>
      </c>
      <c r="H630" s="395">
        <v>99</v>
      </c>
      <c r="I630" s="395">
        <v>99</v>
      </c>
      <c r="J630" s="395">
        <v>999</v>
      </c>
      <c r="K630" s="395">
        <v>99</v>
      </c>
      <c r="L630" s="395">
        <v>11</v>
      </c>
      <c r="M630" s="395">
        <v>99</v>
      </c>
      <c r="N630" s="395">
        <v>99</v>
      </c>
      <c r="O630" s="395">
        <v>99</v>
      </c>
      <c r="P630" s="395">
        <v>9999</v>
      </c>
      <c r="Q630" s="395">
        <v>2663</v>
      </c>
      <c r="R630" s="395">
        <v>213429</v>
      </c>
      <c r="S630" s="395">
        <v>213396</v>
      </c>
      <c r="T630" s="395">
        <v>11</v>
      </c>
      <c r="U630" s="395">
        <v>52.999798496691589</v>
      </c>
      <c r="V630" s="395">
        <v>88.642857422824051</v>
      </c>
      <c r="W630" s="395">
        <v>81.80605728317289</v>
      </c>
      <c r="X630" s="395">
        <v>0</v>
      </c>
      <c r="Y630" s="395">
        <v>0</v>
      </c>
      <c r="Z630" s="395"/>
      <c r="AA630" s="395">
        <v>8.1663664155853102</v>
      </c>
      <c r="AB630" s="395">
        <v>1.1160559775307251</v>
      </c>
      <c r="AC630" s="395">
        <v>-10.373847309282137</v>
      </c>
      <c r="AD630" s="395">
        <v>15.087991901380075</v>
      </c>
      <c r="AE630" s="395">
        <v>15.56730929266838</v>
      </c>
      <c r="AF630" s="395"/>
      <c r="AG630" s="395"/>
      <c r="AH630" s="395"/>
      <c r="AI630" s="395"/>
      <c r="AJ630" s="395"/>
      <c r="AK630" s="395"/>
      <c r="AL630" s="395"/>
      <c r="AM630" s="395"/>
      <c r="AN630" s="395"/>
      <c r="AO630" s="395"/>
      <c r="AP630" s="395"/>
    </row>
    <row r="631" spans="1:42">
      <c r="A631" s="395">
        <v>9</v>
      </c>
      <c r="B631" s="395">
        <v>127</v>
      </c>
      <c r="C631" s="395">
        <v>2008</v>
      </c>
      <c r="D631" s="395">
        <v>99</v>
      </c>
      <c r="E631" s="395">
        <v>99</v>
      </c>
      <c r="F631" s="395">
        <v>99</v>
      </c>
      <c r="G631" s="395">
        <v>99</v>
      </c>
      <c r="H631" s="395">
        <v>99</v>
      </c>
      <c r="I631" s="395">
        <v>99</v>
      </c>
      <c r="J631" s="395">
        <v>999</v>
      </c>
      <c r="K631" s="395">
        <v>99</v>
      </c>
      <c r="L631" s="395">
        <v>14</v>
      </c>
      <c r="M631" s="395">
        <v>99</v>
      </c>
      <c r="N631" s="395">
        <v>99</v>
      </c>
      <c r="O631" s="395">
        <v>99</v>
      </c>
      <c r="P631" s="395">
        <v>9999</v>
      </c>
      <c r="Q631" s="395">
        <v>2940</v>
      </c>
      <c r="R631" s="395">
        <v>976796</v>
      </c>
      <c r="S631" s="395">
        <v>976425</v>
      </c>
      <c r="T631" s="395">
        <v>14</v>
      </c>
      <c r="U631" s="395">
        <v>57.133235015490179</v>
      </c>
      <c r="V631" s="395">
        <v>85.63739109417881</v>
      </c>
      <c r="W631" s="395">
        <v>79.015204547199772</v>
      </c>
      <c r="X631" s="395">
        <v>0</v>
      </c>
      <c r="Y631" s="395">
        <v>0</v>
      </c>
      <c r="Z631" s="395"/>
      <c r="AA631" s="395">
        <v>8.6687319600233241</v>
      </c>
      <c r="AB631" s="395">
        <v>1.2573985867966353</v>
      </c>
      <c r="AC631" s="395">
        <v>-12.34507960619854</v>
      </c>
      <c r="AD631" s="395">
        <v>69.052894111392789</v>
      </c>
      <c r="AE631" s="395">
        <v>68.800465508514392</v>
      </c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</row>
    <row r="632" spans="1:42">
      <c r="A632" s="395">
        <v>9</v>
      </c>
      <c r="B632" s="395">
        <v>128</v>
      </c>
      <c r="C632" s="395">
        <v>2008</v>
      </c>
      <c r="D632" s="395">
        <v>99</v>
      </c>
      <c r="E632" s="395">
        <v>99</v>
      </c>
      <c r="F632" s="395">
        <v>99</v>
      </c>
      <c r="G632" s="395">
        <v>99</v>
      </c>
      <c r="H632" s="395">
        <v>99</v>
      </c>
      <c r="I632" s="395">
        <v>99</v>
      </c>
      <c r="J632" s="395">
        <v>999</v>
      </c>
      <c r="K632" s="395">
        <v>99</v>
      </c>
      <c r="L632" s="395">
        <v>17</v>
      </c>
      <c r="M632" s="395">
        <v>99</v>
      </c>
      <c r="N632" s="395">
        <v>99</v>
      </c>
      <c r="O632" s="395">
        <v>99</v>
      </c>
      <c r="P632" s="395">
        <v>9999</v>
      </c>
      <c r="Q632" s="395">
        <v>2628</v>
      </c>
      <c r="R632" s="395">
        <v>214259</v>
      </c>
      <c r="S632" s="395">
        <v>214011</v>
      </c>
      <c r="T632" s="395">
        <v>17</v>
      </c>
      <c r="U632" s="395">
        <v>60.573353706117906</v>
      </c>
      <c r="V632" s="395">
        <v>84.537665116223025</v>
      </c>
      <c r="W632" s="395">
        <v>77.94144740223534</v>
      </c>
      <c r="X632" s="395">
        <v>0</v>
      </c>
      <c r="Y632" s="395">
        <v>0</v>
      </c>
      <c r="Z632" s="395"/>
      <c r="AA632" s="395">
        <v>8.9826460742728784</v>
      </c>
      <c r="AB632" s="395">
        <v>0.67163576578946793</v>
      </c>
      <c r="AC632" s="395">
        <v>2.8057271813009592</v>
      </c>
      <c r="AD632" s="395">
        <v>15.146667307618896</v>
      </c>
      <c r="AE632" s="395">
        <v>14.874637152693049</v>
      </c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</row>
    <row r="633" spans="1:42">
      <c r="A633" s="395">
        <v>9</v>
      </c>
      <c r="B633" s="395">
        <v>129</v>
      </c>
      <c r="C633" s="395">
        <v>2007</v>
      </c>
      <c r="D633" s="395">
        <v>99</v>
      </c>
      <c r="E633" s="395">
        <v>99</v>
      </c>
      <c r="F633" s="395">
        <v>99</v>
      </c>
      <c r="G633" s="395">
        <v>99</v>
      </c>
      <c r="H633" s="395">
        <v>99</v>
      </c>
      <c r="I633" s="395">
        <v>99</v>
      </c>
      <c r="J633" s="395">
        <v>999</v>
      </c>
      <c r="K633" s="395">
        <v>99</v>
      </c>
      <c r="L633" s="395">
        <v>1</v>
      </c>
      <c r="M633" s="395">
        <v>99</v>
      </c>
      <c r="N633" s="395">
        <v>99</v>
      </c>
      <c r="O633" s="395">
        <v>99</v>
      </c>
      <c r="P633" s="395">
        <v>9999</v>
      </c>
      <c r="Q633" s="395"/>
      <c r="R633" s="395"/>
      <c r="S633" s="395"/>
      <c r="T633" s="395"/>
      <c r="U633" s="395"/>
      <c r="V633" s="395"/>
      <c r="W633" s="395"/>
      <c r="X633" s="395"/>
      <c r="Y633" s="395"/>
      <c r="Z633" s="395"/>
      <c r="AA633" s="395"/>
      <c r="AB633" s="395"/>
      <c r="AC633" s="395"/>
      <c r="AD633" s="395"/>
      <c r="AE633" s="395"/>
      <c r="AF633" s="395"/>
      <c r="AG633" s="395"/>
      <c r="AH633" s="395"/>
      <c r="AI633" s="395"/>
      <c r="AJ633" s="395"/>
      <c r="AK633" s="395"/>
      <c r="AL633" s="395"/>
      <c r="AM633" s="395"/>
      <c r="AN633" s="395"/>
      <c r="AO633" s="395"/>
      <c r="AP633" s="395"/>
    </row>
    <row r="634" spans="1:42">
      <c r="A634" s="395">
        <v>9</v>
      </c>
      <c r="B634" s="395">
        <v>130</v>
      </c>
      <c r="C634" s="395">
        <v>2007</v>
      </c>
      <c r="D634" s="395">
        <v>99</v>
      </c>
      <c r="E634" s="395">
        <v>99</v>
      </c>
      <c r="F634" s="395">
        <v>99</v>
      </c>
      <c r="G634" s="395">
        <v>99</v>
      </c>
      <c r="H634" s="395">
        <v>99</v>
      </c>
      <c r="I634" s="395">
        <v>99</v>
      </c>
      <c r="J634" s="395">
        <v>999</v>
      </c>
      <c r="K634" s="395">
        <v>99</v>
      </c>
      <c r="L634" s="395">
        <v>2</v>
      </c>
      <c r="M634" s="395">
        <v>99</v>
      </c>
      <c r="N634" s="395">
        <v>99</v>
      </c>
      <c r="O634" s="395">
        <v>99</v>
      </c>
      <c r="P634" s="395">
        <v>9999</v>
      </c>
      <c r="Q634" s="395">
        <v>32</v>
      </c>
      <c r="R634" s="395">
        <v>40</v>
      </c>
      <c r="S634" s="395">
        <v>40</v>
      </c>
      <c r="T634" s="395">
        <v>2</v>
      </c>
      <c r="U634" s="395">
        <v>37.725000000000001</v>
      </c>
      <c r="V634" s="395">
        <v>79.458288190682566</v>
      </c>
      <c r="W634" s="395">
        <v>73.339999999999989</v>
      </c>
      <c r="X634" s="395">
        <v>0</v>
      </c>
      <c r="Y634" s="395">
        <v>0</v>
      </c>
      <c r="Z634" s="395"/>
      <c r="AA634" s="395">
        <v>15.847394107549707</v>
      </c>
      <c r="AB634" s="395">
        <v>3.1383713929361448</v>
      </c>
      <c r="AC634" s="395">
        <v>12.75459724309394</v>
      </c>
      <c r="AD634" s="395">
        <v>2.8840053065697642E-3</v>
      </c>
      <c r="AE634" s="395">
        <v>2.7278507826716046E-3</v>
      </c>
      <c r="AF634" s="395"/>
      <c r="AG634" s="395"/>
      <c r="AH634" s="395"/>
      <c r="AI634" s="395"/>
      <c r="AJ634" s="395"/>
      <c r="AK634" s="395"/>
      <c r="AL634" s="395"/>
      <c r="AM634" s="395"/>
      <c r="AN634" s="395"/>
      <c r="AO634" s="395"/>
      <c r="AP634" s="395"/>
    </row>
    <row r="635" spans="1:42">
      <c r="A635" s="395">
        <v>9</v>
      </c>
      <c r="B635" s="395">
        <v>131</v>
      </c>
      <c r="C635" s="395">
        <v>2007</v>
      </c>
      <c r="D635" s="395">
        <v>99</v>
      </c>
      <c r="E635" s="395">
        <v>99</v>
      </c>
      <c r="F635" s="395">
        <v>99</v>
      </c>
      <c r="G635" s="395">
        <v>99</v>
      </c>
      <c r="H635" s="395">
        <v>99</v>
      </c>
      <c r="I635" s="395">
        <v>99</v>
      </c>
      <c r="J635" s="395">
        <v>999</v>
      </c>
      <c r="K635" s="395">
        <v>99</v>
      </c>
      <c r="L635" s="395">
        <v>5</v>
      </c>
      <c r="M635" s="395">
        <v>99</v>
      </c>
      <c r="N635" s="395">
        <v>99</v>
      </c>
      <c r="O635" s="395">
        <v>99</v>
      </c>
      <c r="P635" s="395">
        <v>9999</v>
      </c>
      <c r="Q635" s="395">
        <v>226</v>
      </c>
      <c r="R635" s="395">
        <v>303</v>
      </c>
      <c r="S635" s="395">
        <v>299</v>
      </c>
      <c r="T635" s="395">
        <v>5</v>
      </c>
      <c r="U635" s="395">
        <v>43.066889632107021</v>
      </c>
      <c r="V635" s="395">
        <v>90.899603952503213</v>
      </c>
      <c r="W635" s="395">
        <v>83.387290969899652</v>
      </c>
      <c r="X635" s="395">
        <v>0</v>
      </c>
      <c r="Y635" s="395">
        <v>0</v>
      </c>
      <c r="Z635" s="395"/>
      <c r="AA635" s="395">
        <v>11.134839672580283</v>
      </c>
      <c r="AB635" s="395">
        <v>1.4976706633678931</v>
      </c>
      <c r="AC635" s="395">
        <v>-3.763287637647807</v>
      </c>
      <c r="AD635" s="395">
        <v>2.1846340197265963E-2</v>
      </c>
      <c r="AE635" s="395">
        <v>2.3184128031836167E-2</v>
      </c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</row>
    <row r="636" spans="1:42">
      <c r="A636" s="395">
        <v>9</v>
      </c>
      <c r="B636" s="395">
        <v>132</v>
      </c>
      <c r="C636" s="395">
        <v>2007</v>
      </c>
      <c r="D636" s="395">
        <v>99</v>
      </c>
      <c r="E636" s="395">
        <v>99</v>
      </c>
      <c r="F636" s="395">
        <v>99</v>
      </c>
      <c r="G636" s="395">
        <v>99</v>
      </c>
      <c r="H636" s="395">
        <v>99</v>
      </c>
      <c r="I636" s="395">
        <v>99</v>
      </c>
      <c r="J636" s="395">
        <v>999</v>
      </c>
      <c r="K636" s="395">
        <v>99</v>
      </c>
      <c r="L636" s="395">
        <v>8</v>
      </c>
      <c r="M636" s="395">
        <v>99</v>
      </c>
      <c r="N636" s="395">
        <v>99</v>
      </c>
      <c r="O636" s="395">
        <v>99</v>
      </c>
      <c r="P636" s="395">
        <v>9999</v>
      </c>
      <c r="Q636" s="395">
        <v>1565</v>
      </c>
      <c r="R636" s="395">
        <v>8047</v>
      </c>
      <c r="S636" s="395">
        <v>8047</v>
      </c>
      <c r="T636" s="395">
        <v>8</v>
      </c>
      <c r="U636" s="395">
        <v>48.122902945196991</v>
      </c>
      <c r="V636" s="395">
        <v>90.584998938387329</v>
      </c>
      <c r="W636" s="395">
        <v>83.609954020131696</v>
      </c>
      <c r="X636" s="395">
        <v>0</v>
      </c>
      <c r="Y636" s="395">
        <v>0</v>
      </c>
      <c r="Z636" s="395"/>
      <c r="AA636" s="395">
        <v>8.941479464396231</v>
      </c>
      <c r="AB636" s="395">
        <v>1.1149563883315368</v>
      </c>
      <c r="AC636" s="395">
        <v>-5.7117280078624564</v>
      </c>
      <c r="AD636" s="395">
        <v>0.58018976754917229</v>
      </c>
      <c r="AE636" s="395">
        <v>0.62562154881160847</v>
      </c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</row>
    <row r="637" spans="1:42">
      <c r="A637" s="395">
        <v>9</v>
      </c>
      <c r="B637" s="395">
        <v>133</v>
      </c>
      <c r="C637" s="395">
        <v>2007</v>
      </c>
      <c r="D637" s="395">
        <v>99</v>
      </c>
      <c r="E637" s="395">
        <v>99</v>
      </c>
      <c r="F637" s="395">
        <v>99</v>
      </c>
      <c r="G637" s="395">
        <v>99</v>
      </c>
      <c r="H637" s="395">
        <v>99</v>
      </c>
      <c r="I637" s="395">
        <v>99</v>
      </c>
      <c r="J637" s="395">
        <v>999</v>
      </c>
      <c r="K637" s="395">
        <v>99</v>
      </c>
      <c r="L637" s="395">
        <v>11</v>
      </c>
      <c r="M637" s="395">
        <v>99</v>
      </c>
      <c r="N637" s="395">
        <v>99</v>
      </c>
      <c r="O637" s="395">
        <v>99</v>
      </c>
      <c r="P637" s="395">
        <v>9999</v>
      </c>
      <c r="Q637" s="395">
        <v>2772</v>
      </c>
      <c r="R637" s="395">
        <v>202377</v>
      </c>
      <c r="S637" s="395">
        <v>202306</v>
      </c>
      <c r="T637" s="395">
        <v>11</v>
      </c>
      <c r="U637" s="395">
        <v>53.015713819659311</v>
      </c>
      <c r="V637" s="395">
        <v>86.932651361870171</v>
      </c>
      <c r="W637" s="395">
        <v>80.211922038891771</v>
      </c>
      <c r="X637" s="395">
        <v>0</v>
      </c>
      <c r="Y637" s="395">
        <v>0</v>
      </c>
      <c r="Z637" s="395"/>
      <c r="AA637" s="395">
        <v>8.4326378325764679</v>
      </c>
      <c r="AB637" s="395">
        <v>1.1286420757241389</v>
      </c>
      <c r="AC637" s="395">
        <v>-10.801865458249264</v>
      </c>
      <c r="AD637" s="395">
        <v>14.591408548191728</v>
      </c>
      <c r="AE637" s="395">
        <v>15.089241155755261</v>
      </c>
      <c r="AF637" s="395"/>
      <c r="AG637" s="395"/>
      <c r="AH637" s="395"/>
      <c r="AI637" s="395"/>
      <c r="AJ637" s="395"/>
      <c r="AK637" s="395"/>
      <c r="AL637" s="395"/>
      <c r="AM637" s="395"/>
      <c r="AN637" s="395"/>
      <c r="AO637" s="395"/>
      <c r="AP637" s="395"/>
    </row>
    <row r="638" spans="1:42">
      <c r="A638" s="395">
        <v>9</v>
      </c>
      <c r="B638" s="395">
        <v>134</v>
      </c>
      <c r="C638" s="395">
        <v>2007</v>
      </c>
      <c r="D638" s="395">
        <v>99</v>
      </c>
      <c r="E638" s="395">
        <v>99</v>
      </c>
      <c r="F638" s="395">
        <v>99</v>
      </c>
      <c r="G638" s="395">
        <v>99</v>
      </c>
      <c r="H638" s="395">
        <v>99</v>
      </c>
      <c r="I638" s="395">
        <v>99</v>
      </c>
      <c r="J638" s="395">
        <v>999</v>
      </c>
      <c r="K638" s="395">
        <v>99</v>
      </c>
      <c r="L638" s="395">
        <v>14</v>
      </c>
      <c r="M638" s="395">
        <v>99</v>
      </c>
      <c r="N638" s="395">
        <v>99</v>
      </c>
      <c r="O638" s="395">
        <v>99</v>
      </c>
      <c r="P638" s="395">
        <v>9999</v>
      </c>
      <c r="Q638" s="395">
        <v>3089</v>
      </c>
      <c r="R638" s="395">
        <v>964308</v>
      </c>
      <c r="S638" s="395">
        <v>963883</v>
      </c>
      <c r="T638" s="395">
        <v>14</v>
      </c>
      <c r="U638" s="395">
        <v>57.142141732969677</v>
      </c>
      <c r="V638" s="395">
        <v>83.776923137289302</v>
      </c>
      <c r="W638" s="395">
        <v>77.294363008789517</v>
      </c>
      <c r="X638" s="395">
        <v>0</v>
      </c>
      <c r="Y638" s="395">
        <v>0</v>
      </c>
      <c r="Z638" s="395"/>
      <c r="AA638" s="395">
        <v>8.6867802546520512</v>
      </c>
      <c r="AB638" s="395">
        <v>1.2297135467104183</v>
      </c>
      <c r="AC638" s="395">
        <v>-12.99449833394003</v>
      </c>
      <c r="AD638" s="395">
        <v>69.526734729191887</v>
      </c>
      <c r="AE638" s="395">
        <v>69.277444056038092</v>
      </c>
      <c r="AF638" s="395"/>
      <c r="AG638" s="395"/>
      <c r="AH638" s="395"/>
      <c r="AI638" s="395"/>
      <c r="AJ638" s="395"/>
      <c r="AK638" s="395"/>
      <c r="AL638" s="395"/>
      <c r="AM638" s="395"/>
      <c r="AN638" s="395"/>
      <c r="AO638" s="395"/>
      <c r="AP638" s="395"/>
    </row>
    <row r="639" spans="1:42">
      <c r="A639" s="395">
        <v>9</v>
      </c>
      <c r="B639" s="395">
        <v>135</v>
      </c>
      <c r="C639" s="395">
        <v>2007</v>
      </c>
      <c r="D639" s="395">
        <v>99</v>
      </c>
      <c r="E639" s="395">
        <v>99</v>
      </c>
      <c r="F639" s="395">
        <v>99</v>
      </c>
      <c r="G639" s="395">
        <v>99</v>
      </c>
      <c r="H639" s="395">
        <v>99</v>
      </c>
      <c r="I639" s="395">
        <v>99</v>
      </c>
      <c r="J639" s="395">
        <v>999</v>
      </c>
      <c r="K639" s="395">
        <v>99</v>
      </c>
      <c r="L639" s="395">
        <v>17</v>
      </c>
      <c r="M639" s="395">
        <v>99</v>
      </c>
      <c r="N639" s="395">
        <v>99</v>
      </c>
      <c r="O639" s="395">
        <v>99</v>
      </c>
      <c r="P639" s="395">
        <v>9999</v>
      </c>
      <c r="Q639" s="395">
        <v>2723</v>
      </c>
      <c r="R639" s="395">
        <v>211885</v>
      </c>
      <c r="S639" s="395">
        <v>211705</v>
      </c>
      <c r="T639" s="395">
        <v>17</v>
      </c>
      <c r="U639" s="395">
        <v>60.554923124158606</v>
      </c>
      <c r="V639" s="395">
        <v>82.519028873120874</v>
      </c>
      <c r="W639" s="395">
        <v>76.104900687277194</v>
      </c>
      <c r="X639" s="395">
        <v>0</v>
      </c>
      <c r="Y639" s="395">
        <v>0</v>
      </c>
      <c r="Z639" s="395"/>
      <c r="AA639" s="395">
        <v>8.9607888930342021</v>
      </c>
      <c r="AB639" s="395">
        <v>0.58247486819428818</v>
      </c>
      <c r="AC639" s="395">
        <v>2.903161799153533</v>
      </c>
      <c r="AD639" s="395">
        <v>15.276936609563361</v>
      </c>
      <c r="AE639" s="395">
        <v>14.981781260580528</v>
      </c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</row>
    <row r="640" spans="1:42">
      <c r="A640" s="395">
        <v>9</v>
      </c>
      <c r="B640" s="395">
        <v>136</v>
      </c>
      <c r="C640" s="395">
        <v>2006</v>
      </c>
      <c r="D640" s="395">
        <v>99</v>
      </c>
      <c r="E640" s="395">
        <v>99</v>
      </c>
      <c r="F640" s="395">
        <v>99</v>
      </c>
      <c r="G640" s="395">
        <v>99</v>
      </c>
      <c r="H640" s="395">
        <v>99</v>
      </c>
      <c r="I640" s="395">
        <v>99</v>
      </c>
      <c r="J640" s="395">
        <v>999</v>
      </c>
      <c r="K640" s="395">
        <v>99</v>
      </c>
      <c r="L640" s="395">
        <v>1</v>
      </c>
      <c r="M640" s="395">
        <v>99</v>
      </c>
      <c r="N640" s="395">
        <v>99</v>
      </c>
      <c r="O640" s="395">
        <v>99</v>
      </c>
      <c r="P640" s="395">
        <v>9999</v>
      </c>
      <c r="Q640" s="395">
        <v>1</v>
      </c>
      <c r="R640" s="395">
        <v>14</v>
      </c>
      <c r="S640" s="395">
        <v>0</v>
      </c>
      <c r="T640" s="395">
        <v>1</v>
      </c>
      <c r="U640" s="395"/>
      <c r="V640" s="395"/>
      <c r="W640" s="395"/>
      <c r="X640" s="395">
        <v>0</v>
      </c>
      <c r="Y640" s="395">
        <v>0</v>
      </c>
      <c r="Z640" s="395"/>
      <c r="AA640" s="395"/>
      <c r="AB640" s="395"/>
      <c r="AC640" s="395"/>
      <c r="AD640" s="395">
        <v>9.9994857407333364E-4</v>
      </c>
      <c r="AE640" s="395">
        <v>0</v>
      </c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</row>
    <row r="641" spans="1:42">
      <c r="A641" s="395">
        <v>9</v>
      </c>
      <c r="B641" s="395">
        <v>137</v>
      </c>
      <c r="C641" s="395">
        <v>2006</v>
      </c>
      <c r="D641" s="395">
        <v>99</v>
      </c>
      <c r="E641" s="395">
        <v>99</v>
      </c>
      <c r="F641" s="395">
        <v>99</v>
      </c>
      <c r="G641" s="395">
        <v>99</v>
      </c>
      <c r="H641" s="395">
        <v>99</v>
      </c>
      <c r="I641" s="395">
        <v>99</v>
      </c>
      <c r="J641" s="395">
        <v>999</v>
      </c>
      <c r="K641" s="395">
        <v>99</v>
      </c>
      <c r="L641" s="395">
        <v>2</v>
      </c>
      <c r="M641" s="395">
        <v>99</v>
      </c>
      <c r="N641" s="395">
        <v>99</v>
      </c>
      <c r="O641" s="395">
        <v>99</v>
      </c>
      <c r="P641" s="395">
        <v>9999</v>
      </c>
      <c r="Q641" s="395">
        <v>22</v>
      </c>
      <c r="R641" s="395">
        <v>32</v>
      </c>
      <c r="S641" s="395">
        <v>32</v>
      </c>
      <c r="T641" s="395">
        <v>2</v>
      </c>
      <c r="U641" s="395">
        <v>37.34375</v>
      </c>
      <c r="V641" s="395">
        <v>82.485780065005386</v>
      </c>
      <c r="W641" s="395">
        <v>76.134375000000006</v>
      </c>
      <c r="X641" s="395">
        <v>0</v>
      </c>
      <c r="Y641" s="395">
        <v>0</v>
      </c>
      <c r="Z641" s="395"/>
      <c r="AA641" s="395">
        <v>16.057078061072446</v>
      </c>
      <c r="AB641" s="395">
        <v>1.593137137066361</v>
      </c>
      <c r="AC641" s="395">
        <v>3.45981074596261</v>
      </c>
      <c r="AD641" s="395">
        <v>2.2855967407390478E-3</v>
      </c>
      <c r="AE641" s="395">
        <v>2.3294537253458168E-3</v>
      </c>
      <c r="AF641" s="395"/>
      <c r="AG641" s="395"/>
      <c r="AH641" s="395"/>
      <c r="AI641" s="395"/>
      <c r="AJ641" s="395"/>
      <c r="AK641" s="395"/>
      <c r="AL641" s="395"/>
      <c r="AM641" s="395"/>
      <c r="AN641" s="395"/>
      <c r="AO641" s="395"/>
      <c r="AP641" s="395"/>
    </row>
    <row r="642" spans="1:42">
      <c r="A642" s="395">
        <v>9</v>
      </c>
      <c r="B642" s="395">
        <v>138</v>
      </c>
      <c r="C642" s="395">
        <v>2006</v>
      </c>
      <c r="D642" s="395">
        <v>99</v>
      </c>
      <c r="E642" s="395">
        <v>99</v>
      </c>
      <c r="F642" s="395">
        <v>99</v>
      </c>
      <c r="G642" s="395">
        <v>99</v>
      </c>
      <c r="H642" s="395">
        <v>99</v>
      </c>
      <c r="I642" s="395">
        <v>99</v>
      </c>
      <c r="J642" s="395">
        <v>999</v>
      </c>
      <c r="K642" s="395">
        <v>99</v>
      </c>
      <c r="L642" s="395">
        <v>5</v>
      </c>
      <c r="M642" s="395">
        <v>99</v>
      </c>
      <c r="N642" s="395">
        <v>99</v>
      </c>
      <c r="O642" s="395">
        <v>99</v>
      </c>
      <c r="P642" s="395">
        <v>9999</v>
      </c>
      <c r="Q642" s="395">
        <v>163</v>
      </c>
      <c r="R642" s="395">
        <v>227</v>
      </c>
      <c r="S642" s="395">
        <v>222</v>
      </c>
      <c r="T642" s="395">
        <v>5</v>
      </c>
      <c r="U642" s="395">
        <v>42.990990990991001</v>
      </c>
      <c r="V642" s="395">
        <v>90.722087200960502</v>
      </c>
      <c r="W642" s="395">
        <v>82.33738738738738</v>
      </c>
      <c r="X642" s="395">
        <v>0</v>
      </c>
      <c r="Y642" s="395">
        <v>0</v>
      </c>
      <c r="Z642" s="395"/>
      <c r="AA642" s="395">
        <v>13.214880311328219</v>
      </c>
      <c r="AB642" s="395">
        <v>1.5067146737277612</v>
      </c>
      <c r="AC642" s="395">
        <v>2.4314162636976779</v>
      </c>
      <c r="AD642" s="395">
        <v>1.6213451879617619E-2</v>
      </c>
      <c r="AE642" s="395">
        <v>1.7477261297961521E-2</v>
      </c>
      <c r="AF642" s="395"/>
      <c r="AG642" s="395"/>
      <c r="AH642" s="395"/>
      <c r="AI642" s="395"/>
      <c r="AJ642" s="395"/>
      <c r="AK642" s="395"/>
      <c r="AL642" s="395"/>
      <c r="AM642" s="395"/>
      <c r="AN642" s="395"/>
      <c r="AO642" s="395"/>
      <c r="AP642" s="395"/>
    </row>
    <row r="643" spans="1:42">
      <c r="A643" s="395">
        <v>9</v>
      </c>
      <c r="B643" s="395">
        <v>139</v>
      </c>
      <c r="C643" s="395">
        <v>2006</v>
      </c>
      <c r="D643" s="395">
        <v>99</v>
      </c>
      <c r="E643" s="395">
        <v>99</v>
      </c>
      <c r="F643" s="395">
        <v>99</v>
      </c>
      <c r="G643" s="395">
        <v>99</v>
      </c>
      <c r="H643" s="395">
        <v>99</v>
      </c>
      <c r="I643" s="395">
        <v>99</v>
      </c>
      <c r="J643" s="395">
        <v>999</v>
      </c>
      <c r="K643" s="395">
        <v>99</v>
      </c>
      <c r="L643" s="395">
        <v>8</v>
      </c>
      <c r="M643" s="395">
        <v>99</v>
      </c>
      <c r="N643" s="395">
        <v>99</v>
      </c>
      <c r="O643" s="395">
        <v>99</v>
      </c>
      <c r="P643" s="395">
        <v>9999</v>
      </c>
      <c r="Q643" s="395">
        <v>1532</v>
      </c>
      <c r="R643" s="395">
        <v>5942</v>
      </c>
      <c r="S643" s="395">
        <v>5913</v>
      </c>
      <c r="T643" s="395">
        <v>8</v>
      </c>
      <c r="U643" s="395">
        <v>48.182648401826476</v>
      </c>
      <c r="V643" s="395">
        <v>88.0692394358869</v>
      </c>
      <c r="W643" s="395">
        <v>80.853695247758949</v>
      </c>
      <c r="X643" s="395">
        <v>0</v>
      </c>
      <c r="Y643" s="395">
        <v>0</v>
      </c>
      <c r="Z643" s="395"/>
      <c r="AA643" s="395">
        <v>9.5715481702242489</v>
      </c>
      <c r="AB643" s="395">
        <v>1.0675430606648444</v>
      </c>
      <c r="AC643" s="395">
        <v>-3.7477958371591886</v>
      </c>
      <c r="AD643" s="395">
        <v>0.42440674479598178</v>
      </c>
      <c r="AE643" s="395">
        <v>0.45712089631726593</v>
      </c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</row>
    <row r="644" spans="1:42">
      <c r="A644" s="395">
        <v>9</v>
      </c>
      <c r="B644" s="395">
        <v>140</v>
      </c>
      <c r="C644" s="395">
        <v>2006</v>
      </c>
      <c r="D644" s="395">
        <v>99</v>
      </c>
      <c r="E644" s="395">
        <v>99</v>
      </c>
      <c r="F644" s="395">
        <v>99</v>
      </c>
      <c r="G644" s="395">
        <v>99</v>
      </c>
      <c r="H644" s="395">
        <v>99</v>
      </c>
      <c r="I644" s="395">
        <v>99</v>
      </c>
      <c r="J644" s="395">
        <v>999</v>
      </c>
      <c r="K644" s="395">
        <v>99</v>
      </c>
      <c r="L644" s="395">
        <v>11</v>
      </c>
      <c r="M644" s="395">
        <v>99</v>
      </c>
      <c r="N644" s="395">
        <v>99</v>
      </c>
      <c r="O644" s="395">
        <v>99</v>
      </c>
      <c r="P644" s="395">
        <v>9999</v>
      </c>
      <c r="Q644" s="395">
        <v>3025</v>
      </c>
      <c r="R644" s="395">
        <v>185182</v>
      </c>
      <c r="S644" s="395">
        <v>184402</v>
      </c>
      <c r="T644" s="395">
        <v>11</v>
      </c>
      <c r="U644" s="395">
        <v>53.077602195203966</v>
      </c>
      <c r="V644" s="395">
        <v>84.130943814018451</v>
      </c>
      <c r="W644" s="395">
        <v>77.30363987375344</v>
      </c>
      <c r="X644" s="395">
        <v>0</v>
      </c>
      <c r="Y644" s="395">
        <v>0</v>
      </c>
      <c r="Z644" s="395"/>
      <c r="AA644" s="395">
        <v>8.2326705535097879</v>
      </c>
      <c r="AB644" s="395">
        <v>1.0199884942397326</v>
      </c>
      <c r="AC644" s="395">
        <v>-12.685277139753961</v>
      </c>
      <c r="AD644" s="395">
        <v>13.226605488860571</v>
      </c>
      <c r="AE644" s="395">
        <v>13.629781471252484</v>
      </c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</row>
    <row r="645" spans="1:42">
      <c r="A645" s="395">
        <v>9</v>
      </c>
      <c r="B645" s="395">
        <v>141</v>
      </c>
      <c r="C645" s="395">
        <v>2006</v>
      </c>
      <c r="D645" s="395">
        <v>99</v>
      </c>
      <c r="E645" s="395">
        <v>99</v>
      </c>
      <c r="F645" s="395">
        <v>99</v>
      </c>
      <c r="G645" s="395">
        <v>99</v>
      </c>
      <c r="H645" s="395">
        <v>99</v>
      </c>
      <c r="I645" s="395">
        <v>99</v>
      </c>
      <c r="J645" s="395">
        <v>999</v>
      </c>
      <c r="K645" s="395">
        <v>99</v>
      </c>
      <c r="L645" s="395">
        <v>14</v>
      </c>
      <c r="M645" s="395">
        <v>99</v>
      </c>
      <c r="N645" s="395">
        <v>99</v>
      </c>
      <c r="O645" s="395">
        <v>99</v>
      </c>
      <c r="P645" s="395">
        <v>9999</v>
      </c>
      <c r="Q645" s="395">
        <v>3331</v>
      </c>
      <c r="R645" s="395">
        <v>994664</v>
      </c>
      <c r="S645" s="395">
        <v>991547</v>
      </c>
      <c r="T645" s="395">
        <v>14</v>
      </c>
      <c r="U645" s="395">
        <v>57.17313450597905</v>
      </c>
      <c r="V645" s="395">
        <v>81.226712980118691</v>
      </c>
      <c r="W645" s="395">
        <v>74.730195845481745</v>
      </c>
      <c r="X645" s="395">
        <v>0</v>
      </c>
      <c r="Y645" s="395">
        <v>0</v>
      </c>
      <c r="Z645" s="395"/>
      <c r="AA645" s="395">
        <v>8.228838080078841</v>
      </c>
      <c r="AB645" s="395">
        <v>1.1980920120184959</v>
      </c>
      <c r="AC645" s="395">
        <v>-12.888465109154769</v>
      </c>
      <c r="AD645" s="395">
        <v>71.043774891577002</v>
      </c>
      <c r="AE645" s="395">
        <v>70.848840603257941</v>
      </c>
      <c r="AF645" s="395"/>
      <c r="AG645" s="395"/>
      <c r="AH645" s="395"/>
      <c r="AI645" s="395"/>
      <c r="AJ645" s="395"/>
      <c r="AK645" s="395"/>
      <c r="AL645" s="395"/>
      <c r="AM645" s="395"/>
      <c r="AN645" s="395"/>
      <c r="AO645" s="395"/>
      <c r="AP645" s="395"/>
    </row>
    <row r="646" spans="1:42">
      <c r="A646" s="395">
        <v>9</v>
      </c>
      <c r="B646" s="395">
        <v>142</v>
      </c>
      <c r="C646" s="395">
        <v>2006</v>
      </c>
      <c r="D646" s="395">
        <v>99</v>
      </c>
      <c r="E646" s="395">
        <v>99</v>
      </c>
      <c r="F646" s="395">
        <v>99</v>
      </c>
      <c r="G646" s="395">
        <v>99</v>
      </c>
      <c r="H646" s="395">
        <v>99</v>
      </c>
      <c r="I646" s="395">
        <v>99</v>
      </c>
      <c r="J646" s="395">
        <v>999</v>
      </c>
      <c r="K646" s="395">
        <v>99</v>
      </c>
      <c r="L646" s="395">
        <v>17</v>
      </c>
      <c r="M646" s="395">
        <v>99</v>
      </c>
      <c r="N646" s="395">
        <v>99</v>
      </c>
      <c r="O646" s="395">
        <v>99</v>
      </c>
      <c r="P646" s="395">
        <v>9999</v>
      </c>
      <c r="Q646" s="395">
        <v>2944</v>
      </c>
      <c r="R646" s="395">
        <v>214011</v>
      </c>
      <c r="S646" s="395">
        <v>213275</v>
      </c>
      <c r="T646" s="395">
        <v>17</v>
      </c>
      <c r="U646" s="395">
        <v>60.523085218614447</v>
      </c>
      <c r="V646" s="395">
        <v>80.201050708825306</v>
      </c>
      <c r="W646" s="395">
        <v>73.775651154612675</v>
      </c>
      <c r="X646" s="395">
        <v>0</v>
      </c>
      <c r="Y646" s="395">
        <v>0</v>
      </c>
      <c r="Z646" s="395"/>
      <c r="AA646" s="395">
        <v>8.5348385855910394</v>
      </c>
      <c r="AB646" s="395">
        <v>0.5558950386471031</v>
      </c>
      <c r="AC646" s="395">
        <v>3.0182777063774155</v>
      </c>
      <c r="AD646" s="395">
        <v>15.285713877572013</v>
      </c>
      <c r="AE646" s="395">
        <v>15.044450314149019</v>
      </c>
      <c r="AF646" s="395"/>
      <c r="AG646" s="395"/>
      <c r="AH646" s="395"/>
      <c r="AI646" s="395"/>
      <c r="AJ646" s="395"/>
      <c r="AK646" s="395"/>
      <c r="AL646" s="395"/>
      <c r="AM646" s="395"/>
      <c r="AN646" s="395"/>
      <c r="AO646" s="395"/>
      <c r="AP646" s="395"/>
    </row>
    <row r="647" spans="1:42">
      <c r="A647" s="395">
        <v>9</v>
      </c>
      <c r="B647" s="395">
        <v>143</v>
      </c>
      <c r="C647" s="395">
        <v>2005</v>
      </c>
      <c r="D647" s="395">
        <v>99</v>
      </c>
      <c r="E647" s="395">
        <v>99</v>
      </c>
      <c r="F647" s="395">
        <v>99</v>
      </c>
      <c r="G647" s="395">
        <v>99</v>
      </c>
      <c r="H647" s="395">
        <v>99</v>
      </c>
      <c r="I647" s="395">
        <v>99</v>
      </c>
      <c r="J647" s="395">
        <v>999</v>
      </c>
      <c r="K647" s="395">
        <v>99</v>
      </c>
      <c r="L647" s="395">
        <v>1</v>
      </c>
      <c r="M647" s="395">
        <v>99</v>
      </c>
      <c r="N647" s="395">
        <v>99</v>
      </c>
      <c r="O647" s="395">
        <v>99</v>
      </c>
      <c r="P647" s="395">
        <v>9999</v>
      </c>
      <c r="Q647" s="395">
        <v>6</v>
      </c>
      <c r="R647" s="395">
        <v>6</v>
      </c>
      <c r="S647" s="395">
        <v>0</v>
      </c>
      <c r="T647" s="395">
        <v>1</v>
      </c>
      <c r="U647" s="395"/>
      <c r="V647" s="395"/>
      <c r="W647" s="395"/>
      <c r="X647" s="395">
        <v>0</v>
      </c>
      <c r="Y647" s="395">
        <v>0</v>
      </c>
      <c r="Z647" s="395"/>
      <c r="AA647" s="395"/>
      <c r="AB647" s="395"/>
      <c r="AC647" s="395"/>
      <c r="AD647" s="395">
        <v>4.3942265721810304E-4</v>
      </c>
      <c r="AE647" s="395">
        <v>0</v>
      </c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</row>
    <row r="648" spans="1:42">
      <c r="A648" s="395">
        <v>9</v>
      </c>
      <c r="B648" s="395">
        <v>144</v>
      </c>
      <c r="C648" s="395">
        <v>2005</v>
      </c>
      <c r="D648" s="395">
        <v>99</v>
      </c>
      <c r="E648" s="395">
        <v>99</v>
      </c>
      <c r="F648" s="395">
        <v>99</v>
      </c>
      <c r="G648" s="395">
        <v>99</v>
      </c>
      <c r="H648" s="395">
        <v>99</v>
      </c>
      <c r="I648" s="395">
        <v>99</v>
      </c>
      <c r="J648" s="395">
        <v>999</v>
      </c>
      <c r="K648" s="395">
        <v>99</v>
      </c>
      <c r="L648" s="395">
        <v>2</v>
      </c>
      <c r="M648" s="395">
        <v>99</v>
      </c>
      <c r="N648" s="395">
        <v>99</v>
      </c>
      <c r="O648" s="395">
        <v>99</v>
      </c>
      <c r="P648" s="395">
        <v>9999</v>
      </c>
      <c r="Q648" s="395">
        <v>30</v>
      </c>
      <c r="R648" s="395">
        <v>52</v>
      </c>
      <c r="S648" s="395">
        <v>52</v>
      </c>
      <c r="T648" s="395">
        <v>2</v>
      </c>
      <c r="U648" s="395">
        <v>36.788461538461554</v>
      </c>
      <c r="V648" s="395">
        <v>74.610384198683221</v>
      </c>
      <c r="W648" s="395">
        <v>68.865384615384627</v>
      </c>
      <c r="X648" s="395">
        <v>0</v>
      </c>
      <c r="Y648" s="395">
        <v>0</v>
      </c>
      <c r="Z648" s="395"/>
      <c r="AA648" s="395">
        <v>13.385653695358743</v>
      </c>
      <c r="AB648" s="395">
        <v>1.6679851786550022</v>
      </c>
      <c r="AC648" s="395">
        <v>30.974748713212684</v>
      </c>
      <c r="AD648" s="395">
        <v>3.808329695890227E-3</v>
      </c>
      <c r="AE648" s="395">
        <v>3.50698964434531E-3</v>
      </c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</row>
    <row r="649" spans="1:42">
      <c r="A649" s="395">
        <v>9</v>
      </c>
      <c r="B649" s="395">
        <v>145</v>
      </c>
      <c r="C649" s="395">
        <v>2005</v>
      </c>
      <c r="D649" s="395">
        <v>99</v>
      </c>
      <c r="E649" s="395">
        <v>99</v>
      </c>
      <c r="F649" s="395">
        <v>99</v>
      </c>
      <c r="G649" s="395">
        <v>99</v>
      </c>
      <c r="H649" s="395">
        <v>99</v>
      </c>
      <c r="I649" s="395">
        <v>99</v>
      </c>
      <c r="J649" s="395">
        <v>999</v>
      </c>
      <c r="K649" s="395">
        <v>99</v>
      </c>
      <c r="L649" s="395">
        <v>5</v>
      </c>
      <c r="M649" s="395">
        <v>99</v>
      </c>
      <c r="N649" s="395">
        <v>99</v>
      </c>
      <c r="O649" s="395">
        <v>99</v>
      </c>
      <c r="P649" s="395">
        <v>9999</v>
      </c>
      <c r="Q649" s="395">
        <v>202</v>
      </c>
      <c r="R649" s="395">
        <v>316</v>
      </c>
      <c r="S649" s="395">
        <v>315</v>
      </c>
      <c r="T649" s="395">
        <v>5</v>
      </c>
      <c r="U649" s="395">
        <v>42.936507936507937</v>
      </c>
      <c r="V649" s="395">
        <v>86.77879241259518</v>
      </c>
      <c r="W649" s="395">
        <v>79.940317460317374</v>
      </c>
      <c r="X649" s="395">
        <v>0</v>
      </c>
      <c r="Y649" s="395">
        <v>0</v>
      </c>
      <c r="Z649" s="395"/>
      <c r="AA649" s="395">
        <v>13.220808270593908</v>
      </c>
      <c r="AB649" s="395">
        <v>1.2146332109894977</v>
      </c>
      <c r="AC649" s="395">
        <v>2.995139956105842</v>
      </c>
      <c r="AD649" s="395">
        <v>2.3142926613486759E-2</v>
      </c>
      <c r="AE649" s="395">
        <v>2.4660767280700394E-2</v>
      </c>
      <c r="AF649" s="395"/>
      <c r="AG649" s="395"/>
      <c r="AH649" s="395"/>
      <c r="AI649" s="395"/>
      <c r="AJ649" s="395"/>
      <c r="AK649" s="395"/>
      <c r="AL649" s="395"/>
      <c r="AM649" s="395"/>
      <c r="AN649" s="395"/>
      <c r="AO649" s="395"/>
      <c r="AP649" s="395"/>
    </row>
    <row r="650" spans="1:42">
      <c r="A650" s="395">
        <v>9</v>
      </c>
      <c r="B650" s="395">
        <v>146</v>
      </c>
      <c r="C650" s="395">
        <v>2005</v>
      </c>
      <c r="D650" s="395">
        <v>99</v>
      </c>
      <c r="E650" s="395">
        <v>99</v>
      </c>
      <c r="F650" s="395">
        <v>99</v>
      </c>
      <c r="G650" s="395">
        <v>99</v>
      </c>
      <c r="H650" s="395">
        <v>99</v>
      </c>
      <c r="I650" s="395">
        <v>99</v>
      </c>
      <c r="J650" s="395">
        <v>999</v>
      </c>
      <c r="K650" s="395">
        <v>99</v>
      </c>
      <c r="L650" s="395">
        <v>8</v>
      </c>
      <c r="M650" s="395">
        <v>99</v>
      </c>
      <c r="N650" s="395">
        <v>99</v>
      </c>
      <c r="O650" s="395">
        <v>99</v>
      </c>
      <c r="P650" s="395">
        <v>9999</v>
      </c>
      <c r="Q650" s="395">
        <v>1699</v>
      </c>
      <c r="R650" s="395">
        <v>6995</v>
      </c>
      <c r="S650" s="395">
        <v>6992</v>
      </c>
      <c r="T650" s="395">
        <v>8</v>
      </c>
      <c r="U650" s="395">
        <v>48.16633295194508</v>
      </c>
      <c r="V650" s="395">
        <v>87.691303604057026</v>
      </c>
      <c r="W650" s="395">
        <v>80.919479405034366</v>
      </c>
      <c r="X650" s="395">
        <v>0</v>
      </c>
      <c r="Y650" s="395">
        <v>0</v>
      </c>
      <c r="Z650" s="395"/>
      <c r="AA650" s="395">
        <v>9.6704009382057787</v>
      </c>
      <c r="AB650" s="395">
        <v>1.0889734144511163</v>
      </c>
      <c r="AC650" s="395">
        <v>-6.6492735479948788</v>
      </c>
      <c r="AD650" s="395">
        <v>0.51229358120677182</v>
      </c>
      <c r="AE650" s="395">
        <v>0.55409554981415532</v>
      </c>
      <c r="AF650" s="395"/>
      <c r="AG650" s="395"/>
      <c r="AH650" s="395"/>
      <c r="AI650" s="395"/>
      <c r="AJ650" s="395"/>
      <c r="AK650" s="395"/>
      <c r="AL650" s="395"/>
      <c r="AM650" s="395"/>
      <c r="AN650" s="395"/>
      <c r="AO650" s="395"/>
      <c r="AP650" s="395"/>
    </row>
    <row r="651" spans="1:42">
      <c r="A651" s="395">
        <v>9</v>
      </c>
      <c r="B651" s="395">
        <v>147</v>
      </c>
      <c r="C651" s="395">
        <v>2005</v>
      </c>
      <c r="D651" s="395">
        <v>99</v>
      </c>
      <c r="E651" s="395">
        <v>99</v>
      </c>
      <c r="F651" s="395">
        <v>99</v>
      </c>
      <c r="G651" s="395">
        <v>99</v>
      </c>
      <c r="H651" s="395">
        <v>99</v>
      </c>
      <c r="I651" s="395">
        <v>99</v>
      </c>
      <c r="J651" s="395">
        <v>999</v>
      </c>
      <c r="K651" s="395">
        <v>99</v>
      </c>
      <c r="L651" s="395">
        <v>11</v>
      </c>
      <c r="M651" s="395">
        <v>99</v>
      </c>
      <c r="N651" s="395">
        <v>99</v>
      </c>
      <c r="O651" s="395">
        <v>99</v>
      </c>
      <c r="P651" s="395">
        <v>9999</v>
      </c>
      <c r="Q651" s="395">
        <v>3280</v>
      </c>
      <c r="R651" s="395">
        <v>196401</v>
      </c>
      <c r="S651" s="395">
        <v>196341</v>
      </c>
      <c r="T651" s="395">
        <v>11</v>
      </c>
      <c r="U651" s="395">
        <v>53.046531289949613</v>
      </c>
      <c r="V651" s="395">
        <v>83.599424935316378</v>
      </c>
      <c r="W651" s="395">
        <v>77.140465822217692</v>
      </c>
      <c r="X651" s="395">
        <v>0</v>
      </c>
      <c r="Y651" s="395">
        <v>0</v>
      </c>
      <c r="Z651" s="395"/>
      <c r="AA651" s="395">
        <v>8.3079922279196108</v>
      </c>
      <c r="AB651" s="395">
        <v>1.0341717252458686</v>
      </c>
      <c r="AC651" s="395">
        <v>-13.039909135297657</v>
      </c>
      <c r="AD651" s="395">
        <v>14.383841550048778</v>
      </c>
      <c r="AE651" s="395">
        <v>14.832809468961324</v>
      </c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</row>
    <row r="652" spans="1:42">
      <c r="A652" s="395">
        <v>9</v>
      </c>
      <c r="B652" s="395">
        <v>148</v>
      </c>
      <c r="C652" s="395">
        <v>2005</v>
      </c>
      <c r="D652" s="395">
        <v>99</v>
      </c>
      <c r="E652" s="395">
        <v>99</v>
      </c>
      <c r="F652" s="395">
        <v>99</v>
      </c>
      <c r="G652" s="395">
        <v>99</v>
      </c>
      <c r="H652" s="395">
        <v>99</v>
      </c>
      <c r="I652" s="395">
        <v>99</v>
      </c>
      <c r="J652" s="395">
        <v>999</v>
      </c>
      <c r="K652" s="395">
        <v>99</v>
      </c>
      <c r="L652" s="395">
        <v>14</v>
      </c>
      <c r="M652" s="395">
        <v>99</v>
      </c>
      <c r="N652" s="395">
        <v>99</v>
      </c>
      <c r="O652" s="395">
        <v>99</v>
      </c>
      <c r="P652" s="395">
        <v>9999</v>
      </c>
      <c r="Q652" s="395">
        <v>3631</v>
      </c>
      <c r="R652" s="395">
        <v>965445</v>
      </c>
      <c r="S652" s="395">
        <v>965127</v>
      </c>
      <c r="T652" s="395">
        <v>14.000058004339969</v>
      </c>
      <c r="U652" s="395">
        <v>57.13867501375465</v>
      </c>
      <c r="V652" s="395">
        <v>80.770218575619225</v>
      </c>
      <c r="W652" s="395">
        <v>74.527943887177855</v>
      </c>
      <c r="X652" s="395">
        <v>0</v>
      </c>
      <c r="Y652" s="395">
        <v>0</v>
      </c>
      <c r="Z652" s="395"/>
      <c r="AA652" s="395">
        <v>8.1305680961253106</v>
      </c>
      <c r="AB652" s="395">
        <v>1.22666394440753</v>
      </c>
      <c r="AC652" s="395">
        <v>-12.102808558584313</v>
      </c>
      <c r="AD652" s="395">
        <v>70.706401216321922</v>
      </c>
      <c r="AE652" s="395">
        <v>70.442338954239204</v>
      </c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</row>
    <row r="653" spans="1:42">
      <c r="A653" s="395">
        <v>9</v>
      </c>
      <c r="B653" s="395">
        <v>149</v>
      </c>
      <c r="C653" s="395">
        <v>2005</v>
      </c>
      <c r="D653" s="395">
        <v>99</v>
      </c>
      <c r="E653" s="395">
        <v>99</v>
      </c>
      <c r="F653" s="395">
        <v>99</v>
      </c>
      <c r="G653" s="395">
        <v>99</v>
      </c>
      <c r="H653" s="395">
        <v>99</v>
      </c>
      <c r="I653" s="395">
        <v>99</v>
      </c>
      <c r="J653" s="395">
        <v>999</v>
      </c>
      <c r="K653" s="395">
        <v>99</v>
      </c>
      <c r="L653" s="395">
        <v>17</v>
      </c>
      <c r="M653" s="395">
        <v>99</v>
      </c>
      <c r="N653" s="395">
        <v>99</v>
      </c>
      <c r="O653" s="395">
        <v>99</v>
      </c>
      <c r="P653" s="395">
        <v>9999</v>
      </c>
      <c r="Q653" s="395">
        <v>3190</v>
      </c>
      <c r="R653" s="395">
        <v>196213</v>
      </c>
      <c r="S653" s="395">
        <v>196114</v>
      </c>
      <c r="T653" s="395">
        <v>17</v>
      </c>
      <c r="U653" s="395">
        <v>60.517902852422573</v>
      </c>
      <c r="V653" s="395">
        <v>79.818201346642681</v>
      </c>
      <c r="W653" s="395">
        <v>73.635991311176895</v>
      </c>
      <c r="X653" s="395">
        <v>0</v>
      </c>
      <c r="Y653" s="395">
        <v>0</v>
      </c>
      <c r="Z653" s="395"/>
      <c r="AA653" s="395">
        <v>8.5157269309681123</v>
      </c>
      <c r="AB653" s="395">
        <v>0.62599704000846956</v>
      </c>
      <c r="AC653" s="395">
        <v>4.1293414687747925</v>
      </c>
      <c r="AD653" s="395">
        <v>14.37007297345594</v>
      </c>
      <c r="AE653" s="395">
        <v>14.142588270060276</v>
      </c>
      <c r="AF653" s="395"/>
      <c r="AG653" s="395"/>
      <c r="AH653" s="395"/>
      <c r="AI653" s="395"/>
      <c r="AJ653" s="395"/>
      <c r="AK653" s="395"/>
      <c r="AL653" s="395"/>
      <c r="AM653" s="395"/>
      <c r="AN653" s="395"/>
      <c r="AO653" s="395"/>
      <c r="AP653" s="395"/>
    </row>
    <row r="654" spans="1:42">
      <c r="A654" s="395">
        <v>9</v>
      </c>
      <c r="B654" s="395">
        <v>150</v>
      </c>
      <c r="C654" s="395">
        <v>2004</v>
      </c>
      <c r="D654" s="395">
        <v>99</v>
      </c>
      <c r="E654" s="395">
        <v>99</v>
      </c>
      <c r="F654" s="395">
        <v>99</v>
      </c>
      <c r="G654" s="395">
        <v>99</v>
      </c>
      <c r="H654" s="395">
        <v>99</v>
      </c>
      <c r="I654" s="395">
        <v>99</v>
      </c>
      <c r="J654" s="395">
        <v>999</v>
      </c>
      <c r="K654" s="395">
        <v>99</v>
      </c>
      <c r="L654" s="395">
        <v>1</v>
      </c>
      <c r="M654" s="395">
        <v>99</v>
      </c>
      <c r="N654" s="395">
        <v>99</v>
      </c>
      <c r="O654" s="395">
        <v>99</v>
      </c>
      <c r="P654" s="395">
        <v>9999</v>
      </c>
      <c r="Q654" s="395">
        <v>2</v>
      </c>
      <c r="R654" s="395">
        <v>2</v>
      </c>
      <c r="S654" s="395">
        <v>0</v>
      </c>
      <c r="T654" s="395">
        <v>1</v>
      </c>
      <c r="U654" s="395"/>
      <c r="V654" s="395"/>
      <c r="W654" s="395"/>
      <c r="X654" s="395">
        <v>0</v>
      </c>
      <c r="Y654" s="395">
        <v>0</v>
      </c>
      <c r="Z654" s="395"/>
      <c r="AA654" s="395"/>
      <c r="AB654" s="395"/>
      <c r="AC654" s="395"/>
      <c r="AD654" s="395">
        <v>1.4605085782971349E-4</v>
      </c>
      <c r="AE654" s="395">
        <v>0</v>
      </c>
      <c r="AF654" s="395"/>
      <c r="AG654" s="395"/>
      <c r="AH654" s="395"/>
      <c r="AI654" s="395"/>
      <c r="AJ654" s="395"/>
      <c r="AK654" s="395"/>
      <c r="AL654" s="395"/>
      <c r="AM654" s="395"/>
      <c r="AN654" s="395"/>
      <c r="AO654" s="395"/>
      <c r="AP654" s="395"/>
    </row>
    <row r="655" spans="1:42">
      <c r="A655" s="395">
        <v>9</v>
      </c>
      <c r="B655" s="395">
        <v>151</v>
      </c>
      <c r="C655" s="395">
        <v>2004</v>
      </c>
      <c r="D655" s="395">
        <v>99</v>
      </c>
      <c r="E655" s="395">
        <v>99</v>
      </c>
      <c r="F655" s="395">
        <v>99</v>
      </c>
      <c r="G655" s="395">
        <v>99</v>
      </c>
      <c r="H655" s="395">
        <v>99</v>
      </c>
      <c r="I655" s="395">
        <v>99</v>
      </c>
      <c r="J655" s="395">
        <v>999</v>
      </c>
      <c r="K655" s="395">
        <v>99</v>
      </c>
      <c r="L655" s="395">
        <v>2</v>
      </c>
      <c r="M655" s="395">
        <v>99</v>
      </c>
      <c r="N655" s="395">
        <v>99</v>
      </c>
      <c r="O655" s="395">
        <v>99</v>
      </c>
      <c r="P655" s="395">
        <v>9999</v>
      </c>
      <c r="Q655" s="395">
        <v>47</v>
      </c>
      <c r="R655" s="395">
        <v>71</v>
      </c>
      <c r="S655" s="395">
        <v>71</v>
      </c>
      <c r="T655" s="395">
        <v>2</v>
      </c>
      <c r="U655" s="395">
        <v>36.521126760563376</v>
      </c>
      <c r="V655" s="395">
        <v>82.984145392397693</v>
      </c>
      <c r="W655" s="395">
        <v>76.594366197183106</v>
      </c>
      <c r="X655" s="395">
        <v>0</v>
      </c>
      <c r="Y655" s="395">
        <v>0</v>
      </c>
      <c r="Z655" s="395"/>
      <c r="AA655" s="395">
        <v>16.855816794494412</v>
      </c>
      <c r="AB655" s="395">
        <v>1.7021871177786143</v>
      </c>
      <c r="AC655" s="395">
        <v>-4.9379427072135282</v>
      </c>
      <c r="AD655" s="395">
        <v>5.184805452954828E-3</v>
      </c>
      <c r="AE655" s="395">
        <v>5.2993526934526306E-3</v>
      </c>
      <c r="AF655" s="395"/>
      <c r="AG655" s="395"/>
      <c r="AH655" s="395"/>
      <c r="AI655" s="395"/>
      <c r="AJ655" s="395"/>
      <c r="AK655" s="395"/>
      <c r="AL655" s="395"/>
      <c r="AM655" s="395"/>
      <c r="AN655" s="395"/>
      <c r="AO655" s="395"/>
      <c r="AP655" s="395"/>
    </row>
    <row r="656" spans="1:42">
      <c r="A656" s="395">
        <v>9</v>
      </c>
      <c r="B656" s="395">
        <v>152</v>
      </c>
      <c r="C656" s="395">
        <v>2004</v>
      </c>
      <c r="D656" s="395">
        <v>99</v>
      </c>
      <c r="E656" s="395">
        <v>99</v>
      </c>
      <c r="F656" s="395">
        <v>99</v>
      </c>
      <c r="G656" s="395">
        <v>99</v>
      </c>
      <c r="H656" s="395">
        <v>99</v>
      </c>
      <c r="I656" s="395">
        <v>99</v>
      </c>
      <c r="J656" s="395">
        <v>999</v>
      </c>
      <c r="K656" s="395">
        <v>99</v>
      </c>
      <c r="L656" s="395">
        <v>5</v>
      </c>
      <c r="M656" s="395">
        <v>99</v>
      </c>
      <c r="N656" s="395">
        <v>99</v>
      </c>
      <c r="O656" s="395">
        <v>99</v>
      </c>
      <c r="P656" s="395">
        <v>9999</v>
      </c>
      <c r="Q656" s="395">
        <v>259</v>
      </c>
      <c r="R656" s="395">
        <v>424</v>
      </c>
      <c r="S656" s="395">
        <v>416</v>
      </c>
      <c r="T656" s="395">
        <v>5</v>
      </c>
      <c r="U656" s="395">
        <v>42.911057692307686</v>
      </c>
      <c r="V656" s="395">
        <v>90.389303275272951</v>
      </c>
      <c r="W656" s="395">
        <v>82.593509615384662</v>
      </c>
      <c r="X656" s="395">
        <v>0</v>
      </c>
      <c r="Y656" s="395">
        <v>0</v>
      </c>
      <c r="Z656" s="395"/>
      <c r="AA656" s="395">
        <v>13.004547325614157</v>
      </c>
      <c r="AB656" s="395">
        <v>1.2516423197829227</v>
      </c>
      <c r="AC656" s="395">
        <v>7.3112040020768623</v>
      </c>
      <c r="AD656" s="395">
        <v>3.0962781859899258E-2</v>
      </c>
      <c r="AE656" s="395">
        <v>3.3481653719809802E-2</v>
      </c>
      <c r="AF656" s="395"/>
      <c r="AG656" s="395"/>
      <c r="AH656" s="395"/>
      <c r="AI656" s="395"/>
      <c r="AJ656" s="395"/>
      <c r="AK656" s="395"/>
      <c r="AL656" s="395"/>
      <c r="AM656" s="395"/>
      <c r="AN656" s="395"/>
      <c r="AO656" s="395"/>
      <c r="AP656" s="395"/>
    </row>
    <row r="657" spans="1:42">
      <c r="A657" s="395">
        <v>9</v>
      </c>
      <c r="B657" s="395">
        <v>153</v>
      </c>
      <c r="C657" s="395">
        <v>2004</v>
      </c>
      <c r="D657" s="395">
        <v>99</v>
      </c>
      <c r="E657" s="395">
        <v>99</v>
      </c>
      <c r="F657" s="395">
        <v>99</v>
      </c>
      <c r="G657" s="395">
        <v>99</v>
      </c>
      <c r="H657" s="395">
        <v>99</v>
      </c>
      <c r="I657" s="395">
        <v>99</v>
      </c>
      <c r="J657" s="395">
        <v>999</v>
      </c>
      <c r="K657" s="395">
        <v>99</v>
      </c>
      <c r="L657" s="395">
        <v>8</v>
      </c>
      <c r="M657" s="395">
        <v>99</v>
      </c>
      <c r="N657" s="395">
        <v>99</v>
      </c>
      <c r="O657" s="395">
        <v>99</v>
      </c>
      <c r="P657" s="395">
        <v>9999</v>
      </c>
      <c r="Q657" s="395">
        <v>2098</v>
      </c>
      <c r="R657" s="395">
        <v>9972</v>
      </c>
      <c r="S657" s="395">
        <v>9969</v>
      </c>
      <c r="T657" s="395">
        <v>8</v>
      </c>
      <c r="U657" s="395">
        <v>48.170328016852253</v>
      </c>
      <c r="V657" s="395">
        <v>87.889804004548409</v>
      </c>
      <c r="W657" s="395">
        <v>81.103009328919697</v>
      </c>
      <c r="X657" s="395">
        <v>0</v>
      </c>
      <c r="Y657" s="395">
        <v>0</v>
      </c>
      <c r="Z657" s="395"/>
      <c r="AA657" s="395">
        <v>9.4291746143087103</v>
      </c>
      <c r="AB657" s="395">
        <v>1.081992373344641</v>
      </c>
      <c r="AC657" s="395">
        <v>-9.0094474876923716</v>
      </c>
      <c r="AD657" s="395">
        <v>0.72820957713895118</v>
      </c>
      <c r="AE657" s="395">
        <v>0.78787299333681748</v>
      </c>
      <c r="AF657" s="395"/>
      <c r="AG657" s="395"/>
      <c r="AH657" s="395"/>
      <c r="AI657" s="395"/>
      <c r="AJ657" s="395"/>
      <c r="AK657" s="395"/>
      <c r="AL657" s="395"/>
      <c r="AM657" s="395"/>
      <c r="AN657" s="395"/>
      <c r="AO657" s="395"/>
      <c r="AP657" s="395"/>
    </row>
    <row r="658" spans="1:42">
      <c r="A658" s="395">
        <v>9</v>
      </c>
      <c r="B658" s="395">
        <v>154</v>
      </c>
      <c r="C658" s="395">
        <v>2004</v>
      </c>
      <c r="D658" s="395">
        <v>99</v>
      </c>
      <c r="E658" s="395">
        <v>99</v>
      </c>
      <c r="F658" s="395">
        <v>99</v>
      </c>
      <c r="G658" s="395">
        <v>99</v>
      </c>
      <c r="H658" s="395">
        <v>99</v>
      </c>
      <c r="I658" s="395">
        <v>99</v>
      </c>
      <c r="J658" s="395">
        <v>999</v>
      </c>
      <c r="K658" s="395">
        <v>99</v>
      </c>
      <c r="L658" s="395">
        <v>11</v>
      </c>
      <c r="M658" s="395">
        <v>99</v>
      </c>
      <c r="N658" s="395">
        <v>99</v>
      </c>
      <c r="O658" s="395">
        <v>99</v>
      </c>
      <c r="P658" s="395">
        <v>9999</v>
      </c>
      <c r="Q658" s="395">
        <v>3750</v>
      </c>
      <c r="R658" s="395">
        <v>239462</v>
      </c>
      <c r="S658" s="395">
        <v>239398</v>
      </c>
      <c r="T658" s="395">
        <v>11</v>
      </c>
      <c r="U658" s="395">
        <v>52.996157027209925</v>
      </c>
      <c r="V658" s="395">
        <v>83.632851930500379</v>
      </c>
      <c r="W658" s="395">
        <v>77.174439636086646</v>
      </c>
      <c r="X658" s="395">
        <v>0</v>
      </c>
      <c r="Y658" s="395">
        <v>0</v>
      </c>
      <c r="Z658" s="395"/>
      <c r="AA658" s="395">
        <v>8.1851416866547275</v>
      </c>
      <c r="AB658" s="395">
        <v>1.0864065240211156</v>
      </c>
      <c r="AC658" s="395">
        <v>-12.864226452852204</v>
      </c>
      <c r="AD658" s="395">
        <v>17.486815258809425</v>
      </c>
      <c r="AE658" s="395">
        <v>18.003695192969467</v>
      </c>
      <c r="AF658" s="395"/>
      <c r="AG658" s="395"/>
      <c r="AH658" s="395"/>
      <c r="AI658" s="395"/>
      <c r="AJ658" s="395"/>
      <c r="AK658" s="395"/>
      <c r="AL658" s="395"/>
      <c r="AM658" s="395"/>
      <c r="AN658" s="395"/>
      <c r="AO658" s="395"/>
      <c r="AP658" s="395"/>
    </row>
    <row r="659" spans="1:42">
      <c r="A659" s="395">
        <v>9</v>
      </c>
      <c r="B659" s="395">
        <v>155</v>
      </c>
      <c r="C659" s="395">
        <v>2004</v>
      </c>
      <c r="D659" s="395">
        <v>99</v>
      </c>
      <c r="E659" s="395">
        <v>99</v>
      </c>
      <c r="F659" s="395">
        <v>99</v>
      </c>
      <c r="G659" s="395">
        <v>99</v>
      </c>
      <c r="H659" s="395">
        <v>99</v>
      </c>
      <c r="I659" s="395">
        <v>99</v>
      </c>
      <c r="J659" s="395">
        <v>999</v>
      </c>
      <c r="K659" s="395">
        <v>99</v>
      </c>
      <c r="L659" s="395">
        <v>14</v>
      </c>
      <c r="M659" s="395">
        <v>99</v>
      </c>
      <c r="N659" s="395">
        <v>99</v>
      </c>
      <c r="O659" s="395">
        <v>99</v>
      </c>
      <c r="P659" s="395">
        <v>9999</v>
      </c>
      <c r="Q659" s="395">
        <v>4070</v>
      </c>
      <c r="R659" s="395">
        <v>959955</v>
      </c>
      <c r="S659" s="395">
        <v>959560</v>
      </c>
      <c r="T659" s="395">
        <v>14.000014584016956</v>
      </c>
      <c r="U659" s="395">
        <v>57.042146400433552</v>
      </c>
      <c r="V659" s="395">
        <v>80.803329776421435</v>
      </c>
      <c r="W659" s="395">
        <v>74.551485680937006</v>
      </c>
      <c r="X659" s="395">
        <v>0</v>
      </c>
      <c r="Y659" s="395">
        <v>0</v>
      </c>
      <c r="Z659" s="395"/>
      <c r="AA659" s="395">
        <v>8.1343887226376506</v>
      </c>
      <c r="AB659" s="395">
        <v>1.2198605032607344</v>
      </c>
      <c r="AC659" s="395">
        <v>-11.497209521866738</v>
      </c>
      <c r="AD659" s="395">
        <v>70.101125613961287</v>
      </c>
      <c r="AE659" s="395">
        <v>69.71016125835142</v>
      </c>
      <c r="AF659" s="395"/>
      <c r="AG659" s="395"/>
      <c r="AH659" s="395"/>
      <c r="AI659" s="395"/>
      <c r="AJ659" s="395"/>
      <c r="AK659" s="395"/>
      <c r="AL659" s="395"/>
      <c r="AM659" s="395"/>
      <c r="AN659" s="395"/>
      <c r="AO659" s="395"/>
      <c r="AP659" s="395"/>
    </row>
    <row r="660" spans="1:42">
      <c r="A660" s="395">
        <v>9</v>
      </c>
      <c r="B660" s="395">
        <v>156</v>
      </c>
      <c r="C660" s="395">
        <v>2004</v>
      </c>
      <c r="D660" s="395">
        <v>99</v>
      </c>
      <c r="E660" s="395">
        <v>99</v>
      </c>
      <c r="F660" s="395">
        <v>99</v>
      </c>
      <c r="G660" s="395">
        <v>99</v>
      </c>
      <c r="H660" s="395">
        <v>99</v>
      </c>
      <c r="I660" s="395">
        <v>99</v>
      </c>
      <c r="J660" s="395">
        <v>999</v>
      </c>
      <c r="K660" s="395">
        <v>99</v>
      </c>
      <c r="L660" s="395">
        <v>17</v>
      </c>
      <c r="M660" s="395">
        <v>99</v>
      </c>
      <c r="N660" s="395">
        <v>99</v>
      </c>
      <c r="O660" s="395">
        <v>99</v>
      </c>
      <c r="P660" s="395">
        <v>9999</v>
      </c>
      <c r="Q660" s="395">
        <v>3462</v>
      </c>
      <c r="R660" s="395">
        <v>159500</v>
      </c>
      <c r="S660" s="395">
        <v>159279</v>
      </c>
      <c r="T660" s="395">
        <v>16.9998934169279</v>
      </c>
      <c r="U660" s="395">
        <v>60.482197904306254</v>
      </c>
      <c r="V660" s="395">
        <v>80.096333615816846</v>
      </c>
      <c r="W660" s="395">
        <v>73.831059963962986</v>
      </c>
      <c r="X660" s="395">
        <v>0</v>
      </c>
      <c r="Y660" s="395">
        <v>0</v>
      </c>
      <c r="Z660" s="395"/>
      <c r="AA660" s="395">
        <v>8.4508597859873102</v>
      </c>
      <c r="AB660" s="395">
        <v>0.51678590798755697</v>
      </c>
      <c r="AC660" s="395">
        <v>2.3583199676210591</v>
      </c>
      <c r="AD660" s="395">
        <v>11.647555911919648</v>
      </c>
      <c r="AE660" s="395">
        <v>11.459489548929048</v>
      </c>
      <c r="AF660" s="395"/>
      <c r="AG660" s="395"/>
      <c r="AH660" s="395"/>
      <c r="AI660" s="395"/>
      <c r="AJ660" s="395"/>
      <c r="AK660" s="395"/>
      <c r="AL660" s="395"/>
      <c r="AM660" s="395"/>
      <c r="AN660" s="395"/>
      <c r="AO660" s="395"/>
      <c r="AP660" s="395"/>
    </row>
    <row r="661" spans="1:42">
      <c r="A661" s="395">
        <v>9</v>
      </c>
      <c r="B661" s="395">
        <v>157</v>
      </c>
      <c r="C661" s="395">
        <v>2003</v>
      </c>
      <c r="D661" s="395">
        <v>99</v>
      </c>
      <c r="E661" s="395">
        <v>99</v>
      </c>
      <c r="F661" s="395">
        <v>99</v>
      </c>
      <c r="G661" s="395">
        <v>99</v>
      </c>
      <c r="H661" s="395">
        <v>99</v>
      </c>
      <c r="I661" s="395">
        <v>99</v>
      </c>
      <c r="J661" s="395">
        <v>999</v>
      </c>
      <c r="K661" s="395">
        <v>99</v>
      </c>
      <c r="L661" s="395">
        <v>1</v>
      </c>
      <c r="M661" s="395">
        <v>99</v>
      </c>
      <c r="N661" s="395">
        <v>99</v>
      </c>
      <c r="O661" s="395">
        <v>99</v>
      </c>
      <c r="P661" s="395">
        <v>9999</v>
      </c>
      <c r="Q661" s="395">
        <v>3</v>
      </c>
      <c r="R661" s="395">
        <v>3</v>
      </c>
      <c r="S661" s="395">
        <v>0</v>
      </c>
      <c r="T661" s="395">
        <v>1</v>
      </c>
      <c r="U661" s="395"/>
      <c r="V661" s="395"/>
      <c r="W661" s="395"/>
      <c r="X661" s="395">
        <v>0</v>
      </c>
      <c r="Y661" s="395">
        <v>0</v>
      </c>
      <c r="Z661" s="395"/>
      <c r="AA661" s="395"/>
      <c r="AB661" s="395"/>
      <c r="AC661" s="395"/>
      <c r="AD661" s="395">
        <v>2.367216886778384E-4</v>
      </c>
      <c r="AE661" s="395">
        <v>0</v>
      </c>
      <c r="AF661" s="395"/>
      <c r="AG661" s="395"/>
      <c r="AH661" s="395"/>
      <c r="AI661" s="395"/>
      <c r="AJ661" s="395"/>
      <c r="AK661" s="395"/>
      <c r="AL661" s="395"/>
      <c r="AM661" s="395"/>
      <c r="AN661" s="395"/>
      <c r="AO661" s="395"/>
      <c r="AP661" s="395"/>
    </row>
    <row r="662" spans="1:42">
      <c r="A662" s="395">
        <v>9</v>
      </c>
      <c r="B662" s="395">
        <v>158</v>
      </c>
      <c r="C662" s="395">
        <v>2003</v>
      </c>
      <c r="D662" s="395">
        <v>99</v>
      </c>
      <c r="E662" s="395">
        <v>99</v>
      </c>
      <c r="F662" s="395">
        <v>99</v>
      </c>
      <c r="G662" s="395">
        <v>99</v>
      </c>
      <c r="H662" s="395">
        <v>99</v>
      </c>
      <c r="I662" s="395">
        <v>99</v>
      </c>
      <c r="J662" s="395">
        <v>999</v>
      </c>
      <c r="K662" s="395">
        <v>99</v>
      </c>
      <c r="L662" s="395">
        <v>2</v>
      </c>
      <c r="M662" s="395">
        <v>99</v>
      </c>
      <c r="N662" s="395">
        <v>99</v>
      </c>
      <c r="O662" s="395">
        <v>99</v>
      </c>
      <c r="P662" s="395">
        <v>9999</v>
      </c>
      <c r="Q662" s="395">
        <v>59</v>
      </c>
      <c r="R662" s="395">
        <v>91</v>
      </c>
      <c r="S662" s="395">
        <v>91</v>
      </c>
      <c r="T662" s="395">
        <v>2</v>
      </c>
      <c r="U662" s="395">
        <v>36.681318681318672</v>
      </c>
      <c r="V662" s="395">
        <v>80.676961175336018</v>
      </c>
      <c r="W662" s="395">
        <v>74.464835164835179</v>
      </c>
      <c r="X662" s="395">
        <v>0</v>
      </c>
      <c r="Y662" s="395">
        <v>0</v>
      </c>
      <c r="Z662" s="395"/>
      <c r="AA662" s="395">
        <v>15.637229270511545</v>
      </c>
      <c r="AB662" s="395">
        <v>1.6500357697030563</v>
      </c>
      <c r="AC662" s="395">
        <v>29.858855636282197</v>
      </c>
      <c r="AD662" s="395">
        <v>7.1805578898944279E-3</v>
      </c>
      <c r="AE662" s="395">
        <v>6.9731960564179693E-3</v>
      </c>
      <c r="AF662" s="395"/>
      <c r="AG662" s="395"/>
      <c r="AH662" s="395"/>
      <c r="AI662" s="395"/>
      <c r="AJ662" s="395"/>
      <c r="AK662" s="395"/>
      <c r="AL662" s="395"/>
      <c r="AM662" s="395"/>
      <c r="AN662" s="395"/>
      <c r="AO662" s="395"/>
      <c r="AP662" s="395"/>
    </row>
    <row r="663" spans="1:42">
      <c r="A663" s="395">
        <v>9</v>
      </c>
      <c r="B663" s="395">
        <v>159</v>
      </c>
      <c r="C663" s="395">
        <v>2003</v>
      </c>
      <c r="D663" s="395">
        <v>99</v>
      </c>
      <c r="E663" s="395">
        <v>99</v>
      </c>
      <c r="F663" s="395">
        <v>99</v>
      </c>
      <c r="G663" s="395">
        <v>99</v>
      </c>
      <c r="H663" s="395">
        <v>99</v>
      </c>
      <c r="I663" s="395">
        <v>99</v>
      </c>
      <c r="J663" s="395">
        <v>999</v>
      </c>
      <c r="K663" s="395">
        <v>99</v>
      </c>
      <c r="L663" s="395">
        <v>5</v>
      </c>
      <c r="M663" s="395">
        <v>99</v>
      </c>
      <c r="N663" s="395">
        <v>99</v>
      </c>
      <c r="O663" s="395">
        <v>99</v>
      </c>
      <c r="P663" s="395">
        <v>9999</v>
      </c>
      <c r="Q663" s="395">
        <v>334</v>
      </c>
      <c r="R663" s="395">
        <v>515</v>
      </c>
      <c r="S663" s="395">
        <v>498</v>
      </c>
      <c r="T663" s="395">
        <v>5</v>
      </c>
      <c r="U663" s="395">
        <v>43.096385542168669</v>
      </c>
      <c r="V663" s="395">
        <v>91.847128492300769</v>
      </c>
      <c r="W663" s="395">
        <v>82.658433734939692</v>
      </c>
      <c r="X663" s="395">
        <v>0</v>
      </c>
      <c r="Y663" s="395">
        <v>0</v>
      </c>
      <c r="Z663" s="395"/>
      <c r="AA663" s="395">
        <v>10.502934145240738</v>
      </c>
      <c r="AB663" s="395">
        <v>1.1850588364020689</v>
      </c>
      <c r="AC663" s="395">
        <v>4.4236414541822109</v>
      </c>
      <c r="AD663" s="395">
        <v>4.0637223223028929E-2</v>
      </c>
      <c r="AE663" s="395">
        <v>4.2359981870162718E-2</v>
      </c>
      <c r="AF663" s="395"/>
      <c r="AG663" s="395"/>
      <c r="AH663" s="395"/>
      <c r="AI663" s="395"/>
      <c r="AJ663" s="395"/>
      <c r="AK663" s="395"/>
      <c r="AL663" s="395"/>
      <c r="AM663" s="395"/>
      <c r="AN663" s="395"/>
      <c r="AO663" s="395"/>
      <c r="AP663" s="395"/>
    </row>
    <row r="664" spans="1:42">
      <c r="A664" s="395">
        <v>9</v>
      </c>
      <c r="B664" s="395">
        <v>160</v>
      </c>
      <c r="C664" s="395">
        <v>2003</v>
      </c>
      <c r="D664" s="395">
        <v>99</v>
      </c>
      <c r="E664" s="395">
        <v>99</v>
      </c>
      <c r="F664" s="395">
        <v>99</v>
      </c>
      <c r="G664" s="395">
        <v>99</v>
      </c>
      <c r="H664" s="395">
        <v>99</v>
      </c>
      <c r="I664" s="395">
        <v>99</v>
      </c>
      <c r="J664" s="395">
        <v>999</v>
      </c>
      <c r="K664" s="395">
        <v>99</v>
      </c>
      <c r="L664" s="395">
        <v>8</v>
      </c>
      <c r="M664" s="395">
        <v>99</v>
      </c>
      <c r="N664" s="395">
        <v>99</v>
      </c>
      <c r="O664" s="395">
        <v>99</v>
      </c>
      <c r="P664" s="395">
        <v>9999</v>
      </c>
      <c r="Q664" s="395">
        <v>2314</v>
      </c>
      <c r="R664" s="395">
        <v>13198</v>
      </c>
      <c r="S664" s="395">
        <v>13196</v>
      </c>
      <c r="T664" s="395">
        <v>8</v>
      </c>
      <c r="U664" s="395">
        <v>48.13413155501668</v>
      </c>
      <c r="V664" s="395">
        <v>88.201495446434919</v>
      </c>
      <c r="W664" s="395">
        <v>81.398696574719338</v>
      </c>
      <c r="X664" s="395">
        <v>0</v>
      </c>
      <c r="Y664" s="395">
        <v>0</v>
      </c>
      <c r="Z664" s="395"/>
      <c r="AA664" s="395">
        <v>8.2895972928965609</v>
      </c>
      <c r="AB664" s="395">
        <v>1.1104025724767517</v>
      </c>
      <c r="AC664" s="395">
        <v>-7.6612891295865246</v>
      </c>
      <c r="AD664" s="395">
        <v>1.0414176157233701</v>
      </c>
      <c r="AE664" s="395">
        <v>1.1053479460903168</v>
      </c>
      <c r="AF664" s="395"/>
      <c r="AG664" s="395"/>
      <c r="AH664" s="395"/>
      <c r="AI664" s="395"/>
      <c r="AJ664" s="395"/>
      <c r="AK664" s="395"/>
      <c r="AL664" s="395"/>
      <c r="AM664" s="395"/>
      <c r="AN664" s="395"/>
      <c r="AO664" s="395"/>
      <c r="AP664" s="395"/>
    </row>
    <row r="665" spans="1:42">
      <c r="A665" s="395">
        <v>9</v>
      </c>
      <c r="B665" s="395">
        <v>161</v>
      </c>
      <c r="C665" s="395">
        <v>2003</v>
      </c>
      <c r="D665" s="395">
        <v>99</v>
      </c>
      <c r="E665" s="395">
        <v>99</v>
      </c>
      <c r="F665" s="395">
        <v>99</v>
      </c>
      <c r="G665" s="395">
        <v>99</v>
      </c>
      <c r="H665" s="395">
        <v>99</v>
      </c>
      <c r="I665" s="395">
        <v>99</v>
      </c>
      <c r="J665" s="395">
        <v>999</v>
      </c>
      <c r="K665" s="395">
        <v>99</v>
      </c>
      <c r="L665" s="395">
        <v>11</v>
      </c>
      <c r="M665" s="395">
        <v>99</v>
      </c>
      <c r="N665" s="395">
        <v>99</v>
      </c>
      <c r="O665" s="395">
        <v>99</v>
      </c>
      <c r="P665" s="395">
        <v>9999</v>
      </c>
      <c r="Q665" s="395">
        <v>3908</v>
      </c>
      <c r="R665" s="395">
        <v>258815</v>
      </c>
      <c r="S665" s="395">
        <v>258717</v>
      </c>
      <c r="T665" s="395">
        <v>11</v>
      </c>
      <c r="U665" s="395">
        <v>52.931102324161159</v>
      </c>
      <c r="V665" s="395">
        <v>85.008372697827895</v>
      </c>
      <c r="W665" s="395">
        <v>78.433554810855753</v>
      </c>
      <c r="X665" s="395">
        <v>0</v>
      </c>
      <c r="Y665" s="395">
        <v>0</v>
      </c>
      <c r="Z665" s="395"/>
      <c r="AA665" s="395">
        <v>7.5287908204740477</v>
      </c>
      <c r="AB665" s="395">
        <v>1.1522575412330447</v>
      </c>
      <c r="AC665" s="395">
        <v>-10.09181286809333</v>
      </c>
      <c r="AD665" s="395">
        <v>20.422374618384911</v>
      </c>
      <c r="AE665" s="395">
        <v>20.881712713023923</v>
      </c>
      <c r="AF665" s="395"/>
      <c r="AG665" s="395"/>
      <c r="AH665" s="395"/>
      <c r="AI665" s="395"/>
      <c r="AJ665" s="395"/>
      <c r="AK665" s="395"/>
      <c r="AL665" s="395"/>
      <c r="AM665" s="395"/>
      <c r="AN665" s="395"/>
      <c r="AO665" s="395"/>
      <c r="AP665" s="395"/>
    </row>
    <row r="666" spans="1:42">
      <c r="A666" s="395">
        <v>9</v>
      </c>
      <c r="B666" s="395">
        <v>162</v>
      </c>
      <c r="C666" s="395">
        <v>2003</v>
      </c>
      <c r="D666" s="395">
        <v>99</v>
      </c>
      <c r="E666" s="395">
        <v>99</v>
      </c>
      <c r="F666" s="395">
        <v>99</v>
      </c>
      <c r="G666" s="395">
        <v>99</v>
      </c>
      <c r="H666" s="395">
        <v>99</v>
      </c>
      <c r="I666" s="395">
        <v>99</v>
      </c>
      <c r="J666" s="395">
        <v>999</v>
      </c>
      <c r="K666" s="395">
        <v>99</v>
      </c>
      <c r="L666" s="395">
        <v>14</v>
      </c>
      <c r="M666" s="395">
        <v>99</v>
      </c>
      <c r="N666" s="395">
        <v>99</v>
      </c>
      <c r="O666" s="395">
        <v>99</v>
      </c>
      <c r="P666" s="395">
        <v>9999</v>
      </c>
      <c r="Q666" s="395">
        <v>4212</v>
      </c>
      <c r="R666" s="395">
        <v>865458</v>
      </c>
      <c r="S666" s="395">
        <v>865047</v>
      </c>
      <c r="T666" s="395">
        <v>14</v>
      </c>
      <c r="U666" s="395">
        <v>56.9713772777664</v>
      </c>
      <c r="V666" s="395">
        <v>82.754125017446555</v>
      </c>
      <c r="W666" s="395">
        <v>76.349747470370943</v>
      </c>
      <c r="X666" s="395">
        <v>0</v>
      </c>
      <c r="Y666" s="395">
        <v>0</v>
      </c>
      <c r="Z666" s="395"/>
      <c r="AA666" s="395">
        <v>7.7001523040002882</v>
      </c>
      <c r="AB666" s="395">
        <v>1.1371857166815165</v>
      </c>
      <c r="AC666" s="395">
        <v>-13.942947510230468</v>
      </c>
      <c r="AD666" s="395">
        <v>68.290893079914866</v>
      </c>
      <c r="AE666" s="395">
        <v>67.96519391492734</v>
      </c>
      <c r="AF666" s="395"/>
      <c r="AG666" s="395"/>
      <c r="AH666" s="395"/>
      <c r="AI666" s="395"/>
      <c r="AJ666" s="395"/>
      <c r="AK666" s="395"/>
      <c r="AL666" s="395"/>
      <c r="AM666" s="395"/>
      <c r="AN666" s="395"/>
      <c r="AO666" s="395"/>
      <c r="AP666" s="395"/>
    </row>
    <row r="667" spans="1:42">
      <c r="A667" s="395">
        <v>9</v>
      </c>
      <c r="B667" s="395">
        <v>163</v>
      </c>
      <c r="C667" s="395">
        <v>2003</v>
      </c>
      <c r="D667" s="395">
        <v>99</v>
      </c>
      <c r="E667" s="395">
        <v>99</v>
      </c>
      <c r="F667" s="395">
        <v>99</v>
      </c>
      <c r="G667" s="395">
        <v>99</v>
      </c>
      <c r="H667" s="395">
        <v>99</v>
      </c>
      <c r="I667" s="395">
        <v>99</v>
      </c>
      <c r="J667" s="395">
        <v>999</v>
      </c>
      <c r="K667" s="395">
        <v>99</v>
      </c>
      <c r="L667" s="395">
        <v>17</v>
      </c>
      <c r="M667" s="395">
        <v>99</v>
      </c>
      <c r="N667" s="395">
        <v>99</v>
      </c>
      <c r="O667" s="395">
        <v>99</v>
      </c>
      <c r="P667" s="395">
        <v>9999</v>
      </c>
      <c r="Q667" s="395">
        <v>3534</v>
      </c>
      <c r="R667" s="395">
        <v>129231</v>
      </c>
      <c r="S667" s="395">
        <v>129022</v>
      </c>
      <c r="T667" s="395">
        <v>17</v>
      </c>
      <c r="U667" s="395">
        <v>60.492970191130176</v>
      </c>
      <c r="V667" s="395">
        <v>81.715528101710802</v>
      </c>
      <c r="W667" s="395">
        <v>75.305729255474589</v>
      </c>
      <c r="X667" s="395">
        <v>0</v>
      </c>
      <c r="Y667" s="395">
        <v>0</v>
      </c>
      <c r="Z667" s="395"/>
      <c r="AA667" s="395">
        <v>8.1338318925686011</v>
      </c>
      <c r="AB667" s="395">
        <v>0.42505949515769426</v>
      </c>
      <c r="AC667" s="395">
        <v>-3.8893395947965193</v>
      </c>
      <c r="AD667" s="395">
        <v>10.197260183175242</v>
      </c>
      <c r="AE667" s="395">
        <v>9.9984122480318369</v>
      </c>
      <c r="AF667" s="395"/>
      <c r="AG667" s="395"/>
      <c r="AH667" s="395"/>
      <c r="AI667" s="395"/>
      <c r="AJ667" s="395"/>
      <c r="AK667" s="395"/>
      <c r="AL667" s="395"/>
      <c r="AM667" s="395"/>
      <c r="AN667" s="395"/>
      <c r="AO667" s="395"/>
      <c r="AP667" s="395"/>
    </row>
    <row r="668" spans="1:42">
      <c r="A668" s="395">
        <v>9</v>
      </c>
      <c r="B668" s="395">
        <v>164</v>
      </c>
      <c r="C668" s="395">
        <v>2002</v>
      </c>
      <c r="D668" s="395">
        <v>99</v>
      </c>
      <c r="E668" s="395">
        <v>99</v>
      </c>
      <c r="F668" s="395">
        <v>99</v>
      </c>
      <c r="G668" s="395">
        <v>99</v>
      </c>
      <c r="H668" s="395">
        <v>99</v>
      </c>
      <c r="I668" s="395">
        <v>99</v>
      </c>
      <c r="J668" s="395">
        <v>999</v>
      </c>
      <c r="K668" s="395">
        <v>99</v>
      </c>
      <c r="L668" s="395">
        <v>1</v>
      </c>
      <c r="M668" s="395">
        <v>99</v>
      </c>
      <c r="N668" s="395">
        <v>99</v>
      </c>
      <c r="O668" s="395">
        <v>99</v>
      </c>
      <c r="P668" s="395">
        <v>9999</v>
      </c>
      <c r="Q668" s="395">
        <v>6</v>
      </c>
      <c r="R668" s="395">
        <v>6</v>
      </c>
      <c r="S668" s="395">
        <v>0</v>
      </c>
      <c r="T668" s="395">
        <v>1</v>
      </c>
      <c r="U668" s="395"/>
      <c r="V668" s="395"/>
      <c r="W668" s="395"/>
      <c r="X668" s="395">
        <v>0</v>
      </c>
      <c r="Y668" s="395">
        <v>0</v>
      </c>
      <c r="Z668" s="395"/>
      <c r="AA668" s="395"/>
      <c r="AB668" s="395"/>
      <c r="AC668" s="395"/>
      <c r="AD668" s="395">
        <v>4.8549149135703758E-4</v>
      </c>
      <c r="AE668" s="395">
        <v>0</v>
      </c>
      <c r="AF668" s="395"/>
      <c r="AG668" s="395"/>
      <c r="AH668" s="395"/>
      <c r="AI668" s="395"/>
      <c r="AJ668" s="395"/>
      <c r="AK668" s="395"/>
      <c r="AL668" s="395"/>
      <c r="AM668" s="395"/>
      <c r="AN668" s="395"/>
      <c r="AO668" s="395"/>
      <c r="AP668" s="395"/>
    </row>
    <row r="669" spans="1:42">
      <c r="A669" s="395">
        <v>9</v>
      </c>
      <c r="B669" s="395">
        <v>165</v>
      </c>
      <c r="C669" s="395">
        <v>2002</v>
      </c>
      <c r="D669" s="395">
        <v>99</v>
      </c>
      <c r="E669" s="395">
        <v>99</v>
      </c>
      <c r="F669" s="395">
        <v>99</v>
      </c>
      <c r="G669" s="395">
        <v>99</v>
      </c>
      <c r="H669" s="395">
        <v>99</v>
      </c>
      <c r="I669" s="395">
        <v>99</v>
      </c>
      <c r="J669" s="395">
        <v>999</v>
      </c>
      <c r="K669" s="395">
        <v>99</v>
      </c>
      <c r="L669" s="395">
        <v>2</v>
      </c>
      <c r="M669" s="395">
        <v>99</v>
      </c>
      <c r="N669" s="395">
        <v>99</v>
      </c>
      <c r="O669" s="395">
        <v>99</v>
      </c>
      <c r="P669" s="395">
        <v>9999</v>
      </c>
      <c r="Q669" s="395">
        <v>65</v>
      </c>
      <c r="R669" s="395">
        <v>86</v>
      </c>
      <c r="S669" s="395">
        <v>86</v>
      </c>
      <c r="T669" s="395">
        <v>2</v>
      </c>
      <c r="U669" s="395">
        <v>37.302325581395351</v>
      </c>
      <c r="V669" s="395">
        <v>78.800171332107183</v>
      </c>
      <c r="W669" s="395">
        <v>72.732558139534873</v>
      </c>
      <c r="X669" s="395">
        <v>0</v>
      </c>
      <c r="Y669" s="395">
        <v>0</v>
      </c>
      <c r="Z669" s="395"/>
      <c r="AA669" s="395">
        <v>16.274923226057343</v>
      </c>
      <c r="AB669" s="395">
        <v>1.6500159790759412</v>
      </c>
      <c r="AC669" s="395">
        <v>48.239244008052431</v>
      </c>
      <c r="AD669" s="395">
        <v>6.9587113761175401E-3</v>
      </c>
      <c r="AE669" s="395">
        <v>6.6874447588864527E-3</v>
      </c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</row>
    <row r="670" spans="1:42">
      <c r="A670" s="395">
        <v>9</v>
      </c>
      <c r="B670" s="395">
        <v>166</v>
      </c>
      <c r="C670" s="395">
        <v>2002</v>
      </c>
      <c r="D670" s="395">
        <v>99</v>
      </c>
      <c r="E670" s="395">
        <v>99</v>
      </c>
      <c r="F670" s="395">
        <v>99</v>
      </c>
      <c r="G670" s="395">
        <v>99</v>
      </c>
      <c r="H670" s="395">
        <v>99</v>
      </c>
      <c r="I670" s="395">
        <v>99</v>
      </c>
      <c r="J670" s="395">
        <v>999</v>
      </c>
      <c r="K670" s="395">
        <v>99</v>
      </c>
      <c r="L670" s="395">
        <v>5</v>
      </c>
      <c r="M670" s="395">
        <v>99</v>
      </c>
      <c r="N670" s="395">
        <v>99</v>
      </c>
      <c r="O670" s="395">
        <v>99</v>
      </c>
      <c r="P670" s="395">
        <v>9999</v>
      </c>
      <c r="Q670" s="395">
        <v>479</v>
      </c>
      <c r="R670" s="395">
        <v>821</v>
      </c>
      <c r="S670" s="395">
        <v>809</v>
      </c>
      <c r="T670" s="395">
        <v>5</v>
      </c>
      <c r="U670" s="395">
        <v>43.016069221260807</v>
      </c>
      <c r="V670" s="395">
        <v>88.97492590802014</v>
      </c>
      <c r="W670" s="395">
        <v>81.319901112484658</v>
      </c>
      <c r="X670" s="395">
        <v>0</v>
      </c>
      <c r="Y670" s="395">
        <v>0</v>
      </c>
      <c r="Z670" s="395"/>
      <c r="AA670" s="395">
        <v>10.482156808704532</v>
      </c>
      <c r="AB670" s="395"/>
      <c r="AC670" s="395"/>
      <c r="AD670" s="395">
        <v>6.6431419067354669E-2</v>
      </c>
      <c r="AE670" s="395">
        <v>7.0336095652865041E-2</v>
      </c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</row>
    <row r="671" spans="1:42">
      <c r="A671" s="395">
        <v>9</v>
      </c>
      <c r="B671" s="395">
        <v>167</v>
      </c>
      <c r="C671" s="395">
        <v>2002</v>
      </c>
      <c r="D671" s="395">
        <v>99</v>
      </c>
      <c r="E671" s="395">
        <v>99</v>
      </c>
      <c r="F671" s="395">
        <v>99</v>
      </c>
      <c r="G671" s="395">
        <v>99</v>
      </c>
      <c r="H671" s="395">
        <v>99</v>
      </c>
      <c r="I671" s="395">
        <v>99</v>
      </c>
      <c r="J671" s="395">
        <v>999</v>
      </c>
      <c r="K671" s="395">
        <v>99</v>
      </c>
      <c r="L671" s="395">
        <v>8</v>
      </c>
      <c r="M671" s="395">
        <v>99</v>
      </c>
      <c r="N671" s="395">
        <v>99</v>
      </c>
      <c r="O671" s="395">
        <v>99</v>
      </c>
      <c r="P671" s="395">
        <v>9999</v>
      </c>
      <c r="Q671" s="395">
        <v>2669</v>
      </c>
      <c r="R671" s="395">
        <v>18969</v>
      </c>
      <c r="S671" s="395">
        <v>18962</v>
      </c>
      <c r="T671" s="395">
        <v>8</v>
      </c>
      <c r="U671" s="395">
        <v>48.10832190697186</v>
      </c>
      <c r="V671" s="395">
        <v>85.455726415481351</v>
      </c>
      <c r="W671" s="395">
        <v>78.850722497627061</v>
      </c>
      <c r="X671" s="395">
        <v>0</v>
      </c>
      <c r="Y671" s="395">
        <v>0</v>
      </c>
      <c r="Z671" s="395"/>
      <c r="AA671" s="395">
        <v>8.5035784643137742</v>
      </c>
      <c r="AB671" s="395">
        <v>1.133469927583725</v>
      </c>
      <c r="AC671" s="395">
        <v>-8.0635174880014056</v>
      </c>
      <c r="AD671" s="395">
        <v>1.5348813499252743</v>
      </c>
      <c r="AE671" s="395">
        <v>1.5985370731875173</v>
      </c>
      <c r="AF671" s="395"/>
      <c r="AG671" s="395"/>
      <c r="AH671" s="395"/>
      <c r="AI671" s="395"/>
      <c r="AJ671" s="395"/>
      <c r="AK671" s="395"/>
      <c r="AL671" s="395"/>
      <c r="AM671" s="395"/>
      <c r="AN671" s="395"/>
      <c r="AO671" s="395"/>
      <c r="AP671" s="395"/>
    </row>
    <row r="672" spans="1:42">
      <c r="A672" s="395">
        <v>9</v>
      </c>
      <c r="B672" s="395">
        <v>168</v>
      </c>
      <c r="C672" s="395">
        <v>2002</v>
      </c>
      <c r="D672" s="395">
        <v>99</v>
      </c>
      <c r="E672" s="395">
        <v>99</v>
      </c>
      <c r="F672" s="395">
        <v>99</v>
      </c>
      <c r="G672" s="395">
        <v>99</v>
      </c>
      <c r="H672" s="395">
        <v>99</v>
      </c>
      <c r="I672" s="395">
        <v>99</v>
      </c>
      <c r="J672" s="395">
        <v>999</v>
      </c>
      <c r="K672" s="395">
        <v>99</v>
      </c>
      <c r="L672" s="395">
        <v>11</v>
      </c>
      <c r="M672" s="395">
        <v>99</v>
      </c>
      <c r="N672" s="395">
        <v>99</v>
      </c>
      <c r="O672" s="395">
        <v>99</v>
      </c>
      <c r="P672" s="395">
        <v>9999</v>
      </c>
      <c r="Q672" s="395">
        <v>4131</v>
      </c>
      <c r="R672" s="395">
        <v>316136</v>
      </c>
      <c r="S672" s="395">
        <v>315936</v>
      </c>
      <c r="T672" s="395">
        <v>11.000034795151452</v>
      </c>
      <c r="U672" s="395">
        <v>52.855439076268603</v>
      </c>
      <c r="V672" s="395">
        <v>83.170384618679435</v>
      </c>
      <c r="W672" s="395">
        <v>76.719153562747124</v>
      </c>
      <c r="X672" s="395">
        <v>0</v>
      </c>
      <c r="Y672" s="395">
        <v>0</v>
      </c>
      <c r="Z672" s="395"/>
      <c r="AA672" s="395">
        <v>7.4884589462469888</v>
      </c>
      <c r="AB672" s="395">
        <v>1.1797469274738241</v>
      </c>
      <c r="AC672" s="395">
        <v>-7.0156301118153683</v>
      </c>
      <c r="AD672" s="395">
        <v>25.580223018608088</v>
      </c>
      <c r="AE672" s="395">
        <v>25.914080977733061</v>
      </c>
      <c r="AF672" s="395"/>
      <c r="AG672" s="395"/>
      <c r="AH672" s="395"/>
      <c r="AI672" s="395"/>
      <c r="AJ672" s="395"/>
      <c r="AK672" s="395"/>
      <c r="AL672" s="395"/>
      <c r="AM672" s="395"/>
      <c r="AN672" s="395"/>
      <c r="AO672" s="395"/>
      <c r="AP672" s="395"/>
    </row>
    <row r="673" spans="1:42">
      <c r="A673" s="395">
        <v>9</v>
      </c>
      <c r="B673" s="395">
        <v>169</v>
      </c>
      <c r="C673" s="395">
        <v>2002</v>
      </c>
      <c r="D673" s="395">
        <v>99</v>
      </c>
      <c r="E673" s="395">
        <v>99</v>
      </c>
      <c r="F673" s="395">
        <v>99</v>
      </c>
      <c r="G673" s="395">
        <v>99</v>
      </c>
      <c r="H673" s="395">
        <v>99</v>
      </c>
      <c r="I673" s="395">
        <v>99</v>
      </c>
      <c r="J673" s="395">
        <v>999</v>
      </c>
      <c r="K673" s="395">
        <v>99</v>
      </c>
      <c r="L673" s="395">
        <v>14</v>
      </c>
      <c r="M673" s="395">
        <v>99</v>
      </c>
      <c r="N673" s="395">
        <v>99</v>
      </c>
      <c r="O673" s="395">
        <v>99</v>
      </c>
      <c r="P673" s="395">
        <v>9999</v>
      </c>
      <c r="Q673" s="395">
        <v>4375</v>
      </c>
      <c r="R673" s="395">
        <v>805274</v>
      </c>
      <c r="S673" s="395">
        <v>804843</v>
      </c>
      <c r="T673" s="395">
        <v>14.00005215616051</v>
      </c>
      <c r="U673" s="395">
        <v>56.832672956092082</v>
      </c>
      <c r="V673" s="395">
        <v>81.664296487784014</v>
      </c>
      <c r="W673" s="395">
        <v>75.339979474257476</v>
      </c>
      <c r="X673" s="395">
        <v>0</v>
      </c>
      <c r="Y673" s="395">
        <v>0</v>
      </c>
      <c r="Z673" s="395"/>
      <c r="AA673" s="395">
        <v>7.4919277712751491</v>
      </c>
      <c r="AB673" s="395">
        <v>1.1908065858428136</v>
      </c>
      <c r="AC673" s="395">
        <v>-8.2037851450080659</v>
      </c>
      <c r="AD673" s="395">
        <v>65.158945868507857</v>
      </c>
      <c r="AE673" s="395">
        <v>64.829035784788346</v>
      </c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</row>
    <row r="674" spans="1:42">
      <c r="A674" s="395">
        <v>9</v>
      </c>
      <c r="B674" s="395">
        <v>170</v>
      </c>
      <c r="C674" s="395">
        <v>2002</v>
      </c>
      <c r="D674" s="395">
        <v>99</v>
      </c>
      <c r="E674" s="395">
        <v>99</v>
      </c>
      <c r="F674" s="395">
        <v>99</v>
      </c>
      <c r="G674" s="395">
        <v>99</v>
      </c>
      <c r="H674" s="395">
        <v>99</v>
      </c>
      <c r="I674" s="395">
        <v>99</v>
      </c>
      <c r="J674" s="395">
        <v>999</v>
      </c>
      <c r="K674" s="395">
        <v>99</v>
      </c>
      <c r="L674" s="395">
        <v>17</v>
      </c>
      <c r="M674" s="395">
        <v>99</v>
      </c>
      <c r="N674" s="395">
        <v>99</v>
      </c>
      <c r="O674" s="395">
        <v>99</v>
      </c>
      <c r="P674" s="395">
        <v>9999</v>
      </c>
      <c r="Q674" s="395">
        <v>3548</v>
      </c>
      <c r="R674" s="395">
        <v>94569</v>
      </c>
      <c r="S674" s="395">
        <v>94406</v>
      </c>
      <c r="T674" s="395">
        <v>17</v>
      </c>
      <c r="U674" s="395">
        <v>60.530326462301119</v>
      </c>
      <c r="V674" s="395">
        <v>81.503767102229929</v>
      </c>
      <c r="W674" s="395">
        <v>75.112546872020701</v>
      </c>
      <c r="X674" s="395">
        <v>0</v>
      </c>
      <c r="Y674" s="395">
        <v>0</v>
      </c>
      <c r="Z674" s="395"/>
      <c r="AA674" s="395">
        <v>7.7892809678563859</v>
      </c>
      <c r="AB674" s="395">
        <v>0.67784959128908051</v>
      </c>
      <c r="AC674" s="395">
        <v>3.8830053903561641</v>
      </c>
      <c r="AD674" s="395">
        <v>7.6520741410239506</v>
      </c>
      <c r="AE674" s="395">
        <v>7.5813226238793217</v>
      </c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</row>
    <row r="675" spans="1:42">
      <c r="A675" s="395">
        <v>9</v>
      </c>
      <c r="B675" s="395">
        <v>171</v>
      </c>
      <c r="C675" s="395">
        <v>2001</v>
      </c>
      <c r="D675" s="395">
        <v>99</v>
      </c>
      <c r="E675" s="395">
        <v>99</v>
      </c>
      <c r="F675" s="395">
        <v>99</v>
      </c>
      <c r="G675" s="395">
        <v>99</v>
      </c>
      <c r="H675" s="395">
        <v>99</v>
      </c>
      <c r="I675" s="395">
        <v>99</v>
      </c>
      <c r="J675" s="395">
        <v>999</v>
      </c>
      <c r="K675" s="395">
        <v>99</v>
      </c>
      <c r="L675" s="395">
        <v>1</v>
      </c>
      <c r="M675" s="395">
        <v>99</v>
      </c>
      <c r="N675" s="395">
        <v>99</v>
      </c>
      <c r="O675" s="395">
        <v>99</v>
      </c>
      <c r="P675" s="395">
        <v>9999</v>
      </c>
      <c r="Q675" s="395">
        <v>6</v>
      </c>
      <c r="R675" s="395">
        <v>6</v>
      </c>
      <c r="S675" s="395">
        <v>0</v>
      </c>
      <c r="T675" s="395">
        <v>1</v>
      </c>
      <c r="U675" s="395"/>
      <c r="V675" s="395"/>
      <c r="W675" s="395"/>
      <c r="X675" s="395">
        <v>0</v>
      </c>
      <c r="Y675" s="395">
        <v>0</v>
      </c>
      <c r="Z675" s="395"/>
      <c r="AA675" s="395"/>
      <c r="AB675" s="395"/>
      <c r="AC675" s="395"/>
      <c r="AD675" s="395">
        <v>4.890899918248608E-4</v>
      </c>
      <c r="AE675" s="395">
        <v>0</v>
      </c>
      <c r="AF675" s="395"/>
      <c r="AG675" s="395"/>
      <c r="AH675" s="395"/>
      <c r="AI675" s="395"/>
      <c r="AJ675" s="395"/>
      <c r="AK675" s="395"/>
      <c r="AL675" s="395"/>
      <c r="AM675" s="395"/>
      <c r="AN675" s="395"/>
      <c r="AO675" s="395"/>
      <c r="AP675" s="395"/>
    </row>
    <row r="676" spans="1:42">
      <c r="A676" s="395">
        <v>9</v>
      </c>
      <c r="B676" s="395">
        <v>172</v>
      </c>
      <c r="C676" s="395">
        <v>2001</v>
      </c>
      <c r="D676" s="395">
        <v>99</v>
      </c>
      <c r="E676" s="395">
        <v>99</v>
      </c>
      <c r="F676" s="395">
        <v>99</v>
      </c>
      <c r="G676" s="395">
        <v>99</v>
      </c>
      <c r="H676" s="395">
        <v>99</v>
      </c>
      <c r="I676" s="395">
        <v>99</v>
      </c>
      <c r="J676" s="395">
        <v>999</v>
      </c>
      <c r="K676" s="395">
        <v>99</v>
      </c>
      <c r="L676" s="395">
        <v>2</v>
      </c>
      <c r="M676" s="395">
        <v>99</v>
      </c>
      <c r="N676" s="395">
        <v>99</v>
      </c>
      <c r="O676" s="395">
        <v>99</v>
      </c>
      <c r="P676" s="395">
        <v>9999</v>
      </c>
      <c r="Q676" s="395">
        <v>92</v>
      </c>
      <c r="R676" s="395">
        <v>113</v>
      </c>
      <c r="S676" s="395">
        <v>113</v>
      </c>
      <c r="T676" s="395">
        <v>2</v>
      </c>
      <c r="U676" s="395">
        <v>36.849557522123902</v>
      </c>
      <c r="V676" s="395">
        <v>76.470796460176999</v>
      </c>
      <c r="W676" s="395">
        <v>70.582545132743405</v>
      </c>
      <c r="X676" s="395">
        <v>0</v>
      </c>
      <c r="Y676" s="395">
        <v>0</v>
      </c>
      <c r="Z676" s="395"/>
      <c r="AA676" s="395">
        <v>15.463046696308155</v>
      </c>
      <c r="AB676" s="395">
        <v>1.6734323740169053</v>
      </c>
      <c r="AC676" s="395">
        <v>9.6624748266200395</v>
      </c>
      <c r="AD676" s="395">
        <v>9.2111948460348782E-3</v>
      </c>
      <c r="AE676" s="395">
        <v>8.8227510058063157E-3</v>
      </c>
      <c r="AF676" s="395"/>
      <c r="AG676" s="395"/>
      <c r="AH676" s="395"/>
      <c r="AI676" s="395"/>
      <c r="AJ676" s="395"/>
      <c r="AK676" s="395"/>
      <c r="AL676" s="395"/>
      <c r="AM676" s="395"/>
      <c r="AN676" s="395"/>
      <c r="AO676" s="395"/>
      <c r="AP676" s="395"/>
    </row>
    <row r="677" spans="1:42">
      <c r="A677" s="395">
        <v>9</v>
      </c>
      <c r="B677" s="395">
        <v>173</v>
      </c>
      <c r="C677" s="395">
        <v>2001</v>
      </c>
      <c r="D677" s="395">
        <v>99</v>
      </c>
      <c r="E677" s="395">
        <v>99</v>
      </c>
      <c r="F677" s="395">
        <v>99</v>
      </c>
      <c r="G677" s="395">
        <v>99</v>
      </c>
      <c r="H677" s="395">
        <v>99</v>
      </c>
      <c r="I677" s="395">
        <v>99</v>
      </c>
      <c r="J677" s="395">
        <v>999</v>
      </c>
      <c r="K677" s="395">
        <v>99</v>
      </c>
      <c r="L677" s="395">
        <v>5</v>
      </c>
      <c r="M677" s="395">
        <v>99</v>
      </c>
      <c r="N677" s="395">
        <v>99</v>
      </c>
      <c r="O677" s="395">
        <v>99</v>
      </c>
      <c r="P677" s="395">
        <v>9999</v>
      </c>
      <c r="Q677" s="395">
        <v>693</v>
      </c>
      <c r="R677" s="395">
        <v>1256</v>
      </c>
      <c r="S677" s="395">
        <v>1253</v>
      </c>
      <c r="T677" s="395">
        <v>5</v>
      </c>
      <c r="U677" s="395">
        <v>43.197126895450928</v>
      </c>
      <c r="V677" s="395">
        <v>83.711332801277024</v>
      </c>
      <c r="W677" s="395">
        <v>77.175691061452497</v>
      </c>
      <c r="X677" s="395">
        <v>0</v>
      </c>
      <c r="Y677" s="395">
        <v>0</v>
      </c>
      <c r="Z677" s="395"/>
      <c r="AA677" s="395">
        <v>9.1079987756354743</v>
      </c>
      <c r="AB677" s="395"/>
      <c r="AC677" s="395"/>
      <c r="AD677" s="395">
        <v>0.10238283828867088</v>
      </c>
      <c r="AE677" s="395">
        <v>0.1069694746333399</v>
      </c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</row>
    <row r="678" spans="1:42">
      <c r="A678" s="395">
        <v>9</v>
      </c>
      <c r="B678" s="395">
        <v>174</v>
      </c>
      <c r="C678" s="395">
        <v>2001</v>
      </c>
      <c r="D678" s="395">
        <v>99</v>
      </c>
      <c r="E678" s="395">
        <v>99</v>
      </c>
      <c r="F678" s="395">
        <v>99</v>
      </c>
      <c r="G678" s="395">
        <v>99</v>
      </c>
      <c r="H678" s="395">
        <v>99</v>
      </c>
      <c r="I678" s="395">
        <v>99</v>
      </c>
      <c r="J678" s="395">
        <v>999</v>
      </c>
      <c r="K678" s="395">
        <v>99</v>
      </c>
      <c r="L678" s="395">
        <v>8</v>
      </c>
      <c r="M678" s="395">
        <v>99</v>
      </c>
      <c r="N678" s="395">
        <v>99</v>
      </c>
      <c r="O678" s="395">
        <v>99</v>
      </c>
      <c r="P678" s="395">
        <v>9999</v>
      </c>
      <c r="Q678" s="395">
        <v>3043</v>
      </c>
      <c r="R678" s="395">
        <v>30634</v>
      </c>
      <c r="S678" s="395">
        <v>30623</v>
      </c>
      <c r="T678" s="395">
        <v>8</v>
      </c>
      <c r="U678" s="395">
        <v>48.071678150409824</v>
      </c>
      <c r="V678" s="395">
        <v>81.961711785260192</v>
      </c>
      <c r="W678" s="395">
        <v>75.630749002384476</v>
      </c>
      <c r="X678" s="395">
        <v>0</v>
      </c>
      <c r="Y678" s="395">
        <v>0</v>
      </c>
      <c r="Z678" s="395"/>
      <c r="AA678" s="395">
        <v>7.5372147238785629</v>
      </c>
      <c r="AB678" s="395">
        <v>1.1271232266750419</v>
      </c>
      <c r="AC678" s="395">
        <v>-4.6819919731533606</v>
      </c>
      <c r="AD678" s="395">
        <v>2.4971304682604645</v>
      </c>
      <c r="AE678" s="395">
        <v>2.5619721274010061</v>
      </c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</row>
    <row r="679" spans="1:42">
      <c r="A679" s="395">
        <v>9</v>
      </c>
      <c r="B679" s="395">
        <v>175</v>
      </c>
      <c r="C679" s="395">
        <v>2001</v>
      </c>
      <c r="D679" s="395">
        <v>99</v>
      </c>
      <c r="E679" s="395">
        <v>99</v>
      </c>
      <c r="F679" s="395">
        <v>99</v>
      </c>
      <c r="G679" s="395">
        <v>99</v>
      </c>
      <c r="H679" s="395">
        <v>99</v>
      </c>
      <c r="I679" s="395">
        <v>99</v>
      </c>
      <c r="J679" s="395">
        <v>999</v>
      </c>
      <c r="K679" s="395">
        <v>99</v>
      </c>
      <c r="L679" s="395">
        <v>11</v>
      </c>
      <c r="M679" s="395">
        <v>99</v>
      </c>
      <c r="N679" s="395">
        <v>99</v>
      </c>
      <c r="O679" s="395">
        <v>99</v>
      </c>
      <c r="P679" s="395">
        <v>9999</v>
      </c>
      <c r="Q679" s="395">
        <v>4428</v>
      </c>
      <c r="R679" s="395">
        <v>394128</v>
      </c>
      <c r="S679" s="395">
        <v>393528</v>
      </c>
      <c r="T679" s="395">
        <v>11</v>
      </c>
      <c r="U679" s="395">
        <v>52.74498129739181</v>
      </c>
      <c r="V679" s="395">
        <v>80.401075399971276</v>
      </c>
      <c r="W679" s="395">
        <v>74.111731802308512</v>
      </c>
      <c r="X679" s="395">
        <v>0</v>
      </c>
      <c r="Y679" s="395">
        <v>0</v>
      </c>
      <c r="Z679" s="395"/>
      <c r="AA679" s="395">
        <v>7.0032163858603598</v>
      </c>
      <c r="AB679" s="395">
        <v>1.0507710882066841</v>
      </c>
      <c r="AC679" s="395">
        <v>-9.6773458495354721</v>
      </c>
      <c r="AD679" s="395">
        <v>32.127343382991448</v>
      </c>
      <c r="AE679" s="395">
        <v>32.261968657191993</v>
      </c>
      <c r="AF679" s="395"/>
      <c r="AG679" s="395"/>
      <c r="AH679" s="395"/>
      <c r="AI679" s="395"/>
      <c r="AJ679" s="395"/>
      <c r="AK679" s="395"/>
      <c r="AL679" s="395"/>
      <c r="AM679" s="395"/>
      <c r="AN679" s="395"/>
      <c r="AO679" s="395"/>
      <c r="AP679" s="395"/>
    </row>
    <row r="680" spans="1:42">
      <c r="A680" s="395">
        <v>9</v>
      </c>
      <c r="B680" s="395">
        <v>176</v>
      </c>
      <c r="C680" s="395">
        <v>2001</v>
      </c>
      <c r="D680" s="395">
        <v>99</v>
      </c>
      <c r="E680" s="395">
        <v>99</v>
      </c>
      <c r="F680" s="395">
        <v>99</v>
      </c>
      <c r="G680" s="395">
        <v>99</v>
      </c>
      <c r="H680" s="395">
        <v>99</v>
      </c>
      <c r="I680" s="395">
        <v>99</v>
      </c>
      <c r="J680" s="395">
        <v>999</v>
      </c>
      <c r="K680" s="395">
        <v>99</v>
      </c>
      <c r="L680" s="395">
        <v>14</v>
      </c>
      <c r="M680" s="395">
        <v>99</v>
      </c>
      <c r="N680" s="395">
        <v>99</v>
      </c>
      <c r="O680" s="395">
        <v>99</v>
      </c>
      <c r="P680" s="395">
        <v>9999</v>
      </c>
      <c r="Q680" s="395">
        <v>4514</v>
      </c>
      <c r="R680" s="395">
        <v>726935.1</v>
      </c>
      <c r="S680" s="395">
        <v>726412</v>
      </c>
      <c r="T680" s="395">
        <v>13.996820348886718</v>
      </c>
      <c r="U680" s="395">
        <v>56.698351624147186</v>
      </c>
      <c r="V680" s="395">
        <v>79.597363617342495</v>
      </c>
      <c r="W680" s="395">
        <v>73.437285386803509</v>
      </c>
      <c r="X680" s="395">
        <v>0</v>
      </c>
      <c r="Y680" s="395">
        <v>0</v>
      </c>
      <c r="Z680" s="395"/>
      <c r="AA680" s="395">
        <v>7.0649173023314003</v>
      </c>
      <c r="AB680" s="395">
        <v>1.2395932809253978</v>
      </c>
      <c r="AC680" s="395">
        <v>-1.9746430435789952</v>
      </c>
      <c r="AD680" s="395">
        <v>59.256113686034048</v>
      </c>
      <c r="AE680" s="395">
        <v>59.010309100505488</v>
      </c>
      <c r="AF680" s="395"/>
      <c r="AG680" s="395"/>
      <c r="AH680" s="395"/>
      <c r="AI680" s="395"/>
      <c r="AJ680" s="395"/>
      <c r="AK680" s="395"/>
      <c r="AL680" s="395"/>
      <c r="AM680" s="395"/>
      <c r="AN680" s="395"/>
      <c r="AO680" s="395"/>
      <c r="AP680" s="395"/>
    </row>
    <row r="681" spans="1:42">
      <c r="A681" s="395">
        <v>9</v>
      </c>
      <c r="B681" s="395">
        <v>177</v>
      </c>
      <c r="C681" s="395">
        <v>2001</v>
      </c>
      <c r="D681" s="395">
        <v>99</v>
      </c>
      <c r="E681" s="395">
        <v>99</v>
      </c>
      <c r="F681" s="395">
        <v>99</v>
      </c>
      <c r="G681" s="395">
        <v>99</v>
      </c>
      <c r="H681" s="395">
        <v>99</v>
      </c>
      <c r="I681" s="395">
        <v>99</v>
      </c>
      <c r="J681" s="395">
        <v>999</v>
      </c>
      <c r="K681" s="395">
        <v>99</v>
      </c>
      <c r="L681" s="395">
        <v>17</v>
      </c>
      <c r="M681" s="395">
        <v>99</v>
      </c>
      <c r="N681" s="395">
        <v>99</v>
      </c>
      <c r="O681" s="395">
        <v>99</v>
      </c>
      <c r="P681" s="395">
        <v>9999</v>
      </c>
      <c r="Q681" s="395">
        <v>3615</v>
      </c>
      <c r="R681" s="395">
        <v>73696</v>
      </c>
      <c r="S681" s="395">
        <v>73684</v>
      </c>
      <c r="T681" s="395">
        <v>17</v>
      </c>
      <c r="U681" s="395">
        <v>60.588526681504788</v>
      </c>
      <c r="V681" s="395">
        <v>80.428485152814815</v>
      </c>
      <c r="W681" s="395">
        <v>74.225117378263491</v>
      </c>
      <c r="X681" s="395">
        <v>0</v>
      </c>
      <c r="Y681" s="395">
        <v>0</v>
      </c>
      <c r="Z681" s="395"/>
      <c r="AA681" s="395">
        <v>7.1295736589203651</v>
      </c>
      <c r="AB681" s="395">
        <v>0.84808866858352849</v>
      </c>
      <c r="AC681" s="395">
        <v>5.5485643053528992</v>
      </c>
      <c r="AD681" s="395">
        <v>6.0073293395874892</v>
      </c>
      <c r="AE681" s="395">
        <v>6.0499578892623793</v>
      </c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</row>
    <row r="682" spans="1:42">
      <c r="A682" s="395">
        <v>9</v>
      </c>
      <c r="B682" s="395">
        <v>178</v>
      </c>
      <c r="C682" s="395">
        <v>2000</v>
      </c>
      <c r="D682" s="395">
        <v>99</v>
      </c>
      <c r="E682" s="395">
        <v>99</v>
      </c>
      <c r="F682" s="395">
        <v>99</v>
      </c>
      <c r="G682" s="395">
        <v>99</v>
      </c>
      <c r="H682" s="395">
        <v>99</v>
      </c>
      <c r="I682" s="395">
        <v>99</v>
      </c>
      <c r="J682" s="395">
        <v>999</v>
      </c>
      <c r="K682" s="395">
        <v>99</v>
      </c>
      <c r="L682" s="395">
        <v>1</v>
      </c>
      <c r="M682" s="395">
        <v>99</v>
      </c>
      <c r="N682" s="395">
        <v>99</v>
      </c>
      <c r="O682" s="395">
        <v>99</v>
      </c>
      <c r="P682" s="395">
        <v>9999</v>
      </c>
      <c r="Q682" s="395">
        <v>12</v>
      </c>
      <c r="R682" s="395">
        <v>20</v>
      </c>
      <c r="S682" s="395">
        <v>0</v>
      </c>
      <c r="T682" s="395">
        <v>1</v>
      </c>
      <c r="U682" s="395"/>
      <c r="V682" s="395"/>
      <c r="W682" s="395"/>
      <c r="X682" s="395">
        <v>0</v>
      </c>
      <c r="Y682" s="395">
        <v>0</v>
      </c>
      <c r="Z682" s="395"/>
      <c r="AA682" s="395"/>
      <c r="AB682" s="395"/>
      <c r="AC682" s="395"/>
      <c r="AD682" s="395">
        <v>1.6080570088370762E-3</v>
      </c>
      <c r="AE682" s="395">
        <v>0</v>
      </c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</row>
    <row r="683" spans="1:42">
      <c r="A683" s="395">
        <v>9</v>
      </c>
      <c r="B683" s="395">
        <v>179</v>
      </c>
      <c r="C683" s="395">
        <v>2000</v>
      </c>
      <c r="D683" s="395">
        <v>99</v>
      </c>
      <c r="E683" s="395">
        <v>99</v>
      </c>
      <c r="F683" s="395">
        <v>99</v>
      </c>
      <c r="G683" s="395">
        <v>99</v>
      </c>
      <c r="H683" s="395">
        <v>99</v>
      </c>
      <c r="I683" s="395">
        <v>99</v>
      </c>
      <c r="J683" s="395">
        <v>999</v>
      </c>
      <c r="K683" s="395">
        <v>99</v>
      </c>
      <c r="L683" s="395">
        <v>2</v>
      </c>
      <c r="M683" s="395">
        <v>99</v>
      </c>
      <c r="N683" s="395">
        <v>99</v>
      </c>
      <c r="O683" s="395">
        <v>99</v>
      </c>
      <c r="P683" s="395">
        <v>9999</v>
      </c>
      <c r="Q683" s="395">
        <v>117</v>
      </c>
      <c r="R683" s="395">
        <v>145</v>
      </c>
      <c r="S683" s="395">
        <v>143</v>
      </c>
      <c r="T683" s="395">
        <v>2</v>
      </c>
      <c r="U683" s="395">
        <v>37.489510489510494</v>
      </c>
      <c r="V683" s="395">
        <v>74.518881118881097</v>
      </c>
      <c r="W683" s="395">
        <v>67.960554545454571</v>
      </c>
      <c r="X683" s="395">
        <v>0</v>
      </c>
      <c r="Y683" s="395">
        <v>0</v>
      </c>
      <c r="Z683" s="395"/>
      <c r="AA683" s="395">
        <v>13.871563092650607</v>
      </c>
      <c r="AB683" s="395">
        <v>2.1051622626268238</v>
      </c>
      <c r="AC683" s="395">
        <v>10.406067158798079</v>
      </c>
      <c r="AD683" s="395">
        <v>1.165841331406881E-2</v>
      </c>
      <c r="AE683" s="395">
        <v>1.1470373846697924E-2</v>
      </c>
      <c r="AF683" s="395"/>
      <c r="AG683" s="395"/>
      <c r="AH683" s="395"/>
      <c r="AI683" s="395"/>
      <c r="AJ683" s="395"/>
      <c r="AK683" s="395"/>
      <c r="AL683" s="395"/>
      <c r="AM683" s="395"/>
      <c r="AN683" s="395"/>
      <c r="AO683" s="395"/>
      <c r="AP683" s="395"/>
    </row>
    <row r="684" spans="1:42">
      <c r="A684" s="395">
        <v>9</v>
      </c>
      <c r="B684" s="395">
        <v>180</v>
      </c>
      <c r="C684" s="395">
        <v>2000</v>
      </c>
      <c r="D684" s="395">
        <v>99</v>
      </c>
      <c r="E684" s="395">
        <v>99</v>
      </c>
      <c r="F684" s="395">
        <v>99</v>
      </c>
      <c r="G684" s="395">
        <v>99</v>
      </c>
      <c r="H684" s="395">
        <v>99</v>
      </c>
      <c r="I684" s="395">
        <v>99</v>
      </c>
      <c r="J684" s="395">
        <v>999</v>
      </c>
      <c r="K684" s="395">
        <v>99</v>
      </c>
      <c r="L684" s="395">
        <v>5</v>
      </c>
      <c r="M684" s="395">
        <v>99</v>
      </c>
      <c r="N684" s="395">
        <v>99</v>
      </c>
      <c r="O684" s="395">
        <v>99</v>
      </c>
      <c r="P684" s="395">
        <v>9999</v>
      </c>
      <c r="Q684" s="395">
        <v>899</v>
      </c>
      <c r="R684" s="395">
        <v>1785.5</v>
      </c>
      <c r="S684" s="395">
        <v>1776</v>
      </c>
      <c r="T684" s="395">
        <v>5.0014001680201634</v>
      </c>
      <c r="U684" s="395">
        <v>43.148085585585591</v>
      </c>
      <c r="V684" s="395">
        <v>76.284403153153221</v>
      </c>
      <c r="W684" s="395">
        <v>70.209741216216202</v>
      </c>
      <c r="X684" s="395">
        <v>0</v>
      </c>
      <c r="Y684" s="395">
        <v>0</v>
      </c>
      <c r="Z684" s="395"/>
      <c r="AA684" s="395">
        <v>8.7531829745670233</v>
      </c>
      <c r="AB684" s="395"/>
      <c r="AC684" s="395"/>
      <c r="AD684" s="395">
        <v>0.14355928946393004</v>
      </c>
      <c r="AE684" s="395">
        <v>0.14717191979797764</v>
      </c>
      <c r="AF684" s="395"/>
      <c r="AG684" s="395"/>
      <c r="AH684" s="395"/>
      <c r="AI684" s="395"/>
      <c r="AJ684" s="395"/>
      <c r="AK684" s="395"/>
      <c r="AL684" s="395"/>
      <c r="AM684" s="395"/>
      <c r="AN684" s="395"/>
      <c r="AO684" s="395"/>
      <c r="AP684" s="395"/>
    </row>
    <row r="685" spans="1:42">
      <c r="A685" s="395">
        <v>9</v>
      </c>
      <c r="B685" s="395">
        <v>181</v>
      </c>
      <c r="C685" s="395">
        <v>2000</v>
      </c>
      <c r="D685" s="395">
        <v>99</v>
      </c>
      <c r="E685" s="395">
        <v>99</v>
      </c>
      <c r="F685" s="395">
        <v>99</v>
      </c>
      <c r="G685" s="395">
        <v>99</v>
      </c>
      <c r="H685" s="395">
        <v>99</v>
      </c>
      <c r="I685" s="395">
        <v>99</v>
      </c>
      <c r="J685" s="395">
        <v>999</v>
      </c>
      <c r="K685" s="395">
        <v>99</v>
      </c>
      <c r="L685" s="395">
        <v>8</v>
      </c>
      <c r="M685" s="395">
        <v>99</v>
      </c>
      <c r="N685" s="395">
        <v>99</v>
      </c>
      <c r="O685" s="395">
        <v>99</v>
      </c>
      <c r="P685" s="395">
        <v>9999</v>
      </c>
      <c r="Q685" s="395">
        <v>3766</v>
      </c>
      <c r="R685" s="395">
        <v>40889</v>
      </c>
      <c r="S685" s="395">
        <v>40854</v>
      </c>
      <c r="T685" s="395">
        <v>8</v>
      </c>
      <c r="U685" s="395">
        <v>48.07749547167964</v>
      </c>
      <c r="V685" s="395">
        <v>75.194867087678148</v>
      </c>
      <c r="W685" s="395">
        <v>69.349248262104553</v>
      </c>
      <c r="X685" s="395">
        <v>0</v>
      </c>
      <c r="Y685" s="395">
        <v>0</v>
      </c>
      <c r="Z685" s="395"/>
      <c r="AA685" s="395">
        <v>7.2179079780764397</v>
      </c>
      <c r="AB685" s="395">
        <v>1.0774647882955564</v>
      </c>
      <c r="AC685" s="395">
        <v>-6.7686319576128113</v>
      </c>
      <c r="AD685" s="395">
        <v>3.2875921517169626</v>
      </c>
      <c r="AE685" s="395">
        <v>3.3439591518690994</v>
      </c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</row>
    <row r="686" spans="1:42">
      <c r="A686" s="395">
        <v>9</v>
      </c>
      <c r="B686" s="395">
        <v>182</v>
      </c>
      <c r="C686" s="395">
        <v>2000</v>
      </c>
      <c r="D686" s="395">
        <v>99</v>
      </c>
      <c r="E686" s="395">
        <v>99</v>
      </c>
      <c r="F686" s="395">
        <v>99</v>
      </c>
      <c r="G686" s="395">
        <v>99</v>
      </c>
      <c r="H686" s="395">
        <v>99</v>
      </c>
      <c r="I686" s="395">
        <v>99</v>
      </c>
      <c r="J686" s="395">
        <v>999</v>
      </c>
      <c r="K686" s="395">
        <v>99</v>
      </c>
      <c r="L686" s="395">
        <v>11</v>
      </c>
      <c r="M686" s="395">
        <v>99</v>
      </c>
      <c r="N686" s="395">
        <v>99</v>
      </c>
      <c r="O686" s="395">
        <v>99</v>
      </c>
      <c r="P686" s="395">
        <v>9999</v>
      </c>
      <c r="Q686" s="395">
        <v>5555</v>
      </c>
      <c r="R686" s="395">
        <v>472428</v>
      </c>
      <c r="S686" s="395">
        <v>471181</v>
      </c>
      <c r="T686" s="395">
        <v>11.000232839713142</v>
      </c>
      <c r="U686" s="395">
        <v>52.685157084008047</v>
      </c>
      <c r="V686" s="395">
        <v>74.199664884621029</v>
      </c>
      <c r="W686" s="395">
        <v>68.318583327425486</v>
      </c>
      <c r="X686" s="395">
        <v>0</v>
      </c>
      <c r="Y686" s="395">
        <v>0</v>
      </c>
      <c r="Z686" s="395"/>
      <c r="AA686" s="395">
        <v>6.6552289289469799</v>
      </c>
      <c r="AB686" s="395">
        <v>1.1891950291552362</v>
      </c>
      <c r="AC686" s="395">
        <v>-4.8319617565235076</v>
      </c>
      <c r="AD686" s="395">
        <v>37.984557828544141</v>
      </c>
      <c r="AE686" s="395">
        <v>37.993669718869086</v>
      </c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</row>
    <row r="687" spans="1:42">
      <c r="A687" s="395">
        <v>9</v>
      </c>
      <c r="B687" s="395">
        <v>183</v>
      </c>
      <c r="C687" s="395">
        <v>2000</v>
      </c>
      <c r="D687" s="395">
        <v>99</v>
      </c>
      <c r="E687" s="395">
        <v>99</v>
      </c>
      <c r="F687" s="395">
        <v>99</v>
      </c>
      <c r="G687" s="395">
        <v>99</v>
      </c>
      <c r="H687" s="395">
        <v>99</v>
      </c>
      <c r="I687" s="395">
        <v>99</v>
      </c>
      <c r="J687" s="395">
        <v>999</v>
      </c>
      <c r="K687" s="395">
        <v>99</v>
      </c>
      <c r="L687" s="395">
        <v>14</v>
      </c>
      <c r="M687" s="395">
        <v>99</v>
      </c>
      <c r="N687" s="395">
        <v>99</v>
      </c>
      <c r="O687" s="395">
        <v>99</v>
      </c>
      <c r="P687" s="395">
        <v>9999</v>
      </c>
      <c r="Q687" s="395">
        <v>5660</v>
      </c>
      <c r="R687" s="395">
        <v>683807.5</v>
      </c>
      <c r="S687" s="395">
        <v>683383.5</v>
      </c>
      <c r="T687" s="395">
        <v>14.000255919977484</v>
      </c>
      <c r="U687" s="395">
        <v>56.547445175366398</v>
      </c>
      <c r="V687" s="395">
        <v>73.728249950431206</v>
      </c>
      <c r="W687" s="395">
        <v>68.015122539686914</v>
      </c>
      <c r="X687" s="395">
        <v>0</v>
      </c>
      <c r="Y687" s="395">
        <v>0</v>
      </c>
      <c r="Z687" s="395"/>
      <c r="AA687" s="395">
        <v>6.7536872087295423</v>
      </c>
      <c r="AB687" s="395">
        <v>1.2039375439759696</v>
      </c>
      <c r="AC687" s="395">
        <v>-0.3156843132122269</v>
      </c>
      <c r="AD687" s="395">
        <v>54.980072153517995</v>
      </c>
      <c r="AE687" s="395">
        <v>54.859847367040402</v>
      </c>
      <c r="AF687" s="395"/>
      <c r="AG687" s="395"/>
      <c r="AH687" s="395"/>
      <c r="AI687" s="395"/>
      <c r="AJ687" s="395"/>
      <c r="AK687" s="395"/>
      <c r="AL687" s="395"/>
      <c r="AM687" s="395"/>
      <c r="AN687" s="395"/>
      <c r="AO687" s="395"/>
      <c r="AP687" s="395"/>
    </row>
    <row r="688" spans="1:42">
      <c r="A688" s="395">
        <v>9</v>
      </c>
      <c r="B688" s="395">
        <v>184</v>
      </c>
      <c r="C688" s="395">
        <v>2000</v>
      </c>
      <c r="D688" s="395">
        <v>99</v>
      </c>
      <c r="E688" s="395">
        <v>99</v>
      </c>
      <c r="F688" s="395">
        <v>99</v>
      </c>
      <c r="G688" s="395">
        <v>99</v>
      </c>
      <c r="H688" s="395">
        <v>99</v>
      </c>
      <c r="I688" s="395">
        <v>99</v>
      </c>
      <c r="J688" s="395">
        <v>999</v>
      </c>
      <c r="K688" s="395">
        <v>99</v>
      </c>
      <c r="L688" s="395">
        <v>17</v>
      </c>
      <c r="M688" s="395">
        <v>99</v>
      </c>
      <c r="N688" s="395">
        <v>99</v>
      </c>
      <c r="O688" s="395">
        <v>99</v>
      </c>
      <c r="P688" s="395">
        <v>9999</v>
      </c>
      <c r="Q688" s="395">
        <v>4011</v>
      </c>
      <c r="R688" s="395">
        <v>44662</v>
      </c>
      <c r="S688" s="395">
        <v>44658</v>
      </c>
      <c r="T688" s="395">
        <v>17.000380636782943</v>
      </c>
      <c r="U688" s="395">
        <v>60.553293922701414</v>
      </c>
      <c r="V688" s="395">
        <v>74.905013659367228</v>
      </c>
      <c r="W688" s="395">
        <v>69.132195696180332</v>
      </c>
      <c r="X688" s="395">
        <v>0</v>
      </c>
      <c r="Y688" s="395">
        <v>0</v>
      </c>
      <c r="Z688" s="395"/>
      <c r="AA688" s="395">
        <v>7.2330373216542894</v>
      </c>
      <c r="AB688" s="395">
        <v>0.85039843167023499</v>
      </c>
      <c r="AC688" s="395">
        <v>4.0745909410817944</v>
      </c>
      <c r="AD688" s="395">
        <v>3.5909521064340777</v>
      </c>
      <c r="AE688" s="395">
        <v>3.6438814685767529</v>
      </c>
      <c r="AF688" s="395"/>
      <c r="AG688" s="395"/>
      <c r="AH688" s="395"/>
      <c r="AI688" s="395"/>
      <c r="AJ688" s="395"/>
      <c r="AK688" s="395"/>
      <c r="AL688" s="395"/>
      <c r="AM688" s="395"/>
      <c r="AN688" s="395"/>
      <c r="AO688" s="395"/>
      <c r="AP688" s="395"/>
    </row>
    <row r="689" spans="1:42">
      <c r="A689" s="395">
        <v>9</v>
      </c>
      <c r="B689" s="395">
        <v>185</v>
      </c>
      <c r="C689" s="395">
        <v>1999</v>
      </c>
      <c r="D689" s="395">
        <v>99</v>
      </c>
      <c r="E689" s="395">
        <v>99</v>
      </c>
      <c r="F689" s="395">
        <v>99</v>
      </c>
      <c r="G689" s="395">
        <v>99</v>
      </c>
      <c r="H689" s="395">
        <v>99</v>
      </c>
      <c r="I689" s="395">
        <v>99</v>
      </c>
      <c r="J689" s="395">
        <v>999</v>
      </c>
      <c r="K689" s="395">
        <v>99</v>
      </c>
      <c r="L689" s="395">
        <v>1</v>
      </c>
      <c r="M689" s="395">
        <v>99</v>
      </c>
      <c r="N689" s="395">
        <v>99</v>
      </c>
      <c r="O689" s="395">
        <v>99</v>
      </c>
      <c r="P689" s="395">
        <v>9999</v>
      </c>
      <c r="Q689" s="395">
        <v>5</v>
      </c>
      <c r="R689" s="395">
        <v>4</v>
      </c>
      <c r="S689" s="395">
        <v>0</v>
      </c>
      <c r="T689" s="395">
        <v>1</v>
      </c>
      <c r="U689" s="395"/>
      <c r="V689" s="395"/>
      <c r="W689" s="395"/>
      <c r="X689" s="395">
        <v>0</v>
      </c>
      <c r="Y689" s="395">
        <v>0</v>
      </c>
      <c r="Z689" s="395"/>
      <c r="AA689" s="395"/>
      <c r="AB689" s="395"/>
      <c r="AC689" s="395"/>
      <c r="AD689" s="395">
        <v>3.0811377178051444E-4</v>
      </c>
      <c r="AE689" s="395">
        <v>0</v>
      </c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</row>
    <row r="690" spans="1:42">
      <c r="A690" s="395">
        <v>9</v>
      </c>
      <c r="B690" s="395">
        <v>186</v>
      </c>
      <c r="C690" s="395">
        <v>1999</v>
      </c>
      <c r="D690" s="395">
        <v>99</v>
      </c>
      <c r="E690" s="395">
        <v>99</v>
      </c>
      <c r="F690" s="395">
        <v>99</v>
      </c>
      <c r="G690" s="395">
        <v>99</v>
      </c>
      <c r="H690" s="395">
        <v>99</v>
      </c>
      <c r="I690" s="395">
        <v>99</v>
      </c>
      <c r="J690" s="395">
        <v>999</v>
      </c>
      <c r="K690" s="395">
        <v>99</v>
      </c>
      <c r="L690" s="395">
        <v>2</v>
      </c>
      <c r="M690" s="395">
        <v>99</v>
      </c>
      <c r="N690" s="395">
        <v>99</v>
      </c>
      <c r="O690" s="395">
        <v>99</v>
      </c>
      <c r="P690" s="395">
        <v>9999</v>
      </c>
      <c r="Q690" s="395">
        <v>159</v>
      </c>
      <c r="R690" s="395">
        <v>223</v>
      </c>
      <c r="S690" s="395">
        <v>223</v>
      </c>
      <c r="T690" s="395">
        <v>2</v>
      </c>
      <c r="U690" s="395">
        <v>37.560538116591935</v>
      </c>
      <c r="V690" s="395">
        <v>77.459641255605405</v>
      </c>
      <c r="W690" s="395">
        <v>71.495248878923775</v>
      </c>
      <c r="X690" s="395">
        <v>0</v>
      </c>
      <c r="Y690" s="395">
        <v>0</v>
      </c>
      <c r="Z690" s="395"/>
      <c r="AA690" s="395">
        <v>12.483254034323656</v>
      </c>
      <c r="AB690" s="395">
        <v>1.5803342091699002</v>
      </c>
      <c r="AC690" s="395">
        <v>15.889629130131675</v>
      </c>
      <c r="AD690" s="395">
        <v>1.7177342776763676E-2</v>
      </c>
      <c r="AE690" s="395">
        <v>1.7755392922682349E-2</v>
      </c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</row>
    <row r="691" spans="1:42">
      <c r="A691" s="395">
        <v>9</v>
      </c>
      <c r="B691" s="395">
        <v>187</v>
      </c>
      <c r="C691" s="395">
        <v>1999</v>
      </c>
      <c r="D691" s="395">
        <v>99</v>
      </c>
      <c r="E691" s="395">
        <v>99</v>
      </c>
      <c r="F691" s="395">
        <v>99</v>
      </c>
      <c r="G691" s="395">
        <v>99</v>
      </c>
      <c r="H691" s="395">
        <v>99</v>
      </c>
      <c r="I691" s="395">
        <v>99</v>
      </c>
      <c r="J691" s="395">
        <v>999</v>
      </c>
      <c r="K691" s="395">
        <v>99</v>
      </c>
      <c r="L691" s="395">
        <v>5</v>
      </c>
      <c r="M691" s="395">
        <v>99</v>
      </c>
      <c r="N691" s="395">
        <v>99</v>
      </c>
      <c r="O691" s="395">
        <v>99</v>
      </c>
      <c r="P691" s="395">
        <v>9999</v>
      </c>
      <c r="Q691" s="395">
        <v>1331</v>
      </c>
      <c r="R691" s="395">
        <v>2828</v>
      </c>
      <c r="S691" s="395">
        <v>2822</v>
      </c>
      <c r="T691" s="395">
        <v>5.0017680339462514</v>
      </c>
      <c r="U691" s="395">
        <v>43.006378454996451</v>
      </c>
      <c r="V691" s="395">
        <v>78.338979447200401</v>
      </c>
      <c r="W691" s="395">
        <v>72.174217221828414</v>
      </c>
      <c r="X691" s="395">
        <v>0</v>
      </c>
      <c r="Y691" s="395">
        <v>0</v>
      </c>
      <c r="Z691" s="395"/>
      <c r="AA691" s="395">
        <v>8.6875588100420984</v>
      </c>
      <c r="AB691" s="395">
        <v>1.4180777243331721</v>
      </c>
      <c r="AC691" s="395">
        <v>1.4391785143035298</v>
      </c>
      <c r="AD691" s="395">
        <v>0.21783643664882371</v>
      </c>
      <c r="AE691" s="395">
        <v>0.22682312733780297</v>
      </c>
      <c r="AF691" s="395"/>
      <c r="AG691" s="395"/>
      <c r="AH691" s="395"/>
      <c r="AI691" s="395"/>
      <c r="AJ691" s="395"/>
      <c r="AK691" s="395"/>
      <c r="AL691" s="395"/>
      <c r="AM691" s="395"/>
      <c r="AN691" s="395"/>
      <c r="AO691" s="395"/>
      <c r="AP691" s="395"/>
    </row>
    <row r="692" spans="1:42">
      <c r="A692" s="395">
        <v>9</v>
      </c>
      <c r="B692" s="395">
        <v>188</v>
      </c>
      <c r="C692" s="395">
        <v>1999</v>
      </c>
      <c r="D692" s="395">
        <v>99</v>
      </c>
      <c r="E692" s="395">
        <v>99</v>
      </c>
      <c r="F692" s="395">
        <v>99</v>
      </c>
      <c r="G692" s="395">
        <v>99</v>
      </c>
      <c r="H692" s="395">
        <v>99</v>
      </c>
      <c r="I692" s="395">
        <v>99</v>
      </c>
      <c r="J692" s="395">
        <v>999</v>
      </c>
      <c r="K692" s="395">
        <v>99</v>
      </c>
      <c r="L692" s="395">
        <v>8</v>
      </c>
      <c r="M692" s="395">
        <v>99</v>
      </c>
      <c r="N692" s="395">
        <v>99</v>
      </c>
      <c r="O692" s="395">
        <v>99</v>
      </c>
      <c r="P692" s="395">
        <v>9999</v>
      </c>
      <c r="Q692" s="395">
        <v>5732</v>
      </c>
      <c r="R692" s="395">
        <v>56969.25</v>
      </c>
      <c r="S692" s="395">
        <v>56893.25</v>
      </c>
      <c r="T692" s="395">
        <v>8.0002457466089147</v>
      </c>
      <c r="U692" s="395">
        <v>48.020635136857187</v>
      </c>
      <c r="V692" s="395">
        <v>76.207755753099349</v>
      </c>
      <c r="W692" s="395">
        <v>70.241099406344901</v>
      </c>
      <c r="X692" s="395">
        <v>0</v>
      </c>
      <c r="Y692" s="395">
        <v>0</v>
      </c>
      <c r="Z692" s="395"/>
      <c r="AA692" s="395">
        <v>7.1957455079439852</v>
      </c>
      <c r="AB692" s="395">
        <v>1.2884233739662836</v>
      </c>
      <c r="AC692" s="395">
        <v>-2.8326101013865079</v>
      </c>
      <c r="AD692" s="395">
        <v>4.3882526232517662</v>
      </c>
      <c r="AE692" s="395">
        <v>4.4504126978380132</v>
      </c>
      <c r="AF692" s="395"/>
      <c r="AG692" s="395"/>
      <c r="AH692" s="395"/>
      <c r="AI692" s="395"/>
      <c r="AJ692" s="395"/>
      <c r="AK692" s="395"/>
      <c r="AL692" s="395"/>
      <c r="AM692" s="395"/>
      <c r="AN692" s="395"/>
      <c r="AO692" s="395"/>
      <c r="AP692" s="395"/>
    </row>
    <row r="693" spans="1:42">
      <c r="A693" s="395">
        <v>9</v>
      </c>
      <c r="B693" s="395">
        <v>189</v>
      </c>
      <c r="C693" s="395">
        <v>1999</v>
      </c>
      <c r="D693" s="395">
        <v>99</v>
      </c>
      <c r="E693" s="395">
        <v>99</v>
      </c>
      <c r="F693" s="395">
        <v>99</v>
      </c>
      <c r="G693" s="395">
        <v>99</v>
      </c>
      <c r="H693" s="395">
        <v>99</v>
      </c>
      <c r="I693" s="395">
        <v>99</v>
      </c>
      <c r="J693" s="395">
        <v>999</v>
      </c>
      <c r="K693" s="395">
        <v>99</v>
      </c>
      <c r="L693" s="395">
        <v>11</v>
      </c>
      <c r="M693" s="395">
        <v>99</v>
      </c>
      <c r="N693" s="395">
        <v>99</v>
      </c>
      <c r="O693" s="395">
        <v>99</v>
      </c>
      <c r="P693" s="395">
        <v>9999</v>
      </c>
      <c r="Q693" s="395">
        <v>8482</v>
      </c>
      <c r="R693" s="395">
        <v>532146.25</v>
      </c>
      <c r="S693" s="395">
        <v>531097.25</v>
      </c>
      <c r="T693" s="395">
        <v>11.000656304540344</v>
      </c>
      <c r="U693" s="395">
        <v>52.613665388024515</v>
      </c>
      <c r="V693" s="395">
        <v>75.180740627069056</v>
      </c>
      <c r="W693" s="395">
        <v>69.253270866493239</v>
      </c>
      <c r="X693" s="395">
        <v>0</v>
      </c>
      <c r="Y693" s="395">
        <v>0</v>
      </c>
      <c r="Z693" s="395"/>
      <c r="AA693" s="395">
        <v>6.5942962486408998</v>
      </c>
      <c r="AB693" s="395">
        <v>1.4035946417560239</v>
      </c>
      <c r="AC693" s="395">
        <v>-0.77488282533781516</v>
      </c>
      <c r="AD693" s="395">
        <v>40.990397056589131</v>
      </c>
      <c r="AE693" s="395">
        <v>40.960248715253449</v>
      </c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</row>
    <row r="694" spans="1:42">
      <c r="A694" s="395">
        <v>9</v>
      </c>
      <c r="B694" s="395">
        <v>190</v>
      </c>
      <c r="C694" s="395">
        <v>1999</v>
      </c>
      <c r="D694" s="395">
        <v>99</v>
      </c>
      <c r="E694" s="395">
        <v>99</v>
      </c>
      <c r="F694" s="395">
        <v>99</v>
      </c>
      <c r="G694" s="395">
        <v>99</v>
      </c>
      <c r="H694" s="395">
        <v>99</v>
      </c>
      <c r="I694" s="395">
        <v>99</v>
      </c>
      <c r="J694" s="395">
        <v>999</v>
      </c>
      <c r="K694" s="395">
        <v>99</v>
      </c>
      <c r="L694" s="395">
        <v>14</v>
      </c>
      <c r="M694" s="395">
        <v>99</v>
      </c>
      <c r="N694" s="395">
        <v>99</v>
      </c>
      <c r="O694" s="395">
        <v>99</v>
      </c>
      <c r="P694" s="395">
        <v>9999</v>
      </c>
      <c r="Q694" s="395">
        <v>8585</v>
      </c>
      <c r="R694" s="395">
        <v>666379.75</v>
      </c>
      <c r="S694" s="395">
        <v>666047.25</v>
      </c>
      <c r="T694" s="395">
        <v>14.000824604889329</v>
      </c>
      <c r="U694" s="395">
        <v>56.492841911741245</v>
      </c>
      <c r="V694" s="395">
        <v>74.885084804418142</v>
      </c>
      <c r="W694" s="395">
        <v>69.083056897240482</v>
      </c>
      <c r="X694" s="395">
        <v>0</v>
      </c>
      <c r="Y694" s="395">
        <v>0</v>
      </c>
      <c r="Z694" s="395"/>
      <c r="AA694" s="395">
        <v>6.7268029100450972</v>
      </c>
      <c r="AB694" s="395">
        <v>1.3708395386756136</v>
      </c>
      <c r="AC694" s="395">
        <v>2.4396386694238776</v>
      </c>
      <c r="AD694" s="395">
        <v>51.330194552664061</v>
      </c>
      <c r="AE694" s="395">
        <v>51.241853255809616</v>
      </c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</row>
    <row r="695" spans="1:42">
      <c r="A695" s="395">
        <v>9</v>
      </c>
      <c r="B695" s="395">
        <v>191</v>
      </c>
      <c r="C695" s="395">
        <v>1999</v>
      </c>
      <c r="D695" s="395">
        <v>99</v>
      </c>
      <c r="E695" s="395">
        <v>99</v>
      </c>
      <c r="F695" s="395">
        <v>99</v>
      </c>
      <c r="G695" s="395">
        <v>99</v>
      </c>
      <c r="H695" s="395">
        <v>99</v>
      </c>
      <c r="I695" s="395">
        <v>99</v>
      </c>
      <c r="J695" s="395">
        <v>999</v>
      </c>
      <c r="K695" s="395">
        <v>99</v>
      </c>
      <c r="L695" s="395">
        <v>17</v>
      </c>
      <c r="M695" s="395">
        <v>99</v>
      </c>
      <c r="N695" s="395">
        <v>99</v>
      </c>
      <c r="O695" s="395">
        <v>99</v>
      </c>
      <c r="P695" s="395">
        <v>9999</v>
      </c>
      <c r="Q695" s="395">
        <v>5210</v>
      </c>
      <c r="R695" s="395">
        <v>39671.5</v>
      </c>
      <c r="S695" s="395">
        <v>39665.5</v>
      </c>
      <c r="T695" s="395">
        <v>17.001071298035122</v>
      </c>
      <c r="U695" s="395">
        <v>60.539612509611622</v>
      </c>
      <c r="V695" s="395">
        <v>76.115765589744385</v>
      </c>
      <c r="W695" s="395">
        <v>70.243728774375285</v>
      </c>
      <c r="X695" s="395">
        <v>0</v>
      </c>
      <c r="Y695" s="395">
        <v>0</v>
      </c>
      <c r="Z695" s="395"/>
      <c r="AA695" s="395">
        <v>7.2435782842780254</v>
      </c>
      <c r="AB695" s="395">
        <v>0.97699050131413823</v>
      </c>
      <c r="AC695" s="395">
        <v>7.0472204900238564</v>
      </c>
      <c r="AD695" s="395">
        <v>3.0558338742976692</v>
      </c>
      <c r="AE695" s="395">
        <v>3.1029068108384608</v>
      </c>
      <c r="AF695" s="395"/>
      <c r="AG695" s="395"/>
      <c r="AH695" s="395"/>
      <c r="AI695" s="395"/>
      <c r="AJ695" s="395"/>
      <c r="AK695" s="395"/>
      <c r="AL695" s="395"/>
      <c r="AM695" s="395"/>
      <c r="AN695" s="395"/>
      <c r="AO695" s="395"/>
      <c r="AP695" s="395"/>
    </row>
    <row r="696" spans="1:42">
      <c r="A696" s="395">
        <v>9</v>
      </c>
      <c r="B696" s="395">
        <v>192</v>
      </c>
      <c r="C696" s="395">
        <v>1998</v>
      </c>
      <c r="D696" s="395">
        <v>99</v>
      </c>
      <c r="E696" s="395">
        <v>99</v>
      </c>
      <c r="F696" s="395">
        <v>99</v>
      </c>
      <c r="G696" s="395">
        <v>99</v>
      </c>
      <c r="H696" s="395">
        <v>99</v>
      </c>
      <c r="I696" s="395">
        <v>99</v>
      </c>
      <c r="J696" s="395">
        <v>999</v>
      </c>
      <c r="K696" s="395">
        <v>99</v>
      </c>
      <c r="L696" s="395">
        <v>1</v>
      </c>
      <c r="M696" s="395">
        <v>99</v>
      </c>
      <c r="N696" s="395">
        <v>99</v>
      </c>
      <c r="O696" s="395">
        <v>99</v>
      </c>
      <c r="P696" s="395">
        <v>9999</v>
      </c>
      <c r="Q696" s="395">
        <v>5</v>
      </c>
      <c r="R696" s="395">
        <v>9</v>
      </c>
      <c r="S696" s="395">
        <v>0</v>
      </c>
      <c r="T696" s="395">
        <v>1</v>
      </c>
      <c r="U696" s="395"/>
      <c r="V696" s="395"/>
      <c r="W696" s="395"/>
      <c r="X696" s="395">
        <v>0</v>
      </c>
      <c r="Y696" s="395">
        <v>0</v>
      </c>
      <c r="Z696" s="395"/>
      <c r="AA696" s="395"/>
      <c r="AB696" s="395"/>
      <c r="AC696" s="395"/>
      <c r="AD696" s="395">
        <v>7.3243409415603021E-4</v>
      </c>
      <c r="AE696" s="395">
        <v>0</v>
      </c>
      <c r="AF696" s="395"/>
      <c r="AG696" s="395"/>
      <c r="AH696" s="395"/>
      <c r="AI696" s="395"/>
      <c r="AJ696" s="395"/>
      <c r="AK696" s="395"/>
      <c r="AL696" s="395"/>
      <c r="AM696" s="395"/>
      <c r="AN696" s="395"/>
      <c r="AO696" s="395"/>
      <c r="AP696" s="395"/>
    </row>
    <row r="697" spans="1:42">
      <c r="A697" s="395">
        <v>9</v>
      </c>
      <c r="B697" s="395">
        <v>193</v>
      </c>
      <c r="C697" s="395">
        <v>1998</v>
      </c>
      <c r="D697" s="395">
        <v>99</v>
      </c>
      <c r="E697" s="395">
        <v>99</v>
      </c>
      <c r="F697" s="395">
        <v>99</v>
      </c>
      <c r="G697" s="395">
        <v>99</v>
      </c>
      <c r="H697" s="395">
        <v>99</v>
      </c>
      <c r="I697" s="395">
        <v>99</v>
      </c>
      <c r="J697" s="395">
        <v>999</v>
      </c>
      <c r="K697" s="395">
        <v>99</v>
      </c>
      <c r="L697" s="395">
        <v>2</v>
      </c>
      <c r="M697" s="395">
        <v>99</v>
      </c>
      <c r="N697" s="395">
        <v>99</v>
      </c>
      <c r="O697" s="395">
        <v>99</v>
      </c>
      <c r="P697" s="395">
        <v>9999</v>
      </c>
      <c r="Q697" s="395">
        <v>166</v>
      </c>
      <c r="R697" s="395">
        <v>267</v>
      </c>
      <c r="S697" s="395">
        <v>251</v>
      </c>
      <c r="T697" s="395">
        <v>2</v>
      </c>
      <c r="U697" s="395">
        <v>37.426294820717125</v>
      </c>
      <c r="V697" s="395">
        <v>85.86095617529881</v>
      </c>
      <c r="W697" s="395">
        <v>74.333492430278881</v>
      </c>
      <c r="X697" s="395">
        <v>0</v>
      </c>
      <c r="Y697" s="395">
        <v>0</v>
      </c>
      <c r="Z697" s="395"/>
      <c r="AA697" s="395">
        <v>11.126583371650115</v>
      </c>
      <c r="AB697" s="395">
        <v>1.5453135090872556</v>
      </c>
      <c r="AC697" s="395">
        <v>7.3868769430870547</v>
      </c>
      <c r="AD697" s="395">
        <v>2.1728878126628905E-2</v>
      </c>
      <c r="AE697" s="395">
        <v>2.1712476007490048E-2</v>
      </c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</row>
    <row r="698" spans="1:42">
      <c r="A698" s="395">
        <v>9</v>
      </c>
      <c r="B698" s="395">
        <v>194</v>
      </c>
      <c r="C698" s="395">
        <v>1998</v>
      </c>
      <c r="D698" s="395">
        <v>99</v>
      </c>
      <c r="E698" s="395">
        <v>99</v>
      </c>
      <c r="F698" s="395">
        <v>99</v>
      </c>
      <c r="G698" s="395">
        <v>99</v>
      </c>
      <c r="H698" s="395">
        <v>99</v>
      </c>
      <c r="I698" s="395">
        <v>99</v>
      </c>
      <c r="J698" s="395">
        <v>999</v>
      </c>
      <c r="K698" s="395">
        <v>99</v>
      </c>
      <c r="L698" s="395">
        <v>5</v>
      </c>
      <c r="M698" s="395">
        <v>99</v>
      </c>
      <c r="N698" s="395">
        <v>99</v>
      </c>
      <c r="O698" s="395">
        <v>99</v>
      </c>
      <c r="P698" s="395">
        <v>9999</v>
      </c>
      <c r="Q698" s="395">
        <v>1391</v>
      </c>
      <c r="R698" s="395">
        <v>3330.5</v>
      </c>
      <c r="S698" s="395">
        <v>3224.5</v>
      </c>
      <c r="T698" s="395">
        <v>5.0007506380423363</v>
      </c>
      <c r="U698" s="395">
        <v>43.020623352457747</v>
      </c>
      <c r="V698" s="395">
        <v>82.693812994262558</v>
      </c>
      <c r="W698" s="395">
        <v>73.970327771747492</v>
      </c>
      <c r="X698" s="395">
        <v>0</v>
      </c>
      <c r="Y698" s="395">
        <v>0</v>
      </c>
      <c r="Z698" s="395"/>
      <c r="AA698" s="395">
        <v>8.3002200675071887</v>
      </c>
      <c r="AB698" s="395">
        <v>0.75110474217257939</v>
      </c>
      <c r="AC698" s="395">
        <v>-20.054917632166873</v>
      </c>
      <c r="AD698" s="395">
        <v>0.27104130562073997</v>
      </c>
      <c r="AE698" s="395">
        <v>0.27756903568869118</v>
      </c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</row>
    <row r="699" spans="1:42">
      <c r="A699" s="395">
        <v>9</v>
      </c>
      <c r="B699" s="395">
        <v>195</v>
      </c>
      <c r="C699" s="395">
        <v>1998</v>
      </c>
      <c r="D699" s="395">
        <v>99</v>
      </c>
      <c r="E699" s="395">
        <v>99</v>
      </c>
      <c r="F699" s="395">
        <v>99</v>
      </c>
      <c r="G699" s="395">
        <v>99</v>
      </c>
      <c r="H699" s="395">
        <v>99</v>
      </c>
      <c r="I699" s="395">
        <v>99</v>
      </c>
      <c r="J699" s="395">
        <v>999</v>
      </c>
      <c r="K699" s="395">
        <v>99</v>
      </c>
      <c r="L699" s="395">
        <v>8</v>
      </c>
      <c r="M699" s="395">
        <v>99</v>
      </c>
      <c r="N699" s="395">
        <v>99</v>
      </c>
      <c r="O699" s="395">
        <v>99</v>
      </c>
      <c r="P699" s="395">
        <v>9999</v>
      </c>
      <c r="Q699" s="395">
        <v>4574</v>
      </c>
      <c r="R699" s="395">
        <v>61329.75</v>
      </c>
      <c r="S699" s="395">
        <v>60137.75</v>
      </c>
      <c r="T699" s="395">
        <v>8.0008152650222755</v>
      </c>
      <c r="U699" s="395">
        <v>48.005404259387809</v>
      </c>
      <c r="V699" s="395">
        <v>79.934239308919985</v>
      </c>
      <c r="W699" s="395">
        <v>72.334290325129984</v>
      </c>
      <c r="X699" s="395">
        <v>0</v>
      </c>
      <c r="Y699" s="395">
        <v>0</v>
      </c>
      <c r="Z699" s="395"/>
      <c r="AA699" s="395">
        <v>7.068184608518564</v>
      </c>
      <c r="AB699" s="395">
        <v>1.3208346963653148</v>
      </c>
      <c r="AC699" s="395">
        <v>-2.2777408055791244</v>
      </c>
      <c r="AD699" s="395">
        <v>4.991111098451757</v>
      </c>
      <c r="AE699" s="395">
        <v>5.0622372181594155</v>
      </c>
      <c r="AF699" s="395"/>
      <c r="AG699" s="395"/>
      <c r="AH699" s="395"/>
      <c r="AI699" s="395"/>
      <c r="AJ699" s="395"/>
      <c r="AK699" s="395"/>
      <c r="AL699" s="395"/>
      <c r="AM699" s="395"/>
      <c r="AN699" s="395"/>
      <c r="AO699" s="395"/>
      <c r="AP699" s="395"/>
    </row>
    <row r="700" spans="1:42">
      <c r="A700" s="395">
        <v>9</v>
      </c>
      <c r="B700" s="395">
        <v>196</v>
      </c>
      <c r="C700" s="395">
        <v>1998</v>
      </c>
      <c r="D700" s="395">
        <v>99</v>
      </c>
      <c r="E700" s="395">
        <v>99</v>
      </c>
      <c r="F700" s="395">
        <v>99</v>
      </c>
      <c r="G700" s="395">
        <v>99</v>
      </c>
      <c r="H700" s="395">
        <v>99</v>
      </c>
      <c r="I700" s="395">
        <v>99</v>
      </c>
      <c r="J700" s="395">
        <v>999</v>
      </c>
      <c r="K700" s="395">
        <v>99</v>
      </c>
      <c r="L700" s="395">
        <v>11</v>
      </c>
      <c r="M700" s="395">
        <v>99</v>
      </c>
      <c r="N700" s="395">
        <v>99</v>
      </c>
      <c r="O700" s="395">
        <v>99</v>
      </c>
      <c r="P700" s="395">
        <v>9999</v>
      </c>
      <c r="Q700" s="395">
        <v>6253</v>
      </c>
      <c r="R700" s="395">
        <v>530904.75</v>
      </c>
      <c r="S700" s="395">
        <v>521334.75</v>
      </c>
      <c r="T700" s="395">
        <v>11.000937550473976</v>
      </c>
      <c r="U700" s="395">
        <v>52.576184495662339</v>
      </c>
      <c r="V700" s="395">
        <v>78.803918979120866</v>
      </c>
      <c r="W700" s="395">
        <v>71.41510529750586</v>
      </c>
      <c r="X700" s="395">
        <v>0</v>
      </c>
      <c r="Y700" s="395">
        <v>0</v>
      </c>
      <c r="Z700" s="395"/>
      <c r="AA700" s="395">
        <v>6.6545351157745518</v>
      </c>
      <c r="AB700" s="395">
        <v>1.4027895340051773</v>
      </c>
      <c r="AC700" s="395">
        <v>-1.6331411049196756</v>
      </c>
      <c r="AD700" s="395">
        <v>43.205859961042641</v>
      </c>
      <c r="AE700" s="395">
        <v>43.326922992480505</v>
      </c>
      <c r="AF700" s="395"/>
      <c r="AG700" s="395"/>
      <c r="AH700" s="395"/>
      <c r="AI700" s="395"/>
      <c r="AJ700" s="395"/>
      <c r="AK700" s="395"/>
      <c r="AL700" s="395"/>
      <c r="AM700" s="395"/>
      <c r="AN700" s="395"/>
      <c r="AO700" s="395"/>
      <c r="AP700" s="395"/>
    </row>
    <row r="701" spans="1:42">
      <c r="A701" s="395">
        <v>9</v>
      </c>
      <c r="B701" s="395">
        <v>197</v>
      </c>
      <c r="C701" s="395">
        <v>1998</v>
      </c>
      <c r="D701" s="395">
        <v>99</v>
      </c>
      <c r="E701" s="395">
        <v>99</v>
      </c>
      <c r="F701" s="395">
        <v>99</v>
      </c>
      <c r="G701" s="395">
        <v>99</v>
      </c>
      <c r="H701" s="395">
        <v>99</v>
      </c>
      <c r="I701" s="395">
        <v>99</v>
      </c>
      <c r="J701" s="395">
        <v>999</v>
      </c>
      <c r="K701" s="395">
        <v>99</v>
      </c>
      <c r="L701" s="395">
        <v>14</v>
      </c>
      <c r="M701" s="395">
        <v>99</v>
      </c>
      <c r="N701" s="395">
        <v>99</v>
      </c>
      <c r="O701" s="395">
        <v>99</v>
      </c>
      <c r="P701" s="395">
        <v>9999</v>
      </c>
      <c r="Q701" s="395">
        <v>6224</v>
      </c>
      <c r="R701" s="395">
        <v>600985</v>
      </c>
      <c r="S701" s="395">
        <v>588763.25</v>
      </c>
      <c r="T701" s="395">
        <v>14.000838623260144</v>
      </c>
      <c r="U701" s="395">
        <v>56.442685578626019</v>
      </c>
      <c r="V701" s="395">
        <v>78.664011553028416</v>
      </c>
      <c r="W701" s="395">
        <v>71.116869833670634</v>
      </c>
      <c r="X701" s="395">
        <v>0</v>
      </c>
      <c r="Y701" s="395">
        <v>0</v>
      </c>
      <c r="Z701" s="395"/>
      <c r="AA701" s="395">
        <v>6.8275998798326247</v>
      </c>
      <c r="AB701" s="395">
        <v>1.5167870885617185</v>
      </c>
      <c r="AC701" s="395">
        <v>4.2743658886697666</v>
      </c>
      <c r="AD701" s="395">
        <v>48.90910045292911</v>
      </c>
      <c r="AE701" s="395">
        <v>48.726410467111741</v>
      </c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</row>
    <row r="702" spans="1:42">
      <c r="A702" s="395">
        <v>9</v>
      </c>
      <c r="B702" s="395">
        <v>198</v>
      </c>
      <c r="C702" s="395">
        <v>1998</v>
      </c>
      <c r="D702" s="395">
        <v>99</v>
      </c>
      <c r="E702" s="395">
        <v>99</v>
      </c>
      <c r="F702" s="395">
        <v>99</v>
      </c>
      <c r="G702" s="395">
        <v>99</v>
      </c>
      <c r="H702" s="395">
        <v>99</v>
      </c>
      <c r="I702" s="395">
        <v>99</v>
      </c>
      <c r="J702" s="395">
        <v>999</v>
      </c>
      <c r="K702" s="395">
        <v>99</v>
      </c>
      <c r="L702" s="395">
        <v>17</v>
      </c>
      <c r="M702" s="395">
        <v>99</v>
      </c>
      <c r="N702" s="395">
        <v>99</v>
      </c>
      <c r="O702" s="395">
        <v>99</v>
      </c>
      <c r="P702" s="395">
        <v>9999</v>
      </c>
      <c r="Q702" s="395">
        <v>4178</v>
      </c>
      <c r="R702" s="395">
        <v>31953.5</v>
      </c>
      <c r="S702" s="395">
        <v>30796.75</v>
      </c>
      <c r="T702" s="395">
        <v>17.001330057740155</v>
      </c>
      <c r="U702" s="395">
        <v>60.530283227938035</v>
      </c>
      <c r="V702" s="395">
        <v>81.064508430272454</v>
      </c>
      <c r="W702" s="395">
        <v>72.132236833431932</v>
      </c>
      <c r="X702" s="395">
        <v>0</v>
      </c>
      <c r="Y702" s="395">
        <v>0</v>
      </c>
      <c r="Z702" s="395"/>
      <c r="AA702" s="395">
        <v>7.319143316152509</v>
      </c>
      <c r="AB702" s="395">
        <v>1.1410461146280173</v>
      </c>
      <c r="AC702" s="395">
        <v>5.74805018276039</v>
      </c>
      <c r="AD702" s="395">
        <v>2.6004258697349698</v>
      </c>
      <c r="AE702" s="395">
        <v>2.5851478105521393</v>
      </c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</row>
    <row r="703" spans="1:42">
      <c r="A703" s="395">
        <v>9</v>
      </c>
      <c r="B703" s="395">
        <v>199</v>
      </c>
      <c r="C703" s="395">
        <v>1997</v>
      </c>
      <c r="D703" s="395">
        <v>99</v>
      </c>
      <c r="E703" s="395">
        <v>99</v>
      </c>
      <c r="F703" s="395">
        <v>99</v>
      </c>
      <c r="G703" s="395">
        <v>99</v>
      </c>
      <c r="H703" s="395">
        <v>99</v>
      </c>
      <c r="I703" s="395">
        <v>99</v>
      </c>
      <c r="J703" s="395">
        <v>999</v>
      </c>
      <c r="K703" s="395">
        <v>99</v>
      </c>
      <c r="L703" s="395">
        <v>1</v>
      </c>
      <c r="M703" s="395">
        <v>99</v>
      </c>
      <c r="N703" s="395">
        <v>99</v>
      </c>
      <c r="O703" s="395">
        <v>99</v>
      </c>
      <c r="P703" s="395">
        <v>9999</v>
      </c>
      <c r="Q703" s="395">
        <v>20</v>
      </c>
      <c r="R703" s="395">
        <v>22</v>
      </c>
      <c r="S703" s="395">
        <v>0</v>
      </c>
      <c r="T703" s="395">
        <v>1</v>
      </c>
      <c r="U703" s="395"/>
      <c r="V703" s="395"/>
      <c r="W703" s="395"/>
      <c r="X703" s="395">
        <v>0</v>
      </c>
      <c r="Y703" s="395">
        <v>0</v>
      </c>
      <c r="Z703" s="395"/>
      <c r="AA703" s="395"/>
      <c r="AB703" s="395"/>
      <c r="AC703" s="395"/>
      <c r="AD703" s="395">
        <v>1.7354612718012395E-3</v>
      </c>
      <c r="AE703" s="395">
        <v>0</v>
      </c>
      <c r="AF703" s="395"/>
      <c r="AG703" s="395"/>
      <c r="AH703" s="395"/>
      <c r="AI703" s="395"/>
      <c r="AJ703" s="395"/>
      <c r="AK703" s="395"/>
      <c r="AL703" s="395"/>
      <c r="AM703" s="395"/>
      <c r="AN703" s="395"/>
      <c r="AO703" s="395"/>
      <c r="AP703" s="395"/>
    </row>
    <row r="704" spans="1:42">
      <c r="A704" s="395">
        <v>9</v>
      </c>
      <c r="B704" s="395">
        <v>200</v>
      </c>
      <c r="C704" s="395">
        <v>1997</v>
      </c>
      <c r="D704" s="395">
        <v>99</v>
      </c>
      <c r="E704" s="395">
        <v>99</v>
      </c>
      <c r="F704" s="395">
        <v>99</v>
      </c>
      <c r="G704" s="395">
        <v>99</v>
      </c>
      <c r="H704" s="395">
        <v>99</v>
      </c>
      <c r="I704" s="395">
        <v>99</v>
      </c>
      <c r="J704" s="395">
        <v>999</v>
      </c>
      <c r="K704" s="395">
        <v>99</v>
      </c>
      <c r="L704" s="395">
        <v>2</v>
      </c>
      <c r="M704" s="395">
        <v>99</v>
      </c>
      <c r="N704" s="395">
        <v>99</v>
      </c>
      <c r="O704" s="395">
        <v>99</v>
      </c>
      <c r="P704" s="395">
        <v>9999</v>
      </c>
      <c r="Q704" s="395">
        <v>148</v>
      </c>
      <c r="R704" s="395">
        <v>236</v>
      </c>
      <c r="S704" s="395">
        <v>232</v>
      </c>
      <c r="T704" s="395">
        <v>2</v>
      </c>
      <c r="U704" s="395">
        <v>37.706896551724149</v>
      </c>
      <c r="V704" s="395">
        <v>79.134913793103451</v>
      </c>
      <c r="W704" s="395">
        <v>72.208836206896549</v>
      </c>
      <c r="X704" s="395">
        <v>0</v>
      </c>
      <c r="Y704" s="395">
        <v>0</v>
      </c>
      <c r="Z704" s="395"/>
      <c r="AA704" s="395">
        <v>10.997266995022356</v>
      </c>
      <c r="AB704" s="395">
        <v>1.8892492642322367</v>
      </c>
      <c r="AC704" s="395">
        <v>6.2257762021242451</v>
      </c>
      <c r="AD704" s="395">
        <v>1.8616766370231477E-2</v>
      </c>
      <c r="AE704" s="395">
        <v>1.8883010187617098E-2</v>
      </c>
      <c r="AF704" s="395"/>
      <c r="AG704" s="395"/>
      <c r="AH704" s="395"/>
      <c r="AI704" s="395"/>
      <c r="AJ704" s="395"/>
      <c r="AK704" s="395"/>
      <c r="AL704" s="395"/>
      <c r="AM704" s="395"/>
      <c r="AN704" s="395"/>
      <c r="AO704" s="395"/>
      <c r="AP704" s="395"/>
    </row>
    <row r="705" spans="1:42">
      <c r="A705" s="395">
        <v>9</v>
      </c>
      <c r="B705" s="395">
        <v>201</v>
      </c>
      <c r="C705" s="395">
        <v>1997</v>
      </c>
      <c r="D705" s="395">
        <v>99</v>
      </c>
      <c r="E705" s="395">
        <v>99</v>
      </c>
      <c r="F705" s="395">
        <v>99</v>
      </c>
      <c r="G705" s="395">
        <v>99</v>
      </c>
      <c r="H705" s="395">
        <v>99</v>
      </c>
      <c r="I705" s="395">
        <v>99</v>
      </c>
      <c r="J705" s="395">
        <v>999</v>
      </c>
      <c r="K705" s="395">
        <v>99</v>
      </c>
      <c r="L705" s="395">
        <v>5</v>
      </c>
      <c r="M705" s="395">
        <v>99</v>
      </c>
      <c r="N705" s="395">
        <v>99</v>
      </c>
      <c r="O705" s="395">
        <v>99</v>
      </c>
      <c r="P705" s="395">
        <v>9999</v>
      </c>
      <c r="Q705" s="395">
        <v>1432</v>
      </c>
      <c r="R705" s="395">
        <v>3391</v>
      </c>
      <c r="S705" s="395">
        <v>3389</v>
      </c>
      <c r="T705" s="395">
        <v>5</v>
      </c>
      <c r="U705" s="395">
        <v>43.006196518146943</v>
      </c>
      <c r="V705" s="395">
        <v>78.483771023900985</v>
      </c>
      <c r="W705" s="395">
        <v>72.415464296252622</v>
      </c>
      <c r="X705" s="395">
        <v>0</v>
      </c>
      <c r="Y705" s="395">
        <v>0</v>
      </c>
      <c r="Z705" s="395"/>
      <c r="AA705" s="395">
        <v>8.528005602017755</v>
      </c>
      <c r="AB705" s="395">
        <v>1.1889713863440352</v>
      </c>
      <c r="AC705" s="395">
        <v>-3.2917034993257972</v>
      </c>
      <c r="AD705" s="395">
        <v>0.26749768966718185</v>
      </c>
      <c r="AE705" s="395">
        <v>0.2766277761587006</v>
      </c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</row>
    <row r="706" spans="1:42">
      <c r="A706" s="395">
        <v>9</v>
      </c>
      <c r="B706" s="395">
        <v>202</v>
      </c>
      <c r="C706" s="395">
        <v>1997</v>
      </c>
      <c r="D706" s="395">
        <v>99</v>
      </c>
      <c r="E706" s="395">
        <v>99</v>
      </c>
      <c r="F706" s="395">
        <v>99</v>
      </c>
      <c r="G706" s="395">
        <v>99</v>
      </c>
      <c r="H706" s="395">
        <v>99</v>
      </c>
      <c r="I706" s="395">
        <v>99</v>
      </c>
      <c r="J706" s="395">
        <v>999</v>
      </c>
      <c r="K706" s="395">
        <v>99</v>
      </c>
      <c r="L706" s="395">
        <v>8</v>
      </c>
      <c r="M706" s="395">
        <v>99</v>
      </c>
      <c r="N706" s="395">
        <v>99</v>
      </c>
      <c r="O706" s="395">
        <v>99</v>
      </c>
      <c r="P706" s="395">
        <v>9999</v>
      </c>
      <c r="Q706" s="395">
        <v>4984</v>
      </c>
      <c r="R706" s="395">
        <v>67775.25</v>
      </c>
      <c r="S706" s="395">
        <v>67725.25</v>
      </c>
      <c r="T706" s="395">
        <v>8.0007967510263693</v>
      </c>
      <c r="U706" s="395">
        <v>48.029708269810733</v>
      </c>
      <c r="V706" s="395">
        <v>76.761272937345851</v>
      </c>
      <c r="W706" s="395">
        <v>70.794866267752084</v>
      </c>
      <c r="X706" s="395">
        <v>0</v>
      </c>
      <c r="Y706" s="395">
        <v>0</v>
      </c>
      <c r="Z706" s="395"/>
      <c r="AA706" s="395">
        <v>7.0104613960583508</v>
      </c>
      <c r="AB706" s="395">
        <v>1.2488666177298338</v>
      </c>
      <c r="AC706" s="395">
        <v>-3.8103720058977393</v>
      </c>
      <c r="AD706" s="395">
        <v>5.3464237073475891</v>
      </c>
      <c r="AE706" s="395">
        <v>5.4043725521279962</v>
      </c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</row>
    <row r="707" spans="1:42">
      <c r="A707" s="395">
        <v>9</v>
      </c>
      <c r="B707" s="395">
        <v>203</v>
      </c>
      <c r="C707" s="395">
        <v>1997</v>
      </c>
      <c r="D707" s="395">
        <v>99</v>
      </c>
      <c r="E707" s="395">
        <v>99</v>
      </c>
      <c r="F707" s="395">
        <v>99</v>
      </c>
      <c r="G707" s="395">
        <v>99</v>
      </c>
      <c r="H707" s="395">
        <v>99</v>
      </c>
      <c r="I707" s="395">
        <v>99</v>
      </c>
      <c r="J707" s="395">
        <v>999</v>
      </c>
      <c r="K707" s="395">
        <v>99</v>
      </c>
      <c r="L707" s="395">
        <v>11</v>
      </c>
      <c r="M707" s="395">
        <v>99</v>
      </c>
      <c r="N707" s="395">
        <v>99</v>
      </c>
      <c r="O707" s="395">
        <v>99</v>
      </c>
      <c r="P707" s="395">
        <v>9999</v>
      </c>
      <c r="Q707" s="395">
        <v>6663</v>
      </c>
      <c r="R707" s="395">
        <v>574246.5</v>
      </c>
      <c r="S707" s="395">
        <v>573151</v>
      </c>
      <c r="T707" s="395">
        <v>11.00104397675911</v>
      </c>
      <c r="U707" s="395">
        <v>52.54703036372613</v>
      </c>
      <c r="V707" s="395">
        <v>76.074247449624693</v>
      </c>
      <c r="W707" s="395">
        <v>70.08240100758546</v>
      </c>
      <c r="X707" s="395">
        <v>0</v>
      </c>
      <c r="Y707" s="395">
        <v>0</v>
      </c>
      <c r="Z707" s="395"/>
      <c r="AA707" s="395">
        <v>6.5711305533936013</v>
      </c>
      <c r="AB707" s="395">
        <v>1.3643188172130603</v>
      </c>
      <c r="AC707" s="395">
        <v>-2.298501241436067</v>
      </c>
      <c r="AD707" s="395">
        <v>45.299207328064114</v>
      </c>
      <c r="AE707" s="395">
        <v>45.276299466674622</v>
      </c>
      <c r="AF707" s="395"/>
      <c r="AG707" s="395"/>
      <c r="AH707" s="395"/>
      <c r="AI707" s="395"/>
      <c r="AJ707" s="395"/>
      <c r="AK707" s="395"/>
      <c r="AL707" s="395"/>
      <c r="AM707" s="395"/>
      <c r="AN707" s="395"/>
      <c r="AO707" s="395"/>
      <c r="AP707" s="395"/>
    </row>
    <row r="708" spans="1:42">
      <c r="A708" s="395">
        <v>9</v>
      </c>
      <c r="B708" s="395">
        <v>204</v>
      </c>
      <c r="C708" s="395">
        <v>1997</v>
      </c>
      <c r="D708" s="395">
        <v>99</v>
      </c>
      <c r="E708" s="395">
        <v>99</v>
      </c>
      <c r="F708" s="395">
        <v>99</v>
      </c>
      <c r="G708" s="395">
        <v>99</v>
      </c>
      <c r="H708" s="395">
        <v>99</v>
      </c>
      <c r="I708" s="395">
        <v>99</v>
      </c>
      <c r="J708" s="395">
        <v>999</v>
      </c>
      <c r="K708" s="395">
        <v>99</v>
      </c>
      <c r="L708" s="395">
        <v>14</v>
      </c>
      <c r="M708" s="395">
        <v>99</v>
      </c>
      <c r="N708" s="395">
        <v>99</v>
      </c>
      <c r="O708" s="395">
        <v>99</v>
      </c>
      <c r="P708" s="395">
        <v>9999</v>
      </c>
      <c r="Q708" s="395">
        <v>6611</v>
      </c>
      <c r="R708" s="395">
        <v>594214.25</v>
      </c>
      <c r="S708" s="395">
        <v>593752.25</v>
      </c>
      <c r="T708" s="395">
        <v>14.00086584931277</v>
      </c>
      <c r="U708" s="395">
        <v>56.39976269563612</v>
      </c>
      <c r="V708" s="395">
        <v>75.823007491763121</v>
      </c>
      <c r="W708" s="395">
        <v>69.92876489630325</v>
      </c>
      <c r="X708" s="395">
        <v>0</v>
      </c>
      <c r="Y708" s="395">
        <v>0</v>
      </c>
      <c r="Z708" s="395"/>
      <c r="AA708" s="395">
        <v>6.6515866059600537</v>
      </c>
      <c r="AB708" s="395">
        <v>1.3986404978816445</v>
      </c>
      <c r="AC708" s="395">
        <v>3.3204593394666202</v>
      </c>
      <c r="AD708" s="395">
        <v>46.874355364882703</v>
      </c>
      <c r="AE708" s="395">
        <v>46.800880416866029</v>
      </c>
      <c r="AF708" s="395"/>
      <c r="AG708" s="395"/>
      <c r="AH708" s="395"/>
      <c r="AI708" s="395"/>
      <c r="AJ708" s="395"/>
      <c r="AK708" s="395"/>
      <c r="AL708" s="395"/>
      <c r="AM708" s="395"/>
      <c r="AN708" s="395"/>
      <c r="AO708" s="395"/>
      <c r="AP708" s="395"/>
    </row>
    <row r="709" spans="1:42">
      <c r="A709" s="395">
        <v>9</v>
      </c>
      <c r="B709" s="395">
        <v>205</v>
      </c>
      <c r="C709" s="395">
        <v>1997</v>
      </c>
      <c r="D709" s="395">
        <v>99</v>
      </c>
      <c r="E709" s="395">
        <v>99</v>
      </c>
      <c r="F709" s="395">
        <v>99</v>
      </c>
      <c r="G709" s="395">
        <v>99</v>
      </c>
      <c r="H709" s="395">
        <v>99</v>
      </c>
      <c r="I709" s="395">
        <v>99</v>
      </c>
      <c r="J709" s="395">
        <v>999</v>
      </c>
      <c r="K709" s="395">
        <v>99</v>
      </c>
      <c r="L709" s="395">
        <v>17</v>
      </c>
      <c r="M709" s="395">
        <v>99</v>
      </c>
      <c r="N709" s="395">
        <v>99</v>
      </c>
      <c r="O709" s="395">
        <v>99</v>
      </c>
      <c r="P709" s="395">
        <v>9999</v>
      </c>
      <c r="Q709" s="395">
        <v>4230</v>
      </c>
      <c r="R709" s="395">
        <v>27789.5</v>
      </c>
      <c r="S709" s="395">
        <v>27790.5</v>
      </c>
      <c r="T709" s="395">
        <v>17.001529354612352</v>
      </c>
      <c r="U709" s="395">
        <v>60.52143718177075</v>
      </c>
      <c r="V709" s="395">
        <v>76.886914593116259</v>
      </c>
      <c r="W709" s="395">
        <v>70.963961825083985</v>
      </c>
      <c r="X709" s="395">
        <v>0</v>
      </c>
      <c r="Y709" s="395">
        <v>0</v>
      </c>
      <c r="Z709" s="395"/>
      <c r="AA709" s="395">
        <v>7.2218566750731901</v>
      </c>
      <c r="AB709" s="395">
        <v>1.2872031231632539</v>
      </c>
      <c r="AC709" s="395">
        <v>7.186694154174889</v>
      </c>
      <c r="AD709" s="395">
        <v>2.1921636823963881</v>
      </c>
      <c r="AE709" s="395">
        <v>2.2229367779850238</v>
      </c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</row>
    <row r="710" spans="1:42" s="372" customFormat="1">
      <c r="A710" s="395">
        <v>9</v>
      </c>
      <c r="B710" s="395">
        <v>206</v>
      </c>
      <c r="C710" s="395">
        <v>1996</v>
      </c>
      <c r="D710" s="395">
        <v>99</v>
      </c>
      <c r="E710" s="395">
        <v>99</v>
      </c>
      <c r="F710" s="395">
        <v>99</v>
      </c>
      <c r="G710" s="395">
        <v>99</v>
      </c>
      <c r="H710" s="395">
        <v>99</v>
      </c>
      <c r="I710" s="395">
        <v>99</v>
      </c>
      <c r="J710" s="395">
        <v>999</v>
      </c>
      <c r="K710" s="395">
        <v>99</v>
      </c>
      <c r="L710" s="395">
        <v>1</v>
      </c>
      <c r="M710" s="395">
        <v>99</v>
      </c>
      <c r="N710" s="395">
        <v>99</v>
      </c>
      <c r="O710" s="395">
        <v>99</v>
      </c>
      <c r="P710" s="395">
        <v>9999</v>
      </c>
      <c r="Q710" s="395">
        <v>13</v>
      </c>
      <c r="R710" s="395">
        <v>14</v>
      </c>
      <c r="S710" s="395">
        <v>0</v>
      </c>
      <c r="T710" s="395">
        <v>1</v>
      </c>
      <c r="U710" s="395"/>
      <c r="V710" s="395"/>
      <c r="W710" s="395"/>
      <c r="X710" s="395">
        <v>0</v>
      </c>
      <c r="Y710" s="395">
        <v>0</v>
      </c>
      <c r="Z710" s="395"/>
      <c r="AA710" s="395"/>
      <c r="AB710" s="395"/>
      <c r="AC710" s="395"/>
      <c r="AD710" s="395">
        <v>1.1628061502478438E-3</v>
      </c>
      <c r="AE710" s="395">
        <v>0</v>
      </c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</row>
    <row r="711" spans="1:42" s="372" customFormat="1">
      <c r="A711" s="395">
        <v>9</v>
      </c>
      <c r="B711" s="395">
        <v>207</v>
      </c>
      <c r="C711" s="395">
        <v>1996</v>
      </c>
      <c r="D711" s="395">
        <v>99</v>
      </c>
      <c r="E711" s="395">
        <v>99</v>
      </c>
      <c r="F711" s="395">
        <v>99</v>
      </c>
      <c r="G711" s="395">
        <v>99</v>
      </c>
      <c r="H711" s="395">
        <v>99</v>
      </c>
      <c r="I711" s="395">
        <v>99</v>
      </c>
      <c r="J711" s="395">
        <v>999</v>
      </c>
      <c r="K711" s="395">
        <v>99</v>
      </c>
      <c r="L711" s="395">
        <v>2</v>
      </c>
      <c r="M711" s="395">
        <v>99</v>
      </c>
      <c r="N711" s="395">
        <v>99</v>
      </c>
      <c r="O711" s="395">
        <v>99</v>
      </c>
      <c r="P711" s="395">
        <v>9999</v>
      </c>
      <c r="Q711" s="395">
        <v>222</v>
      </c>
      <c r="R711" s="395">
        <v>354.5</v>
      </c>
      <c r="S711" s="395">
        <v>348.5</v>
      </c>
      <c r="T711" s="395">
        <v>2.0028208744710865</v>
      </c>
      <c r="U711" s="395">
        <v>37.420373027259693</v>
      </c>
      <c r="V711" s="395">
        <v>81.735437589670013</v>
      </c>
      <c r="W711" s="395">
        <v>74.776242467718902</v>
      </c>
      <c r="X711" s="395">
        <v>0</v>
      </c>
      <c r="Y711" s="395">
        <v>0</v>
      </c>
      <c r="Z711" s="395"/>
      <c r="AA711" s="395">
        <v>9.4899374998107771</v>
      </c>
      <c r="AB711" s="395">
        <v>2.2170044232350663</v>
      </c>
      <c r="AC711" s="395">
        <v>1.2625886001495104</v>
      </c>
      <c r="AD711" s="395">
        <v>2.9443912875918625E-2</v>
      </c>
      <c r="AE711" s="395">
        <v>2.9939150626185799E-2</v>
      </c>
      <c r="AF711" s="395"/>
      <c r="AG711" s="395"/>
      <c r="AH711" s="395"/>
      <c r="AI711" s="395"/>
      <c r="AJ711" s="395"/>
      <c r="AK711" s="395"/>
      <c r="AL711" s="395"/>
      <c r="AM711" s="395"/>
      <c r="AN711" s="395"/>
      <c r="AO711" s="395"/>
      <c r="AP711" s="395"/>
    </row>
    <row r="712" spans="1:42" s="372" customFormat="1">
      <c r="A712" s="395">
        <v>9</v>
      </c>
      <c r="B712" s="395">
        <v>208</v>
      </c>
      <c r="C712" s="395">
        <v>1996</v>
      </c>
      <c r="D712" s="395">
        <v>99</v>
      </c>
      <c r="E712" s="395">
        <v>99</v>
      </c>
      <c r="F712" s="395">
        <v>99</v>
      </c>
      <c r="G712" s="395">
        <v>99</v>
      </c>
      <c r="H712" s="395">
        <v>99</v>
      </c>
      <c r="I712" s="395">
        <v>99</v>
      </c>
      <c r="J712" s="395">
        <v>999</v>
      </c>
      <c r="K712" s="395">
        <v>99</v>
      </c>
      <c r="L712" s="395">
        <v>5</v>
      </c>
      <c r="M712" s="395">
        <v>99</v>
      </c>
      <c r="N712" s="395">
        <v>99</v>
      </c>
      <c r="O712" s="395">
        <v>99</v>
      </c>
      <c r="P712" s="395">
        <v>9999</v>
      </c>
      <c r="Q712" s="395">
        <v>1730</v>
      </c>
      <c r="R712" s="395">
        <v>4398</v>
      </c>
      <c r="S712" s="395">
        <v>4390</v>
      </c>
      <c r="T712" s="395">
        <v>5</v>
      </c>
      <c r="U712" s="395">
        <v>43.005466970387253</v>
      </c>
      <c r="V712" s="395">
        <v>81.134077448747007</v>
      </c>
      <c r="W712" s="395">
        <v>74.822059384965925</v>
      </c>
      <c r="X712" s="395">
        <v>0</v>
      </c>
      <c r="Y712" s="395">
        <v>0</v>
      </c>
      <c r="Z712" s="395"/>
      <c r="AA712" s="395">
        <v>8.2216201903903254</v>
      </c>
      <c r="AB712" s="395"/>
      <c r="AC712" s="395"/>
      <c r="AD712" s="395">
        <v>0.3652872463421441</v>
      </c>
      <c r="AE712" s="395">
        <v>0.3773698789939719</v>
      </c>
      <c r="AF712" s="395"/>
      <c r="AG712" s="395"/>
      <c r="AH712" s="395"/>
      <c r="AI712" s="395"/>
      <c r="AJ712" s="395"/>
      <c r="AK712" s="395"/>
      <c r="AL712" s="395"/>
      <c r="AM712" s="395"/>
      <c r="AN712" s="395"/>
      <c r="AO712" s="395"/>
      <c r="AP712" s="395"/>
    </row>
    <row r="713" spans="1:42" s="372" customFormat="1">
      <c r="A713" s="395">
        <v>9</v>
      </c>
      <c r="B713" s="395">
        <v>209</v>
      </c>
      <c r="C713" s="395">
        <v>1996</v>
      </c>
      <c r="D713" s="395">
        <v>99</v>
      </c>
      <c r="E713" s="395">
        <v>99</v>
      </c>
      <c r="F713" s="395">
        <v>99</v>
      </c>
      <c r="G713" s="395">
        <v>99</v>
      </c>
      <c r="H713" s="395">
        <v>99</v>
      </c>
      <c r="I713" s="395">
        <v>99</v>
      </c>
      <c r="J713" s="395">
        <v>999</v>
      </c>
      <c r="K713" s="395">
        <v>99</v>
      </c>
      <c r="L713" s="395">
        <v>8</v>
      </c>
      <c r="M713" s="395">
        <v>99</v>
      </c>
      <c r="N713" s="395">
        <v>99</v>
      </c>
      <c r="O713" s="395">
        <v>99</v>
      </c>
      <c r="P713" s="395">
        <v>9999</v>
      </c>
      <c r="Q713" s="395">
        <v>5065</v>
      </c>
      <c r="R713" s="395">
        <v>77514.5</v>
      </c>
      <c r="S713" s="395">
        <v>77449.5</v>
      </c>
      <c r="T713" s="395">
        <v>8.0013932877074598</v>
      </c>
      <c r="U713" s="395">
        <v>47.950897036133213</v>
      </c>
      <c r="V713" s="395">
        <v>79.504138825944764</v>
      </c>
      <c r="W713" s="395">
        <v>73.32193921975005</v>
      </c>
      <c r="X713" s="395">
        <v>0</v>
      </c>
      <c r="Y713" s="395">
        <v>0</v>
      </c>
      <c r="Z713" s="395"/>
      <c r="AA713" s="395">
        <v>7.2868043344546356</v>
      </c>
      <c r="AB713" s="395">
        <v>1.2252613958665732</v>
      </c>
      <c r="AC713" s="395">
        <v>-5.2802470355827058</v>
      </c>
      <c r="AD713" s="395">
        <v>6.4381669523847487</v>
      </c>
      <c r="AE713" s="395">
        <v>6.524175213302712</v>
      </c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</row>
    <row r="714" spans="1:42" s="372" customFormat="1">
      <c r="A714" s="395">
        <v>9</v>
      </c>
      <c r="B714" s="395">
        <v>210</v>
      </c>
      <c r="C714" s="395">
        <v>1996</v>
      </c>
      <c r="D714" s="395">
        <v>99</v>
      </c>
      <c r="E714" s="395">
        <v>99</v>
      </c>
      <c r="F714" s="395">
        <v>99</v>
      </c>
      <c r="G714" s="395">
        <v>99</v>
      </c>
      <c r="H714" s="395">
        <v>99</v>
      </c>
      <c r="I714" s="395">
        <v>99</v>
      </c>
      <c r="J714" s="395">
        <v>999</v>
      </c>
      <c r="K714" s="395">
        <v>99</v>
      </c>
      <c r="L714" s="395">
        <v>11</v>
      </c>
      <c r="M714" s="395">
        <v>99</v>
      </c>
      <c r="N714" s="395">
        <v>99</v>
      </c>
      <c r="O714" s="395">
        <v>99</v>
      </c>
      <c r="P714" s="395">
        <v>9999</v>
      </c>
      <c r="Q714" s="395">
        <v>6755</v>
      </c>
      <c r="R714" s="395">
        <v>548943.25</v>
      </c>
      <c r="S714" s="395">
        <v>547929.25</v>
      </c>
      <c r="T714" s="395">
        <v>11.00097687693582</v>
      </c>
      <c r="U714" s="395">
        <v>52.500800057671682</v>
      </c>
      <c r="V714" s="395">
        <v>78.63604598586322</v>
      </c>
      <c r="W714" s="395">
        <v>72.451699166269123</v>
      </c>
      <c r="X714" s="395">
        <v>0</v>
      </c>
      <c r="Y714" s="395">
        <v>0</v>
      </c>
      <c r="Z714" s="395"/>
      <c r="AA714" s="395">
        <v>7.0258060494563201</v>
      </c>
      <c r="AB714" s="395">
        <v>1.2664371363097764</v>
      </c>
      <c r="AC714" s="395">
        <v>-4.8702383431774559</v>
      </c>
      <c r="AD714" s="395">
        <v>45.59389908835999</v>
      </c>
      <c r="AE714" s="395">
        <v>45.608534219385533</v>
      </c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</row>
    <row r="715" spans="1:42" s="372" customFormat="1">
      <c r="A715" s="395">
        <v>9</v>
      </c>
      <c r="B715" s="395">
        <v>211</v>
      </c>
      <c r="C715" s="395">
        <v>1996</v>
      </c>
      <c r="D715" s="395">
        <v>99</v>
      </c>
      <c r="E715" s="395">
        <v>99</v>
      </c>
      <c r="F715" s="395">
        <v>99</v>
      </c>
      <c r="G715" s="395">
        <v>99</v>
      </c>
      <c r="H715" s="395">
        <v>99</v>
      </c>
      <c r="I715" s="395">
        <v>99</v>
      </c>
      <c r="J715" s="395">
        <v>999</v>
      </c>
      <c r="K715" s="395">
        <v>99</v>
      </c>
      <c r="L715" s="395">
        <v>14</v>
      </c>
      <c r="M715" s="395">
        <v>99</v>
      </c>
      <c r="N715" s="395">
        <v>99</v>
      </c>
      <c r="O715" s="395">
        <v>99</v>
      </c>
      <c r="P715" s="395">
        <v>9999</v>
      </c>
      <c r="Q715" s="395">
        <v>6679</v>
      </c>
      <c r="R715" s="395">
        <v>543718.5</v>
      </c>
      <c r="S715" s="395">
        <v>543304</v>
      </c>
      <c r="T715" s="395">
        <v>14.001454796921578</v>
      </c>
      <c r="U715" s="395">
        <v>56.414878226554578</v>
      </c>
      <c r="V715" s="395">
        <v>78.22123470469495</v>
      </c>
      <c r="W715" s="395">
        <v>72.147454882900519</v>
      </c>
      <c r="X715" s="395">
        <v>0</v>
      </c>
      <c r="Y715" s="395">
        <v>0</v>
      </c>
      <c r="Z715" s="395"/>
      <c r="AA715" s="395">
        <v>7.2130112481606625</v>
      </c>
      <c r="AB715" s="395">
        <v>1.1098159381121555</v>
      </c>
      <c r="AC715" s="395">
        <v>-2.9035699033739957</v>
      </c>
      <c r="AD715" s="395">
        <v>45.159943985966599</v>
      </c>
      <c r="AE715" s="395">
        <v>45.033631797862363</v>
      </c>
      <c r="AF715" s="395"/>
      <c r="AG715" s="395"/>
      <c r="AH715" s="395"/>
      <c r="AI715" s="395"/>
      <c r="AJ715" s="395"/>
      <c r="AK715" s="395"/>
      <c r="AL715" s="395"/>
      <c r="AM715" s="395"/>
      <c r="AN715" s="395"/>
      <c r="AO715" s="395"/>
      <c r="AP715" s="395"/>
    </row>
    <row r="716" spans="1:42" s="372" customFormat="1">
      <c r="A716" s="395">
        <v>9</v>
      </c>
      <c r="B716" s="395">
        <v>212</v>
      </c>
      <c r="C716" s="395">
        <v>1996</v>
      </c>
      <c r="D716" s="395">
        <v>99</v>
      </c>
      <c r="E716" s="395">
        <v>99</v>
      </c>
      <c r="F716" s="395">
        <v>99</v>
      </c>
      <c r="G716" s="395">
        <v>99</v>
      </c>
      <c r="H716" s="395">
        <v>99</v>
      </c>
      <c r="I716" s="395">
        <v>99</v>
      </c>
      <c r="J716" s="395">
        <v>999</v>
      </c>
      <c r="K716" s="395">
        <v>99</v>
      </c>
      <c r="L716" s="395">
        <v>17</v>
      </c>
      <c r="M716" s="395">
        <v>99</v>
      </c>
      <c r="N716" s="395">
        <v>99</v>
      </c>
      <c r="O716" s="395">
        <v>99</v>
      </c>
      <c r="P716" s="395">
        <v>9999</v>
      </c>
      <c r="Q716" s="395">
        <v>4143</v>
      </c>
      <c r="R716" s="395">
        <v>29041.25</v>
      </c>
      <c r="S716" s="395">
        <v>28948.25</v>
      </c>
      <c r="T716" s="395">
        <v>17.00278052769767</v>
      </c>
      <c r="U716" s="395">
        <v>60.572435294016017</v>
      </c>
      <c r="V716" s="395">
        <v>79.292779356264518</v>
      </c>
      <c r="W716" s="395">
        <v>72.955498919624347</v>
      </c>
      <c r="X716" s="395">
        <v>0</v>
      </c>
      <c r="Y716" s="395">
        <v>0</v>
      </c>
      <c r="Z716" s="395"/>
      <c r="AA716" s="395">
        <v>7.7945069397460065</v>
      </c>
      <c r="AB716" s="395">
        <v>0.8335935506617218</v>
      </c>
      <c r="AC716" s="395">
        <v>0.5701446922581016</v>
      </c>
      <c r="AD716" s="395">
        <v>2.412096007920371</v>
      </c>
      <c r="AE716" s="395">
        <v>2.4263497398292162</v>
      </c>
      <c r="AF716" s="395"/>
      <c r="AG716" s="395"/>
      <c r="AH716" s="395"/>
      <c r="AI716" s="395"/>
      <c r="AJ716" s="395"/>
      <c r="AK716" s="395"/>
      <c r="AL716" s="395"/>
      <c r="AM716" s="395"/>
      <c r="AN716" s="395"/>
      <c r="AO716" s="395"/>
      <c r="AP716" s="395"/>
    </row>
    <row r="717" spans="1:42">
      <c r="A717" s="395">
        <v>10</v>
      </c>
      <c r="B717" s="395">
        <v>1</v>
      </c>
      <c r="C717" s="395">
        <v>2024</v>
      </c>
      <c r="D717" s="395">
        <v>99</v>
      </c>
      <c r="E717" s="395">
        <v>99</v>
      </c>
      <c r="F717" s="395">
        <v>99</v>
      </c>
      <c r="G717" s="395">
        <v>99</v>
      </c>
      <c r="H717" s="395">
        <v>99</v>
      </c>
      <c r="I717" s="395">
        <v>99</v>
      </c>
      <c r="J717" s="395">
        <v>999</v>
      </c>
      <c r="K717" s="395">
        <v>99</v>
      </c>
      <c r="L717" s="395">
        <v>99</v>
      </c>
      <c r="M717" s="395">
        <v>48</v>
      </c>
      <c r="N717" s="395">
        <v>99</v>
      </c>
      <c r="O717" s="395">
        <v>99</v>
      </c>
      <c r="P717" s="395">
        <v>9999</v>
      </c>
      <c r="Q717" s="395">
        <v>422</v>
      </c>
      <c r="R717" s="395">
        <v>1031</v>
      </c>
      <c r="S717" s="395">
        <v>1005</v>
      </c>
      <c r="T717" s="395">
        <v>7.7982541222114428</v>
      </c>
      <c r="U717" s="395">
        <v>48</v>
      </c>
      <c r="V717" s="395">
        <v>96.582526155786681</v>
      </c>
      <c r="W717" s="395">
        <v>87.896716417910525</v>
      </c>
      <c r="X717" s="395">
        <v>0.7759456838021338</v>
      </c>
      <c r="Y717" s="395">
        <v>1.5518913676042676</v>
      </c>
      <c r="Z717" s="395">
        <v>0</v>
      </c>
      <c r="AA717" s="395">
        <v>18.131688518214723</v>
      </c>
      <c r="AB717" s="395">
        <v>0</v>
      </c>
      <c r="AC717" s="395"/>
      <c r="AD717" s="395">
        <v>6.9664798127496722E-2</v>
      </c>
      <c r="AE717" s="395">
        <v>7.3081072051728618E-2</v>
      </c>
      <c r="AF717" s="395">
        <v>11</v>
      </c>
      <c r="AG717" s="395">
        <v>0</v>
      </c>
      <c r="AH717" s="395">
        <v>0</v>
      </c>
      <c r="AI717" s="395">
        <v>5</v>
      </c>
      <c r="AJ717" s="395">
        <v>35</v>
      </c>
      <c r="AK717" s="395">
        <v>8</v>
      </c>
      <c r="AL717" s="395">
        <v>58</v>
      </c>
      <c r="AM717" s="395">
        <v>0</v>
      </c>
      <c r="AN717" s="395">
        <v>23</v>
      </c>
      <c r="AO717" s="395">
        <v>10</v>
      </c>
      <c r="AP717" s="395">
        <v>198</v>
      </c>
    </row>
    <row r="718" spans="1:42">
      <c r="A718" s="395">
        <v>10</v>
      </c>
      <c r="B718" s="395">
        <v>2</v>
      </c>
      <c r="C718" s="395">
        <v>2024</v>
      </c>
      <c r="D718" s="395">
        <v>99</v>
      </c>
      <c r="E718" s="395">
        <v>99</v>
      </c>
      <c r="F718" s="395">
        <v>99</v>
      </c>
      <c r="G718" s="395">
        <v>99</v>
      </c>
      <c r="H718" s="395">
        <v>99</v>
      </c>
      <c r="I718" s="395">
        <v>99</v>
      </c>
      <c r="J718" s="395">
        <v>999</v>
      </c>
      <c r="K718" s="395">
        <v>99</v>
      </c>
      <c r="L718" s="395">
        <v>99</v>
      </c>
      <c r="M718" s="395">
        <v>49</v>
      </c>
      <c r="N718" s="395">
        <v>99</v>
      </c>
      <c r="O718" s="395">
        <v>99</v>
      </c>
      <c r="P718" s="395">
        <v>9999</v>
      </c>
      <c r="Q718" s="395">
        <v>324</v>
      </c>
      <c r="R718" s="395">
        <v>536</v>
      </c>
      <c r="S718" s="395">
        <v>531</v>
      </c>
      <c r="T718" s="395">
        <v>7.9309701492537297</v>
      </c>
      <c r="U718" s="395">
        <v>49</v>
      </c>
      <c r="V718" s="395">
        <v>99.514193665542479</v>
      </c>
      <c r="W718" s="395">
        <v>91.53559322033891</v>
      </c>
      <c r="X718" s="395">
        <v>1.8656716417910453</v>
      </c>
      <c r="Y718" s="395">
        <v>3.7313432835820906</v>
      </c>
      <c r="Z718" s="395">
        <v>0</v>
      </c>
      <c r="AA718" s="395">
        <v>12.37339784284363</v>
      </c>
      <c r="AB718" s="395">
        <v>0</v>
      </c>
      <c r="AC718" s="395"/>
      <c r="AD718" s="395">
        <v>3.6217586611385279E-2</v>
      </c>
      <c r="AE718" s="395">
        <v>4.0211541129266198E-2</v>
      </c>
      <c r="AF718" s="395">
        <v>1</v>
      </c>
      <c r="AG718" s="395">
        <v>0</v>
      </c>
      <c r="AH718" s="395">
        <v>0</v>
      </c>
      <c r="AI718" s="395">
        <v>0</v>
      </c>
      <c r="AJ718" s="395">
        <v>23</v>
      </c>
      <c r="AK718" s="395">
        <v>3</v>
      </c>
      <c r="AL718" s="395">
        <v>36</v>
      </c>
      <c r="AM718" s="395">
        <v>0</v>
      </c>
      <c r="AN718" s="395">
        <v>10</v>
      </c>
      <c r="AO718" s="395">
        <v>2</v>
      </c>
      <c r="AP718" s="395">
        <v>153</v>
      </c>
    </row>
    <row r="719" spans="1:42">
      <c r="A719" s="395">
        <v>10</v>
      </c>
      <c r="B719" s="395">
        <v>3</v>
      </c>
      <c r="C719" s="395">
        <v>2024</v>
      </c>
      <c r="D719" s="395">
        <v>99</v>
      </c>
      <c r="E719" s="395">
        <v>99</v>
      </c>
      <c r="F719" s="395">
        <v>99</v>
      </c>
      <c r="G719" s="395">
        <v>99</v>
      </c>
      <c r="H719" s="395">
        <v>99</v>
      </c>
      <c r="I719" s="395">
        <v>99</v>
      </c>
      <c r="J719" s="395">
        <v>999</v>
      </c>
      <c r="K719" s="395">
        <v>99</v>
      </c>
      <c r="L719" s="395">
        <v>99</v>
      </c>
      <c r="M719" s="395">
        <v>50</v>
      </c>
      <c r="N719" s="395">
        <v>99</v>
      </c>
      <c r="O719" s="395">
        <v>99</v>
      </c>
      <c r="P719" s="395">
        <v>9999</v>
      </c>
      <c r="Q719" s="395">
        <v>486</v>
      </c>
      <c r="R719" s="395">
        <v>974</v>
      </c>
      <c r="S719" s="395">
        <v>969</v>
      </c>
      <c r="T719" s="395">
        <v>10.937371663244353</v>
      </c>
      <c r="U719" s="395">
        <v>50</v>
      </c>
      <c r="V719" s="395">
        <v>98.512388932307985</v>
      </c>
      <c r="W719" s="395">
        <v>90.628379772961765</v>
      </c>
      <c r="X719" s="395">
        <v>0.82135523613963024</v>
      </c>
      <c r="Y719" s="395">
        <v>1.6427104722792605</v>
      </c>
      <c r="Z719" s="395">
        <v>0</v>
      </c>
      <c r="AA719" s="395">
        <v>12.474009700762132</v>
      </c>
      <c r="AB719" s="395">
        <v>0</v>
      </c>
      <c r="AC719" s="395"/>
      <c r="AD719" s="395">
        <v>6.5813301043823283E-2</v>
      </c>
      <c r="AE719" s="395">
        <v>7.2653106635824749E-2</v>
      </c>
      <c r="AF719" s="395">
        <v>3</v>
      </c>
      <c r="AG719" s="395">
        <v>0</v>
      </c>
      <c r="AH719" s="395">
        <v>0</v>
      </c>
      <c r="AI719" s="395">
        <v>3</v>
      </c>
      <c r="AJ719" s="395">
        <v>44</v>
      </c>
      <c r="AK719" s="395">
        <v>10</v>
      </c>
      <c r="AL719" s="395">
        <v>68</v>
      </c>
      <c r="AM719" s="395">
        <v>0</v>
      </c>
      <c r="AN719" s="395">
        <v>16</v>
      </c>
      <c r="AO719" s="395">
        <v>11</v>
      </c>
      <c r="AP719" s="395">
        <v>217</v>
      </c>
    </row>
    <row r="720" spans="1:42">
      <c r="A720" s="395">
        <v>10</v>
      </c>
      <c r="B720" s="395">
        <v>4</v>
      </c>
      <c r="C720" s="395">
        <v>2024</v>
      </c>
      <c r="D720" s="395">
        <v>99</v>
      </c>
      <c r="E720" s="395">
        <v>99</v>
      </c>
      <c r="F720" s="395">
        <v>99</v>
      </c>
      <c r="G720" s="395">
        <v>99</v>
      </c>
      <c r="H720" s="395">
        <v>99</v>
      </c>
      <c r="I720" s="395">
        <v>99</v>
      </c>
      <c r="J720" s="395">
        <v>999</v>
      </c>
      <c r="K720" s="395">
        <v>99</v>
      </c>
      <c r="L720" s="395">
        <v>99</v>
      </c>
      <c r="M720" s="395">
        <v>51</v>
      </c>
      <c r="N720" s="395">
        <v>99</v>
      </c>
      <c r="O720" s="395">
        <v>99</v>
      </c>
      <c r="P720" s="395">
        <v>9999</v>
      </c>
      <c r="Q720" s="395">
        <v>696</v>
      </c>
      <c r="R720" s="395">
        <v>1852</v>
      </c>
      <c r="S720" s="395">
        <v>1846</v>
      </c>
      <c r="T720" s="395">
        <v>10.958423326133911</v>
      </c>
      <c r="U720" s="395">
        <v>51</v>
      </c>
      <c r="V720" s="395">
        <v>98.185353474291873</v>
      </c>
      <c r="W720" s="395">
        <v>90.455308775731382</v>
      </c>
      <c r="X720" s="395">
        <v>1.2958963282937361</v>
      </c>
      <c r="Y720" s="395">
        <v>2.5917926565874723</v>
      </c>
      <c r="Z720" s="395">
        <v>0</v>
      </c>
      <c r="AA720" s="395">
        <v>10.551551799680626</v>
      </c>
      <c r="AB720" s="395">
        <v>0</v>
      </c>
      <c r="AC720" s="395"/>
      <c r="AD720" s="395">
        <v>0.12513987015724923</v>
      </c>
      <c r="AE720" s="395">
        <v>0.1381439766679308</v>
      </c>
      <c r="AF720" s="395">
        <v>21</v>
      </c>
      <c r="AG720" s="395">
        <v>0</v>
      </c>
      <c r="AH720" s="395">
        <v>0</v>
      </c>
      <c r="AI720" s="395">
        <v>6</v>
      </c>
      <c r="AJ720" s="395">
        <v>82</v>
      </c>
      <c r="AK720" s="395">
        <v>12</v>
      </c>
      <c r="AL720" s="395">
        <v>124</v>
      </c>
      <c r="AM720" s="395">
        <v>0</v>
      </c>
      <c r="AN720" s="395">
        <v>31</v>
      </c>
      <c r="AO720" s="395">
        <v>13</v>
      </c>
      <c r="AP720" s="395">
        <v>315</v>
      </c>
    </row>
    <row r="721" spans="1:42">
      <c r="A721" s="395">
        <v>10</v>
      </c>
      <c r="B721" s="395">
        <v>5</v>
      </c>
      <c r="C721" s="395">
        <v>2024</v>
      </c>
      <c r="D721" s="395">
        <v>99</v>
      </c>
      <c r="E721" s="395">
        <v>99</v>
      </c>
      <c r="F721" s="395">
        <v>99</v>
      </c>
      <c r="G721" s="395">
        <v>99</v>
      </c>
      <c r="H721" s="395">
        <v>99</v>
      </c>
      <c r="I721" s="395">
        <v>99</v>
      </c>
      <c r="J721" s="395">
        <v>999</v>
      </c>
      <c r="K721" s="395">
        <v>99</v>
      </c>
      <c r="L721" s="395">
        <v>99</v>
      </c>
      <c r="M721" s="395">
        <v>52</v>
      </c>
      <c r="N721" s="395">
        <v>99</v>
      </c>
      <c r="O721" s="395">
        <v>99</v>
      </c>
      <c r="P721" s="395">
        <v>9999</v>
      </c>
      <c r="Q721" s="395">
        <v>956</v>
      </c>
      <c r="R721" s="395">
        <v>3665</v>
      </c>
      <c r="S721" s="395">
        <v>3657</v>
      </c>
      <c r="T721" s="395">
        <v>10.975989085948161</v>
      </c>
      <c r="U721" s="395">
        <v>52</v>
      </c>
      <c r="V721" s="395">
        <v>97.072860164288258</v>
      </c>
      <c r="W721" s="395">
        <v>89.483073557560502</v>
      </c>
      <c r="X721" s="395">
        <v>1.4188267394270122</v>
      </c>
      <c r="Y721" s="395">
        <v>2.8376534788540244</v>
      </c>
      <c r="Z721" s="395">
        <v>0</v>
      </c>
      <c r="AA721" s="395">
        <v>9.9456010430530881</v>
      </c>
      <c r="AB721" s="395">
        <v>0</v>
      </c>
      <c r="AC721" s="395"/>
      <c r="AD721" s="395">
        <v>0.24764450546777439</v>
      </c>
      <c r="AE721" s="395">
        <v>0.27072729850026089</v>
      </c>
      <c r="AF721" s="395">
        <v>45</v>
      </c>
      <c r="AG721" s="395">
        <v>0</v>
      </c>
      <c r="AH721" s="395">
        <v>0</v>
      </c>
      <c r="AI721" s="395">
        <v>16</v>
      </c>
      <c r="AJ721" s="395">
        <v>140</v>
      </c>
      <c r="AK721" s="395">
        <v>23</v>
      </c>
      <c r="AL721" s="395">
        <v>240</v>
      </c>
      <c r="AM721" s="395">
        <v>0</v>
      </c>
      <c r="AN721" s="395">
        <v>55</v>
      </c>
      <c r="AO721" s="395">
        <v>40</v>
      </c>
      <c r="AP721" s="395">
        <v>424</v>
      </c>
    </row>
    <row r="722" spans="1:42">
      <c r="A722" s="395">
        <v>10</v>
      </c>
      <c r="B722" s="395">
        <v>6</v>
      </c>
      <c r="C722" s="395">
        <v>2024</v>
      </c>
      <c r="D722" s="395">
        <v>99</v>
      </c>
      <c r="E722" s="395">
        <v>99</v>
      </c>
      <c r="F722" s="395">
        <v>99</v>
      </c>
      <c r="G722" s="395">
        <v>99</v>
      </c>
      <c r="H722" s="395">
        <v>99</v>
      </c>
      <c r="I722" s="395">
        <v>99</v>
      </c>
      <c r="J722" s="395">
        <v>999</v>
      </c>
      <c r="K722" s="395">
        <v>99</v>
      </c>
      <c r="L722" s="395">
        <v>99</v>
      </c>
      <c r="M722" s="395">
        <v>53</v>
      </c>
      <c r="N722" s="395">
        <v>99</v>
      </c>
      <c r="O722" s="395">
        <v>99</v>
      </c>
      <c r="P722" s="395">
        <v>9999</v>
      </c>
      <c r="Q722" s="395">
        <v>1155</v>
      </c>
      <c r="R722" s="395">
        <v>6760</v>
      </c>
      <c r="S722" s="395">
        <v>6749</v>
      </c>
      <c r="T722" s="395">
        <v>10.980473372781065</v>
      </c>
      <c r="U722" s="395">
        <v>53</v>
      </c>
      <c r="V722" s="395">
        <v>96.488143903827876</v>
      </c>
      <c r="W722" s="395">
        <v>88.954348792413725</v>
      </c>
      <c r="X722" s="395">
        <v>1.2721893491124261</v>
      </c>
      <c r="Y722" s="395">
        <v>2.5443786982248522</v>
      </c>
      <c r="Z722" s="395">
        <v>0</v>
      </c>
      <c r="AA722" s="395">
        <v>9.514162419290189</v>
      </c>
      <c r="AB722" s="395">
        <v>0</v>
      </c>
      <c r="AC722" s="395"/>
      <c r="AD722" s="395">
        <v>0.4567740400988145</v>
      </c>
      <c r="AE722" s="395">
        <v>0.49667558193995431</v>
      </c>
      <c r="AF722" s="395">
        <v>59</v>
      </c>
      <c r="AG722" s="395">
        <v>0</v>
      </c>
      <c r="AH722" s="395">
        <v>0</v>
      </c>
      <c r="AI722" s="395">
        <v>26</v>
      </c>
      <c r="AJ722" s="395">
        <v>300</v>
      </c>
      <c r="AK722" s="395">
        <v>45</v>
      </c>
      <c r="AL722" s="395">
        <v>388</v>
      </c>
      <c r="AM722" s="395">
        <v>0</v>
      </c>
      <c r="AN722" s="395">
        <v>104</v>
      </c>
      <c r="AO722" s="395">
        <v>54</v>
      </c>
      <c r="AP722" s="395">
        <v>527</v>
      </c>
    </row>
    <row r="723" spans="1:42">
      <c r="A723" s="395">
        <v>10</v>
      </c>
      <c r="B723" s="395">
        <v>7</v>
      </c>
      <c r="C723" s="395">
        <v>2024</v>
      </c>
      <c r="D723" s="395">
        <v>99</v>
      </c>
      <c r="E723" s="395">
        <v>99</v>
      </c>
      <c r="F723" s="395">
        <v>99</v>
      </c>
      <c r="G723" s="395">
        <v>99</v>
      </c>
      <c r="H723" s="395">
        <v>99</v>
      </c>
      <c r="I723" s="395">
        <v>99</v>
      </c>
      <c r="J723" s="395">
        <v>999</v>
      </c>
      <c r="K723" s="395">
        <v>99</v>
      </c>
      <c r="L723" s="395">
        <v>99</v>
      </c>
      <c r="M723" s="395">
        <v>54</v>
      </c>
      <c r="N723" s="395">
        <v>99</v>
      </c>
      <c r="O723" s="395">
        <v>99</v>
      </c>
      <c r="P723" s="395">
        <v>9999</v>
      </c>
      <c r="Q723" s="395">
        <v>1337</v>
      </c>
      <c r="R723" s="395">
        <v>13015</v>
      </c>
      <c r="S723" s="395">
        <v>12996</v>
      </c>
      <c r="T723" s="395">
        <v>10.984172109104883</v>
      </c>
      <c r="U723" s="395">
        <v>54</v>
      </c>
      <c r="V723" s="395">
        <v>95.408888208622685</v>
      </c>
      <c r="W723" s="395">
        <v>87.990135426284994</v>
      </c>
      <c r="X723" s="395">
        <v>1.3369189396849783</v>
      </c>
      <c r="Y723" s="395">
        <v>2.6738378793699566</v>
      </c>
      <c r="Z723" s="395">
        <v>0</v>
      </c>
      <c r="AA723" s="395">
        <v>8.9634060574293368</v>
      </c>
      <c r="AB723" s="395">
        <v>0</v>
      </c>
      <c r="AC723" s="395"/>
      <c r="AD723" s="395">
        <v>0.8794251674387682</v>
      </c>
      <c r="AE723" s="395">
        <v>0.94604084052040083</v>
      </c>
      <c r="AF723" s="395">
        <v>137</v>
      </c>
      <c r="AG723" s="395">
        <v>0</v>
      </c>
      <c r="AH723" s="395">
        <v>0</v>
      </c>
      <c r="AI723" s="395">
        <v>35</v>
      </c>
      <c r="AJ723" s="395">
        <v>587</v>
      </c>
      <c r="AK723" s="395">
        <v>97</v>
      </c>
      <c r="AL723" s="395">
        <v>736</v>
      </c>
      <c r="AM723" s="395">
        <v>0</v>
      </c>
      <c r="AN723" s="395">
        <v>182</v>
      </c>
      <c r="AO723" s="395">
        <v>106</v>
      </c>
      <c r="AP723" s="395">
        <v>605</v>
      </c>
    </row>
    <row r="724" spans="1:42">
      <c r="A724" s="395">
        <v>10</v>
      </c>
      <c r="B724" s="395">
        <v>8</v>
      </c>
      <c r="C724" s="395">
        <v>2024</v>
      </c>
      <c r="D724" s="395">
        <v>99</v>
      </c>
      <c r="E724" s="395">
        <v>99</v>
      </c>
      <c r="F724" s="395">
        <v>99</v>
      </c>
      <c r="G724" s="395">
        <v>99</v>
      </c>
      <c r="H724" s="395">
        <v>99</v>
      </c>
      <c r="I724" s="395">
        <v>99</v>
      </c>
      <c r="J724" s="395">
        <v>999</v>
      </c>
      <c r="K724" s="395">
        <v>99</v>
      </c>
      <c r="L724" s="395">
        <v>99</v>
      </c>
      <c r="M724" s="395">
        <v>55</v>
      </c>
      <c r="N724" s="395">
        <v>99</v>
      </c>
      <c r="O724" s="395">
        <v>99</v>
      </c>
      <c r="P724" s="395">
        <v>9999</v>
      </c>
      <c r="Q724" s="395">
        <v>1454</v>
      </c>
      <c r="R724" s="395">
        <v>24191</v>
      </c>
      <c r="S724" s="395">
        <v>24160</v>
      </c>
      <c r="T724" s="395">
        <v>13.982059443594723</v>
      </c>
      <c r="U724" s="395">
        <v>55</v>
      </c>
      <c r="V724" s="395">
        <v>94.692112173806223</v>
      </c>
      <c r="W724" s="395">
        <v>87.30752483443726</v>
      </c>
      <c r="X724" s="395">
        <v>1.3930800711008229</v>
      </c>
      <c r="Y724" s="395">
        <v>2.7861601422016458</v>
      </c>
      <c r="Z724" s="395">
        <v>0</v>
      </c>
      <c r="AA724" s="395">
        <v>8.6838191425214912</v>
      </c>
      <c r="AB724" s="395">
        <v>0</v>
      </c>
      <c r="AC724" s="395"/>
      <c r="AD724" s="395">
        <v>1.6345888763358611</v>
      </c>
      <c r="AE724" s="395">
        <v>1.7450778357694763</v>
      </c>
      <c r="AF724" s="395">
        <v>256</v>
      </c>
      <c r="AG724" s="395">
        <v>0</v>
      </c>
      <c r="AH724" s="395">
        <v>0</v>
      </c>
      <c r="AI724" s="395">
        <v>74</v>
      </c>
      <c r="AJ724" s="395">
        <v>1125</v>
      </c>
      <c r="AK724" s="395">
        <v>207</v>
      </c>
      <c r="AL724" s="395">
        <v>1389</v>
      </c>
      <c r="AM724" s="395">
        <v>0</v>
      </c>
      <c r="AN724" s="395">
        <v>350</v>
      </c>
      <c r="AO724" s="395">
        <v>174</v>
      </c>
      <c r="AP724" s="395">
        <v>670</v>
      </c>
    </row>
    <row r="725" spans="1:42">
      <c r="A725" s="395">
        <v>10</v>
      </c>
      <c r="B725" s="395">
        <v>9</v>
      </c>
      <c r="C725" s="395">
        <v>2024</v>
      </c>
      <c r="D725" s="395">
        <v>99</v>
      </c>
      <c r="E725" s="395">
        <v>99</v>
      </c>
      <c r="F725" s="395">
        <v>99</v>
      </c>
      <c r="G725" s="395">
        <v>99</v>
      </c>
      <c r="H725" s="395">
        <v>99</v>
      </c>
      <c r="I725" s="395">
        <v>99</v>
      </c>
      <c r="J725" s="395">
        <v>999</v>
      </c>
      <c r="K725" s="395">
        <v>99</v>
      </c>
      <c r="L725" s="395">
        <v>99</v>
      </c>
      <c r="M725" s="395">
        <v>56</v>
      </c>
      <c r="N725" s="395">
        <v>99</v>
      </c>
      <c r="O725" s="395">
        <v>99</v>
      </c>
      <c r="P725" s="395">
        <v>9999</v>
      </c>
      <c r="Q725" s="395">
        <v>1541</v>
      </c>
      <c r="R725" s="395">
        <v>43670</v>
      </c>
      <c r="S725" s="395">
        <v>43625</v>
      </c>
      <c r="T725" s="395">
        <v>13.984588962674607</v>
      </c>
      <c r="U725" s="395">
        <v>56</v>
      </c>
      <c r="V725" s="395">
        <v>93.754731518933909</v>
      </c>
      <c r="W725" s="395">
        <v>86.467754727793803</v>
      </c>
      <c r="X725" s="395">
        <v>1.4586672773070757</v>
      </c>
      <c r="Y725" s="395">
        <v>2.9173345546141514</v>
      </c>
      <c r="Z725" s="395">
        <v>0</v>
      </c>
      <c r="AA725" s="395">
        <v>8.4574266654301304</v>
      </c>
      <c r="AB725" s="395">
        <v>0</v>
      </c>
      <c r="AC725" s="395"/>
      <c r="AD725" s="395">
        <v>2.9507873270880514</v>
      </c>
      <c r="AE725" s="395">
        <v>3.1207272874557206</v>
      </c>
      <c r="AF725" s="395">
        <v>411</v>
      </c>
      <c r="AG725" s="395">
        <v>0</v>
      </c>
      <c r="AH725" s="395">
        <v>0</v>
      </c>
      <c r="AI725" s="395">
        <v>113</v>
      </c>
      <c r="AJ725" s="395">
        <v>1927</v>
      </c>
      <c r="AK725" s="395">
        <v>383</v>
      </c>
      <c r="AL725" s="395">
        <v>2606</v>
      </c>
      <c r="AM725" s="395">
        <v>3</v>
      </c>
      <c r="AN725" s="395">
        <v>588</v>
      </c>
      <c r="AO725" s="395">
        <v>312</v>
      </c>
      <c r="AP725" s="395">
        <v>701</v>
      </c>
    </row>
    <row r="726" spans="1:42">
      <c r="A726" s="395">
        <v>10</v>
      </c>
      <c r="B726" s="395">
        <v>10</v>
      </c>
      <c r="C726" s="395">
        <v>2024</v>
      </c>
      <c r="D726" s="395">
        <v>99</v>
      </c>
      <c r="E726" s="395">
        <v>99</v>
      </c>
      <c r="F726" s="395">
        <v>99</v>
      </c>
      <c r="G726" s="395">
        <v>99</v>
      </c>
      <c r="H726" s="395">
        <v>99</v>
      </c>
      <c r="I726" s="395">
        <v>99</v>
      </c>
      <c r="J726" s="395">
        <v>999</v>
      </c>
      <c r="K726" s="395">
        <v>99</v>
      </c>
      <c r="L726" s="395">
        <v>99</v>
      </c>
      <c r="M726" s="395">
        <v>57</v>
      </c>
      <c r="N726" s="395">
        <v>99</v>
      </c>
      <c r="O726" s="395">
        <v>99</v>
      </c>
      <c r="P726" s="395">
        <v>9999</v>
      </c>
      <c r="Q726" s="395">
        <v>1632</v>
      </c>
      <c r="R726" s="395">
        <v>74577</v>
      </c>
      <c r="S726" s="395">
        <v>74513</v>
      </c>
      <c r="T726" s="395">
        <v>13.986591040133019</v>
      </c>
      <c r="U726" s="395">
        <v>57</v>
      </c>
      <c r="V726" s="395">
        <v>92.787419833915763</v>
      </c>
      <c r="W726" s="395">
        <v>85.573870331351557</v>
      </c>
      <c r="X726" s="395">
        <v>1.5433712806897573</v>
      </c>
      <c r="Y726" s="395">
        <v>3.0867425613795145</v>
      </c>
      <c r="Z726" s="395">
        <v>0</v>
      </c>
      <c r="AA726" s="395">
        <v>8.2669810326364601</v>
      </c>
      <c r="AB726" s="395">
        <v>0</v>
      </c>
      <c r="AC726" s="395"/>
      <c r="AD726" s="395">
        <v>5.0391771580546258</v>
      </c>
      <c r="AE726" s="395">
        <v>5.2752059569913294</v>
      </c>
      <c r="AF726" s="395">
        <v>822</v>
      </c>
      <c r="AG726" s="395">
        <v>1</v>
      </c>
      <c r="AH726" s="395">
        <v>1</v>
      </c>
      <c r="AI726" s="395">
        <v>225</v>
      </c>
      <c r="AJ726" s="395">
        <v>3370</v>
      </c>
      <c r="AK726" s="395">
        <v>704</v>
      </c>
      <c r="AL726" s="395">
        <v>4515</v>
      </c>
      <c r="AM726" s="395">
        <v>0</v>
      </c>
      <c r="AN726" s="395">
        <v>967</v>
      </c>
      <c r="AO726" s="395">
        <v>629</v>
      </c>
      <c r="AP726" s="395">
        <v>745</v>
      </c>
    </row>
    <row r="727" spans="1:42">
      <c r="A727" s="395">
        <v>10</v>
      </c>
      <c r="B727" s="395">
        <v>11</v>
      </c>
      <c r="C727" s="395">
        <v>2024</v>
      </c>
      <c r="D727" s="395">
        <v>99</v>
      </c>
      <c r="E727" s="395">
        <v>99</v>
      </c>
      <c r="F727" s="395">
        <v>99</v>
      </c>
      <c r="G727" s="395">
        <v>99</v>
      </c>
      <c r="H727" s="395">
        <v>99</v>
      </c>
      <c r="I727" s="395">
        <v>99</v>
      </c>
      <c r="J727" s="395">
        <v>999</v>
      </c>
      <c r="K727" s="395">
        <v>99</v>
      </c>
      <c r="L727" s="395">
        <v>99</v>
      </c>
      <c r="M727" s="395">
        <v>58</v>
      </c>
      <c r="N727" s="395">
        <v>99</v>
      </c>
      <c r="O727" s="395">
        <v>99</v>
      </c>
      <c r="P727" s="395">
        <v>9999</v>
      </c>
      <c r="Q727" s="395">
        <v>1654</v>
      </c>
      <c r="R727" s="395">
        <v>118612</v>
      </c>
      <c r="S727" s="395">
        <v>118504</v>
      </c>
      <c r="T727" s="395">
        <v>13.986544363133577</v>
      </c>
      <c r="U727" s="395">
        <v>58</v>
      </c>
      <c r="V727" s="395">
        <v>91.86573987491272</v>
      </c>
      <c r="W727" s="395">
        <v>84.721783230945121</v>
      </c>
      <c r="X727" s="395">
        <v>1.6726806731190778</v>
      </c>
      <c r="Y727" s="395">
        <v>3.3453613462381555</v>
      </c>
      <c r="Z727" s="395">
        <v>0</v>
      </c>
      <c r="AA727" s="395">
        <v>8.1515106726898914</v>
      </c>
      <c r="AB727" s="395">
        <v>0</v>
      </c>
      <c r="AC727" s="395"/>
      <c r="AD727" s="395">
        <v>8.0146275805030456</v>
      </c>
      <c r="AE727" s="395">
        <v>8.3060452846760082</v>
      </c>
      <c r="AF727" s="395">
        <v>1357</v>
      </c>
      <c r="AG727" s="395">
        <v>1</v>
      </c>
      <c r="AH727" s="395">
        <v>0</v>
      </c>
      <c r="AI727" s="395">
        <v>373</v>
      </c>
      <c r="AJ727" s="395">
        <v>5462</v>
      </c>
      <c r="AK727" s="395">
        <v>1025</v>
      </c>
      <c r="AL727" s="395">
        <v>7327</v>
      </c>
      <c r="AM727" s="395">
        <v>3</v>
      </c>
      <c r="AN727" s="395">
        <v>1560</v>
      </c>
      <c r="AO727" s="395">
        <v>1017</v>
      </c>
      <c r="AP727" s="395">
        <v>749</v>
      </c>
    </row>
    <row r="728" spans="1:42">
      <c r="A728" s="395">
        <v>10</v>
      </c>
      <c r="B728" s="395">
        <v>12</v>
      </c>
      <c r="C728" s="395">
        <v>2024</v>
      </c>
      <c r="D728" s="395">
        <v>99</v>
      </c>
      <c r="E728" s="395">
        <v>99</v>
      </c>
      <c r="F728" s="395">
        <v>99</v>
      </c>
      <c r="G728" s="395">
        <v>99</v>
      </c>
      <c r="H728" s="395">
        <v>99</v>
      </c>
      <c r="I728" s="395">
        <v>99</v>
      </c>
      <c r="J728" s="395">
        <v>999</v>
      </c>
      <c r="K728" s="395">
        <v>99</v>
      </c>
      <c r="L728" s="395">
        <v>99</v>
      </c>
      <c r="M728" s="395">
        <v>59</v>
      </c>
      <c r="N728" s="395">
        <v>99</v>
      </c>
      <c r="O728" s="395">
        <v>99</v>
      </c>
      <c r="P728" s="395">
        <v>9999</v>
      </c>
      <c r="Q728" s="395">
        <v>1725</v>
      </c>
      <c r="R728" s="395">
        <v>170448</v>
      </c>
      <c r="S728" s="395">
        <v>170252</v>
      </c>
      <c r="T728" s="395">
        <v>13.98304468224913</v>
      </c>
      <c r="U728" s="395">
        <v>59</v>
      </c>
      <c r="V728" s="395">
        <v>90.873930834133574</v>
      </c>
      <c r="W728" s="395">
        <v>83.792548692526637</v>
      </c>
      <c r="X728" s="395">
        <v>1.853351168684878</v>
      </c>
      <c r="Y728" s="395">
        <v>3.7067023373697561</v>
      </c>
      <c r="Z728" s="395">
        <v>0</v>
      </c>
      <c r="AA728" s="395">
        <v>8.1170213988129056</v>
      </c>
      <c r="AB728" s="395">
        <v>0</v>
      </c>
      <c r="AC728" s="395"/>
      <c r="AD728" s="395">
        <v>11.517192542420522</v>
      </c>
      <c r="AE728" s="395">
        <v>11.802223082361291</v>
      </c>
      <c r="AF728" s="395">
        <v>2128</v>
      </c>
      <c r="AG728" s="395">
        <v>1</v>
      </c>
      <c r="AH728" s="395">
        <v>0</v>
      </c>
      <c r="AI728" s="395">
        <v>565</v>
      </c>
      <c r="AJ728" s="395">
        <v>7922</v>
      </c>
      <c r="AK728" s="395">
        <v>1563</v>
      </c>
      <c r="AL728" s="395">
        <v>10845</v>
      </c>
      <c r="AM728" s="395">
        <v>6</v>
      </c>
      <c r="AN728" s="395">
        <v>2006</v>
      </c>
      <c r="AO728" s="395">
        <v>1500</v>
      </c>
      <c r="AP728" s="395">
        <v>785</v>
      </c>
    </row>
    <row r="729" spans="1:42">
      <c r="A729" s="395">
        <v>10</v>
      </c>
      <c r="B729" s="395">
        <v>13</v>
      </c>
      <c r="C729" s="395">
        <v>2024</v>
      </c>
      <c r="D729" s="395">
        <v>99</v>
      </c>
      <c r="E729" s="395">
        <v>99</v>
      </c>
      <c r="F729" s="395">
        <v>99</v>
      </c>
      <c r="G729" s="395">
        <v>99</v>
      </c>
      <c r="H729" s="395">
        <v>99</v>
      </c>
      <c r="I729" s="395">
        <v>99</v>
      </c>
      <c r="J729" s="395">
        <v>999</v>
      </c>
      <c r="K729" s="395">
        <v>99</v>
      </c>
      <c r="L729" s="395">
        <v>99</v>
      </c>
      <c r="M729" s="395">
        <v>60</v>
      </c>
      <c r="N729" s="395">
        <v>99</v>
      </c>
      <c r="O729" s="395">
        <v>99</v>
      </c>
      <c r="P729" s="395">
        <v>9999</v>
      </c>
      <c r="Q729" s="395">
        <v>1779</v>
      </c>
      <c r="R729" s="395">
        <v>224985</v>
      </c>
      <c r="S729" s="395">
        <v>222260</v>
      </c>
      <c r="T729" s="395">
        <v>1.044514078716359E-3</v>
      </c>
      <c r="U729" s="395">
        <v>60</v>
      </c>
      <c r="V729" s="395">
        <v>90.305300352462368</v>
      </c>
      <c r="W729" s="395">
        <v>82.90783559794842</v>
      </c>
      <c r="X729" s="395">
        <v>2.1045847500944506</v>
      </c>
      <c r="Y729" s="395">
        <v>4.2091695001889011</v>
      </c>
      <c r="Z729" s="395">
        <v>0</v>
      </c>
      <c r="AA729" s="395">
        <v>8.1950912530062112</v>
      </c>
      <c r="AB729" s="395">
        <v>0</v>
      </c>
      <c r="AC729" s="395"/>
      <c r="AD729" s="395">
        <v>15.202264410004704</v>
      </c>
      <c r="AE729" s="395">
        <v>15.244847490188928</v>
      </c>
      <c r="AF729" s="395">
        <v>2931</v>
      </c>
      <c r="AG729" s="395">
        <v>0</v>
      </c>
      <c r="AH729" s="395">
        <v>1</v>
      </c>
      <c r="AI729" s="395">
        <v>911</v>
      </c>
      <c r="AJ729" s="395">
        <v>11312</v>
      </c>
      <c r="AK729" s="395">
        <v>2351</v>
      </c>
      <c r="AL729" s="395">
        <v>15183</v>
      </c>
      <c r="AM729" s="395">
        <v>3</v>
      </c>
      <c r="AN729" s="395">
        <v>2718</v>
      </c>
      <c r="AO729" s="395">
        <v>1982</v>
      </c>
      <c r="AP729" s="395">
        <v>793</v>
      </c>
    </row>
    <row r="730" spans="1:42">
      <c r="A730" s="395">
        <v>10</v>
      </c>
      <c r="B730" s="395">
        <v>14</v>
      </c>
      <c r="C730" s="395">
        <v>2024</v>
      </c>
      <c r="D730" s="395">
        <v>99</v>
      </c>
      <c r="E730" s="395">
        <v>99</v>
      </c>
      <c r="F730" s="395">
        <v>99</v>
      </c>
      <c r="G730" s="395">
        <v>99</v>
      </c>
      <c r="H730" s="395">
        <v>99</v>
      </c>
      <c r="I730" s="395">
        <v>99</v>
      </c>
      <c r="J730" s="395">
        <v>999</v>
      </c>
      <c r="K730" s="395">
        <v>99</v>
      </c>
      <c r="L730" s="395">
        <v>99</v>
      </c>
      <c r="M730" s="395">
        <v>61</v>
      </c>
      <c r="N730" s="395">
        <v>99</v>
      </c>
      <c r="O730" s="395">
        <v>99</v>
      </c>
      <c r="P730" s="395">
        <v>9999</v>
      </c>
      <c r="Q730" s="395">
        <v>1732</v>
      </c>
      <c r="R730" s="395">
        <v>240837</v>
      </c>
      <c r="S730" s="395">
        <v>240536</v>
      </c>
      <c r="T730" s="395">
        <v>1.7439180856762052E-4</v>
      </c>
      <c r="U730" s="395">
        <v>61</v>
      </c>
      <c r="V730" s="395">
        <v>88.866015051038346</v>
      </c>
      <c r="W730" s="395">
        <v>81.929953936208605</v>
      </c>
      <c r="X730" s="395">
        <v>2.3792025311725356</v>
      </c>
      <c r="Y730" s="395">
        <v>4.7584050623450711</v>
      </c>
      <c r="Z730" s="395">
        <v>0</v>
      </c>
      <c r="AA730" s="395">
        <v>8.1637211801613514</v>
      </c>
      <c r="AB730" s="395">
        <v>0</v>
      </c>
      <c r="AC730" s="395"/>
      <c r="AD730" s="395">
        <v>16.273386020011571</v>
      </c>
      <c r="AE730" s="395">
        <v>16.303805727507591</v>
      </c>
      <c r="AF730" s="395">
        <v>3133</v>
      </c>
      <c r="AG730" s="395">
        <v>0</v>
      </c>
      <c r="AH730" s="395">
        <v>1</v>
      </c>
      <c r="AI730" s="395">
        <v>929</v>
      </c>
      <c r="AJ730" s="395">
        <v>11872</v>
      </c>
      <c r="AK730" s="395">
        <v>2635</v>
      </c>
      <c r="AL730" s="395">
        <v>16850</v>
      </c>
      <c r="AM730" s="395">
        <v>7</v>
      </c>
      <c r="AN730" s="395">
        <v>2815</v>
      </c>
      <c r="AO730" s="395">
        <v>2115</v>
      </c>
      <c r="AP730" s="395">
        <v>773</v>
      </c>
    </row>
    <row r="731" spans="1:42">
      <c r="A731" s="395">
        <v>10</v>
      </c>
      <c r="B731" s="395">
        <v>15</v>
      </c>
      <c r="C731" s="395">
        <v>2024</v>
      </c>
      <c r="D731" s="395">
        <v>99</v>
      </c>
      <c r="E731" s="395">
        <v>99</v>
      </c>
      <c r="F731" s="395">
        <v>99</v>
      </c>
      <c r="G731" s="395">
        <v>99</v>
      </c>
      <c r="H731" s="395">
        <v>99</v>
      </c>
      <c r="I731" s="395">
        <v>99</v>
      </c>
      <c r="J731" s="395">
        <v>999</v>
      </c>
      <c r="K731" s="395">
        <v>99</v>
      </c>
      <c r="L731" s="395">
        <v>99</v>
      </c>
      <c r="M731" s="395">
        <v>62</v>
      </c>
      <c r="N731" s="395">
        <v>99</v>
      </c>
      <c r="O731" s="395">
        <v>99</v>
      </c>
      <c r="P731" s="395">
        <v>9999</v>
      </c>
      <c r="Q731" s="395">
        <v>1727</v>
      </c>
      <c r="R731" s="395">
        <v>225567</v>
      </c>
      <c r="S731" s="395">
        <v>224718</v>
      </c>
      <c r="T731" s="395">
        <v>4.8322671312736338E-4</v>
      </c>
      <c r="U731" s="395">
        <v>62</v>
      </c>
      <c r="V731" s="395">
        <v>87.796544655941403</v>
      </c>
      <c r="W731" s="395">
        <v>80.755687839871811</v>
      </c>
      <c r="X731" s="395">
        <v>2.4821893273395497</v>
      </c>
      <c r="Y731" s="395">
        <v>4.9643786546790993</v>
      </c>
      <c r="Z731" s="395">
        <v>0</v>
      </c>
      <c r="AA731" s="395">
        <v>8.4408626806304934</v>
      </c>
      <c r="AB731" s="395">
        <v>0</v>
      </c>
      <c r="AC731" s="395"/>
      <c r="AD731" s="395">
        <v>15.241590222332739</v>
      </c>
      <c r="AE731" s="395">
        <v>15.013335093774623</v>
      </c>
      <c r="AF731" s="395">
        <v>3068</v>
      </c>
      <c r="AG731" s="395">
        <v>1</v>
      </c>
      <c r="AH731" s="395">
        <v>1</v>
      </c>
      <c r="AI731" s="395">
        <v>1010</v>
      </c>
      <c r="AJ731" s="395">
        <v>11746</v>
      </c>
      <c r="AK731" s="395">
        <v>2579</v>
      </c>
      <c r="AL731" s="395">
        <v>16995</v>
      </c>
      <c r="AM731" s="395">
        <v>4</v>
      </c>
      <c r="AN731" s="395">
        <v>2593</v>
      </c>
      <c r="AO731" s="395">
        <v>1973</v>
      </c>
      <c r="AP731" s="395">
        <v>772</v>
      </c>
    </row>
    <row r="732" spans="1:42">
      <c r="A732" s="395">
        <v>10</v>
      </c>
      <c r="B732" s="395">
        <v>16</v>
      </c>
      <c r="C732" s="395">
        <v>2024</v>
      </c>
      <c r="D732" s="395">
        <v>99</v>
      </c>
      <c r="E732" s="395">
        <v>99</v>
      </c>
      <c r="F732" s="395">
        <v>99</v>
      </c>
      <c r="G732" s="395">
        <v>99</v>
      </c>
      <c r="H732" s="395">
        <v>99</v>
      </c>
      <c r="I732" s="395">
        <v>99</v>
      </c>
      <c r="J732" s="395">
        <v>999</v>
      </c>
      <c r="K732" s="395">
        <v>99</v>
      </c>
      <c r="L732" s="395">
        <v>99</v>
      </c>
      <c r="M732" s="395">
        <v>63</v>
      </c>
      <c r="N732" s="395">
        <v>99</v>
      </c>
      <c r="O732" s="395">
        <v>99</v>
      </c>
      <c r="P732" s="395">
        <v>9999</v>
      </c>
      <c r="Q732" s="395">
        <v>1724</v>
      </c>
      <c r="R732" s="395">
        <v>170646</v>
      </c>
      <c r="S732" s="395">
        <v>170323</v>
      </c>
      <c r="T732" s="395">
        <v>1.7580253858865723E-4</v>
      </c>
      <c r="U732" s="395">
        <v>63</v>
      </c>
      <c r="V732" s="395">
        <v>86.246367896156244</v>
      </c>
      <c r="W732" s="395">
        <v>79.477414089701242</v>
      </c>
      <c r="X732" s="395">
        <v>2.5714051310900921</v>
      </c>
      <c r="Y732" s="395">
        <v>5.1428102621801841</v>
      </c>
      <c r="Z732" s="395">
        <v>0</v>
      </c>
      <c r="AA732" s="395">
        <v>8.7382316465912844</v>
      </c>
      <c r="AB732" s="395">
        <v>0</v>
      </c>
      <c r="AC732" s="395"/>
      <c r="AD732" s="395">
        <v>11.53057142702697</v>
      </c>
      <c r="AE732" s="395">
        <v>11.199102582086722</v>
      </c>
      <c r="AF732" s="395">
        <v>2563</v>
      </c>
      <c r="AG732" s="395">
        <v>1</v>
      </c>
      <c r="AH732" s="395">
        <v>0</v>
      </c>
      <c r="AI732" s="395">
        <v>934</v>
      </c>
      <c r="AJ732" s="395">
        <v>9460</v>
      </c>
      <c r="AK732" s="395">
        <v>2250</v>
      </c>
      <c r="AL732" s="395">
        <v>13836</v>
      </c>
      <c r="AM732" s="395">
        <v>2</v>
      </c>
      <c r="AN732" s="395">
        <v>2088</v>
      </c>
      <c r="AO732" s="395">
        <v>1572</v>
      </c>
      <c r="AP732" s="395">
        <v>767</v>
      </c>
    </row>
    <row r="733" spans="1:42">
      <c r="A733" s="395">
        <v>10</v>
      </c>
      <c r="B733" s="395">
        <v>17</v>
      </c>
      <c r="C733" s="395">
        <v>2024</v>
      </c>
      <c r="D733" s="395">
        <v>99</v>
      </c>
      <c r="E733" s="395">
        <v>99</v>
      </c>
      <c r="F733" s="395">
        <v>99</v>
      </c>
      <c r="G733" s="395">
        <v>99</v>
      </c>
      <c r="H733" s="395">
        <v>99</v>
      </c>
      <c r="I733" s="395">
        <v>99</v>
      </c>
      <c r="J733" s="395">
        <v>999</v>
      </c>
      <c r="K733" s="395">
        <v>99</v>
      </c>
      <c r="L733" s="395">
        <v>99</v>
      </c>
      <c r="M733" s="395">
        <v>64</v>
      </c>
      <c r="N733" s="395">
        <v>99</v>
      </c>
      <c r="O733" s="395">
        <v>99</v>
      </c>
      <c r="P733" s="395">
        <v>9999</v>
      </c>
      <c r="Q733" s="395">
        <v>1642</v>
      </c>
      <c r="R733" s="395">
        <v>103337</v>
      </c>
      <c r="S733" s="395">
        <v>102674</v>
      </c>
      <c r="T733" s="395">
        <v>6.3868701433174952E-4</v>
      </c>
      <c r="U733" s="395">
        <v>64</v>
      </c>
      <c r="V733" s="395">
        <v>84.464151239413567</v>
      </c>
      <c r="W733" s="395">
        <v>77.676249099090398</v>
      </c>
      <c r="X733" s="395">
        <v>2.3737867365996688</v>
      </c>
      <c r="Y733" s="395">
        <v>4.7475734731993375</v>
      </c>
      <c r="Z733" s="395">
        <v>0</v>
      </c>
      <c r="AA733" s="395">
        <v>9.6637267648578682</v>
      </c>
      <c r="AB733" s="395">
        <v>0</v>
      </c>
      <c r="AC733" s="395"/>
      <c r="AD733" s="395">
        <v>6.9824939322028401</v>
      </c>
      <c r="AE733" s="395">
        <v>6.5980396945261326</v>
      </c>
      <c r="AF733" s="395">
        <v>1796</v>
      </c>
      <c r="AG733" s="395">
        <v>0</v>
      </c>
      <c r="AH733" s="395">
        <v>0</v>
      </c>
      <c r="AI733" s="395">
        <v>748</v>
      </c>
      <c r="AJ733" s="395">
        <v>6297</v>
      </c>
      <c r="AK733" s="395">
        <v>1452</v>
      </c>
      <c r="AL733" s="395">
        <v>9059</v>
      </c>
      <c r="AM733" s="395">
        <v>4</v>
      </c>
      <c r="AN733" s="395">
        <v>1314</v>
      </c>
      <c r="AO733" s="395">
        <v>1002</v>
      </c>
      <c r="AP733" s="395">
        <v>746</v>
      </c>
    </row>
    <row r="734" spans="1:42">
      <c r="A734" s="395">
        <v>10</v>
      </c>
      <c r="B734" s="395">
        <v>18</v>
      </c>
      <c r="C734" s="395">
        <v>2024</v>
      </c>
      <c r="D734" s="395">
        <v>99</v>
      </c>
      <c r="E734" s="395">
        <v>99</v>
      </c>
      <c r="F734" s="395">
        <v>99</v>
      </c>
      <c r="G734" s="395">
        <v>99</v>
      </c>
      <c r="H734" s="395">
        <v>99</v>
      </c>
      <c r="I734" s="395">
        <v>99</v>
      </c>
      <c r="J734" s="395">
        <v>999</v>
      </c>
      <c r="K734" s="395">
        <v>99</v>
      </c>
      <c r="L734" s="395">
        <v>99</v>
      </c>
      <c r="M734" s="395">
        <v>65</v>
      </c>
      <c r="N734" s="395">
        <v>99</v>
      </c>
      <c r="O734" s="395">
        <v>99</v>
      </c>
      <c r="P734" s="395">
        <v>9999</v>
      </c>
      <c r="Q734" s="395">
        <v>1514</v>
      </c>
      <c r="R734" s="395">
        <v>40948</v>
      </c>
      <c r="S734" s="395">
        <v>40814</v>
      </c>
      <c r="T734" s="395">
        <v>1.9536973722770345E-4</v>
      </c>
      <c r="U734" s="395">
        <v>65</v>
      </c>
      <c r="V734" s="395">
        <v>83.432083960313221</v>
      </c>
      <c r="W734" s="395">
        <v>76.814668986132517</v>
      </c>
      <c r="X734" s="395">
        <v>1.9366025202696096</v>
      </c>
      <c r="Y734" s="395">
        <v>3.8732050405392191</v>
      </c>
      <c r="Z734" s="395">
        <v>0</v>
      </c>
      <c r="AA734" s="395">
        <v>10.083138871918282</v>
      </c>
      <c r="AB734" s="395">
        <v>0</v>
      </c>
      <c r="AC734" s="395"/>
      <c r="AD734" s="395">
        <v>2.7668614488115781</v>
      </c>
      <c r="AE734" s="395">
        <v>2.5936986741140844</v>
      </c>
      <c r="AF734" s="395">
        <v>789</v>
      </c>
      <c r="AG734" s="395">
        <v>0</v>
      </c>
      <c r="AH734" s="395">
        <v>0</v>
      </c>
      <c r="AI734" s="395">
        <v>369</v>
      </c>
      <c r="AJ734" s="395">
        <v>2791</v>
      </c>
      <c r="AK734" s="395">
        <v>666</v>
      </c>
      <c r="AL734" s="395">
        <v>3818</v>
      </c>
      <c r="AM734" s="395">
        <v>2</v>
      </c>
      <c r="AN734" s="395">
        <v>549</v>
      </c>
      <c r="AO734" s="395">
        <v>427</v>
      </c>
      <c r="AP734" s="395">
        <v>705</v>
      </c>
    </row>
    <row r="735" spans="1:42">
      <c r="A735" s="395">
        <v>10</v>
      </c>
      <c r="B735" s="395">
        <v>19</v>
      </c>
      <c r="C735" s="395">
        <v>2024</v>
      </c>
      <c r="D735" s="395">
        <v>99</v>
      </c>
      <c r="E735" s="395">
        <v>99</v>
      </c>
      <c r="F735" s="395">
        <v>99</v>
      </c>
      <c r="G735" s="395">
        <v>99</v>
      </c>
      <c r="H735" s="395">
        <v>99</v>
      </c>
      <c r="I735" s="395">
        <v>99</v>
      </c>
      <c r="J735" s="395">
        <v>999</v>
      </c>
      <c r="K735" s="395">
        <v>99</v>
      </c>
      <c r="L735" s="395">
        <v>99</v>
      </c>
      <c r="M735" s="395">
        <v>66</v>
      </c>
      <c r="N735" s="395">
        <v>99</v>
      </c>
      <c r="O735" s="395">
        <v>99</v>
      </c>
      <c r="P735" s="395">
        <v>9999</v>
      </c>
      <c r="Q735" s="395">
        <v>1185</v>
      </c>
      <c r="R735" s="395">
        <v>10303</v>
      </c>
      <c r="S735" s="395">
        <v>10256</v>
      </c>
      <c r="T735" s="395">
        <v>0</v>
      </c>
      <c r="U735" s="395">
        <v>66</v>
      </c>
      <c r="V735" s="395">
        <v>82.213408254639958</v>
      </c>
      <c r="W735" s="395">
        <v>75.603168876755106</v>
      </c>
      <c r="X735" s="395">
        <v>1.6305930311559738</v>
      </c>
      <c r="Y735" s="395">
        <v>3.2611860623119475</v>
      </c>
      <c r="Z735" s="395">
        <v>0</v>
      </c>
      <c r="AA735" s="395">
        <v>10.881601798630127</v>
      </c>
      <c r="AB735" s="395">
        <v>0</v>
      </c>
      <c r="AC735" s="395"/>
      <c r="AD735" s="395">
        <v>0.69617499040504238</v>
      </c>
      <c r="AE735" s="395">
        <v>0.64148160597816972</v>
      </c>
      <c r="AF735" s="395">
        <v>252</v>
      </c>
      <c r="AG735" s="395">
        <v>0</v>
      </c>
      <c r="AH735" s="395">
        <v>0</v>
      </c>
      <c r="AI735" s="395">
        <v>129</v>
      </c>
      <c r="AJ735" s="395">
        <v>736</v>
      </c>
      <c r="AK735" s="395">
        <v>157</v>
      </c>
      <c r="AL735" s="395">
        <v>929</v>
      </c>
      <c r="AM735" s="395">
        <v>0</v>
      </c>
      <c r="AN735" s="395">
        <v>134</v>
      </c>
      <c r="AO735" s="395">
        <v>113</v>
      </c>
      <c r="AP735" s="395">
        <v>564</v>
      </c>
    </row>
    <row r="736" spans="1:42">
      <c r="A736" s="395">
        <v>10</v>
      </c>
      <c r="B736" s="395">
        <v>20</v>
      </c>
      <c r="C736" s="395">
        <v>2024</v>
      </c>
      <c r="D736" s="395">
        <v>99</v>
      </c>
      <c r="E736" s="395">
        <v>99</v>
      </c>
      <c r="F736" s="395">
        <v>99</v>
      </c>
      <c r="G736" s="395">
        <v>99</v>
      </c>
      <c r="H736" s="395">
        <v>99</v>
      </c>
      <c r="I736" s="395">
        <v>99</v>
      </c>
      <c r="J736" s="395">
        <v>999</v>
      </c>
      <c r="K736" s="395">
        <v>99</v>
      </c>
      <c r="L736" s="395">
        <v>99</v>
      </c>
      <c r="M736" s="395">
        <v>67</v>
      </c>
      <c r="N736" s="395">
        <v>99</v>
      </c>
      <c r="O736" s="395">
        <v>99</v>
      </c>
      <c r="P736" s="395">
        <v>9999</v>
      </c>
      <c r="Q736" s="395">
        <v>549</v>
      </c>
      <c r="R736" s="395">
        <v>1682</v>
      </c>
      <c r="S736" s="395">
        <v>1672</v>
      </c>
      <c r="T736" s="395">
        <v>0</v>
      </c>
      <c r="U736" s="395">
        <v>67</v>
      </c>
      <c r="V736" s="395">
        <v>83.210756996894901</v>
      </c>
      <c r="W736" s="395">
        <v>76.396889952153131</v>
      </c>
      <c r="X736" s="395">
        <v>1.7835909631391205</v>
      </c>
      <c r="Y736" s="395">
        <v>3.5671819262782409</v>
      </c>
      <c r="Z736" s="395">
        <v>0</v>
      </c>
      <c r="AA736" s="395">
        <v>10.579990475494988</v>
      </c>
      <c r="AB736" s="395">
        <v>0</v>
      </c>
      <c r="AC736" s="395"/>
      <c r="AD736" s="395">
        <v>0.11365294903050388</v>
      </c>
      <c r="AE736" s="395">
        <v>0.10567643375163044</v>
      </c>
      <c r="AF736" s="395">
        <v>41</v>
      </c>
      <c r="AG736" s="395">
        <v>0</v>
      </c>
      <c r="AH736" s="395">
        <v>1</v>
      </c>
      <c r="AI736" s="395">
        <v>32</v>
      </c>
      <c r="AJ736" s="395">
        <v>159</v>
      </c>
      <c r="AK736" s="395">
        <v>32</v>
      </c>
      <c r="AL736" s="395">
        <v>172</v>
      </c>
      <c r="AM736" s="395">
        <v>0</v>
      </c>
      <c r="AN736" s="395">
        <v>29</v>
      </c>
      <c r="AO736" s="395">
        <v>22</v>
      </c>
      <c r="AP736" s="395">
        <v>273</v>
      </c>
    </row>
    <row r="737" spans="1:42">
      <c r="A737" s="395">
        <v>10</v>
      </c>
      <c r="B737" s="395">
        <v>21</v>
      </c>
      <c r="C737" s="395">
        <v>2024</v>
      </c>
      <c r="D737" s="395">
        <v>99</v>
      </c>
      <c r="E737" s="395">
        <v>99</v>
      </c>
      <c r="F737" s="395">
        <v>99</v>
      </c>
      <c r="G737" s="395">
        <v>99</v>
      </c>
      <c r="H737" s="395">
        <v>99</v>
      </c>
      <c r="I737" s="395">
        <v>99</v>
      </c>
      <c r="J737" s="395">
        <v>999</v>
      </c>
      <c r="K737" s="395">
        <v>99</v>
      </c>
      <c r="L737" s="395">
        <v>99</v>
      </c>
      <c r="M737" s="395">
        <v>68</v>
      </c>
      <c r="N737" s="395">
        <v>99</v>
      </c>
      <c r="O737" s="395">
        <v>99</v>
      </c>
      <c r="P737" s="395">
        <v>9999</v>
      </c>
      <c r="Q737" s="395">
        <v>120</v>
      </c>
      <c r="R737" s="395">
        <v>210</v>
      </c>
      <c r="S737" s="395">
        <v>201</v>
      </c>
      <c r="T737" s="395">
        <v>6.6666666666666652E-2</v>
      </c>
      <c r="U737" s="395">
        <v>68</v>
      </c>
      <c r="V737" s="395">
        <v>87.942195846337157</v>
      </c>
      <c r="W737" s="395">
        <v>79.379104477611918</v>
      </c>
      <c r="X737" s="395">
        <v>1.4285714285714288</v>
      </c>
      <c r="Y737" s="395">
        <v>2.8571428571428577</v>
      </c>
      <c r="Z737" s="395">
        <v>0</v>
      </c>
      <c r="AA737" s="395">
        <v>10.777526885385463</v>
      </c>
      <c r="AB737" s="395">
        <v>0</v>
      </c>
      <c r="AC737" s="395"/>
      <c r="AD737" s="395">
        <v>1.4189726097744238E-2</v>
      </c>
      <c r="AE737" s="395">
        <v>1.3199833372951742E-2</v>
      </c>
      <c r="AF737" s="395">
        <v>6</v>
      </c>
      <c r="AG737" s="395">
        <v>0</v>
      </c>
      <c r="AH737" s="395">
        <v>0</v>
      </c>
      <c r="AI737" s="395">
        <v>9</v>
      </c>
      <c r="AJ737" s="395">
        <v>13</v>
      </c>
      <c r="AK737" s="395">
        <v>6</v>
      </c>
      <c r="AL737" s="395">
        <v>17</v>
      </c>
      <c r="AM737" s="395">
        <v>0</v>
      </c>
      <c r="AN737" s="395">
        <v>4</v>
      </c>
      <c r="AO737" s="395">
        <v>2</v>
      </c>
      <c r="AP737" s="395">
        <v>61</v>
      </c>
    </row>
    <row r="738" spans="1:42">
      <c r="A738" s="395">
        <v>10</v>
      </c>
      <c r="B738" s="395">
        <v>22</v>
      </c>
      <c r="C738" s="395">
        <v>2023</v>
      </c>
      <c r="D738" s="395">
        <v>99</v>
      </c>
      <c r="E738" s="395">
        <v>99</v>
      </c>
      <c r="F738" s="395">
        <v>99</v>
      </c>
      <c r="G738" s="395">
        <v>99</v>
      </c>
      <c r="H738" s="395">
        <v>99</v>
      </c>
      <c r="I738" s="395">
        <v>99</v>
      </c>
      <c r="J738" s="395">
        <v>999</v>
      </c>
      <c r="K738" s="395">
        <v>99</v>
      </c>
      <c r="L738" s="395">
        <v>99</v>
      </c>
      <c r="M738" s="395">
        <v>48</v>
      </c>
      <c r="N738" s="395">
        <v>99</v>
      </c>
      <c r="O738" s="395">
        <v>99</v>
      </c>
      <c r="P738" s="395">
        <v>9999</v>
      </c>
      <c r="Q738" s="395">
        <v>469</v>
      </c>
      <c r="R738" s="395">
        <v>1177</v>
      </c>
      <c r="S738" s="395">
        <v>1132</v>
      </c>
      <c r="T738" s="395">
        <v>7.6941376380628688</v>
      </c>
      <c r="U738" s="395">
        <v>48</v>
      </c>
      <c r="V738" s="395">
        <v>98.560826770900022</v>
      </c>
      <c r="W738" s="395">
        <v>89.163339222614908</v>
      </c>
      <c r="X738" s="395">
        <v>1.3593882752761257</v>
      </c>
      <c r="Y738" s="395">
        <v>2.7187765505522514</v>
      </c>
      <c r="Z738" s="395">
        <v>0</v>
      </c>
      <c r="AA738" s="395">
        <v>18.482450576396381</v>
      </c>
      <c r="AB738" s="395">
        <v>0</v>
      </c>
      <c r="AC738" s="395"/>
      <c r="AD738" s="395">
        <v>7.9386545026065375E-2</v>
      </c>
      <c r="AE738" s="395">
        <v>8.1550883413817984E-2</v>
      </c>
      <c r="AF738" s="395">
        <v>12</v>
      </c>
      <c r="AG738" s="395">
        <v>0</v>
      </c>
      <c r="AH738" s="395">
        <v>0</v>
      </c>
      <c r="AI738" s="395">
        <v>5</v>
      </c>
      <c r="AJ738" s="395">
        <v>42</v>
      </c>
      <c r="AK738" s="395">
        <v>9</v>
      </c>
      <c r="AL738" s="395">
        <v>48</v>
      </c>
      <c r="AM738" s="395">
        <v>1</v>
      </c>
      <c r="AN738" s="395">
        <v>17</v>
      </c>
      <c r="AO738" s="395">
        <v>5</v>
      </c>
      <c r="AP738" s="395">
        <v>234</v>
      </c>
    </row>
    <row r="739" spans="1:42">
      <c r="A739" s="395">
        <v>10</v>
      </c>
      <c r="B739" s="395">
        <v>23</v>
      </c>
      <c r="C739" s="395">
        <v>2023</v>
      </c>
      <c r="D739" s="395">
        <v>99</v>
      </c>
      <c r="E739" s="395">
        <v>99</v>
      </c>
      <c r="F739" s="395">
        <v>99</v>
      </c>
      <c r="G739" s="395">
        <v>99</v>
      </c>
      <c r="H739" s="395">
        <v>99</v>
      </c>
      <c r="I739" s="395">
        <v>99</v>
      </c>
      <c r="J739" s="395">
        <v>999</v>
      </c>
      <c r="K739" s="395">
        <v>99</v>
      </c>
      <c r="L739" s="395">
        <v>99</v>
      </c>
      <c r="M739" s="395">
        <v>49</v>
      </c>
      <c r="N739" s="395">
        <v>99</v>
      </c>
      <c r="O739" s="395">
        <v>99</v>
      </c>
      <c r="P739" s="395">
        <v>9999</v>
      </c>
      <c r="Q739" s="395">
        <v>350</v>
      </c>
      <c r="R739" s="395">
        <v>593</v>
      </c>
      <c r="S739" s="395">
        <v>585</v>
      </c>
      <c r="T739" s="395">
        <v>7.8920741989881984</v>
      </c>
      <c r="U739" s="395">
        <v>49</v>
      </c>
      <c r="V739" s="395">
        <v>101.58531729495972</v>
      </c>
      <c r="W739" s="395">
        <v>93.342051282051216</v>
      </c>
      <c r="X739" s="395">
        <v>2.0236087689713318</v>
      </c>
      <c r="Y739" s="395">
        <v>4.0472175379426636</v>
      </c>
      <c r="Z739" s="395">
        <v>0</v>
      </c>
      <c r="AA739" s="395">
        <v>12.381849518616219</v>
      </c>
      <c r="AB739" s="395">
        <v>0</v>
      </c>
      <c r="AC739" s="395"/>
      <c r="AD739" s="395">
        <v>3.9996789465128947E-2</v>
      </c>
      <c r="AE739" s="395">
        <v>4.4119352004151874E-2</v>
      </c>
      <c r="AF739" s="395">
        <v>6</v>
      </c>
      <c r="AG739" s="395">
        <v>0</v>
      </c>
      <c r="AH739" s="395">
        <v>0</v>
      </c>
      <c r="AI739" s="395">
        <v>4</v>
      </c>
      <c r="AJ739" s="395">
        <v>32</v>
      </c>
      <c r="AK739" s="395">
        <v>7</v>
      </c>
      <c r="AL739" s="395">
        <v>34</v>
      </c>
      <c r="AM739" s="395">
        <v>0</v>
      </c>
      <c r="AN739" s="395">
        <v>9</v>
      </c>
      <c r="AO739" s="395">
        <v>7</v>
      </c>
      <c r="AP739" s="395">
        <v>158</v>
      </c>
    </row>
    <row r="740" spans="1:42">
      <c r="A740" s="395">
        <v>10</v>
      </c>
      <c r="B740" s="395">
        <v>24</v>
      </c>
      <c r="C740" s="395">
        <v>2023</v>
      </c>
      <c r="D740" s="395">
        <v>99</v>
      </c>
      <c r="E740" s="395">
        <v>99</v>
      </c>
      <c r="F740" s="395">
        <v>99</v>
      </c>
      <c r="G740" s="395">
        <v>99</v>
      </c>
      <c r="H740" s="395">
        <v>99</v>
      </c>
      <c r="I740" s="395">
        <v>99</v>
      </c>
      <c r="J740" s="395">
        <v>999</v>
      </c>
      <c r="K740" s="395">
        <v>99</v>
      </c>
      <c r="L740" s="395">
        <v>99</v>
      </c>
      <c r="M740" s="395">
        <v>50</v>
      </c>
      <c r="N740" s="395">
        <v>99</v>
      </c>
      <c r="O740" s="395">
        <v>99</v>
      </c>
      <c r="P740" s="395">
        <v>9999</v>
      </c>
      <c r="Q740" s="395">
        <v>482</v>
      </c>
      <c r="R740" s="395">
        <v>1074</v>
      </c>
      <c r="S740" s="395">
        <v>1070</v>
      </c>
      <c r="T740" s="395">
        <v>10.959031657355682</v>
      </c>
      <c r="U740" s="395">
        <v>50</v>
      </c>
      <c r="V740" s="395">
        <v>101.21434574376528</v>
      </c>
      <c r="W740" s="395">
        <v>93.257289719626243</v>
      </c>
      <c r="X740" s="395">
        <v>1.8621973929236504</v>
      </c>
      <c r="Y740" s="395">
        <v>3.7243947858473008</v>
      </c>
      <c r="Z740" s="395">
        <v>0</v>
      </c>
      <c r="AA740" s="395">
        <v>11.929516450712523</v>
      </c>
      <c r="AB740" s="395">
        <v>0</v>
      </c>
      <c r="AC740" s="395"/>
      <c r="AD740" s="395">
        <v>7.2439379233639925E-2</v>
      </c>
      <c r="AE740" s="395">
        <v>8.0623655584183621E-2</v>
      </c>
      <c r="AF740" s="395">
        <v>5</v>
      </c>
      <c r="AG740" s="395">
        <v>0</v>
      </c>
      <c r="AH740" s="395">
        <v>0</v>
      </c>
      <c r="AI740" s="395">
        <v>6</v>
      </c>
      <c r="AJ740" s="395">
        <v>37</v>
      </c>
      <c r="AK740" s="395">
        <v>11</v>
      </c>
      <c r="AL740" s="395">
        <v>54</v>
      </c>
      <c r="AM740" s="395">
        <v>0</v>
      </c>
      <c r="AN740" s="395">
        <v>16</v>
      </c>
      <c r="AO740" s="395">
        <v>6</v>
      </c>
      <c r="AP740" s="395">
        <v>233</v>
      </c>
    </row>
    <row r="741" spans="1:42">
      <c r="A741" s="395">
        <v>10</v>
      </c>
      <c r="B741" s="395">
        <v>25</v>
      </c>
      <c r="C741" s="395">
        <v>2023</v>
      </c>
      <c r="D741" s="395">
        <v>99</v>
      </c>
      <c r="E741" s="395">
        <v>99</v>
      </c>
      <c r="F741" s="395">
        <v>99</v>
      </c>
      <c r="G741" s="395">
        <v>99</v>
      </c>
      <c r="H741" s="395">
        <v>99</v>
      </c>
      <c r="I741" s="395">
        <v>99</v>
      </c>
      <c r="J741" s="395">
        <v>999</v>
      </c>
      <c r="K741" s="395">
        <v>99</v>
      </c>
      <c r="L741" s="395">
        <v>99</v>
      </c>
      <c r="M741" s="395">
        <v>51</v>
      </c>
      <c r="N741" s="395">
        <v>99</v>
      </c>
      <c r="O741" s="395">
        <v>99</v>
      </c>
      <c r="P741" s="395">
        <v>9999</v>
      </c>
      <c r="Q741" s="395">
        <v>695</v>
      </c>
      <c r="R741" s="395">
        <v>1880</v>
      </c>
      <c r="S741" s="395">
        <v>1872</v>
      </c>
      <c r="T741" s="395">
        <v>10.953191489361702</v>
      </c>
      <c r="U741" s="395">
        <v>51</v>
      </c>
      <c r="V741" s="395">
        <v>100.55282384643164</v>
      </c>
      <c r="W741" s="395">
        <v>92.533867521367497</v>
      </c>
      <c r="X741" s="395">
        <v>1.0106382978723405</v>
      </c>
      <c r="Y741" s="395">
        <v>2.021276595744681</v>
      </c>
      <c r="Z741" s="395">
        <v>0</v>
      </c>
      <c r="AA741" s="395">
        <v>10.631914361533912</v>
      </c>
      <c r="AB741" s="395">
        <v>0</v>
      </c>
      <c r="AC741" s="395"/>
      <c r="AD741" s="395">
        <v>0.12680263776465836</v>
      </c>
      <c r="AE741" s="395">
        <v>0.1399595305192374</v>
      </c>
      <c r="AF741" s="395">
        <v>27</v>
      </c>
      <c r="AG741" s="395">
        <v>0</v>
      </c>
      <c r="AH741" s="395">
        <v>0</v>
      </c>
      <c r="AI741" s="395">
        <v>9</v>
      </c>
      <c r="AJ741" s="395">
        <v>86</v>
      </c>
      <c r="AK741" s="395">
        <v>17</v>
      </c>
      <c r="AL741" s="395">
        <v>98</v>
      </c>
      <c r="AM741" s="395">
        <v>0</v>
      </c>
      <c r="AN741" s="395">
        <v>42</v>
      </c>
      <c r="AO741" s="395">
        <v>17</v>
      </c>
      <c r="AP741" s="395">
        <v>329</v>
      </c>
    </row>
    <row r="742" spans="1:42">
      <c r="A742" s="395">
        <v>10</v>
      </c>
      <c r="B742" s="395">
        <v>26</v>
      </c>
      <c r="C742" s="395">
        <v>2023</v>
      </c>
      <c r="D742" s="395">
        <v>99</v>
      </c>
      <c r="E742" s="395">
        <v>99</v>
      </c>
      <c r="F742" s="395">
        <v>99</v>
      </c>
      <c r="G742" s="395">
        <v>99</v>
      </c>
      <c r="H742" s="395">
        <v>99</v>
      </c>
      <c r="I742" s="395">
        <v>99</v>
      </c>
      <c r="J742" s="395">
        <v>999</v>
      </c>
      <c r="K742" s="395">
        <v>99</v>
      </c>
      <c r="L742" s="395">
        <v>99</v>
      </c>
      <c r="M742" s="395">
        <v>52</v>
      </c>
      <c r="N742" s="395">
        <v>99</v>
      </c>
      <c r="O742" s="395">
        <v>99</v>
      </c>
      <c r="P742" s="395">
        <v>9999</v>
      </c>
      <c r="Q742" s="395">
        <v>914</v>
      </c>
      <c r="R742" s="395">
        <v>3747</v>
      </c>
      <c r="S742" s="395">
        <v>3738</v>
      </c>
      <c r="T742" s="395">
        <v>10.974379503602883</v>
      </c>
      <c r="U742" s="395">
        <v>52</v>
      </c>
      <c r="V742" s="395">
        <v>100.17636791651633</v>
      </c>
      <c r="W742" s="395">
        <v>92.322552166934202</v>
      </c>
      <c r="X742" s="395">
        <v>1.3344008540165471</v>
      </c>
      <c r="Y742" s="395">
        <v>2.6688017080330941</v>
      </c>
      <c r="Z742" s="395">
        <v>0</v>
      </c>
      <c r="AA742" s="395">
        <v>9.8529472502596889</v>
      </c>
      <c r="AB742" s="395">
        <v>0</v>
      </c>
      <c r="AC742" s="395"/>
      <c r="AD742" s="395">
        <v>0.25272844877881639</v>
      </c>
      <c r="AE742" s="395">
        <v>0.27883225888298396</v>
      </c>
      <c r="AF742" s="395">
        <v>40</v>
      </c>
      <c r="AG742" s="395">
        <v>0</v>
      </c>
      <c r="AH742" s="395">
        <v>0</v>
      </c>
      <c r="AI742" s="395">
        <v>6</v>
      </c>
      <c r="AJ742" s="395">
        <v>155</v>
      </c>
      <c r="AK742" s="395">
        <v>43</v>
      </c>
      <c r="AL742" s="395">
        <v>197</v>
      </c>
      <c r="AM742" s="395">
        <v>0</v>
      </c>
      <c r="AN742" s="395">
        <v>81</v>
      </c>
      <c r="AO742" s="395">
        <v>36</v>
      </c>
      <c r="AP742" s="395">
        <v>436</v>
      </c>
    </row>
    <row r="743" spans="1:42">
      <c r="A743" s="395">
        <v>10</v>
      </c>
      <c r="B743" s="395">
        <v>27</v>
      </c>
      <c r="C743" s="395">
        <v>2023</v>
      </c>
      <c r="D743" s="395">
        <v>99</v>
      </c>
      <c r="E743" s="395">
        <v>99</v>
      </c>
      <c r="F743" s="395">
        <v>99</v>
      </c>
      <c r="G743" s="395">
        <v>99</v>
      </c>
      <c r="H743" s="395">
        <v>99</v>
      </c>
      <c r="I743" s="395">
        <v>99</v>
      </c>
      <c r="J743" s="395">
        <v>999</v>
      </c>
      <c r="K743" s="395">
        <v>99</v>
      </c>
      <c r="L743" s="395">
        <v>99</v>
      </c>
      <c r="M743" s="395">
        <v>53</v>
      </c>
      <c r="N743" s="395">
        <v>99</v>
      </c>
      <c r="O743" s="395">
        <v>99</v>
      </c>
      <c r="P743" s="395">
        <v>9999</v>
      </c>
      <c r="Q743" s="395">
        <v>1150</v>
      </c>
      <c r="R743" s="395">
        <v>6918</v>
      </c>
      <c r="S743" s="395">
        <v>6906</v>
      </c>
      <c r="T743" s="395">
        <v>10.981786643538598</v>
      </c>
      <c r="U743" s="395">
        <v>53</v>
      </c>
      <c r="V743" s="395">
        <v>99.061723142436506</v>
      </c>
      <c r="W743" s="395">
        <v>91.32809151462537</v>
      </c>
      <c r="X743" s="395">
        <v>1.676785198034114</v>
      </c>
      <c r="Y743" s="395">
        <v>3.3535703960682279</v>
      </c>
      <c r="Z743" s="395">
        <v>0</v>
      </c>
      <c r="AA743" s="395">
        <v>9.8046143194305753</v>
      </c>
      <c r="AB743" s="395">
        <v>0</v>
      </c>
      <c r="AC743" s="395"/>
      <c r="AD743" s="395">
        <v>0.466606727689312</v>
      </c>
      <c r="AE743" s="395">
        <v>0.50959701415018732</v>
      </c>
      <c r="AF743" s="395">
        <v>84</v>
      </c>
      <c r="AG743" s="395">
        <v>0</v>
      </c>
      <c r="AH743" s="395">
        <v>0</v>
      </c>
      <c r="AI743" s="395">
        <v>24</v>
      </c>
      <c r="AJ743" s="395">
        <v>329</v>
      </c>
      <c r="AK743" s="395">
        <v>63</v>
      </c>
      <c r="AL743" s="395">
        <v>370</v>
      </c>
      <c r="AM743" s="395">
        <v>0</v>
      </c>
      <c r="AN743" s="395">
        <v>114</v>
      </c>
      <c r="AO743" s="395">
        <v>50</v>
      </c>
      <c r="AP743" s="395">
        <v>553</v>
      </c>
    </row>
    <row r="744" spans="1:42">
      <c r="A744" s="395">
        <v>10</v>
      </c>
      <c r="B744" s="395">
        <v>28</v>
      </c>
      <c r="C744" s="395">
        <v>2023</v>
      </c>
      <c r="D744" s="395">
        <v>99</v>
      </c>
      <c r="E744" s="395">
        <v>99</v>
      </c>
      <c r="F744" s="395">
        <v>99</v>
      </c>
      <c r="G744" s="395">
        <v>99</v>
      </c>
      <c r="H744" s="395">
        <v>99</v>
      </c>
      <c r="I744" s="395">
        <v>99</v>
      </c>
      <c r="J744" s="395">
        <v>999</v>
      </c>
      <c r="K744" s="395">
        <v>99</v>
      </c>
      <c r="L744" s="395">
        <v>99</v>
      </c>
      <c r="M744" s="395">
        <v>54</v>
      </c>
      <c r="N744" s="395">
        <v>99</v>
      </c>
      <c r="O744" s="395">
        <v>99</v>
      </c>
      <c r="P744" s="395">
        <v>9999</v>
      </c>
      <c r="Q744" s="395">
        <v>1319</v>
      </c>
      <c r="R744" s="395">
        <v>13352</v>
      </c>
      <c r="S744" s="395">
        <v>13333</v>
      </c>
      <c r="T744" s="395">
        <v>10.98434691431995</v>
      </c>
      <c r="U744" s="395">
        <v>54</v>
      </c>
      <c r="V744" s="395">
        <v>97.928266191486557</v>
      </c>
      <c r="W744" s="395">
        <v>90.318832970824516</v>
      </c>
      <c r="X744" s="395">
        <v>1.6102456560814855</v>
      </c>
      <c r="Y744" s="395">
        <v>3.220491312162971</v>
      </c>
      <c r="Z744" s="395">
        <v>0</v>
      </c>
      <c r="AA744" s="395">
        <v>9.3087002248186099</v>
      </c>
      <c r="AB744" s="395">
        <v>0</v>
      </c>
      <c r="AC744" s="395"/>
      <c r="AD744" s="395">
        <v>0.90056852097538209</v>
      </c>
      <c r="AE744" s="395">
        <v>0.97297597092198307</v>
      </c>
      <c r="AF744" s="395">
        <v>155</v>
      </c>
      <c r="AG744" s="395">
        <v>0</v>
      </c>
      <c r="AH744" s="395">
        <v>0</v>
      </c>
      <c r="AI744" s="395">
        <v>48</v>
      </c>
      <c r="AJ744" s="395">
        <v>613</v>
      </c>
      <c r="AK744" s="395">
        <v>105</v>
      </c>
      <c r="AL744" s="395">
        <v>718</v>
      </c>
      <c r="AM744" s="395">
        <v>0</v>
      </c>
      <c r="AN744" s="395">
        <v>230</v>
      </c>
      <c r="AO744" s="395">
        <v>117</v>
      </c>
      <c r="AP744" s="395">
        <v>639</v>
      </c>
    </row>
    <row r="745" spans="1:42">
      <c r="A745" s="395">
        <v>10</v>
      </c>
      <c r="B745" s="395">
        <v>29</v>
      </c>
      <c r="C745" s="395">
        <v>2023</v>
      </c>
      <c r="D745" s="395">
        <v>99</v>
      </c>
      <c r="E745" s="395">
        <v>99</v>
      </c>
      <c r="F745" s="395">
        <v>99</v>
      </c>
      <c r="G745" s="395">
        <v>99</v>
      </c>
      <c r="H745" s="395">
        <v>99</v>
      </c>
      <c r="I745" s="395">
        <v>99</v>
      </c>
      <c r="J745" s="395">
        <v>999</v>
      </c>
      <c r="K745" s="395">
        <v>99</v>
      </c>
      <c r="L745" s="395">
        <v>99</v>
      </c>
      <c r="M745" s="395">
        <v>55</v>
      </c>
      <c r="N745" s="395">
        <v>99</v>
      </c>
      <c r="O745" s="395">
        <v>99</v>
      </c>
      <c r="P745" s="395">
        <v>9999</v>
      </c>
      <c r="Q745" s="395">
        <v>1449</v>
      </c>
      <c r="R745" s="395">
        <v>24352</v>
      </c>
      <c r="S745" s="395">
        <v>24326</v>
      </c>
      <c r="T745" s="395">
        <v>13.98390275952694</v>
      </c>
      <c r="U745" s="395">
        <v>55</v>
      </c>
      <c r="V745" s="395">
        <v>97.094081129303547</v>
      </c>
      <c r="W745" s="395">
        <v>89.547956918523937</v>
      </c>
      <c r="X745" s="395">
        <v>1.2606767411300921</v>
      </c>
      <c r="Y745" s="395">
        <v>2.5213534822601842</v>
      </c>
      <c r="Z745" s="395">
        <v>0</v>
      </c>
      <c r="AA745" s="395">
        <v>10.728861451081688</v>
      </c>
      <c r="AB745" s="395">
        <v>0</v>
      </c>
      <c r="AC745" s="395"/>
      <c r="AD745" s="395">
        <v>1.6424988483217873</v>
      </c>
      <c r="AE745" s="395">
        <v>1.7600390453344485</v>
      </c>
      <c r="AF745" s="395">
        <v>310</v>
      </c>
      <c r="AG745" s="395">
        <v>0</v>
      </c>
      <c r="AH745" s="395">
        <v>0</v>
      </c>
      <c r="AI745" s="395">
        <v>79</v>
      </c>
      <c r="AJ745" s="395">
        <v>1119</v>
      </c>
      <c r="AK745" s="395">
        <v>223</v>
      </c>
      <c r="AL745" s="395">
        <v>1227</v>
      </c>
      <c r="AM745" s="395">
        <v>1</v>
      </c>
      <c r="AN745" s="395">
        <v>376</v>
      </c>
      <c r="AO745" s="395">
        <v>233</v>
      </c>
      <c r="AP745" s="395">
        <v>703</v>
      </c>
    </row>
    <row r="746" spans="1:42">
      <c r="A746" s="395">
        <v>10</v>
      </c>
      <c r="B746" s="395">
        <v>30</v>
      </c>
      <c r="C746" s="395">
        <v>2023</v>
      </c>
      <c r="D746" s="395">
        <v>99</v>
      </c>
      <c r="E746" s="395">
        <v>99</v>
      </c>
      <c r="F746" s="395">
        <v>99</v>
      </c>
      <c r="G746" s="395">
        <v>99</v>
      </c>
      <c r="H746" s="395">
        <v>99</v>
      </c>
      <c r="I746" s="395">
        <v>99</v>
      </c>
      <c r="J746" s="395">
        <v>999</v>
      </c>
      <c r="K746" s="395">
        <v>99</v>
      </c>
      <c r="L746" s="395">
        <v>99</v>
      </c>
      <c r="M746" s="395">
        <v>56</v>
      </c>
      <c r="N746" s="395">
        <v>99</v>
      </c>
      <c r="O746" s="395">
        <v>99</v>
      </c>
      <c r="P746" s="395">
        <v>9999</v>
      </c>
      <c r="Q746" s="395">
        <v>1531</v>
      </c>
      <c r="R746" s="395">
        <v>42442</v>
      </c>
      <c r="S746" s="395">
        <v>42405</v>
      </c>
      <c r="T746" s="395">
        <v>13.986145798972718</v>
      </c>
      <c r="U746" s="395">
        <v>56</v>
      </c>
      <c r="V746" s="395">
        <v>96.31252983694435</v>
      </c>
      <c r="W746" s="395">
        <v>88.83869590850081</v>
      </c>
      <c r="X746" s="395">
        <v>1.3335846567079781</v>
      </c>
      <c r="Y746" s="395">
        <v>2.6671693134159562</v>
      </c>
      <c r="Z746" s="395">
        <v>0</v>
      </c>
      <c r="AA746" s="395">
        <v>8.7406883009725984</v>
      </c>
      <c r="AB746" s="395">
        <v>0</v>
      </c>
      <c r="AC746" s="395"/>
      <c r="AD746" s="395">
        <v>2.8626369957487392</v>
      </c>
      <c r="AE746" s="395">
        <v>3.0437933280016876</v>
      </c>
      <c r="AF746" s="395">
        <v>519</v>
      </c>
      <c r="AG746" s="395">
        <v>0</v>
      </c>
      <c r="AH746" s="395">
        <v>0</v>
      </c>
      <c r="AI746" s="395">
        <v>122</v>
      </c>
      <c r="AJ746" s="395">
        <v>1931</v>
      </c>
      <c r="AK746" s="395">
        <v>402</v>
      </c>
      <c r="AL746" s="395">
        <v>2355</v>
      </c>
      <c r="AM746" s="395">
        <v>4</v>
      </c>
      <c r="AN746" s="395">
        <v>665</v>
      </c>
      <c r="AO746" s="395">
        <v>344</v>
      </c>
      <c r="AP746" s="395">
        <v>742</v>
      </c>
    </row>
    <row r="747" spans="1:42">
      <c r="A747" s="395">
        <v>10</v>
      </c>
      <c r="B747" s="395">
        <v>31</v>
      </c>
      <c r="C747" s="395">
        <v>2023</v>
      </c>
      <c r="D747" s="395">
        <v>99</v>
      </c>
      <c r="E747" s="395">
        <v>99</v>
      </c>
      <c r="F747" s="395">
        <v>99</v>
      </c>
      <c r="G747" s="395">
        <v>99</v>
      </c>
      <c r="H747" s="395">
        <v>99</v>
      </c>
      <c r="I747" s="395">
        <v>99</v>
      </c>
      <c r="J747" s="395">
        <v>999</v>
      </c>
      <c r="K747" s="395">
        <v>99</v>
      </c>
      <c r="L747" s="395">
        <v>99</v>
      </c>
      <c r="M747" s="395">
        <v>57</v>
      </c>
      <c r="N747" s="395">
        <v>99</v>
      </c>
      <c r="O747" s="395">
        <v>99</v>
      </c>
      <c r="P747" s="395">
        <v>9999</v>
      </c>
      <c r="Q747" s="395">
        <v>1600</v>
      </c>
      <c r="R747" s="395">
        <v>72278</v>
      </c>
      <c r="S747" s="395">
        <v>72229</v>
      </c>
      <c r="T747" s="395">
        <v>13.990079969008544</v>
      </c>
      <c r="U747" s="395">
        <v>57</v>
      </c>
      <c r="V747" s="395">
        <v>95.233654570458626</v>
      </c>
      <c r="W747" s="395">
        <v>87.846824682606012</v>
      </c>
      <c r="X747" s="395">
        <v>1.4651761255153712</v>
      </c>
      <c r="Y747" s="395">
        <v>2.9303522510307425</v>
      </c>
      <c r="Z747" s="395">
        <v>0</v>
      </c>
      <c r="AA747" s="395">
        <v>8.5555995287770941</v>
      </c>
      <c r="AB747" s="395">
        <v>0</v>
      </c>
      <c r="AC747" s="395"/>
      <c r="AD747" s="395">
        <v>4.8750218363584992</v>
      </c>
      <c r="AE747" s="395">
        <v>5.1266490530211186</v>
      </c>
      <c r="AF747" s="395">
        <v>895</v>
      </c>
      <c r="AG747" s="395">
        <v>1</v>
      </c>
      <c r="AH747" s="395">
        <v>0</v>
      </c>
      <c r="AI747" s="395">
        <v>232</v>
      </c>
      <c r="AJ747" s="395">
        <v>3244</v>
      </c>
      <c r="AK747" s="395">
        <v>737</v>
      </c>
      <c r="AL747" s="395">
        <v>4095</v>
      </c>
      <c r="AM747" s="395">
        <v>0</v>
      </c>
      <c r="AN747" s="395">
        <v>1051</v>
      </c>
      <c r="AO747" s="395">
        <v>638</v>
      </c>
      <c r="AP747" s="395">
        <v>775</v>
      </c>
    </row>
    <row r="748" spans="1:42">
      <c r="A748" s="395">
        <v>10</v>
      </c>
      <c r="B748" s="395">
        <v>32</v>
      </c>
      <c r="C748" s="395">
        <v>2023</v>
      </c>
      <c r="D748" s="395">
        <v>99</v>
      </c>
      <c r="E748" s="395">
        <v>99</v>
      </c>
      <c r="F748" s="395">
        <v>99</v>
      </c>
      <c r="G748" s="395">
        <v>99</v>
      </c>
      <c r="H748" s="395">
        <v>99</v>
      </c>
      <c r="I748" s="395">
        <v>99</v>
      </c>
      <c r="J748" s="395">
        <v>999</v>
      </c>
      <c r="K748" s="395">
        <v>99</v>
      </c>
      <c r="L748" s="395">
        <v>99</v>
      </c>
      <c r="M748" s="395">
        <v>58</v>
      </c>
      <c r="N748" s="395">
        <v>99</v>
      </c>
      <c r="O748" s="395">
        <v>99</v>
      </c>
      <c r="P748" s="395">
        <v>9999</v>
      </c>
      <c r="Q748" s="395">
        <v>1661</v>
      </c>
      <c r="R748" s="395">
        <v>114149</v>
      </c>
      <c r="S748" s="395">
        <v>114011</v>
      </c>
      <c r="T748" s="395">
        <v>13.982680531585917</v>
      </c>
      <c r="U748" s="395">
        <v>58</v>
      </c>
      <c r="V748" s="395">
        <v>94.348328119828778</v>
      </c>
      <c r="W748" s="395">
        <v>87.00438641885512</v>
      </c>
      <c r="X748" s="395">
        <v>1.5760103023241552</v>
      </c>
      <c r="Y748" s="395">
        <v>3.1520206046483104</v>
      </c>
      <c r="Z748" s="395">
        <v>0</v>
      </c>
      <c r="AA748" s="395">
        <v>8.4911178703323653</v>
      </c>
      <c r="AB748" s="395">
        <v>0</v>
      </c>
      <c r="AC748" s="395"/>
      <c r="AD748" s="395">
        <v>7.6991459032968015</v>
      </c>
      <c r="AE748" s="395">
        <v>8.0146363523734596</v>
      </c>
      <c r="AF748" s="395">
        <v>1435</v>
      </c>
      <c r="AG748" s="395">
        <v>0</v>
      </c>
      <c r="AH748" s="395">
        <v>0</v>
      </c>
      <c r="AI748" s="395">
        <v>386</v>
      </c>
      <c r="AJ748" s="395">
        <v>5270</v>
      </c>
      <c r="AK748" s="395">
        <v>1196</v>
      </c>
      <c r="AL748" s="395">
        <v>6513</v>
      </c>
      <c r="AM748" s="395">
        <v>1</v>
      </c>
      <c r="AN748" s="395">
        <v>1630</v>
      </c>
      <c r="AO748" s="395">
        <v>1061</v>
      </c>
      <c r="AP748" s="395">
        <v>798</v>
      </c>
    </row>
    <row r="749" spans="1:42">
      <c r="A749" s="395">
        <v>10</v>
      </c>
      <c r="B749" s="395">
        <v>33</v>
      </c>
      <c r="C749" s="395">
        <v>2023</v>
      </c>
      <c r="D749" s="395">
        <v>99</v>
      </c>
      <c r="E749" s="395">
        <v>99</v>
      </c>
      <c r="F749" s="395">
        <v>99</v>
      </c>
      <c r="G749" s="395">
        <v>99</v>
      </c>
      <c r="H749" s="395">
        <v>99</v>
      </c>
      <c r="I749" s="395">
        <v>99</v>
      </c>
      <c r="J749" s="395">
        <v>999</v>
      </c>
      <c r="K749" s="395">
        <v>99</v>
      </c>
      <c r="L749" s="395">
        <v>99</v>
      </c>
      <c r="M749" s="395">
        <v>59</v>
      </c>
      <c r="N749" s="395">
        <v>99</v>
      </c>
      <c r="O749" s="395">
        <v>99</v>
      </c>
      <c r="P749" s="395">
        <v>9999</v>
      </c>
      <c r="Q749" s="395">
        <v>1704</v>
      </c>
      <c r="R749" s="395">
        <v>165926</v>
      </c>
      <c r="S749" s="395">
        <v>165776</v>
      </c>
      <c r="T749" s="395">
        <v>13.985553801092053</v>
      </c>
      <c r="U749" s="395">
        <v>59</v>
      </c>
      <c r="V749" s="395">
        <v>93.248030889860004</v>
      </c>
      <c r="W749" s="395">
        <v>85.999184321011228</v>
      </c>
      <c r="X749" s="395">
        <v>1.7067849523281462</v>
      </c>
      <c r="Y749" s="395">
        <v>3.4135699046562924</v>
      </c>
      <c r="Z749" s="395">
        <v>0</v>
      </c>
      <c r="AA749" s="395">
        <v>8.4868564085197153</v>
      </c>
      <c r="AB749" s="395">
        <v>0</v>
      </c>
      <c r="AC749" s="395"/>
      <c r="AD749" s="395">
        <v>11.191411954116329</v>
      </c>
      <c r="AE749" s="395">
        <v>11.518923840364453</v>
      </c>
      <c r="AF749" s="395">
        <v>2376</v>
      </c>
      <c r="AG749" s="395">
        <v>1</v>
      </c>
      <c r="AH749" s="395">
        <v>0</v>
      </c>
      <c r="AI749" s="395">
        <v>706</v>
      </c>
      <c r="AJ749" s="395">
        <v>7874</v>
      </c>
      <c r="AK749" s="395">
        <v>1832</v>
      </c>
      <c r="AL749" s="395">
        <v>10212</v>
      </c>
      <c r="AM749" s="395">
        <v>4</v>
      </c>
      <c r="AN749" s="395">
        <v>2384</v>
      </c>
      <c r="AO749" s="395">
        <v>1527</v>
      </c>
      <c r="AP749" s="395">
        <v>818</v>
      </c>
    </row>
    <row r="750" spans="1:42">
      <c r="A750" s="395">
        <v>10</v>
      </c>
      <c r="B750" s="395">
        <v>34</v>
      </c>
      <c r="C750" s="395">
        <v>2023</v>
      </c>
      <c r="D750" s="395">
        <v>99</v>
      </c>
      <c r="E750" s="395">
        <v>99</v>
      </c>
      <c r="F750" s="395">
        <v>99</v>
      </c>
      <c r="G750" s="395">
        <v>99</v>
      </c>
      <c r="H750" s="395">
        <v>99</v>
      </c>
      <c r="I750" s="395">
        <v>99</v>
      </c>
      <c r="J750" s="395">
        <v>999</v>
      </c>
      <c r="K750" s="395">
        <v>99</v>
      </c>
      <c r="L750" s="395">
        <v>99</v>
      </c>
      <c r="M750" s="395">
        <v>60</v>
      </c>
      <c r="N750" s="395">
        <v>99</v>
      </c>
      <c r="O750" s="395">
        <v>99</v>
      </c>
      <c r="P750" s="395">
        <v>9999</v>
      </c>
      <c r="Q750" s="395">
        <v>1762</v>
      </c>
      <c r="R750" s="395">
        <v>219845</v>
      </c>
      <c r="S750" s="395">
        <v>217106</v>
      </c>
      <c r="T750" s="395">
        <v>5.7313106961723044E-4</v>
      </c>
      <c r="U750" s="395">
        <v>60</v>
      </c>
      <c r="V750" s="395">
        <v>92.532548145223842</v>
      </c>
      <c r="W750" s="395">
        <v>84.996778071540476</v>
      </c>
      <c r="X750" s="395">
        <v>1.8745024903909575</v>
      </c>
      <c r="Y750" s="395">
        <v>3.749004980781915</v>
      </c>
      <c r="Z750" s="395">
        <v>0</v>
      </c>
      <c r="AA750" s="395">
        <v>8.6249293963913107</v>
      </c>
      <c r="AB750" s="395">
        <v>0</v>
      </c>
      <c r="AC750" s="395"/>
      <c r="AD750" s="395">
        <v>14.82815207413368</v>
      </c>
      <c r="AE750" s="395">
        <v>14.909744723320845</v>
      </c>
      <c r="AF750" s="395">
        <v>3073</v>
      </c>
      <c r="AG750" s="395">
        <v>1</v>
      </c>
      <c r="AH750" s="395">
        <v>1</v>
      </c>
      <c r="AI750" s="395">
        <v>930</v>
      </c>
      <c r="AJ750" s="395">
        <v>10745</v>
      </c>
      <c r="AK750" s="395">
        <v>2765</v>
      </c>
      <c r="AL750" s="395">
        <v>14180</v>
      </c>
      <c r="AM750" s="395">
        <v>6</v>
      </c>
      <c r="AN750" s="395">
        <v>3022</v>
      </c>
      <c r="AO750" s="395">
        <v>2049</v>
      </c>
      <c r="AP750" s="395">
        <v>835</v>
      </c>
    </row>
    <row r="751" spans="1:42">
      <c r="A751" s="395">
        <v>10</v>
      </c>
      <c r="B751" s="395">
        <v>35</v>
      </c>
      <c r="C751" s="395">
        <v>2023</v>
      </c>
      <c r="D751" s="395">
        <v>99</v>
      </c>
      <c r="E751" s="395">
        <v>99</v>
      </c>
      <c r="F751" s="395">
        <v>99</v>
      </c>
      <c r="G751" s="395">
        <v>99</v>
      </c>
      <c r="H751" s="395">
        <v>99</v>
      </c>
      <c r="I751" s="395">
        <v>99</v>
      </c>
      <c r="J751" s="395">
        <v>999</v>
      </c>
      <c r="K751" s="395">
        <v>99</v>
      </c>
      <c r="L751" s="395">
        <v>99</v>
      </c>
      <c r="M751" s="395">
        <v>61</v>
      </c>
      <c r="N751" s="395">
        <v>99</v>
      </c>
      <c r="O751" s="395">
        <v>99</v>
      </c>
      <c r="P751" s="395">
        <v>9999</v>
      </c>
      <c r="Q751" s="395">
        <v>1742</v>
      </c>
      <c r="R751" s="395">
        <v>239046</v>
      </c>
      <c r="S751" s="395">
        <v>238749</v>
      </c>
      <c r="T751" s="395">
        <v>1.8406499167524236E-4</v>
      </c>
      <c r="U751" s="395">
        <v>61</v>
      </c>
      <c r="V751" s="395">
        <v>90.98727278452607</v>
      </c>
      <c r="W751" s="395">
        <v>83.885674159891707</v>
      </c>
      <c r="X751" s="395">
        <v>2.080771064983308</v>
      </c>
      <c r="Y751" s="395">
        <v>4.161542129966616</v>
      </c>
      <c r="Z751" s="395">
        <v>0</v>
      </c>
      <c r="AA751" s="395">
        <v>8.5896939700941157</v>
      </c>
      <c r="AB751" s="395">
        <v>0</v>
      </c>
      <c r="AC751" s="395"/>
      <c r="AD751" s="395">
        <v>16.123225184622619</v>
      </c>
      <c r="AE751" s="395">
        <v>16.18174223219555</v>
      </c>
      <c r="AF751" s="395">
        <v>3443</v>
      </c>
      <c r="AG751" s="395">
        <v>4</v>
      </c>
      <c r="AH751" s="395">
        <v>0</v>
      </c>
      <c r="AI751" s="395">
        <v>1049</v>
      </c>
      <c r="AJ751" s="395">
        <v>12008</v>
      </c>
      <c r="AK751" s="395">
        <v>3045</v>
      </c>
      <c r="AL751" s="395">
        <v>16245</v>
      </c>
      <c r="AM751" s="395">
        <v>9</v>
      </c>
      <c r="AN751" s="395">
        <v>3222</v>
      </c>
      <c r="AO751" s="395">
        <v>2121</v>
      </c>
      <c r="AP751" s="395">
        <v>825</v>
      </c>
    </row>
    <row r="752" spans="1:42">
      <c r="A752" s="395">
        <v>10</v>
      </c>
      <c r="B752" s="395">
        <v>36</v>
      </c>
      <c r="C752" s="395">
        <v>2023</v>
      </c>
      <c r="D752" s="395">
        <v>99</v>
      </c>
      <c r="E752" s="395">
        <v>99</v>
      </c>
      <c r="F752" s="395">
        <v>99</v>
      </c>
      <c r="G752" s="395">
        <v>99</v>
      </c>
      <c r="H752" s="395">
        <v>99</v>
      </c>
      <c r="I752" s="395">
        <v>99</v>
      </c>
      <c r="J752" s="395">
        <v>999</v>
      </c>
      <c r="K752" s="395">
        <v>99</v>
      </c>
      <c r="L752" s="395">
        <v>99</v>
      </c>
      <c r="M752" s="395">
        <v>62</v>
      </c>
      <c r="N752" s="395">
        <v>99</v>
      </c>
      <c r="O752" s="395">
        <v>99</v>
      </c>
      <c r="P752" s="395">
        <v>9999</v>
      </c>
      <c r="Q752" s="395">
        <v>1724</v>
      </c>
      <c r="R752" s="395">
        <v>226817</v>
      </c>
      <c r="S752" s="395">
        <v>226212</v>
      </c>
      <c r="T752" s="395">
        <v>2.6893927703831719E-4</v>
      </c>
      <c r="U752" s="395">
        <v>62</v>
      </c>
      <c r="V752" s="395">
        <v>89.675946219752348</v>
      </c>
      <c r="W752" s="395">
        <v>82.572868901739398</v>
      </c>
      <c r="X752" s="395">
        <v>2.2127971007464162</v>
      </c>
      <c r="Y752" s="395">
        <v>4.4255942014928324</v>
      </c>
      <c r="Z752" s="395">
        <v>0</v>
      </c>
      <c r="AA752" s="395">
        <v>8.8491547594491511</v>
      </c>
      <c r="AB752" s="395">
        <v>0</v>
      </c>
      <c r="AC752" s="395"/>
      <c r="AD752" s="395">
        <v>15.298401005248143</v>
      </c>
      <c r="AE752" s="395">
        <v>15.092074202609837</v>
      </c>
      <c r="AF752" s="395">
        <v>3359</v>
      </c>
      <c r="AG752" s="395">
        <v>2</v>
      </c>
      <c r="AH752" s="395">
        <v>0</v>
      </c>
      <c r="AI752" s="395">
        <v>1188</v>
      </c>
      <c r="AJ752" s="395">
        <v>11557</v>
      </c>
      <c r="AK752" s="395">
        <v>3016</v>
      </c>
      <c r="AL752" s="395">
        <v>16329</v>
      </c>
      <c r="AM752" s="395">
        <v>7</v>
      </c>
      <c r="AN752" s="395">
        <v>3178</v>
      </c>
      <c r="AO752" s="395">
        <v>2159</v>
      </c>
      <c r="AP752" s="395">
        <v>816</v>
      </c>
    </row>
    <row r="753" spans="1:42">
      <c r="A753" s="395">
        <v>10</v>
      </c>
      <c r="B753" s="395">
        <v>37</v>
      </c>
      <c r="C753" s="395">
        <v>2023</v>
      </c>
      <c r="D753" s="395">
        <v>99</v>
      </c>
      <c r="E753" s="395">
        <v>99</v>
      </c>
      <c r="F753" s="395">
        <v>99</v>
      </c>
      <c r="G753" s="395">
        <v>99</v>
      </c>
      <c r="H753" s="395">
        <v>99</v>
      </c>
      <c r="I753" s="395">
        <v>99</v>
      </c>
      <c r="J753" s="395">
        <v>999</v>
      </c>
      <c r="K753" s="395">
        <v>99</v>
      </c>
      <c r="L753" s="395">
        <v>99</v>
      </c>
      <c r="M753" s="395">
        <v>63</v>
      </c>
      <c r="N753" s="395">
        <v>99</v>
      </c>
      <c r="O753" s="395">
        <v>99</v>
      </c>
      <c r="P753" s="395">
        <v>9999</v>
      </c>
      <c r="Q753" s="395">
        <v>1686</v>
      </c>
      <c r="R753" s="395">
        <v>175625</v>
      </c>
      <c r="S753" s="395">
        <v>175342</v>
      </c>
      <c r="T753" s="395">
        <v>2.3914590747330959E-4</v>
      </c>
      <c r="U753" s="395">
        <v>63</v>
      </c>
      <c r="V753" s="395">
        <v>88.033193709176658</v>
      </c>
      <c r="W753" s="395">
        <v>81.151041393391907</v>
      </c>
      <c r="X753" s="395">
        <v>2.1682562277580075</v>
      </c>
      <c r="Y753" s="395">
        <v>4.3365124555160151</v>
      </c>
      <c r="Z753" s="395">
        <v>0</v>
      </c>
      <c r="AA753" s="395">
        <v>9.4369994338563359</v>
      </c>
      <c r="AB753" s="395">
        <v>0</v>
      </c>
      <c r="AC753" s="395"/>
      <c r="AD753" s="395">
        <v>11.845592158201129</v>
      </c>
      <c r="AE753" s="395">
        <v>11.496773404949728</v>
      </c>
      <c r="AF753" s="395">
        <v>2929</v>
      </c>
      <c r="AG753" s="395">
        <v>1</v>
      </c>
      <c r="AH753" s="395">
        <v>0</v>
      </c>
      <c r="AI753" s="395">
        <v>1128</v>
      </c>
      <c r="AJ753" s="395">
        <v>9612</v>
      </c>
      <c r="AK753" s="395">
        <v>2596</v>
      </c>
      <c r="AL753" s="395">
        <v>13609</v>
      </c>
      <c r="AM753" s="395">
        <v>9</v>
      </c>
      <c r="AN753" s="395">
        <v>2558</v>
      </c>
      <c r="AO753" s="395">
        <v>1643</v>
      </c>
      <c r="AP753" s="395">
        <v>805</v>
      </c>
    </row>
    <row r="754" spans="1:42">
      <c r="A754" s="395">
        <v>10</v>
      </c>
      <c r="B754" s="395">
        <v>38</v>
      </c>
      <c r="C754" s="395">
        <v>2023</v>
      </c>
      <c r="D754" s="395">
        <v>99</v>
      </c>
      <c r="E754" s="395">
        <v>99</v>
      </c>
      <c r="F754" s="395">
        <v>99</v>
      </c>
      <c r="G754" s="395">
        <v>99</v>
      </c>
      <c r="H754" s="395">
        <v>99</v>
      </c>
      <c r="I754" s="395">
        <v>99</v>
      </c>
      <c r="J754" s="395">
        <v>999</v>
      </c>
      <c r="K754" s="395">
        <v>99</v>
      </c>
      <c r="L754" s="395">
        <v>99</v>
      </c>
      <c r="M754" s="395">
        <v>64</v>
      </c>
      <c r="N754" s="395">
        <v>99</v>
      </c>
      <c r="O754" s="395">
        <v>99</v>
      </c>
      <c r="P754" s="395">
        <v>9999</v>
      </c>
      <c r="Q754" s="395">
        <v>1642</v>
      </c>
      <c r="R754" s="395">
        <v>110435</v>
      </c>
      <c r="S754" s="395">
        <v>109559</v>
      </c>
      <c r="T754" s="395">
        <v>1.2677140399329923E-4</v>
      </c>
      <c r="U754" s="395">
        <v>64</v>
      </c>
      <c r="V754" s="395">
        <v>85.786372524689199</v>
      </c>
      <c r="W754" s="395">
        <v>78.909563431576416</v>
      </c>
      <c r="X754" s="395">
        <v>2.137909177344139</v>
      </c>
      <c r="Y754" s="395">
        <v>4.275818354688278</v>
      </c>
      <c r="Z754" s="395">
        <v>0</v>
      </c>
      <c r="AA754" s="395">
        <v>10.418218568303711</v>
      </c>
      <c r="AB754" s="395">
        <v>0</v>
      </c>
      <c r="AC754" s="395"/>
      <c r="AD754" s="395">
        <v>7.4486432455000244</v>
      </c>
      <c r="AE754" s="395">
        <v>6.9851159341388369</v>
      </c>
      <c r="AF754" s="395">
        <v>2168</v>
      </c>
      <c r="AG754" s="395">
        <v>2</v>
      </c>
      <c r="AH754" s="395">
        <v>0</v>
      </c>
      <c r="AI754" s="395">
        <v>974</v>
      </c>
      <c r="AJ754" s="395">
        <v>6226</v>
      </c>
      <c r="AK754" s="395">
        <v>1650</v>
      </c>
      <c r="AL754" s="395">
        <v>9031</v>
      </c>
      <c r="AM754" s="395">
        <v>6</v>
      </c>
      <c r="AN754" s="395">
        <v>1818</v>
      </c>
      <c r="AO754" s="395">
        <v>1132</v>
      </c>
      <c r="AP754" s="395">
        <v>789</v>
      </c>
    </row>
    <row r="755" spans="1:42">
      <c r="A755" s="395">
        <v>10</v>
      </c>
      <c r="B755" s="395">
        <v>39</v>
      </c>
      <c r="C755" s="395">
        <v>2023</v>
      </c>
      <c r="D755" s="395">
        <v>99</v>
      </c>
      <c r="E755" s="395">
        <v>99</v>
      </c>
      <c r="F755" s="395">
        <v>99</v>
      </c>
      <c r="G755" s="395">
        <v>99</v>
      </c>
      <c r="H755" s="395">
        <v>99</v>
      </c>
      <c r="I755" s="395">
        <v>99</v>
      </c>
      <c r="J755" s="395">
        <v>999</v>
      </c>
      <c r="K755" s="395">
        <v>99</v>
      </c>
      <c r="L755" s="395">
        <v>99</v>
      </c>
      <c r="M755" s="395">
        <v>65</v>
      </c>
      <c r="N755" s="395">
        <v>99</v>
      </c>
      <c r="O755" s="395">
        <v>99</v>
      </c>
      <c r="P755" s="395">
        <v>9999</v>
      </c>
      <c r="Q755" s="395">
        <v>1517</v>
      </c>
      <c r="R755" s="395">
        <v>45714</v>
      </c>
      <c r="S755" s="395">
        <v>45573</v>
      </c>
      <c r="T755" s="395">
        <v>4.8125300783129888E-4</v>
      </c>
      <c r="U755" s="395">
        <v>65</v>
      </c>
      <c r="V755" s="395">
        <v>84.522625695076414</v>
      </c>
      <c r="W755" s="395">
        <v>77.851422991683577</v>
      </c>
      <c r="X755" s="395">
        <v>1.8287614297589361</v>
      </c>
      <c r="Y755" s="395">
        <v>3.6575228595178721</v>
      </c>
      <c r="Z755" s="395">
        <v>0</v>
      </c>
      <c r="AA755" s="395">
        <v>10.688841150075906</v>
      </c>
      <c r="AB755" s="395">
        <v>0</v>
      </c>
      <c r="AC755" s="395"/>
      <c r="AD755" s="395">
        <v>3.0833275440285064</v>
      </c>
      <c r="AE755" s="395">
        <v>2.8666197719387245</v>
      </c>
      <c r="AF755" s="395">
        <v>966</v>
      </c>
      <c r="AG755" s="395">
        <v>0</v>
      </c>
      <c r="AH755" s="395">
        <v>0</v>
      </c>
      <c r="AI755" s="395">
        <v>491</v>
      </c>
      <c r="AJ755" s="395">
        <v>2830</v>
      </c>
      <c r="AK755" s="395">
        <v>797</v>
      </c>
      <c r="AL755" s="395">
        <v>3883</v>
      </c>
      <c r="AM755" s="395">
        <v>2</v>
      </c>
      <c r="AN755" s="395">
        <v>743</v>
      </c>
      <c r="AO755" s="395">
        <v>457</v>
      </c>
      <c r="AP755" s="395">
        <v>739</v>
      </c>
    </row>
    <row r="756" spans="1:42">
      <c r="A756" s="395">
        <v>10</v>
      </c>
      <c r="B756" s="395">
        <v>40</v>
      </c>
      <c r="C756" s="395">
        <v>2023</v>
      </c>
      <c r="D756" s="395">
        <v>99</v>
      </c>
      <c r="E756" s="395">
        <v>99</v>
      </c>
      <c r="F756" s="395">
        <v>99</v>
      </c>
      <c r="G756" s="395">
        <v>99</v>
      </c>
      <c r="H756" s="395">
        <v>99</v>
      </c>
      <c r="I756" s="395">
        <v>99</v>
      </c>
      <c r="J756" s="395">
        <v>999</v>
      </c>
      <c r="K756" s="395">
        <v>99</v>
      </c>
      <c r="L756" s="395">
        <v>99</v>
      </c>
      <c r="M756" s="395">
        <v>66</v>
      </c>
      <c r="N756" s="395">
        <v>99</v>
      </c>
      <c r="O756" s="395">
        <v>99</v>
      </c>
      <c r="P756" s="395">
        <v>9999</v>
      </c>
      <c r="Q756" s="395">
        <v>1222</v>
      </c>
      <c r="R756" s="395">
        <v>12211</v>
      </c>
      <c r="S756" s="395">
        <v>12171</v>
      </c>
      <c r="T756" s="395">
        <v>0</v>
      </c>
      <c r="U756" s="395">
        <v>66</v>
      </c>
      <c r="V756" s="395">
        <v>82.882022547424299</v>
      </c>
      <c r="W756" s="395">
        <v>76.308413441788019</v>
      </c>
      <c r="X756" s="395">
        <v>1.6051101465891413</v>
      </c>
      <c r="Y756" s="395">
        <v>3.2102202931782826</v>
      </c>
      <c r="Z756" s="395">
        <v>0</v>
      </c>
      <c r="AA756" s="395">
        <v>11.490338732558302</v>
      </c>
      <c r="AB756" s="395">
        <v>0</v>
      </c>
      <c r="AC756" s="395"/>
      <c r="AD756" s="395">
        <v>0.82361011156608677</v>
      </c>
      <c r="AE756" s="395">
        <v>0.75040307476866785</v>
      </c>
      <c r="AF756" s="395">
        <v>339</v>
      </c>
      <c r="AG756" s="395">
        <v>0</v>
      </c>
      <c r="AH756" s="395">
        <v>0</v>
      </c>
      <c r="AI756" s="395">
        <v>190</v>
      </c>
      <c r="AJ756" s="395">
        <v>815</v>
      </c>
      <c r="AK756" s="395">
        <v>215</v>
      </c>
      <c r="AL756" s="395">
        <v>1075</v>
      </c>
      <c r="AM756" s="395">
        <v>0</v>
      </c>
      <c r="AN756" s="395">
        <v>192</v>
      </c>
      <c r="AO756" s="395">
        <v>129</v>
      </c>
      <c r="AP756" s="395">
        <v>598</v>
      </c>
    </row>
    <row r="757" spans="1:42">
      <c r="A757" s="395">
        <v>10</v>
      </c>
      <c r="B757" s="395">
        <v>41</v>
      </c>
      <c r="C757" s="395">
        <v>2023</v>
      </c>
      <c r="D757" s="395">
        <v>99</v>
      </c>
      <c r="E757" s="395">
        <v>99</v>
      </c>
      <c r="F757" s="395">
        <v>99</v>
      </c>
      <c r="G757" s="395">
        <v>99</v>
      </c>
      <c r="H757" s="395">
        <v>99</v>
      </c>
      <c r="I757" s="395">
        <v>99</v>
      </c>
      <c r="J757" s="395">
        <v>999</v>
      </c>
      <c r="K757" s="395">
        <v>99</v>
      </c>
      <c r="L757" s="395">
        <v>99</v>
      </c>
      <c r="M757" s="395">
        <v>67</v>
      </c>
      <c r="N757" s="395">
        <v>99</v>
      </c>
      <c r="O757" s="395">
        <v>99</v>
      </c>
      <c r="P757" s="395">
        <v>9999</v>
      </c>
      <c r="Q757" s="395">
        <v>586</v>
      </c>
      <c r="R757" s="395">
        <v>2061</v>
      </c>
      <c r="S757" s="395">
        <v>2054</v>
      </c>
      <c r="T757" s="395">
        <v>5.3372149442018442E-3</v>
      </c>
      <c r="U757" s="395">
        <v>67</v>
      </c>
      <c r="V757" s="395">
        <v>83.166054977155298</v>
      </c>
      <c r="W757" s="395">
        <v>76.53145082765343</v>
      </c>
      <c r="X757" s="395">
        <v>1.3585638039786512</v>
      </c>
      <c r="Y757" s="395">
        <v>2.7171276079573023</v>
      </c>
      <c r="Z757" s="395">
        <v>0</v>
      </c>
      <c r="AA757" s="395">
        <v>11.145874577424385</v>
      </c>
      <c r="AB757" s="395">
        <v>0</v>
      </c>
      <c r="AC757" s="395"/>
      <c r="AD757" s="395">
        <v>0.1390107640600855</v>
      </c>
      <c r="AE757" s="395">
        <v>0.12700952859538525</v>
      </c>
      <c r="AF757" s="395">
        <v>63</v>
      </c>
      <c r="AG757" s="395">
        <v>0</v>
      </c>
      <c r="AH757" s="395">
        <v>0</v>
      </c>
      <c r="AI757" s="395">
        <v>36</v>
      </c>
      <c r="AJ757" s="395">
        <v>124</v>
      </c>
      <c r="AK757" s="395">
        <v>31</v>
      </c>
      <c r="AL757" s="395">
        <v>194</v>
      </c>
      <c r="AM757" s="395">
        <v>1</v>
      </c>
      <c r="AN757" s="395">
        <v>25</v>
      </c>
      <c r="AO757" s="395">
        <v>31</v>
      </c>
      <c r="AP757" s="395">
        <v>295</v>
      </c>
    </row>
    <row r="758" spans="1:42">
      <c r="A758" s="395">
        <v>10</v>
      </c>
      <c r="B758" s="395">
        <v>42</v>
      </c>
      <c r="C758" s="395">
        <v>2023</v>
      </c>
      <c r="D758" s="395">
        <v>99</v>
      </c>
      <c r="E758" s="395">
        <v>99</v>
      </c>
      <c r="F758" s="395">
        <v>99</v>
      </c>
      <c r="G758" s="395">
        <v>99</v>
      </c>
      <c r="H758" s="395">
        <v>99</v>
      </c>
      <c r="I758" s="395">
        <v>99</v>
      </c>
      <c r="J758" s="395">
        <v>999</v>
      </c>
      <c r="K758" s="395">
        <v>99</v>
      </c>
      <c r="L758" s="395">
        <v>99</v>
      </c>
      <c r="M758" s="395">
        <v>68</v>
      </c>
      <c r="N758" s="395">
        <v>99</v>
      </c>
      <c r="O758" s="395">
        <v>99</v>
      </c>
      <c r="P758" s="395">
        <v>9999</v>
      </c>
      <c r="Q758" s="395">
        <v>164</v>
      </c>
      <c r="R758" s="395">
        <v>304</v>
      </c>
      <c r="S758" s="395">
        <v>300</v>
      </c>
      <c r="T758" s="395">
        <v>8.2236842105263178E-2</v>
      </c>
      <c r="U758" s="395">
        <v>68</v>
      </c>
      <c r="V758" s="395">
        <v>84.888407367280607</v>
      </c>
      <c r="W758" s="395">
        <v>77.63000000000001</v>
      </c>
      <c r="X758" s="395">
        <v>0.32894736842105271</v>
      </c>
      <c r="Y758" s="395">
        <v>0.65789473684210542</v>
      </c>
      <c r="Z758" s="395">
        <v>0</v>
      </c>
      <c r="AA758" s="395">
        <v>10.337619003748596</v>
      </c>
      <c r="AB758" s="395">
        <v>0</v>
      </c>
      <c r="AC758" s="395"/>
      <c r="AD758" s="395">
        <v>2.0504256319391564E-2</v>
      </c>
      <c r="AE758" s="395">
        <v>1.8816842910729849E-2</v>
      </c>
      <c r="AF758" s="395">
        <v>10</v>
      </c>
      <c r="AG758" s="395">
        <v>0</v>
      </c>
      <c r="AH758" s="395">
        <v>0</v>
      </c>
      <c r="AI758" s="395">
        <v>11</v>
      </c>
      <c r="AJ758" s="395">
        <v>26</v>
      </c>
      <c r="AK758" s="395">
        <v>6</v>
      </c>
      <c r="AL758" s="395">
        <v>26</v>
      </c>
      <c r="AM758" s="395">
        <v>0</v>
      </c>
      <c r="AN758" s="395">
        <v>4</v>
      </c>
      <c r="AO758" s="395">
        <v>5</v>
      </c>
      <c r="AP758" s="395">
        <v>90</v>
      </c>
    </row>
    <row r="759" spans="1:42">
      <c r="A759" s="395">
        <v>10</v>
      </c>
      <c r="B759" s="395">
        <v>43</v>
      </c>
      <c r="C759" s="395">
        <v>2022</v>
      </c>
      <c r="D759" s="395">
        <v>99</v>
      </c>
      <c r="E759" s="395">
        <v>99</v>
      </c>
      <c r="F759" s="395">
        <v>99</v>
      </c>
      <c r="G759" s="395">
        <v>99</v>
      </c>
      <c r="H759" s="395">
        <v>99</v>
      </c>
      <c r="I759" s="395">
        <v>99</v>
      </c>
      <c r="J759" s="395">
        <v>999</v>
      </c>
      <c r="K759" s="395">
        <v>99</v>
      </c>
      <c r="L759" s="395">
        <v>99</v>
      </c>
      <c r="M759" s="395">
        <v>48</v>
      </c>
      <c r="N759" s="395">
        <v>99</v>
      </c>
      <c r="O759" s="395">
        <v>99</v>
      </c>
      <c r="P759" s="395">
        <v>9999</v>
      </c>
      <c r="Q759" s="395">
        <v>423</v>
      </c>
      <c r="R759" s="395">
        <v>958</v>
      </c>
      <c r="S759" s="395">
        <v>902</v>
      </c>
      <c r="T759" s="395">
        <v>7.5501043841336113</v>
      </c>
      <c r="U759" s="395">
        <v>48</v>
      </c>
      <c r="V759" s="395">
        <v>102.82947729014374</v>
      </c>
      <c r="W759" s="395">
        <v>91.54708425720618</v>
      </c>
      <c r="X759" s="395">
        <v>1.9832985386221289</v>
      </c>
      <c r="Y759" s="395">
        <v>3.9665970772442578</v>
      </c>
      <c r="Z759" s="395">
        <v>0</v>
      </c>
      <c r="AA759" s="395">
        <v>19.464092228711788</v>
      </c>
      <c r="AB759" s="395">
        <v>0</v>
      </c>
      <c r="AC759" s="395"/>
      <c r="AD759" s="395">
        <v>6.4941095443751706E-2</v>
      </c>
      <c r="AE759" s="395">
        <v>6.6098786195022241E-2</v>
      </c>
      <c r="AF759" s="395">
        <v>8</v>
      </c>
      <c r="AG759" s="395">
        <v>0</v>
      </c>
      <c r="AH759" s="395">
        <v>0</v>
      </c>
      <c r="AI759" s="395">
        <v>5</v>
      </c>
      <c r="AJ759" s="395">
        <v>23</v>
      </c>
      <c r="AK759" s="395">
        <v>4</v>
      </c>
      <c r="AL759" s="395">
        <v>66</v>
      </c>
      <c r="AM759" s="395">
        <v>0</v>
      </c>
      <c r="AN759" s="395">
        <v>18</v>
      </c>
      <c r="AO759" s="395">
        <v>8</v>
      </c>
      <c r="AP759" s="395">
        <v>212</v>
      </c>
    </row>
    <row r="760" spans="1:42">
      <c r="A760" s="395">
        <v>10</v>
      </c>
      <c r="B760" s="395">
        <v>44</v>
      </c>
      <c r="C760" s="395">
        <v>2022</v>
      </c>
      <c r="D760" s="395">
        <v>99</v>
      </c>
      <c r="E760" s="395">
        <v>99</v>
      </c>
      <c r="F760" s="395">
        <v>99</v>
      </c>
      <c r="G760" s="395">
        <v>99</v>
      </c>
      <c r="H760" s="395">
        <v>99</v>
      </c>
      <c r="I760" s="395">
        <v>99</v>
      </c>
      <c r="J760" s="395">
        <v>999</v>
      </c>
      <c r="K760" s="395">
        <v>99</v>
      </c>
      <c r="L760" s="395">
        <v>99</v>
      </c>
      <c r="M760" s="395">
        <v>49</v>
      </c>
      <c r="N760" s="395">
        <v>99</v>
      </c>
      <c r="O760" s="395">
        <v>99</v>
      </c>
      <c r="P760" s="395">
        <v>9999</v>
      </c>
      <c r="Q760" s="395">
        <v>281</v>
      </c>
      <c r="R760" s="395">
        <v>479</v>
      </c>
      <c r="S760" s="395">
        <v>476</v>
      </c>
      <c r="T760" s="395">
        <v>7.9561586638830892</v>
      </c>
      <c r="U760" s="395">
        <v>49</v>
      </c>
      <c r="V760" s="395">
        <v>104.23941841091798</v>
      </c>
      <c r="W760" s="395">
        <v>95.98105042016806</v>
      </c>
      <c r="X760" s="395">
        <v>1.4613778705636742</v>
      </c>
      <c r="Y760" s="395">
        <v>2.9227557411273484</v>
      </c>
      <c r="Z760" s="395">
        <v>0</v>
      </c>
      <c r="AA760" s="395">
        <v>12.624007962920439</v>
      </c>
      <c r="AB760" s="395">
        <v>0</v>
      </c>
      <c r="AC760" s="395"/>
      <c r="AD760" s="395">
        <v>3.2470547721875853E-2</v>
      </c>
      <c r="AE760" s="395">
        <v>3.6570835417785191E-2</v>
      </c>
      <c r="AF760" s="395">
        <v>10</v>
      </c>
      <c r="AG760" s="395">
        <v>0</v>
      </c>
      <c r="AH760" s="395">
        <v>0</v>
      </c>
      <c r="AI760" s="395">
        <v>1</v>
      </c>
      <c r="AJ760" s="395">
        <v>21</v>
      </c>
      <c r="AK760" s="395">
        <v>2</v>
      </c>
      <c r="AL760" s="395">
        <v>24</v>
      </c>
      <c r="AM760" s="395">
        <v>0</v>
      </c>
      <c r="AN760" s="395">
        <v>5</v>
      </c>
      <c r="AO760" s="395">
        <v>3</v>
      </c>
      <c r="AP760" s="395">
        <v>147</v>
      </c>
    </row>
    <row r="761" spans="1:42">
      <c r="A761" s="395">
        <v>10</v>
      </c>
      <c r="B761" s="395">
        <v>45</v>
      </c>
      <c r="C761" s="395">
        <v>2022</v>
      </c>
      <c r="D761" s="395">
        <v>99</v>
      </c>
      <c r="E761" s="395">
        <v>99</v>
      </c>
      <c r="F761" s="395">
        <v>99</v>
      </c>
      <c r="G761" s="395">
        <v>99</v>
      </c>
      <c r="H761" s="395">
        <v>99</v>
      </c>
      <c r="I761" s="395">
        <v>99</v>
      </c>
      <c r="J761" s="395">
        <v>999</v>
      </c>
      <c r="K761" s="395">
        <v>99</v>
      </c>
      <c r="L761" s="395">
        <v>99</v>
      </c>
      <c r="M761" s="395">
        <v>50</v>
      </c>
      <c r="N761" s="395">
        <v>99</v>
      </c>
      <c r="O761" s="395">
        <v>99</v>
      </c>
      <c r="P761" s="395">
        <v>9999</v>
      </c>
      <c r="Q761" s="395">
        <v>470</v>
      </c>
      <c r="R761" s="395">
        <v>957</v>
      </c>
      <c r="S761" s="395">
        <v>949</v>
      </c>
      <c r="T761" s="395">
        <v>10.914315569487982</v>
      </c>
      <c r="U761" s="395">
        <v>50</v>
      </c>
      <c r="V761" s="395">
        <v>103.96793340084272</v>
      </c>
      <c r="W761" s="395">
        <v>95.572623814541686</v>
      </c>
      <c r="X761" s="395">
        <v>2.298850574712644</v>
      </c>
      <c r="Y761" s="395">
        <v>4.597701149425288</v>
      </c>
      <c r="Z761" s="395">
        <v>0</v>
      </c>
      <c r="AA761" s="395">
        <v>12.89386674133911</v>
      </c>
      <c r="AB761" s="395">
        <v>0</v>
      </c>
      <c r="AC761" s="395"/>
      <c r="AD761" s="395">
        <v>6.4873307243914796E-2</v>
      </c>
      <c r="AE761" s="395">
        <v>7.2600924606379291E-2</v>
      </c>
      <c r="AF761" s="395">
        <v>13</v>
      </c>
      <c r="AG761" s="395">
        <v>0</v>
      </c>
      <c r="AH761" s="395">
        <v>0</v>
      </c>
      <c r="AI761" s="395">
        <v>2</v>
      </c>
      <c r="AJ761" s="395">
        <v>52</v>
      </c>
      <c r="AK761" s="395">
        <v>3</v>
      </c>
      <c r="AL761" s="395">
        <v>65</v>
      </c>
      <c r="AM761" s="395">
        <v>0</v>
      </c>
      <c r="AN761" s="395">
        <v>19</v>
      </c>
      <c r="AO761" s="395">
        <v>12</v>
      </c>
      <c r="AP761" s="395">
        <v>237</v>
      </c>
    </row>
    <row r="762" spans="1:42">
      <c r="A762" s="395">
        <v>10</v>
      </c>
      <c r="B762" s="395">
        <v>46</v>
      </c>
      <c r="C762" s="395">
        <v>2022</v>
      </c>
      <c r="D762" s="395">
        <v>99</v>
      </c>
      <c r="E762" s="395">
        <v>99</v>
      </c>
      <c r="F762" s="395">
        <v>99</v>
      </c>
      <c r="G762" s="395">
        <v>99</v>
      </c>
      <c r="H762" s="395">
        <v>99</v>
      </c>
      <c r="I762" s="395">
        <v>99</v>
      </c>
      <c r="J762" s="395">
        <v>999</v>
      </c>
      <c r="K762" s="395">
        <v>99</v>
      </c>
      <c r="L762" s="395">
        <v>99</v>
      </c>
      <c r="M762" s="395">
        <v>51</v>
      </c>
      <c r="N762" s="395">
        <v>99</v>
      </c>
      <c r="O762" s="395">
        <v>99</v>
      </c>
      <c r="P762" s="395">
        <v>9999</v>
      </c>
      <c r="Q762" s="395">
        <v>678</v>
      </c>
      <c r="R762" s="395">
        <v>1720</v>
      </c>
      <c r="S762" s="395">
        <v>1715</v>
      </c>
      <c r="T762" s="395">
        <v>10.975</v>
      </c>
      <c r="U762" s="395">
        <v>51</v>
      </c>
      <c r="V762" s="395">
        <v>103.00638998828138</v>
      </c>
      <c r="W762" s="395">
        <v>95.002303206996942</v>
      </c>
      <c r="X762" s="395">
        <v>1.6279069767441861</v>
      </c>
      <c r="Y762" s="395">
        <v>3.2558139534883721</v>
      </c>
      <c r="Z762" s="395">
        <v>0</v>
      </c>
      <c r="AA762" s="395">
        <v>10.574132649262438</v>
      </c>
      <c r="AB762" s="395">
        <v>0</v>
      </c>
      <c r="AC762" s="395"/>
      <c r="AD762" s="395">
        <v>0.11659570371947076</v>
      </c>
      <c r="AE762" s="395">
        <v>0.13041894682560637</v>
      </c>
      <c r="AF762" s="395">
        <v>20</v>
      </c>
      <c r="AG762" s="395">
        <v>0</v>
      </c>
      <c r="AH762" s="395">
        <v>0</v>
      </c>
      <c r="AI762" s="395">
        <v>10</v>
      </c>
      <c r="AJ762" s="395">
        <v>77</v>
      </c>
      <c r="AK762" s="395">
        <v>14</v>
      </c>
      <c r="AL762" s="395">
        <v>103</v>
      </c>
      <c r="AM762" s="395">
        <v>0</v>
      </c>
      <c r="AN762" s="395">
        <v>28</v>
      </c>
      <c r="AO762" s="395">
        <v>18</v>
      </c>
      <c r="AP762" s="395">
        <v>335</v>
      </c>
    </row>
    <row r="763" spans="1:42">
      <c r="A763" s="395">
        <v>10</v>
      </c>
      <c r="B763" s="395">
        <v>47</v>
      </c>
      <c r="C763" s="395">
        <v>2022</v>
      </c>
      <c r="D763" s="395">
        <v>99</v>
      </c>
      <c r="E763" s="395">
        <v>99</v>
      </c>
      <c r="F763" s="395">
        <v>99</v>
      </c>
      <c r="G763" s="395">
        <v>99</v>
      </c>
      <c r="H763" s="395">
        <v>99</v>
      </c>
      <c r="I763" s="395">
        <v>99</v>
      </c>
      <c r="J763" s="395">
        <v>999</v>
      </c>
      <c r="K763" s="395">
        <v>99</v>
      </c>
      <c r="L763" s="395">
        <v>99</v>
      </c>
      <c r="M763" s="395">
        <v>52</v>
      </c>
      <c r="N763" s="395">
        <v>99</v>
      </c>
      <c r="O763" s="395">
        <v>99</v>
      </c>
      <c r="P763" s="395">
        <v>9999</v>
      </c>
      <c r="Q763" s="395">
        <v>935</v>
      </c>
      <c r="R763" s="395">
        <v>3279</v>
      </c>
      <c r="S763" s="395">
        <v>3272</v>
      </c>
      <c r="T763" s="395">
        <v>10.988411100945411</v>
      </c>
      <c r="U763" s="395">
        <v>52</v>
      </c>
      <c r="V763" s="395">
        <v>101.694620894447</v>
      </c>
      <c r="W763" s="395">
        <v>93.741185819070978</v>
      </c>
      <c r="X763" s="395">
        <v>1.7078377554132358</v>
      </c>
      <c r="Y763" s="395">
        <v>3.4156755108264716</v>
      </c>
      <c r="Z763" s="395">
        <v>0</v>
      </c>
      <c r="AA763" s="395">
        <v>10.396185569161037</v>
      </c>
      <c r="AB763" s="395">
        <v>0</v>
      </c>
      <c r="AC763" s="395"/>
      <c r="AD763" s="395">
        <v>0.22227750726520024</v>
      </c>
      <c r="AE763" s="395">
        <v>0.24551960014674129</v>
      </c>
      <c r="AF763" s="395">
        <v>24</v>
      </c>
      <c r="AG763" s="395">
        <v>0</v>
      </c>
      <c r="AH763" s="395">
        <v>0</v>
      </c>
      <c r="AI763" s="395">
        <v>18</v>
      </c>
      <c r="AJ763" s="395">
        <v>126</v>
      </c>
      <c r="AK763" s="395">
        <v>21</v>
      </c>
      <c r="AL763" s="395">
        <v>199</v>
      </c>
      <c r="AM763" s="395">
        <v>0</v>
      </c>
      <c r="AN763" s="395">
        <v>57</v>
      </c>
      <c r="AO763" s="395">
        <v>26</v>
      </c>
      <c r="AP763" s="395">
        <v>474</v>
      </c>
    </row>
    <row r="764" spans="1:42">
      <c r="A764" s="395">
        <v>10</v>
      </c>
      <c r="B764" s="395">
        <v>48</v>
      </c>
      <c r="C764" s="395">
        <v>2022</v>
      </c>
      <c r="D764" s="395">
        <v>99</v>
      </c>
      <c r="E764" s="395">
        <v>99</v>
      </c>
      <c r="F764" s="395">
        <v>99</v>
      </c>
      <c r="G764" s="395">
        <v>99</v>
      </c>
      <c r="H764" s="395">
        <v>99</v>
      </c>
      <c r="I764" s="395">
        <v>99</v>
      </c>
      <c r="J764" s="395">
        <v>999</v>
      </c>
      <c r="K764" s="395">
        <v>99</v>
      </c>
      <c r="L764" s="395">
        <v>99</v>
      </c>
      <c r="M764" s="395">
        <v>53</v>
      </c>
      <c r="N764" s="395">
        <v>99</v>
      </c>
      <c r="O764" s="395">
        <v>99</v>
      </c>
      <c r="P764" s="395">
        <v>9999</v>
      </c>
      <c r="Q764" s="395">
        <v>1144</v>
      </c>
      <c r="R764" s="395">
        <v>6408</v>
      </c>
      <c r="S764" s="395">
        <v>6400</v>
      </c>
      <c r="T764" s="395">
        <v>10.994850187265918</v>
      </c>
      <c r="U764" s="395">
        <v>53</v>
      </c>
      <c r="V764" s="395">
        <v>101.20059757583957</v>
      </c>
      <c r="W764" s="395">
        <v>93.31879218750008</v>
      </c>
      <c r="X764" s="395">
        <v>1.7634207240948816</v>
      </c>
      <c r="Y764" s="395">
        <v>3.5268414481897632</v>
      </c>
      <c r="Z764" s="395">
        <v>0</v>
      </c>
      <c r="AA764" s="395">
        <v>9.8579135150028385</v>
      </c>
      <c r="AB764" s="395">
        <v>0</v>
      </c>
      <c r="AC764" s="395"/>
      <c r="AD764" s="395">
        <v>0.43438678455486529</v>
      </c>
      <c r="AE764" s="395">
        <v>0.47807002386771025</v>
      </c>
      <c r="AF764" s="395">
        <v>65</v>
      </c>
      <c r="AG764" s="395">
        <v>0</v>
      </c>
      <c r="AH764" s="395">
        <v>0</v>
      </c>
      <c r="AI764" s="395">
        <v>23</v>
      </c>
      <c r="AJ764" s="395">
        <v>287</v>
      </c>
      <c r="AK764" s="395">
        <v>57</v>
      </c>
      <c r="AL764" s="395">
        <v>369</v>
      </c>
      <c r="AM764" s="395">
        <v>1</v>
      </c>
      <c r="AN764" s="395">
        <v>106</v>
      </c>
      <c r="AO764" s="395">
        <v>57</v>
      </c>
      <c r="AP764" s="395">
        <v>578</v>
      </c>
    </row>
    <row r="765" spans="1:42">
      <c r="A765" s="395">
        <v>10</v>
      </c>
      <c r="B765" s="395">
        <v>49</v>
      </c>
      <c r="C765" s="395">
        <v>2022</v>
      </c>
      <c r="D765" s="395">
        <v>99</v>
      </c>
      <c r="E765" s="395">
        <v>99</v>
      </c>
      <c r="F765" s="395">
        <v>99</v>
      </c>
      <c r="G765" s="395">
        <v>99</v>
      </c>
      <c r="H765" s="395">
        <v>99</v>
      </c>
      <c r="I765" s="395">
        <v>99</v>
      </c>
      <c r="J765" s="395">
        <v>999</v>
      </c>
      <c r="K765" s="395">
        <v>99</v>
      </c>
      <c r="L765" s="395">
        <v>99</v>
      </c>
      <c r="M765" s="395">
        <v>54</v>
      </c>
      <c r="N765" s="395">
        <v>99</v>
      </c>
      <c r="O765" s="395">
        <v>99</v>
      </c>
      <c r="P765" s="395">
        <v>9999</v>
      </c>
      <c r="Q765" s="395">
        <v>1354</v>
      </c>
      <c r="R765" s="395">
        <v>11970</v>
      </c>
      <c r="S765" s="395">
        <v>11955</v>
      </c>
      <c r="T765" s="395">
        <v>10.988137009189643</v>
      </c>
      <c r="U765" s="395">
        <v>54</v>
      </c>
      <c r="V765" s="395">
        <v>100.07270674201268</v>
      </c>
      <c r="W765" s="395">
        <v>92.293398578000719</v>
      </c>
      <c r="X765" s="395">
        <v>1.4619883040935675</v>
      </c>
      <c r="Y765" s="395">
        <v>2.923976608187135</v>
      </c>
      <c r="Z765" s="395">
        <v>0</v>
      </c>
      <c r="AA765" s="395">
        <v>9.3484041298757727</v>
      </c>
      <c r="AB765" s="395">
        <v>0</v>
      </c>
      <c r="AC765" s="395"/>
      <c r="AD765" s="395">
        <v>0.81142475204771181</v>
      </c>
      <c r="AE765" s="395">
        <v>0.88320729830467826</v>
      </c>
      <c r="AF765" s="395">
        <v>131</v>
      </c>
      <c r="AG765" s="395">
        <v>0</v>
      </c>
      <c r="AH765" s="395">
        <v>0</v>
      </c>
      <c r="AI765" s="395">
        <v>52</v>
      </c>
      <c r="AJ765" s="395">
        <v>515</v>
      </c>
      <c r="AK765" s="395">
        <v>111</v>
      </c>
      <c r="AL765" s="395">
        <v>725</v>
      </c>
      <c r="AM765" s="395">
        <v>0</v>
      </c>
      <c r="AN765" s="395">
        <v>192</v>
      </c>
      <c r="AO765" s="395">
        <v>106</v>
      </c>
      <c r="AP765" s="395">
        <v>680</v>
      </c>
    </row>
    <row r="766" spans="1:42">
      <c r="A766" s="395">
        <v>10</v>
      </c>
      <c r="B766" s="395">
        <v>50</v>
      </c>
      <c r="C766" s="395">
        <v>2022</v>
      </c>
      <c r="D766" s="395">
        <v>99</v>
      </c>
      <c r="E766" s="395">
        <v>99</v>
      </c>
      <c r="F766" s="395">
        <v>99</v>
      </c>
      <c r="G766" s="395">
        <v>99</v>
      </c>
      <c r="H766" s="395">
        <v>99</v>
      </c>
      <c r="I766" s="395">
        <v>99</v>
      </c>
      <c r="J766" s="395">
        <v>999</v>
      </c>
      <c r="K766" s="395">
        <v>99</v>
      </c>
      <c r="L766" s="395">
        <v>99</v>
      </c>
      <c r="M766" s="395">
        <v>55</v>
      </c>
      <c r="N766" s="395">
        <v>99</v>
      </c>
      <c r="O766" s="395">
        <v>99</v>
      </c>
      <c r="P766" s="395">
        <v>9999</v>
      </c>
      <c r="Q766" s="395">
        <v>1468</v>
      </c>
      <c r="R766" s="395">
        <v>22446</v>
      </c>
      <c r="S766" s="395">
        <v>22423</v>
      </c>
      <c r="T766" s="395">
        <v>13.971932638331998</v>
      </c>
      <c r="U766" s="395">
        <v>55</v>
      </c>
      <c r="V766" s="395">
        <v>99.060269286068873</v>
      </c>
      <c r="W766" s="395">
        <v>91.356430004905278</v>
      </c>
      <c r="X766" s="395">
        <v>1.6528557426712998</v>
      </c>
      <c r="Y766" s="395">
        <v>3.3057114853425995</v>
      </c>
      <c r="Z766" s="395">
        <v>0</v>
      </c>
      <c r="AA766" s="395">
        <v>9.0717674244342632</v>
      </c>
      <c r="AB766" s="395">
        <v>0</v>
      </c>
      <c r="AC766" s="395"/>
      <c r="AD766" s="395">
        <v>1.5215739335390939</v>
      </c>
      <c r="AE766" s="395">
        <v>1.6397410422420899</v>
      </c>
      <c r="AF766" s="395">
        <v>268</v>
      </c>
      <c r="AG766" s="395">
        <v>0</v>
      </c>
      <c r="AH766" s="395">
        <v>0</v>
      </c>
      <c r="AI766" s="395">
        <v>76</v>
      </c>
      <c r="AJ766" s="395">
        <v>979</v>
      </c>
      <c r="AK766" s="395">
        <v>208</v>
      </c>
      <c r="AL766" s="395">
        <v>1439</v>
      </c>
      <c r="AM766" s="395">
        <v>0</v>
      </c>
      <c r="AN766" s="395">
        <v>364</v>
      </c>
      <c r="AO766" s="395">
        <v>195</v>
      </c>
      <c r="AP766" s="395">
        <v>753</v>
      </c>
    </row>
    <row r="767" spans="1:42">
      <c r="A767" s="395">
        <v>10</v>
      </c>
      <c r="B767" s="395">
        <v>51</v>
      </c>
      <c r="C767" s="395">
        <v>2022</v>
      </c>
      <c r="D767" s="395">
        <v>99</v>
      </c>
      <c r="E767" s="395">
        <v>99</v>
      </c>
      <c r="F767" s="395">
        <v>99</v>
      </c>
      <c r="G767" s="395">
        <v>99</v>
      </c>
      <c r="H767" s="395">
        <v>99</v>
      </c>
      <c r="I767" s="395">
        <v>99</v>
      </c>
      <c r="J767" s="395">
        <v>999</v>
      </c>
      <c r="K767" s="395">
        <v>99</v>
      </c>
      <c r="L767" s="395">
        <v>99</v>
      </c>
      <c r="M767" s="395">
        <v>56</v>
      </c>
      <c r="N767" s="395">
        <v>99</v>
      </c>
      <c r="O767" s="395">
        <v>99</v>
      </c>
      <c r="P767" s="395">
        <v>9999</v>
      </c>
      <c r="Q767" s="395">
        <v>1572</v>
      </c>
      <c r="R767" s="395">
        <v>40325</v>
      </c>
      <c r="S767" s="395">
        <v>40282</v>
      </c>
      <c r="T767" s="395">
        <v>13.97569745815251</v>
      </c>
      <c r="U767" s="395">
        <v>56</v>
      </c>
      <c r="V767" s="395">
        <v>97.972415005091179</v>
      </c>
      <c r="W767" s="395">
        <v>90.348549227942684</v>
      </c>
      <c r="X767" s="395">
        <v>1.4606323620582764</v>
      </c>
      <c r="Y767" s="395">
        <v>2.9212647241165528</v>
      </c>
      <c r="Z767" s="395">
        <v>0</v>
      </c>
      <c r="AA767" s="395">
        <v>8.8377710302511225</v>
      </c>
      <c r="AB767" s="395">
        <v>0</v>
      </c>
      <c r="AC767" s="395"/>
      <c r="AD767" s="395">
        <v>2.7335591584230565</v>
      </c>
      <c r="AE767" s="395">
        <v>2.9132290938164993</v>
      </c>
      <c r="AF767" s="395">
        <v>489</v>
      </c>
      <c r="AG767" s="395">
        <v>0</v>
      </c>
      <c r="AH767" s="395">
        <v>0</v>
      </c>
      <c r="AI767" s="395">
        <v>122</v>
      </c>
      <c r="AJ767" s="395">
        <v>1817</v>
      </c>
      <c r="AK767" s="395">
        <v>365</v>
      </c>
      <c r="AL767" s="395">
        <v>2547</v>
      </c>
      <c r="AM767" s="395">
        <v>1</v>
      </c>
      <c r="AN767" s="395">
        <v>635</v>
      </c>
      <c r="AO767" s="395">
        <v>345</v>
      </c>
      <c r="AP767" s="395">
        <v>790</v>
      </c>
    </row>
    <row r="768" spans="1:42">
      <c r="A768" s="395">
        <v>10</v>
      </c>
      <c r="B768" s="395">
        <v>52</v>
      </c>
      <c r="C768" s="395">
        <v>2022</v>
      </c>
      <c r="D768" s="395">
        <v>99</v>
      </c>
      <c r="E768" s="395">
        <v>99</v>
      </c>
      <c r="F768" s="395">
        <v>99</v>
      </c>
      <c r="G768" s="395">
        <v>99</v>
      </c>
      <c r="H768" s="395">
        <v>99</v>
      </c>
      <c r="I768" s="395">
        <v>99</v>
      </c>
      <c r="J768" s="395">
        <v>999</v>
      </c>
      <c r="K768" s="395">
        <v>99</v>
      </c>
      <c r="L768" s="395">
        <v>99</v>
      </c>
      <c r="M768" s="395">
        <v>57</v>
      </c>
      <c r="N768" s="395">
        <v>99</v>
      </c>
      <c r="O768" s="395">
        <v>99</v>
      </c>
      <c r="P768" s="395">
        <v>9999</v>
      </c>
      <c r="Q768" s="395">
        <v>1637</v>
      </c>
      <c r="R768" s="395">
        <v>68652</v>
      </c>
      <c r="S768" s="395">
        <v>68608</v>
      </c>
      <c r="T768" s="395">
        <v>13.985929033385764</v>
      </c>
      <c r="U768" s="395">
        <v>57</v>
      </c>
      <c r="V768" s="395">
        <v>96.951931478003388</v>
      </c>
      <c r="W768" s="395">
        <v>89.436362523321407</v>
      </c>
      <c r="X768" s="395">
        <v>1.5309095146536156</v>
      </c>
      <c r="Y768" s="395">
        <v>3.0618190293072312</v>
      </c>
      <c r="Z768" s="395">
        <v>0</v>
      </c>
      <c r="AA768" s="395">
        <v>9.0880240424783238</v>
      </c>
      <c r="AB768" s="395">
        <v>0</v>
      </c>
      <c r="AC768" s="395"/>
      <c r="AD768" s="395">
        <v>4.6537954952029681</v>
      </c>
      <c r="AE768" s="395">
        <v>4.9116941676265036</v>
      </c>
      <c r="AF768" s="395">
        <v>807</v>
      </c>
      <c r="AG768" s="395">
        <v>0</v>
      </c>
      <c r="AH768" s="395">
        <v>0</v>
      </c>
      <c r="AI768" s="395">
        <v>282</v>
      </c>
      <c r="AJ768" s="395">
        <v>3110</v>
      </c>
      <c r="AK768" s="395">
        <v>672</v>
      </c>
      <c r="AL768" s="395">
        <v>4534</v>
      </c>
      <c r="AM768" s="395">
        <v>2</v>
      </c>
      <c r="AN768" s="395">
        <v>1043</v>
      </c>
      <c r="AO768" s="395">
        <v>642</v>
      </c>
      <c r="AP768" s="395">
        <v>837</v>
      </c>
    </row>
    <row r="769" spans="1:42">
      <c r="A769" s="395">
        <v>10</v>
      </c>
      <c r="B769" s="395">
        <v>53</v>
      </c>
      <c r="C769" s="395">
        <v>2022</v>
      </c>
      <c r="D769" s="395">
        <v>99</v>
      </c>
      <c r="E769" s="395">
        <v>99</v>
      </c>
      <c r="F769" s="395">
        <v>99</v>
      </c>
      <c r="G769" s="395">
        <v>99</v>
      </c>
      <c r="H769" s="395">
        <v>99</v>
      </c>
      <c r="I769" s="395">
        <v>99</v>
      </c>
      <c r="J769" s="395">
        <v>999</v>
      </c>
      <c r="K769" s="395">
        <v>99</v>
      </c>
      <c r="L769" s="395">
        <v>99</v>
      </c>
      <c r="M769" s="395">
        <v>58</v>
      </c>
      <c r="N769" s="395">
        <v>99</v>
      </c>
      <c r="O769" s="395">
        <v>99</v>
      </c>
      <c r="P769" s="395">
        <v>9999</v>
      </c>
      <c r="Q769" s="395">
        <v>1724</v>
      </c>
      <c r="R769" s="395">
        <v>110478</v>
      </c>
      <c r="S769" s="395">
        <v>110389</v>
      </c>
      <c r="T769" s="395">
        <v>13.985173518709608</v>
      </c>
      <c r="U769" s="395">
        <v>58</v>
      </c>
      <c r="V769" s="395">
        <v>95.921076187904134</v>
      </c>
      <c r="W769" s="395">
        <v>88.467694426075482</v>
      </c>
      <c r="X769" s="395">
        <v>1.6319991310487156</v>
      </c>
      <c r="Y769" s="395">
        <v>3.2639982620974313</v>
      </c>
      <c r="Z769" s="395">
        <v>0</v>
      </c>
      <c r="AA769" s="395">
        <v>8.5497308833297723</v>
      </c>
      <c r="AB769" s="395">
        <v>0</v>
      </c>
      <c r="AC769" s="395"/>
      <c r="AD769" s="395">
        <v>7.4891047415812126</v>
      </c>
      <c r="AE769" s="395">
        <v>7.8172308713729981</v>
      </c>
      <c r="AF769" s="395">
        <v>1400</v>
      </c>
      <c r="AG769" s="395">
        <v>1</v>
      </c>
      <c r="AH769" s="395">
        <v>0</v>
      </c>
      <c r="AI769" s="395">
        <v>346</v>
      </c>
      <c r="AJ769" s="395">
        <v>5083</v>
      </c>
      <c r="AK769" s="395">
        <v>1075</v>
      </c>
      <c r="AL769" s="395">
        <v>7566</v>
      </c>
      <c r="AM769" s="395">
        <v>4</v>
      </c>
      <c r="AN769" s="395">
        <v>1570</v>
      </c>
      <c r="AO769" s="395">
        <v>1050</v>
      </c>
      <c r="AP769" s="395">
        <v>856</v>
      </c>
    </row>
    <row r="770" spans="1:42">
      <c r="A770" s="395">
        <v>10</v>
      </c>
      <c r="B770" s="395">
        <v>54</v>
      </c>
      <c r="C770" s="395">
        <v>2022</v>
      </c>
      <c r="D770" s="395">
        <v>99</v>
      </c>
      <c r="E770" s="395">
        <v>99</v>
      </c>
      <c r="F770" s="395">
        <v>99</v>
      </c>
      <c r="G770" s="395">
        <v>99</v>
      </c>
      <c r="H770" s="395">
        <v>99</v>
      </c>
      <c r="I770" s="395">
        <v>99</v>
      </c>
      <c r="J770" s="395">
        <v>999</v>
      </c>
      <c r="K770" s="395">
        <v>99</v>
      </c>
      <c r="L770" s="395">
        <v>99</v>
      </c>
      <c r="M770" s="395">
        <v>59</v>
      </c>
      <c r="N770" s="395">
        <v>99</v>
      </c>
      <c r="O770" s="395">
        <v>99</v>
      </c>
      <c r="P770" s="395">
        <v>9999</v>
      </c>
      <c r="Q770" s="395">
        <v>1773</v>
      </c>
      <c r="R770" s="395">
        <v>161671</v>
      </c>
      <c r="S770" s="395">
        <v>161549</v>
      </c>
      <c r="T770" s="395">
        <v>13.987944653029921</v>
      </c>
      <c r="U770" s="395">
        <v>59</v>
      </c>
      <c r="V770" s="395">
        <v>94.72194868950487</v>
      </c>
      <c r="W770" s="395">
        <v>87.364955586230948</v>
      </c>
      <c r="X770" s="395">
        <v>1.7461387632908809</v>
      </c>
      <c r="Y770" s="395">
        <v>3.4922775265817618</v>
      </c>
      <c r="Z770" s="395">
        <v>0</v>
      </c>
      <c r="AA770" s="395">
        <v>8.5259970447506781</v>
      </c>
      <c r="AB770" s="395">
        <v>0</v>
      </c>
      <c r="AC770" s="395"/>
      <c r="AD770" s="395">
        <v>10.959386055831718</v>
      </c>
      <c r="AE770" s="395">
        <v>11.29754200219439</v>
      </c>
      <c r="AF770" s="395">
        <v>2408</v>
      </c>
      <c r="AG770" s="395">
        <v>1</v>
      </c>
      <c r="AH770" s="395">
        <v>0</v>
      </c>
      <c r="AI770" s="395">
        <v>738</v>
      </c>
      <c r="AJ770" s="395">
        <v>7727</v>
      </c>
      <c r="AK770" s="395">
        <v>1721</v>
      </c>
      <c r="AL770" s="395">
        <v>11359</v>
      </c>
      <c r="AM770" s="395">
        <v>7</v>
      </c>
      <c r="AN770" s="395">
        <v>2334</v>
      </c>
      <c r="AO770" s="395">
        <v>1691</v>
      </c>
      <c r="AP770" s="395">
        <v>873</v>
      </c>
    </row>
    <row r="771" spans="1:42">
      <c r="A771" s="395">
        <v>10</v>
      </c>
      <c r="B771" s="395">
        <v>55</v>
      </c>
      <c r="C771" s="395">
        <v>2022</v>
      </c>
      <c r="D771" s="395">
        <v>99</v>
      </c>
      <c r="E771" s="395">
        <v>99</v>
      </c>
      <c r="F771" s="395">
        <v>99</v>
      </c>
      <c r="G771" s="395">
        <v>99</v>
      </c>
      <c r="H771" s="395">
        <v>99</v>
      </c>
      <c r="I771" s="395">
        <v>99</v>
      </c>
      <c r="J771" s="395">
        <v>999</v>
      </c>
      <c r="K771" s="395">
        <v>99</v>
      </c>
      <c r="L771" s="395">
        <v>99</v>
      </c>
      <c r="M771" s="395">
        <v>60</v>
      </c>
      <c r="N771" s="395">
        <v>99</v>
      </c>
      <c r="O771" s="395">
        <v>99</v>
      </c>
      <c r="P771" s="395">
        <v>9999</v>
      </c>
      <c r="Q771" s="395">
        <v>1845</v>
      </c>
      <c r="R771" s="395">
        <v>218296</v>
      </c>
      <c r="S771" s="395">
        <v>216196</v>
      </c>
      <c r="T771" s="395">
        <v>3.5731300619342538E-4</v>
      </c>
      <c r="U771" s="395">
        <v>60</v>
      </c>
      <c r="V771" s="395">
        <v>93.933543500022495</v>
      </c>
      <c r="W771" s="395">
        <v>86.307766933709601</v>
      </c>
      <c r="X771" s="395">
        <v>1.8983398688019928</v>
      </c>
      <c r="Y771" s="395">
        <v>3.7966797376039856</v>
      </c>
      <c r="Z771" s="395">
        <v>0</v>
      </c>
      <c r="AA771" s="395">
        <v>8.6415904730980024</v>
      </c>
      <c r="AB771" s="395">
        <v>0</v>
      </c>
      <c r="AC771" s="395"/>
      <c r="AD771" s="395">
        <v>14.797892871596268</v>
      </c>
      <c r="AE771" s="395">
        <v>14.936194649727389</v>
      </c>
      <c r="AF771" s="395">
        <v>3250</v>
      </c>
      <c r="AG771" s="395">
        <v>2</v>
      </c>
      <c r="AH771" s="395">
        <v>0</v>
      </c>
      <c r="AI771" s="395">
        <v>1008</v>
      </c>
      <c r="AJ771" s="395">
        <v>10924</v>
      </c>
      <c r="AK771" s="395">
        <v>2563</v>
      </c>
      <c r="AL771" s="395">
        <v>16118</v>
      </c>
      <c r="AM771" s="395">
        <v>4</v>
      </c>
      <c r="AN771" s="395">
        <v>3165</v>
      </c>
      <c r="AO771" s="395">
        <v>2195</v>
      </c>
      <c r="AP771" s="395">
        <v>892</v>
      </c>
    </row>
    <row r="772" spans="1:42">
      <c r="A772" s="395">
        <v>10</v>
      </c>
      <c r="B772" s="395">
        <v>56</v>
      </c>
      <c r="C772" s="395">
        <v>2022</v>
      </c>
      <c r="D772" s="395">
        <v>99</v>
      </c>
      <c r="E772" s="395">
        <v>99</v>
      </c>
      <c r="F772" s="395">
        <v>99</v>
      </c>
      <c r="G772" s="395">
        <v>99</v>
      </c>
      <c r="H772" s="395">
        <v>99</v>
      </c>
      <c r="I772" s="395">
        <v>99</v>
      </c>
      <c r="J772" s="395">
        <v>999</v>
      </c>
      <c r="K772" s="395">
        <v>99</v>
      </c>
      <c r="L772" s="395">
        <v>99</v>
      </c>
      <c r="M772" s="395">
        <v>61</v>
      </c>
      <c r="N772" s="395">
        <v>99</v>
      </c>
      <c r="O772" s="395">
        <v>99</v>
      </c>
      <c r="P772" s="395">
        <v>9999</v>
      </c>
      <c r="Q772" s="395">
        <v>1810</v>
      </c>
      <c r="R772" s="395">
        <v>238905</v>
      </c>
      <c r="S772" s="395">
        <v>238698</v>
      </c>
      <c r="T772" s="395">
        <v>1.1720139804524816E-4</v>
      </c>
      <c r="U772" s="395">
        <v>61</v>
      </c>
      <c r="V772" s="395">
        <v>92.307538030872479</v>
      </c>
      <c r="W772" s="395">
        <v>85.129387552471741</v>
      </c>
      <c r="X772" s="395">
        <v>2.1732487808961718</v>
      </c>
      <c r="Y772" s="395">
        <v>4.3464975617923436</v>
      </c>
      <c r="Z772" s="395">
        <v>0</v>
      </c>
      <c r="AA772" s="395">
        <v>8.6514403089547898</v>
      </c>
      <c r="AB772" s="395">
        <v>0</v>
      </c>
      <c r="AC772" s="395"/>
      <c r="AD772" s="395">
        <v>16.194939882034973</v>
      </c>
      <c r="AE772" s="395">
        <v>16.265623640742515</v>
      </c>
      <c r="AF772" s="395">
        <v>3574</v>
      </c>
      <c r="AG772" s="395">
        <v>1</v>
      </c>
      <c r="AH772" s="395">
        <v>0</v>
      </c>
      <c r="AI772" s="395">
        <v>1101</v>
      </c>
      <c r="AJ772" s="395">
        <v>12143</v>
      </c>
      <c r="AK772" s="395">
        <v>2854</v>
      </c>
      <c r="AL772" s="395">
        <v>18617</v>
      </c>
      <c r="AM772" s="395">
        <v>4</v>
      </c>
      <c r="AN772" s="395">
        <v>3409</v>
      </c>
      <c r="AO772" s="395">
        <v>2593</v>
      </c>
      <c r="AP772" s="395">
        <v>875</v>
      </c>
    </row>
    <row r="773" spans="1:42">
      <c r="A773" s="395">
        <v>10</v>
      </c>
      <c r="B773" s="395">
        <v>57</v>
      </c>
      <c r="C773" s="395">
        <v>2022</v>
      </c>
      <c r="D773" s="395">
        <v>99</v>
      </c>
      <c r="E773" s="395">
        <v>99</v>
      </c>
      <c r="F773" s="395">
        <v>99</v>
      </c>
      <c r="G773" s="395">
        <v>99</v>
      </c>
      <c r="H773" s="395">
        <v>99</v>
      </c>
      <c r="I773" s="395">
        <v>99</v>
      </c>
      <c r="J773" s="395">
        <v>999</v>
      </c>
      <c r="K773" s="395">
        <v>99</v>
      </c>
      <c r="L773" s="395">
        <v>99</v>
      </c>
      <c r="M773" s="395">
        <v>62</v>
      </c>
      <c r="N773" s="395">
        <v>99</v>
      </c>
      <c r="O773" s="395">
        <v>99</v>
      </c>
      <c r="P773" s="395">
        <v>9999</v>
      </c>
      <c r="Q773" s="395">
        <v>1818</v>
      </c>
      <c r="R773" s="395">
        <v>228676</v>
      </c>
      <c r="S773" s="395">
        <v>228212</v>
      </c>
      <c r="T773" s="395">
        <v>2.0553096958141656E-4</v>
      </c>
      <c r="U773" s="395">
        <v>62</v>
      </c>
      <c r="V773" s="395">
        <v>90.911202455516673</v>
      </c>
      <c r="W773" s="395">
        <v>83.755587129510801</v>
      </c>
      <c r="X773" s="395">
        <v>2.2131749724501035</v>
      </c>
      <c r="Y773" s="395">
        <v>4.4263499449002071</v>
      </c>
      <c r="Z773" s="395">
        <v>0</v>
      </c>
      <c r="AA773" s="395">
        <v>8.9595137256365991</v>
      </c>
      <c r="AB773" s="395">
        <v>0</v>
      </c>
      <c r="AC773" s="395"/>
      <c r="AD773" s="395">
        <v>15.501534385903309</v>
      </c>
      <c r="AE773" s="395">
        <v>15.300114980879613</v>
      </c>
      <c r="AF773" s="395">
        <v>3777</v>
      </c>
      <c r="AG773" s="395">
        <v>4</v>
      </c>
      <c r="AH773" s="395">
        <v>0</v>
      </c>
      <c r="AI773" s="395">
        <v>1251</v>
      </c>
      <c r="AJ773" s="395">
        <v>12308</v>
      </c>
      <c r="AK773" s="395">
        <v>2940</v>
      </c>
      <c r="AL773" s="395">
        <v>18732</v>
      </c>
      <c r="AM773" s="395">
        <v>5</v>
      </c>
      <c r="AN773" s="395">
        <v>3245</v>
      </c>
      <c r="AO773" s="395">
        <v>2431</v>
      </c>
      <c r="AP773" s="395">
        <v>884</v>
      </c>
    </row>
    <row r="774" spans="1:42">
      <c r="A774" s="395">
        <v>10</v>
      </c>
      <c r="B774" s="395">
        <v>58</v>
      </c>
      <c r="C774" s="395">
        <v>2022</v>
      </c>
      <c r="D774" s="395">
        <v>99</v>
      </c>
      <c r="E774" s="395">
        <v>99</v>
      </c>
      <c r="F774" s="395">
        <v>99</v>
      </c>
      <c r="G774" s="395">
        <v>99</v>
      </c>
      <c r="H774" s="395">
        <v>99</v>
      </c>
      <c r="I774" s="395">
        <v>99</v>
      </c>
      <c r="J774" s="395">
        <v>999</v>
      </c>
      <c r="K774" s="395">
        <v>99</v>
      </c>
      <c r="L774" s="395">
        <v>99</v>
      </c>
      <c r="M774" s="395">
        <v>63</v>
      </c>
      <c r="N774" s="395">
        <v>99</v>
      </c>
      <c r="O774" s="395">
        <v>99</v>
      </c>
      <c r="P774" s="395">
        <v>9999</v>
      </c>
      <c r="Q774" s="395">
        <v>1778</v>
      </c>
      <c r="R774" s="395">
        <v>179993</v>
      </c>
      <c r="S774" s="395">
        <v>179801</v>
      </c>
      <c r="T774" s="395">
        <v>3.1112321034706904E-4</v>
      </c>
      <c r="U774" s="395">
        <v>63</v>
      </c>
      <c r="V774" s="395">
        <v>89.1136432927605</v>
      </c>
      <c r="W774" s="395">
        <v>82.17152924622259</v>
      </c>
      <c r="X774" s="395">
        <v>2.3023117565683111</v>
      </c>
      <c r="Y774" s="395">
        <v>4.6046235131366222</v>
      </c>
      <c r="Z774" s="395">
        <v>0</v>
      </c>
      <c r="AA774" s="395">
        <v>9.3337314855697624</v>
      </c>
      <c r="AB774" s="395">
        <v>0</v>
      </c>
      <c r="AC774" s="395"/>
      <c r="AD774" s="395">
        <v>12.201401453243427</v>
      </c>
      <c r="AE774" s="395">
        <v>11.826490911929241</v>
      </c>
      <c r="AF774" s="395">
        <v>3119</v>
      </c>
      <c r="AG774" s="395">
        <v>5</v>
      </c>
      <c r="AH774" s="395">
        <v>0</v>
      </c>
      <c r="AI774" s="395">
        <v>1244</v>
      </c>
      <c r="AJ774" s="395">
        <v>10218</v>
      </c>
      <c r="AK774" s="395">
        <v>2411</v>
      </c>
      <c r="AL774" s="395">
        <v>15941</v>
      </c>
      <c r="AM774" s="395">
        <v>1</v>
      </c>
      <c r="AN774" s="395">
        <v>2605</v>
      </c>
      <c r="AO774" s="395">
        <v>2079</v>
      </c>
      <c r="AP774" s="395">
        <v>863</v>
      </c>
    </row>
    <row r="775" spans="1:42">
      <c r="A775" s="395">
        <v>10</v>
      </c>
      <c r="B775" s="395">
        <v>59</v>
      </c>
      <c r="C775" s="395">
        <v>2022</v>
      </c>
      <c r="D775" s="395">
        <v>99</v>
      </c>
      <c r="E775" s="395">
        <v>99</v>
      </c>
      <c r="F775" s="395">
        <v>99</v>
      </c>
      <c r="G775" s="395">
        <v>99</v>
      </c>
      <c r="H775" s="395">
        <v>99</v>
      </c>
      <c r="I775" s="395">
        <v>99</v>
      </c>
      <c r="J775" s="395">
        <v>999</v>
      </c>
      <c r="K775" s="395">
        <v>99</v>
      </c>
      <c r="L775" s="395">
        <v>99</v>
      </c>
      <c r="M775" s="395">
        <v>64</v>
      </c>
      <c r="N775" s="395">
        <v>99</v>
      </c>
      <c r="O775" s="395">
        <v>99</v>
      </c>
      <c r="P775" s="395">
        <v>9999</v>
      </c>
      <c r="Q775" s="395">
        <v>1706</v>
      </c>
      <c r="R775" s="395">
        <v>112960</v>
      </c>
      <c r="S775" s="395">
        <v>112577</v>
      </c>
      <c r="T775" s="395">
        <v>9.7379603399433423E-5</v>
      </c>
      <c r="U775" s="395">
        <v>64</v>
      </c>
      <c r="V775" s="395">
        <v>86.751041547863011</v>
      </c>
      <c r="W775" s="395">
        <v>79.911576432131497</v>
      </c>
      <c r="X775" s="395">
        <v>1.9316572237960341</v>
      </c>
      <c r="Y775" s="395">
        <v>3.8633144475920682</v>
      </c>
      <c r="Z775" s="395">
        <v>0</v>
      </c>
      <c r="AA775" s="395">
        <v>10.426165756566322</v>
      </c>
      <c r="AB775" s="395">
        <v>0</v>
      </c>
      <c r="AC775" s="395"/>
      <c r="AD775" s="395">
        <v>7.6573550535764063</v>
      </c>
      <c r="AE775" s="395">
        <v>7.2011490404467482</v>
      </c>
      <c r="AF775" s="395">
        <v>2264</v>
      </c>
      <c r="AG775" s="395">
        <v>1</v>
      </c>
      <c r="AH775" s="395">
        <v>0</v>
      </c>
      <c r="AI775" s="395">
        <v>1145</v>
      </c>
      <c r="AJ775" s="395">
        <v>6767</v>
      </c>
      <c r="AK775" s="395">
        <v>1780</v>
      </c>
      <c r="AL775" s="395">
        <v>10492</v>
      </c>
      <c r="AM775" s="395">
        <v>7</v>
      </c>
      <c r="AN775" s="395">
        <v>1786</v>
      </c>
      <c r="AO775" s="395">
        <v>1379</v>
      </c>
      <c r="AP775" s="395">
        <v>843</v>
      </c>
    </row>
    <row r="776" spans="1:42">
      <c r="A776" s="395">
        <v>10</v>
      </c>
      <c r="B776" s="395">
        <v>60</v>
      </c>
      <c r="C776" s="395">
        <v>2022</v>
      </c>
      <c r="D776" s="395">
        <v>99</v>
      </c>
      <c r="E776" s="395">
        <v>99</v>
      </c>
      <c r="F776" s="395">
        <v>99</v>
      </c>
      <c r="G776" s="395">
        <v>99</v>
      </c>
      <c r="H776" s="395">
        <v>99</v>
      </c>
      <c r="I776" s="395">
        <v>99</v>
      </c>
      <c r="J776" s="395">
        <v>999</v>
      </c>
      <c r="K776" s="395">
        <v>99</v>
      </c>
      <c r="L776" s="395">
        <v>99</v>
      </c>
      <c r="M776" s="395">
        <v>65</v>
      </c>
      <c r="N776" s="395">
        <v>99</v>
      </c>
      <c r="O776" s="395">
        <v>99</v>
      </c>
      <c r="P776" s="395">
        <v>9999</v>
      </c>
      <c r="Q776" s="395">
        <v>1579</v>
      </c>
      <c r="R776" s="395">
        <v>48153</v>
      </c>
      <c r="S776" s="395">
        <v>48069</v>
      </c>
      <c r="T776" s="395">
        <v>0</v>
      </c>
      <c r="U776" s="395">
        <v>65</v>
      </c>
      <c r="V776" s="395">
        <v>85.228092237487814</v>
      </c>
      <c r="W776" s="395">
        <v>78.554077888035877</v>
      </c>
      <c r="X776" s="395">
        <v>1.7174423192739812</v>
      </c>
      <c r="Y776" s="395">
        <v>3.4348846385479623</v>
      </c>
      <c r="Z776" s="395">
        <v>0</v>
      </c>
      <c r="AA776" s="395">
        <v>10.744360260650875</v>
      </c>
      <c r="AB776" s="395">
        <v>0</v>
      </c>
      <c r="AC776" s="395"/>
      <c r="AD776" s="395">
        <v>3.2642051867463224</v>
      </c>
      <c r="AE776" s="395">
        <v>3.0225691996669153</v>
      </c>
      <c r="AF776" s="395">
        <v>1099</v>
      </c>
      <c r="AG776" s="395">
        <v>0</v>
      </c>
      <c r="AH776" s="395">
        <v>0</v>
      </c>
      <c r="AI776" s="395">
        <v>610</v>
      </c>
      <c r="AJ776" s="395">
        <v>2996</v>
      </c>
      <c r="AK776" s="395">
        <v>806</v>
      </c>
      <c r="AL776" s="395">
        <v>4730</v>
      </c>
      <c r="AM776" s="395">
        <v>0</v>
      </c>
      <c r="AN776" s="395">
        <v>806</v>
      </c>
      <c r="AO776" s="395">
        <v>627</v>
      </c>
      <c r="AP776" s="395">
        <v>798</v>
      </c>
    </row>
    <row r="777" spans="1:42">
      <c r="A777" s="395">
        <v>10</v>
      </c>
      <c r="B777" s="395">
        <v>61</v>
      </c>
      <c r="C777" s="395">
        <v>2022</v>
      </c>
      <c r="D777" s="395">
        <v>99</v>
      </c>
      <c r="E777" s="395">
        <v>99</v>
      </c>
      <c r="F777" s="395">
        <v>99</v>
      </c>
      <c r="G777" s="395">
        <v>99</v>
      </c>
      <c r="H777" s="395">
        <v>99</v>
      </c>
      <c r="I777" s="395">
        <v>99</v>
      </c>
      <c r="J777" s="395">
        <v>999</v>
      </c>
      <c r="K777" s="395">
        <v>99</v>
      </c>
      <c r="L777" s="395">
        <v>99</v>
      </c>
      <c r="M777" s="395">
        <v>66</v>
      </c>
      <c r="N777" s="395">
        <v>99</v>
      </c>
      <c r="O777" s="395">
        <v>99</v>
      </c>
      <c r="P777" s="395">
        <v>9999</v>
      </c>
      <c r="Q777" s="395">
        <v>1280</v>
      </c>
      <c r="R777" s="395">
        <v>13292</v>
      </c>
      <c r="S777" s="395">
        <v>13258</v>
      </c>
      <c r="T777" s="395">
        <v>0</v>
      </c>
      <c r="U777" s="395">
        <v>66</v>
      </c>
      <c r="V777" s="395">
        <v>83.494900848515698</v>
      </c>
      <c r="W777" s="395">
        <v>76.881561321466066</v>
      </c>
      <c r="X777" s="395">
        <v>1.3842913030394219</v>
      </c>
      <c r="Y777" s="395">
        <v>2.7685826060788439</v>
      </c>
      <c r="Z777" s="395">
        <v>0</v>
      </c>
      <c r="AA777" s="395">
        <v>11.53117209981467</v>
      </c>
      <c r="AB777" s="395">
        <v>0</v>
      </c>
      <c r="AC777" s="395"/>
      <c r="AD777" s="395">
        <v>0.90104075223209568</v>
      </c>
      <c r="AE777" s="395">
        <v>0.81591072006925058</v>
      </c>
      <c r="AF777" s="395">
        <v>392</v>
      </c>
      <c r="AG777" s="395">
        <v>0</v>
      </c>
      <c r="AH777" s="395">
        <v>0</v>
      </c>
      <c r="AI777" s="395">
        <v>272</v>
      </c>
      <c r="AJ777" s="395">
        <v>953</v>
      </c>
      <c r="AK777" s="395">
        <v>233</v>
      </c>
      <c r="AL777" s="395">
        <v>1281</v>
      </c>
      <c r="AM777" s="395">
        <v>1</v>
      </c>
      <c r="AN777" s="395">
        <v>227</v>
      </c>
      <c r="AO777" s="395">
        <v>200</v>
      </c>
      <c r="AP777" s="395">
        <v>667</v>
      </c>
    </row>
    <row r="778" spans="1:42">
      <c r="A778" s="395">
        <v>10</v>
      </c>
      <c r="B778" s="395">
        <v>62</v>
      </c>
      <c r="C778" s="395">
        <v>2022</v>
      </c>
      <c r="D778" s="395">
        <v>99</v>
      </c>
      <c r="E778" s="395">
        <v>99</v>
      </c>
      <c r="F778" s="395">
        <v>99</v>
      </c>
      <c r="G778" s="395">
        <v>99</v>
      </c>
      <c r="H778" s="395">
        <v>99</v>
      </c>
      <c r="I778" s="395">
        <v>99</v>
      </c>
      <c r="J778" s="395">
        <v>999</v>
      </c>
      <c r="K778" s="395">
        <v>99</v>
      </c>
      <c r="L778" s="395">
        <v>99</v>
      </c>
      <c r="M778" s="395">
        <v>67</v>
      </c>
      <c r="N778" s="395">
        <v>99</v>
      </c>
      <c r="O778" s="395">
        <v>99</v>
      </c>
      <c r="P778" s="395">
        <v>9999</v>
      </c>
      <c r="Q778" s="395">
        <v>613</v>
      </c>
      <c r="R778" s="395">
        <v>2062</v>
      </c>
      <c r="S778" s="395">
        <v>2055</v>
      </c>
      <c r="T778" s="395">
        <v>5.3346265761396701E-3</v>
      </c>
      <c r="U778" s="395">
        <v>67</v>
      </c>
      <c r="V778" s="395">
        <v>83.622942220043058</v>
      </c>
      <c r="W778" s="395">
        <v>76.96504622871025</v>
      </c>
      <c r="X778" s="395">
        <v>0.7759456838021338</v>
      </c>
      <c r="Y778" s="395">
        <v>1.5518913676042676</v>
      </c>
      <c r="Z778" s="395">
        <v>0</v>
      </c>
      <c r="AA778" s="395">
        <v>11.979714475527578</v>
      </c>
      <c r="AB778" s="395">
        <v>0</v>
      </c>
      <c r="AC778" s="395"/>
      <c r="AD778" s="395">
        <v>0.13977926806369109</v>
      </c>
      <c r="AE778" s="395">
        <v>0.12660410601062197</v>
      </c>
      <c r="AF778" s="395">
        <v>69</v>
      </c>
      <c r="AG778" s="395">
        <v>0</v>
      </c>
      <c r="AH778" s="395">
        <v>0</v>
      </c>
      <c r="AI778" s="395">
        <v>49</v>
      </c>
      <c r="AJ778" s="395">
        <v>152</v>
      </c>
      <c r="AK778" s="395">
        <v>37</v>
      </c>
      <c r="AL778" s="395">
        <v>233</v>
      </c>
      <c r="AM778" s="395">
        <v>0</v>
      </c>
      <c r="AN778" s="395">
        <v>34</v>
      </c>
      <c r="AO778" s="395">
        <v>33</v>
      </c>
      <c r="AP778" s="395">
        <v>323</v>
      </c>
    </row>
    <row r="779" spans="1:42">
      <c r="A779" s="395">
        <v>10</v>
      </c>
      <c r="B779" s="395">
        <v>63</v>
      </c>
      <c r="C779" s="395">
        <v>2022</v>
      </c>
      <c r="D779" s="395">
        <v>99</v>
      </c>
      <c r="E779" s="395">
        <v>99</v>
      </c>
      <c r="F779" s="395">
        <v>99</v>
      </c>
      <c r="G779" s="395">
        <v>99</v>
      </c>
      <c r="H779" s="395">
        <v>99</v>
      </c>
      <c r="I779" s="395">
        <v>99</v>
      </c>
      <c r="J779" s="395">
        <v>999</v>
      </c>
      <c r="K779" s="395">
        <v>99</v>
      </c>
      <c r="L779" s="395">
        <v>99</v>
      </c>
      <c r="M779" s="395">
        <v>68</v>
      </c>
      <c r="N779" s="395">
        <v>99</v>
      </c>
      <c r="O779" s="395">
        <v>99</v>
      </c>
      <c r="P779" s="395">
        <v>9999</v>
      </c>
      <c r="Q779" s="395">
        <v>128</v>
      </c>
      <c r="R779" s="395">
        <v>212</v>
      </c>
      <c r="S779" s="395">
        <v>211</v>
      </c>
      <c r="T779" s="395">
        <v>0.13207547169811323</v>
      </c>
      <c r="U779" s="395">
        <v>68</v>
      </c>
      <c r="V779" s="395">
        <v>85.530903246676544</v>
      </c>
      <c r="W779" s="395">
        <v>78.604739336492898</v>
      </c>
      <c r="X779" s="395">
        <v>0</v>
      </c>
      <c r="Y779" s="395">
        <v>0</v>
      </c>
      <c r="Z779" s="395">
        <v>0</v>
      </c>
      <c r="AA779" s="395">
        <v>11.191735961949874</v>
      </c>
      <c r="AB779" s="395">
        <v>0</v>
      </c>
      <c r="AC779" s="395"/>
      <c r="AD779" s="395">
        <v>1.4371098365423144E-2</v>
      </c>
      <c r="AE779" s="395">
        <v>1.3276194835054062E-2</v>
      </c>
      <c r="AF779" s="395">
        <v>10</v>
      </c>
      <c r="AG779" s="395">
        <v>0</v>
      </c>
      <c r="AH779" s="395">
        <v>0</v>
      </c>
      <c r="AI779" s="395">
        <v>6</v>
      </c>
      <c r="AJ779" s="395">
        <v>15</v>
      </c>
      <c r="AK779" s="395">
        <v>3</v>
      </c>
      <c r="AL779" s="395">
        <v>26</v>
      </c>
      <c r="AM779" s="395">
        <v>0</v>
      </c>
      <c r="AN779" s="395">
        <v>5</v>
      </c>
      <c r="AO779" s="395">
        <v>4</v>
      </c>
      <c r="AP779" s="395">
        <v>73</v>
      </c>
    </row>
    <row r="780" spans="1:42">
      <c r="A780" s="395">
        <v>10</v>
      </c>
      <c r="B780" s="395">
        <v>64</v>
      </c>
      <c r="C780" s="395">
        <v>2021</v>
      </c>
      <c r="D780" s="395">
        <v>99</v>
      </c>
      <c r="E780" s="395">
        <v>99</v>
      </c>
      <c r="F780" s="395">
        <v>99</v>
      </c>
      <c r="G780" s="395">
        <v>99</v>
      </c>
      <c r="H780" s="395">
        <v>99</v>
      </c>
      <c r="I780" s="395">
        <v>99</v>
      </c>
      <c r="J780" s="395">
        <v>999</v>
      </c>
      <c r="K780" s="395">
        <v>99</v>
      </c>
      <c r="L780" s="395">
        <v>99</v>
      </c>
      <c r="M780" s="395">
        <v>48</v>
      </c>
      <c r="N780" s="395">
        <v>99</v>
      </c>
      <c r="O780" s="395">
        <v>99</v>
      </c>
      <c r="P780" s="395">
        <v>9999</v>
      </c>
      <c r="Q780" s="395">
        <v>507</v>
      </c>
      <c r="R780" s="395">
        <v>1134</v>
      </c>
      <c r="S780" s="395">
        <v>1115</v>
      </c>
      <c r="T780" s="395">
        <v>7.8659611992945315</v>
      </c>
      <c r="U780" s="395">
        <v>48</v>
      </c>
      <c r="V780" s="395">
        <v>98.940372833760165</v>
      </c>
      <c r="W780" s="395">
        <v>90.752367713004404</v>
      </c>
      <c r="X780" s="395">
        <v>0.97001763668430319</v>
      </c>
      <c r="Y780" s="395">
        <v>1.9400352733686064</v>
      </c>
      <c r="Z780" s="395">
        <v>47.442680776014093</v>
      </c>
      <c r="AA780" s="395">
        <v>14.935207831127659</v>
      </c>
      <c r="AB780" s="395">
        <v>0</v>
      </c>
      <c r="AC780" s="395"/>
      <c r="AD780" s="395">
        <v>7.5424239899418946E-2</v>
      </c>
      <c r="AE780" s="395">
        <v>8.0144111613827063E-2</v>
      </c>
      <c r="AF780" s="395">
        <v>11</v>
      </c>
      <c r="AG780" s="395">
        <v>0</v>
      </c>
      <c r="AH780" s="395">
        <v>0</v>
      </c>
      <c r="AI780" s="395">
        <v>5</v>
      </c>
      <c r="AJ780" s="395">
        <v>54</v>
      </c>
      <c r="AK780" s="395">
        <v>5</v>
      </c>
      <c r="AL780" s="395">
        <v>56</v>
      </c>
      <c r="AM780" s="395">
        <v>0</v>
      </c>
      <c r="AN780" s="395">
        <v>13</v>
      </c>
      <c r="AO780" s="395">
        <v>8</v>
      </c>
      <c r="AP780" s="395">
        <v>238</v>
      </c>
    </row>
    <row r="781" spans="1:42">
      <c r="A781" s="395">
        <v>10</v>
      </c>
      <c r="B781" s="395">
        <v>65</v>
      </c>
      <c r="C781" s="395">
        <v>2021</v>
      </c>
      <c r="D781" s="395">
        <v>99</v>
      </c>
      <c r="E781" s="395">
        <v>99</v>
      </c>
      <c r="F781" s="395">
        <v>99</v>
      </c>
      <c r="G781" s="395">
        <v>99</v>
      </c>
      <c r="H781" s="395">
        <v>99</v>
      </c>
      <c r="I781" s="395">
        <v>99</v>
      </c>
      <c r="J781" s="395">
        <v>999</v>
      </c>
      <c r="K781" s="395">
        <v>99</v>
      </c>
      <c r="L781" s="395">
        <v>99</v>
      </c>
      <c r="M781" s="395">
        <v>49</v>
      </c>
      <c r="N781" s="395">
        <v>99</v>
      </c>
      <c r="O781" s="395">
        <v>99</v>
      </c>
      <c r="P781" s="395">
        <v>9999</v>
      </c>
      <c r="Q781" s="395">
        <v>386</v>
      </c>
      <c r="R781" s="395">
        <v>594</v>
      </c>
      <c r="S781" s="395">
        <v>594</v>
      </c>
      <c r="T781" s="395">
        <v>8.0151515151515138</v>
      </c>
      <c r="U781" s="395">
        <v>49</v>
      </c>
      <c r="V781" s="395">
        <v>99.178732066056014</v>
      </c>
      <c r="W781" s="395">
        <v>91.541969696969758</v>
      </c>
      <c r="X781" s="395">
        <v>0.67340067340067344</v>
      </c>
      <c r="Y781" s="395">
        <v>1.3468013468013469</v>
      </c>
      <c r="Z781" s="395">
        <v>66.161616161616152</v>
      </c>
      <c r="AA781" s="395">
        <v>12.001320788385797</v>
      </c>
      <c r="AB781" s="395">
        <v>0</v>
      </c>
      <c r="AC781" s="395"/>
      <c r="AD781" s="395">
        <v>3.9507935185409904E-2</v>
      </c>
      <c r="AE781" s="395">
        <v>4.3067085754430669E-2</v>
      </c>
      <c r="AF781" s="395">
        <v>6</v>
      </c>
      <c r="AG781" s="395">
        <v>0</v>
      </c>
      <c r="AH781" s="395">
        <v>0</v>
      </c>
      <c r="AI781" s="395">
        <v>1</v>
      </c>
      <c r="AJ781" s="395">
        <v>31</v>
      </c>
      <c r="AK781" s="395">
        <v>2</v>
      </c>
      <c r="AL781" s="395">
        <v>30</v>
      </c>
      <c r="AM781" s="395">
        <v>0</v>
      </c>
      <c r="AN781" s="395">
        <v>20</v>
      </c>
      <c r="AO781" s="395">
        <v>5</v>
      </c>
      <c r="AP781" s="395">
        <v>180</v>
      </c>
    </row>
    <row r="782" spans="1:42">
      <c r="A782" s="395">
        <v>10</v>
      </c>
      <c r="B782" s="395">
        <v>66</v>
      </c>
      <c r="C782" s="395">
        <v>2021</v>
      </c>
      <c r="D782" s="395">
        <v>99</v>
      </c>
      <c r="E782" s="395">
        <v>99</v>
      </c>
      <c r="F782" s="395">
        <v>99</v>
      </c>
      <c r="G782" s="395">
        <v>99</v>
      </c>
      <c r="H782" s="395">
        <v>99</v>
      </c>
      <c r="I782" s="395">
        <v>99</v>
      </c>
      <c r="J782" s="395">
        <v>999</v>
      </c>
      <c r="K782" s="395">
        <v>99</v>
      </c>
      <c r="L782" s="395">
        <v>99</v>
      </c>
      <c r="M782" s="395">
        <v>50</v>
      </c>
      <c r="N782" s="395">
        <v>99</v>
      </c>
      <c r="O782" s="395">
        <v>99</v>
      </c>
      <c r="P782" s="395">
        <v>9999</v>
      </c>
      <c r="Q782" s="395">
        <v>590</v>
      </c>
      <c r="R782" s="395">
        <v>1147</v>
      </c>
      <c r="S782" s="395">
        <v>1147</v>
      </c>
      <c r="T782" s="395">
        <v>11</v>
      </c>
      <c r="U782" s="395">
        <v>50</v>
      </c>
      <c r="V782" s="395">
        <v>99.522320699058724</v>
      </c>
      <c r="W782" s="395">
        <v>91.859102005231065</v>
      </c>
      <c r="X782" s="395">
        <v>0.95902353966870091</v>
      </c>
      <c r="Y782" s="395">
        <v>1.918047079337402</v>
      </c>
      <c r="Z782" s="395">
        <v>63.295553618134257</v>
      </c>
      <c r="AA782" s="395">
        <v>11.800018049099064</v>
      </c>
      <c r="AB782" s="395">
        <v>0</v>
      </c>
      <c r="AC782" s="395"/>
      <c r="AD782" s="395">
        <v>7.6288891679571008E-2</v>
      </c>
      <c r="AE782" s="395">
        <v>8.344962716815639E-2</v>
      </c>
      <c r="AF782" s="395">
        <v>17</v>
      </c>
      <c r="AG782" s="395">
        <v>0</v>
      </c>
      <c r="AH782" s="395">
        <v>0</v>
      </c>
      <c r="AI782" s="395">
        <v>15</v>
      </c>
      <c r="AJ782" s="395">
        <v>41</v>
      </c>
      <c r="AK782" s="395">
        <v>6</v>
      </c>
      <c r="AL782" s="395">
        <v>68</v>
      </c>
      <c r="AM782" s="395">
        <v>0</v>
      </c>
      <c r="AN782" s="395">
        <v>18</v>
      </c>
      <c r="AO782" s="395">
        <v>12</v>
      </c>
      <c r="AP782" s="395">
        <v>273</v>
      </c>
    </row>
    <row r="783" spans="1:42">
      <c r="A783" s="395">
        <v>10</v>
      </c>
      <c r="B783" s="395">
        <v>67</v>
      </c>
      <c r="C783" s="395">
        <v>2021</v>
      </c>
      <c r="D783" s="395">
        <v>99</v>
      </c>
      <c r="E783" s="395">
        <v>99</v>
      </c>
      <c r="F783" s="395">
        <v>99</v>
      </c>
      <c r="G783" s="395">
        <v>99</v>
      </c>
      <c r="H783" s="395">
        <v>99</v>
      </c>
      <c r="I783" s="395">
        <v>99</v>
      </c>
      <c r="J783" s="395">
        <v>999</v>
      </c>
      <c r="K783" s="395">
        <v>99</v>
      </c>
      <c r="L783" s="395">
        <v>99</v>
      </c>
      <c r="M783" s="395">
        <v>51</v>
      </c>
      <c r="N783" s="395">
        <v>99</v>
      </c>
      <c r="O783" s="395">
        <v>99</v>
      </c>
      <c r="P783" s="395">
        <v>9999</v>
      </c>
      <c r="Q783" s="395">
        <v>802</v>
      </c>
      <c r="R783" s="395">
        <v>2111</v>
      </c>
      <c r="S783" s="395">
        <v>2111</v>
      </c>
      <c r="T783" s="395">
        <v>11</v>
      </c>
      <c r="U783" s="395">
        <v>51</v>
      </c>
      <c r="V783" s="395">
        <v>98.753811357009994</v>
      </c>
      <c r="W783" s="395">
        <v>91.149767882520223</v>
      </c>
      <c r="X783" s="395">
        <v>1.0421601136901939</v>
      </c>
      <c r="Y783" s="395">
        <v>2.0843202273803878</v>
      </c>
      <c r="Z783" s="395">
        <v>65.892941733775444</v>
      </c>
      <c r="AA783" s="395">
        <v>10.325357168478856</v>
      </c>
      <c r="AB783" s="395">
        <v>0</v>
      </c>
      <c r="AC783" s="395"/>
      <c r="AD783" s="395">
        <v>0.1404061467616167</v>
      </c>
      <c r="AE783" s="395">
        <v>0.15239916504129691</v>
      </c>
      <c r="AF783" s="395">
        <v>30</v>
      </c>
      <c r="AG783" s="395">
        <v>0</v>
      </c>
      <c r="AH783" s="395">
        <v>0</v>
      </c>
      <c r="AI783" s="395">
        <v>11</v>
      </c>
      <c r="AJ783" s="395">
        <v>99</v>
      </c>
      <c r="AK783" s="395">
        <v>19</v>
      </c>
      <c r="AL783" s="395">
        <v>125</v>
      </c>
      <c r="AM783" s="395">
        <v>0</v>
      </c>
      <c r="AN783" s="395">
        <v>43</v>
      </c>
      <c r="AO783" s="395">
        <v>16</v>
      </c>
      <c r="AP783" s="395">
        <v>376</v>
      </c>
    </row>
    <row r="784" spans="1:42">
      <c r="A784" s="395">
        <v>10</v>
      </c>
      <c r="B784" s="395">
        <v>68</v>
      </c>
      <c r="C784" s="395">
        <v>2021</v>
      </c>
      <c r="D784" s="395">
        <v>99</v>
      </c>
      <c r="E784" s="395">
        <v>99</v>
      </c>
      <c r="F784" s="395">
        <v>99</v>
      </c>
      <c r="G784" s="395">
        <v>99</v>
      </c>
      <c r="H784" s="395">
        <v>99</v>
      </c>
      <c r="I784" s="395">
        <v>99</v>
      </c>
      <c r="J784" s="395">
        <v>999</v>
      </c>
      <c r="K784" s="395">
        <v>99</v>
      </c>
      <c r="L784" s="395">
        <v>99</v>
      </c>
      <c r="M784" s="395">
        <v>52</v>
      </c>
      <c r="N784" s="395">
        <v>99</v>
      </c>
      <c r="O784" s="395">
        <v>99</v>
      </c>
      <c r="P784" s="395">
        <v>9999</v>
      </c>
      <c r="Q784" s="395">
        <v>1074</v>
      </c>
      <c r="R784" s="395">
        <v>3853</v>
      </c>
      <c r="S784" s="395">
        <v>3852</v>
      </c>
      <c r="T784" s="395">
        <v>10.999480923955362</v>
      </c>
      <c r="U784" s="395">
        <v>52</v>
      </c>
      <c r="V784" s="395">
        <v>98.349930640637595</v>
      </c>
      <c r="W784" s="395">
        <v>90.76673156801651</v>
      </c>
      <c r="X784" s="395">
        <v>0.83052167142486388</v>
      </c>
      <c r="Y784" s="395">
        <v>1.6610433428497275</v>
      </c>
      <c r="Z784" s="395">
        <v>67.090578769789772</v>
      </c>
      <c r="AA784" s="395">
        <v>10.167093747100498</v>
      </c>
      <c r="AB784" s="395">
        <v>0</v>
      </c>
      <c r="AC784" s="395"/>
      <c r="AD784" s="395">
        <v>0.25626948530199378</v>
      </c>
      <c r="AE784" s="395">
        <v>0.2769183676264006</v>
      </c>
      <c r="AF784" s="395">
        <v>52</v>
      </c>
      <c r="AG784" s="395">
        <v>0</v>
      </c>
      <c r="AH784" s="395">
        <v>0</v>
      </c>
      <c r="AI784" s="395">
        <v>26</v>
      </c>
      <c r="AJ784" s="395">
        <v>185</v>
      </c>
      <c r="AK784" s="395">
        <v>42</v>
      </c>
      <c r="AL784" s="395">
        <v>217</v>
      </c>
      <c r="AM784" s="395">
        <v>0</v>
      </c>
      <c r="AN784" s="395">
        <v>75</v>
      </c>
      <c r="AO784" s="395">
        <v>33</v>
      </c>
      <c r="AP784" s="395">
        <v>503</v>
      </c>
    </row>
    <row r="785" spans="1:42">
      <c r="A785" s="395">
        <v>10</v>
      </c>
      <c r="B785" s="395">
        <v>69</v>
      </c>
      <c r="C785" s="395">
        <v>2021</v>
      </c>
      <c r="D785" s="395">
        <v>99</v>
      </c>
      <c r="E785" s="395">
        <v>99</v>
      </c>
      <c r="F785" s="395">
        <v>99</v>
      </c>
      <c r="G785" s="395">
        <v>99</v>
      </c>
      <c r="H785" s="395">
        <v>99</v>
      </c>
      <c r="I785" s="395">
        <v>99</v>
      </c>
      <c r="J785" s="395">
        <v>999</v>
      </c>
      <c r="K785" s="395">
        <v>99</v>
      </c>
      <c r="L785" s="395">
        <v>99</v>
      </c>
      <c r="M785" s="395">
        <v>53</v>
      </c>
      <c r="N785" s="395">
        <v>99</v>
      </c>
      <c r="O785" s="395">
        <v>99</v>
      </c>
      <c r="P785" s="395">
        <v>9999</v>
      </c>
      <c r="Q785" s="395">
        <v>1216</v>
      </c>
      <c r="R785" s="395">
        <v>7102</v>
      </c>
      <c r="S785" s="395">
        <v>7102</v>
      </c>
      <c r="T785" s="395">
        <v>11</v>
      </c>
      <c r="U785" s="395">
        <v>53</v>
      </c>
      <c r="V785" s="395">
        <v>97.797685970686317</v>
      </c>
      <c r="W785" s="395">
        <v>90.267264150943447</v>
      </c>
      <c r="X785" s="395">
        <v>1.0137989298789076</v>
      </c>
      <c r="Y785" s="395">
        <v>2.0275978597578153</v>
      </c>
      <c r="Z785" s="395">
        <v>66.065896930442122</v>
      </c>
      <c r="AA785" s="395">
        <v>9.7369690168641583</v>
      </c>
      <c r="AB785" s="395">
        <v>0</v>
      </c>
      <c r="AC785" s="395"/>
      <c r="AD785" s="395">
        <v>0.47236591866461486</v>
      </c>
      <c r="AE785" s="395">
        <v>0.50774976977236719</v>
      </c>
      <c r="AF785" s="395">
        <v>99</v>
      </c>
      <c r="AG785" s="395">
        <v>0</v>
      </c>
      <c r="AH785" s="395">
        <v>0</v>
      </c>
      <c r="AI785" s="395">
        <v>45</v>
      </c>
      <c r="AJ785" s="395">
        <v>353</v>
      </c>
      <c r="AK785" s="395">
        <v>70</v>
      </c>
      <c r="AL785" s="395">
        <v>428</v>
      </c>
      <c r="AM785" s="395">
        <v>0</v>
      </c>
      <c r="AN785" s="395">
        <v>138</v>
      </c>
      <c r="AO785" s="395">
        <v>74</v>
      </c>
      <c r="AP785" s="395">
        <v>574</v>
      </c>
    </row>
    <row r="786" spans="1:42">
      <c r="A786" s="395">
        <v>10</v>
      </c>
      <c r="B786" s="395">
        <v>70</v>
      </c>
      <c r="C786" s="395">
        <v>2021</v>
      </c>
      <c r="D786" s="395">
        <v>99</v>
      </c>
      <c r="E786" s="395">
        <v>99</v>
      </c>
      <c r="F786" s="395">
        <v>99</v>
      </c>
      <c r="G786" s="395">
        <v>99</v>
      </c>
      <c r="H786" s="395">
        <v>99</v>
      </c>
      <c r="I786" s="395">
        <v>99</v>
      </c>
      <c r="J786" s="395">
        <v>999</v>
      </c>
      <c r="K786" s="395">
        <v>99</v>
      </c>
      <c r="L786" s="395">
        <v>99</v>
      </c>
      <c r="M786" s="395">
        <v>54</v>
      </c>
      <c r="N786" s="395">
        <v>99</v>
      </c>
      <c r="O786" s="395">
        <v>99</v>
      </c>
      <c r="P786" s="395">
        <v>9999</v>
      </c>
      <c r="Q786" s="395">
        <v>1398</v>
      </c>
      <c r="R786" s="395">
        <v>12993</v>
      </c>
      <c r="S786" s="395">
        <v>12993</v>
      </c>
      <c r="T786" s="395">
        <v>11.002770722696837</v>
      </c>
      <c r="U786" s="395">
        <v>54</v>
      </c>
      <c r="V786" s="395">
        <v>97.138007222657521</v>
      </c>
      <c r="W786" s="395">
        <v>89.658380666513054</v>
      </c>
      <c r="X786" s="395">
        <v>0.96975294389286526</v>
      </c>
      <c r="Y786" s="395">
        <v>1.9395058877857303</v>
      </c>
      <c r="Z786" s="395">
        <v>67.074578619256499</v>
      </c>
      <c r="AA786" s="395">
        <v>9.4144795244057633</v>
      </c>
      <c r="AB786" s="395">
        <v>0</v>
      </c>
      <c r="AC786" s="395"/>
      <c r="AD786" s="395">
        <v>0.86418619842429467</v>
      </c>
      <c r="AE786" s="395">
        <v>0.92265452596036501</v>
      </c>
      <c r="AF786" s="395">
        <v>179</v>
      </c>
      <c r="AG786" s="395">
        <v>0</v>
      </c>
      <c r="AH786" s="395">
        <v>0</v>
      </c>
      <c r="AI786" s="395">
        <v>66</v>
      </c>
      <c r="AJ786" s="395">
        <v>621</v>
      </c>
      <c r="AK786" s="395">
        <v>129</v>
      </c>
      <c r="AL786" s="395">
        <v>780</v>
      </c>
      <c r="AM786" s="395">
        <v>0</v>
      </c>
      <c r="AN786" s="395">
        <v>239</v>
      </c>
      <c r="AO786" s="395">
        <v>131</v>
      </c>
      <c r="AP786" s="395">
        <v>679</v>
      </c>
    </row>
    <row r="787" spans="1:42">
      <c r="A787" s="395">
        <v>10</v>
      </c>
      <c r="B787" s="395">
        <v>71</v>
      </c>
      <c r="C787" s="395">
        <v>2021</v>
      </c>
      <c r="D787" s="395">
        <v>99</v>
      </c>
      <c r="E787" s="395">
        <v>99</v>
      </c>
      <c r="F787" s="395">
        <v>99</v>
      </c>
      <c r="G787" s="395">
        <v>99</v>
      </c>
      <c r="H787" s="395">
        <v>99</v>
      </c>
      <c r="I787" s="395">
        <v>99</v>
      </c>
      <c r="J787" s="395">
        <v>999</v>
      </c>
      <c r="K787" s="395">
        <v>99</v>
      </c>
      <c r="L787" s="395">
        <v>99</v>
      </c>
      <c r="M787" s="395">
        <v>55</v>
      </c>
      <c r="N787" s="395">
        <v>99</v>
      </c>
      <c r="O787" s="395">
        <v>99</v>
      </c>
      <c r="P787" s="395">
        <v>9999</v>
      </c>
      <c r="Q787" s="395">
        <v>1555</v>
      </c>
      <c r="R787" s="395">
        <v>23254</v>
      </c>
      <c r="S787" s="395">
        <v>23252</v>
      </c>
      <c r="T787" s="395">
        <v>13.99892491614346</v>
      </c>
      <c r="U787" s="395">
        <v>55</v>
      </c>
      <c r="V787" s="395">
        <v>96.729083428837185</v>
      </c>
      <c r="W787" s="395">
        <v>89.277731377946012</v>
      </c>
      <c r="X787" s="395">
        <v>1.0793841919669731</v>
      </c>
      <c r="Y787" s="395">
        <v>2.1587683839339462</v>
      </c>
      <c r="Z787" s="395">
        <v>66.672400447234878</v>
      </c>
      <c r="AA787" s="395">
        <v>9.0164920102538879</v>
      </c>
      <c r="AB787" s="395">
        <v>0</v>
      </c>
      <c r="AC787" s="395"/>
      <c r="AD787" s="395">
        <v>1.546662499665862</v>
      </c>
      <c r="AE787" s="395">
        <v>1.6441530691185562</v>
      </c>
      <c r="AF787" s="395">
        <v>319</v>
      </c>
      <c r="AG787" s="395">
        <v>0</v>
      </c>
      <c r="AH787" s="395">
        <v>0</v>
      </c>
      <c r="AI787" s="395">
        <v>99</v>
      </c>
      <c r="AJ787" s="395">
        <v>1241</v>
      </c>
      <c r="AK787" s="395">
        <v>274</v>
      </c>
      <c r="AL787" s="395">
        <v>1344</v>
      </c>
      <c r="AM787" s="395">
        <v>0</v>
      </c>
      <c r="AN787" s="395">
        <v>428</v>
      </c>
      <c r="AO787" s="395">
        <v>227</v>
      </c>
      <c r="AP787" s="395">
        <v>753</v>
      </c>
    </row>
    <row r="788" spans="1:42">
      <c r="A788" s="395">
        <v>10</v>
      </c>
      <c r="B788" s="395">
        <v>72</v>
      </c>
      <c r="C788" s="395">
        <v>2021</v>
      </c>
      <c r="D788" s="395">
        <v>99</v>
      </c>
      <c r="E788" s="395">
        <v>99</v>
      </c>
      <c r="F788" s="395">
        <v>99</v>
      </c>
      <c r="G788" s="395">
        <v>99</v>
      </c>
      <c r="H788" s="395">
        <v>99</v>
      </c>
      <c r="I788" s="395">
        <v>99</v>
      </c>
      <c r="J788" s="395">
        <v>999</v>
      </c>
      <c r="K788" s="395">
        <v>99</v>
      </c>
      <c r="L788" s="395">
        <v>99</v>
      </c>
      <c r="M788" s="395">
        <v>56</v>
      </c>
      <c r="N788" s="395">
        <v>99</v>
      </c>
      <c r="O788" s="395">
        <v>99</v>
      </c>
      <c r="P788" s="395">
        <v>9999</v>
      </c>
      <c r="Q788" s="395">
        <v>1629</v>
      </c>
      <c r="R788" s="395">
        <v>40934</v>
      </c>
      <c r="S788" s="395">
        <v>40932</v>
      </c>
      <c r="T788" s="395">
        <v>14.000488591391024</v>
      </c>
      <c r="U788" s="395">
        <v>56</v>
      </c>
      <c r="V788" s="395">
        <v>96.133109385552217</v>
      </c>
      <c r="W788" s="395">
        <v>88.729294439558416</v>
      </c>
      <c r="X788" s="395">
        <v>1.1091024576146968</v>
      </c>
      <c r="Y788" s="395">
        <v>2.2182049152293937</v>
      </c>
      <c r="Z788" s="395">
        <v>67.13978599697073</v>
      </c>
      <c r="AA788" s="395">
        <v>8.7068602061432063</v>
      </c>
      <c r="AB788" s="395">
        <v>0</v>
      </c>
      <c r="AC788" s="395"/>
      <c r="AD788" s="395">
        <v>2.7225889206726754</v>
      </c>
      <c r="AE788" s="395">
        <v>2.8765291593153104</v>
      </c>
      <c r="AF788" s="395">
        <v>558</v>
      </c>
      <c r="AG788" s="395">
        <v>0</v>
      </c>
      <c r="AH788" s="395">
        <v>0</v>
      </c>
      <c r="AI788" s="395">
        <v>181</v>
      </c>
      <c r="AJ788" s="395">
        <v>2121</v>
      </c>
      <c r="AK788" s="395">
        <v>458</v>
      </c>
      <c r="AL788" s="395">
        <v>2533</v>
      </c>
      <c r="AM788" s="395">
        <v>1</v>
      </c>
      <c r="AN788" s="395">
        <v>693.5</v>
      </c>
      <c r="AO788" s="395">
        <v>415</v>
      </c>
      <c r="AP788" s="395">
        <v>799</v>
      </c>
    </row>
    <row r="789" spans="1:42">
      <c r="A789" s="395">
        <v>10</v>
      </c>
      <c r="B789" s="395">
        <v>73</v>
      </c>
      <c r="C789" s="395">
        <v>2021</v>
      </c>
      <c r="D789" s="395">
        <v>99</v>
      </c>
      <c r="E789" s="395">
        <v>99</v>
      </c>
      <c r="F789" s="395">
        <v>99</v>
      </c>
      <c r="G789" s="395">
        <v>99</v>
      </c>
      <c r="H789" s="395">
        <v>99</v>
      </c>
      <c r="I789" s="395">
        <v>99</v>
      </c>
      <c r="J789" s="395">
        <v>999</v>
      </c>
      <c r="K789" s="395">
        <v>99</v>
      </c>
      <c r="L789" s="395">
        <v>99</v>
      </c>
      <c r="M789" s="395">
        <v>57</v>
      </c>
      <c r="N789" s="395">
        <v>99</v>
      </c>
      <c r="O789" s="395">
        <v>99</v>
      </c>
      <c r="P789" s="395">
        <v>9999</v>
      </c>
      <c r="Q789" s="395">
        <v>1715</v>
      </c>
      <c r="R789" s="395">
        <v>68816.78</v>
      </c>
      <c r="S789" s="395">
        <v>68816.78</v>
      </c>
      <c r="T789" s="395">
        <v>14.000915474394469</v>
      </c>
      <c r="U789" s="395">
        <v>57</v>
      </c>
      <c r="V789" s="395">
        <v>95.331266457094557</v>
      </c>
      <c r="W789" s="395">
        <v>87.990758939897276</v>
      </c>
      <c r="X789" s="395">
        <v>1.3528677162750129</v>
      </c>
      <c r="Y789" s="395">
        <v>2.7057354325500258</v>
      </c>
      <c r="Z789" s="395">
        <v>67.211805027785374</v>
      </c>
      <c r="AA789" s="395">
        <v>8.5998214565303428</v>
      </c>
      <c r="AB789" s="395">
        <v>0</v>
      </c>
      <c r="AC789" s="395"/>
      <c r="AD789" s="395">
        <v>4.5771193331794819</v>
      </c>
      <c r="AE789" s="395">
        <v>4.7959008791319278</v>
      </c>
      <c r="AF789" s="395">
        <v>992.9</v>
      </c>
      <c r="AG789" s="395">
        <v>1</v>
      </c>
      <c r="AH789" s="395">
        <v>0</v>
      </c>
      <c r="AI789" s="395">
        <v>302</v>
      </c>
      <c r="AJ789" s="395">
        <v>3552</v>
      </c>
      <c r="AK789" s="395">
        <v>746</v>
      </c>
      <c r="AL789" s="395">
        <v>4366.8999999999996</v>
      </c>
      <c r="AM789" s="395">
        <v>1</v>
      </c>
      <c r="AN789" s="395">
        <v>1131</v>
      </c>
      <c r="AO789" s="395">
        <v>715</v>
      </c>
      <c r="AP789" s="395">
        <v>829</v>
      </c>
    </row>
    <row r="790" spans="1:42">
      <c r="A790" s="395">
        <v>10</v>
      </c>
      <c r="B790" s="395">
        <v>74</v>
      </c>
      <c r="C790" s="395">
        <v>2021</v>
      </c>
      <c r="D790" s="395">
        <v>99</v>
      </c>
      <c r="E790" s="395">
        <v>99</v>
      </c>
      <c r="F790" s="395">
        <v>99</v>
      </c>
      <c r="G790" s="395">
        <v>99</v>
      </c>
      <c r="H790" s="395">
        <v>99</v>
      </c>
      <c r="I790" s="395">
        <v>99</v>
      </c>
      <c r="J790" s="395">
        <v>999</v>
      </c>
      <c r="K790" s="395">
        <v>99</v>
      </c>
      <c r="L790" s="395">
        <v>99</v>
      </c>
      <c r="M790" s="395">
        <v>58</v>
      </c>
      <c r="N790" s="395">
        <v>99</v>
      </c>
      <c r="O790" s="395">
        <v>99</v>
      </c>
      <c r="P790" s="395">
        <v>9999</v>
      </c>
      <c r="Q790" s="395">
        <v>1767</v>
      </c>
      <c r="R790" s="395">
        <v>108636</v>
      </c>
      <c r="S790" s="395">
        <v>108635</v>
      </c>
      <c r="T790" s="395">
        <v>14.001583268897972</v>
      </c>
      <c r="U790" s="395">
        <v>58</v>
      </c>
      <c r="V790" s="395">
        <v>94.634358864987419</v>
      </c>
      <c r="W790" s="395">
        <v>87.347230634694895</v>
      </c>
      <c r="X790" s="395">
        <v>1.3973268529769141</v>
      </c>
      <c r="Y790" s="395">
        <v>2.7946537059538281</v>
      </c>
      <c r="Z790" s="395">
        <v>66.870098309952482</v>
      </c>
      <c r="AA790" s="395">
        <v>8.45587934912575</v>
      </c>
      <c r="AB790" s="395">
        <v>0</v>
      </c>
      <c r="AC790" s="395"/>
      <c r="AD790" s="395">
        <v>7.2255623683538577</v>
      </c>
      <c r="AE790" s="395">
        <v>7.5154968323247902</v>
      </c>
      <c r="AF790" s="395">
        <v>1536</v>
      </c>
      <c r="AG790" s="395">
        <v>0</v>
      </c>
      <c r="AH790" s="395">
        <v>0</v>
      </c>
      <c r="AI790" s="395">
        <v>507</v>
      </c>
      <c r="AJ790" s="395">
        <v>5605</v>
      </c>
      <c r="AK790" s="395">
        <v>1190</v>
      </c>
      <c r="AL790" s="395">
        <v>7047</v>
      </c>
      <c r="AM790" s="395">
        <v>2</v>
      </c>
      <c r="AN790" s="395">
        <v>1750</v>
      </c>
      <c r="AO790" s="395">
        <v>1134</v>
      </c>
      <c r="AP790" s="395">
        <v>856</v>
      </c>
    </row>
    <row r="791" spans="1:42">
      <c r="A791" s="395">
        <v>10</v>
      </c>
      <c r="B791" s="395">
        <v>75</v>
      </c>
      <c r="C791" s="395">
        <v>2021</v>
      </c>
      <c r="D791" s="395">
        <v>99</v>
      </c>
      <c r="E791" s="395">
        <v>99</v>
      </c>
      <c r="F791" s="395">
        <v>99</v>
      </c>
      <c r="G791" s="395">
        <v>99</v>
      </c>
      <c r="H791" s="395">
        <v>99</v>
      </c>
      <c r="I791" s="395">
        <v>99</v>
      </c>
      <c r="J791" s="395">
        <v>999</v>
      </c>
      <c r="K791" s="395">
        <v>99</v>
      </c>
      <c r="L791" s="395">
        <v>99</v>
      </c>
      <c r="M791" s="395">
        <v>59</v>
      </c>
      <c r="N791" s="395">
        <v>99</v>
      </c>
      <c r="O791" s="395">
        <v>99</v>
      </c>
      <c r="P791" s="395">
        <v>9999</v>
      </c>
      <c r="Q791" s="395">
        <v>1804</v>
      </c>
      <c r="R791" s="395">
        <v>158170</v>
      </c>
      <c r="S791" s="395">
        <v>158168</v>
      </c>
      <c r="T791" s="395">
        <v>14.001283429221722</v>
      </c>
      <c r="U791" s="395">
        <v>59</v>
      </c>
      <c r="V791" s="395">
        <v>93.728341459878564</v>
      </c>
      <c r="W791" s="395">
        <v>86.510980350007017</v>
      </c>
      <c r="X791" s="395">
        <v>1.4971233482961372</v>
      </c>
      <c r="Y791" s="395">
        <v>2.9942466965922745</v>
      </c>
      <c r="Z791" s="395">
        <v>66.931150028450404</v>
      </c>
      <c r="AA791" s="395">
        <v>8.4475187801348302</v>
      </c>
      <c r="AB791" s="395">
        <v>0</v>
      </c>
      <c r="AC791" s="395"/>
      <c r="AD791" s="395">
        <v>10.520151697434828</v>
      </c>
      <c r="AE791" s="395">
        <v>10.837488356088738</v>
      </c>
      <c r="AF791" s="395">
        <v>2320</v>
      </c>
      <c r="AG791" s="395">
        <v>1</v>
      </c>
      <c r="AH791" s="395">
        <v>0</v>
      </c>
      <c r="AI791" s="395">
        <v>805</v>
      </c>
      <c r="AJ791" s="395">
        <v>8208.5</v>
      </c>
      <c r="AK791" s="395">
        <v>1748</v>
      </c>
      <c r="AL791" s="395">
        <v>10351</v>
      </c>
      <c r="AM791" s="395">
        <v>4</v>
      </c>
      <c r="AN791" s="395">
        <v>2556.5</v>
      </c>
      <c r="AO791" s="395">
        <v>1623</v>
      </c>
      <c r="AP791" s="395">
        <v>850</v>
      </c>
    </row>
    <row r="792" spans="1:42">
      <c r="A792" s="395">
        <v>10</v>
      </c>
      <c r="B792" s="395">
        <v>76</v>
      </c>
      <c r="C792" s="395">
        <v>2021</v>
      </c>
      <c r="D792" s="395">
        <v>99</v>
      </c>
      <c r="E792" s="395">
        <v>99</v>
      </c>
      <c r="F792" s="395">
        <v>99</v>
      </c>
      <c r="G792" s="395">
        <v>99</v>
      </c>
      <c r="H792" s="395">
        <v>99</v>
      </c>
      <c r="I792" s="395">
        <v>99</v>
      </c>
      <c r="J792" s="395">
        <v>999</v>
      </c>
      <c r="K792" s="395">
        <v>99</v>
      </c>
      <c r="L792" s="395">
        <v>99</v>
      </c>
      <c r="M792" s="395">
        <v>60</v>
      </c>
      <c r="N792" s="395">
        <v>99</v>
      </c>
      <c r="O792" s="395">
        <v>99</v>
      </c>
      <c r="P792" s="395">
        <v>9999</v>
      </c>
      <c r="Q792" s="395">
        <v>1901</v>
      </c>
      <c r="R792" s="395">
        <v>215794</v>
      </c>
      <c r="S792" s="395">
        <v>213106</v>
      </c>
      <c r="T792" s="395">
        <v>16.788214686228528</v>
      </c>
      <c r="U792" s="395">
        <v>60</v>
      </c>
      <c r="V792" s="395">
        <v>93.181408742319647</v>
      </c>
      <c r="W792" s="395">
        <v>85.686840445599714</v>
      </c>
      <c r="X792" s="395">
        <v>1.6765989786555695</v>
      </c>
      <c r="Y792" s="395">
        <v>3.353197957311139</v>
      </c>
      <c r="Z792" s="395">
        <v>65.336849031947153</v>
      </c>
      <c r="AA792" s="395">
        <v>8.6441000045590499</v>
      </c>
      <c r="AB792" s="395">
        <v>0</v>
      </c>
      <c r="AC792" s="395"/>
      <c r="AD792" s="395">
        <v>14.352820480471969</v>
      </c>
      <c r="AE792" s="395">
        <v>14.462673900316076</v>
      </c>
      <c r="AF792" s="395">
        <v>3219</v>
      </c>
      <c r="AG792" s="395">
        <v>1</v>
      </c>
      <c r="AH792" s="395">
        <v>0</v>
      </c>
      <c r="AI792" s="395">
        <v>1073</v>
      </c>
      <c r="AJ792" s="395">
        <v>11433.5</v>
      </c>
      <c r="AK792" s="395">
        <v>2592</v>
      </c>
      <c r="AL792" s="395">
        <v>14640.5</v>
      </c>
      <c r="AM792" s="395">
        <v>8</v>
      </c>
      <c r="AN792" s="395">
        <v>3277</v>
      </c>
      <c r="AO792" s="395">
        <v>2320</v>
      </c>
      <c r="AP792" s="395">
        <v>884</v>
      </c>
    </row>
    <row r="793" spans="1:42">
      <c r="A793" s="395">
        <v>10</v>
      </c>
      <c r="B793" s="395">
        <v>77</v>
      </c>
      <c r="C793" s="395">
        <v>2021</v>
      </c>
      <c r="D793" s="395">
        <v>99</v>
      </c>
      <c r="E793" s="395">
        <v>99</v>
      </c>
      <c r="F793" s="395">
        <v>99</v>
      </c>
      <c r="G793" s="395">
        <v>99</v>
      </c>
      <c r="H793" s="395">
        <v>99</v>
      </c>
      <c r="I793" s="395">
        <v>99</v>
      </c>
      <c r="J793" s="395">
        <v>999</v>
      </c>
      <c r="K793" s="395">
        <v>99</v>
      </c>
      <c r="L793" s="395">
        <v>99</v>
      </c>
      <c r="M793" s="395">
        <v>61</v>
      </c>
      <c r="N793" s="395">
        <v>99</v>
      </c>
      <c r="O793" s="395">
        <v>99</v>
      </c>
      <c r="P793" s="395">
        <v>9999</v>
      </c>
      <c r="Q793" s="395">
        <v>1859</v>
      </c>
      <c r="R793" s="395">
        <v>239652.88</v>
      </c>
      <c r="S793" s="395">
        <v>239627.88</v>
      </c>
      <c r="T793" s="395">
        <v>16.998214083636299</v>
      </c>
      <c r="U793" s="395">
        <v>61</v>
      </c>
      <c r="V793" s="395">
        <v>91.753817200757581</v>
      </c>
      <c r="W793" s="395">
        <v>84.685322175366224</v>
      </c>
      <c r="X793" s="395">
        <v>1.8902339083093849</v>
      </c>
      <c r="Y793" s="395">
        <v>3.7804678166187697</v>
      </c>
      <c r="Z793" s="395">
        <v>65.631174555465392</v>
      </c>
      <c r="AA793" s="395">
        <v>8.6824995723593368</v>
      </c>
      <c r="AB793" s="395">
        <v>0</v>
      </c>
      <c r="AC793" s="395"/>
      <c r="AD793" s="395">
        <v>15.939714562351549</v>
      </c>
      <c r="AE793" s="395">
        <v>16.072531178305049</v>
      </c>
      <c r="AF793" s="395">
        <v>3560</v>
      </c>
      <c r="AG793" s="395">
        <v>1</v>
      </c>
      <c r="AH793" s="395">
        <v>0</v>
      </c>
      <c r="AI793" s="395">
        <v>1375</v>
      </c>
      <c r="AJ793" s="395">
        <v>13032</v>
      </c>
      <c r="AK793" s="395">
        <v>2993.88</v>
      </c>
      <c r="AL793" s="395">
        <v>16945</v>
      </c>
      <c r="AM793" s="395">
        <v>6</v>
      </c>
      <c r="AN793" s="395">
        <v>3538</v>
      </c>
      <c r="AO793" s="395">
        <v>2562</v>
      </c>
      <c r="AP793" s="395">
        <v>864</v>
      </c>
    </row>
    <row r="794" spans="1:42">
      <c r="A794" s="395">
        <v>10</v>
      </c>
      <c r="B794" s="395">
        <v>78</v>
      </c>
      <c r="C794" s="395">
        <v>2021</v>
      </c>
      <c r="D794" s="395">
        <v>99</v>
      </c>
      <c r="E794" s="395">
        <v>99</v>
      </c>
      <c r="F794" s="395">
        <v>99</v>
      </c>
      <c r="G794" s="395">
        <v>99</v>
      </c>
      <c r="H794" s="395">
        <v>99</v>
      </c>
      <c r="I794" s="395">
        <v>99</v>
      </c>
      <c r="J794" s="395">
        <v>999</v>
      </c>
      <c r="K794" s="395">
        <v>99</v>
      </c>
      <c r="L794" s="395">
        <v>99</v>
      </c>
      <c r="M794" s="395">
        <v>62</v>
      </c>
      <c r="N794" s="395">
        <v>99</v>
      </c>
      <c r="O794" s="395">
        <v>99</v>
      </c>
      <c r="P794" s="395">
        <v>9999</v>
      </c>
      <c r="Q794" s="395">
        <v>1843</v>
      </c>
      <c r="R794" s="395">
        <v>235623</v>
      </c>
      <c r="S794" s="395">
        <v>235612</v>
      </c>
      <c r="T794" s="395">
        <v>16.999193627107712</v>
      </c>
      <c r="U794" s="395">
        <v>62</v>
      </c>
      <c r="V794" s="395">
        <v>90.512760167298097</v>
      </c>
      <c r="W794" s="395">
        <v>83.541511765105284</v>
      </c>
      <c r="X794" s="395">
        <v>1.9883457896724848</v>
      </c>
      <c r="Y794" s="395">
        <v>3.9766915793449695</v>
      </c>
      <c r="Z794" s="395">
        <v>63.893168323975154</v>
      </c>
      <c r="AA794" s="395">
        <v>8.9972694051258362</v>
      </c>
      <c r="AB794" s="395">
        <v>0</v>
      </c>
      <c r="AC794" s="395"/>
      <c r="AD794" s="395">
        <v>15.671680491905452</v>
      </c>
      <c r="AE794" s="395">
        <v>15.589727465556235</v>
      </c>
      <c r="AF794" s="395">
        <v>3803</v>
      </c>
      <c r="AG794" s="395">
        <v>1</v>
      </c>
      <c r="AH794" s="395">
        <v>2</v>
      </c>
      <c r="AI794" s="395">
        <v>1519</v>
      </c>
      <c r="AJ794" s="395">
        <v>13286</v>
      </c>
      <c r="AK794" s="395">
        <v>3119</v>
      </c>
      <c r="AL794" s="395">
        <v>17436</v>
      </c>
      <c r="AM794" s="395">
        <v>8</v>
      </c>
      <c r="AN794" s="395">
        <v>3496</v>
      </c>
      <c r="AO794" s="395">
        <v>2586.5</v>
      </c>
      <c r="AP794" s="395">
        <v>859</v>
      </c>
    </row>
    <row r="795" spans="1:42">
      <c r="A795" s="395">
        <v>10</v>
      </c>
      <c r="B795" s="395">
        <v>79</v>
      </c>
      <c r="C795" s="395">
        <v>2021</v>
      </c>
      <c r="D795" s="395">
        <v>99</v>
      </c>
      <c r="E795" s="395">
        <v>99</v>
      </c>
      <c r="F795" s="395">
        <v>99</v>
      </c>
      <c r="G795" s="395">
        <v>99</v>
      </c>
      <c r="H795" s="395">
        <v>99</v>
      </c>
      <c r="I795" s="395">
        <v>99</v>
      </c>
      <c r="J795" s="395">
        <v>999</v>
      </c>
      <c r="K795" s="395">
        <v>99</v>
      </c>
      <c r="L795" s="395">
        <v>99</v>
      </c>
      <c r="M795" s="395">
        <v>63</v>
      </c>
      <c r="N795" s="395">
        <v>99</v>
      </c>
      <c r="O795" s="395">
        <v>99</v>
      </c>
      <c r="P795" s="395">
        <v>9999</v>
      </c>
      <c r="Q795" s="395">
        <v>1798</v>
      </c>
      <c r="R795" s="395">
        <v>189128.88</v>
      </c>
      <c r="S795" s="395">
        <v>189119.88</v>
      </c>
      <c r="T795" s="395">
        <v>16.999175165633083</v>
      </c>
      <c r="U795" s="395">
        <v>63.000000000000014</v>
      </c>
      <c r="V795" s="395">
        <v>88.882962892494746</v>
      </c>
      <c r="W795" s="395">
        <v>82.037160768080454</v>
      </c>
      <c r="X795" s="395">
        <v>2.0901091361615438</v>
      </c>
      <c r="Y795" s="395">
        <v>4.1802182723230876</v>
      </c>
      <c r="Z795" s="395">
        <v>61.966210554411369</v>
      </c>
      <c r="AA795" s="395">
        <v>9.3765594636213105</v>
      </c>
      <c r="AB795" s="395"/>
      <c r="AC795" s="395"/>
      <c r="AD795" s="395">
        <v>12.579278674628227</v>
      </c>
      <c r="AE795" s="395">
        <v>12.288152496036719</v>
      </c>
      <c r="AF795" s="395">
        <v>3329.88</v>
      </c>
      <c r="AG795" s="395">
        <v>2</v>
      </c>
      <c r="AH795" s="395">
        <v>0</v>
      </c>
      <c r="AI795" s="395">
        <v>1395.88</v>
      </c>
      <c r="AJ795" s="395">
        <v>11066</v>
      </c>
      <c r="AK795" s="395">
        <v>2602</v>
      </c>
      <c r="AL795" s="395">
        <v>14410</v>
      </c>
      <c r="AM795" s="395">
        <v>4</v>
      </c>
      <c r="AN795" s="395">
        <v>2812</v>
      </c>
      <c r="AO795" s="395">
        <v>2128</v>
      </c>
      <c r="AP795" s="395">
        <v>853</v>
      </c>
    </row>
    <row r="796" spans="1:42">
      <c r="A796" s="395">
        <v>10</v>
      </c>
      <c r="B796" s="395">
        <v>80</v>
      </c>
      <c r="C796" s="395">
        <v>2021</v>
      </c>
      <c r="D796" s="395">
        <v>99</v>
      </c>
      <c r="E796" s="395">
        <v>99</v>
      </c>
      <c r="F796" s="395">
        <v>99</v>
      </c>
      <c r="G796" s="395">
        <v>99</v>
      </c>
      <c r="H796" s="395">
        <v>99</v>
      </c>
      <c r="I796" s="395">
        <v>99</v>
      </c>
      <c r="J796" s="395">
        <v>999</v>
      </c>
      <c r="K796" s="395">
        <v>99</v>
      </c>
      <c r="L796" s="395">
        <v>99</v>
      </c>
      <c r="M796" s="395">
        <v>64</v>
      </c>
      <c r="N796" s="395">
        <v>99</v>
      </c>
      <c r="O796" s="395">
        <v>99</v>
      </c>
      <c r="P796" s="395">
        <v>9999</v>
      </c>
      <c r="Q796" s="395">
        <v>1747</v>
      </c>
      <c r="R796" s="395">
        <v>121127.89</v>
      </c>
      <c r="S796" s="395">
        <v>120752.89</v>
      </c>
      <c r="T796" s="395">
        <v>16.947344909582753</v>
      </c>
      <c r="U796" s="395">
        <v>64</v>
      </c>
      <c r="V796" s="395">
        <v>85.91774483685289</v>
      </c>
      <c r="W796" s="395">
        <v>79.205459513225279</v>
      </c>
      <c r="X796" s="395">
        <v>2.0234811322148847</v>
      </c>
      <c r="Y796" s="395">
        <v>4.0469622644297694</v>
      </c>
      <c r="Z796" s="395">
        <v>58.229364021778963</v>
      </c>
      <c r="AA796" s="395">
        <v>10.616473294753883</v>
      </c>
      <c r="AB796" s="395">
        <v>0</v>
      </c>
      <c r="AC796" s="395"/>
      <c r="AD796" s="395">
        <v>8.0564189011203027</v>
      </c>
      <c r="AE796" s="395">
        <v>7.5751535193138189</v>
      </c>
      <c r="AF796" s="395">
        <v>2372.89</v>
      </c>
      <c r="AG796" s="395">
        <v>2</v>
      </c>
      <c r="AH796" s="395">
        <v>0</v>
      </c>
      <c r="AI796" s="395">
        <v>1304</v>
      </c>
      <c r="AJ796" s="395">
        <v>7704</v>
      </c>
      <c r="AK796" s="395">
        <v>1949</v>
      </c>
      <c r="AL796" s="395">
        <v>10258</v>
      </c>
      <c r="AM796" s="395">
        <v>1</v>
      </c>
      <c r="AN796" s="395">
        <v>2087</v>
      </c>
      <c r="AO796" s="395">
        <v>1422</v>
      </c>
      <c r="AP796" s="395">
        <v>829</v>
      </c>
    </row>
    <row r="797" spans="1:42">
      <c r="A797" s="395">
        <v>10</v>
      </c>
      <c r="B797" s="395">
        <v>81</v>
      </c>
      <c r="C797" s="395">
        <v>2021</v>
      </c>
      <c r="D797" s="395">
        <v>99</v>
      </c>
      <c r="E797" s="395">
        <v>99</v>
      </c>
      <c r="F797" s="395">
        <v>99</v>
      </c>
      <c r="G797" s="395">
        <v>99</v>
      </c>
      <c r="H797" s="395">
        <v>99</v>
      </c>
      <c r="I797" s="395">
        <v>99</v>
      </c>
      <c r="J797" s="395">
        <v>999</v>
      </c>
      <c r="K797" s="395">
        <v>99</v>
      </c>
      <c r="L797" s="395">
        <v>99</v>
      </c>
      <c r="M797" s="395">
        <v>65</v>
      </c>
      <c r="N797" s="395">
        <v>99</v>
      </c>
      <c r="O797" s="395">
        <v>99</v>
      </c>
      <c r="P797" s="395">
        <v>9999</v>
      </c>
      <c r="Q797" s="395">
        <v>1581</v>
      </c>
      <c r="R797" s="395">
        <v>50574</v>
      </c>
      <c r="S797" s="395">
        <v>50569</v>
      </c>
      <c r="T797" s="395">
        <v>16.998319294499147</v>
      </c>
      <c r="U797" s="395">
        <v>65</v>
      </c>
      <c r="V797" s="395">
        <v>83.863315641348379</v>
      </c>
      <c r="W797" s="395">
        <v>77.4023733908125</v>
      </c>
      <c r="X797" s="395">
        <v>1.8843674615415036</v>
      </c>
      <c r="Y797" s="395">
        <v>3.7687349230830072</v>
      </c>
      <c r="Z797" s="395">
        <v>55.967493178312971</v>
      </c>
      <c r="AA797" s="395">
        <v>10.372628802819701</v>
      </c>
      <c r="AB797" s="395">
        <v>0</v>
      </c>
      <c r="AC797" s="395"/>
      <c r="AD797" s="395">
        <v>3.3637614714931319</v>
      </c>
      <c r="AE797" s="395">
        <v>3.1001123305505822</v>
      </c>
      <c r="AF797" s="395">
        <v>1097</v>
      </c>
      <c r="AG797" s="395">
        <v>1</v>
      </c>
      <c r="AH797" s="395">
        <v>0</v>
      </c>
      <c r="AI797" s="395">
        <v>731</v>
      </c>
      <c r="AJ797" s="395">
        <v>3485</v>
      </c>
      <c r="AK797" s="395">
        <v>899</v>
      </c>
      <c r="AL797" s="395">
        <v>4520</v>
      </c>
      <c r="AM797" s="395">
        <v>1</v>
      </c>
      <c r="AN797" s="395">
        <v>920</v>
      </c>
      <c r="AO797" s="395">
        <v>608</v>
      </c>
      <c r="AP797" s="395">
        <v>774</v>
      </c>
    </row>
    <row r="798" spans="1:42">
      <c r="A798" s="395">
        <v>10</v>
      </c>
      <c r="B798" s="395">
        <v>82</v>
      </c>
      <c r="C798" s="395">
        <v>2021</v>
      </c>
      <c r="D798" s="395">
        <v>99</v>
      </c>
      <c r="E798" s="395">
        <v>99</v>
      </c>
      <c r="F798" s="395">
        <v>99</v>
      </c>
      <c r="G798" s="395">
        <v>99</v>
      </c>
      <c r="H798" s="395">
        <v>99</v>
      </c>
      <c r="I798" s="395">
        <v>99</v>
      </c>
      <c r="J798" s="395">
        <v>999</v>
      </c>
      <c r="K798" s="395">
        <v>99</v>
      </c>
      <c r="L798" s="395">
        <v>99</v>
      </c>
      <c r="M798" s="395">
        <v>66</v>
      </c>
      <c r="N798" s="395">
        <v>99</v>
      </c>
      <c r="O798" s="395">
        <v>99</v>
      </c>
      <c r="P798" s="395">
        <v>9999</v>
      </c>
      <c r="Q798" s="395">
        <v>1281</v>
      </c>
      <c r="R798" s="395">
        <v>15664</v>
      </c>
      <c r="S798" s="395">
        <v>15660</v>
      </c>
      <c r="T798" s="395">
        <v>16.995658835546479</v>
      </c>
      <c r="U798" s="395">
        <v>66</v>
      </c>
      <c r="V798" s="395">
        <v>80.773496663249261</v>
      </c>
      <c r="W798" s="395">
        <v>74.543752234993022</v>
      </c>
      <c r="X798" s="395">
        <v>1.4300306435137895</v>
      </c>
      <c r="Y798" s="395">
        <v>2.860061287027579</v>
      </c>
      <c r="Z798" s="395">
        <v>53.057967313585323</v>
      </c>
      <c r="AA798" s="395">
        <v>11.287243130141992</v>
      </c>
      <c r="AB798" s="395">
        <v>0</v>
      </c>
      <c r="AC798" s="395"/>
      <c r="AD798" s="395">
        <v>1.0418388834078465</v>
      </c>
      <c r="AE798" s="395">
        <v>0.9245742515410168</v>
      </c>
      <c r="AF798" s="395">
        <v>434</v>
      </c>
      <c r="AG798" s="395">
        <v>0</v>
      </c>
      <c r="AH798" s="395">
        <v>0</v>
      </c>
      <c r="AI798" s="395">
        <v>325</v>
      </c>
      <c r="AJ798" s="395">
        <v>1174</v>
      </c>
      <c r="AK798" s="395">
        <v>325</v>
      </c>
      <c r="AL798" s="395">
        <v>1438</v>
      </c>
      <c r="AM798" s="395">
        <v>0</v>
      </c>
      <c r="AN798" s="395">
        <v>327</v>
      </c>
      <c r="AO798" s="395">
        <v>219</v>
      </c>
      <c r="AP798" s="395">
        <v>635</v>
      </c>
    </row>
    <row r="799" spans="1:42">
      <c r="A799" s="395">
        <v>10</v>
      </c>
      <c r="B799" s="395">
        <v>83</v>
      </c>
      <c r="C799" s="395">
        <v>2021</v>
      </c>
      <c r="D799" s="395">
        <v>99</v>
      </c>
      <c r="E799" s="395">
        <v>99</v>
      </c>
      <c r="F799" s="395">
        <v>99</v>
      </c>
      <c r="G799" s="395">
        <v>99</v>
      </c>
      <c r="H799" s="395">
        <v>99</v>
      </c>
      <c r="I799" s="395">
        <v>99</v>
      </c>
      <c r="J799" s="395">
        <v>999</v>
      </c>
      <c r="K799" s="395">
        <v>99</v>
      </c>
      <c r="L799" s="395">
        <v>99</v>
      </c>
      <c r="M799" s="395">
        <v>67</v>
      </c>
      <c r="N799" s="395">
        <v>99</v>
      </c>
      <c r="O799" s="395">
        <v>99</v>
      </c>
      <c r="P799" s="395">
        <v>9999</v>
      </c>
      <c r="Q799" s="395">
        <v>803</v>
      </c>
      <c r="R799" s="395">
        <v>3679</v>
      </c>
      <c r="S799" s="395">
        <v>3679</v>
      </c>
      <c r="T799" s="395">
        <v>17</v>
      </c>
      <c r="U799" s="395">
        <v>67</v>
      </c>
      <c r="V799" s="395">
        <v>76.411243928749087</v>
      </c>
      <c r="W799" s="395">
        <v>70.527578146235498</v>
      </c>
      <c r="X799" s="395">
        <v>1.2503397662408258</v>
      </c>
      <c r="Y799" s="395">
        <v>2.5006795324816515</v>
      </c>
      <c r="Z799" s="395">
        <v>53.519978254960591</v>
      </c>
      <c r="AA799" s="395">
        <v>13.139713235417304</v>
      </c>
      <c r="AB799" s="395">
        <v>0</v>
      </c>
      <c r="AC799" s="395"/>
      <c r="AD799" s="395">
        <v>0.24469645378303545</v>
      </c>
      <c r="AE799" s="395">
        <v>0.20550743840343441</v>
      </c>
      <c r="AF799" s="395">
        <v>132</v>
      </c>
      <c r="AG799" s="395">
        <v>0</v>
      </c>
      <c r="AH799" s="395">
        <v>0</v>
      </c>
      <c r="AI799" s="395">
        <v>110</v>
      </c>
      <c r="AJ799" s="395">
        <v>277</v>
      </c>
      <c r="AK799" s="395">
        <v>92</v>
      </c>
      <c r="AL799" s="395">
        <v>320</v>
      </c>
      <c r="AM799" s="395">
        <v>0</v>
      </c>
      <c r="AN799" s="395">
        <v>114</v>
      </c>
      <c r="AO799" s="395">
        <v>61</v>
      </c>
      <c r="AP799" s="395">
        <v>412</v>
      </c>
    </row>
    <row r="800" spans="1:42">
      <c r="A800" s="395">
        <v>10</v>
      </c>
      <c r="B800" s="395">
        <v>84</v>
      </c>
      <c r="C800" s="395">
        <v>2021</v>
      </c>
      <c r="D800" s="395">
        <v>99</v>
      </c>
      <c r="E800" s="395">
        <v>99</v>
      </c>
      <c r="F800" s="395">
        <v>99</v>
      </c>
      <c r="G800" s="395">
        <v>99</v>
      </c>
      <c r="H800" s="395">
        <v>99</v>
      </c>
      <c r="I800" s="395">
        <v>99</v>
      </c>
      <c r="J800" s="395">
        <v>999</v>
      </c>
      <c r="K800" s="395">
        <v>99</v>
      </c>
      <c r="L800" s="395">
        <v>99</v>
      </c>
      <c r="M800" s="395">
        <v>68</v>
      </c>
      <c r="N800" s="395">
        <v>99</v>
      </c>
      <c r="O800" s="395">
        <v>99</v>
      </c>
      <c r="P800" s="395">
        <v>9999</v>
      </c>
      <c r="Q800" s="395">
        <v>406</v>
      </c>
      <c r="R800" s="395">
        <v>918</v>
      </c>
      <c r="S800" s="395">
        <v>914</v>
      </c>
      <c r="T800" s="395">
        <v>16.925925925925927</v>
      </c>
      <c r="U800" s="395">
        <v>68</v>
      </c>
      <c r="V800" s="395">
        <v>68.460910218083427</v>
      </c>
      <c r="W800" s="395">
        <v>63.013949671772437</v>
      </c>
      <c r="X800" s="395">
        <v>2.3965141612200438</v>
      </c>
      <c r="Y800" s="395">
        <v>4.7930283224400876</v>
      </c>
      <c r="Z800" s="395">
        <v>56.318082788671006</v>
      </c>
      <c r="AA800" s="395">
        <v>15.678044957834301</v>
      </c>
      <c r="AB800" s="395">
        <v>0</v>
      </c>
      <c r="AC800" s="395"/>
      <c r="AD800" s="395">
        <v>6.1057718013815293E-2</v>
      </c>
      <c r="AE800" s="395">
        <v>4.5616471060908659E-2</v>
      </c>
      <c r="AF800" s="395">
        <v>49</v>
      </c>
      <c r="AG800" s="395">
        <v>0</v>
      </c>
      <c r="AH800" s="395">
        <v>0</v>
      </c>
      <c r="AI800" s="395">
        <v>30</v>
      </c>
      <c r="AJ800" s="395">
        <v>86</v>
      </c>
      <c r="AK800" s="395">
        <v>20</v>
      </c>
      <c r="AL800" s="395">
        <v>94</v>
      </c>
      <c r="AM800" s="395">
        <v>0</v>
      </c>
      <c r="AN800" s="395">
        <v>33</v>
      </c>
      <c r="AO800" s="395">
        <v>20</v>
      </c>
      <c r="AP800" s="395">
        <v>195</v>
      </c>
    </row>
    <row r="801" spans="1:42">
      <c r="A801" s="395">
        <v>10</v>
      </c>
      <c r="B801" s="395">
        <v>85</v>
      </c>
      <c r="C801" s="395">
        <v>2020</v>
      </c>
      <c r="D801" s="395">
        <v>99</v>
      </c>
      <c r="E801" s="395">
        <v>99</v>
      </c>
      <c r="F801" s="395">
        <v>99</v>
      </c>
      <c r="G801" s="395">
        <v>99</v>
      </c>
      <c r="H801" s="395">
        <v>99</v>
      </c>
      <c r="I801" s="395">
        <v>99</v>
      </c>
      <c r="J801" s="395">
        <v>999</v>
      </c>
      <c r="K801" s="395">
        <v>99</v>
      </c>
      <c r="L801" s="395">
        <v>99</v>
      </c>
      <c r="M801" s="395">
        <v>48</v>
      </c>
      <c r="N801" s="395">
        <v>99</v>
      </c>
      <c r="O801" s="395">
        <v>99</v>
      </c>
      <c r="P801" s="395">
        <v>9999</v>
      </c>
      <c r="Q801" s="395">
        <v>568</v>
      </c>
      <c r="R801" s="395">
        <v>1200</v>
      </c>
      <c r="S801" s="395">
        <v>1200</v>
      </c>
      <c r="T801" s="395">
        <v>7.8916666666666684</v>
      </c>
      <c r="U801" s="395">
        <v>48</v>
      </c>
      <c r="V801" s="395">
        <v>93.971262188515709</v>
      </c>
      <c r="W801" s="395">
        <v>86.735475000000022</v>
      </c>
      <c r="X801" s="395">
        <v>1.083333333333333</v>
      </c>
      <c r="Y801" s="395">
        <v>2.1666666666666661</v>
      </c>
      <c r="Z801" s="395">
        <v>40</v>
      </c>
      <c r="AA801" s="395">
        <v>16.014371351207252</v>
      </c>
      <c r="AB801" s="395">
        <v>0</v>
      </c>
      <c r="AC801" s="395"/>
      <c r="AD801" s="395">
        <v>7.9491237005269388E-2</v>
      </c>
      <c r="AE801" s="395">
        <v>8.4544991035043149E-2</v>
      </c>
      <c r="AF801" s="395">
        <v>14</v>
      </c>
      <c r="AG801" s="395">
        <v>0</v>
      </c>
      <c r="AH801" s="395">
        <v>0</v>
      </c>
      <c r="AI801" s="395">
        <v>6</v>
      </c>
      <c r="AJ801" s="395">
        <v>52</v>
      </c>
      <c r="AK801" s="395">
        <v>14</v>
      </c>
      <c r="AL801" s="395">
        <v>78</v>
      </c>
      <c r="AM801" s="395">
        <v>0</v>
      </c>
      <c r="AN801" s="395">
        <v>29</v>
      </c>
      <c r="AO801" s="395">
        <v>7</v>
      </c>
      <c r="AP801" s="395">
        <v>251</v>
      </c>
    </row>
    <row r="802" spans="1:42">
      <c r="A802" s="395">
        <v>10</v>
      </c>
      <c r="B802" s="395">
        <v>86</v>
      </c>
      <c r="C802" s="395">
        <v>2020</v>
      </c>
      <c r="D802" s="395">
        <v>99</v>
      </c>
      <c r="E802" s="395">
        <v>99</v>
      </c>
      <c r="F802" s="395">
        <v>99</v>
      </c>
      <c r="G802" s="395">
        <v>99</v>
      </c>
      <c r="H802" s="395">
        <v>99</v>
      </c>
      <c r="I802" s="395">
        <v>99</v>
      </c>
      <c r="J802" s="395">
        <v>999</v>
      </c>
      <c r="K802" s="395">
        <v>99</v>
      </c>
      <c r="L802" s="395">
        <v>99</v>
      </c>
      <c r="M802" s="395">
        <v>49</v>
      </c>
      <c r="N802" s="395">
        <v>99</v>
      </c>
      <c r="O802" s="395">
        <v>99</v>
      </c>
      <c r="P802" s="395">
        <v>9999</v>
      </c>
      <c r="Q802" s="395">
        <v>419</v>
      </c>
      <c r="R802" s="395">
        <v>717</v>
      </c>
      <c r="S802" s="395">
        <v>717</v>
      </c>
      <c r="T802" s="395">
        <v>8</v>
      </c>
      <c r="U802" s="395">
        <v>49</v>
      </c>
      <c r="V802" s="395">
        <v>94.680903789867187</v>
      </c>
      <c r="W802" s="395">
        <v>87.390474198047428</v>
      </c>
      <c r="X802" s="395">
        <v>0.83682008368200811</v>
      </c>
      <c r="Y802" s="395">
        <v>1.6736401673640164</v>
      </c>
      <c r="Z802" s="395">
        <v>51.464435146443513</v>
      </c>
      <c r="AA802" s="395">
        <v>10.418553309009924</v>
      </c>
      <c r="AB802" s="395">
        <v>0</v>
      </c>
      <c r="AC802" s="395"/>
      <c r="AD802" s="395">
        <v>4.7496014110648438E-2</v>
      </c>
      <c r="AE802" s="395">
        <v>5.0897110408736408E-2</v>
      </c>
      <c r="AF802" s="395">
        <v>11</v>
      </c>
      <c r="AG802" s="395">
        <v>0</v>
      </c>
      <c r="AH802" s="395">
        <v>0</v>
      </c>
      <c r="AI802" s="395">
        <v>4</v>
      </c>
      <c r="AJ802" s="395">
        <v>33</v>
      </c>
      <c r="AK802" s="395">
        <v>7</v>
      </c>
      <c r="AL802" s="395">
        <v>50</v>
      </c>
      <c r="AM802" s="395">
        <v>0</v>
      </c>
      <c r="AN802" s="395">
        <v>13</v>
      </c>
      <c r="AO802" s="395">
        <v>12</v>
      </c>
      <c r="AP802" s="395">
        <v>190</v>
      </c>
    </row>
    <row r="803" spans="1:42">
      <c r="A803" s="395">
        <v>10</v>
      </c>
      <c r="B803" s="395">
        <v>87</v>
      </c>
      <c r="C803" s="395">
        <v>2020</v>
      </c>
      <c r="D803" s="395">
        <v>99</v>
      </c>
      <c r="E803" s="395">
        <v>99</v>
      </c>
      <c r="F803" s="395">
        <v>99</v>
      </c>
      <c r="G803" s="395">
        <v>99</v>
      </c>
      <c r="H803" s="395">
        <v>99</v>
      </c>
      <c r="I803" s="395">
        <v>99</v>
      </c>
      <c r="J803" s="395">
        <v>999</v>
      </c>
      <c r="K803" s="395">
        <v>99</v>
      </c>
      <c r="L803" s="395">
        <v>99</v>
      </c>
      <c r="M803" s="395">
        <v>50</v>
      </c>
      <c r="N803" s="395">
        <v>99</v>
      </c>
      <c r="O803" s="395">
        <v>99</v>
      </c>
      <c r="P803" s="395">
        <v>9999</v>
      </c>
      <c r="Q803" s="395">
        <v>642</v>
      </c>
      <c r="R803" s="395">
        <v>1342</v>
      </c>
      <c r="S803" s="395">
        <v>1342</v>
      </c>
      <c r="T803" s="395">
        <v>11.002235469448586</v>
      </c>
      <c r="U803" s="395">
        <v>50</v>
      </c>
      <c r="V803" s="395">
        <v>94.923159269730434</v>
      </c>
      <c r="W803" s="395">
        <v>87.61407600596128</v>
      </c>
      <c r="X803" s="395">
        <v>1.1922503725782412</v>
      </c>
      <c r="Y803" s="395">
        <v>2.3845007451564824</v>
      </c>
      <c r="Z803" s="395">
        <v>50</v>
      </c>
      <c r="AA803" s="395">
        <v>10.34587517265299</v>
      </c>
      <c r="AB803" s="395">
        <v>0</v>
      </c>
      <c r="AC803" s="395"/>
      <c r="AD803" s="395">
        <v>8.8897700050892939E-2</v>
      </c>
      <c r="AE803" s="395">
        <v>9.5507235889424127E-2</v>
      </c>
      <c r="AF803" s="395">
        <v>24</v>
      </c>
      <c r="AG803" s="395">
        <v>0</v>
      </c>
      <c r="AH803" s="395">
        <v>0</v>
      </c>
      <c r="AI803" s="395">
        <v>9</v>
      </c>
      <c r="AJ803" s="395">
        <v>74</v>
      </c>
      <c r="AK803" s="395">
        <v>18</v>
      </c>
      <c r="AL803" s="395">
        <v>106</v>
      </c>
      <c r="AM803" s="395">
        <v>0</v>
      </c>
      <c r="AN803" s="395">
        <v>34</v>
      </c>
      <c r="AO803" s="395">
        <v>13</v>
      </c>
      <c r="AP803" s="395">
        <v>292</v>
      </c>
    </row>
    <row r="804" spans="1:42">
      <c r="A804" s="395">
        <v>10</v>
      </c>
      <c r="B804" s="395">
        <v>88</v>
      </c>
      <c r="C804" s="395">
        <v>2020</v>
      </c>
      <c r="D804" s="395">
        <v>99</v>
      </c>
      <c r="E804" s="395">
        <v>99</v>
      </c>
      <c r="F804" s="395">
        <v>99</v>
      </c>
      <c r="G804" s="395">
        <v>99</v>
      </c>
      <c r="H804" s="395">
        <v>99</v>
      </c>
      <c r="I804" s="395">
        <v>99</v>
      </c>
      <c r="J804" s="395">
        <v>999</v>
      </c>
      <c r="K804" s="395">
        <v>99</v>
      </c>
      <c r="L804" s="395">
        <v>99</v>
      </c>
      <c r="M804" s="395">
        <v>51</v>
      </c>
      <c r="N804" s="395">
        <v>99</v>
      </c>
      <c r="O804" s="395">
        <v>99</v>
      </c>
      <c r="P804" s="395">
        <v>9999</v>
      </c>
      <c r="Q804" s="395">
        <v>866</v>
      </c>
      <c r="R804" s="395">
        <v>2389</v>
      </c>
      <c r="S804" s="395">
        <v>2389</v>
      </c>
      <c r="T804" s="395">
        <v>11</v>
      </c>
      <c r="U804" s="395">
        <v>51</v>
      </c>
      <c r="V804" s="395">
        <v>94.277809044433155</v>
      </c>
      <c r="W804" s="395">
        <v>87.018417748011586</v>
      </c>
      <c r="X804" s="395">
        <v>0.75345332775219742</v>
      </c>
      <c r="Y804" s="395">
        <v>1.5069066555043948</v>
      </c>
      <c r="Z804" s="395">
        <v>52.448723315194641</v>
      </c>
      <c r="AA804" s="395">
        <v>10.083683802901405</v>
      </c>
      <c r="AB804" s="395">
        <v>0</v>
      </c>
      <c r="AC804" s="395"/>
      <c r="AD804" s="395">
        <v>0.15825380433799047</v>
      </c>
      <c r="AE804" s="395">
        <v>0.16886405237017094</v>
      </c>
      <c r="AF804" s="395">
        <v>39</v>
      </c>
      <c r="AG804" s="395">
        <v>0</v>
      </c>
      <c r="AH804" s="395">
        <v>0</v>
      </c>
      <c r="AI804" s="395">
        <v>8</v>
      </c>
      <c r="AJ804" s="395">
        <v>141</v>
      </c>
      <c r="AK804" s="395">
        <v>29</v>
      </c>
      <c r="AL804" s="395">
        <v>158</v>
      </c>
      <c r="AM804" s="395">
        <v>0</v>
      </c>
      <c r="AN804" s="395">
        <v>69</v>
      </c>
      <c r="AO804" s="395">
        <v>34</v>
      </c>
      <c r="AP804" s="395">
        <v>388</v>
      </c>
    </row>
    <row r="805" spans="1:42">
      <c r="A805" s="395">
        <v>10</v>
      </c>
      <c r="B805" s="395">
        <v>89</v>
      </c>
      <c r="C805" s="395">
        <v>2020</v>
      </c>
      <c r="D805" s="395">
        <v>99</v>
      </c>
      <c r="E805" s="395">
        <v>99</v>
      </c>
      <c r="F805" s="395">
        <v>99</v>
      </c>
      <c r="G805" s="395">
        <v>99</v>
      </c>
      <c r="H805" s="395">
        <v>99</v>
      </c>
      <c r="I805" s="395">
        <v>99</v>
      </c>
      <c r="J805" s="395">
        <v>999</v>
      </c>
      <c r="K805" s="395">
        <v>99</v>
      </c>
      <c r="L805" s="395">
        <v>99</v>
      </c>
      <c r="M805" s="395">
        <v>52</v>
      </c>
      <c r="N805" s="395">
        <v>99</v>
      </c>
      <c r="O805" s="395">
        <v>99</v>
      </c>
      <c r="P805" s="395">
        <v>9999</v>
      </c>
      <c r="Q805" s="395">
        <v>1093</v>
      </c>
      <c r="R805" s="395">
        <v>4281</v>
      </c>
      <c r="S805" s="395">
        <v>4281</v>
      </c>
      <c r="T805" s="395">
        <v>11.000700770847937</v>
      </c>
      <c r="U805" s="395">
        <v>52</v>
      </c>
      <c r="V805" s="395">
        <v>93.955260501249882</v>
      </c>
      <c r="W805" s="395">
        <v>86.720705442653596</v>
      </c>
      <c r="X805" s="395">
        <v>0.79420696099042276</v>
      </c>
      <c r="Y805" s="395">
        <v>1.5884139219808453</v>
      </c>
      <c r="Z805" s="395">
        <v>50.221910768512032</v>
      </c>
      <c r="AA805" s="395">
        <v>9.2997059763871963</v>
      </c>
      <c r="AB805" s="395">
        <v>0</v>
      </c>
      <c r="AC805" s="395"/>
      <c r="AD805" s="395">
        <v>0.28358498801629861</v>
      </c>
      <c r="AE805" s="395">
        <v>0.30156289580520296</v>
      </c>
      <c r="AF805" s="395">
        <v>63</v>
      </c>
      <c r="AG805" s="395">
        <v>0</v>
      </c>
      <c r="AH805" s="395">
        <v>0</v>
      </c>
      <c r="AI805" s="395">
        <v>15</v>
      </c>
      <c r="AJ805" s="395">
        <v>233</v>
      </c>
      <c r="AK805" s="395">
        <v>54</v>
      </c>
      <c r="AL805" s="395">
        <v>310</v>
      </c>
      <c r="AM805" s="395">
        <v>0</v>
      </c>
      <c r="AN805" s="395">
        <v>95</v>
      </c>
      <c r="AO805" s="395">
        <v>52</v>
      </c>
      <c r="AP805" s="395">
        <v>492</v>
      </c>
    </row>
    <row r="806" spans="1:42">
      <c r="A806" s="395">
        <v>10</v>
      </c>
      <c r="B806" s="395">
        <v>90</v>
      </c>
      <c r="C806" s="395">
        <v>2020</v>
      </c>
      <c r="D806" s="395">
        <v>99</v>
      </c>
      <c r="E806" s="395">
        <v>99</v>
      </c>
      <c r="F806" s="395">
        <v>99</v>
      </c>
      <c r="G806" s="395">
        <v>99</v>
      </c>
      <c r="H806" s="395">
        <v>99</v>
      </c>
      <c r="I806" s="395">
        <v>99</v>
      </c>
      <c r="J806" s="395">
        <v>999</v>
      </c>
      <c r="K806" s="395">
        <v>99</v>
      </c>
      <c r="L806" s="395">
        <v>99</v>
      </c>
      <c r="M806" s="395">
        <v>53</v>
      </c>
      <c r="N806" s="395">
        <v>99</v>
      </c>
      <c r="O806" s="395">
        <v>99</v>
      </c>
      <c r="P806" s="395">
        <v>9999</v>
      </c>
      <c r="Q806" s="395">
        <v>1276</v>
      </c>
      <c r="R806" s="395">
        <v>7543</v>
      </c>
      <c r="S806" s="395">
        <v>7543</v>
      </c>
      <c r="T806" s="395">
        <v>11.001590878960624</v>
      </c>
      <c r="U806" s="395">
        <v>53</v>
      </c>
      <c r="V806" s="395">
        <v>93.621921208976502</v>
      </c>
      <c r="W806" s="395">
        <v>86.413033275884786</v>
      </c>
      <c r="X806" s="395">
        <v>0.72915285695346688</v>
      </c>
      <c r="Y806" s="395">
        <v>1.4583057139069338</v>
      </c>
      <c r="Z806" s="395">
        <v>51.199787882805246</v>
      </c>
      <c r="AA806" s="395">
        <v>9.240412052559968</v>
      </c>
      <c r="AB806" s="395">
        <v>0</v>
      </c>
      <c r="AC806" s="395"/>
      <c r="AD806" s="395">
        <v>0.49966866727562248</v>
      </c>
      <c r="AE806" s="395">
        <v>0.52946009461017285</v>
      </c>
      <c r="AF806" s="395">
        <v>107</v>
      </c>
      <c r="AG806" s="395">
        <v>0</v>
      </c>
      <c r="AH806" s="395">
        <v>0</v>
      </c>
      <c r="AI806" s="395">
        <v>34</v>
      </c>
      <c r="AJ806" s="395">
        <v>399</v>
      </c>
      <c r="AK806" s="395">
        <v>97</v>
      </c>
      <c r="AL806" s="395">
        <v>574</v>
      </c>
      <c r="AM806" s="395">
        <v>0</v>
      </c>
      <c r="AN806" s="395">
        <v>156</v>
      </c>
      <c r="AO806" s="395">
        <v>108</v>
      </c>
      <c r="AP806" s="395">
        <v>594</v>
      </c>
    </row>
    <row r="807" spans="1:42">
      <c r="A807" s="395">
        <v>10</v>
      </c>
      <c r="B807" s="395">
        <v>91</v>
      </c>
      <c r="C807" s="395">
        <v>2020</v>
      </c>
      <c r="D807" s="395">
        <v>99</v>
      </c>
      <c r="E807" s="395">
        <v>99</v>
      </c>
      <c r="F807" s="395">
        <v>99</v>
      </c>
      <c r="G807" s="395">
        <v>99</v>
      </c>
      <c r="H807" s="395">
        <v>99</v>
      </c>
      <c r="I807" s="395">
        <v>99</v>
      </c>
      <c r="J807" s="395">
        <v>999</v>
      </c>
      <c r="K807" s="395">
        <v>99</v>
      </c>
      <c r="L807" s="395">
        <v>99</v>
      </c>
      <c r="M807" s="395">
        <v>54</v>
      </c>
      <c r="N807" s="395">
        <v>99</v>
      </c>
      <c r="O807" s="395">
        <v>99</v>
      </c>
      <c r="P807" s="395">
        <v>9999</v>
      </c>
      <c r="Q807" s="395">
        <v>1428</v>
      </c>
      <c r="R807" s="395">
        <v>13466</v>
      </c>
      <c r="S807" s="395">
        <v>13466</v>
      </c>
      <c r="T807" s="395">
        <v>11.001113916530517</v>
      </c>
      <c r="U807" s="395">
        <v>54</v>
      </c>
      <c r="V807" s="395">
        <v>92.867219540436764</v>
      </c>
      <c r="W807" s="395">
        <v>85.716443635823978</v>
      </c>
      <c r="X807" s="395">
        <v>0.80944601217882062</v>
      </c>
      <c r="Y807" s="395">
        <v>1.6188920243576412</v>
      </c>
      <c r="Z807" s="395">
        <v>50.482697163225907</v>
      </c>
      <c r="AA807" s="395">
        <v>8.963975672283139</v>
      </c>
      <c r="AB807" s="395">
        <v>0</v>
      </c>
      <c r="AC807" s="395"/>
      <c r="AD807" s="395">
        <v>0.89202416459413136</v>
      </c>
      <c r="AE807" s="395">
        <v>0.93758927148398219</v>
      </c>
      <c r="AF807" s="395">
        <v>222</v>
      </c>
      <c r="AG807" s="395">
        <v>0</v>
      </c>
      <c r="AH807" s="395">
        <v>0</v>
      </c>
      <c r="AI807" s="395">
        <v>55</v>
      </c>
      <c r="AJ807" s="395">
        <v>776</v>
      </c>
      <c r="AK807" s="395">
        <v>167</v>
      </c>
      <c r="AL807" s="395">
        <v>992</v>
      </c>
      <c r="AM807" s="395">
        <v>0</v>
      </c>
      <c r="AN807" s="395">
        <v>309</v>
      </c>
      <c r="AO807" s="395">
        <v>163</v>
      </c>
      <c r="AP807" s="395">
        <v>666</v>
      </c>
    </row>
    <row r="808" spans="1:42">
      <c r="A808" s="395">
        <v>10</v>
      </c>
      <c r="B808" s="395">
        <v>92</v>
      </c>
      <c r="C808" s="395">
        <v>2020</v>
      </c>
      <c r="D808" s="395">
        <v>99</v>
      </c>
      <c r="E808" s="395">
        <v>99</v>
      </c>
      <c r="F808" s="395">
        <v>99</v>
      </c>
      <c r="G808" s="395">
        <v>99</v>
      </c>
      <c r="H808" s="395">
        <v>99</v>
      </c>
      <c r="I808" s="395">
        <v>99</v>
      </c>
      <c r="J808" s="395">
        <v>999</v>
      </c>
      <c r="K808" s="395">
        <v>99</v>
      </c>
      <c r="L808" s="395">
        <v>99</v>
      </c>
      <c r="M808" s="395">
        <v>55</v>
      </c>
      <c r="N808" s="395">
        <v>99</v>
      </c>
      <c r="O808" s="395">
        <v>99</v>
      </c>
      <c r="P808" s="395">
        <v>9999</v>
      </c>
      <c r="Q808" s="395">
        <v>1560</v>
      </c>
      <c r="R808" s="395">
        <v>23890</v>
      </c>
      <c r="S808" s="395">
        <v>23890</v>
      </c>
      <c r="T808" s="395">
        <v>13.998827961490157</v>
      </c>
      <c r="U808" s="395">
        <v>55</v>
      </c>
      <c r="V808" s="395">
        <v>92.447674357961631</v>
      </c>
      <c r="W808" s="395">
        <v>85.329203432398415</v>
      </c>
      <c r="X808" s="395">
        <v>0.85391377145249092</v>
      </c>
      <c r="Y808" s="395">
        <v>1.7078275429049818</v>
      </c>
      <c r="Z808" s="395">
        <v>49.376308078694017</v>
      </c>
      <c r="AA808" s="395"/>
      <c r="AB808" s="395">
        <v>0</v>
      </c>
      <c r="AC808" s="395"/>
      <c r="AD808" s="395">
        <v>1.5825380433799046</v>
      </c>
      <c r="AE808" s="395">
        <v>1.6558603856529852</v>
      </c>
      <c r="AF808" s="395">
        <v>341</v>
      </c>
      <c r="AG808" s="395">
        <v>0</v>
      </c>
      <c r="AH808" s="395">
        <v>0</v>
      </c>
      <c r="AI808" s="395">
        <v>124</v>
      </c>
      <c r="AJ808" s="395">
        <v>1304</v>
      </c>
      <c r="AK808" s="395">
        <v>297</v>
      </c>
      <c r="AL808" s="395">
        <v>1837</v>
      </c>
      <c r="AM808" s="395">
        <v>0</v>
      </c>
      <c r="AN808" s="395">
        <v>574</v>
      </c>
      <c r="AO808" s="395">
        <v>279</v>
      </c>
      <c r="AP808" s="395">
        <v>729</v>
      </c>
    </row>
    <row r="809" spans="1:42">
      <c r="A809" s="395">
        <v>10</v>
      </c>
      <c r="B809" s="395">
        <v>93</v>
      </c>
      <c r="C809" s="395">
        <v>2020</v>
      </c>
      <c r="D809" s="395">
        <v>99</v>
      </c>
      <c r="E809" s="395">
        <v>99</v>
      </c>
      <c r="F809" s="395">
        <v>99</v>
      </c>
      <c r="G809" s="395">
        <v>99</v>
      </c>
      <c r="H809" s="395">
        <v>99</v>
      </c>
      <c r="I809" s="395">
        <v>99</v>
      </c>
      <c r="J809" s="395">
        <v>999</v>
      </c>
      <c r="K809" s="395">
        <v>99</v>
      </c>
      <c r="L809" s="395">
        <v>99</v>
      </c>
      <c r="M809" s="395">
        <v>56</v>
      </c>
      <c r="N809" s="395">
        <v>99</v>
      </c>
      <c r="O809" s="395">
        <v>99</v>
      </c>
      <c r="P809" s="395">
        <v>9999</v>
      </c>
      <c r="Q809" s="395">
        <v>1620</v>
      </c>
      <c r="R809" s="395">
        <v>40168</v>
      </c>
      <c r="S809" s="395">
        <v>40168</v>
      </c>
      <c r="T809" s="395">
        <v>14</v>
      </c>
      <c r="U809" s="395">
        <v>56</v>
      </c>
      <c r="V809" s="395">
        <v>92.411477158879165</v>
      </c>
      <c r="W809" s="395">
        <v>85.29579341764591</v>
      </c>
      <c r="X809" s="395">
        <v>0.94353714399522004</v>
      </c>
      <c r="Y809" s="395">
        <v>1.8870742879904401</v>
      </c>
      <c r="Z809" s="395">
        <v>50.697072296355294</v>
      </c>
      <c r="AA809" s="395">
        <v>8.5781949312833738</v>
      </c>
      <c r="AB809" s="395">
        <v>0</v>
      </c>
      <c r="AC809" s="395"/>
      <c r="AD809" s="395">
        <v>2.6608366733563842</v>
      </c>
      <c r="AE809" s="395">
        <v>2.7830287759416454</v>
      </c>
      <c r="AF809" s="395">
        <v>631</v>
      </c>
      <c r="AG809" s="395">
        <v>0</v>
      </c>
      <c r="AH809" s="395">
        <v>0</v>
      </c>
      <c r="AI809" s="395">
        <v>151</v>
      </c>
      <c r="AJ809" s="395">
        <v>2267</v>
      </c>
      <c r="AK809" s="395">
        <v>528</v>
      </c>
      <c r="AL809" s="395">
        <v>2946</v>
      </c>
      <c r="AM809" s="395">
        <v>0</v>
      </c>
      <c r="AN809" s="395">
        <v>845</v>
      </c>
      <c r="AO809" s="395">
        <v>518</v>
      </c>
      <c r="AP809" s="395">
        <v>761</v>
      </c>
    </row>
    <row r="810" spans="1:42">
      <c r="A810" s="395">
        <v>10</v>
      </c>
      <c r="B810" s="395">
        <v>94</v>
      </c>
      <c r="C810" s="395">
        <v>2020</v>
      </c>
      <c r="D810" s="395">
        <v>99</v>
      </c>
      <c r="E810" s="395">
        <v>99</v>
      </c>
      <c r="F810" s="395">
        <v>99</v>
      </c>
      <c r="G810" s="395">
        <v>99</v>
      </c>
      <c r="H810" s="395">
        <v>99</v>
      </c>
      <c r="I810" s="395">
        <v>99</v>
      </c>
      <c r="J810" s="395">
        <v>999</v>
      </c>
      <c r="K810" s="395">
        <v>99</v>
      </c>
      <c r="L810" s="395">
        <v>99</v>
      </c>
      <c r="M810" s="395">
        <v>57</v>
      </c>
      <c r="N810" s="395">
        <v>99</v>
      </c>
      <c r="O810" s="395">
        <v>99</v>
      </c>
      <c r="P810" s="395">
        <v>9999</v>
      </c>
      <c r="Q810" s="395">
        <v>1710</v>
      </c>
      <c r="R810" s="395">
        <v>65589</v>
      </c>
      <c r="S810" s="395">
        <v>65589</v>
      </c>
      <c r="T810" s="395">
        <v>13.99987802832792</v>
      </c>
      <c r="U810" s="395">
        <v>57</v>
      </c>
      <c r="V810" s="395">
        <v>91.874256951926895</v>
      </c>
      <c r="W810" s="395">
        <v>84.799939166628448</v>
      </c>
      <c r="X810" s="395">
        <v>0.96357620942536093</v>
      </c>
      <c r="Y810" s="395">
        <v>1.9271524188507221</v>
      </c>
      <c r="Z810" s="395">
        <v>49.650093765722893</v>
      </c>
      <c r="AA810" s="395">
        <v>8.5145849029666021</v>
      </c>
      <c r="AB810" s="395">
        <v>0</v>
      </c>
      <c r="AC810" s="395"/>
      <c r="AD810" s="395">
        <v>4.3447922866155126</v>
      </c>
      <c r="AE810" s="395">
        <v>4.5178980383254244</v>
      </c>
      <c r="AF810" s="395">
        <v>1057</v>
      </c>
      <c r="AG810" s="395">
        <v>1</v>
      </c>
      <c r="AH810" s="395">
        <v>0</v>
      </c>
      <c r="AI810" s="395">
        <v>295</v>
      </c>
      <c r="AJ810" s="395">
        <v>3722</v>
      </c>
      <c r="AK810" s="395">
        <v>829</v>
      </c>
      <c r="AL810" s="395">
        <v>4899</v>
      </c>
      <c r="AM810" s="395">
        <v>3</v>
      </c>
      <c r="AN810" s="395">
        <v>1381</v>
      </c>
      <c r="AO810" s="395">
        <v>852</v>
      </c>
      <c r="AP810" s="395">
        <v>793</v>
      </c>
    </row>
    <row r="811" spans="1:42">
      <c r="A811" s="395">
        <v>10</v>
      </c>
      <c r="B811" s="395">
        <v>95</v>
      </c>
      <c r="C811" s="395">
        <v>2020</v>
      </c>
      <c r="D811" s="395">
        <v>99</v>
      </c>
      <c r="E811" s="395">
        <v>99</v>
      </c>
      <c r="F811" s="395">
        <v>99</v>
      </c>
      <c r="G811" s="395">
        <v>99</v>
      </c>
      <c r="H811" s="395">
        <v>99</v>
      </c>
      <c r="I811" s="395">
        <v>99</v>
      </c>
      <c r="J811" s="395">
        <v>999</v>
      </c>
      <c r="K811" s="395">
        <v>99</v>
      </c>
      <c r="L811" s="395">
        <v>99</v>
      </c>
      <c r="M811" s="395">
        <v>58</v>
      </c>
      <c r="N811" s="395">
        <v>99</v>
      </c>
      <c r="O811" s="395">
        <v>99</v>
      </c>
      <c r="P811" s="395">
        <v>9999</v>
      </c>
      <c r="Q811" s="395">
        <v>1766</v>
      </c>
      <c r="R811" s="395">
        <v>100493</v>
      </c>
      <c r="S811" s="395">
        <v>100493</v>
      </c>
      <c r="T811" s="395">
        <v>13.998975052988769</v>
      </c>
      <c r="U811" s="395">
        <v>58</v>
      </c>
      <c r="V811" s="395">
        <v>91.456283900650433</v>
      </c>
      <c r="W811" s="395">
        <v>84.414150040300783</v>
      </c>
      <c r="X811" s="395">
        <v>0.95230513568109243</v>
      </c>
      <c r="Y811" s="395">
        <v>1.9046102713621849</v>
      </c>
      <c r="Z811" s="395">
        <v>48.912859602161348</v>
      </c>
      <c r="AA811" s="395">
        <v>8.4452878352506247</v>
      </c>
      <c r="AB811" s="395">
        <v>0</v>
      </c>
      <c r="AC811" s="395"/>
      <c r="AD811" s="395">
        <v>6.6569274003087768</v>
      </c>
      <c r="AE811" s="395">
        <v>6.890661856861211</v>
      </c>
      <c r="AF811" s="395">
        <v>1643</v>
      </c>
      <c r="AG811" s="395">
        <v>0</v>
      </c>
      <c r="AH811" s="395">
        <v>0</v>
      </c>
      <c r="AI811" s="395">
        <v>423</v>
      </c>
      <c r="AJ811" s="395">
        <v>5802</v>
      </c>
      <c r="AK811" s="395">
        <v>1285</v>
      </c>
      <c r="AL811" s="395">
        <v>7491</v>
      </c>
      <c r="AM811" s="395">
        <v>1</v>
      </c>
      <c r="AN811" s="395">
        <v>2169</v>
      </c>
      <c r="AO811" s="395">
        <v>1298</v>
      </c>
      <c r="AP811" s="395">
        <v>821</v>
      </c>
    </row>
    <row r="812" spans="1:42">
      <c r="A812" s="395">
        <v>10</v>
      </c>
      <c r="B812" s="395">
        <v>96</v>
      </c>
      <c r="C812" s="395">
        <v>2020</v>
      </c>
      <c r="D812" s="395">
        <v>99</v>
      </c>
      <c r="E812" s="395">
        <v>99</v>
      </c>
      <c r="F812" s="395">
        <v>99</v>
      </c>
      <c r="G812" s="395">
        <v>99</v>
      </c>
      <c r="H812" s="395">
        <v>99</v>
      </c>
      <c r="I812" s="395">
        <v>99</v>
      </c>
      <c r="J812" s="395">
        <v>999</v>
      </c>
      <c r="K812" s="395">
        <v>99</v>
      </c>
      <c r="L812" s="395">
        <v>99</v>
      </c>
      <c r="M812" s="395">
        <v>59</v>
      </c>
      <c r="N812" s="395">
        <v>99</v>
      </c>
      <c r="O812" s="395">
        <v>99</v>
      </c>
      <c r="P812" s="395">
        <v>9999</v>
      </c>
      <c r="Q812" s="395">
        <v>1795</v>
      </c>
      <c r="R812" s="395">
        <v>144723</v>
      </c>
      <c r="S812" s="395">
        <v>144723</v>
      </c>
      <c r="T812" s="395">
        <v>13.999385032095798</v>
      </c>
      <c r="U812" s="395">
        <v>59</v>
      </c>
      <c r="V812" s="395">
        <v>91.043743302529023</v>
      </c>
      <c r="W812" s="395">
        <v>84.033375068234079</v>
      </c>
      <c r="X812" s="395">
        <v>1.0751573695957106</v>
      </c>
      <c r="Y812" s="395">
        <v>2.1503147391914212</v>
      </c>
      <c r="Z812" s="395">
        <v>48.142313246685042</v>
      </c>
      <c r="AA812" s="395">
        <v>17.863723153982253</v>
      </c>
      <c r="AB812" s="395">
        <v>0</v>
      </c>
      <c r="AC812" s="395"/>
      <c r="AD812" s="395">
        <v>9.5868419109279994</v>
      </c>
      <c r="AE812" s="395">
        <v>9.878687297002978</v>
      </c>
      <c r="AF812" s="395">
        <v>2321</v>
      </c>
      <c r="AG812" s="395">
        <v>1</v>
      </c>
      <c r="AH812" s="395">
        <v>0</v>
      </c>
      <c r="AI812" s="395">
        <v>619</v>
      </c>
      <c r="AJ812" s="395">
        <v>8357</v>
      </c>
      <c r="AK812" s="395">
        <v>1920</v>
      </c>
      <c r="AL812" s="395">
        <v>10691</v>
      </c>
      <c r="AM812" s="395">
        <v>1</v>
      </c>
      <c r="AN812" s="395">
        <v>2861</v>
      </c>
      <c r="AO812" s="395">
        <v>1931</v>
      </c>
      <c r="AP812" s="395">
        <v>819</v>
      </c>
    </row>
    <row r="813" spans="1:42">
      <c r="A813" s="395">
        <v>10</v>
      </c>
      <c r="B813" s="395">
        <v>97</v>
      </c>
      <c r="C813" s="395">
        <v>2020</v>
      </c>
      <c r="D813" s="395">
        <v>99</v>
      </c>
      <c r="E813" s="395">
        <v>99</v>
      </c>
      <c r="F813" s="395">
        <v>99</v>
      </c>
      <c r="G813" s="395">
        <v>99</v>
      </c>
      <c r="H813" s="395">
        <v>99</v>
      </c>
      <c r="I813" s="395">
        <v>99</v>
      </c>
      <c r="J813" s="395">
        <v>999</v>
      </c>
      <c r="K813" s="395">
        <v>99</v>
      </c>
      <c r="L813" s="395">
        <v>99</v>
      </c>
      <c r="M813" s="395">
        <v>60</v>
      </c>
      <c r="N813" s="395">
        <v>99</v>
      </c>
      <c r="O813" s="395">
        <v>99</v>
      </c>
      <c r="P813" s="395">
        <v>9999</v>
      </c>
      <c r="Q813" s="395">
        <v>1906</v>
      </c>
      <c r="R813" s="395">
        <v>200682</v>
      </c>
      <c r="S813" s="395">
        <v>200682</v>
      </c>
      <c r="T813" s="395">
        <v>16.533022393637697</v>
      </c>
      <c r="U813" s="395">
        <v>60</v>
      </c>
      <c r="V813" s="395">
        <v>88.640415165865249</v>
      </c>
      <c r="W813" s="395">
        <v>81.815103198093738</v>
      </c>
      <c r="X813" s="395">
        <v>1.1889456951794384</v>
      </c>
      <c r="Y813" s="395">
        <v>2.3778913903588768</v>
      </c>
      <c r="Z813" s="395">
        <v>46.109267398172243</v>
      </c>
      <c r="AA813" s="395">
        <v>12.723520494344877</v>
      </c>
      <c r="AB813" s="395">
        <v>0</v>
      </c>
      <c r="AC813" s="395"/>
      <c r="AD813" s="395">
        <v>13.293717020576228</v>
      </c>
      <c r="AE813" s="395">
        <v>13.336804291729997</v>
      </c>
      <c r="AF813" s="395">
        <v>3588</v>
      </c>
      <c r="AG813" s="395">
        <v>0</v>
      </c>
      <c r="AH813" s="395">
        <v>1</v>
      </c>
      <c r="AI813" s="395">
        <v>1060</v>
      </c>
      <c r="AJ813" s="395">
        <v>12631</v>
      </c>
      <c r="AK813" s="395">
        <v>4272</v>
      </c>
      <c r="AL813" s="395">
        <v>15110</v>
      </c>
      <c r="AM813" s="395">
        <v>11</v>
      </c>
      <c r="AN813" s="395">
        <v>4073</v>
      </c>
      <c r="AO813" s="395">
        <v>2619</v>
      </c>
      <c r="AP813" s="395">
        <v>855</v>
      </c>
    </row>
    <row r="814" spans="1:42">
      <c r="A814" s="395">
        <v>10</v>
      </c>
      <c r="B814" s="395">
        <v>98</v>
      </c>
      <c r="C814" s="395">
        <v>2020</v>
      </c>
      <c r="D814" s="395">
        <v>99</v>
      </c>
      <c r="E814" s="395">
        <v>99</v>
      </c>
      <c r="F814" s="395">
        <v>99</v>
      </c>
      <c r="G814" s="395">
        <v>99</v>
      </c>
      <c r="H814" s="395">
        <v>99</v>
      </c>
      <c r="I814" s="395">
        <v>99</v>
      </c>
      <c r="J814" s="395">
        <v>999</v>
      </c>
      <c r="K814" s="395">
        <v>99</v>
      </c>
      <c r="L814" s="395">
        <v>99</v>
      </c>
      <c r="M814" s="395">
        <v>61</v>
      </c>
      <c r="N814" s="395">
        <v>99</v>
      </c>
      <c r="O814" s="395">
        <v>99</v>
      </c>
      <c r="P814" s="395">
        <v>9999</v>
      </c>
      <c r="Q814" s="395">
        <v>1875</v>
      </c>
      <c r="R814" s="395">
        <v>226534.88</v>
      </c>
      <c r="S814" s="395">
        <v>226534.88</v>
      </c>
      <c r="T814" s="395">
        <v>16.99713951335</v>
      </c>
      <c r="U814" s="395">
        <v>61</v>
      </c>
      <c r="V814" s="395">
        <v>89.746374757770809</v>
      </c>
      <c r="W814" s="395">
        <v>82.835903901421645</v>
      </c>
      <c r="X814" s="395">
        <v>1.4041987706264041</v>
      </c>
      <c r="Y814" s="395">
        <v>2.8083975412528082</v>
      </c>
      <c r="Z814" s="395">
        <v>45.499395060045487</v>
      </c>
      <c r="AA814" s="395">
        <v>8.4687144152840723</v>
      </c>
      <c r="AB814" s="395">
        <v>0</v>
      </c>
      <c r="AC814" s="395"/>
      <c r="AD814" s="395">
        <v>15.006281530033547</v>
      </c>
      <c r="AE814" s="395">
        <v>15.242758587872652</v>
      </c>
      <c r="AF814" s="395">
        <v>3900.88</v>
      </c>
      <c r="AG814" s="395">
        <v>1</v>
      </c>
      <c r="AH814" s="395">
        <v>0</v>
      </c>
      <c r="AI814" s="395">
        <v>1157</v>
      </c>
      <c r="AJ814" s="395">
        <v>13804</v>
      </c>
      <c r="AK814" s="395">
        <v>3167</v>
      </c>
      <c r="AL814" s="395">
        <v>17843</v>
      </c>
      <c r="AM814" s="395">
        <v>6</v>
      </c>
      <c r="AN814" s="395">
        <v>4294</v>
      </c>
      <c r="AO814" s="395">
        <v>3117</v>
      </c>
      <c r="AP814" s="395">
        <v>844</v>
      </c>
    </row>
    <row r="815" spans="1:42">
      <c r="A815" s="395">
        <v>10</v>
      </c>
      <c r="B815" s="395">
        <v>99</v>
      </c>
      <c r="C815" s="395">
        <v>2020</v>
      </c>
      <c r="D815" s="395">
        <v>99</v>
      </c>
      <c r="E815" s="395">
        <v>99</v>
      </c>
      <c r="F815" s="395">
        <v>99</v>
      </c>
      <c r="G815" s="395">
        <v>99</v>
      </c>
      <c r="H815" s="395">
        <v>99</v>
      </c>
      <c r="I815" s="395">
        <v>99</v>
      </c>
      <c r="J815" s="395">
        <v>999</v>
      </c>
      <c r="K815" s="395">
        <v>99</v>
      </c>
      <c r="L815" s="395">
        <v>99</v>
      </c>
      <c r="M815" s="395">
        <v>62</v>
      </c>
      <c r="N815" s="395">
        <v>99</v>
      </c>
      <c r="O815" s="395">
        <v>99</v>
      </c>
      <c r="P815" s="395">
        <v>9999</v>
      </c>
      <c r="Q815" s="395">
        <v>1885</v>
      </c>
      <c r="R815" s="395">
        <v>235885.91</v>
      </c>
      <c r="S815" s="395">
        <v>235885.91</v>
      </c>
      <c r="T815" s="395">
        <v>16.995476626815059</v>
      </c>
      <c r="U815" s="395">
        <v>62</v>
      </c>
      <c r="V815" s="395">
        <v>88.753986745444763</v>
      </c>
      <c r="W815" s="395">
        <v>81.919929766046266</v>
      </c>
      <c r="X815" s="395">
        <v>1.5066605716297341</v>
      </c>
      <c r="Y815" s="395">
        <v>3.0133211432594682</v>
      </c>
      <c r="Z815" s="395">
        <v>43.678742829531437</v>
      </c>
      <c r="AA815" s="395">
        <v>8.675859808716039</v>
      </c>
      <c r="AB815" s="395">
        <v>0</v>
      </c>
      <c r="AC815" s="395"/>
      <c r="AD815" s="395">
        <v>15.625718981678038</v>
      </c>
      <c r="AE815" s="395">
        <v>15.69645020819954</v>
      </c>
      <c r="AF815" s="395">
        <v>4246.91</v>
      </c>
      <c r="AG815" s="395">
        <v>2</v>
      </c>
      <c r="AH815" s="395">
        <v>0</v>
      </c>
      <c r="AI815" s="395">
        <v>1349</v>
      </c>
      <c r="AJ815" s="395">
        <v>14948</v>
      </c>
      <c r="AK815" s="395">
        <v>3538</v>
      </c>
      <c r="AL815" s="395">
        <v>19522</v>
      </c>
      <c r="AM815" s="395">
        <v>8</v>
      </c>
      <c r="AN815" s="395">
        <v>4696</v>
      </c>
      <c r="AO815" s="395">
        <v>3131</v>
      </c>
      <c r="AP815" s="395">
        <v>841</v>
      </c>
    </row>
    <row r="816" spans="1:42">
      <c r="A816" s="395">
        <v>10</v>
      </c>
      <c r="B816" s="395">
        <v>100</v>
      </c>
      <c r="C816" s="395">
        <v>2020</v>
      </c>
      <c r="D816" s="395">
        <v>99</v>
      </c>
      <c r="E816" s="395">
        <v>99</v>
      </c>
      <c r="F816" s="395">
        <v>99</v>
      </c>
      <c r="G816" s="395">
        <v>99</v>
      </c>
      <c r="H816" s="395">
        <v>99</v>
      </c>
      <c r="I816" s="395">
        <v>99</v>
      </c>
      <c r="J816" s="395">
        <v>999</v>
      </c>
      <c r="K816" s="395">
        <v>99</v>
      </c>
      <c r="L816" s="395">
        <v>99</v>
      </c>
      <c r="M816" s="395">
        <v>63</v>
      </c>
      <c r="N816" s="395">
        <v>99</v>
      </c>
      <c r="O816" s="395">
        <v>99</v>
      </c>
      <c r="P816" s="395">
        <v>9999</v>
      </c>
      <c r="Q816" s="395">
        <v>1875</v>
      </c>
      <c r="R816" s="395">
        <v>202814.89</v>
      </c>
      <c r="S816" s="395">
        <v>202814.89</v>
      </c>
      <c r="T816" s="395">
        <v>16.998545471686029</v>
      </c>
      <c r="U816" s="395">
        <v>63</v>
      </c>
      <c r="V816" s="395">
        <v>87.372820567643757</v>
      </c>
      <c r="W816" s="395">
        <v>80.645113383933278</v>
      </c>
      <c r="X816" s="395">
        <v>1.7681147572547558</v>
      </c>
      <c r="Y816" s="395">
        <v>3.5362295145095115</v>
      </c>
      <c r="Z816" s="395">
        <v>41.054677987400225</v>
      </c>
      <c r="AA816" s="395">
        <v>8.9314527537408939</v>
      </c>
      <c r="AB816" s="395">
        <v>0</v>
      </c>
      <c r="AC816" s="395"/>
      <c r="AD816" s="395">
        <v>13.435005407656369</v>
      </c>
      <c r="AE816" s="395">
        <v>13.285801770746964</v>
      </c>
      <c r="AF816" s="395">
        <v>3845</v>
      </c>
      <c r="AG816" s="395">
        <v>4</v>
      </c>
      <c r="AH816" s="395">
        <v>0</v>
      </c>
      <c r="AI816" s="395">
        <v>1368</v>
      </c>
      <c r="AJ816" s="395">
        <v>13548.89</v>
      </c>
      <c r="AK816" s="395">
        <v>3344.89</v>
      </c>
      <c r="AL816" s="395">
        <v>17675.39</v>
      </c>
      <c r="AM816" s="395">
        <v>5</v>
      </c>
      <c r="AN816" s="395">
        <v>3933</v>
      </c>
      <c r="AO816" s="395">
        <v>2775</v>
      </c>
      <c r="AP816" s="395">
        <v>845</v>
      </c>
    </row>
    <row r="817" spans="1:42">
      <c r="A817" s="395">
        <v>10</v>
      </c>
      <c r="B817" s="395">
        <v>101</v>
      </c>
      <c r="C817" s="395">
        <v>2020</v>
      </c>
      <c r="D817" s="395">
        <v>99</v>
      </c>
      <c r="E817" s="395">
        <v>99</v>
      </c>
      <c r="F817" s="395">
        <v>99</v>
      </c>
      <c r="G817" s="395">
        <v>99</v>
      </c>
      <c r="H817" s="395">
        <v>99</v>
      </c>
      <c r="I817" s="395">
        <v>99</v>
      </c>
      <c r="J817" s="395">
        <v>999</v>
      </c>
      <c r="K817" s="395">
        <v>99</v>
      </c>
      <c r="L817" s="395">
        <v>99</v>
      </c>
      <c r="M817" s="395">
        <v>64</v>
      </c>
      <c r="N817" s="395">
        <v>99</v>
      </c>
      <c r="O817" s="395">
        <v>99</v>
      </c>
      <c r="P817" s="395">
        <v>9999</v>
      </c>
      <c r="Q817" s="395">
        <v>1788</v>
      </c>
      <c r="R817" s="395">
        <v>137902.68</v>
      </c>
      <c r="S817" s="395">
        <v>137902.68</v>
      </c>
      <c r="T817" s="395">
        <v>16.975569727868965</v>
      </c>
      <c r="U817" s="395">
        <v>64</v>
      </c>
      <c r="V817" s="395">
        <v>84.382019876074395</v>
      </c>
      <c r="W817" s="395">
        <v>77.88460434561577</v>
      </c>
      <c r="X817" s="395">
        <v>1.7468841069658694</v>
      </c>
      <c r="Y817" s="395">
        <v>3.4937682139317388</v>
      </c>
      <c r="Z817" s="395">
        <v>36.365500655969846</v>
      </c>
      <c r="AA817" s="395">
        <v>10.074114633983314</v>
      </c>
      <c r="AB817" s="395">
        <v>0</v>
      </c>
      <c r="AC817" s="395"/>
      <c r="AD817" s="395">
        <v>9.1350455162848512</v>
      </c>
      <c r="AE817" s="395">
        <v>8.7243724874594779</v>
      </c>
      <c r="AF817" s="395">
        <v>3029</v>
      </c>
      <c r="AG817" s="395">
        <v>1</v>
      </c>
      <c r="AH817" s="395">
        <v>0</v>
      </c>
      <c r="AI817" s="395">
        <v>1262</v>
      </c>
      <c r="AJ817" s="395">
        <v>10291</v>
      </c>
      <c r="AK817" s="395">
        <v>2599</v>
      </c>
      <c r="AL817" s="395">
        <v>12893</v>
      </c>
      <c r="AM817" s="395">
        <v>2</v>
      </c>
      <c r="AN817" s="395">
        <v>3012</v>
      </c>
      <c r="AO817" s="395">
        <v>1938</v>
      </c>
      <c r="AP817" s="395">
        <v>824</v>
      </c>
    </row>
    <row r="818" spans="1:42">
      <c r="A818" s="395">
        <v>10</v>
      </c>
      <c r="B818" s="395">
        <v>102</v>
      </c>
      <c r="C818" s="395">
        <v>2020</v>
      </c>
      <c r="D818" s="395">
        <v>99</v>
      </c>
      <c r="E818" s="395">
        <v>99</v>
      </c>
      <c r="F818" s="395">
        <v>99</v>
      </c>
      <c r="G818" s="395">
        <v>99</v>
      </c>
      <c r="H818" s="395">
        <v>99</v>
      </c>
      <c r="I818" s="395">
        <v>99</v>
      </c>
      <c r="J818" s="395">
        <v>999</v>
      </c>
      <c r="K818" s="395">
        <v>99</v>
      </c>
      <c r="L818" s="395">
        <v>99</v>
      </c>
      <c r="M818" s="395">
        <v>65</v>
      </c>
      <c r="N818" s="395">
        <v>99</v>
      </c>
      <c r="O818" s="395">
        <v>99</v>
      </c>
      <c r="P818" s="395">
        <v>9999</v>
      </c>
      <c r="Q818" s="395">
        <v>1663</v>
      </c>
      <c r="R818" s="395">
        <v>63584</v>
      </c>
      <c r="S818" s="395">
        <v>63584</v>
      </c>
      <c r="T818" s="395">
        <v>16.997546552591842</v>
      </c>
      <c r="U818" s="395">
        <v>65</v>
      </c>
      <c r="V818" s="395">
        <v>81.299016978453054</v>
      </c>
      <c r="W818" s="395">
        <v>75.03899267111241</v>
      </c>
      <c r="X818" s="395">
        <v>1.92501258178158</v>
      </c>
      <c r="Y818" s="395">
        <v>3.8500251635631599</v>
      </c>
      <c r="Z818" s="395">
        <v>33.390475591343744</v>
      </c>
      <c r="AA818" s="395">
        <v>9.9988269088781117</v>
      </c>
      <c r="AB818" s="395">
        <v>0</v>
      </c>
      <c r="AC818" s="395"/>
      <c r="AD818" s="395">
        <v>4.2119756781192086</v>
      </c>
      <c r="AE818" s="395">
        <v>3.8756514802587776</v>
      </c>
      <c r="AF818" s="395">
        <v>1593</v>
      </c>
      <c r="AG818" s="395">
        <v>0</v>
      </c>
      <c r="AH818" s="395">
        <v>0</v>
      </c>
      <c r="AI818" s="395">
        <v>783</v>
      </c>
      <c r="AJ818" s="395">
        <v>5227</v>
      </c>
      <c r="AK818" s="395">
        <v>1403</v>
      </c>
      <c r="AL818" s="395">
        <v>6672</v>
      </c>
      <c r="AM818" s="395">
        <v>4</v>
      </c>
      <c r="AN818" s="395">
        <v>1451</v>
      </c>
      <c r="AO818" s="395">
        <v>1032</v>
      </c>
      <c r="AP818" s="395">
        <v>776</v>
      </c>
    </row>
    <row r="819" spans="1:42">
      <c r="A819" s="395">
        <v>10</v>
      </c>
      <c r="B819" s="395">
        <v>103</v>
      </c>
      <c r="C819" s="395">
        <v>2020</v>
      </c>
      <c r="D819" s="395">
        <v>99</v>
      </c>
      <c r="E819" s="395">
        <v>99</v>
      </c>
      <c r="F819" s="395">
        <v>99</v>
      </c>
      <c r="G819" s="395">
        <v>99</v>
      </c>
      <c r="H819" s="395">
        <v>99</v>
      </c>
      <c r="I819" s="395">
        <v>99</v>
      </c>
      <c r="J819" s="395">
        <v>999</v>
      </c>
      <c r="K819" s="395">
        <v>99</v>
      </c>
      <c r="L819" s="395">
        <v>99</v>
      </c>
      <c r="M819" s="395">
        <v>66</v>
      </c>
      <c r="N819" s="395">
        <v>99</v>
      </c>
      <c r="O819" s="395">
        <v>99</v>
      </c>
      <c r="P819" s="395">
        <v>9999</v>
      </c>
      <c r="Q819" s="395">
        <v>1480</v>
      </c>
      <c r="R819" s="395">
        <v>23700</v>
      </c>
      <c r="S819" s="395">
        <v>23700</v>
      </c>
      <c r="T819" s="395">
        <v>16.999746835443037</v>
      </c>
      <c r="U819" s="395">
        <v>66</v>
      </c>
      <c r="V819" s="395">
        <v>76.689473419549472</v>
      </c>
      <c r="W819" s="395">
        <v>70.784383966244789</v>
      </c>
      <c r="X819" s="395">
        <v>1.658227848101266</v>
      </c>
      <c r="Y819" s="395">
        <v>3.316455696202532</v>
      </c>
      <c r="Z819" s="395">
        <v>31.405063291139239</v>
      </c>
      <c r="AA819" s="395">
        <v>11.045499643554038</v>
      </c>
      <c r="AB819" s="395">
        <v>0</v>
      </c>
      <c r="AC819" s="395"/>
      <c r="AD819" s="395">
        <v>1.5699519308540699</v>
      </c>
      <c r="AE819" s="395">
        <v>1.3626856356062218</v>
      </c>
      <c r="AF819" s="395">
        <v>717</v>
      </c>
      <c r="AG819" s="395">
        <v>0</v>
      </c>
      <c r="AH819" s="395">
        <v>0</v>
      </c>
      <c r="AI819" s="395">
        <v>392</v>
      </c>
      <c r="AJ819" s="395">
        <v>2138</v>
      </c>
      <c r="AK819" s="395">
        <v>595</v>
      </c>
      <c r="AL819" s="395">
        <v>2733</v>
      </c>
      <c r="AM819" s="395">
        <v>1</v>
      </c>
      <c r="AN819" s="395">
        <v>595</v>
      </c>
      <c r="AO819" s="395">
        <v>430</v>
      </c>
      <c r="AP819" s="395">
        <v>708</v>
      </c>
    </row>
    <row r="820" spans="1:42">
      <c r="A820" s="395">
        <v>10</v>
      </c>
      <c r="B820" s="395">
        <v>104</v>
      </c>
      <c r="C820" s="395">
        <v>2020</v>
      </c>
      <c r="D820" s="395">
        <v>99</v>
      </c>
      <c r="E820" s="395">
        <v>99</v>
      </c>
      <c r="F820" s="395">
        <v>99</v>
      </c>
      <c r="G820" s="395">
        <v>99</v>
      </c>
      <c r="H820" s="395">
        <v>99</v>
      </c>
      <c r="I820" s="395">
        <v>99</v>
      </c>
      <c r="J820" s="395">
        <v>999</v>
      </c>
      <c r="K820" s="395">
        <v>99</v>
      </c>
      <c r="L820" s="395">
        <v>99</v>
      </c>
      <c r="M820" s="395">
        <v>67</v>
      </c>
      <c r="N820" s="395">
        <v>99</v>
      </c>
      <c r="O820" s="395">
        <v>99</v>
      </c>
      <c r="P820" s="395">
        <v>9999</v>
      </c>
      <c r="Q820" s="395">
        <v>1114</v>
      </c>
      <c r="R820" s="395">
        <v>7419</v>
      </c>
      <c r="S820" s="395">
        <v>7419</v>
      </c>
      <c r="T820" s="395">
        <v>16.997708586062814</v>
      </c>
      <c r="U820" s="395">
        <v>67</v>
      </c>
      <c r="V820" s="395">
        <v>70.708235436028119</v>
      </c>
      <c r="W820" s="395">
        <v>65.263701307453715</v>
      </c>
      <c r="X820" s="395">
        <v>1.496158511928831</v>
      </c>
      <c r="Y820" s="395">
        <v>2.992317023857662</v>
      </c>
      <c r="Z820" s="395">
        <v>30.758862380374712</v>
      </c>
      <c r="AA820" s="395">
        <v>12.377907978557085</v>
      </c>
      <c r="AB820" s="395">
        <v>0</v>
      </c>
      <c r="AC820" s="395"/>
      <c r="AD820" s="395">
        <v>0.49145457278507809</v>
      </c>
      <c r="AE820" s="395">
        <v>0.39330271698945291</v>
      </c>
      <c r="AF820" s="395">
        <v>260</v>
      </c>
      <c r="AG820" s="395">
        <v>0</v>
      </c>
      <c r="AH820" s="395">
        <v>0</v>
      </c>
      <c r="AI820" s="395">
        <v>159</v>
      </c>
      <c r="AJ820" s="395">
        <v>675</v>
      </c>
      <c r="AK820" s="395">
        <v>220</v>
      </c>
      <c r="AL820" s="395">
        <v>835</v>
      </c>
      <c r="AM820" s="395">
        <v>0</v>
      </c>
      <c r="AN820" s="395">
        <v>196</v>
      </c>
      <c r="AO820" s="395">
        <v>146</v>
      </c>
      <c r="AP820" s="395">
        <v>542</v>
      </c>
    </row>
    <row r="821" spans="1:42">
      <c r="A821" s="395">
        <v>10</v>
      </c>
      <c r="B821" s="395">
        <v>105</v>
      </c>
      <c r="C821" s="395">
        <v>2020</v>
      </c>
      <c r="D821" s="395">
        <v>99</v>
      </c>
      <c r="E821" s="395">
        <v>99</v>
      </c>
      <c r="F821" s="395">
        <v>99</v>
      </c>
      <c r="G821" s="395">
        <v>99</v>
      </c>
      <c r="H821" s="395">
        <v>99</v>
      </c>
      <c r="I821" s="395">
        <v>99</v>
      </c>
      <c r="J821" s="395">
        <v>999</v>
      </c>
      <c r="K821" s="395">
        <v>99</v>
      </c>
      <c r="L821" s="395">
        <v>99</v>
      </c>
      <c r="M821" s="395">
        <v>68</v>
      </c>
      <c r="N821" s="395">
        <v>99</v>
      </c>
      <c r="O821" s="395">
        <v>99</v>
      </c>
      <c r="P821" s="395">
        <v>9999</v>
      </c>
      <c r="Q821" s="395">
        <v>723</v>
      </c>
      <c r="R821" s="395">
        <v>2483</v>
      </c>
      <c r="S821" s="395">
        <v>2483</v>
      </c>
      <c r="T821" s="395">
        <v>17</v>
      </c>
      <c r="U821" s="395">
        <v>68</v>
      </c>
      <c r="V821" s="395">
        <v>62.30990017056407</v>
      </c>
      <c r="W821" s="395">
        <v>57.512037857430592</v>
      </c>
      <c r="X821" s="395">
        <v>1.8123238018525971</v>
      </c>
      <c r="Y821" s="395">
        <v>3.6246476037051942</v>
      </c>
      <c r="Z821" s="395">
        <v>32.178815948449447</v>
      </c>
      <c r="AA821" s="395">
        <v>13.156241827694123</v>
      </c>
      <c r="AB821" s="395">
        <v>0</v>
      </c>
      <c r="AC821" s="395"/>
      <c r="AD821" s="395">
        <v>0.16448061790340326</v>
      </c>
      <c r="AE821" s="395">
        <v>0.1159966244332048</v>
      </c>
      <c r="AF821" s="395">
        <v>103</v>
      </c>
      <c r="AG821" s="395">
        <v>0</v>
      </c>
      <c r="AH821" s="395">
        <v>0</v>
      </c>
      <c r="AI821" s="395">
        <v>81</v>
      </c>
      <c r="AJ821" s="395">
        <v>260</v>
      </c>
      <c r="AK821" s="395">
        <v>111</v>
      </c>
      <c r="AL821" s="395">
        <v>260</v>
      </c>
      <c r="AM821" s="395">
        <v>0</v>
      </c>
      <c r="AN821" s="395">
        <v>94</v>
      </c>
      <c r="AO821" s="395">
        <v>52</v>
      </c>
      <c r="AP821" s="395">
        <v>358</v>
      </c>
    </row>
    <row r="822" spans="1:42">
      <c r="A822" s="395">
        <v>10</v>
      </c>
      <c r="B822" s="395">
        <v>106</v>
      </c>
      <c r="C822" s="395">
        <v>2019</v>
      </c>
      <c r="D822" s="395">
        <v>99</v>
      </c>
      <c r="E822" s="395">
        <v>99</v>
      </c>
      <c r="F822" s="395">
        <v>99</v>
      </c>
      <c r="G822" s="395">
        <v>99</v>
      </c>
      <c r="H822" s="395">
        <v>99</v>
      </c>
      <c r="I822" s="395">
        <v>99</v>
      </c>
      <c r="J822" s="395">
        <v>999</v>
      </c>
      <c r="K822" s="395">
        <v>99</v>
      </c>
      <c r="L822" s="395">
        <v>99</v>
      </c>
      <c r="M822" s="395">
        <v>48</v>
      </c>
      <c r="N822" s="395">
        <v>99</v>
      </c>
      <c r="O822" s="395">
        <v>99</v>
      </c>
      <c r="P822" s="395">
        <v>9999</v>
      </c>
      <c r="Q822" s="395">
        <v>338</v>
      </c>
      <c r="R822" s="395">
        <v>699</v>
      </c>
      <c r="S822" s="395">
        <v>658</v>
      </c>
      <c r="T822" s="395">
        <v>7.5307582260371984</v>
      </c>
      <c r="U822" s="395">
        <v>48</v>
      </c>
      <c r="V822" s="395">
        <v>92.052840776244992</v>
      </c>
      <c r="W822" s="395">
        <v>82.839088145896667</v>
      </c>
      <c r="X822" s="395">
        <v>0.42918454935622319</v>
      </c>
      <c r="Y822" s="395">
        <v>0.85836909871244638</v>
      </c>
      <c r="Z822" s="395">
        <v>41.058655221745354</v>
      </c>
      <c r="AA822" s="395">
        <v>17.533572887345883</v>
      </c>
      <c r="AB822" s="395">
        <v>0</v>
      </c>
      <c r="AC822" s="395"/>
      <c r="AD822" s="395">
        <v>4.4808439115010895E-2</v>
      </c>
      <c r="AE822" s="395">
        <v>4.4411991699476849E-2</v>
      </c>
      <c r="AF822" s="395">
        <v>11</v>
      </c>
      <c r="AG822" s="395">
        <v>0</v>
      </c>
      <c r="AH822" s="395">
        <v>0</v>
      </c>
      <c r="AI822" s="395">
        <v>3</v>
      </c>
      <c r="AJ822" s="395">
        <v>28</v>
      </c>
      <c r="AK822" s="395">
        <v>5</v>
      </c>
      <c r="AL822" s="395">
        <v>65</v>
      </c>
      <c r="AM822" s="395">
        <v>0</v>
      </c>
      <c r="AN822" s="395">
        <v>21</v>
      </c>
      <c r="AO822" s="395">
        <v>4</v>
      </c>
      <c r="AP822" s="395">
        <v>144</v>
      </c>
    </row>
    <row r="823" spans="1:42">
      <c r="A823" s="395">
        <v>10</v>
      </c>
      <c r="B823" s="395">
        <v>107</v>
      </c>
      <c r="C823" s="395">
        <v>2019</v>
      </c>
      <c r="D823" s="395">
        <v>99</v>
      </c>
      <c r="E823" s="395">
        <v>99</v>
      </c>
      <c r="F823" s="395">
        <v>99</v>
      </c>
      <c r="G823" s="395">
        <v>99</v>
      </c>
      <c r="H823" s="395">
        <v>99</v>
      </c>
      <c r="I823" s="395">
        <v>99</v>
      </c>
      <c r="J823" s="395">
        <v>999</v>
      </c>
      <c r="K823" s="395">
        <v>99</v>
      </c>
      <c r="L823" s="395">
        <v>99</v>
      </c>
      <c r="M823" s="395">
        <v>49</v>
      </c>
      <c r="N823" s="395">
        <v>99</v>
      </c>
      <c r="O823" s="395">
        <v>99</v>
      </c>
      <c r="P823" s="395">
        <v>9999</v>
      </c>
      <c r="Q823" s="395">
        <v>278</v>
      </c>
      <c r="R823" s="395">
        <v>401</v>
      </c>
      <c r="S823" s="395">
        <v>401</v>
      </c>
      <c r="T823" s="395">
        <v>8</v>
      </c>
      <c r="U823" s="395">
        <v>49</v>
      </c>
      <c r="V823" s="395">
        <v>92.149042345382483</v>
      </c>
      <c r="W823" s="395">
        <v>85.053566084787988</v>
      </c>
      <c r="X823" s="395">
        <v>0.49875311720698245</v>
      </c>
      <c r="Y823" s="395">
        <v>0.99750623441396491</v>
      </c>
      <c r="Z823" s="395">
        <v>63.341645885286802</v>
      </c>
      <c r="AA823" s="395">
        <v>13.547861827646779</v>
      </c>
      <c r="AB823" s="395">
        <v>0</v>
      </c>
      <c r="AC823" s="395"/>
      <c r="AD823" s="395">
        <v>2.570555663107206E-2</v>
      </c>
      <c r="AE823" s="395">
        <v>2.7789193732206719E-2</v>
      </c>
      <c r="AF823" s="395">
        <v>5</v>
      </c>
      <c r="AG823" s="395">
        <v>0</v>
      </c>
      <c r="AH823" s="395">
        <v>0</v>
      </c>
      <c r="AI823" s="395">
        <v>1</v>
      </c>
      <c r="AJ823" s="395">
        <v>11</v>
      </c>
      <c r="AK823" s="395">
        <v>5</v>
      </c>
      <c r="AL823" s="395">
        <v>52</v>
      </c>
      <c r="AM823" s="395">
        <v>0</v>
      </c>
      <c r="AN823" s="395">
        <v>4</v>
      </c>
      <c r="AO823" s="395">
        <v>3</v>
      </c>
      <c r="AP823" s="395">
        <v>123</v>
      </c>
    </row>
    <row r="824" spans="1:42">
      <c r="A824" s="395">
        <v>10</v>
      </c>
      <c r="B824" s="395">
        <v>108</v>
      </c>
      <c r="C824" s="395">
        <v>2019</v>
      </c>
      <c r="D824" s="395">
        <v>99</v>
      </c>
      <c r="E824" s="395">
        <v>99</v>
      </c>
      <c r="F824" s="395">
        <v>99</v>
      </c>
      <c r="G824" s="395">
        <v>99</v>
      </c>
      <c r="H824" s="395">
        <v>99</v>
      </c>
      <c r="I824" s="395">
        <v>99</v>
      </c>
      <c r="J824" s="395">
        <v>999</v>
      </c>
      <c r="K824" s="395">
        <v>99</v>
      </c>
      <c r="L824" s="395">
        <v>99</v>
      </c>
      <c r="M824" s="395">
        <v>50</v>
      </c>
      <c r="N824" s="395">
        <v>99</v>
      </c>
      <c r="O824" s="395">
        <v>99</v>
      </c>
      <c r="P824" s="395">
        <v>9999</v>
      </c>
      <c r="Q824" s="395">
        <v>436</v>
      </c>
      <c r="R824" s="395">
        <v>702</v>
      </c>
      <c r="S824" s="395">
        <v>700</v>
      </c>
      <c r="T824" s="395">
        <v>10.968660968660968</v>
      </c>
      <c r="U824" s="395">
        <v>50</v>
      </c>
      <c r="V824" s="395">
        <v>91.011824794923442</v>
      </c>
      <c r="W824" s="395">
        <v>83.901199999999989</v>
      </c>
      <c r="X824" s="395">
        <v>0.71225071225071246</v>
      </c>
      <c r="Y824" s="395">
        <v>1.4245014245014247</v>
      </c>
      <c r="Z824" s="395">
        <v>64.245014245014261</v>
      </c>
      <c r="AA824" s="395">
        <v>13.103741122944472</v>
      </c>
      <c r="AB824" s="395">
        <v>0</v>
      </c>
      <c r="AC824" s="395"/>
      <c r="AD824" s="395">
        <v>4.5000750012500194E-2</v>
      </c>
      <c r="AE824" s="395">
        <v>4.7852569095821008E-2</v>
      </c>
      <c r="AF824" s="395">
        <v>17</v>
      </c>
      <c r="AG824" s="395">
        <v>0</v>
      </c>
      <c r="AH824" s="395">
        <v>0</v>
      </c>
      <c r="AI824" s="395">
        <v>5</v>
      </c>
      <c r="AJ824" s="395">
        <v>35</v>
      </c>
      <c r="AK824" s="395">
        <v>11</v>
      </c>
      <c r="AL824" s="395">
        <v>55</v>
      </c>
      <c r="AM824" s="395">
        <v>0</v>
      </c>
      <c r="AN824" s="395">
        <v>16</v>
      </c>
      <c r="AO824" s="395">
        <v>9</v>
      </c>
      <c r="AP824" s="395">
        <v>183</v>
      </c>
    </row>
    <row r="825" spans="1:42">
      <c r="A825" s="395">
        <v>10</v>
      </c>
      <c r="B825" s="395">
        <v>109</v>
      </c>
      <c r="C825" s="395">
        <v>2019</v>
      </c>
      <c r="D825" s="395">
        <v>99</v>
      </c>
      <c r="E825" s="395">
        <v>99</v>
      </c>
      <c r="F825" s="395">
        <v>99</v>
      </c>
      <c r="G825" s="395">
        <v>99</v>
      </c>
      <c r="H825" s="395">
        <v>99</v>
      </c>
      <c r="I825" s="395">
        <v>99</v>
      </c>
      <c r="J825" s="395">
        <v>999</v>
      </c>
      <c r="K825" s="395">
        <v>99</v>
      </c>
      <c r="L825" s="395">
        <v>99</v>
      </c>
      <c r="M825" s="395">
        <v>51</v>
      </c>
      <c r="N825" s="395">
        <v>99</v>
      </c>
      <c r="O825" s="395">
        <v>99</v>
      </c>
      <c r="P825" s="395">
        <v>9999</v>
      </c>
      <c r="Q825" s="395">
        <v>648</v>
      </c>
      <c r="R825" s="395">
        <v>1259</v>
      </c>
      <c r="S825" s="395">
        <v>1259</v>
      </c>
      <c r="T825" s="395">
        <v>11.004765687053215</v>
      </c>
      <c r="U825" s="395">
        <v>51</v>
      </c>
      <c r="V825" s="395">
        <v>91.808956015066386</v>
      </c>
      <c r="W825" s="395">
        <v>84.739666401906305</v>
      </c>
      <c r="X825" s="395">
        <v>0.79428117553613986</v>
      </c>
      <c r="Y825" s="395">
        <v>1.5885623510722795</v>
      </c>
      <c r="Z825" s="395">
        <v>67.513899920571887</v>
      </c>
      <c r="AA825" s="395">
        <v>12.22946373998697</v>
      </c>
      <c r="AB825" s="395">
        <v>0</v>
      </c>
      <c r="AC825" s="395"/>
      <c r="AD825" s="395">
        <v>8.0706473313016752E-2</v>
      </c>
      <c r="AE825" s="395">
        <v>8.6926366517871015E-2</v>
      </c>
      <c r="AF825" s="395">
        <v>31</v>
      </c>
      <c r="AG825" s="395">
        <v>0</v>
      </c>
      <c r="AH825" s="395">
        <v>0</v>
      </c>
      <c r="AI825" s="395">
        <v>8</v>
      </c>
      <c r="AJ825" s="395">
        <v>70</v>
      </c>
      <c r="AK825" s="395">
        <v>16</v>
      </c>
      <c r="AL825" s="395">
        <v>108</v>
      </c>
      <c r="AM825" s="395">
        <v>0</v>
      </c>
      <c r="AN825" s="395">
        <v>24</v>
      </c>
      <c r="AO825" s="395">
        <v>14</v>
      </c>
      <c r="AP825" s="395">
        <v>274</v>
      </c>
    </row>
    <row r="826" spans="1:42">
      <c r="A826" s="395">
        <v>10</v>
      </c>
      <c r="B826" s="395">
        <v>110</v>
      </c>
      <c r="C826" s="395">
        <v>2019</v>
      </c>
      <c r="D826" s="395">
        <v>99</v>
      </c>
      <c r="E826" s="395">
        <v>99</v>
      </c>
      <c r="F826" s="395">
        <v>99</v>
      </c>
      <c r="G826" s="395">
        <v>99</v>
      </c>
      <c r="H826" s="395">
        <v>99</v>
      </c>
      <c r="I826" s="395">
        <v>99</v>
      </c>
      <c r="J826" s="395">
        <v>999</v>
      </c>
      <c r="K826" s="395">
        <v>99</v>
      </c>
      <c r="L826" s="395">
        <v>99</v>
      </c>
      <c r="M826" s="395">
        <v>52</v>
      </c>
      <c r="N826" s="395">
        <v>99</v>
      </c>
      <c r="O826" s="395">
        <v>99</v>
      </c>
      <c r="P826" s="395">
        <v>9999</v>
      </c>
      <c r="Q826" s="395">
        <v>879</v>
      </c>
      <c r="R826" s="395">
        <v>2224</v>
      </c>
      <c r="S826" s="395">
        <v>2223</v>
      </c>
      <c r="T826" s="395">
        <v>10.995053956834528</v>
      </c>
      <c r="U826" s="395">
        <v>52</v>
      </c>
      <c r="V826" s="395">
        <v>91.332240649683911</v>
      </c>
      <c r="W826" s="395">
        <v>84.283103913630185</v>
      </c>
      <c r="X826" s="395">
        <v>0.764388489208633</v>
      </c>
      <c r="Y826" s="395">
        <v>1.528776978417266</v>
      </c>
      <c r="Z826" s="395">
        <v>68.660071942446052</v>
      </c>
      <c r="AA826" s="395">
        <v>11.796205505154884</v>
      </c>
      <c r="AB826" s="395">
        <v>0</v>
      </c>
      <c r="AC826" s="395"/>
      <c r="AD826" s="395">
        <v>0.14256647867208044</v>
      </c>
      <c r="AE826" s="395">
        <v>0.15265781092583741</v>
      </c>
      <c r="AF826" s="395">
        <v>42</v>
      </c>
      <c r="AG826" s="395">
        <v>0</v>
      </c>
      <c r="AH826" s="395">
        <v>0</v>
      </c>
      <c r="AI826" s="395">
        <v>13</v>
      </c>
      <c r="AJ826" s="395">
        <v>115</v>
      </c>
      <c r="AK826" s="395">
        <v>28</v>
      </c>
      <c r="AL826" s="395">
        <v>195</v>
      </c>
      <c r="AM826" s="395">
        <v>0</v>
      </c>
      <c r="AN826" s="395">
        <v>52</v>
      </c>
      <c r="AO826" s="395">
        <v>30</v>
      </c>
      <c r="AP826" s="395">
        <v>400</v>
      </c>
    </row>
    <row r="827" spans="1:42">
      <c r="A827" s="395">
        <v>10</v>
      </c>
      <c r="B827" s="395">
        <v>111</v>
      </c>
      <c r="C827" s="395">
        <v>2019</v>
      </c>
      <c r="D827" s="395">
        <v>99</v>
      </c>
      <c r="E827" s="395">
        <v>99</v>
      </c>
      <c r="F827" s="395">
        <v>99</v>
      </c>
      <c r="G827" s="395">
        <v>99</v>
      </c>
      <c r="H827" s="395">
        <v>99</v>
      </c>
      <c r="I827" s="395">
        <v>99</v>
      </c>
      <c r="J827" s="395">
        <v>999</v>
      </c>
      <c r="K827" s="395">
        <v>99</v>
      </c>
      <c r="L827" s="395">
        <v>99</v>
      </c>
      <c r="M827" s="395">
        <v>53</v>
      </c>
      <c r="N827" s="395">
        <v>99</v>
      </c>
      <c r="O827" s="395">
        <v>99</v>
      </c>
      <c r="P827" s="395">
        <v>9999</v>
      </c>
      <c r="Q827" s="395">
        <v>1150</v>
      </c>
      <c r="R827" s="395">
        <v>4185</v>
      </c>
      <c r="S827" s="395">
        <v>4185</v>
      </c>
      <c r="T827" s="395">
        <v>11</v>
      </c>
      <c r="U827" s="395">
        <v>53</v>
      </c>
      <c r="V827" s="395">
        <v>90.813554056625378</v>
      </c>
      <c r="W827" s="395">
        <v>83.820910394265411</v>
      </c>
      <c r="X827" s="395">
        <v>0.95579450418160095</v>
      </c>
      <c r="Y827" s="395">
        <v>1.9115890083632019</v>
      </c>
      <c r="Z827" s="395">
        <v>68.530465949820794</v>
      </c>
      <c r="AA827" s="395">
        <v>11.068609625950232</v>
      </c>
      <c r="AB827" s="395">
        <v>0</v>
      </c>
      <c r="AC827" s="395"/>
      <c r="AD827" s="395">
        <v>0.26827370199759726</v>
      </c>
      <c r="AE827" s="395">
        <v>0.28581622735062745</v>
      </c>
      <c r="AF827" s="395">
        <v>68</v>
      </c>
      <c r="AG827" s="395">
        <v>0</v>
      </c>
      <c r="AH827" s="395">
        <v>0</v>
      </c>
      <c r="AI827" s="395">
        <v>16</v>
      </c>
      <c r="AJ827" s="395">
        <v>248</v>
      </c>
      <c r="AK827" s="395">
        <v>60</v>
      </c>
      <c r="AL827" s="395">
        <v>345</v>
      </c>
      <c r="AM827" s="395">
        <v>0</v>
      </c>
      <c r="AN827" s="395">
        <v>124</v>
      </c>
      <c r="AO827" s="395">
        <v>64</v>
      </c>
      <c r="AP827" s="395">
        <v>526</v>
      </c>
    </row>
    <row r="828" spans="1:42">
      <c r="A828" s="395">
        <v>10</v>
      </c>
      <c r="B828" s="395">
        <v>112</v>
      </c>
      <c r="C828" s="395">
        <v>2019</v>
      </c>
      <c r="D828" s="395">
        <v>99</v>
      </c>
      <c r="E828" s="395">
        <v>99</v>
      </c>
      <c r="F828" s="395">
        <v>99</v>
      </c>
      <c r="G828" s="395">
        <v>99</v>
      </c>
      <c r="H828" s="395">
        <v>99</v>
      </c>
      <c r="I828" s="395">
        <v>99</v>
      </c>
      <c r="J828" s="395">
        <v>999</v>
      </c>
      <c r="K828" s="395">
        <v>99</v>
      </c>
      <c r="L828" s="395">
        <v>99</v>
      </c>
      <c r="M828" s="395">
        <v>54</v>
      </c>
      <c r="N828" s="395">
        <v>99</v>
      </c>
      <c r="O828" s="395">
        <v>99</v>
      </c>
      <c r="P828" s="395">
        <v>9999</v>
      </c>
      <c r="Q828" s="395">
        <v>1397</v>
      </c>
      <c r="R828" s="395">
        <v>9120</v>
      </c>
      <c r="S828" s="395">
        <v>9113</v>
      </c>
      <c r="T828" s="395">
        <v>10.994188596491224</v>
      </c>
      <c r="U828" s="395">
        <v>54</v>
      </c>
      <c r="V828" s="395">
        <v>89.663897336189734</v>
      </c>
      <c r="W828" s="395">
        <v>82.740804345440395</v>
      </c>
      <c r="X828" s="395">
        <v>0.84429824561403499</v>
      </c>
      <c r="Y828" s="395">
        <v>1.68859649122807</v>
      </c>
      <c r="Z828" s="395">
        <v>70.592105263157904</v>
      </c>
      <c r="AA828" s="395">
        <v>10.149386890480704</v>
      </c>
      <c r="AB828" s="395">
        <v>0</v>
      </c>
      <c r="AC828" s="395"/>
      <c r="AD828" s="395">
        <v>0.58462512836752412</v>
      </c>
      <c r="AE828" s="395">
        <v>0.61435607253863755</v>
      </c>
      <c r="AF828" s="395">
        <v>155</v>
      </c>
      <c r="AG828" s="395">
        <v>0</v>
      </c>
      <c r="AH828" s="395">
        <v>0</v>
      </c>
      <c r="AI828" s="395">
        <v>36</v>
      </c>
      <c r="AJ828" s="395">
        <v>477</v>
      </c>
      <c r="AK828" s="395">
        <v>131</v>
      </c>
      <c r="AL828" s="395">
        <v>756</v>
      </c>
      <c r="AM828" s="395">
        <v>0</v>
      </c>
      <c r="AN828" s="395">
        <v>217</v>
      </c>
      <c r="AO828" s="395">
        <v>145</v>
      </c>
      <c r="AP828" s="395">
        <v>641</v>
      </c>
    </row>
    <row r="829" spans="1:42">
      <c r="A829" s="395">
        <v>10</v>
      </c>
      <c r="B829" s="395">
        <v>113</v>
      </c>
      <c r="C829" s="395">
        <v>2019</v>
      </c>
      <c r="D829" s="395">
        <v>99</v>
      </c>
      <c r="E829" s="395">
        <v>99</v>
      </c>
      <c r="F829" s="395">
        <v>99</v>
      </c>
      <c r="G829" s="395">
        <v>99</v>
      </c>
      <c r="H829" s="395">
        <v>99</v>
      </c>
      <c r="I829" s="395">
        <v>99</v>
      </c>
      <c r="J829" s="395">
        <v>999</v>
      </c>
      <c r="K829" s="395">
        <v>99</v>
      </c>
      <c r="L829" s="395">
        <v>99</v>
      </c>
      <c r="M829" s="395">
        <v>55</v>
      </c>
      <c r="N829" s="395">
        <v>99</v>
      </c>
      <c r="O829" s="395">
        <v>99</v>
      </c>
      <c r="P829" s="395">
        <v>9999</v>
      </c>
      <c r="Q829" s="395">
        <v>1595</v>
      </c>
      <c r="R829" s="395">
        <v>21356</v>
      </c>
      <c r="S829" s="395">
        <v>21331</v>
      </c>
      <c r="T829" s="395">
        <v>13.983751638883689</v>
      </c>
      <c r="U829" s="395">
        <v>55</v>
      </c>
      <c r="V829" s="395">
        <v>89.048322237437858</v>
      </c>
      <c r="W829" s="395">
        <v>82.158288406544628</v>
      </c>
      <c r="X829" s="395">
        <v>0.72579134669413747</v>
      </c>
      <c r="Y829" s="395">
        <v>1.4515826933882747</v>
      </c>
      <c r="Z829" s="395">
        <v>72.438658924892309</v>
      </c>
      <c r="AA829" s="395">
        <v>9.2421923889417421</v>
      </c>
      <c r="AB829" s="395">
        <v>0</v>
      </c>
      <c r="AC829" s="395"/>
      <c r="AD829" s="395">
        <v>1.3689971755939523</v>
      </c>
      <c r="AE829" s="395">
        <v>1.4279126642889202</v>
      </c>
      <c r="AF829" s="395">
        <v>359</v>
      </c>
      <c r="AG829" s="395">
        <v>0</v>
      </c>
      <c r="AH829" s="395">
        <v>0</v>
      </c>
      <c r="AI829" s="395">
        <v>92</v>
      </c>
      <c r="AJ829" s="395">
        <v>1157</v>
      </c>
      <c r="AK829" s="395">
        <v>306</v>
      </c>
      <c r="AL829" s="395">
        <v>1521</v>
      </c>
      <c r="AM829" s="395">
        <v>1</v>
      </c>
      <c r="AN829" s="395">
        <v>495</v>
      </c>
      <c r="AO829" s="395">
        <v>290</v>
      </c>
      <c r="AP829" s="395">
        <v>759</v>
      </c>
    </row>
    <row r="830" spans="1:42">
      <c r="A830" s="395">
        <v>10</v>
      </c>
      <c r="B830" s="395">
        <v>114</v>
      </c>
      <c r="C830" s="395">
        <v>2019</v>
      </c>
      <c r="D830" s="395">
        <v>99</v>
      </c>
      <c r="E830" s="395">
        <v>99</v>
      </c>
      <c r="F830" s="395">
        <v>99</v>
      </c>
      <c r="G830" s="395">
        <v>99</v>
      </c>
      <c r="H830" s="395">
        <v>99</v>
      </c>
      <c r="I830" s="395">
        <v>99</v>
      </c>
      <c r="J830" s="395">
        <v>999</v>
      </c>
      <c r="K830" s="395">
        <v>99</v>
      </c>
      <c r="L830" s="395">
        <v>99</v>
      </c>
      <c r="M830" s="395">
        <v>56</v>
      </c>
      <c r="N830" s="395">
        <v>99</v>
      </c>
      <c r="O830" s="395">
        <v>99</v>
      </c>
      <c r="P830" s="395">
        <v>9999</v>
      </c>
      <c r="Q830" s="395">
        <v>1721</v>
      </c>
      <c r="R830" s="395">
        <v>46127</v>
      </c>
      <c r="S830" s="395">
        <v>46078</v>
      </c>
      <c r="T830" s="395">
        <v>13.985193053959723</v>
      </c>
      <c r="U830" s="395">
        <v>56</v>
      </c>
      <c r="V830" s="395">
        <v>89.148061953640607</v>
      </c>
      <c r="W830" s="395">
        <v>82.260982247492734</v>
      </c>
      <c r="X830" s="395">
        <v>0.75010297656470193</v>
      </c>
      <c r="Y830" s="395">
        <v>1.5002059531294039</v>
      </c>
      <c r="Z830" s="395">
        <v>71.47223968608408</v>
      </c>
      <c r="AA830" s="395">
        <v>8.7463979886372751</v>
      </c>
      <c r="AB830" s="395">
        <v>0</v>
      </c>
      <c r="AC830" s="395"/>
      <c r="AD830" s="395">
        <v>2.9569082561632438</v>
      </c>
      <c r="AE830" s="395">
        <v>3.0883503223372393</v>
      </c>
      <c r="AF830" s="395">
        <v>746</v>
      </c>
      <c r="AG830" s="395">
        <v>0</v>
      </c>
      <c r="AH830" s="395">
        <v>0</v>
      </c>
      <c r="AI830" s="395">
        <v>174</v>
      </c>
      <c r="AJ830" s="395">
        <v>2555</v>
      </c>
      <c r="AK830" s="395">
        <v>620</v>
      </c>
      <c r="AL830" s="395">
        <v>3288</v>
      </c>
      <c r="AM830" s="395">
        <v>2</v>
      </c>
      <c r="AN830" s="395">
        <v>1108</v>
      </c>
      <c r="AO830" s="395">
        <v>734</v>
      </c>
      <c r="AP830" s="395">
        <v>830</v>
      </c>
    </row>
    <row r="831" spans="1:42">
      <c r="A831" s="395">
        <v>10</v>
      </c>
      <c r="B831" s="395">
        <v>115</v>
      </c>
      <c r="C831" s="395">
        <v>2019</v>
      </c>
      <c r="D831" s="395">
        <v>99</v>
      </c>
      <c r="E831" s="395">
        <v>99</v>
      </c>
      <c r="F831" s="395">
        <v>99</v>
      </c>
      <c r="G831" s="395">
        <v>99</v>
      </c>
      <c r="H831" s="395">
        <v>99</v>
      </c>
      <c r="I831" s="395">
        <v>99</v>
      </c>
      <c r="J831" s="395">
        <v>999</v>
      </c>
      <c r="K831" s="395">
        <v>99</v>
      </c>
      <c r="L831" s="395">
        <v>99</v>
      </c>
      <c r="M831" s="395">
        <v>57</v>
      </c>
      <c r="N831" s="395">
        <v>99</v>
      </c>
      <c r="O831" s="395">
        <v>99</v>
      </c>
      <c r="P831" s="395">
        <v>9999</v>
      </c>
      <c r="Q831" s="395">
        <v>1779</v>
      </c>
      <c r="R831" s="395">
        <v>84445</v>
      </c>
      <c r="S831" s="395">
        <v>84164</v>
      </c>
      <c r="T831" s="395">
        <v>13.953448990467164</v>
      </c>
      <c r="U831" s="395">
        <v>57</v>
      </c>
      <c r="V831" s="395">
        <v>89.177743726160941</v>
      </c>
      <c r="W831" s="395">
        <v>82.237240863076877</v>
      </c>
      <c r="X831" s="395">
        <v>0.79104742731955746</v>
      </c>
      <c r="Y831" s="395">
        <v>1.5820948546391147</v>
      </c>
      <c r="Z831" s="395">
        <v>70.083486292853323</v>
      </c>
      <c r="AA831" s="395">
        <v>8.4989918644438003</v>
      </c>
      <c r="AB831" s="395">
        <v>0</v>
      </c>
      <c r="AC831" s="395"/>
      <c r="AD831" s="395">
        <v>5.4132312461617964</v>
      </c>
      <c r="AE831" s="395">
        <v>5.6394135726257559</v>
      </c>
      <c r="AF831" s="395">
        <v>1453</v>
      </c>
      <c r="AG831" s="395">
        <v>1</v>
      </c>
      <c r="AH831" s="395">
        <v>0</v>
      </c>
      <c r="AI831" s="395">
        <v>387</v>
      </c>
      <c r="AJ831" s="395">
        <v>4679</v>
      </c>
      <c r="AK831" s="395">
        <v>1237</v>
      </c>
      <c r="AL831" s="395">
        <v>5800</v>
      </c>
      <c r="AM831" s="395">
        <v>5</v>
      </c>
      <c r="AN831" s="395">
        <v>1950</v>
      </c>
      <c r="AO831" s="395">
        <v>1252</v>
      </c>
      <c r="AP831" s="395">
        <v>874</v>
      </c>
    </row>
    <row r="832" spans="1:42">
      <c r="A832" s="395">
        <v>10</v>
      </c>
      <c r="B832" s="395">
        <v>116</v>
      </c>
      <c r="C832" s="395">
        <v>2019</v>
      </c>
      <c r="D832" s="395">
        <v>99</v>
      </c>
      <c r="E832" s="395">
        <v>99</v>
      </c>
      <c r="F832" s="395">
        <v>99</v>
      </c>
      <c r="G832" s="395">
        <v>99</v>
      </c>
      <c r="H832" s="395">
        <v>99</v>
      </c>
      <c r="I832" s="395">
        <v>99</v>
      </c>
      <c r="J832" s="395">
        <v>999</v>
      </c>
      <c r="K832" s="395">
        <v>99</v>
      </c>
      <c r="L832" s="395">
        <v>99</v>
      </c>
      <c r="M832" s="395">
        <v>58</v>
      </c>
      <c r="N832" s="395">
        <v>99</v>
      </c>
      <c r="O832" s="395">
        <v>99</v>
      </c>
      <c r="P832" s="395">
        <v>9999</v>
      </c>
      <c r="Q832" s="395">
        <v>1836</v>
      </c>
      <c r="R832" s="395">
        <v>130103</v>
      </c>
      <c r="S832" s="395">
        <v>129517</v>
      </c>
      <c r="T832" s="395">
        <v>13.936965327471309</v>
      </c>
      <c r="U832" s="395">
        <v>58</v>
      </c>
      <c r="V832" s="395">
        <v>89.062712047632573</v>
      </c>
      <c r="W832" s="395">
        <v>82.108661874503071</v>
      </c>
      <c r="X832" s="395">
        <v>0.84394671913791397</v>
      </c>
      <c r="Y832" s="395">
        <v>1.6878934382758277</v>
      </c>
      <c r="Z832" s="395">
        <v>67.724034034572611</v>
      </c>
      <c r="AA832" s="395">
        <v>8.3561218011595226</v>
      </c>
      <c r="AB832" s="395">
        <v>0</v>
      </c>
      <c r="AC832" s="395"/>
      <c r="AD832" s="395">
        <v>8.3400748986842093</v>
      </c>
      <c r="AE832" s="395">
        <v>8.6647252740156233</v>
      </c>
      <c r="AF832" s="395">
        <v>2110</v>
      </c>
      <c r="AG832" s="395">
        <v>0</v>
      </c>
      <c r="AH832" s="395">
        <v>1</v>
      </c>
      <c r="AI832" s="395">
        <v>458</v>
      </c>
      <c r="AJ832" s="395">
        <v>7449</v>
      </c>
      <c r="AK832" s="395">
        <v>1960</v>
      </c>
      <c r="AL832" s="395">
        <v>8948</v>
      </c>
      <c r="AM832" s="395">
        <v>4</v>
      </c>
      <c r="AN832" s="395">
        <v>2844</v>
      </c>
      <c r="AO832" s="395">
        <v>1961</v>
      </c>
      <c r="AP832" s="395">
        <v>882</v>
      </c>
    </row>
    <row r="833" spans="1:42">
      <c r="A833" s="395">
        <v>10</v>
      </c>
      <c r="B833" s="395">
        <v>117</v>
      </c>
      <c r="C833" s="395">
        <v>2019</v>
      </c>
      <c r="D833" s="395">
        <v>99</v>
      </c>
      <c r="E833" s="395">
        <v>99</v>
      </c>
      <c r="F833" s="395">
        <v>99</v>
      </c>
      <c r="G833" s="395">
        <v>99</v>
      </c>
      <c r="H833" s="395">
        <v>99</v>
      </c>
      <c r="I833" s="395">
        <v>99</v>
      </c>
      <c r="J833" s="395">
        <v>999</v>
      </c>
      <c r="K833" s="395">
        <v>99</v>
      </c>
      <c r="L833" s="395">
        <v>99</v>
      </c>
      <c r="M833" s="395">
        <v>59</v>
      </c>
      <c r="N833" s="395">
        <v>99</v>
      </c>
      <c r="O833" s="395">
        <v>99</v>
      </c>
      <c r="P833" s="395">
        <v>9999</v>
      </c>
      <c r="Q833" s="395">
        <v>1911</v>
      </c>
      <c r="R833" s="395">
        <v>173663</v>
      </c>
      <c r="S833" s="395">
        <v>173215</v>
      </c>
      <c r="T833" s="395">
        <v>13.964091372370628</v>
      </c>
      <c r="U833" s="395">
        <v>59</v>
      </c>
      <c r="V833" s="395">
        <v>88.640228394944756</v>
      </c>
      <c r="W833" s="395">
        <v>81.760160090062101</v>
      </c>
      <c r="X833" s="395">
        <v>1.0117296142528922</v>
      </c>
      <c r="Y833" s="395">
        <v>2.0234592285057844</v>
      </c>
      <c r="Z833" s="395">
        <v>65.729602736334186</v>
      </c>
      <c r="AA833" s="395">
        <v>8.3548795135683491</v>
      </c>
      <c r="AB833" s="395">
        <v>0</v>
      </c>
      <c r="AC833" s="395"/>
      <c r="AD833" s="395">
        <v>11.132429130229093</v>
      </c>
      <c r="AE833" s="395">
        <v>11.538949640032362</v>
      </c>
      <c r="AF833" s="395">
        <v>2847</v>
      </c>
      <c r="AG833" s="395">
        <v>1</v>
      </c>
      <c r="AH833" s="395">
        <v>0</v>
      </c>
      <c r="AI833" s="395">
        <v>693</v>
      </c>
      <c r="AJ833" s="395">
        <v>10044.5</v>
      </c>
      <c r="AK833" s="395">
        <v>2727</v>
      </c>
      <c r="AL833" s="395">
        <v>12421.5</v>
      </c>
      <c r="AM833" s="395">
        <v>2</v>
      </c>
      <c r="AN833" s="395">
        <v>3657</v>
      </c>
      <c r="AO833" s="395">
        <v>2594</v>
      </c>
      <c r="AP833" s="395">
        <v>910</v>
      </c>
    </row>
    <row r="834" spans="1:42">
      <c r="A834" s="395">
        <v>10</v>
      </c>
      <c r="B834" s="395">
        <v>118</v>
      </c>
      <c r="C834" s="395">
        <v>2019</v>
      </c>
      <c r="D834" s="395">
        <v>99</v>
      </c>
      <c r="E834" s="395">
        <v>99</v>
      </c>
      <c r="F834" s="395">
        <v>99</v>
      </c>
      <c r="G834" s="395">
        <v>99</v>
      </c>
      <c r="H834" s="395">
        <v>99</v>
      </c>
      <c r="I834" s="395">
        <v>99</v>
      </c>
      <c r="J834" s="395">
        <v>999</v>
      </c>
      <c r="K834" s="395">
        <v>99</v>
      </c>
      <c r="L834" s="395">
        <v>99</v>
      </c>
      <c r="M834" s="395">
        <v>60</v>
      </c>
      <c r="N834" s="395">
        <v>99</v>
      </c>
      <c r="O834" s="395">
        <v>99</v>
      </c>
      <c r="P834" s="395">
        <v>9999</v>
      </c>
      <c r="Q834" s="395">
        <v>2000</v>
      </c>
      <c r="R834" s="395">
        <v>213316</v>
      </c>
      <c r="S834" s="395">
        <v>209397</v>
      </c>
      <c r="T834" s="395">
        <v>16.686680792814421</v>
      </c>
      <c r="U834" s="395">
        <v>60</v>
      </c>
      <c r="V834" s="395">
        <v>88.350902095799498</v>
      </c>
      <c r="W834" s="395">
        <v>81.063977420881571</v>
      </c>
      <c r="X834" s="395">
        <v>1.1180595923418779</v>
      </c>
      <c r="Y834" s="395">
        <v>2.2361191846837558</v>
      </c>
      <c r="Z834" s="395">
        <v>62.549457143392878</v>
      </c>
      <c r="AA834" s="395">
        <v>8.7120551484323503</v>
      </c>
      <c r="AB834" s="395">
        <v>0</v>
      </c>
      <c r="AC834" s="395"/>
      <c r="AD834" s="395">
        <v>13.674330469610389</v>
      </c>
      <c r="AE834" s="395">
        <v>13.830485020185961</v>
      </c>
      <c r="AF834" s="395">
        <v>3868</v>
      </c>
      <c r="AG834" s="395">
        <v>4</v>
      </c>
      <c r="AH834" s="395">
        <v>0</v>
      </c>
      <c r="AI834" s="395">
        <v>940</v>
      </c>
      <c r="AJ834" s="395">
        <v>13019</v>
      </c>
      <c r="AK834" s="395">
        <v>3634</v>
      </c>
      <c r="AL834" s="395">
        <v>15627</v>
      </c>
      <c r="AM834" s="395">
        <v>5</v>
      </c>
      <c r="AN834" s="395">
        <v>4465</v>
      </c>
      <c r="AO834" s="395">
        <v>3075</v>
      </c>
      <c r="AP834" s="395">
        <v>944</v>
      </c>
    </row>
    <row r="835" spans="1:42">
      <c r="A835" s="395">
        <v>10</v>
      </c>
      <c r="B835" s="395">
        <v>119</v>
      </c>
      <c r="C835" s="395">
        <v>2019</v>
      </c>
      <c r="D835" s="395">
        <v>99</v>
      </c>
      <c r="E835" s="395">
        <v>99</v>
      </c>
      <c r="F835" s="395">
        <v>99</v>
      </c>
      <c r="G835" s="395">
        <v>99</v>
      </c>
      <c r="H835" s="395">
        <v>99</v>
      </c>
      <c r="I835" s="395">
        <v>99</v>
      </c>
      <c r="J835" s="395">
        <v>999</v>
      </c>
      <c r="K835" s="395">
        <v>99</v>
      </c>
      <c r="L835" s="395">
        <v>99</v>
      </c>
      <c r="M835" s="395">
        <v>61</v>
      </c>
      <c r="N835" s="395">
        <v>99</v>
      </c>
      <c r="O835" s="395">
        <v>99</v>
      </c>
      <c r="P835" s="395">
        <v>9999</v>
      </c>
      <c r="Q835" s="395">
        <v>1948</v>
      </c>
      <c r="R835" s="395">
        <v>218789</v>
      </c>
      <c r="S835" s="395">
        <v>218581</v>
      </c>
      <c r="T835" s="395">
        <v>16.983728615241173</v>
      </c>
      <c r="U835" s="395">
        <v>61</v>
      </c>
      <c r="V835" s="395">
        <v>87.246717244678649</v>
      </c>
      <c r="W835" s="395">
        <v>80.50664399009986</v>
      </c>
      <c r="X835" s="395">
        <v>1.2724588530501988</v>
      </c>
      <c r="Y835" s="395">
        <v>2.5449177061003976</v>
      </c>
      <c r="Z835" s="395">
        <v>62.088587634661721</v>
      </c>
      <c r="AA835" s="395">
        <v>8.542122001879676</v>
      </c>
      <c r="AB835" s="395">
        <v>0</v>
      </c>
      <c r="AC835" s="395"/>
      <c r="AD835" s="395">
        <v>14.0251696502634</v>
      </c>
      <c r="AE835" s="395">
        <v>14.337821790713862</v>
      </c>
      <c r="AF835" s="395">
        <v>3824</v>
      </c>
      <c r="AG835" s="395">
        <v>3</v>
      </c>
      <c r="AH835" s="395">
        <v>0</v>
      </c>
      <c r="AI835" s="395">
        <v>995</v>
      </c>
      <c r="AJ835" s="395">
        <v>13768</v>
      </c>
      <c r="AK835" s="395">
        <v>3589</v>
      </c>
      <c r="AL835" s="395">
        <v>17069</v>
      </c>
      <c r="AM835" s="395">
        <v>7</v>
      </c>
      <c r="AN835" s="395">
        <v>4442</v>
      </c>
      <c r="AO835" s="395">
        <v>3177</v>
      </c>
      <c r="AP835" s="395">
        <v>906</v>
      </c>
    </row>
    <row r="836" spans="1:42">
      <c r="A836" s="395">
        <v>10</v>
      </c>
      <c r="B836" s="395">
        <v>120</v>
      </c>
      <c r="C836" s="395">
        <v>2019</v>
      </c>
      <c r="D836" s="395">
        <v>99</v>
      </c>
      <c r="E836" s="395">
        <v>99</v>
      </c>
      <c r="F836" s="395">
        <v>99</v>
      </c>
      <c r="G836" s="395">
        <v>99</v>
      </c>
      <c r="H836" s="395">
        <v>99</v>
      </c>
      <c r="I836" s="395">
        <v>99</v>
      </c>
      <c r="J836" s="395">
        <v>999</v>
      </c>
      <c r="K836" s="395">
        <v>99</v>
      </c>
      <c r="L836" s="395">
        <v>99</v>
      </c>
      <c r="M836" s="395">
        <v>62</v>
      </c>
      <c r="N836" s="395">
        <v>99</v>
      </c>
      <c r="O836" s="395">
        <v>99</v>
      </c>
      <c r="P836" s="395">
        <v>9999</v>
      </c>
      <c r="Q836" s="395">
        <v>1926</v>
      </c>
      <c r="R836" s="395">
        <v>213658</v>
      </c>
      <c r="S836" s="395">
        <v>213481</v>
      </c>
      <c r="T836" s="395">
        <v>16.985832498666088</v>
      </c>
      <c r="U836" s="395">
        <v>62</v>
      </c>
      <c r="V836" s="395">
        <v>86.20217322858781</v>
      </c>
      <c r="W836" s="395">
        <v>79.541804797616891</v>
      </c>
      <c r="X836" s="395">
        <v>1.5019329957221357</v>
      </c>
      <c r="Y836" s="395">
        <v>3.0038659914442714</v>
      </c>
      <c r="Z836" s="395">
        <v>59.959842364900915</v>
      </c>
      <c r="AA836" s="395">
        <v>8.7801257008173206</v>
      </c>
      <c r="AB836" s="395">
        <v>0</v>
      </c>
      <c r="AC836" s="395"/>
      <c r="AD836" s="395">
        <v>13.696253911924172</v>
      </c>
      <c r="AE836" s="395">
        <v>13.835463596102148</v>
      </c>
      <c r="AF836" s="395">
        <v>4031</v>
      </c>
      <c r="AG836" s="395">
        <v>6</v>
      </c>
      <c r="AH836" s="395">
        <v>3</v>
      </c>
      <c r="AI836" s="395">
        <v>1138</v>
      </c>
      <c r="AJ836" s="395">
        <v>13730</v>
      </c>
      <c r="AK836" s="395">
        <v>3575</v>
      </c>
      <c r="AL836" s="395">
        <v>17331</v>
      </c>
      <c r="AM836" s="395">
        <v>14</v>
      </c>
      <c r="AN836" s="395">
        <v>4221</v>
      </c>
      <c r="AO836" s="395">
        <v>3099</v>
      </c>
      <c r="AP836" s="395">
        <v>898</v>
      </c>
    </row>
    <row r="837" spans="1:42">
      <c r="A837" s="395">
        <v>10</v>
      </c>
      <c r="B837" s="395">
        <v>121</v>
      </c>
      <c r="C837" s="395">
        <v>2019</v>
      </c>
      <c r="D837" s="395">
        <v>99</v>
      </c>
      <c r="E837" s="395">
        <v>99</v>
      </c>
      <c r="F837" s="395">
        <v>99</v>
      </c>
      <c r="G837" s="395">
        <v>99</v>
      </c>
      <c r="H837" s="395">
        <v>99</v>
      </c>
      <c r="I837" s="395">
        <v>99</v>
      </c>
      <c r="J837" s="395">
        <v>999</v>
      </c>
      <c r="K837" s="395">
        <v>99</v>
      </c>
      <c r="L837" s="395">
        <v>99</v>
      </c>
      <c r="M837" s="395">
        <v>63</v>
      </c>
      <c r="N837" s="395">
        <v>99</v>
      </c>
      <c r="O837" s="395">
        <v>99</v>
      </c>
      <c r="P837" s="395">
        <v>9999</v>
      </c>
      <c r="Q837" s="395">
        <v>1930</v>
      </c>
      <c r="R837" s="395">
        <v>179587</v>
      </c>
      <c r="S837" s="395">
        <v>179525</v>
      </c>
      <c r="T837" s="395">
        <v>16.99406415831881</v>
      </c>
      <c r="U837" s="395">
        <v>63</v>
      </c>
      <c r="V837" s="395">
        <v>84.88651148910391</v>
      </c>
      <c r="W837" s="395">
        <v>78.339781924522683</v>
      </c>
      <c r="X837" s="395">
        <v>1.7167166888471888</v>
      </c>
      <c r="Y837" s="395">
        <v>3.4334333776943775</v>
      </c>
      <c r="Z837" s="395">
        <v>56.93507881973639</v>
      </c>
      <c r="AA837" s="395">
        <v>9.0032954166619295</v>
      </c>
      <c r="AB837" s="395">
        <v>0</v>
      </c>
      <c r="AC837" s="395"/>
      <c r="AD837" s="395">
        <v>11.512179049137998</v>
      </c>
      <c r="AE837" s="395">
        <v>11.458989996243861</v>
      </c>
      <c r="AF837" s="395">
        <v>3422</v>
      </c>
      <c r="AG837" s="395">
        <v>2</v>
      </c>
      <c r="AH837" s="395">
        <v>1</v>
      </c>
      <c r="AI837" s="395">
        <v>1121</v>
      </c>
      <c r="AJ837" s="395">
        <v>12293</v>
      </c>
      <c r="AK837" s="395">
        <v>3185</v>
      </c>
      <c r="AL837" s="395">
        <v>16025</v>
      </c>
      <c r="AM837" s="395">
        <v>8</v>
      </c>
      <c r="AN837" s="395">
        <v>3630</v>
      </c>
      <c r="AO837" s="395">
        <v>2672</v>
      </c>
      <c r="AP837" s="395">
        <v>899</v>
      </c>
    </row>
    <row r="838" spans="1:42">
      <c r="A838" s="395">
        <v>10</v>
      </c>
      <c r="B838" s="395">
        <v>122</v>
      </c>
      <c r="C838" s="395">
        <v>2019</v>
      </c>
      <c r="D838" s="395">
        <v>99</v>
      </c>
      <c r="E838" s="395">
        <v>99</v>
      </c>
      <c r="F838" s="395">
        <v>99</v>
      </c>
      <c r="G838" s="395">
        <v>99</v>
      </c>
      <c r="H838" s="395">
        <v>99</v>
      </c>
      <c r="I838" s="395">
        <v>99</v>
      </c>
      <c r="J838" s="395">
        <v>999</v>
      </c>
      <c r="K838" s="395">
        <v>99</v>
      </c>
      <c r="L838" s="395">
        <v>99</v>
      </c>
      <c r="M838" s="395">
        <v>64</v>
      </c>
      <c r="N838" s="395">
        <v>99</v>
      </c>
      <c r="O838" s="395">
        <v>99</v>
      </c>
      <c r="P838" s="395">
        <v>9999</v>
      </c>
      <c r="Q838" s="395">
        <v>1874</v>
      </c>
      <c r="R838" s="395">
        <v>126555</v>
      </c>
      <c r="S838" s="395">
        <v>126480</v>
      </c>
      <c r="T838" s="395">
        <v>16.989925328908381</v>
      </c>
      <c r="U838" s="395">
        <v>64</v>
      </c>
      <c r="V838" s="395">
        <v>82.920993251389092</v>
      </c>
      <c r="W838" s="395">
        <v>76.518979206198594</v>
      </c>
      <c r="X838" s="395">
        <v>1.8166014776184265</v>
      </c>
      <c r="Y838" s="395">
        <v>3.633202955236853</v>
      </c>
      <c r="Z838" s="395">
        <v>53.684959108687927</v>
      </c>
      <c r="AA838" s="395">
        <v>9.3967292078025384</v>
      </c>
      <c r="AB838" s="395">
        <v>0</v>
      </c>
      <c r="AC838" s="395"/>
      <c r="AD838" s="395">
        <v>8.1126352105868449</v>
      </c>
      <c r="AE838" s="395">
        <v>7.8855151648674866</v>
      </c>
      <c r="AF838" s="395">
        <v>2782</v>
      </c>
      <c r="AG838" s="395">
        <v>0</v>
      </c>
      <c r="AH838" s="395">
        <v>4</v>
      </c>
      <c r="AI838" s="395">
        <v>896</v>
      </c>
      <c r="AJ838" s="395">
        <v>9415</v>
      </c>
      <c r="AK838" s="395">
        <v>2536</v>
      </c>
      <c r="AL838" s="395">
        <v>12402</v>
      </c>
      <c r="AM838" s="395">
        <v>4</v>
      </c>
      <c r="AN838" s="395">
        <v>2724</v>
      </c>
      <c r="AO838" s="395">
        <v>1887</v>
      </c>
      <c r="AP838" s="395">
        <v>886</v>
      </c>
    </row>
    <row r="839" spans="1:42">
      <c r="A839" s="395">
        <v>10</v>
      </c>
      <c r="B839" s="395">
        <v>123</v>
      </c>
      <c r="C839" s="395">
        <v>2019</v>
      </c>
      <c r="D839" s="395">
        <v>99</v>
      </c>
      <c r="E839" s="395">
        <v>99</v>
      </c>
      <c r="F839" s="395">
        <v>99</v>
      </c>
      <c r="G839" s="395">
        <v>99</v>
      </c>
      <c r="H839" s="395">
        <v>99</v>
      </c>
      <c r="I839" s="395">
        <v>99</v>
      </c>
      <c r="J839" s="395">
        <v>999</v>
      </c>
      <c r="K839" s="395">
        <v>99</v>
      </c>
      <c r="L839" s="395">
        <v>99</v>
      </c>
      <c r="M839" s="395">
        <v>65</v>
      </c>
      <c r="N839" s="395">
        <v>99</v>
      </c>
      <c r="O839" s="395">
        <v>99</v>
      </c>
      <c r="P839" s="395">
        <v>9999</v>
      </c>
      <c r="Q839" s="395">
        <v>1773</v>
      </c>
      <c r="R839" s="395">
        <v>69768</v>
      </c>
      <c r="S839" s="395">
        <v>69716</v>
      </c>
      <c r="T839" s="395">
        <v>16.987286435041849</v>
      </c>
      <c r="U839" s="395">
        <v>65</v>
      </c>
      <c r="V839" s="395">
        <v>79.701925011718814</v>
      </c>
      <c r="W839" s="395">
        <v>73.540746026737125</v>
      </c>
      <c r="X839" s="395">
        <v>1.8231854145166839</v>
      </c>
      <c r="Y839" s="395">
        <v>3.6463708290333678</v>
      </c>
      <c r="Z839" s="395">
        <v>50.081699346405216</v>
      </c>
      <c r="AA839" s="395">
        <v>9.9339463893881224</v>
      </c>
      <c r="AB839" s="395">
        <v>0</v>
      </c>
      <c r="AC839" s="395"/>
      <c r="AD839" s="395">
        <v>4.4723822320115572</v>
      </c>
      <c r="AE839" s="395">
        <v>4.1773372536659661</v>
      </c>
      <c r="AF839" s="395">
        <v>1736</v>
      </c>
      <c r="AG839" s="395">
        <v>0</v>
      </c>
      <c r="AH839" s="395">
        <v>2</v>
      </c>
      <c r="AI839" s="395">
        <v>669</v>
      </c>
      <c r="AJ839" s="395">
        <v>5695</v>
      </c>
      <c r="AK839" s="395">
        <v>1651</v>
      </c>
      <c r="AL839" s="395">
        <v>7530</v>
      </c>
      <c r="AM839" s="395">
        <v>1</v>
      </c>
      <c r="AN839" s="395">
        <v>1646</v>
      </c>
      <c r="AO839" s="395">
        <v>1126</v>
      </c>
      <c r="AP839" s="395">
        <v>861</v>
      </c>
    </row>
    <row r="840" spans="1:42">
      <c r="A840" s="395">
        <v>10</v>
      </c>
      <c r="B840" s="395">
        <v>124</v>
      </c>
      <c r="C840" s="395">
        <v>2019</v>
      </c>
      <c r="D840" s="395">
        <v>99</v>
      </c>
      <c r="E840" s="395">
        <v>99</v>
      </c>
      <c r="F840" s="395">
        <v>99</v>
      </c>
      <c r="G840" s="395">
        <v>99</v>
      </c>
      <c r="H840" s="395">
        <v>99</v>
      </c>
      <c r="I840" s="395">
        <v>99</v>
      </c>
      <c r="J840" s="395">
        <v>999</v>
      </c>
      <c r="K840" s="395">
        <v>99</v>
      </c>
      <c r="L840" s="395">
        <v>99</v>
      </c>
      <c r="M840" s="395">
        <v>66</v>
      </c>
      <c r="N840" s="395">
        <v>99</v>
      </c>
      <c r="O840" s="395">
        <v>99</v>
      </c>
      <c r="P840" s="395">
        <v>9999</v>
      </c>
      <c r="Q840" s="395">
        <v>1637</v>
      </c>
      <c r="R840" s="395">
        <v>31810</v>
      </c>
      <c r="S840" s="395">
        <v>31777</v>
      </c>
      <c r="T840" s="395">
        <v>16.982364036466524</v>
      </c>
      <c r="U840" s="395">
        <v>66</v>
      </c>
      <c r="V840" s="395">
        <v>76.160248775910404</v>
      </c>
      <c r="W840" s="395">
        <v>70.26153570192271</v>
      </c>
      <c r="X840" s="395">
        <v>1.8138950015718325</v>
      </c>
      <c r="Y840" s="395">
        <v>3.627790003143665</v>
      </c>
      <c r="Z840" s="395">
        <v>46.752593524049047</v>
      </c>
      <c r="AA840" s="395">
        <v>10.623884550083844</v>
      </c>
      <c r="AB840" s="395">
        <v>0</v>
      </c>
      <c r="AC840" s="395"/>
      <c r="AD840" s="395">
        <v>2.0391365497117264</v>
      </c>
      <c r="AE840" s="395">
        <v>1.8191544724942823</v>
      </c>
      <c r="AF840" s="395">
        <v>872</v>
      </c>
      <c r="AG840" s="395">
        <v>1</v>
      </c>
      <c r="AH840" s="395">
        <v>1</v>
      </c>
      <c r="AI840" s="395">
        <v>430</v>
      </c>
      <c r="AJ840" s="395">
        <v>2662</v>
      </c>
      <c r="AK840" s="395">
        <v>778</v>
      </c>
      <c r="AL840" s="395">
        <v>3581</v>
      </c>
      <c r="AM840" s="395">
        <v>2</v>
      </c>
      <c r="AN840" s="395">
        <v>818</v>
      </c>
      <c r="AO840" s="395">
        <v>536</v>
      </c>
      <c r="AP840" s="395">
        <v>793</v>
      </c>
    </row>
    <row r="841" spans="1:42">
      <c r="A841" s="395">
        <v>10</v>
      </c>
      <c r="B841" s="395">
        <v>125</v>
      </c>
      <c r="C841" s="395">
        <v>2019</v>
      </c>
      <c r="D841" s="395">
        <v>99</v>
      </c>
      <c r="E841" s="395">
        <v>99</v>
      </c>
      <c r="F841" s="395">
        <v>99</v>
      </c>
      <c r="G841" s="395">
        <v>99</v>
      </c>
      <c r="H841" s="395">
        <v>99</v>
      </c>
      <c r="I841" s="395">
        <v>99</v>
      </c>
      <c r="J841" s="395">
        <v>999</v>
      </c>
      <c r="K841" s="395">
        <v>99</v>
      </c>
      <c r="L841" s="395">
        <v>99</v>
      </c>
      <c r="M841" s="395">
        <v>67</v>
      </c>
      <c r="N841" s="395">
        <v>99</v>
      </c>
      <c r="O841" s="395">
        <v>99</v>
      </c>
      <c r="P841" s="395">
        <v>9999</v>
      </c>
      <c r="Q841" s="395">
        <v>1386</v>
      </c>
      <c r="R841" s="395">
        <v>12805</v>
      </c>
      <c r="S841" s="395">
        <v>12762</v>
      </c>
      <c r="T841" s="395">
        <v>16.942912924638804</v>
      </c>
      <c r="U841" s="395">
        <v>67</v>
      </c>
      <c r="V841" s="395">
        <v>72.716709767604982</v>
      </c>
      <c r="W841" s="395">
        <v>67.001976962858393</v>
      </c>
      <c r="X841" s="395">
        <v>1.7102694260054676</v>
      </c>
      <c r="Y841" s="395">
        <v>3.4205388520109352</v>
      </c>
      <c r="Z841" s="395">
        <v>44.771573604060926</v>
      </c>
      <c r="AA841" s="395">
        <v>11.363831190157422</v>
      </c>
      <c r="AB841" s="395">
        <v>0</v>
      </c>
      <c r="AC841" s="395"/>
      <c r="AD841" s="395">
        <v>0.82084701411690197</v>
      </c>
      <c r="AE841" s="395">
        <v>0.69669934800824151</v>
      </c>
      <c r="AF841" s="395">
        <v>411</v>
      </c>
      <c r="AG841" s="395">
        <v>0</v>
      </c>
      <c r="AH841" s="395">
        <v>0</v>
      </c>
      <c r="AI841" s="395">
        <v>209</v>
      </c>
      <c r="AJ841" s="395">
        <v>1150</v>
      </c>
      <c r="AK841" s="395">
        <v>374</v>
      </c>
      <c r="AL841" s="395">
        <v>1306</v>
      </c>
      <c r="AM841" s="395">
        <v>1</v>
      </c>
      <c r="AN841" s="395">
        <v>350</v>
      </c>
      <c r="AO841" s="395">
        <v>231</v>
      </c>
      <c r="AP841" s="395">
        <v>680</v>
      </c>
    </row>
    <row r="842" spans="1:42">
      <c r="A842" s="395">
        <v>10</v>
      </c>
      <c r="B842" s="395">
        <v>126</v>
      </c>
      <c r="C842" s="395">
        <v>2019</v>
      </c>
      <c r="D842" s="395">
        <v>99</v>
      </c>
      <c r="E842" s="395">
        <v>99</v>
      </c>
      <c r="F842" s="395">
        <v>99</v>
      </c>
      <c r="G842" s="395">
        <v>99</v>
      </c>
      <c r="H842" s="395">
        <v>99</v>
      </c>
      <c r="I842" s="395">
        <v>99</v>
      </c>
      <c r="J842" s="395">
        <v>999</v>
      </c>
      <c r="K842" s="395">
        <v>99</v>
      </c>
      <c r="L842" s="395">
        <v>99</v>
      </c>
      <c r="M842" s="395">
        <v>68</v>
      </c>
      <c r="N842" s="395">
        <v>99</v>
      </c>
      <c r="O842" s="395">
        <v>99</v>
      </c>
      <c r="P842" s="395">
        <v>9999</v>
      </c>
      <c r="Q842" s="395">
        <v>1099</v>
      </c>
      <c r="R842" s="395">
        <v>6587</v>
      </c>
      <c r="S842" s="395">
        <v>6540</v>
      </c>
      <c r="T842" s="395">
        <v>16.878700470623954</v>
      </c>
      <c r="U842" s="395">
        <v>68</v>
      </c>
      <c r="V842" s="395">
        <v>69.173157268712302</v>
      </c>
      <c r="W842" s="395">
        <v>63.601197247706317</v>
      </c>
      <c r="X842" s="395">
        <v>1.8521329892211935</v>
      </c>
      <c r="Y842" s="395">
        <v>3.704265978442387</v>
      </c>
      <c r="Z842" s="395">
        <v>42.462425990587505</v>
      </c>
      <c r="AA842" s="395">
        <v>12.466014003130253</v>
      </c>
      <c r="AB842" s="395">
        <v>0</v>
      </c>
      <c r="AC842" s="395"/>
      <c r="AD842" s="395">
        <v>0.42225062725404394</v>
      </c>
      <c r="AE842" s="395">
        <v>0.33890820709542324</v>
      </c>
      <c r="AF842" s="395">
        <v>295</v>
      </c>
      <c r="AG842" s="395">
        <v>0</v>
      </c>
      <c r="AH842" s="395">
        <v>0</v>
      </c>
      <c r="AI842" s="395">
        <v>163</v>
      </c>
      <c r="AJ842" s="395">
        <v>645</v>
      </c>
      <c r="AK842" s="395">
        <v>227</v>
      </c>
      <c r="AL842" s="395">
        <v>652</v>
      </c>
      <c r="AM842" s="395">
        <v>0</v>
      </c>
      <c r="AN842" s="395">
        <v>214</v>
      </c>
      <c r="AO842" s="395">
        <v>150</v>
      </c>
      <c r="AP842" s="395">
        <v>560</v>
      </c>
    </row>
    <row r="843" spans="1:42">
      <c r="A843" s="395">
        <v>10</v>
      </c>
      <c r="B843" s="395">
        <v>127</v>
      </c>
      <c r="C843" s="395">
        <v>2018</v>
      </c>
      <c r="D843" s="395">
        <v>99</v>
      </c>
      <c r="E843" s="395">
        <v>99</v>
      </c>
      <c r="F843" s="395">
        <v>99</v>
      </c>
      <c r="G843" s="395">
        <v>99</v>
      </c>
      <c r="H843" s="395">
        <v>99</v>
      </c>
      <c r="I843" s="395">
        <v>99</v>
      </c>
      <c r="J843" s="395">
        <v>999</v>
      </c>
      <c r="K843" s="395">
        <v>99</v>
      </c>
      <c r="L843" s="395">
        <v>99</v>
      </c>
      <c r="M843" s="395">
        <v>48</v>
      </c>
      <c r="N843" s="395">
        <v>99</v>
      </c>
      <c r="O843" s="395">
        <v>99</v>
      </c>
      <c r="P843" s="395">
        <v>9999</v>
      </c>
      <c r="Q843" s="395">
        <v>127</v>
      </c>
      <c r="R843" s="395">
        <v>333</v>
      </c>
      <c r="S843" s="395">
        <v>156</v>
      </c>
      <c r="T843" s="395">
        <v>3.756756756756757</v>
      </c>
      <c r="U843" s="395">
        <v>48</v>
      </c>
      <c r="V843" s="395">
        <v>134.58829902491877</v>
      </c>
      <c r="W843" s="395">
        <v>89.60705128205133</v>
      </c>
      <c r="X843" s="395">
        <v>0.90090090090090069</v>
      </c>
      <c r="Y843" s="395">
        <v>1.8018018018018012</v>
      </c>
      <c r="Z843" s="395">
        <v>15.91591591591591</v>
      </c>
      <c r="AA843" s="395">
        <v>26.494133632675744</v>
      </c>
      <c r="AB843" s="395">
        <v>0</v>
      </c>
      <c r="AC843" s="395"/>
      <c r="AD843" s="395">
        <v>2.038868299516489E-2</v>
      </c>
      <c r="AE843" s="395">
        <v>1.1036806794521237E-2</v>
      </c>
      <c r="AF843" s="395">
        <v>8</v>
      </c>
      <c r="AG843" s="395">
        <v>0</v>
      </c>
      <c r="AH843" s="395">
        <v>0</v>
      </c>
      <c r="AI843" s="395">
        <v>8</v>
      </c>
      <c r="AJ843" s="395">
        <v>13</v>
      </c>
      <c r="AK843" s="395">
        <v>9</v>
      </c>
      <c r="AL843" s="395">
        <v>23</v>
      </c>
      <c r="AM843" s="395">
        <v>0</v>
      </c>
      <c r="AN843" s="395">
        <v>19</v>
      </c>
      <c r="AO843" s="395">
        <v>1</v>
      </c>
      <c r="AP843" s="395"/>
    </row>
    <row r="844" spans="1:42">
      <c r="A844" s="395">
        <v>10</v>
      </c>
      <c r="B844" s="395">
        <v>128</v>
      </c>
      <c r="C844" s="395">
        <v>2018</v>
      </c>
      <c r="D844" s="395">
        <v>99</v>
      </c>
      <c r="E844" s="395">
        <v>99</v>
      </c>
      <c r="F844" s="395">
        <v>99</v>
      </c>
      <c r="G844" s="395">
        <v>99</v>
      </c>
      <c r="H844" s="395">
        <v>99</v>
      </c>
      <c r="I844" s="395">
        <v>99</v>
      </c>
      <c r="J844" s="395">
        <v>999</v>
      </c>
      <c r="K844" s="395">
        <v>99</v>
      </c>
      <c r="L844" s="395">
        <v>99</v>
      </c>
      <c r="M844" s="395">
        <v>49</v>
      </c>
      <c r="N844" s="395">
        <v>99</v>
      </c>
      <c r="O844" s="395">
        <v>99</v>
      </c>
      <c r="P844" s="395">
        <v>9999</v>
      </c>
      <c r="Q844" s="395">
        <v>85</v>
      </c>
      <c r="R844" s="395">
        <v>114</v>
      </c>
      <c r="S844" s="395">
        <v>114</v>
      </c>
      <c r="T844" s="395">
        <v>8.131578947368423</v>
      </c>
      <c r="U844" s="395">
        <v>49</v>
      </c>
      <c r="V844" s="395">
        <v>99.044876546729753</v>
      </c>
      <c r="W844" s="395">
        <v>91.418421052631558</v>
      </c>
      <c r="X844" s="395">
        <v>0.87719298245614019</v>
      </c>
      <c r="Y844" s="395">
        <v>1.7543859649122804</v>
      </c>
      <c r="Z844" s="395">
        <v>41.228070175438603</v>
      </c>
      <c r="AA844" s="395">
        <v>27.201711007167475</v>
      </c>
      <c r="AB844" s="395">
        <v>0</v>
      </c>
      <c r="AC844" s="395"/>
      <c r="AD844" s="395">
        <v>6.9799094938402277E-3</v>
      </c>
      <c r="AE844" s="395">
        <v>8.2283967300580078E-3</v>
      </c>
      <c r="AF844" s="395">
        <v>3</v>
      </c>
      <c r="AG844" s="395">
        <v>0</v>
      </c>
      <c r="AH844" s="395">
        <v>0</v>
      </c>
      <c r="AI844" s="395">
        <v>3</v>
      </c>
      <c r="AJ844" s="395">
        <v>5</v>
      </c>
      <c r="AK844" s="395">
        <v>2</v>
      </c>
      <c r="AL844" s="395">
        <v>14</v>
      </c>
      <c r="AM844" s="395">
        <v>0</v>
      </c>
      <c r="AN844" s="395">
        <v>5</v>
      </c>
      <c r="AO844" s="395">
        <v>2</v>
      </c>
      <c r="AP844" s="395"/>
    </row>
    <row r="845" spans="1:42">
      <c r="A845" s="395">
        <v>10</v>
      </c>
      <c r="B845" s="395">
        <v>129</v>
      </c>
      <c r="C845" s="395">
        <v>2018</v>
      </c>
      <c r="D845" s="395">
        <v>99</v>
      </c>
      <c r="E845" s="395">
        <v>99</v>
      </c>
      <c r="F845" s="395">
        <v>99</v>
      </c>
      <c r="G845" s="395">
        <v>99</v>
      </c>
      <c r="H845" s="395">
        <v>99</v>
      </c>
      <c r="I845" s="395">
        <v>99</v>
      </c>
      <c r="J845" s="395">
        <v>999</v>
      </c>
      <c r="K845" s="395">
        <v>99</v>
      </c>
      <c r="L845" s="395">
        <v>99</v>
      </c>
      <c r="M845" s="395">
        <v>50</v>
      </c>
      <c r="N845" s="395">
        <v>99</v>
      </c>
      <c r="O845" s="395">
        <v>99</v>
      </c>
      <c r="P845" s="395">
        <v>9999</v>
      </c>
      <c r="Q845" s="395">
        <v>153</v>
      </c>
      <c r="R845" s="395">
        <v>213</v>
      </c>
      <c r="S845" s="395">
        <v>211</v>
      </c>
      <c r="T845" s="395">
        <v>10.910798122065724</v>
      </c>
      <c r="U845" s="395">
        <v>50</v>
      </c>
      <c r="V845" s="395">
        <v>100.53503668749656</v>
      </c>
      <c r="W845" s="395">
        <v>92.427488151658721</v>
      </c>
      <c r="X845" s="395">
        <v>1.8779342723004699</v>
      </c>
      <c r="Y845" s="395">
        <v>3.7558685446009399</v>
      </c>
      <c r="Z845" s="395">
        <v>38.967136150234751</v>
      </c>
      <c r="AA845" s="395">
        <v>25.540069862319296</v>
      </c>
      <c r="AB845" s="395">
        <v>0</v>
      </c>
      <c r="AC845" s="395"/>
      <c r="AD845" s="395">
        <v>1.3041409843754117E-2</v>
      </c>
      <c r="AE845" s="395">
        <v>1.5397856271907385E-2</v>
      </c>
      <c r="AF845" s="395">
        <v>9</v>
      </c>
      <c r="AG845" s="395">
        <v>0</v>
      </c>
      <c r="AH845" s="395">
        <v>0</v>
      </c>
      <c r="AI845" s="395">
        <v>0</v>
      </c>
      <c r="AJ845" s="395">
        <v>4</v>
      </c>
      <c r="AK845" s="395">
        <v>0</v>
      </c>
      <c r="AL845" s="395">
        <v>9</v>
      </c>
      <c r="AM845" s="395">
        <v>0</v>
      </c>
      <c r="AN845" s="395">
        <v>16</v>
      </c>
      <c r="AO845" s="395">
        <v>2</v>
      </c>
      <c r="AP845" s="395"/>
    </row>
    <row r="846" spans="1:42">
      <c r="A846" s="395">
        <v>10</v>
      </c>
      <c r="B846" s="395">
        <v>130</v>
      </c>
      <c r="C846" s="395">
        <v>2018</v>
      </c>
      <c r="D846" s="395">
        <v>99</v>
      </c>
      <c r="E846" s="395">
        <v>99</v>
      </c>
      <c r="F846" s="395">
        <v>99</v>
      </c>
      <c r="G846" s="395">
        <v>99</v>
      </c>
      <c r="H846" s="395">
        <v>99</v>
      </c>
      <c r="I846" s="395">
        <v>99</v>
      </c>
      <c r="J846" s="395">
        <v>999</v>
      </c>
      <c r="K846" s="395">
        <v>99</v>
      </c>
      <c r="L846" s="395">
        <v>99</v>
      </c>
      <c r="M846" s="395">
        <v>51</v>
      </c>
      <c r="N846" s="395">
        <v>99</v>
      </c>
      <c r="O846" s="395">
        <v>99</v>
      </c>
      <c r="P846" s="395">
        <v>9999</v>
      </c>
      <c r="Q846" s="395">
        <v>246</v>
      </c>
      <c r="R846" s="395">
        <v>359</v>
      </c>
      <c r="S846" s="395">
        <v>359</v>
      </c>
      <c r="T846" s="395">
        <v>11</v>
      </c>
      <c r="U846" s="395">
        <v>51</v>
      </c>
      <c r="V846" s="395">
        <v>100.2577280697254</v>
      </c>
      <c r="W846" s="395">
        <v>92.537883008356559</v>
      </c>
      <c r="X846" s="395">
        <v>0.83565459610027859</v>
      </c>
      <c r="Y846" s="395">
        <v>1.6713091922005572</v>
      </c>
      <c r="Z846" s="395">
        <v>49.025069637883</v>
      </c>
      <c r="AA846" s="395">
        <v>22.684456828206518</v>
      </c>
      <c r="AB846" s="395">
        <v>0</v>
      </c>
      <c r="AC846" s="395"/>
      <c r="AD846" s="395">
        <v>2.1980592177970545E-2</v>
      </c>
      <c r="AE846" s="395">
        <v>2.6229539385026455E-2</v>
      </c>
      <c r="AF846" s="395">
        <v>7</v>
      </c>
      <c r="AG846" s="395">
        <v>0</v>
      </c>
      <c r="AH846" s="395">
        <v>0</v>
      </c>
      <c r="AI846" s="395">
        <v>5</v>
      </c>
      <c r="AJ846" s="395">
        <v>28</v>
      </c>
      <c r="AK846" s="395">
        <v>8</v>
      </c>
      <c r="AL846" s="395">
        <v>21</v>
      </c>
      <c r="AM846" s="395">
        <v>0</v>
      </c>
      <c r="AN846" s="395">
        <v>24</v>
      </c>
      <c r="AO846" s="395">
        <v>14</v>
      </c>
      <c r="AP846" s="395"/>
    </row>
    <row r="847" spans="1:42">
      <c r="A847" s="395">
        <v>10</v>
      </c>
      <c r="B847" s="395">
        <v>131</v>
      </c>
      <c r="C847" s="395">
        <v>2018</v>
      </c>
      <c r="D847" s="395">
        <v>99</v>
      </c>
      <c r="E847" s="395">
        <v>99</v>
      </c>
      <c r="F847" s="395">
        <v>99</v>
      </c>
      <c r="G847" s="395">
        <v>99</v>
      </c>
      <c r="H847" s="395">
        <v>99</v>
      </c>
      <c r="I847" s="395">
        <v>99</v>
      </c>
      <c r="J847" s="395">
        <v>999</v>
      </c>
      <c r="K847" s="395">
        <v>99</v>
      </c>
      <c r="L847" s="395">
        <v>99</v>
      </c>
      <c r="M847" s="395">
        <v>52</v>
      </c>
      <c r="N847" s="395">
        <v>99</v>
      </c>
      <c r="O847" s="395">
        <v>99</v>
      </c>
      <c r="P847" s="395">
        <v>9999</v>
      </c>
      <c r="Q847" s="395">
        <v>509</v>
      </c>
      <c r="R847" s="395">
        <v>847</v>
      </c>
      <c r="S847" s="395">
        <v>846</v>
      </c>
      <c r="T847" s="395">
        <v>10.990554899645806</v>
      </c>
      <c r="U847" s="395">
        <v>52</v>
      </c>
      <c r="V847" s="395">
        <v>94.013764346398432</v>
      </c>
      <c r="W847" s="395">
        <v>86.730851063829732</v>
      </c>
      <c r="X847" s="395">
        <v>1.7709563164108619</v>
      </c>
      <c r="Y847" s="395">
        <v>3.5419126328217239</v>
      </c>
      <c r="Z847" s="395">
        <v>56.080283353010607</v>
      </c>
      <c r="AA847" s="395">
        <v>20.333226507893873</v>
      </c>
      <c r="AB847" s="395">
        <v>0</v>
      </c>
      <c r="AC847" s="395"/>
      <c r="AD847" s="395">
        <v>5.1859502993707667E-2</v>
      </c>
      <c r="AE847" s="395">
        <v>5.7932280740214642E-2</v>
      </c>
      <c r="AF847" s="395">
        <v>17</v>
      </c>
      <c r="AG847" s="395">
        <v>0</v>
      </c>
      <c r="AH847" s="395">
        <v>0</v>
      </c>
      <c r="AI847" s="395">
        <v>5</v>
      </c>
      <c r="AJ847" s="395">
        <v>43</v>
      </c>
      <c r="AK847" s="395">
        <v>11</v>
      </c>
      <c r="AL847" s="395">
        <v>70</v>
      </c>
      <c r="AM847" s="395">
        <v>0</v>
      </c>
      <c r="AN847" s="395">
        <v>50</v>
      </c>
      <c r="AO847" s="395">
        <v>19</v>
      </c>
      <c r="AP847" s="395"/>
    </row>
    <row r="848" spans="1:42">
      <c r="A848" s="395">
        <v>10</v>
      </c>
      <c r="B848" s="395">
        <v>132</v>
      </c>
      <c r="C848" s="395">
        <v>2018</v>
      </c>
      <c r="D848" s="395">
        <v>99</v>
      </c>
      <c r="E848" s="395">
        <v>99</v>
      </c>
      <c r="F848" s="395">
        <v>99</v>
      </c>
      <c r="G848" s="395">
        <v>99</v>
      </c>
      <c r="H848" s="395">
        <v>99</v>
      </c>
      <c r="I848" s="395">
        <v>99</v>
      </c>
      <c r="J848" s="395">
        <v>999</v>
      </c>
      <c r="K848" s="395">
        <v>99</v>
      </c>
      <c r="L848" s="395">
        <v>99</v>
      </c>
      <c r="M848" s="395">
        <v>53</v>
      </c>
      <c r="N848" s="395">
        <v>99</v>
      </c>
      <c r="O848" s="395">
        <v>99</v>
      </c>
      <c r="P848" s="395">
        <v>9999</v>
      </c>
      <c r="Q848" s="395">
        <v>958</v>
      </c>
      <c r="R848" s="395">
        <v>2489</v>
      </c>
      <c r="S848" s="395">
        <v>2489</v>
      </c>
      <c r="T848" s="395">
        <v>11</v>
      </c>
      <c r="U848" s="395">
        <v>53</v>
      </c>
      <c r="V848" s="395">
        <v>88.62370377657362</v>
      </c>
      <c r="W848" s="395">
        <v>81.799678585777428</v>
      </c>
      <c r="X848" s="395">
        <v>1.5668943350743263</v>
      </c>
      <c r="Y848" s="395">
        <v>3.1337886701486526</v>
      </c>
      <c r="Z848" s="395">
        <v>66.010445962233831</v>
      </c>
      <c r="AA848" s="395">
        <v>16.01113061695342</v>
      </c>
      <c r="AB848" s="395">
        <v>0</v>
      </c>
      <c r="AC848" s="395"/>
      <c r="AD848" s="395">
        <v>0.15239469061551172</v>
      </c>
      <c r="AE848" s="395">
        <v>0.16075080238365841</v>
      </c>
      <c r="AF848" s="395">
        <v>44</v>
      </c>
      <c r="AG848" s="395">
        <v>0</v>
      </c>
      <c r="AH848" s="395">
        <v>0</v>
      </c>
      <c r="AI848" s="395">
        <v>15</v>
      </c>
      <c r="AJ848" s="395">
        <v>148</v>
      </c>
      <c r="AK848" s="395">
        <v>30</v>
      </c>
      <c r="AL848" s="395">
        <v>179</v>
      </c>
      <c r="AM848" s="395">
        <v>0</v>
      </c>
      <c r="AN848" s="395">
        <v>146</v>
      </c>
      <c r="AO848" s="395">
        <v>51</v>
      </c>
      <c r="AP848" s="395"/>
    </row>
    <row r="849" spans="1:42">
      <c r="A849" s="395">
        <v>10</v>
      </c>
      <c r="B849" s="395">
        <v>133</v>
      </c>
      <c r="C849" s="395">
        <v>2018</v>
      </c>
      <c r="D849" s="395">
        <v>99</v>
      </c>
      <c r="E849" s="395">
        <v>99</v>
      </c>
      <c r="F849" s="395">
        <v>99</v>
      </c>
      <c r="G849" s="395">
        <v>99</v>
      </c>
      <c r="H849" s="395">
        <v>99</v>
      </c>
      <c r="I849" s="395">
        <v>99</v>
      </c>
      <c r="J849" s="395">
        <v>999</v>
      </c>
      <c r="K849" s="395">
        <v>99</v>
      </c>
      <c r="L849" s="395">
        <v>99</v>
      </c>
      <c r="M849" s="395">
        <v>54</v>
      </c>
      <c r="N849" s="395">
        <v>99</v>
      </c>
      <c r="O849" s="395">
        <v>99</v>
      </c>
      <c r="P849" s="395">
        <v>9999</v>
      </c>
      <c r="Q849" s="395">
        <v>1503</v>
      </c>
      <c r="R849" s="395">
        <v>9600</v>
      </c>
      <c r="S849" s="395">
        <v>9600</v>
      </c>
      <c r="T849" s="395">
        <v>11.00375</v>
      </c>
      <c r="U849" s="395">
        <v>54</v>
      </c>
      <c r="V849" s="395">
        <v>87.21044375225685</v>
      </c>
      <c r="W849" s="395">
        <v>80.495239583333344</v>
      </c>
      <c r="X849" s="395">
        <v>0.9375</v>
      </c>
      <c r="Y849" s="395">
        <v>1.875</v>
      </c>
      <c r="Z849" s="395">
        <v>71.8125</v>
      </c>
      <c r="AA849" s="395">
        <v>11.701793187232951</v>
      </c>
      <c r="AB849" s="395">
        <v>0</v>
      </c>
      <c r="AC849" s="395"/>
      <c r="AD849" s="395">
        <v>0.5877818521128616</v>
      </c>
      <c r="AE849" s="395">
        <v>0.61012396780355116</v>
      </c>
      <c r="AF849" s="395">
        <v>134</v>
      </c>
      <c r="AG849" s="395">
        <v>0</v>
      </c>
      <c r="AH849" s="395">
        <v>0</v>
      </c>
      <c r="AI849" s="395">
        <v>54</v>
      </c>
      <c r="AJ849" s="395">
        <v>537</v>
      </c>
      <c r="AK849" s="395">
        <v>141</v>
      </c>
      <c r="AL849" s="395">
        <v>703</v>
      </c>
      <c r="AM849" s="395">
        <v>0</v>
      </c>
      <c r="AN849" s="395">
        <v>560</v>
      </c>
      <c r="AO849" s="395">
        <v>158</v>
      </c>
      <c r="AP849" s="395"/>
    </row>
    <row r="850" spans="1:42">
      <c r="A850" s="395">
        <v>10</v>
      </c>
      <c r="B850" s="395">
        <v>134</v>
      </c>
      <c r="C850" s="395">
        <v>2018</v>
      </c>
      <c r="D850" s="395">
        <v>99</v>
      </c>
      <c r="E850" s="395">
        <v>99</v>
      </c>
      <c r="F850" s="395">
        <v>99</v>
      </c>
      <c r="G850" s="395">
        <v>99</v>
      </c>
      <c r="H850" s="395">
        <v>99</v>
      </c>
      <c r="I850" s="395">
        <v>99</v>
      </c>
      <c r="J850" s="395">
        <v>999</v>
      </c>
      <c r="K850" s="395">
        <v>99</v>
      </c>
      <c r="L850" s="395">
        <v>99</v>
      </c>
      <c r="M850" s="395">
        <v>55</v>
      </c>
      <c r="N850" s="395">
        <v>99</v>
      </c>
      <c r="O850" s="395">
        <v>99</v>
      </c>
      <c r="P850" s="395">
        <v>9999</v>
      </c>
      <c r="Q850" s="395">
        <v>1741</v>
      </c>
      <c r="R850" s="395">
        <v>30760</v>
      </c>
      <c r="S850" s="395">
        <v>30759</v>
      </c>
      <c r="T850" s="395">
        <v>13.99954486345904</v>
      </c>
      <c r="U850" s="395">
        <v>55</v>
      </c>
      <c r="V850" s="395">
        <v>87.612448040380258</v>
      </c>
      <c r="W850" s="395">
        <v>80.864985857797151</v>
      </c>
      <c r="X850" s="395">
        <v>1.0045513654096228</v>
      </c>
      <c r="Y850" s="395">
        <v>2.0091027308192455</v>
      </c>
      <c r="Z850" s="395">
        <v>71.479193758127451</v>
      </c>
      <c r="AA850" s="395">
        <v>9.5284879170225469</v>
      </c>
      <c r="AB850" s="395">
        <v>0</v>
      </c>
      <c r="AC850" s="395"/>
      <c r="AD850" s="395">
        <v>1.8833510178116264</v>
      </c>
      <c r="AE850" s="395">
        <v>1.9638548363345516</v>
      </c>
      <c r="AF850" s="395">
        <v>431</v>
      </c>
      <c r="AG850" s="395">
        <v>0</v>
      </c>
      <c r="AH850" s="395">
        <v>0</v>
      </c>
      <c r="AI850" s="395">
        <v>115</v>
      </c>
      <c r="AJ850" s="395">
        <v>1729</v>
      </c>
      <c r="AK850" s="395">
        <v>483</v>
      </c>
      <c r="AL850" s="395">
        <v>2150</v>
      </c>
      <c r="AM850" s="395">
        <v>0</v>
      </c>
      <c r="AN850" s="395">
        <v>1698</v>
      </c>
      <c r="AO850" s="395">
        <v>492</v>
      </c>
      <c r="AP850" s="395"/>
    </row>
    <row r="851" spans="1:42">
      <c r="A851" s="395">
        <v>10</v>
      </c>
      <c r="B851" s="395">
        <v>135</v>
      </c>
      <c r="C851" s="395">
        <v>2018</v>
      </c>
      <c r="D851" s="395">
        <v>99</v>
      </c>
      <c r="E851" s="395">
        <v>99</v>
      </c>
      <c r="F851" s="395">
        <v>99</v>
      </c>
      <c r="G851" s="395">
        <v>99</v>
      </c>
      <c r="H851" s="395">
        <v>99</v>
      </c>
      <c r="I851" s="395">
        <v>99</v>
      </c>
      <c r="J851" s="395">
        <v>999</v>
      </c>
      <c r="K851" s="395">
        <v>99</v>
      </c>
      <c r="L851" s="395">
        <v>99</v>
      </c>
      <c r="M851" s="395">
        <v>56</v>
      </c>
      <c r="N851" s="395">
        <v>99</v>
      </c>
      <c r="O851" s="395">
        <v>99</v>
      </c>
      <c r="P851" s="395">
        <v>9999</v>
      </c>
      <c r="Q851" s="395">
        <v>1925</v>
      </c>
      <c r="R851" s="395">
        <v>75007</v>
      </c>
      <c r="S851" s="395">
        <v>74990</v>
      </c>
      <c r="T851" s="395">
        <v>13.996866959083825</v>
      </c>
      <c r="U851" s="395">
        <v>56</v>
      </c>
      <c r="V851" s="395">
        <v>88.219334986811518</v>
      </c>
      <c r="W851" s="395">
        <v>81.421770902786534</v>
      </c>
      <c r="X851" s="395">
        <v>1.0412361512925461</v>
      </c>
      <c r="Y851" s="395">
        <v>2.0824723025850922</v>
      </c>
      <c r="Z851" s="395">
        <v>68.257629287933099</v>
      </c>
      <c r="AA851" s="395">
        <v>8.8846938905679806</v>
      </c>
      <c r="AB851" s="395">
        <v>0</v>
      </c>
      <c r="AC851" s="395"/>
      <c r="AD851" s="395">
        <v>4.5924743105655637</v>
      </c>
      <c r="AE851" s="395">
        <v>4.8208159707693632</v>
      </c>
      <c r="AF851" s="395">
        <v>1063</v>
      </c>
      <c r="AG851" s="395">
        <v>0</v>
      </c>
      <c r="AH851" s="395">
        <v>0</v>
      </c>
      <c r="AI851" s="395">
        <v>281</v>
      </c>
      <c r="AJ851" s="395">
        <v>4447</v>
      </c>
      <c r="AK851" s="395">
        <v>1102</v>
      </c>
      <c r="AL851" s="395">
        <v>5421</v>
      </c>
      <c r="AM851" s="395">
        <v>0</v>
      </c>
      <c r="AN851" s="395">
        <v>3823</v>
      </c>
      <c r="AO851" s="395">
        <v>1321</v>
      </c>
      <c r="AP851" s="395"/>
    </row>
    <row r="852" spans="1:42">
      <c r="A852" s="395">
        <v>10</v>
      </c>
      <c r="B852" s="395">
        <v>136</v>
      </c>
      <c r="C852" s="395">
        <v>2018</v>
      </c>
      <c r="D852" s="395">
        <v>99</v>
      </c>
      <c r="E852" s="395">
        <v>99</v>
      </c>
      <c r="F852" s="395">
        <v>99</v>
      </c>
      <c r="G852" s="395">
        <v>99</v>
      </c>
      <c r="H852" s="395">
        <v>99</v>
      </c>
      <c r="I852" s="395">
        <v>99</v>
      </c>
      <c r="J852" s="395">
        <v>999</v>
      </c>
      <c r="K852" s="395">
        <v>99</v>
      </c>
      <c r="L852" s="395">
        <v>99</v>
      </c>
      <c r="M852" s="395">
        <v>57</v>
      </c>
      <c r="N852" s="395">
        <v>99</v>
      </c>
      <c r="O852" s="395">
        <v>99</v>
      </c>
      <c r="P852" s="395">
        <v>9999</v>
      </c>
      <c r="Q852" s="395">
        <v>2024</v>
      </c>
      <c r="R852" s="395">
        <v>134020</v>
      </c>
      <c r="S852" s="395">
        <v>133931</v>
      </c>
      <c r="T852" s="395">
        <v>13.990747649604536</v>
      </c>
      <c r="U852" s="395">
        <v>57</v>
      </c>
      <c r="V852" s="395">
        <v>88.423097959605315</v>
      </c>
      <c r="W852" s="395">
        <v>81.600182183363515</v>
      </c>
      <c r="X852" s="395">
        <v>1.1028204745560362</v>
      </c>
      <c r="Y852" s="395">
        <v>2.2056409491120723</v>
      </c>
      <c r="Z852" s="395">
        <v>65.485002238471893</v>
      </c>
      <c r="AA852" s="395">
        <v>8.691686132509874</v>
      </c>
      <c r="AB852" s="395">
        <v>0</v>
      </c>
      <c r="AC852" s="395"/>
      <c r="AD852" s="395">
        <v>8.2056795646005938</v>
      </c>
      <c r="AE852" s="395">
        <v>8.6287700483681267</v>
      </c>
      <c r="AF852" s="395">
        <v>2028</v>
      </c>
      <c r="AG852" s="395">
        <v>1</v>
      </c>
      <c r="AH852" s="395">
        <v>0</v>
      </c>
      <c r="AI852" s="395">
        <v>498</v>
      </c>
      <c r="AJ852" s="395">
        <v>7898</v>
      </c>
      <c r="AK852" s="395">
        <v>2006</v>
      </c>
      <c r="AL852" s="395">
        <v>9750</v>
      </c>
      <c r="AM852" s="395">
        <v>0</v>
      </c>
      <c r="AN852" s="395">
        <v>6731</v>
      </c>
      <c r="AO852" s="395">
        <v>2253</v>
      </c>
      <c r="AP852" s="395"/>
    </row>
    <row r="853" spans="1:42">
      <c r="A853" s="395">
        <v>10</v>
      </c>
      <c r="B853" s="395">
        <v>137</v>
      </c>
      <c r="C853" s="395">
        <v>2018</v>
      </c>
      <c r="D853" s="395">
        <v>99</v>
      </c>
      <c r="E853" s="395">
        <v>99</v>
      </c>
      <c r="F853" s="395">
        <v>99</v>
      </c>
      <c r="G853" s="395">
        <v>99</v>
      </c>
      <c r="H853" s="395">
        <v>99</v>
      </c>
      <c r="I853" s="395">
        <v>99</v>
      </c>
      <c r="J853" s="395">
        <v>999</v>
      </c>
      <c r="K853" s="395">
        <v>99</v>
      </c>
      <c r="L853" s="395">
        <v>99</v>
      </c>
      <c r="M853" s="395">
        <v>58</v>
      </c>
      <c r="N853" s="395">
        <v>99</v>
      </c>
      <c r="O853" s="395">
        <v>99</v>
      </c>
      <c r="P853" s="395">
        <v>9999</v>
      </c>
      <c r="Q853" s="395">
        <v>2086</v>
      </c>
      <c r="R853" s="395">
        <v>191813</v>
      </c>
      <c r="S853" s="395">
        <v>191485</v>
      </c>
      <c r="T853" s="395">
        <v>13.976122577718922</v>
      </c>
      <c r="U853" s="395">
        <v>58</v>
      </c>
      <c r="V853" s="395">
        <v>88.35899120097919</v>
      </c>
      <c r="W853" s="395">
        <v>81.518708149464544</v>
      </c>
      <c r="X853" s="395">
        <v>1.167804059161788</v>
      </c>
      <c r="Y853" s="395">
        <v>2.335608118323576</v>
      </c>
      <c r="Z853" s="395">
        <v>62.873736399514115</v>
      </c>
      <c r="AA853" s="395">
        <v>8.5952931423479253</v>
      </c>
      <c r="AB853" s="395">
        <v>0</v>
      </c>
      <c r="AC853" s="395"/>
      <c r="AD853" s="395">
        <v>11.744187541596284</v>
      </c>
      <c r="AE853" s="395">
        <v>12.324482808241957</v>
      </c>
      <c r="AF853" s="395">
        <v>2748</v>
      </c>
      <c r="AG853" s="395">
        <v>1</v>
      </c>
      <c r="AH853" s="395">
        <v>0</v>
      </c>
      <c r="AI853" s="395">
        <v>690</v>
      </c>
      <c r="AJ853" s="395">
        <v>11518</v>
      </c>
      <c r="AK853" s="395">
        <v>3000</v>
      </c>
      <c r="AL853" s="395">
        <v>14029</v>
      </c>
      <c r="AM853" s="395">
        <v>6</v>
      </c>
      <c r="AN853" s="395">
        <v>9411</v>
      </c>
      <c r="AO853" s="395">
        <v>3238</v>
      </c>
      <c r="AP853" s="395"/>
    </row>
    <row r="854" spans="1:42">
      <c r="A854" s="395">
        <v>10</v>
      </c>
      <c r="B854" s="395">
        <v>138</v>
      </c>
      <c r="C854" s="395">
        <v>2018</v>
      </c>
      <c r="D854" s="395">
        <v>99</v>
      </c>
      <c r="E854" s="395">
        <v>99</v>
      </c>
      <c r="F854" s="395">
        <v>99</v>
      </c>
      <c r="G854" s="395">
        <v>99</v>
      </c>
      <c r="H854" s="395">
        <v>99</v>
      </c>
      <c r="I854" s="395">
        <v>99</v>
      </c>
      <c r="J854" s="395">
        <v>999</v>
      </c>
      <c r="K854" s="395">
        <v>99</v>
      </c>
      <c r="L854" s="395">
        <v>99</v>
      </c>
      <c r="M854" s="395">
        <v>59</v>
      </c>
      <c r="N854" s="395">
        <v>99</v>
      </c>
      <c r="O854" s="395">
        <v>99</v>
      </c>
      <c r="P854" s="395">
        <v>9999</v>
      </c>
      <c r="Q854" s="395">
        <v>2118</v>
      </c>
      <c r="R854" s="395">
        <v>225876</v>
      </c>
      <c r="S854" s="395">
        <v>225268</v>
      </c>
      <c r="T854" s="395">
        <v>13.962448423028562</v>
      </c>
      <c r="U854" s="395">
        <v>59</v>
      </c>
      <c r="V854" s="395">
        <v>87.888716963606939</v>
      </c>
      <c r="W854" s="395">
        <v>81.06255970666075</v>
      </c>
      <c r="X854" s="395">
        <v>1.2980573411960543</v>
      </c>
      <c r="Y854" s="395">
        <v>2.5961146823921086</v>
      </c>
      <c r="Z854" s="395">
        <v>60.043121004444913</v>
      </c>
      <c r="AA854" s="395">
        <v>8.670851761616456</v>
      </c>
      <c r="AB854" s="395">
        <v>0</v>
      </c>
      <c r="AC854" s="395"/>
      <c r="AD854" s="395">
        <v>13.829772252900488</v>
      </c>
      <c r="AE854" s="395">
        <v>14.417716185278938</v>
      </c>
      <c r="AF854" s="395">
        <v>3488</v>
      </c>
      <c r="AG854" s="395">
        <v>2</v>
      </c>
      <c r="AH854" s="395">
        <v>0</v>
      </c>
      <c r="AI854" s="395">
        <v>907</v>
      </c>
      <c r="AJ854" s="395">
        <v>14054</v>
      </c>
      <c r="AK854" s="395">
        <v>3787</v>
      </c>
      <c r="AL854" s="395">
        <v>17023</v>
      </c>
      <c r="AM854" s="395">
        <v>4</v>
      </c>
      <c r="AN854" s="395">
        <v>10994</v>
      </c>
      <c r="AO854" s="395">
        <v>3735</v>
      </c>
      <c r="AP854" s="395"/>
    </row>
    <row r="855" spans="1:42">
      <c r="A855" s="395">
        <v>10</v>
      </c>
      <c r="B855" s="395">
        <v>139</v>
      </c>
      <c r="C855" s="395">
        <v>2018</v>
      </c>
      <c r="D855" s="395">
        <v>99</v>
      </c>
      <c r="E855" s="395">
        <v>99</v>
      </c>
      <c r="F855" s="395">
        <v>99</v>
      </c>
      <c r="G855" s="395">
        <v>99</v>
      </c>
      <c r="H855" s="395">
        <v>99</v>
      </c>
      <c r="I855" s="395">
        <v>99</v>
      </c>
      <c r="J855" s="395">
        <v>999</v>
      </c>
      <c r="K855" s="395">
        <v>99</v>
      </c>
      <c r="L855" s="395">
        <v>99</v>
      </c>
      <c r="M855" s="395">
        <v>60</v>
      </c>
      <c r="N855" s="395">
        <v>99</v>
      </c>
      <c r="O855" s="395">
        <v>99</v>
      </c>
      <c r="P855" s="395">
        <v>9999</v>
      </c>
      <c r="Q855" s="395">
        <v>2152</v>
      </c>
      <c r="R855" s="395">
        <v>238339</v>
      </c>
      <c r="S855" s="395">
        <v>235663</v>
      </c>
      <c r="T855" s="395">
        <v>16.807744431251283</v>
      </c>
      <c r="U855" s="395">
        <v>60</v>
      </c>
      <c r="V855" s="395">
        <v>87.216417328473526</v>
      </c>
      <c r="W855" s="395">
        <v>80.215417354442366</v>
      </c>
      <c r="X855" s="395">
        <v>1.4261199384070589</v>
      </c>
      <c r="Y855" s="395">
        <v>2.8522398768141177</v>
      </c>
      <c r="Z855" s="395">
        <v>56.957946454419989</v>
      </c>
      <c r="AA855" s="395">
        <v>8.9831143201321577</v>
      </c>
      <c r="AB855" s="395">
        <v>0</v>
      </c>
      <c r="AC855" s="395"/>
      <c r="AD855" s="395">
        <v>14.592847796950757</v>
      </c>
      <c r="AE855" s="395">
        <v>14.92539745465815</v>
      </c>
      <c r="AF855" s="395">
        <v>3957</v>
      </c>
      <c r="AG855" s="395">
        <v>3</v>
      </c>
      <c r="AH855" s="395">
        <v>2</v>
      </c>
      <c r="AI855" s="395">
        <v>1166</v>
      </c>
      <c r="AJ855" s="395">
        <v>15651</v>
      </c>
      <c r="AK855" s="395">
        <v>4444</v>
      </c>
      <c r="AL855" s="395">
        <v>18906.5</v>
      </c>
      <c r="AM855" s="395">
        <v>8</v>
      </c>
      <c r="AN855" s="395">
        <v>11669</v>
      </c>
      <c r="AO855" s="395">
        <v>4045</v>
      </c>
      <c r="AP855" s="395"/>
    </row>
    <row r="856" spans="1:42">
      <c r="A856" s="395">
        <v>10</v>
      </c>
      <c r="B856" s="395">
        <v>140</v>
      </c>
      <c r="C856" s="395">
        <v>2018</v>
      </c>
      <c r="D856" s="395">
        <v>99</v>
      </c>
      <c r="E856" s="395">
        <v>99</v>
      </c>
      <c r="F856" s="395">
        <v>99</v>
      </c>
      <c r="G856" s="395">
        <v>99</v>
      </c>
      <c r="H856" s="395">
        <v>99</v>
      </c>
      <c r="I856" s="395">
        <v>99</v>
      </c>
      <c r="J856" s="395">
        <v>999</v>
      </c>
      <c r="K856" s="395">
        <v>99</v>
      </c>
      <c r="L856" s="395">
        <v>99</v>
      </c>
      <c r="M856" s="395">
        <v>61</v>
      </c>
      <c r="N856" s="395">
        <v>99</v>
      </c>
      <c r="O856" s="395">
        <v>99</v>
      </c>
      <c r="P856" s="395">
        <v>9999</v>
      </c>
      <c r="Q856" s="395">
        <v>2058</v>
      </c>
      <c r="R856" s="395">
        <v>210284</v>
      </c>
      <c r="S856" s="395">
        <v>209883</v>
      </c>
      <c r="T856" s="395">
        <v>16.967367940499514</v>
      </c>
      <c r="U856" s="395">
        <v>61</v>
      </c>
      <c r="V856" s="395">
        <v>85.968390509517135</v>
      </c>
      <c r="W856" s="395">
        <v>79.309733137033405</v>
      </c>
      <c r="X856" s="395">
        <v>1.6159099123090672</v>
      </c>
      <c r="Y856" s="395">
        <v>3.2318198246181344</v>
      </c>
      <c r="Z856" s="395">
        <v>55.391280363698627</v>
      </c>
      <c r="AA856" s="395">
        <v>8.9055744803385917</v>
      </c>
      <c r="AB856" s="395">
        <v>0</v>
      </c>
      <c r="AC856" s="395"/>
      <c r="AD856" s="395">
        <v>12.875116561427184</v>
      </c>
      <c r="AE856" s="395">
        <v>13.142573283760118</v>
      </c>
      <c r="AF856" s="395">
        <v>3550</v>
      </c>
      <c r="AG856" s="395">
        <v>2</v>
      </c>
      <c r="AH856" s="395">
        <v>1</v>
      </c>
      <c r="AI856" s="395">
        <v>1068</v>
      </c>
      <c r="AJ856" s="395">
        <v>14446.5</v>
      </c>
      <c r="AK856" s="395">
        <v>3917</v>
      </c>
      <c r="AL856" s="395">
        <v>17288</v>
      </c>
      <c r="AM856" s="395">
        <v>8</v>
      </c>
      <c r="AN856" s="395">
        <v>10446</v>
      </c>
      <c r="AO856" s="395">
        <v>3486</v>
      </c>
      <c r="AP856" s="395"/>
    </row>
    <row r="857" spans="1:42">
      <c r="A857" s="395">
        <v>10</v>
      </c>
      <c r="B857" s="395">
        <v>141</v>
      </c>
      <c r="C857" s="395">
        <v>2018</v>
      </c>
      <c r="D857" s="395">
        <v>99</v>
      </c>
      <c r="E857" s="395">
        <v>99</v>
      </c>
      <c r="F857" s="395">
        <v>99</v>
      </c>
      <c r="G857" s="395">
        <v>99</v>
      </c>
      <c r="H857" s="395">
        <v>99</v>
      </c>
      <c r="I857" s="395">
        <v>99</v>
      </c>
      <c r="J857" s="395">
        <v>999</v>
      </c>
      <c r="K857" s="395">
        <v>99</v>
      </c>
      <c r="L857" s="395">
        <v>99</v>
      </c>
      <c r="M857" s="395">
        <v>62</v>
      </c>
      <c r="N857" s="395">
        <v>99</v>
      </c>
      <c r="O857" s="395">
        <v>99</v>
      </c>
      <c r="P857" s="395">
        <v>9999</v>
      </c>
      <c r="Q857" s="395">
        <v>2005</v>
      </c>
      <c r="R857" s="395">
        <v>171294</v>
      </c>
      <c r="S857" s="395">
        <v>171126</v>
      </c>
      <c r="T857" s="395">
        <v>16.983011664156361</v>
      </c>
      <c r="U857" s="395">
        <v>62</v>
      </c>
      <c r="V857" s="395">
        <v>84.654197070254554</v>
      </c>
      <c r="W857" s="395">
        <v>78.114789102766579</v>
      </c>
      <c r="X857" s="395">
        <v>1.8681331511903512</v>
      </c>
      <c r="Y857" s="395">
        <v>3.7362663023807023</v>
      </c>
      <c r="Z857" s="395">
        <v>52.343923313134155</v>
      </c>
      <c r="AA857" s="395">
        <v>9.1250260219589912</v>
      </c>
      <c r="AB857" s="395">
        <v>0</v>
      </c>
      <c r="AC857" s="395"/>
      <c r="AD857" s="395">
        <v>10.487865059981305</v>
      </c>
      <c r="AE857" s="395">
        <v>10.55421456738385</v>
      </c>
      <c r="AF857" s="395">
        <v>3337</v>
      </c>
      <c r="AG857" s="395">
        <v>0</v>
      </c>
      <c r="AH857" s="395">
        <v>1</v>
      </c>
      <c r="AI857" s="395">
        <v>1066</v>
      </c>
      <c r="AJ857" s="395">
        <v>12290</v>
      </c>
      <c r="AK857" s="395">
        <v>3410</v>
      </c>
      <c r="AL857" s="395">
        <v>14679</v>
      </c>
      <c r="AM857" s="395">
        <v>3</v>
      </c>
      <c r="AN857" s="395">
        <v>8575</v>
      </c>
      <c r="AO857" s="395">
        <v>2900</v>
      </c>
      <c r="AP857" s="395"/>
    </row>
    <row r="858" spans="1:42">
      <c r="A858" s="395">
        <v>10</v>
      </c>
      <c r="B858" s="395">
        <v>142</v>
      </c>
      <c r="C858" s="395">
        <v>2018</v>
      </c>
      <c r="D858" s="395">
        <v>99</v>
      </c>
      <c r="E858" s="395">
        <v>99</v>
      </c>
      <c r="F858" s="395">
        <v>99</v>
      </c>
      <c r="G858" s="395">
        <v>99</v>
      </c>
      <c r="H858" s="395">
        <v>99</v>
      </c>
      <c r="I858" s="395">
        <v>99</v>
      </c>
      <c r="J858" s="395">
        <v>999</v>
      </c>
      <c r="K858" s="395">
        <v>99</v>
      </c>
      <c r="L858" s="395">
        <v>99</v>
      </c>
      <c r="M858" s="395">
        <v>63</v>
      </c>
      <c r="N858" s="395">
        <v>99</v>
      </c>
      <c r="O858" s="395">
        <v>99</v>
      </c>
      <c r="P858" s="395">
        <v>9999</v>
      </c>
      <c r="Q858" s="395">
        <v>1971</v>
      </c>
      <c r="R858" s="395">
        <v>125779</v>
      </c>
      <c r="S858" s="395">
        <v>125720</v>
      </c>
      <c r="T858" s="395">
        <v>16.991834884996699</v>
      </c>
      <c r="U858" s="395">
        <v>63</v>
      </c>
      <c r="V858" s="395">
        <v>83.280767352101421</v>
      </c>
      <c r="W858" s="395">
        <v>76.858168946866115</v>
      </c>
      <c r="X858" s="395">
        <v>2.0702979034656019</v>
      </c>
      <c r="Y858" s="395">
        <v>4.1405958069312039</v>
      </c>
      <c r="Z858" s="395">
        <v>48.729120123391034</v>
      </c>
      <c r="AA858" s="395">
        <v>9.4232106390158439</v>
      </c>
      <c r="AB858" s="395">
        <v>0</v>
      </c>
      <c r="AC858" s="395"/>
      <c r="AD858" s="395">
        <v>7.7011055809274591</v>
      </c>
      <c r="AE858" s="395">
        <v>7.629060546689038</v>
      </c>
      <c r="AF858" s="395">
        <v>2485</v>
      </c>
      <c r="AG858" s="395">
        <v>0</v>
      </c>
      <c r="AH858" s="395">
        <v>0</v>
      </c>
      <c r="AI858" s="395">
        <v>857</v>
      </c>
      <c r="AJ858" s="395">
        <v>9409</v>
      </c>
      <c r="AK858" s="395">
        <v>2698</v>
      </c>
      <c r="AL858" s="395">
        <v>11458</v>
      </c>
      <c r="AM858" s="395">
        <v>5</v>
      </c>
      <c r="AN858" s="395">
        <v>6359</v>
      </c>
      <c r="AO858" s="395">
        <v>2165</v>
      </c>
      <c r="AP858" s="395"/>
    </row>
    <row r="859" spans="1:42">
      <c r="A859" s="395">
        <v>10</v>
      </c>
      <c r="B859" s="395">
        <v>143</v>
      </c>
      <c r="C859" s="395">
        <v>2018</v>
      </c>
      <c r="D859" s="395">
        <v>99</v>
      </c>
      <c r="E859" s="395">
        <v>99</v>
      </c>
      <c r="F859" s="395">
        <v>99</v>
      </c>
      <c r="G859" s="395">
        <v>99</v>
      </c>
      <c r="H859" s="395">
        <v>99</v>
      </c>
      <c r="I859" s="395">
        <v>99</v>
      </c>
      <c r="J859" s="395">
        <v>999</v>
      </c>
      <c r="K859" s="395">
        <v>99</v>
      </c>
      <c r="L859" s="395">
        <v>99</v>
      </c>
      <c r="M859" s="395">
        <v>64</v>
      </c>
      <c r="N859" s="395">
        <v>99</v>
      </c>
      <c r="O859" s="395">
        <v>99</v>
      </c>
      <c r="P859" s="395">
        <v>9999</v>
      </c>
      <c r="Q859" s="395">
        <v>1887</v>
      </c>
      <c r="R859" s="395">
        <v>84641</v>
      </c>
      <c r="S859" s="395">
        <v>84629</v>
      </c>
      <c r="T859" s="395">
        <v>16.997412601457924</v>
      </c>
      <c r="U859" s="395">
        <v>64</v>
      </c>
      <c r="V859" s="395">
        <v>81.599455053118348</v>
      </c>
      <c r="W859" s="395">
        <v>75.31244018007925</v>
      </c>
      <c r="X859" s="395">
        <v>2.2743115038810977</v>
      </c>
      <c r="Y859" s="395">
        <v>4.5486230077621954</v>
      </c>
      <c r="Z859" s="395">
        <v>44.263418437872886</v>
      </c>
      <c r="AA859" s="395">
        <v>9.8301024422221701</v>
      </c>
      <c r="AB859" s="395">
        <v>0</v>
      </c>
      <c r="AC859" s="395"/>
      <c r="AD859" s="395">
        <v>5.1823378900713237</v>
      </c>
      <c r="AE859" s="395">
        <v>5.0322543507530604</v>
      </c>
      <c r="AF859" s="395">
        <v>1867</v>
      </c>
      <c r="AG859" s="395">
        <v>0</v>
      </c>
      <c r="AH859" s="395">
        <v>0</v>
      </c>
      <c r="AI859" s="395">
        <v>678</v>
      </c>
      <c r="AJ859" s="395">
        <v>6782</v>
      </c>
      <c r="AK859" s="395">
        <v>2070</v>
      </c>
      <c r="AL859" s="395">
        <v>8200</v>
      </c>
      <c r="AM859" s="395">
        <v>0</v>
      </c>
      <c r="AN859" s="395">
        <v>4445</v>
      </c>
      <c r="AO859" s="395">
        <v>1561</v>
      </c>
      <c r="AP859" s="395"/>
    </row>
    <row r="860" spans="1:42">
      <c r="A860" s="395">
        <v>10</v>
      </c>
      <c r="B860" s="395">
        <v>144</v>
      </c>
      <c r="C860" s="395">
        <v>2018</v>
      </c>
      <c r="D860" s="395">
        <v>99</v>
      </c>
      <c r="E860" s="395">
        <v>99</v>
      </c>
      <c r="F860" s="395">
        <v>99</v>
      </c>
      <c r="G860" s="395">
        <v>99</v>
      </c>
      <c r="H860" s="395">
        <v>99</v>
      </c>
      <c r="I860" s="395">
        <v>99</v>
      </c>
      <c r="J860" s="395">
        <v>999</v>
      </c>
      <c r="K860" s="395">
        <v>99</v>
      </c>
      <c r="L860" s="395">
        <v>99</v>
      </c>
      <c r="M860" s="395">
        <v>65</v>
      </c>
      <c r="N860" s="395">
        <v>99</v>
      </c>
      <c r="O860" s="395">
        <v>99</v>
      </c>
      <c r="P860" s="395">
        <v>9999</v>
      </c>
      <c r="Q860" s="395">
        <v>1817</v>
      </c>
      <c r="R860" s="395">
        <v>51237</v>
      </c>
      <c r="S860" s="395">
        <v>51206</v>
      </c>
      <c r="T860" s="395">
        <v>16.989421706969573</v>
      </c>
      <c r="U860" s="395">
        <v>65</v>
      </c>
      <c r="V860" s="395">
        <v>79.828357990110305</v>
      </c>
      <c r="W860" s="395">
        <v>73.664427996718942</v>
      </c>
      <c r="X860" s="395">
        <v>2.4591603723871409</v>
      </c>
      <c r="Y860" s="395">
        <v>4.9183207447742818</v>
      </c>
      <c r="Z860" s="395">
        <v>39.155297929230819</v>
      </c>
      <c r="AA860" s="395">
        <v>10.226981478905945</v>
      </c>
      <c r="AB860" s="395">
        <v>0</v>
      </c>
      <c r="AC860" s="395"/>
      <c r="AD860" s="395">
        <v>3.1371019538236129</v>
      </c>
      <c r="AE860" s="395">
        <v>2.9782100741203688</v>
      </c>
      <c r="AF860" s="395">
        <v>1234</v>
      </c>
      <c r="AG860" s="395">
        <v>0</v>
      </c>
      <c r="AH860" s="395">
        <v>0</v>
      </c>
      <c r="AI860" s="395">
        <v>514</v>
      </c>
      <c r="AJ860" s="395">
        <v>4208</v>
      </c>
      <c r="AK860" s="395">
        <v>1348</v>
      </c>
      <c r="AL860" s="395">
        <v>5121</v>
      </c>
      <c r="AM860" s="395">
        <v>0</v>
      </c>
      <c r="AN860" s="395">
        <v>2844</v>
      </c>
      <c r="AO860" s="395">
        <v>958</v>
      </c>
      <c r="AP860" s="395"/>
    </row>
    <row r="861" spans="1:42">
      <c r="A861" s="395">
        <v>10</v>
      </c>
      <c r="B861" s="395">
        <v>145</v>
      </c>
      <c r="C861" s="395">
        <v>2018</v>
      </c>
      <c r="D861" s="395">
        <v>99</v>
      </c>
      <c r="E861" s="395">
        <v>99</v>
      </c>
      <c r="F861" s="395">
        <v>99</v>
      </c>
      <c r="G861" s="395">
        <v>99</v>
      </c>
      <c r="H861" s="395">
        <v>99</v>
      </c>
      <c r="I861" s="395">
        <v>99</v>
      </c>
      <c r="J861" s="395">
        <v>999</v>
      </c>
      <c r="K861" s="395">
        <v>99</v>
      </c>
      <c r="L861" s="395">
        <v>99</v>
      </c>
      <c r="M861" s="395">
        <v>66</v>
      </c>
      <c r="N861" s="395">
        <v>99</v>
      </c>
      <c r="O861" s="395">
        <v>99</v>
      </c>
      <c r="P861" s="395">
        <v>9999</v>
      </c>
      <c r="Q861" s="395">
        <v>1691</v>
      </c>
      <c r="R861" s="395">
        <v>27921</v>
      </c>
      <c r="S861" s="395">
        <v>27903</v>
      </c>
      <c r="T861" s="395">
        <v>16.989040507145159</v>
      </c>
      <c r="U861" s="395">
        <v>66</v>
      </c>
      <c r="V861" s="395">
        <v>77.892003908135933</v>
      </c>
      <c r="W861" s="395">
        <v>71.876687094577591</v>
      </c>
      <c r="X861" s="395">
        <v>2.5966118692023925</v>
      </c>
      <c r="Y861" s="395">
        <v>5.193223738404785</v>
      </c>
      <c r="Z861" s="395">
        <v>34.114107660900395</v>
      </c>
      <c r="AA861" s="395">
        <v>10.608413360995099</v>
      </c>
      <c r="AB861" s="395">
        <v>0</v>
      </c>
      <c r="AC861" s="395"/>
      <c r="AD861" s="395">
        <v>1.7095267805045005</v>
      </c>
      <c r="AE861" s="395">
        <v>1.5834910252228929</v>
      </c>
      <c r="AF861" s="395">
        <v>726</v>
      </c>
      <c r="AG861" s="395">
        <v>1</v>
      </c>
      <c r="AH861" s="395">
        <v>0</v>
      </c>
      <c r="AI861" s="395">
        <v>362</v>
      </c>
      <c r="AJ861" s="395">
        <v>2374</v>
      </c>
      <c r="AK861" s="395">
        <v>737</v>
      </c>
      <c r="AL861" s="395">
        <v>2845</v>
      </c>
      <c r="AM861" s="395">
        <v>3</v>
      </c>
      <c r="AN861" s="395">
        <v>1603</v>
      </c>
      <c r="AO861" s="395">
        <v>520</v>
      </c>
      <c r="AP861" s="395"/>
    </row>
    <row r="862" spans="1:42">
      <c r="A862" s="395">
        <v>10</v>
      </c>
      <c r="B862" s="395">
        <v>146</v>
      </c>
      <c r="C862" s="395">
        <v>2018</v>
      </c>
      <c r="D862" s="395">
        <v>99</v>
      </c>
      <c r="E862" s="395">
        <v>99</v>
      </c>
      <c r="F862" s="395">
        <v>99</v>
      </c>
      <c r="G862" s="395">
        <v>99</v>
      </c>
      <c r="H862" s="395">
        <v>99</v>
      </c>
      <c r="I862" s="395">
        <v>99</v>
      </c>
      <c r="J862" s="395">
        <v>999</v>
      </c>
      <c r="K862" s="395">
        <v>99</v>
      </c>
      <c r="L862" s="395">
        <v>99</v>
      </c>
      <c r="M862" s="395">
        <v>67</v>
      </c>
      <c r="N862" s="395">
        <v>99</v>
      </c>
      <c r="O862" s="395">
        <v>99</v>
      </c>
      <c r="P862" s="395">
        <v>9999</v>
      </c>
      <c r="Q862" s="395">
        <v>1420</v>
      </c>
      <c r="R862" s="395">
        <v>12996</v>
      </c>
      <c r="S862" s="395">
        <v>12995</v>
      </c>
      <c r="T862" s="395">
        <v>16.998461064943054</v>
      </c>
      <c r="U862" s="395">
        <v>67</v>
      </c>
      <c r="V862" s="395">
        <v>75.174008504812718</v>
      </c>
      <c r="W862" s="395">
        <v>69.383378222393517</v>
      </c>
      <c r="X862" s="395">
        <v>2.7777777777777781</v>
      </c>
      <c r="Y862" s="395">
        <v>5.5555555555555562</v>
      </c>
      <c r="Z862" s="395">
        <v>29.79378270236996</v>
      </c>
      <c r="AA862" s="395">
        <v>11.114361031500922</v>
      </c>
      <c r="AB862" s="395">
        <v>0</v>
      </c>
      <c r="AC862" s="395"/>
      <c r="AD862" s="395">
        <v>0.79570968229778571</v>
      </c>
      <c r="AE862" s="395">
        <v>0.71188260480529553</v>
      </c>
      <c r="AF862" s="395">
        <v>384</v>
      </c>
      <c r="AG862" s="395">
        <v>0</v>
      </c>
      <c r="AH862" s="395">
        <v>0</v>
      </c>
      <c r="AI862" s="395">
        <v>192</v>
      </c>
      <c r="AJ862" s="395">
        <v>1169</v>
      </c>
      <c r="AK862" s="395">
        <v>406</v>
      </c>
      <c r="AL862" s="395">
        <v>1344</v>
      </c>
      <c r="AM862" s="395">
        <v>0</v>
      </c>
      <c r="AN862" s="395">
        <v>780</v>
      </c>
      <c r="AO862" s="395">
        <v>244</v>
      </c>
      <c r="AP862" s="395"/>
    </row>
    <row r="863" spans="1:42">
      <c r="A863" s="395">
        <v>10</v>
      </c>
      <c r="B863" s="395">
        <v>147</v>
      </c>
      <c r="C863" s="395">
        <v>2018</v>
      </c>
      <c r="D863" s="395">
        <v>99</v>
      </c>
      <c r="E863" s="395">
        <v>99</v>
      </c>
      <c r="F863" s="395">
        <v>99</v>
      </c>
      <c r="G863" s="395">
        <v>99</v>
      </c>
      <c r="H863" s="395">
        <v>99</v>
      </c>
      <c r="I863" s="395">
        <v>99</v>
      </c>
      <c r="J863" s="395">
        <v>999</v>
      </c>
      <c r="K863" s="395">
        <v>99</v>
      </c>
      <c r="L863" s="395">
        <v>99</v>
      </c>
      <c r="M863" s="395">
        <v>68</v>
      </c>
      <c r="N863" s="395">
        <v>99</v>
      </c>
      <c r="O863" s="395">
        <v>99</v>
      </c>
      <c r="P863" s="395">
        <v>9999</v>
      </c>
      <c r="Q863" s="395">
        <v>1224</v>
      </c>
      <c r="R863" s="395">
        <v>7629</v>
      </c>
      <c r="S863" s="395">
        <v>7628</v>
      </c>
      <c r="T863" s="395">
        <v>16.997771660768123</v>
      </c>
      <c r="U863" s="395">
        <v>68</v>
      </c>
      <c r="V863" s="395">
        <v>71.509694283648116</v>
      </c>
      <c r="W863" s="395">
        <v>65.998308862087029</v>
      </c>
      <c r="X863" s="395">
        <v>3.172106435968018</v>
      </c>
      <c r="Y863" s="395">
        <v>6.344212871936036</v>
      </c>
      <c r="Z863" s="395">
        <v>29.938392974177479</v>
      </c>
      <c r="AA863" s="395">
        <v>12.084389663643648</v>
      </c>
      <c r="AB863" s="395">
        <v>0</v>
      </c>
      <c r="AC863" s="395"/>
      <c r="AD863" s="395">
        <v>0.46710289060093951</v>
      </c>
      <c r="AE863" s="395">
        <v>0.39748445365309182</v>
      </c>
      <c r="AF863" s="395">
        <v>296</v>
      </c>
      <c r="AG863" s="395">
        <v>0</v>
      </c>
      <c r="AH863" s="395">
        <v>0</v>
      </c>
      <c r="AI863" s="395">
        <v>183</v>
      </c>
      <c r="AJ863" s="395">
        <v>723</v>
      </c>
      <c r="AK863" s="395">
        <v>263</v>
      </c>
      <c r="AL863" s="395">
        <v>724</v>
      </c>
      <c r="AM863" s="395">
        <v>1</v>
      </c>
      <c r="AN863" s="395">
        <v>475</v>
      </c>
      <c r="AO863" s="395">
        <v>183</v>
      </c>
      <c r="AP863" s="395"/>
    </row>
    <row r="864" spans="1:42">
      <c r="A864" s="395">
        <v>10</v>
      </c>
      <c r="B864" s="395">
        <v>148</v>
      </c>
      <c r="C864" s="395">
        <v>2017</v>
      </c>
      <c r="D864" s="395">
        <v>99</v>
      </c>
      <c r="E864" s="395">
        <v>99</v>
      </c>
      <c r="F864" s="395">
        <v>99</v>
      </c>
      <c r="G864" s="395">
        <v>99</v>
      </c>
      <c r="H864" s="395">
        <v>99</v>
      </c>
      <c r="I864" s="395">
        <v>99</v>
      </c>
      <c r="J864" s="395">
        <v>999</v>
      </c>
      <c r="K864" s="395">
        <v>99</v>
      </c>
      <c r="L864" s="395">
        <v>99</v>
      </c>
      <c r="M864" s="395">
        <v>48</v>
      </c>
      <c r="N864" s="395">
        <v>99</v>
      </c>
      <c r="O864" s="395">
        <v>99</v>
      </c>
      <c r="P864" s="395">
        <v>9999</v>
      </c>
      <c r="Q864" s="395">
        <v>150</v>
      </c>
      <c r="R864" s="395">
        <v>326</v>
      </c>
      <c r="S864" s="395">
        <v>207</v>
      </c>
      <c r="T864" s="395">
        <v>5.0797546012269938</v>
      </c>
      <c r="U864" s="395">
        <v>48</v>
      </c>
      <c r="V864" s="395">
        <v>126.8647185977254</v>
      </c>
      <c r="W864" s="395">
        <v>100.27053140096618</v>
      </c>
      <c r="X864" s="395">
        <v>1.5337423312883436</v>
      </c>
      <c r="Y864" s="395">
        <v>3.0674846625766872</v>
      </c>
      <c r="Z864" s="395">
        <v>27.914110429447845</v>
      </c>
      <c r="AA864" s="395">
        <v>21.563012955914711</v>
      </c>
      <c r="AB864" s="395">
        <v>0</v>
      </c>
      <c r="AC864" s="395"/>
      <c r="AD864" s="395">
        <v>2.063428265802475E-2</v>
      </c>
      <c r="AE864" s="395">
        <v>1.6255984946675964E-2</v>
      </c>
      <c r="AF864" s="395">
        <v>7</v>
      </c>
      <c r="AG864" s="395">
        <v>0</v>
      </c>
      <c r="AH864" s="395">
        <v>0</v>
      </c>
      <c r="AI864" s="395">
        <v>4</v>
      </c>
      <c r="AJ864" s="395">
        <v>15</v>
      </c>
      <c r="AK864" s="395">
        <v>13</v>
      </c>
      <c r="AL864" s="395">
        <v>30</v>
      </c>
      <c r="AM864" s="395">
        <v>0</v>
      </c>
      <c r="AN864" s="395">
        <v>16</v>
      </c>
      <c r="AO864" s="395">
        <v>7</v>
      </c>
      <c r="AP864" s="395"/>
    </row>
    <row r="865" spans="1:42">
      <c r="A865" s="395">
        <v>10</v>
      </c>
      <c r="B865" s="395">
        <v>149</v>
      </c>
      <c r="C865" s="395">
        <v>2017</v>
      </c>
      <c r="D865" s="395">
        <v>99</v>
      </c>
      <c r="E865" s="395">
        <v>99</v>
      </c>
      <c r="F865" s="395">
        <v>99</v>
      </c>
      <c r="G865" s="395">
        <v>99</v>
      </c>
      <c r="H865" s="395">
        <v>99</v>
      </c>
      <c r="I865" s="395">
        <v>99</v>
      </c>
      <c r="J865" s="395">
        <v>999</v>
      </c>
      <c r="K865" s="395">
        <v>99</v>
      </c>
      <c r="L865" s="395">
        <v>99</v>
      </c>
      <c r="M865" s="395">
        <v>49</v>
      </c>
      <c r="N865" s="395">
        <v>99</v>
      </c>
      <c r="O865" s="395">
        <v>99</v>
      </c>
      <c r="P865" s="395">
        <v>9999</v>
      </c>
      <c r="Q865" s="395">
        <v>107</v>
      </c>
      <c r="R865" s="395">
        <v>175</v>
      </c>
      <c r="S865" s="395">
        <v>166</v>
      </c>
      <c r="T865" s="395">
        <v>7.5885714285714307</v>
      </c>
      <c r="U865" s="395">
        <v>49</v>
      </c>
      <c r="V865" s="395">
        <v>111.11422939863456</v>
      </c>
      <c r="W865" s="395">
        <v>100.63614457831326</v>
      </c>
      <c r="X865" s="395">
        <v>2.8571428571428577</v>
      </c>
      <c r="Y865" s="395">
        <v>5.7142857142857153</v>
      </c>
      <c r="Z865" s="395">
        <v>37.142857142857153</v>
      </c>
      <c r="AA865" s="395">
        <v>21.464389552714049</v>
      </c>
      <c r="AB865" s="395">
        <v>0</v>
      </c>
      <c r="AC865" s="395"/>
      <c r="AD865" s="395">
        <v>1.1076685475933525E-2</v>
      </c>
      <c r="AE865" s="395">
        <v>1.3083733962477848E-2</v>
      </c>
      <c r="AF865" s="395">
        <v>3</v>
      </c>
      <c r="AG865" s="395">
        <v>0</v>
      </c>
      <c r="AH865" s="395">
        <v>0</v>
      </c>
      <c r="AI865" s="395">
        <v>4</v>
      </c>
      <c r="AJ865" s="395">
        <v>5</v>
      </c>
      <c r="AK865" s="395">
        <v>1</v>
      </c>
      <c r="AL865" s="395">
        <v>6</v>
      </c>
      <c r="AM865" s="395">
        <v>0</v>
      </c>
      <c r="AN865" s="395">
        <v>9</v>
      </c>
      <c r="AO865" s="395">
        <v>5</v>
      </c>
      <c r="AP865" s="395"/>
    </row>
    <row r="866" spans="1:42">
      <c r="A866" s="395">
        <v>10</v>
      </c>
      <c r="B866" s="395">
        <v>150</v>
      </c>
      <c r="C866" s="395">
        <v>2017</v>
      </c>
      <c r="D866" s="395">
        <v>99</v>
      </c>
      <c r="E866" s="395">
        <v>99</v>
      </c>
      <c r="F866" s="395">
        <v>99</v>
      </c>
      <c r="G866" s="395">
        <v>99</v>
      </c>
      <c r="H866" s="395">
        <v>99</v>
      </c>
      <c r="I866" s="395">
        <v>99</v>
      </c>
      <c r="J866" s="395">
        <v>999</v>
      </c>
      <c r="K866" s="395">
        <v>99</v>
      </c>
      <c r="L866" s="395">
        <v>99</v>
      </c>
      <c r="M866" s="395">
        <v>50</v>
      </c>
      <c r="N866" s="395">
        <v>99</v>
      </c>
      <c r="O866" s="395">
        <v>99</v>
      </c>
      <c r="P866" s="395">
        <v>9999</v>
      </c>
      <c r="Q866" s="395">
        <v>178</v>
      </c>
      <c r="R866" s="395">
        <v>312</v>
      </c>
      <c r="S866" s="395">
        <v>310</v>
      </c>
      <c r="T866" s="395">
        <v>10.929487179487182</v>
      </c>
      <c r="U866" s="395">
        <v>50</v>
      </c>
      <c r="V866" s="395">
        <v>108.92810960053119</v>
      </c>
      <c r="W866" s="395">
        <v>100.34548387096764</v>
      </c>
      <c r="X866" s="395">
        <v>2.2435897435897441</v>
      </c>
      <c r="Y866" s="395">
        <v>4.4871794871794881</v>
      </c>
      <c r="Z866" s="395">
        <v>51.602564102564088</v>
      </c>
      <c r="AA866" s="395">
        <v>20.781265498848079</v>
      </c>
      <c r="AB866" s="395">
        <v>0</v>
      </c>
      <c r="AC866" s="395"/>
      <c r="AD866" s="395">
        <v>1.974814781995006E-2</v>
      </c>
      <c r="AE866" s="395">
        <v>2.4362909488087479E-2</v>
      </c>
      <c r="AF866" s="395">
        <v>6</v>
      </c>
      <c r="AG866" s="395">
        <v>0</v>
      </c>
      <c r="AH866" s="395">
        <v>0</v>
      </c>
      <c r="AI866" s="395">
        <v>2</v>
      </c>
      <c r="AJ866" s="395">
        <v>17</v>
      </c>
      <c r="AK866" s="395">
        <v>1</v>
      </c>
      <c r="AL866" s="395">
        <v>18</v>
      </c>
      <c r="AM866" s="395">
        <v>0</v>
      </c>
      <c r="AN866" s="395">
        <v>17</v>
      </c>
      <c r="AO866" s="395">
        <v>6</v>
      </c>
      <c r="AP866" s="395"/>
    </row>
    <row r="867" spans="1:42">
      <c r="A867" s="395">
        <v>10</v>
      </c>
      <c r="B867" s="395">
        <v>151</v>
      </c>
      <c r="C867" s="395">
        <v>2017</v>
      </c>
      <c r="D867" s="395">
        <v>99</v>
      </c>
      <c r="E867" s="395">
        <v>99</v>
      </c>
      <c r="F867" s="395">
        <v>99</v>
      </c>
      <c r="G867" s="395">
        <v>99</v>
      </c>
      <c r="H867" s="395">
        <v>99</v>
      </c>
      <c r="I867" s="395">
        <v>99</v>
      </c>
      <c r="J867" s="395">
        <v>999</v>
      </c>
      <c r="K867" s="395">
        <v>99</v>
      </c>
      <c r="L867" s="395">
        <v>99</v>
      </c>
      <c r="M867" s="395">
        <v>51</v>
      </c>
      <c r="N867" s="395">
        <v>99</v>
      </c>
      <c r="O867" s="395">
        <v>99</v>
      </c>
      <c r="P867" s="395">
        <v>9999</v>
      </c>
      <c r="Q867" s="395">
        <v>275</v>
      </c>
      <c r="R867" s="395">
        <v>501</v>
      </c>
      <c r="S867" s="395">
        <v>501</v>
      </c>
      <c r="T867" s="395">
        <v>11</v>
      </c>
      <c r="U867" s="395">
        <v>51</v>
      </c>
      <c r="V867" s="395">
        <v>105.15545290783538</v>
      </c>
      <c r="W867" s="395">
        <v>97.058483033932134</v>
      </c>
      <c r="X867" s="395">
        <v>3.1936127744510983</v>
      </c>
      <c r="Y867" s="395">
        <v>6.3872255489021965</v>
      </c>
      <c r="Z867" s="395">
        <v>57.884231536926144</v>
      </c>
      <c r="AA867" s="395">
        <v>20.324653252504724</v>
      </c>
      <c r="AB867" s="395">
        <v>0</v>
      </c>
      <c r="AC867" s="395"/>
      <c r="AD867" s="395">
        <v>3.171096813395826E-2</v>
      </c>
      <c r="AE867" s="395">
        <v>3.8083850492028809E-2</v>
      </c>
      <c r="AF867" s="395">
        <v>15</v>
      </c>
      <c r="AG867" s="395">
        <v>0</v>
      </c>
      <c r="AH867" s="395">
        <v>0</v>
      </c>
      <c r="AI867" s="395">
        <v>2</v>
      </c>
      <c r="AJ867" s="395">
        <v>32</v>
      </c>
      <c r="AK867" s="395">
        <v>9</v>
      </c>
      <c r="AL867" s="395">
        <v>25</v>
      </c>
      <c r="AM867" s="395">
        <v>0</v>
      </c>
      <c r="AN867" s="395">
        <v>44</v>
      </c>
      <c r="AO867" s="395">
        <v>14</v>
      </c>
      <c r="AP867" s="395"/>
    </row>
    <row r="868" spans="1:42">
      <c r="A868" s="395">
        <v>10</v>
      </c>
      <c r="B868" s="395">
        <v>152</v>
      </c>
      <c r="C868" s="395">
        <v>2017</v>
      </c>
      <c r="D868" s="395">
        <v>99</v>
      </c>
      <c r="E868" s="395">
        <v>99</v>
      </c>
      <c r="F868" s="395">
        <v>99</v>
      </c>
      <c r="G868" s="395">
        <v>99</v>
      </c>
      <c r="H868" s="395">
        <v>99</v>
      </c>
      <c r="I868" s="395">
        <v>99</v>
      </c>
      <c r="J868" s="395">
        <v>999</v>
      </c>
      <c r="K868" s="395">
        <v>99</v>
      </c>
      <c r="L868" s="395">
        <v>99</v>
      </c>
      <c r="M868" s="395">
        <v>52</v>
      </c>
      <c r="N868" s="395">
        <v>99</v>
      </c>
      <c r="O868" s="395">
        <v>99</v>
      </c>
      <c r="P868" s="395">
        <v>9999</v>
      </c>
      <c r="Q868" s="395">
        <v>583</v>
      </c>
      <c r="R868" s="395">
        <v>1087</v>
      </c>
      <c r="S868" s="395">
        <v>1087</v>
      </c>
      <c r="T868" s="395">
        <v>11</v>
      </c>
      <c r="U868" s="395">
        <v>52</v>
      </c>
      <c r="V868" s="395">
        <v>98.080436479182183</v>
      </c>
      <c r="W868" s="395">
        <v>90.528242870285183</v>
      </c>
      <c r="X868" s="395">
        <v>2.2079116835326582</v>
      </c>
      <c r="Y868" s="395">
        <v>4.4158233670653164</v>
      </c>
      <c r="Z868" s="395">
        <v>62.465501379944811</v>
      </c>
      <c r="AA868" s="395">
        <v>19.677240715006121</v>
      </c>
      <c r="AB868" s="395">
        <v>0</v>
      </c>
      <c r="AC868" s="395"/>
      <c r="AD868" s="395">
        <v>6.8802040641941398E-2</v>
      </c>
      <c r="AE868" s="395">
        <v>7.7069627764968771E-2</v>
      </c>
      <c r="AF868" s="395">
        <v>18</v>
      </c>
      <c r="AG868" s="395">
        <v>0</v>
      </c>
      <c r="AH868" s="395">
        <v>0</v>
      </c>
      <c r="AI868" s="395">
        <v>6</v>
      </c>
      <c r="AJ868" s="395">
        <v>56</v>
      </c>
      <c r="AK868" s="395">
        <v>10</v>
      </c>
      <c r="AL868" s="395">
        <v>69</v>
      </c>
      <c r="AM868" s="395">
        <v>0</v>
      </c>
      <c r="AN868" s="395">
        <v>76</v>
      </c>
      <c r="AO868" s="395">
        <v>29</v>
      </c>
      <c r="AP868" s="395"/>
    </row>
    <row r="869" spans="1:42">
      <c r="A869" s="395">
        <v>10</v>
      </c>
      <c r="B869" s="395">
        <v>153</v>
      </c>
      <c r="C869" s="395">
        <v>2017</v>
      </c>
      <c r="D869" s="395">
        <v>99</v>
      </c>
      <c r="E869" s="395">
        <v>99</v>
      </c>
      <c r="F869" s="395">
        <v>99</v>
      </c>
      <c r="G869" s="395">
        <v>99</v>
      </c>
      <c r="H869" s="395">
        <v>99</v>
      </c>
      <c r="I869" s="395">
        <v>99</v>
      </c>
      <c r="J869" s="395">
        <v>999</v>
      </c>
      <c r="K869" s="395">
        <v>99</v>
      </c>
      <c r="L869" s="395">
        <v>99</v>
      </c>
      <c r="M869" s="395">
        <v>53</v>
      </c>
      <c r="N869" s="395">
        <v>99</v>
      </c>
      <c r="O869" s="395">
        <v>99</v>
      </c>
      <c r="P869" s="395">
        <v>9999</v>
      </c>
      <c r="Q869" s="395">
        <v>1069</v>
      </c>
      <c r="R869" s="395">
        <v>3305</v>
      </c>
      <c r="S869" s="395">
        <v>3305</v>
      </c>
      <c r="T869" s="395">
        <v>11</v>
      </c>
      <c r="U869" s="395">
        <v>53</v>
      </c>
      <c r="V869" s="395">
        <v>92.263798079996093</v>
      </c>
      <c r="W869" s="395">
        <v>85.159485627836602</v>
      </c>
      <c r="X869" s="395">
        <v>1.8154311649016643</v>
      </c>
      <c r="Y869" s="395">
        <v>3.6308623298033287</v>
      </c>
      <c r="Z869" s="395">
        <v>72.13313161875945</v>
      </c>
      <c r="AA869" s="395">
        <v>16.392773998695802</v>
      </c>
      <c r="AB869" s="395">
        <v>0</v>
      </c>
      <c r="AC869" s="395"/>
      <c r="AD869" s="395">
        <v>0.20919111713120181</v>
      </c>
      <c r="AE869" s="395">
        <v>0.22043173544085276</v>
      </c>
      <c r="AF869" s="395">
        <v>70</v>
      </c>
      <c r="AG869" s="395">
        <v>1</v>
      </c>
      <c r="AH869" s="395">
        <v>0</v>
      </c>
      <c r="AI869" s="395">
        <v>23</v>
      </c>
      <c r="AJ869" s="395">
        <v>173</v>
      </c>
      <c r="AK869" s="395">
        <v>43</v>
      </c>
      <c r="AL869" s="395">
        <v>227</v>
      </c>
      <c r="AM869" s="395">
        <v>0</v>
      </c>
      <c r="AN869" s="395">
        <v>265</v>
      </c>
      <c r="AO869" s="395">
        <v>79</v>
      </c>
      <c r="AP869" s="395"/>
    </row>
    <row r="870" spans="1:42">
      <c r="A870" s="395">
        <v>10</v>
      </c>
      <c r="B870" s="395">
        <v>154</v>
      </c>
      <c r="C870" s="395">
        <v>2017</v>
      </c>
      <c r="D870" s="395">
        <v>99</v>
      </c>
      <c r="E870" s="395">
        <v>99</v>
      </c>
      <c r="F870" s="395">
        <v>99</v>
      </c>
      <c r="G870" s="395">
        <v>99</v>
      </c>
      <c r="H870" s="395">
        <v>99</v>
      </c>
      <c r="I870" s="395">
        <v>99</v>
      </c>
      <c r="J870" s="395">
        <v>999</v>
      </c>
      <c r="K870" s="395">
        <v>99</v>
      </c>
      <c r="L870" s="395">
        <v>99</v>
      </c>
      <c r="M870" s="395">
        <v>54</v>
      </c>
      <c r="N870" s="395">
        <v>99</v>
      </c>
      <c r="O870" s="395">
        <v>99</v>
      </c>
      <c r="P870" s="395">
        <v>9999</v>
      </c>
      <c r="Q870" s="395">
        <v>1573</v>
      </c>
      <c r="R870" s="395">
        <v>12576</v>
      </c>
      <c r="S870" s="395">
        <v>12576</v>
      </c>
      <c r="T870" s="395">
        <v>11.001908396946561</v>
      </c>
      <c r="U870" s="395">
        <v>54</v>
      </c>
      <c r="V870" s="395">
        <v>89.859470238931806</v>
      </c>
      <c r="W870" s="395">
        <v>82.940291030534723</v>
      </c>
      <c r="X870" s="395">
        <v>1.6937022900763363</v>
      </c>
      <c r="Y870" s="395">
        <v>3.3874045801526727</v>
      </c>
      <c r="Z870" s="395">
        <v>76.383587786259525</v>
      </c>
      <c r="AA870" s="395">
        <v>11.666228685437263</v>
      </c>
      <c r="AB870" s="395">
        <v>0</v>
      </c>
      <c r="AC870" s="395"/>
      <c r="AD870" s="395">
        <v>0.79600226597337154</v>
      </c>
      <c r="AE870" s="395">
        <v>0.81691657911560844</v>
      </c>
      <c r="AF870" s="395">
        <v>207</v>
      </c>
      <c r="AG870" s="395">
        <v>1</v>
      </c>
      <c r="AH870" s="395">
        <v>0</v>
      </c>
      <c r="AI870" s="395">
        <v>59</v>
      </c>
      <c r="AJ870" s="395">
        <v>740</v>
      </c>
      <c r="AK870" s="395">
        <v>184</v>
      </c>
      <c r="AL870" s="395">
        <v>845</v>
      </c>
      <c r="AM870" s="395">
        <v>0</v>
      </c>
      <c r="AN870" s="395">
        <v>1029</v>
      </c>
      <c r="AO870" s="395">
        <v>315</v>
      </c>
      <c r="AP870" s="395"/>
    </row>
    <row r="871" spans="1:42">
      <c r="A871" s="395">
        <v>10</v>
      </c>
      <c r="B871" s="395">
        <v>155</v>
      </c>
      <c r="C871" s="395">
        <v>2017</v>
      </c>
      <c r="D871" s="395">
        <v>99</v>
      </c>
      <c r="E871" s="395">
        <v>99</v>
      </c>
      <c r="F871" s="395">
        <v>99</v>
      </c>
      <c r="G871" s="395">
        <v>99</v>
      </c>
      <c r="H871" s="395">
        <v>99</v>
      </c>
      <c r="I871" s="395">
        <v>99</v>
      </c>
      <c r="J871" s="395">
        <v>999</v>
      </c>
      <c r="K871" s="395">
        <v>99</v>
      </c>
      <c r="L871" s="395">
        <v>99</v>
      </c>
      <c r="M871" s="395">
        <v>55</v>
      </c>
      <c r="N871" s="395">
        <v>99</v>
      </c>
      <c r="O871" s="395">
        <v>99</v>
      </c>
      <c r="P871" s="395">
        <v>9999</v>
      </c>
      <c r="Q871" s="395">
        <v>1820</v>
      </c>
      <c r="R871" s="395">
        <v>39017</v>
      </c>
      <c r="S871" s="395">
        <v>39017</v>
      </c>
      <c r="T871" s="395">
        <v>14</v>
      </c>
      <c r="U871" s="395">
        <v>55</v>
      </c>
      <c r="V871" s="395">
        <v>90.092820333807751</v>
      </c>
      <c r="W871" s="395">
        <v>83.155673168105977</v>
      </c>
      <c r="X871" s="395">
        <v>1.7043852679601197</v>
      </c>
      <c r="Y871" s="395">
        <v>3.4087705359202394</v>
      </c>
      <c r="Z871" s="395">
        <v>75.459415126739614</v>
      </c>
      <c r="AA871" s="395">
        <v>9.5622472750345775</v>
      </c>
      <c r="AB871" s="395">
        <v>0</v>
      </c>
      <c r="AC871" s="395"/>
      <c r="AD871" s="395">
        <v>2.4695944983685618</v>
      </c>
      <c r="AE871" s="395">
        <v>2.5410627141124178</v>
      </c>
      <c r="AF871" s="395">
        <v>568</v>
      </c>
      <c r="AG871" s="395">
        <v>9</v>
      </c>
      <c r="AH871" s="395">
        <v>0</v>
      </c>
      <c r="AI871" s="395">
        <v>170</v>
      </c>
      <c r="AJ871" s="395">
        <v>2227</v>
      </c>
      <c r="AK871" s="395">
        <v>555</v>
      </c>
      <c r="AL871" s="395">
        <v>2463</v>
      </c>
      <c r="AM871" s="395">
        <v>1</v>
      </c>
      <c r="AN871" s="395">
        <v>2925</v>
      </c>
      <c r="AO871" s="395">
        <v>879</v>
      </c>
      <c r="AP871" s="395"/>
    </row>
    <row r="872" spans="1:42">
      <c r="A872" s="395">
        <v>10</v>
      </c>
      <c r="B872" s="395">
        <v>156</v>
      </c>
      <c r="C872" s="395">
        <v>2017</v>
      </c>
      <c r="D872" s="395">
        <v>99</v>
      </c>
      <c r="E872" s="395">
        <v>99</v>
      </c>
      <c r="F872" s="395">
        <v>99</v>
      </c>
      <c r="G872" s="395">
        <v>99</v>
      </c>
      <c r="H872" s="395">
        <v>99</v>
      </c>
      <c r="I872" s="395">
        <v>99</v>
      </c>
      <c r="J872" s="395">
        <v>999</v>
      </c>
      <c r="K872" s="395">
        <v>99</v>
      </c>
      <c r="L872" s="395">
        <v>99</v>
      </c>
      <c r="M872" s="395">
        <v>56</v>
      </c>
      <c r="N872" s="395">
        <v>99</v>
      </c>
      <c r="O872" s="395">
        <v>99</v>
      </c>
      <c r="P872" s="395">
        <v>9999</v>
      </c>
      <c r="Q872" s="395">
        <v>2029</v>
      </c>
      <c r="R872" s="395">
        <v>86924</v>
      </c>
      <c r="S872" s="395">
        <v>86924</v>
      </c>
      <c r="T872" s="395">
        <v>14.000103538723485</v>
      </c>
      <c r="U872" s="395">
        <v>56</v>
      </c>
      <c r="V872" s="395">
        <v>90.470991134433419</v>
      </c>
      <c r="W872" s="395">
        <v>83.504724817081751</v>
      </c>
      <c r="X872" s="395">
        <v>1.7843173346831716</v>
      </c>
      <c r="Y872" s="395">
        <v>3.5686346693663431</v>
      </c>
      <c r="Z872" s="395">
        <v>72.465602135198537</v>
      </c>
      <c r="AA872" s="395">
        <v>8.9140025241400753</v>
      </c>
      <c r="AB872" s="395">
        <v>0</v>
      </c>
      <c r="AC872" s="395"/>
      <c r="AD872" s="395">
        <v>5.5018846189145476</v>
      </c>
      <c r="AE872" s="395">
        <v>5.684867917598468</v>
      </c>
      <c r="AF872" s="395">
        <v>1344</v>
      </c>
      <c r="AG872" s="395">
        <v>17</v>
      </c>
      <c r="AH872" s="395">
        <v>0</v>
      </c>
      <c r="AI872" s="395">
        <v>309</v>
      </c>
      <c r="AJ872" s="395">
        <v>4817</v>
      </c>
      <c r="AK872" s="395">
        <v>1369</v>
      </c>
      <c r="AL872" s="395">
        <v>5639</v>
      </c>
      <c r="AM872" s="395">
        <v>2</v>
      </c>
      <c r="AN872" s="395">
        <v>6302</v>
      </c>
      <c r="AO872" s="395">
        <v>2003</v>
      </c>
      <c r="AP872" s="395"/>
    </row>
    <row r="873" spans="1:42">
      <c r="A873" s="395">
        <v>10</v>
      </c>
      <c r="B873" s="395">
        <v>157</v>
      </c>
      <c r="C873" s="395">
        <v>2017</v>
      </c>
      <c r="D873" s="395">
        <v>99</v>
      </c>
      <c r="E873" s="395">
        <v>99</v>
      </c>
      <c r="F873" s="395">
        <v>99</v>
      </c>
      <c r="G873" s="395">
        <v>99</v>
      </c>
      <c r="H873" s="395">
        <v>99</v>
      </c>
      <c r="I873" s="395">
        <v>99</v>
      </c>
      <c r="J873" s="395">
        <v>999</v>
      </c>
      <c r="K873" s="395">
        <v>99</v>
      </c>
      <c r="L873" s="395">
        <v>99</v>
      </c>
      <c r="M873" s="395">
        <v>57</v>
      </c>
      <c r="N873" s="395">
        <v>99</v>
      </c>
      <c r="O873" s="395">
        <v>99</v>
      </c>
      <c r="P873" s="395">
        <v>9999</v>
      </c>
      <c r="Q873" s="395">
        <v>2128</v>
      </c>
      <c r="R873" s="395">
        <v>145735</v>
      </c>
      <c r="S873" s="395">
        <v>145735</v>
      </c>
      <c r="T873" s="395">
        <v>14</v>
      </c>
      <c r="U873" s="395">
        <v>57</v>
      </c>
      <c r="V873" s="395">
        <v>90.487785957095809</v>
      </c>
      <c r="W873" s="395">
        <v>83.520226438398453</v>
      </c>
      <c r="X873" s="395">
        <v>1.761416269255841</v>
      </c>
      <c r="Y873" s="395">
        <v>3.5228325385116821</v>
      </c>
      <c r="Z873" s="395">
        <v>68.614265619103122</v>
      </c>
      <c r="AA873" s="395">
        <v>8.7259482761562488</v>
      </c>
      <c r="AB873" s="395">
        <v>0</v>
      </c>
      <c r="AC873" s="395"/>
      <c r="AD873" s="395">
        <v>9.2243471876295597</v>
      </c>
      <c r="AE873" s="395">
        <v>9.5329025797285851</v>
      </c>
      <c r="AF873" s="395">
        <v>2464</v>
      </c>
      <c r="AG873" s="395">
        <v>81</v>
      </c>
      <c r="AH873" s="395">
        <v>1</v>
      </c>
      <c r="AI873" s="395">
        <v>669</v>
      </c>
      <c r="AJ873" s="395">
        <v>8351</v>
      </c>
      <c r="AK873" s="395">
        <v>2315</v>
      </c>
      <c r="AL873" s="395">
        <v>9586</v>
      </c>
      <c r="AM873" s="395">
        <v>1</v>
      </c>
      <c r="AN873" s="395">
        <v>10123</v>
      </c>
      <c r="AO873" s="395">
        <v>3421</v>
      </c>
      <c r="AP873" s="395"/>
    </row>
    <row r="874" spans="1:42">
      <c r="A874" s="395">
        <v>10</v>
      </c>
      <c r="B874" s="395">
        <v>158</v>
      </c>
      <c r="C874" s="395">
        <v>2017</v>
      </c>
      <c r="D874" s="395">
        <v>99</v>
      </c>
      <c r="E874" s="395">
        <v>99</v>
      </c>
      <c r="F874" s="395">
        <v>99</v>
      </c>
      <c r="G874" s="395">
        <v>99</v>
      </c>
      <c r="H874" s="395">
        <v>99</v>
      </c>
      <c r="I874" s="395">
        <v>99</v>
      </c>
      <c r="J874" s="395">
        <v>999</v>
      </c>
      <c r="K874" s="395">
        <v>99</v>
      </c>
      <c r="L874" s="395">
        <v>99</v>
      </c>
      <c r="M874" s="395">
        <v>58</v>
      </c>
      <c r="N874" s="395">
        <v>99</v>
      </c>
      <c r="O874" s="395">
        <v>99</v>
      </c>
      <c r="P874" s="395">
        <v>9999</v>
      </c>
      <c r="Q874" s="395">
        <v>2193</v>
      </c>
      <c r="R874" s="395">
        <v>195237</v>
      </c>
      <c r="S874" s="395">
        <v>195237</v>
      </c>
      <c r="T874" s="395">
        <v>14.000107561579002</v>
      </c>
      <c r="U874" s="395">
        <v>58</v>
      </c>
      <c r="V874" s="395">
        <v>90.203730276404144</v>
      </c>
      <c r="W874" s="395">
        <v>83.258043045120132</v>
      </c>
      <c r="X874" s="395">
        <v>1.864912900730906</v>
      </c>
      <c r="Y874" s="395">
        <v>3.729825801461812</v>
      </c>
      <c r="Z874" s="395">
        <v>64.870900495295444</v>
      </c>
      <c r="AA874" s="395">
        <v>8.6806965646308303</v>
      </c>
      <c r="AB874" s="395">
        <v>0</v>
      </c>
      <c r="AC874" s="395"/>
      <c r="AD874" s="395">
        <v>12.357593384370483</v>
      </c>
      <c r="AE874" s="395">
        <v>12.730866113329101</v>
      </c>
      <c r="AF874" s="395">
        <v>3310</v>
      </c>
      <c r="AG874" s="395">
        <v>118</v>
      </c>
      <c r="AH874" s="395">
        <v>0</v>
      </c>
      <c r="AI874" s="395">
        <v>847</v>
      </c>
      <c r="AJ874" s="395">
        <v>11532</v>
      </c>
      <c r="AK874" s="395">
        <v>3245</v>
      </c>
      <c r="AL874" s="395">
        <v>13474</v>
      </c>
      <c r="AM874" s="395">
        <v>6</v>
      </c>
      <c r="AN874" s="395">
        <v>13302</v>
      </c>
      <c r="AO874" s="395">
        <v>4688</v>
      </c>
      <c r="AP874" s="395"/>
    </row>
    <row r="875" spans="1:42">
      <c r="A875" s="395">
        <v>10</v>
      </c>
      <c r="B875" s="395">
        <v>159</v>
      </c>
      <c r="C875" s="395">
        <v>2017</v>
      </c>
      <c r="D875" s="395">
        <v>99</v>
      </c>
      <c r="E875" s="395">
        <v>99</v>
      </c>
      <c r="F875" s="395">
        <v>99</v>
      </c>
      <c r="G875" s="395">
        <v>99</v>
      </c>
      <c r="H875" s="395">
        <v>99</v>
      </c>
      <c r="I875" s="395">
        <v>99</v>
      </c>
      <c r="J875" s="395">
        <v>999</v>
      </c>
      <c r="K875" s="395">
        <v>99</v>
      </c>
      <c r="L875" s="395">
        <v>99</v>
      </c>
      <c r="M875" s="395">
        <v>59</v>
      </c>
      <c r="N875" s="395">
        <v>99</v>
      </c>
      <c r="O875" s="395">
        <v>99</v>
      </c>
      <c r="P875" s="395">
        <v>9999</v>
      </c>
      <c r="Q875" s="395">
        <v>2196</v>
      </c>
      <c r="R875" s="395">
        <v>220732</v>
      </c>
      <c r="S875" s="395">
        <v>220731</v>
      </c>
      <c r="T875" s="395">
        <v>14.000045303807337</v>
      </c>
      <c r="U875" s="395">
        <v>59</v>
      </c>
      <c r="V875" s="395">
        <v>89.595559496041389</v>
      </c>
      <c r="W875" s="395">
        <v>82.696530165677743</v>
      </c>
      <c r="X875" s="395">
        <v>1.9113676313357375</v>
      </c>
      <c r="Y875" s="395">
        <v>3.822735262671475</v>
      </c>
      <c r="Z875" s="395">
        <v>61.257543083920787</v>
      </c>
      <c r="AA875" s="395">
        <v>8.7356225301383184</v>
      </c>
      <c r="AB875" s="395">
        <v>0</v>
      </c>
      <c r="AC875" s="395"/>
      <c r="AD875" s="395">
        <v>13.97130821985005</v>
      </c>
      <c r="AE875" s="395">
        <v>14.296187805845362</v>
      </c>
      <c r="AF875" s="395">
        <v>3854</v>
      </c>
      <c r="AG875" s="395">
        <v>208</v>
      </c>
      <c r="AH875" s="395">
        <v>0</v>
      </c>
      <c r="AI875" s="395">
        <v>1006</v>
      </c>
      <c r="AJ875" s="395">
        <v>13473</v>
      </c>
      <c r="AK875" s="395">
        <v>3977</v>
      </c>
      <c r="AL875" s="395">
        <v>15507</v>
      </c>
      <c r="AM875" s="395">
        <v>1</v>
      </c>
      <c r="AN875" s="395">
        <v>14780</v>
      </c>
      <c r="AO875" s="395">
        <v>5182</v>
      </c>
      <c r="AP875" s="395"/>
    </row>
    <row r="876" spans="1:42">
      <c r="A876" s="395">
        <v>10</v>
      </c>
      <c r="B876" s="395">
        <v>160</v>
      </c>
      <c r="C876" s="395">
        <v>2017</v>
      </c>
      <c r="D876" s="395">
        <v>99</v>
      </c>
      <c r="E876" s="395">
        <v>99</v>
      </c>
      <c r="F876" s="395">
        <v>99</v>
      </c>
      <c r="G876" s="395">
        <v>99</v>
      </c>
      <c r="H876" s="395">
        <v>99</v>
      </c>
      <c r="I876" s="395">
        <v>99</v>
      </c>
      <c r="J876" s="395">
        <v>999</v>
      </c>
      <c r="K876" s="395">
        <v>99</v>
      </c>
      <c r="L876" s="395">
        <v>99</v>
      </c>
      <c r="M876" s="395">
        <v>60</v>
      </c>
      <c r="N876" s="395">
        <v>99</v>
      </c>
      <c r="O876" s="395">
        <v>99</v>
      </c>
      <c r="P876" s="395">
        <v>9999</v>
      </c>
      <c r="Q876" s="395">
        <v>2238</v>
      </c>
      <c r="R876" s="395">
        <v>222941</v>
      </c>
      <c r="S876" s="395">
        <v>222421</v>
      </c>
      <c r="T876" s="395">
        <v>16.959473582696774</v>
      </c>
      <c r="U876" s="395">
        <v>60</v>
      </c>
      <c r="V876" s="395">
        <v>88.781864254062356</v>
      </c>
      <c r="W876" s="395">
        <v>81.871193367532612</v>
      </c>
      <c r="X876" s="395">
        <v>2.0848565315487062</v>
      </c>
      <c r="Y876" s="395">
        <v>4.1697130630974124</v>
      </c>
      <c r="Z876" s="395">
        <v>57.660546960855122</v>
      </c>
      <c r="AA876" s="395">
        <v>9.0772494052502104</v>
      </c>
      <c r="AB876" s="395">
        <v>0</v>
      </c>
      <c r="AC876" s="395"/>
      <c r="AD876" s="395">
        <v>14.111127638229123</v>
      </c>
      <c r="AE876" s="395">
        <v>14.261872060709443</v>
      </c>
      <c r="AF876" s="395">
        <v>4370</v>
      </c>
      <c r="AG876" s="395">
        <v>244</v>
      </c>
      <c r="AH876" s="395">
        <v>1</v>
      </c>
      <c r="AI876" s="395">
        <v>1274</v>
      </c>
      <c r="AJ876" s="395">
        <v>14243</v>
      </c>
      <c r="AK876" s="395">
        <v>4125</v>
      </c>
      <c r="AL876" s="395">
        <v>16255</v>
      </c>
      <c r="AM876" s="395">
        <v>8</v>
      </c>
      <c r="AN876" s="395">
        <v>15015</v>
      </c>
      <c r="AO876" s="395">
        <v>5467</v>
      </c>
      <c r="AP876" s="395"/>
    </row>
    <row r="877" spans="1:42">
      <c r="A877" s="395">
        <v>10</v>
      </c>
      <c r="B877" s="395">
        <v>161</v>
      </c>
      <c r="C877" s="395">
        <v>2017</v>
      </c>
      <c r="D877" s="395">
        <v>99</v>
      </c>
      <c r="E877" s="395">
        <v>99</v>
      </c>
      <c r="F877" s="395">
        <v>99</v>
      </c>
      <c r="G877" s="395">
        <v>99</v>
      </c>
      <c r="H877" s="395">
        <v>99</v>
      </c>
      <c r="I877" s="395">
        <v>99</v>
      </c>
      <c r="J877" s="395">
        <v>999</v>
      </c>
      <c r="K877" s="395">
        <v>99</v>
      </c>
      <c r="L877" s="395">
        <v>99</v>
      </c>
      <c r="M877" s="395">
        <v>61</v>
      </c>
      <c r="N877" s="395">
        <v>99</v>
      </c>
      <c r="O877" s="395">
        <v>99</v>
      </c>
      <c r="P877" s="395">
        <v>9999</v>
      </c>
      <c r="Q877" s="395">
        <v>2143</v>
      </c>
      <c r="R877" s="395">
        <v>193143</v>
      </c>
      <c r="S877" s="395">
        <v>193137</v>
      </c>
      <c r="T877" s="395">
        <v>16.999363166151504</v>
      </c>
      <c r="U877" s="395">
        <v>61</v>
      </c>
      <c r="V877" s="395">
        <v>87.598818573097063</v>
      </c>
      <c r="W877" s="395">
        <v>80.8528738667368</v>
      </c>
      <c r="X877" s="395">
        <v>2.2718918107309087</v>
      </c>
      <c r="Y877" s="395">
        <v>4.5437836214618175</v>
      </c>
      <c r="Z877" s="395">
        <v>54.871778940991888</v>
      </c>
      <c r="AA877" s="395">
        <v>9.0551939698998272</v>
      </c>
      <c r="AB877" s="395">
        <v>0</v>
      </c>
      <c r="AC877" s="395"/>
      <c r="AD877" s="395">
        <v>12.225052930732739</v>
      </c>
      <c r="AE877" s="395">
        <v>12.230115792835113</v>
      </c>
      <c r="AF877" s="395">
        <v>3878</v>
      </c>
      <c r="AG877" s="395">
        <v>236</v>
      </c>
      <c r="AH877" s="395">
        <v>1</v>
      </c>
      <c r="AI877" s="395">
        <v>1115</v>
      </c>
      <c r="AJ877" s="395">
        <v>12806</v>
      </c>
      <c r="AK877" s="395">
        <v>3845</v>
      </c>
      <c r="AL877" s="395">
        <v>14786</v>
      </c>
      <c r="AM877" s="395">
        <v>5</v>
      </c>
      <c r="AN877" s="395">
        <v>12974</v>
      </c>
      <c r="AO877" s="395">
        <v>4806</v>
      </c>
      <c r="AP877" s="395"/>
    </row>
    <row r="878" spans="1:42">
      <c r="A878" s="395">
        <v>10</v>
      </c>
      <c r="B878" s="395">
        <v>162</v>
      </c>
      <c r="C878" s="395">
        <v>2017</v>
      </c>
      <c r="D878" s="395">
        <v>99</v>
      </c>
      <c r="E878" s="395">
        <v>99</v>
      </c>
      <c r="F878" s="395">
        <v>99</v>
      </c>
      <c r="G878" s="395">
        <v>99</v>
      </c>
      <c r="H878" s="395">
        <v>99</v>
      </c>
      <c r="I878" s="395">
        <v>99</v>
      </c>
      <c r="J878" s="395">
        <v>999</v>
      </c>
      <c r="K878" s="395">
        <v>99</v>
      </c>
      <c r="L878" s="395">
        <v>99</v>
      </c>
      <c r="M878" s="395">
        <v>62</v>
      </c>
      <c r="N878" s="395">
        <v>99</v>
      </c>
      <c r="O878" s="395">
        <v>99</v>
      </c>
      <c r="P878" s="395">
        <v>9999</v>
      </c>
      <c r="Q878" s="395">
        <v>2079</v>
      </c>
      <c r="R878" s="395">
        <v>157582</v>
      </c>
      <c r="S878" s="395">
        <v>157568</v>
      </c>
      <c r="T878" s="395">
        <v>16.997842393166735</v>
      </c>
      <c r="U878" s="395">
        <v>62</v>
      </c>
      <c r="V878" s="395">
        <v>86.339638369964604</v>
      </c>
      <c r="W878" s="395">
        <v>79.688849258732517</v>
      </c>
      <c r="X878" s="395">
        <v>2.5155157314921754</v>
      </c>
      <c r="Y878" s="395">
        <v>5.0310314629843509</v>
      </c>
      <c r="Z878" s="395">
        <v>51.688644642154578</v>
      </c>
      <c r="AA878" s="395">
        <v>9.2796154074433304</v>
      </c>
      <c r="AB878" s="395">
        <v>0</v>
      </c>
      <c r="AC878" s="395"/>
      <c r="AD878" s="395">
        <v>9.9742071466774682</v>
      </c>
      <c r="AE878" s="395">
        <v>9.8341132303840801</v>
      </c>
      <c r="AF878" s="395">
        <v>3507</v>
      </c>
      <c r="AG878" s="395">
        <v>265</v>
      </c>
      <c r="AH878" s="395">
        <v>1</v>
      </c>
      <c r="AI878" s="395">
        <v>1112</v>
      </c>
      <c r="AJ878" s="395">
        <v>10818</v>
      </c>
      <c r="AK878" s="395">
        <v>3314</v>
      </c>
      <c r="AL878" s="395">
        <v>12277</v>
      </c>
      <c r="AM878" s="395">
        <v>4</v>
      </c>
      <c r="AN878" s="395">
        <v>10682</v>
      </c>
      <c r="AO878" s="395">
        <v>3840</v>
      </c>
      <c r="AP878" s="395"/>
    </row>
    <row r="879" spans="1:42">
      <c r="A879" s="395">
        <v>10</v>
      </c>
      <c r="B879" s="395">
        <v>163</v>
      </c>
      <c r="C879" s="395">
        <v>2017</v>
      </c>
      <c r="D879" s="395">
        <v>99</v>
      </c>
      <c r="E879" s="395">
        <v>99</v>
      </c>
      <c r="F879" s="395">
        <v>99</v>
      </c>
      <c r="G879" s="395">
        <v>99</v>
      </c>
      <c r="H879" s="395">
        <v>99</v>
      </c>
      <c r="I879" s="395">
        <v>99</v>
      </c>
      <c r="J879" s="395">
        <v>999</v>
      </c>
      <c r="K879" s="395">
        <v>99</v>
      </c>
      <c r="L879" s="395">
        <v>99</v>
      </c>
      <c r="M879" s="395">
        <v>63</v>
      </c>
      <c r="N879" s="395">
        <v>99</v>
      </c>
      <c r="O879" s="395">
        <v>99</v>
      </c>
      <c r="P879" s="395">
        <v>9999</v>
      </c>
      <c r="Q879" s="395">
        <v>2026</v>
      </c>
      <c r="R879" s="395">
        <v>117788</v>
      </c>
      <c r="S879" s="395">
        <v>117775</v>
      </c>
      <c r="T879" s="395">
        <v>16.997741705436891</v>
      </c>
      <c r="U879" s="395">
        <v>63</v>
      </c>
      <c r="V879" s="395">
        <v>84.941974627513417</v>
      </c>
      <c r="W879" s="395">
        <v>78.398072596051577</v>
      </c>
      <c r="X879" s="395">
        <v>2.7396678778822969</v>
      </c>
      <c r="Y879" s="395">
        <v>5.4793357557645939</v>
      </c>
      <c r="Z879" s="395">
        <v>47.744252385642</v>
      </c>
      <c r="AA879" s="395">
        <v>9.5589428511328354</v>
      </c>
      <c r="AB879" s="395">
        <v>0</v>
      </c>
      <c r="AC879" s="395"/>
      <c r="AD879" s="395">
        <v>7.455432164795762</v>
      </c>
      <c r="AE879" s="395">
        <v>7.2314955798634655</v>
      </c>
      <c r="AF879" s="395">
        <v>2767</v>
      </c>
      <c r="AG879" s="395">
        <v>214</v>
      </c>
      <c r="AH879" s="395">
        <v>0</v>
      </c>
      <c r="AI879" s="395">
        <v>970</v>
      </c>
      <c r="AJ879" s="395">
        <v>8314</v>
      </c>
      <c r="AK879" s="395">
        <v>2642</v>
      </c>
      <c r="AL879" s="395">
        <v>9826</v>
      </c>
      <c r="AM879" s="395">
        <v>2</v>
      </c>
      <c r="AN879" s="395">
        <v>7947</v>
      </c>
      <c r="AO879" s="395">
        <v>3063</v>
      </c>
      <c r="AP879" s="395"/>
    </row>
    <row r="880" spans="1:42">
      <c r="A880" s="395">
        <v>10</v>
      </c>
      <c r="B880" s="395">
        <v>164</v>
      </c>
      <c r="C880" s="395">
        <v>2017</v>
      </c>
      <c r="D880" s="395">
        <v>99</v>
      </c>
      <c r="E880" s="395">
        <v>99</v>
      </c>
      <c r="F880" s="395">
        <v>99</v>
      </c>
      <c r="G880" s="395">
        <v>99</v>
      </c>
      <c r="H880" s="395">
        <v>99</v>
      </c>
      <c r="I880" s="395">
        <v>99</v>
      </c>
      <c r="J880" s="395">
        <v>999</v>
      </c>
      <c r="K880" s="395">
        <v>99</v>
      </c>
      <c r="L880" s="395">
        <v>99</v>
      </c>
      <c r="M880" s="395">
        <v>64</v>
      </c>
      <c r="N880" s="395">
        <v>99</v>
      </c>
      <c r="O880" s="395">
        <v>99</v>
      </c>
      <c r="P880" s="395">
        <v>9999</v>
      </c>
      <c r="Q880" s="395">
        <v>1957</v>
      </c>
      <c r="R880" s="395">
        <v>79900</v>
      </c>
      <c r="S880" s="395">
        <v>79895</v>
      </c>
      <c r="T880" s="395">
        <v>16.998673341677094</v>
      </c>
      <c r="U880" s="395">
        <v>64</v>
      </c>
      <c r="V880" s="395">
        <v>83.478747871751551</v>
      </c>
      <c r="W880" s="395">
        <v>77.049076913448516</v>
      </c>
      <c r="X880" s="395">
        <v>2.9361702127659575</v>
      </c>
      <c r="Y880" s="395">
        <v>5.8723404255319149</v>
      </c>
      <c r="Z880" s="395">
        <v>43.204005006257823</v>
      </c>
      <c r="AA880" s="395">
        <v>9.9807737507645466</v>
      </c>
      <c r="AB880" s="395">
        <v>0</v>
      </c>
      <c r="AC880" s="395"/>
      <c r="AD880" s="395">
        <v>5.0572981115833668</v>
      </c>
      <c r="AE880" s="395">
        <v>4.8212168698306801</v>
      </c>
      <c r="AF880" s="395">
        <v>2055</v>
      </c>
      <c r="AG880" s="395">
        <v>160</v>
      </c>
      <c r="AH880" s="395">
        <v>1</v>
      </c>
      <c r="AI880" s="395">
        <v>846</v>
      </c>
      <c r="AJ880" s="395">
        <v>6046</v>
      </c>
      <c r="AK880" s="395">
        <v>1969</v>
      </c>
      <c r="AL880" s="395">
        <v>6866</v>
      </c>
      <c r="AM880" s="395">
        <v>1</v>
      </c>
      <c r="AN880" s="395">
        <v>5646</v>
      </c>
      <c r="AO880" s="395">
        <v>2111</v>
      </c>
      <c r="AP880" s="395"/>
    </row>
    <row r="881" spans="1:42">
      <c r="A881" s="395">
        <v>10</v>
      </c>
      <c r="B881" s="395">
        <v>165</v>
      </c>
      <c r="C881" s="395">
        <v>2017</v>
      </c>
      <c r="D881" s="395">
        <v>99</v>
      </c>
      <c r="E881" s="395">
        <v>99</v>
      </c>
      <c r="F881" s="395">
        <v>99</v>
      </c>
      <c r="G881" s="395">
        <v>99</v>
      </c>
      <c r="H881" s="395">
        <v>99</v>
      </c>
      <c r="I881" s="395">
        <v>99</v>
      </c>
      <c r="J881" s="395">
        <v>999</v>
      </c>
      <c r="K881" s="395">
        <v>99</v>
      </c>
      <c r="L881" s="395">
        <v>99</v>
      </c>
      <c r="M881" s="395">
        <v>65</v>
      </c>
      <c r="N881" s="395">
        <v>99</v>
      </c>
      <c r="O881" s="395">
        <v>99</v>
      </c>
      <c r="P881" s="395">
        <v>9999</v>
      </c>
      <c r="Q881" s="395">
        <v>1843</v>
      </c>
      <c r="R881" s="395">
        <v>49480</v>
      </c>
      <c r="S881" s="395">
        <v>49479</v>
      </c>
      <c r="T881" s="395">
        <v>16.999535165723529</v>
      </c>
      <c r="U881" s="395">
        <v>65</v>
      </c>
      <c r="V881" s="395">
        <v>81.709839058197616</v>
      </c>
      <c r="W881" s="395">
        <v>75.417419511307372</v>
      </c>
      <c r="X881" s="395">
        <v>3.1224737267582854</v>
      </c>
      <c r="Y881" s="395">
        <v>6.2449474535165708</v>
      </c>
      <c r="Z881" s="395">
        <v>38.613581244947447</v>
      </c>
      <c r="AA881" s="395">
        <v>10.355266516000697</v>
      </c>
      <c r="AB881" s="395">
        <v>0</v>
      </c>
      <c r="AC881" s="395"/>
      <c r="AD881" s="395">
        <v>3.1318536991382344</v>
      </c>
      <c r="AE881" s="395">
        <v>2.9225517403805812</v>
      </c>
      <c r="AF881" s="395">
        <v>1389</v>
      </c>
      <c r="AG881" s="395">
        <v>111</v>
      </c>
      <c r="AH881" s="395">
        <v>0</v>
      </c>
      <c r="AI881" s="395">
        <v>583</v>
      </c>
      <c r="AJ881" s="395">
        <v>3887</v>
      </c>
      <c r="AK881" s="395">
        <v>1281</v>
      </c>
      <c r="AL881" s="395">
        <v>4467</v>
      </c>
      <c r="AM881" s="395">
        <v>1</v>
      </c>
      <c r="AN881" s="395">
        <v>3419</v>
      </c>
      <c r="AO881" s="395">
        <v>1360</v>
      </c>
      <c r="AP881" s="395"/>
    </row>
    <row r="882" spans="1:42">
      <c r="A882" s="395">
        <v>10</v>
      </c>
      <c r="B882" s="395">
        <v>166</v>
      </c>
      <c r="C882" s="395">
        <v>2017</v>
      </c>
      <c r="D882" s="395">
        <v>99</v>
      </c>
      <c r="E882" s="395">
        <v>99</v>
      </c>
      <c r="F882" s="395">
        <v>99</v>
      </c>
      <c r="G882" s="395">
        <v>99</v>
      </c>
      <c r="H882" s="395">
        <v>99</v>
      </c>
      <c r="I882" s="395">
        <v>99</v>
      </c>
      <c r="J882" s="395">
        <v>999</v>
      </c>
      <c r="K882" s="395">
        <v>99</v>
      </c>
      <c r="L882" s="395">
        <v>99</v>
      </c>
      <c r="M882" s="395">
        <v>66</v>
      </c>
      <c r="N882" s="395">
        <v>99</v>
      </c>
      <c r="O882" s="395">
        <v>99</v>
      </c>
      <c r="P882" s="395">
        <v>9999</v>
      </c>
      <c r="Q882" s="395">
        <v>1733</v>
      </c>
      <c r="R882" s="395">
        <v>27399</v>
      </c>
      <c r="S882" s="395">
        <v>27396</v>
      </c>
      <c r="T882" s="395">
        <v>16.997919632103368</v>
      </c>
      <c r="U882" s="395">
        <v>66</v>
      </c>
      <c r="V882" s="395">
        <v>79.682101617193211</v>
      </c>
      <c r="W882" s="395">
        <v>73.543272740545774</v>
      </c>
      <c r="X882" s="395">
        <v>3.0913536990401114</v>
      </c>
      <c r="Y882" s="395">
        <v>6.1827073980802227</v>
      </c>
      <c r="Z882" s="395">
        <v>34.333369831015737</v>
      </c>
      <c r="AA882" s="395">
        <v>10.7682408308699</v>
      </c>
      <c r="AB882" s="395">
        <v>0</v>
      </c>
      <c r="AC882" s="395"/>
      <c r="AD882" s="395">
        <v>1.73422917345773</v>
      </c>
      <c r="AE882" s="395">
        <v>1.5779736121936108</v>
      </c>
      <c r="AF882" s="395">
        <v>880</v>
      </c>
      <c r="AG882" s="395">
        <v>77</v>
      </c>
      <c r="AH882" s="395">
        <v>0</v>
      </c>
      <c r="AI882" s="395">
        <v>401</v>
      </c>
      <c r="AJ882" s="395">
        <v>2253</v>
      </c>
      <c r="AK882" s="395">
        <v>746</v>
      </c>
      <c r="AL882" s="395">
        <v>2430</v>
      </c>
      <c r="AM882" s="395">
        <v>0</v>
      </c>
      <c r="AN882" s="395">
        <v>1933</v>
      </c>
      <c r="AO882" s="395">
        <v>810</v>
      </c>
      <c r="AP882" s="395"/>
    </row>
    <row r="883" spans="1:42">
      <c r="A883" s="395">
        <v>10</v>
      </c>
      <c r="B883" s="395">
        <v>167</v>
      </c>
      <c r="C883" s="395">
        <v>2017</v>
      </c>
      <c r="D883" s="395">
        <v>99</v>
      </c>
      <c r="E883" s="395">
        <v>99</v>
      </c>
      <c r="F883" s="395">
        <v>99</v>
      </c>
      <c r="G883" s="395">
        <v>99</v>
      </c>
      <c r="H883" s="395">
        <v>99</v>
      </c>
      <c r="I883" s="395">
        <v>99</v>
      </c>
      <c r="J883" s="395">
        <v>999</v>
      </c>
      <c r="K883" s="395">
        <v>99</v>
      </c>
      <c r="L883" s="395">
        <v>99</v>
      </c>
      <c r="M883" s="395">
        <v>67</v>
      </c>
      <c r="N883" s="395">
        <v>99</v>
      </c>
      <c r="O883" s="395">
        <v>99</v>
      </c>
      <c r="P883" s="395">
        <v>9999</v>
      </c>
      <c r="Q883" s="395">
        <v>1458</v>
      </c>
      <c r="R883" s="395">
        <v>13020</v>
      </c>
      <c r="S883" s="395">
        <v>13020</v>
      </c>
      <c r="T883" s="395">
        <v>17</v>
      </c>
      <c r="U883" s="395">
        <v>67</v>
      </c>
      <c r="V883" s="395">
        <v>77.315239659628602</v>
      </c>
      <c r="W883" s="395">
        <v>71.361966205837206</v>
      </c>
      <c r="X883" s="395">
        <v>3.2872503840245773</v>
      </c>
      <c r="Y883" s="395">
        <v>6.5745007680491545</v>
      </c>
      <c r="Z883" s="395">
        <v>30.852534562211993</v>
      </c>
      <c r="AA883" s="395">
        <v>11.204324055794352</v>
      </c>
      <c r="AB883" s="395">
        <v>0</v>
      </c>
      <c r="AC883" s="395"/>
      <c r="AD883" s="395">
        <v>0.8241053994094546</v>
      </c>
      <c r="AE883" s="395">
        <v>0.72769169446246351</v>
      </c>
      <c r="AF883" s="395">
        <v>468</v>
      </c>
      <c r="AG883" s="395">
        <v>40</v>
      </c>
      <c r="AH883" s="395">
        <v>0</v>
      </c>
      <c r="AI883" s="395">
        <v>243</v>
      </c>
      <c r="AJ883" s="395">
        <v>1084</v>
      </c>
      <c r="AK883" s="395">
        <v>441</v>
      </c>
      <c r="AL883" s="395">
        <v>1201</v>
      </c>
      <c r="AM883" s="395">
        <v>0</v>
      </c>
      <c r="AN883" s="395">
        <v>927</v>
      </c>
      <c r="AO883" s="395">
        <v>427</v>
      </c>
      <c r="AP883" s="395"/>
    </row>
    <row r="884" spans="1:42">
      <c r="A884" s="395">
        <v>10</v>
      </c>
      <c r="B884" s="395">
        <v>168</v>
      </c>
      <c r="C884" s="395">
        <v>2017</v>
      </c>
      <c r="D884" s="395">
        <v>99</v>
      </c>
      <c r="E884" s="395">
        <v>99</v>
      </c>
      <c r="F884" s="395">
        <v>99</v>
      </c>
      <c r="G884" s="395">
        <v>99</v>
      </c>
      <c r="H884" s="395">
        <v>99</v>
      </c>
      <c r="I884" s="395">
        <v>99</v>
      </c>
      <c r="J884" s="395">
        <v>999</v>
      </c>
      <c r="K884" s="395">
        <v>99</v>
      </c>
      <c r="L884" s="395">
        <v>99</v>
      </c>
      <c r="M884" s="395">
        <v>68</v>
      </c>
      <c r="N884" s="395">
        <v>99</v>
      </c>
      <c r="O884" s="395">
        <v>99</v>
      </c>
      <c r="P884" s="395">
        <v>9999</v>
      </c>
      <c r="Q884" s="395">
        <v>1231</v>
      </c>
      <c r="R884" s="395">
        <v>7590</v>
      </c>
      <c r="S884" s="395">
        <v>7589</v>
      </c>
      <c r="T884" s="395">
        <v>16.997760210803687</v>
      </c>
      <c r="U884" s="395">
        <v>68</v>
      </c>
      <c r="V884" s="395">
        <v>73.052118115302804</v>
      </c>
      <c r="W884" s="395">
        <v>67.423415469758737</v>
      </c>
      <c r="X884" s="395">
        <v>3.4650856389986826</v>
      </c>
      <c r="Y884" s="395">
        <v>6.9301712779973652</v>
      </c>
      <c r="Z884" s="395">
        <v>30.619235836627144</v>
      </c>
      <c r="AA884" s="395">
        <v>12.461655030629451</v>
      </c>
      <c r="AB884" s="395">
        <v>0</v>
      </c>
      <c r="AC884" s="395"/>
      <c r="AD884" s="395">
        <v>0.48041167292763121</v>
      </c>
      <c r="AE884" s="395">
        <v>0.40074206159042425</v>
      </c>
      <c r="AF884" s="395">
        <v>374</v>
      </c>
      <c r="AG884" s="395">
        <v>30</v>
      </c>
      <c r="AH884" s="395">
        <v>0</v>
      </c>
      <c r="AI884" s="395">
        <v>209</v>
      </c>
      <c r="AJ884" s="395">
        <v>701</v>
      </c>
      <c r="AK884" s="395">
        <v>291</v>
      </c>
      <c r="AL884" s="395">
        <v>694</v>
      </c>
      <c r="AM884" s="395">
        <v>0</v>
      </c>
      <c r="AN884" s="395">
        <v>568</v>
      </c>
      <c r="AO884" s="395">
        <v>281</v>
      </c>
      <c r="AP884" s="395"/>
    </row>
    <row r="885" spans="1:42">
      <c r="A885" s="395">
        <v>10</v>
      </c>
      <c r="B885" s="395">
        <v>169</v>
      </c>
      <c r="C885" s="395">
        <v>2016</v>
      </c>
      <c r="D885" s="395">
        <v>99</v>
      </c>
      <c r="E885" s="395">
        <v>99</v>
      </c>
      <c r="F885" s="395">
        <v>99</v>
      </c>
      <c r="G885" s="395">
        <v>99</v>
      </c>
      <c r="H885" s="395">
        <v>99</v>
      </c>
      <c r="I885" s="395">
        <v>99</v>
      </c>
      <c r="J885" s="395">
        <v>999</v>
      </c>
      <c r="K885" s="395">
        <v>99</v>
      </c>
      <c r="L885" s="395">
        <v>99</v>
      </c>
      <c r="M885" s="395">
        <v>48</v>
      </c>
      <c r="N885" s="395">
        <v>99</v>
      </c>
      <c r="O885" s="395">
        <v>99</v>
      </c>
      <c r="P885" s="395">
        <v>9999</v>
      </c>
      <c r="Q885" s="395">
        <v>136</v>
      </c>
      <c r="R885" s="395">
        <v>426</v>
      </c>
      <c r="S885" s="395">
        <v>190</v>
      </c>
      <c r="T885" s="395">
        <v>3.6103286384976512</v>
      </c>
      <c r="U885" s="395">
        <v>48</v>
      </c>
      <c r="V885" s="395">
        <v>145.18218623481789</v>
      </c>
      <c r="W885" s="395">
        <v>99.153157894736879</v>
      </c>
      <c r="X885" s="395">
        <v>1.8779342723004699</v>
      </c>
      <c r="Y885" s="395">
        <v>3.7558685446009399</v>
      </c>
      <c r="Z885" s="395">
        <v>18.075117370892023</v>
      </c>
      <c r="AA885" s="395">
        <v>21.342852014970997</v>
      </c>
      <c r="AB885" s="395">
        <v>0</v>
      </c>
      <c r="AC885" s="395"/>
      <c r="AD885" s="395">
        <v>2.6937840932049296E-2</v>
      </c>
      <c r="AE885" s="395">
        <v>1.473431007694863E-2</v>
      </c>
      <c r="AF885" s="395">
        <v>22</v>
      </c>
      <c r="AG885" s="395">
        <v>0</v>
      </c>
      <c r="AH885" s="395">
        <v>0</v>
      </c>
      <c r="AI885" s="395">
        <v>6</v>
      </c>
      <c r="AJ885" s="395">
        <v>39</v>
      </c>
      <c r="AK885" s="395">
        <v>35</v>
      </c>
      <c r="AL885" s="395">
        <v>17</v>
      </c>
      <c r="AM885" s="395">
        <v>0</v>
      </c>
      <c r="AN885" s="395">
        <v>25</v>
      </c>
      <c r="AO885" s="395">
        <v>78</v>
      </c>
      <c r="AP885" s="395"/>
    </row>
    <row r="886" spans="1:42">
      <c r="A886" s="395">
        <v>10</v>
      </c>
      <c r="B886" s="395">
        <v>170</v>
      </c>
      <c r="C886" s="395">
        <v>2016</v>
      </c>
      <c r="D886" s="395">
        <v>99</v>
      </c>
      <c r="E886" s="395">
        <v>99</v>
      </c>
      <c r="F886" s="395">
        <v>99</v>
      </c>
      <c r="G886" s="395">
        <v>99</v>
      </c>
      <c r="H886" s="395">
        <v>99</v>
      </c>
      <c r="I886" s="395">
        <v>99</v>
      </c>
      <c r="J886" s="395">
        <v>999</v>
      </c>
      <c r="K886" s="395">
        <v>99</v>
      </c>
      <c r="L886" s="395">
        <v>99</v>
      </c>
      <c r="M886" s="395">
        <v>49</v>
      </c>
      <c r="N886" s="395">
        <v>99</v>
      </c>
      <c r="O886" s="395">
        <v>99</v>
      </c>
      <c r="P886" s="395">
        <v>9999</v>
      </c>
      <c r="Q886" s="395">
        <v>104</v>
      </c>
      <c r="R886" s="395">
        <v>197</v>
      </c>
      <c r="S886" s="395">
        <v>166</v>
      </c>
      <c r="T886" s="395">
        <v>6.7411167512690353</v>
      </c>
      <c r="U886" s="395">
        <v>49</v>
      </c>
      <c r="V886" s="395">
        <v>117.1546424049393</v>
      </c>
      <c r="W886" s="395">
        <v>101.29457831325304</v>
      </c>
      <c r="X886" s="395">
        <v>1.015228426395939</v>
      </c>
      <c r="Y886" s="395">
        <v>2.030456852791878</v>
      </c>
      <c r="Z886" s="395">
        <v>41.624365482233507</v>
      </c>
      <c r="AA886" s="395">
        <v>17.777541863308667</v>
      </c>
      <c r="AB886" s="395">
        <v>0</v>
      </c>
      <c r="AC886" s="395"/>
      <c r="AD886" s="395">
        <v>1.2457170571863171E-2</v>
      </c>
      <c r="AE886" s="395">
        <v>1.3151156398813297E-2</v>
      </c>
      <c r="AF886" s="395">
        <v>0</v>
      </c>
      <c r="AG886" s="395">
        <v>0</v>
      </c>
      <c r="AH886" s="395">
        <v>0</v>
      </c>
      <c r="AI886" s="395">
        <v>3</v>
      </c>
      <c r="AJ886" s="395">
        <v>25</v>
      </c>
      <c r="AK886" s="395">
        <v>1</v>
      </c>
      <c r="AL886" s="395">
        <v>10</v>
      </c>
      <c r="AM886" s="395">
        <v>0</v>
      </c>
      <c r="AN886" s="395">
        <v>10</v>
      </c>
      <c r="AO886" s="395">
        <v>1</v>
      </c>
      <c r="AP886" s="395"/>
    </row>
    <row r="887" spans="1:42">
      <c r="A887" s="395">
        <v>10</v>
      </c>
      <c r="B887" s="395">
        <v>171</v>
      </c>
      <c r="C887" s="395">
        <v>2016</v>
      </c>
      <c r="D887" s="395">
        <v>99</v>
      </c>
      <c r="E887" s="395">
        <v>99</v>
      </c>
      <c r="F887" s="395">
        <v>99</v>
      </c>
      <c r="G887" s="395">
        <v>99</v>
      </c>
      <c r="H887" s="395">
        <v>99</v>
      </c>
      <c r="I887" s="395">
        <v>99</v>
      </c>
      <c r="J887" s="395">
        <v>999</v>
      </c>
      <c r="K887" s="395">
        <v>99</v>
      </c>
      <c r="L887" s="395">
        <v>99</v>
      </c>
      <c r="M887" s="395">
        <v>50</v>
      </c>
      <c r="N887" s="395">
        <v>99</v>
      </c>
      <c r="O887" s="395">
        <v>99</v>
      </c>
      <c r="P887" s="395">
        <v>9999</v>
      </c>
      <c r="Q887" s="395">
        <v>211</v>
      </c>
      <c r="R887" s="395">
        <v>414</v>
      </c>
      <c r="S887" s="395">
        <v>414</v>
      </c>
      <c r="T887" s="395">
        <v>11</v>
      </c>
      <c r="U887" s="395">
        <v>50</v>
      </c>
      <c r="V887" s="395">
        <v>103.65354520284087</v>
      </c>
      <c r="W887" s="395">
        <v>95.672222222222217</v>
      </c>
      <c r="X887" s="395">
        <v>1.6908212560386471</v>
      </c>
      <c r="Y887" s="395">
        <v>3.3816425120772942</v>
      </c>
      <c r="Z887" s="395">
        <v>49.275362318840578</v>
      </c>
      <c r="AA887" s="395">
        <v>19.388647168461112</v>
      </c>
      <c r="AB887" s="395">
        <v>0</v>
      </c>
      <c r="AC887" s="395"/>
      <c r="AD887" s="395">
        <v>2.6179028511428195E-2</v>
      </c>
      <c r="AE887" s="395">
        <v>3.0978176973464999E-2</v>
      </c>
      <c r="AF887" s="395">
        <v>7</v>
      </c>
      <c r="AG887" s="395">
        <v>0</v>
      </c>
      <c r="AH887" s="395">
        <v>0</v>
      </c>
      <c r="AI887" s="395">
        <v>2</v>
      </c>
      <c r="AJ887" s="395">
        <v>22</v>
      </c>
      <c r="AK887" s="395">
        <v>2</v>
      </c>
      <c r="AL887" s="395">
        <v>18</v>
      </c>
      <c r="AM887" s="395">
        <v>0</v>
      </c>
      <c r="AN887" s="395">
        <v>36</v>
      </c>
      <c r="AO887" s="395">
        <v>2</v>
      </c>
      <c r="AP887" s="395"/>
    </row>
    <row r="888" spans="1:42">
      <c r="A888" s="395">
        <v>10</v>
      </c>
      <c r="B888" s="395">
        <v>172</v>
      </c>
      <c r="C888" s="395">
        <v>2016</v>
      </c>
      <c r="D888" s="395">
        <v>99</v>
      </c>
      <c r="E888" s="395">
        <v>99</v>
      </c>
      <c r="F888" s="395">
        <v>99</v>
      </c>
      <c r="G888" s="395">
        <v>99</v>
      </c>
      <c r="H888" s="395">
        <v>99</v>
      </c>
      <c r="I888" s="395">
        <v>99</v>
      </c>
      <c r="J888" s="395">
        <v>999</v>
      </c>
      <c r="K888" s="395">
        <v>99</v>
      </c>
      <c r="L888" s="395">
        <v>99</v>
      </c>
      <c r="M888" s="395">
        <v>51</v>
      </c>
      <c r="N888" s="395">
        <v>99</v>
      </c>
      <c r="O888" s="395">
        <v>99</v>
      </c>
      <c r="P888" s="395">
        <v>9999</v>
      </c>
      <c r="Q888" s="395">
        <v>284</v>
      </c>
      <c r="R888" s="395">
        <v>571</v>
      </c>
      <c r="S888" s="395">
        <v>571</v>
      </c>
      <c r="T888" s="395">
        <v>11</v>
      </c>
      <c r="U888" s="395">
        <v>51</v>
      </c>
      <c r="V888" s="395">
        <v>100.41382607920184</v>
      </c>
      <c r="W888" s="395">
        <v>92.681961471103364</v>
      </c>
      <c r="X888" s="395">
        <v>3.6777583187390528</v>
      </c>
      <c r="Y888" s="395">
        <v>7.3555166374781056</v>
      </c>
      <c r="Z888" s="395">
        <v>59.544658493870401</v>
      </c>
      <c r="AA888" s="395">
        <v>21.023586295897953</v>
      </c>
      <c r="AB888" s="395">
        <v>0</v>
      </c>
      <c r="AC888" s="395"/>
      <c r="AD888" s="395">
        <v>3.6106824347887687E-2</v>
      </c>
      <c r="AE888" s="395">
        <v>4.1390529128579878E-2</v>
      </c>
      <c r="AF888" s="395">
        <v>5</v>
      </c>
      <c r="AG888" s="395">
        <v>0</v>
      </c>
      <c r="AH888" s="395">
        <v>0</v>
      </c>
      <c r="AI888" s="395">
        <v>3</v>
      </c>
      <c r="AJ888" s="395">
        <v>45</v>
      </c>
      <c r="AK888" s="395">
        <v>3</v>
      </c>
      <c r="AL888" s="395">
        <v>28</v>
      </c>
      <c r="AM888" s="395">
        <v>0</v>
      </c>
      <c r="AN888" s="395">
        <v>29</v>
      </c>
      <c r="AO888" s="395">
        <v>13</v>
      </c>
      <c r="AP888" s="395"/>
    </row>
    <row r="889" spans="1:42">
      <c r="A889" s="395">
        <v>10</v>
      </c>
      <c r="B889" s="395">
        <v>173</v>
      </c>
      <c r="C889" s="395">
        <v>2016</v>
      </c>
      <c r="D889" s="395">
        <v>99</v>
      </c>
      <c r="E889" s="395">
        <v>99</v>
      </c>
      <c r="F889" s="395">
        <v>99</v>
      </c>
      <c r="G889" s="395">
        <v>99</v>
      </c>
      <c r="H889" s="395">
        <v>99</v>
      </c>
      <c r="I889" s="395">
        <v>99</v>
      </c>
      <c r="J889" s="395">
        <v>999</v>
      </c>
      <c r="K889" s="395">
        <v>99</v>
      </c>
      <c r="L889" s="395">
        <v>99</v>
      </c>
      <c r="M889" s="395">
        <v>52</v>
      </c>
      <c r="N889" s="395">
        <v>99</v>
      </c>
      <c r="O889" s="395">
        <v>99</v>
      </c>
      <c r="P889" s="395">
        <v>9999</v>
      </c>
      <c r="Q889" s="395">
        <v>613</v>
      </c>
      <c r="R889" s="395">
        <v>1371</v>
      </c>
      <c r="S889" s="395">
        <v>1371</v>
      </c>
      <c r="T889" s="395">
        <v>11.013129102844641</v>
      </c>
      <c r="U889" s="395">
        <v>52</v>
      </c>
      <c r="V889" s="395">
        <v>97.012089932853115</v>
      </c>
      <c r="W889" s="395">
        <v>89.542159008023376</v>
      </c>
      <c r="X889" s="395">
        <v>2.9905178701677606</v>
      </c>
      <c r="Y889" s="395">
        <v>5.9810357403355212</v>
      </c>
      <c r="Z889" s="395">
        <v>65.061998541210798</v>
      </c>
      <c r="AA889" s="395">
        <v>19.397891092960695</v>
      </c>
      <c r="AB889" s="395">
        <v>0</v>
      </c>
      <c r="AC889" s="395"/>
      <c r="AD889" s="395">
        <v>8.6694319055961436E-2</v>
      </c>
      <c r="AE889" s="395">
        <v>9.6014023703860127E-2</v>
      </c>
      <c r="AF889" s="395">
        <v>21</v>
      </c>
      <c r="AG889" s="395">
        <v>0</v>
      </c>
      <c r="AH889" s="395">
        <v>0</v>
      </c>
      <c r="AI889" s="395">
        <v>10</v>
      </c>
      <c r="AJ889" s="395">
        <v>102</v>
      </c>
      <c r="AK889" s="395">
        <v>21</v>
      </c>
      <c r="AL889" s="395">
        <v>88</v>
      </c>
      <c r="AM889" s="395">
        <v>0</v>
      </c>
      <c r="AN889" s="395">
        <v>73</v>
      </c>
      <c r="AO889" s="395">
        <v>40</v>
      </c>
      <c r="AP889" s="395"/>
    </row>
    <row r="890" spans="1:42">
      <c r="A890" s="395">
        <v>10</v>
      </c>
      <c r="B890" s="395">
        <v>174</v>
      </c>
      <c r="C890" s="395">
        <v>2016</v>
      </c>
      <c r="D890" s="395">
        <v>99</v>
      </c>
      <c r="E890" s="395">
        <v>99</v>
      </c>
      <c r="F890" s="395">
        <v>99</v>
      </c>
      <c r="G890" s="395">
        <v>99</v>
      </c>
      <c r="H890" s="395">
        <v>99</v>
      </c>
      <c r="I890" s="395">
        <v>99</v>
      </c>
      <c r="J890" s="395">
        <v>999</v>
      </c>
      <c r="K890" s="395">
        <v>99</v>
      </c>
      <c r="L890" s="395">
        <v>99</v>
      </c>
      <c r="M890" s="395">
        <v>53</v>
      </c>
      <c r="N890" s="395">
        <v>99</v>
      </c>
      <c r="O890" s="395">
        <v>99</v>
      </c>
      <c r="P890" s="395">
        <v>9999</v>
      </c>
      <c r="Q890" s="395">
        <v>1032</v>
      </c>
      <c r="R890" s="395">
        <v>3673</v>
      </c>
      <c r="S890" s="395">
        <v>3673</v>
      </c>
      <c r="T890" s="395">
        <v>11.001633542063706</v>
      </c>
      <c r="U890" s="395">
        <v>53</v>
      </c>
      <c r="V890" s="395">
        <v>91.836684729626171</v>
      </c>
      <c r="W890" s="395">
        <v>84.7652600054451</v>
      </c>
      <c r="X890" s="395">
        <v>2.2869588891913968</v>
      </c>
      <c r="Y890" s="395">
        <v>4.5739177783827936</v>
      </c>
      <c r="Z890" s="395">
        <v>72.55649332970323</v>
      </c>
      <c r="AA890" s="395">
        <v>15.377662678085212</v>
      </c>
      <c r="AB890" s="395">
        <v>0</v>
      </c>
      <c r="AC890" s="395"/>
      <c r="AD890" s="395">
        <v>0.2322598350784438</v>
      </c>
      <c r="AE890" s="395">
        <v>0.24350533493773044</v>
      </c>
      <c r="AF890" s="395">
        <v>71</v>
      </c>
      <c r="AG890" s="395">
        <v>1</v>
      </c>
      <c r="AH890" s="395">
        <v>0</v>
      </c>
      <c r="AI890" s="395">
        <v>35</v>
      </c>
      <c r="AJ890" s="395">
        <v>252</v>
      </c>
      <c r="AK890" s="395">
        <v>67</v>
      </c>
      <c r="AL890" s="395">
        <v>255</v>
      </c>
      <c r="AM890" s="395">
        <v>1</v>
      </c>
      <c r="AN890" s="395">
        <v>250</v>
      </c>
      <c r="AO890" s="395">
        <v>114</v>
      </c>
      <c r="AP890" s="395"/>
    </row>
    <row r="891" spans="1:42">
      <c r="A891" s="395">
        <v>10</v>
      </c>
      <c r="B891" s="395">
        <v>175</v>
      </c>
      <c r="C891" s="395">
        <v>2016</v>
      </c>
      <c r="D891" s="395">
        <v>99</v>
      </c>
      <c r="E891" s="395">
        <v>99</v>
      </c>
      <c r="F891" s="395">
        <v>99</v>
      </c>
      <c r="G891" s="395">
        <v>99</v>
      </c>
      <c r="H891" s="395">
        <v>99</v>
      </c>
      <c r="I891" s="395">
        <v>99</v>
      </c>
      <c r="J891" s="395">
        <v>999</v>
      </c>
      <c r="K891" s="395">
        <v>99</v>
      </c>
      <c r="L891" s="395">
        <v>99</v>
      </c>
      <c r="M891" s="395">
        <v>54</v>
      </c>
      <c r="N891" s="395">
        <v>99</v>
      </c>
      <c r="O891" s="395">
        <v>99</v>
      </c>
      <c r="P891" s="395">
        <v>9999</v>
      </c>
      <c r="Q891" s="395">
        <v>1519</v>
      </c>
      <c r="R891" s="395">
        <v>12836</v>
      </c>
      <c r="S891" s="395">
        <v>12836</v>
      </c>
      <c r="T891" s="395">
        <v>11.003739482704894</v>
      </c>
      <c r="U891" s="395">
        <v>54</v>
      </c>
      <c r="V891" s="395">
        <v>89.81478824284423</v>
      </c>
      <c r="W891" s="395">
        <v>82.899049548145982</v>
      </c>
      <c r="X891" s="395">
        <v>1.9476472421315048</v>
      </c>
      <c r="Y891" s="395">
        <v>3.8952944842630095</v>
      </c>
      <c r="Z891" s="395">
        <v>76.425677781240253</v>
      </c>
      <c r="AA891" s="395">
        <v>11.489172990757179</v>
      </c>
      <c r="AB891" s="395">
        <v>0</v>
      </c>
      <c r="AC891" s="395"/>
      <c r="AD891" s="395">
        <v>0.81167635259104443</v>
      </c>
      <c r="AE891" s="395">
        <v>0.83224062854714176</v>
      </c>
      <c r="AF891" s="395">
        <v>221</v>
      </c>
      <c r="AG891" s="395">
        <v>1</v>
      </c>
      <c r="AH891" s="395">
        <v>0</v>
      </c>
      <c r="AI891" s="395">
        <v>64</v>
      </c>
      <c r="AJ891" s="395">
        <v>890</v>
      </c>
      <c r="AK891" s="395">
        <v>206</v>
      </c>
      <c r="AL891" s="395">
        <v>794</v>
      </c>
      <c r="AM891" s="395">
        <v>2</v>
      </c>
      <c r="AN891" s="395">
        <v>827</v>
      </c>
      <c r="AO891" s="395">
        <v>351</v>
      </c>
      <c r="AP891" s="395"/>
    </row>
    <row r="892" spans="1:42">
      <c r="A892" s="395">
        <v>10</v>
      </c>
      <c r="B892" s="395">
        <v>176</v>
      </c>
      <c r="C892" s="395">
        <v>2016</v>
      </c>
      <c r="D892" s="395">
        <v>99</v>
      </c>
      <c r="E892" s="395">
        <v>99</v>
      </c>
      <c r="F892" s="395">
        <v>99</v>
      </c>
      <c r="G892" s="395">
        <v>99</v>
      </c>
      <c r="H892" s="395">
        <v>99</v>
      </c>
      <c r="I892" s="395">
        <v>99</v>
      </c>
      <c r="J892" s="395">
        <v>999</v>
      </c>
      <c r="K892" s="395">
        <v>99</v>
      </c>
      <c r="L892" s="395">
        <v>99</v>
      </c>
      <c r="M892" s="395">
        <v>55</v>
      </c>
      <c r="N892" s="395">
        <v>99</v>
      </c>
      <c r="O892" s="395">
        <v>99</v>
      </c>
      <c r="P892" s="395">
        <v>9999</v>
      </c>
      <c r="Q892" s="395">
        <v>1785</v>
      </c>
      <c r="R892" s="395">
        <v>37536</v>
      </c>
      <c r="S892" s="395">
        <v>37535</v>
      </c>
      <c r="T892" s="395">
        <v>13.999866794543903</v>
      </c>
      <c r="U892" s="395">
        <v>55</v>
      </c>
      <c r="V892" s="395">
        <v>90.3800353328581</v>
      </c>
      <c r="W892" s="395">
        <v>83.42005861196202</v>
      </c>
      <c r="X892" s="395">
        <v>2.1898976982097191</v>
      </c>
      <c r="Y892" s="395">
        <v>4.3797953964194383</v>
      </c>
      <c r="Z892" s="395">
        <v>76.667732310315444</v>
      </c>
      <c r="AA892" s="395">
        <v>9.7188077389991374</v>
      </c>
      <c r="AB892" s="395">
        <v>0</v>
      </c>
      <c r="AC892" s="395"/>
      <c r="AD892" s="395">
        <v>2.3735652517028218</v>
      </c>
      <c r="AE892" s="395">
        <v>2.4489310890025697</v>
      </c>
      <c r="AF892" s="395">
        <v>584</v>
      </c>
      <c r="AG892" s="395">
        <v>6</v>
      </c>
      <c r="AH892" s="395">
        <v>0</v>
      </c>
      <c r="AI892" s="395">
        <v>195</v>
      </c>
      <c r="AJ892" s="395">
        <v>2641</v>
      </c>
      <c r="AK892" s="395">
        <v>645</v>
      </c>
      <c r="AL892" s="395">
        <v>2535</v>
      </c>
      <c r="AM892" s="395">
        <v>2</v>
      </c>
      <c r="AN892" s="395">
        <v>2337</v>
      </c>
      <c r="AO892" s="395">
        <v>1008</v>
      </c>
      <c r="AP892" s="395"/>
    </row>
    <row r="893" spans="1:42">
      <c r="A893" s="395">
        <v>10</v>
      </c>
      <c r="B893" s="395">
        <v>177</v>
      </c>
      <c r="C893" s="395">
        <v>2016</v>
      </c>
      <c r="D893" s="395">
        <v>99</v>
      </c>
      <c r="E893" s="395">
        <v>99</v>
      </c>
      <c r="F893" s="395">
        <v>99</v>
      </c>
      <c r="G893" s="395">
        <v>99</v>
      </c>
      <c r="H893" s="395">
        <v>99</v>
      </c>
      <c r="I893" s="395">
        <v>99</v>
      </c>
      <c r="J893" s="395">
        <v>999</v>
      </c>
      <c r="K893" s="395">
        <v>99</v>
      </c>
      <c r="L893" s="395">
        <v>99</v>
      </c>
      <c r="M893" s="395">
        <v>56</v>
      </c>
      <c r="N893" s="395">
        <v>99</v>
      </c>
      <c r="O893" s="395">
        <v>99</v>
      </c>
      <c r="P893" s="395">
        <v>9999</v>
      </c>
      <c r="Q893" s="395">
        <v>1960</v>
      </c>
      <c r="R893" s="395">
        <v>82422</v>
      </c>
      <c r="S893" s="395">
        <v>82422</v>
      </c>
      <c r="T893" s="395">
        <v>14.00029118439252</v>
      </c>
      <c r="U893" s="395">
        <v>56</v>
      </c>
      <c r="V893" s="395">
        <v>90.682974885504223</v>
      </c>
      <c r="W893" s="395">
        <v>83.700385819321269</v>
      </c>
      <c r="X893" s="395">
        <v>2.3282618718303367</v>
      </c>
      <c r="Y893" s="395">
        <v>4.6565237436606735</v>
      </c>
      <c r="Z893" s="395">
        <v>74.323602921550062</v>
      </c>
      <c r="AA893" s="395">
        <v>9.1175815976505294</v>
      </c>
      <c r="AB893" s="395">
        <v>0</v>
      </c>
      <c r="AC893" s="395"/>
      <c r="AD893" s="395">
        <v>5.2119031110360732</v>
      </c>
      <c r="AE893" s="395">
        <v>5.3956064139551776</v>
      </c>
      <c r="AF893" s="395">
        <v>1243</v>
      </c>
      <c r="AG893" s="395">
        <v>28</v>
      </c>
      <c r="AH893" s="395">
        <v>0</v>
      </c>
      <c r="AI893" s="395">
        <v>367</v>
      </c>
      <c r="AJ893" s="395">
        <v>5712</v>
      </c>
      <c r="AK893" s="395">
        <v>1393</v>
      </c>
      <c r="AL893" s="395">
        <v>5281</v>
      </c>
      <c r="AM893" s="395">
        <v>4</v>
      </c>
      <c r="AN893" s="395">
        <v>4767</v>
      </c>
      <c r="AO893" s="395">
        <v>2175</v>
      </c>
      <c r="AP893" s="395"/>
    </row>
    <row r="894" spans="1:42">
      <c r="A894" s="395">
        <v>10</v>
      </c>
      <c r="B894" s="395">
        <v>178</v>
      </c>
      <c r="C894" s="395">
        <v>2016</v>
      </c>
      <c r="D894" s="395">
        <v>99</v>
      </c>
      <c r="E894" s="395">
        <v>99</v>
      </c>
      <c r="F894" s="395">
        <v>99</v>
      </c>
      <c r="G894" s="395">
        <v>99</v>
      </c>
      <c r="H894" s="395">
        <v>99</v>
      </c>
      <c r="I894" s="395">
        <v>99</v>
      </c>
      <c r="J894" s="395">
        <v>999</v>
      </c>
      <c r="K894" s="395">
        <v>99</v>
      </c>
      <c r="L894" s="395">
        <v>99</v>
      </c>
      <c r="M894" s="395">
        <v>57</v>
      </c>
      <c r="N894" s="395">
        <v>99</v>
      </c>
      <c r="O894" s="395">
        <v>99</v>
      </c>
      <c r="P894" s="395">
        <v>9999</v>
      </c>
      <c r="Q894" s="395">
        <v>2069</v>
      </c>
      <c r="R894" s="395">
        <v>136810</v>
      </c>
      <c r="S894" s="395">
        <v>136810</v>
      </c>
      <c r="T894" s="395">
        <v>14.000153497551349</v>
      </c>
      <c r="U894" s="395">
        <v>57</v>
      </c>
      <c r="V894" s="395">
        <v>90.844428176680452</v>
      </c>
      <c r="W894" s="395">
        <v>83.8494072070757</v>
      </c>
      <c r="X894" s="395">
        <v>2.459615525180908</v>
      </c>
      <c r="Y894" s="395">
        <v>4.919231050361816</v>
      </c>
      <c r="Z894" s="395">
        <v>70.831079599444493</v>
      </c>
      <c r="AA894" s="395">
        <v>8.9990335782556503</v>
      </c>
      <c r="AB894" s="395">
        <v>0</v>
      </c>
      <c r="AC894" s="395"/>
      <c r="AD894" s="395">
        <v>8.6510939387644665</v>
      </c>
      <c r="AE894" s="395">
        <v>8.9719633995204564</v>
      </c>
      <c r="AF894" s="395">
        <v>2225</v>
      </c>
      <c r="AG894" s="395">
        <v>37</v>
      </c>
      <c r="AH894" s="395">
        <v>0</v>
      </c>
      <c r="AI894" s="395">
        <v>683</v>
      </c>
      <c r="AJ894" s="395">
        <v>10018</v>
      </c>
      <c r="AK894" s="395">
        <v>2451</v>
      </c>
      <c r="AL894" s="395">
        <v>9215</v>
      </c>
      <c r="AM894" s="395">
        <v>7</v>
      </c>
      <c r="AN894" s="395">
        <v>8014</v>
      </c>
      <c r="AO894" s="395">
        <v>3613</v>
      </c>
      <c r="AP894" s="395"/>
    </row>
    <row r="895" spans="1:42">
      <c r="A895" s="395">
        <v>10</v>
      </c>
      <c r="B895" s="395">
        <v>179</v>
      </c>
      <c r="C895" s="395">
        <v>2016</v>
      </c>
      <c r="D895" s="395">
        <v>99</v>
      </c>
      <c r="E895" s="395">
        <v>99</v>
      </c>
      <c r="F895" s="395">
        <v>99</v>
      </c>
      <c r="G895" s="395">
        <v>99</v>
      </c>
      <c r="H895" s="395">
        <v>99</v>
      </c>
      <c r="I895" s="395">
        <v>99</v>
      </c>
      <c r="J895" s="395">
        <v>999</v>
      </c>
      <c r="K895" s="395">
        <v>99</v>
      </c>
      <c r="L895" s="395">
        <v>99</v>
      </c>
      <c r="M895" s="395">
        <v>58</v>
      </c>
      <c r="N895" s="395">
        <v>99</v>
      </c>
      <c r="O895" s="395">
        <v>99</v>
      </c>
      <c r="P895" s="395">
        <v>9999</v>
      </c>
      <c r="Q895" s="395">
        <v>2109</v>
      </c>
      <c r="R895" s="395">
        <v>183904.5</v>
      </c>
      <c r="S895" s="395">
        <v>183904.5</v>
      </c>
      <c r="T895" s="395">
        <v>14.000171284552579</v>
      </c>
      <c r="U895" s="395">
        <v>58</v>
      </c>
      <c r="V895" s="395">
        <v>90.593405787150971</v>
      </c>
      <c r="W895" s="395">
        <v>83.617713541539501</v>
      </c>
      <c r="X895" s="395">
        <v>2.7014020864089785</v>
      </c>
      <c r="Y895" s="395">
        <v>5.402804172817957</v>
      </c>
      <c r="Z895" s="395">
        <v>67.23843081599415</v>
      </c>
      <c r="AA895" s="395">
        <v>8.9601609689990784</v>
      </c>
      <c r="AB895" s="395">
        <v>0</v>
      </c>
      <c r="AC895" s="395"/>
      <c r="AD895" s="395">
        <v>11.629084900676196</v>
      </c>
      <c r="AE895" s="395">
        <v>12.027082717930773</v>
      </c>
      <c r="AF895" s="395">
        <v>2971</v>
      </c>
      <c r="AG895" s="395">
        <v>62</v>
      </c>
      <c r="AH895" s="395">
        <v>0</v>
      </c>
      <c r="AI895" s="395">
        <v>800</v>
      </c>
      <c r="AJ895" s="395">
        <v>14200</v>
      </c>
      <c r="AK895" s="395">
        <v>3463</v>
      </c>
      <c r="AL895" s="395">
        <v>12895</v>
      </c>
      <c r="AM895" s="395">
        <v>22</v>
      </c>
      <c r="AN895" s="395">
        <v>10552</v>
      </c>
      <c r="AO895" s="395">
        <v>4696</v>
      </c>
      <c r="AP895" s="395"/>
    </row>
    <row r="896" spans="1:42">
      <c r="A896" s="395">
        <v>10</v>
      </c>
      <c r="B896" s="395">
        <v>180</v>
      </c>
      <c r="C896" s="395">
        <v>2016</v>
      </c>
      <c r="D896" s="395">
        <v>99</v>
      </c>
      <c r="E896" s="395">
        <v>99</v>
      </c>
      <c r="F896" s="395">
        <v>99</v>
      </c>
      <c r="G896" s="395">
        <v>99</v>
      </c>
      <c r="H896" s="395">
        <v>99</v>
      </c>
      <c r="I896" s="395">
        <v>99</v>
      </c>
      <c r="J896" s="395">
        <v>999</v>
      </c>
      <c r="K896" s="395">
        <v>99</v>
      </c>
      <c r="L896" s="395">
        <v>99</v>
      </c>
      <c r="M896" s="395">
        <v>59</v>
      </c>
      <c r="N896" s="395">
        <v>99</v>
      </c>
      <c r="O896" s="395">
        <v>99</v>
      </c>
      <c r="P896" s="395">
        <v>9999</v>
      </c>
      <c r="Q896" s="395">
        <v>2140</v>
      </c>
      <c r="R896" s="395">
        <v>208785</v>
      </c>
      <c r="S896" s="395">
        <v>208785</v>
      </c>
      <c r="T896" s="395">
        <v>14.00034485236008</v>
      </c>
      <c r="U896" s="395">
        <v>59</v>
      </c>
      <c r="V896" s="395">
        <v>90.02311080585082</v>
      </c>
      <c r="W896" s="395">
        <v>83.091331273798573</v>
      </c>
      <c r="X896" s="395">
        <v>2.7573819958330343</v>
      </c>
      <c r="Y896" s="395">
        <v>5.5147639916660687</v>
      </c>
      <c r="Z896" s="395">
        <v>63.634839667600637</v>
      </c>
      <c r="AA896" s="395">
        <v>9.0910397935821763</v>
      </c>
      <c r="AB896" s="395">
        <v>0</v>
      </c>
      <c r="AC896" s="395"/>
      <c r="AD896" s="395">
        <v>13.202387603281482</v>
      </c>
      <c r="AE896" s="395">
        <v>13.568275862787422</v>
      </c>
      <c r="AF896" s="395">
        <v>3537</v>
      </c>
      <c r="AG896" s="395">
        <v>68</v>
      </c>
      <c r="AH896" s="395">
        <v>2</v>
      </c>
      <c r="AI896" s="395">
        <v>1062</v>
      </c>
      <c r="AJ896" s="395">
        <v>16903</v>
      </c>
      <c r="AK896" s="395">
        <v>4064</v>
      </c>
      <c r="AL896" s="395">
        <v>15052</v>
      </c>
      <c r="AM896" s="395">
        <v>18</v>
      </c>
      <c r="AN896" s="395">
        <v>11767</v>
      </c>
      <c r="AO896" s="395">
        <v>5349</v>
      </c>
      <c r="AP896" s="395"/>
    </row>
    <row r="897" spans="1:42">
      <c r="A897" s="395">
        <v>10</v>
      </c>
      <c r="B897" s="395">
        <v>181</v>
      </c>
      <c r="C897" s="395">
        <v>2016</v>
      </c>
      <c r="D897" s="395">
        <v>99</v>
      </c>
      <c r="E897" s="395">
        <v>99</v>
      </c>
      <c r="F897" s="395">
        <v>99</v>
      </c>
      <c r="G897" s="395">
        <v>99</v>
      </c>
      <c r="H897" s="395">
        <v>99</v>
      </c>
      <c r="I897" s="395">
        <v>99</v>
      </c>
      <c r="J897" s="395">
        <v>999</v>
      </c>
      <c r="K897" s="395">
        <v>99</v>
      </c>
      <c r="L897" s="395">
        <v>99</v>
      </c>
      <c r="M897" s="395">
        <v>60</v>
      </c>
      <c r="N897" s="395">
        <v>99</v>
      </c>
      <c r="O897" s="395">
        <v>99</v>
      </c>
      <c r="P897" s="395">
        <v>9999</v>
      </c>
      <c r="Q897" s="395">
        <v>2181</v>
      </c>
      <c r="R897" s="395">
        <v>217294</v>
      </c>
      <c r="S897" s="395">
        <v>216682</v>
      </c>
      <c r="T897" s="395">
        <v>16.951609340340735</v>
      </c>
      <c r="U897" s="395">
        <v>60</v>
      </c>
      <c r="V897" s="395">
        <v>89.198724227965599</v>
      </c>
      <c r="W897" s="395">
        <v>82.246138119456347</v>
      </c>
      <c r="X897" s="395">
        <v>2.9554428562224442</v>
      </c>
      <c r="Y897" s="395">
        <v>5.9108857124448884</v>
      </c>
      <c r="Z897" s="395">
        <v>59.49727097849</v>
      </c>
      <c r="AA897" s="395">
        <v>9.4698670784731558</v>
      </c>
      <c r="AB897" s="395">
        <v>0</v>
      </c>
      <c r="AC897" s="395"/>
      <c r="AD897" s="395">
        <v>13.740448843870237</v>
      </c>
      <c r="AE897" s="395">
        <v>13.93824210885918</v>
      </c>
      <c r="AF897" s="395">
        <v>3866</v>
      </c>
      <c r="AG897" s="395">
        <v>131</v>
      </c>
      <c r="AH897" s="395">
        <v>0</v>
      </c>
      <c r="AI897" s="395">
        <v>1334</v>
      </c>
      <c r="AJ897" s="395">
        <v>18600</v>
      </c>
      <c r="AK897" s="395">
        <v>4641</v>
      </c>
      <c r="AL897" s="395">
        <v>16288</v>
      </c>
      <c r="AM897" s="395">
        <v>16</v>
      </c>
      <c r="AN897" s="395">
        <v>12040</v>
      </c>
      <c r="AO897" s="395">
        <v>5455</v>
      </c>
      <c r="AP897" s="395"/>
    </row>
    <row r="898" spans="1:42">
      <c r="A898" s="395">
        <v>10</v>
      </c>
      <c r="B898" s="395">
        <v>182</v>
      </c>
      <c r="C898" s="395">
        <v>2016</v>
      </c>
      <c r="D898" s="395">
        <v>99</v>
      </c>
      <c r="E898" s="395">
        <v>99</v>
      </c>
      <c r="F898" s="395">
        <v>99</v>
      </c>
      <c r="G898" s="395">
        <v>99</v>
      </c>
      <c r="H898" s="395">
        <v>99</v>
      </c>
      <c r="I898" s="395">
        <v>99</v>
      </c>
      <c r="J898" s="395">
        <v>999</v>
      </c>
      <c r="K898" s="395">
        <v>99</v>
      </c>
      <c r="L898" s="395">
        <v>99</v>
      </c>
      <c r="M898" s="395">
        <v>61</v>
      </c>
      <c r="N898" s="395">
        <v>99</v>
      </c>
      <c r="O898" s="395">
        <v>99</v>
      </c>
      <c r="P898" s="395">
        <v>9999</v>
      </c>
      <c r="Q898" s="395">
        <v>2099</v>
      </c>
      <c r="R898" s="395">
        <v>192396</v>
      </c>
      <c r="S898" s="395">
        <v>192374</v>
      </c>
      <c r="T898" s="395">
        <v>16.997868978565037</v>
      </c>
      <c r="U898" s="395">
        <v>61</v>
      </c>
      <c r="V898" s="395">
        <v>88.032347854912473</v>
      </c>
      <c r="W898" s="395">
        <v>81.250912805264747</v>
      </c>
      <c r="X898" s="395">
        <v>3.1897752552028118</v>
      </c>
      <c r="Y898" s="395">
        <v>6.3795505104056236</v>
      </c>
      <c r="Z898" s="395">
        <v>56.033389467556489</v>
      </c>
      <c r="AA898" s="395">
        <v>9.415544027253592</v>
      </c>
      <c r="AB898" s="395">
        <v>0</v>
      </c>
      <c r="AC898" s="395"/>
      <c r="AD898" s="395">
        <v>12.166039539818204</v>
      </c>
      <c r="AE898" s="395">
        <v>12.22487079492711</v>
      </c>
      <c r="AF898" s="395">
        <v>3608</v>
      </c>
      <c r="AG898" s="395">
        <v>102</v>
      </c>
      <c r="AH898" s="395">
        <v>0</v>
      </c>
      <c r="AI898" s="395">
        <v>1192</v>
      </c>
      <c r="AJ898" s="395">
        <v>16972</v>
      </c>
      <c r="AK898" s="395">
        <v>4116</v>
      </c>
      <c r="AL898" s="395">
        <v>15181</v>
      </c>
      <c r="AM898" s="395">
        <v>22</v>
      </c>
      <c r="AN898" s="395">
        <v>10749</v>
      </c>
      <c r="AO898" s="395">
        <v>4923</v>
      </c>
      <c r="AP898" s="395"/>
    </row>
    <row r="899" spans="1:42">
      <c r="A899" s="395">
        <v>10</v>
      </c>
      <c r="B899" s="395">
        <v>183</v>
      </c>
      <c r="C899" s="395">
        <v>2016</v>
      </c>
      <c r="D899" s="395">
        <v>99</v>
      </c>
      <c r="E899" s="395">
        <v>99</v>
      </c>
      <c r="F899" s="395">
        <v>99</v>
      </c>
      <c r="G899" s="395">
        <v>99</v>
      </c>
      <c r="H899" s="395">
        <v>99</v>
      </c>
      <c r="I899" s="395">
        <v>99</v>
      </c>
      <c r="J899" s="395">
        <v>999</v>
      </c>
      <c r="K899" s="395">
        <v>99</v>
      </c>
      <c r="L899" s="395">
        <v>99</v>
      </c>
      <c r="M899" s="395">
        <v>62</v>
      </c>
      <c r="N899" s="395">
        <v>99</v>
      </c>
      <c r="O899" s="395">
        <v>99</v>
      </c>
      <c r="P899" s="395">
        <v>9999</v>
      </c>
      <c r="Q899" s="395">
        <v>2071</v>
      </c>
      <c r="R899" s="395">
        <v>162620</v>
      </c>
      <c r="S899" s="395">
        <v>162610</v>
      </c>
      <c r="T899" s="395">
        <v>16.998530316074287</v>
      </c>
      <c r="U899" s="395">
        <v>62</v>
      </c>
      <c r="V899" s="395">
        <v>86.832669915983871</v>
      </c>
      <c r="W899" s="395">
        <v>80.144993542832992</v>
      </c>
      <c r="X899" s="395">
        <v>3.3974910835075636</v>
      </c>
      <c r="Y899" s="395">
        <v>6.7949821670151271</v>
      </c>
      <c r="Z899" s="395">
        <v>52.069241175747152</v>
      </c>
      <c r="AA899" s="395">
        <v>9.6705000257151656</v>
      </c>
      <c r="AB899" s="395">
        <v>0</v>
      </c>
      <c r="AC899" s="395"/>
      <c r="AD899" s="395">
        <v>10.283172986783701</v>
      </c>
      <c r="AE899" s="395">
        <v>10.192795284881901</v>
      </c>
      <c r="AF899" s="395">
        <v>3458</v>
      </c>
      <c r="AG899" s="395">
        <v>106</v>
      </c>
      <c r="AH899" s="395">
        <v>2</v>
      </c>
      <c r="AI899" s="395">
        <v>1161</v>
      </c>
      <c r="AJ899" s="395">
        <v>15186</v>
      </c>
      <c r="AK899" s="395">
        <v>4034</v>
      </c>
      <c r="AL899" s="395">
        <v>13202</v>
      </c>
      <c r="AM899" s="395">
        <v>11</v>
      </c>
      <c r="AN899" s="395">
        <v>9058</v>
      </c>
      <c r="AO899" s="395">
        <v>4197</v>
      </c>
      <c r="AP899" s="395"/>
    </row>
    <row r="900" spans="1:42">
      <c r="A900" s="395">
        <v>10</v>
      </c>
      <c r="B900" s="395">
        <v>184</v>
      </c>
      <c r="C900" s="395">
        <v>2016</v>
      </c>
      <c r="D900" s="395">
        <v>99</v>
      </c>
      <c r="E900" s="395">
        <v>99</v>
      </c>
      <c r="F900" s="395">
        <v>99</v>
      </c>
      <c r="G900" s="395">
        <v>99</v>
      </c>
      <c r="H900" s="395">
        <v>99</v>
      </c>
      <c r="I900" s="395">
        <v>99</v>
      </c>
      <c r="J900" s="395">
        <v>999</v>
      </c>
      <c r="K900" s="395">
        <v>99</v>
      </c>
      <c r="L900" s="395">
        <v>99</v>
      </c>
      <c r="M900" s="395">
        <v>63</v>
      </c>
      <c r="N900" s="395">
        <v>99</v>
      </c>
      <c r="O900" s="395">
        <v>99</v>
      </c>
      <c r="P900" s="395">
        <v>9999</v>
      </c>
      <c r="Q900" s="395">
        <v>2026</v>
      </c>
      <c r="R900" s="395">
        <v>125024</v>
      </c>
      <c r="S900" s="395">
        <v>125022</v>
      </c>
      <c r="T900" s="395">
        <v>16.999472101356538</v>
      </c>
      <c r="U900" s="395">
        <v>63</v>
      </c>
      <c r="V900" s="395">
        <v>85.551945241170785</v>
      </c>
      <c r="W900" s="395">
        <v>78.963596007103391</v>
      </c>
      <c r="X900" s="395">
        <v>3.4361402610698746</v>
      </c>
      <c r="Y900" s="395">
        <v>6.8722805221397492</v>
      </c>
      <c r="Z900" s="395">
        <v>47.352508318402883</v>
      </c>
      <c r="AA900" s="395">
        <v>9.989648240815594</v>
      </c>
      <c r="AB900" s="395">
        <v>0</v>
      </c>
      <c r="AC900" s="395"/>
      <c r="AD900" s="395">
        <v>7.9058136729777742</v>
      </c>
      <c r="AE900" s="395">
        <v>7.7211682073628483</v>
      </c>
      <c r="AF900" s="395">
        <v>2793</v>
      </c>
      <c r="AG900" s="395">
        <v>88</v>
      </c>
      <c r="AH900" s="395">
        <v>1</v>
      </c>
      <c r="AI900" s="395">
        <v>983</v>
      </c>
      <c r="AJ900" s="395">
        <v>12160</v>
      </c>
      <c r="AK900" s="395">
        <v>3189</v>
      </c>
      <c r="AL900" s="395">
        <v>10602</v>
      </c>
      <c r="AM900" s="395">
        <v>16</v>
      </c>
      <c r="AN900" s="395">
        <v>7035</v>
      </c>
      <c r="AO900" s="395">
        <v>3258</v>
      </c>
      <c r="AP900" s="395"/>
    </row>
    <row r="901" spans="1:42">
      <c r="A901" s="395">
        <v>10</v>
      </c>
      <c r="B901" s="395">
        <v>185</v>
      </c>
      <c r="C901" s="395">
        <v>2016</v>
      </c>
      <c r="D901" s="395">
        <v>99</v>
      </c>
      <c r="E901" s="395">
        <v>99</v>
      </c>
      <c r="F901" s="395">
        <v>99</v>
      </c>
      <c r="G901" s="395">
        <v>99</v>
      </c>
      <c r="H901" s="395">
        <v>99</v>
      </c>
      <c r="I901" s="395">
        <v>99</v>
      </c>
      <c r="J901" s="395">
        <v>999</v>
      </c>
      <c r="K901" s="395">
        <v>99</v>
      </c>
      <c r="L901" s="395">
        <v>99</v>
      </c>
      <c r="M901" s="395">
        <v>64</v>
      </c>
      <c r="N901" s="395">
        <v>99</v>
      </c>
      <c r="O901" s="395">
        <v>99</v>
      </c>
      <c r="P901" s="395">
        <v>9999</v>
      </c>
      <c r="Q901" s="395">
        <v>1940</v>
      </c>
      <c r="R901" s="395">
        <v>88234</v>
      </c>
      <c r="S901" s="395">
        <v>88233</v>
      </c>
      <c r="T901" s="395">
        <v>16.999637328014149</v>
      </c>
      <c r="U901" s="395">
        <v>64</v>
      </c>
      <c r="V901" s="395">
        <v>84.11348416980185</v>
      </c>
      <c r="W901" s="395">
        <v>77.636286876791488</v>
      </c>
      <c r="X901" s="395">
        <v>3.5292517623591801</v>
      </c>
      <c r="Y901" s="395">
        <v>7.0585035247183603</v>
      </c>
      <c r="Z901" s="395">
        <v>42.114151007548095</v>
      </c>
      <c r="AA901" s="395">
        <v>10.372455146221029</v>
      </c>
      <c r="AB901" s="395">
        <v>0</v>
      </c>
      <c r="AC901" s="395"/>
      <c r="AD901" s="395">
        <v>5.5794212600902302</v>
      </c>
      <c r="AE901" s="395">
        <v>5.357540413696972</v>
      </c>
      <c r="AF901" s="395">
        <v>1982</v>
      </c>
      <c r="AG901" s="395">
        <v>100</v>
      </c>
      <c r="AH901" s="395">
        <v>0</v>
      </c>
      <c r="AI901" s="395">
        <v>797</v>
      </c>
      <c r="AJ901" s="395">
        <v>8876</v>
      </c>
      <c r="AK901" s="395">
        <v>2466</v>
      </c>
      <c r="AL901" s="395">
        <v>7903</v>
      </c>
      <c r="AM901" s="395">
        <v>13</v>
      </c>
      <c r="AN901" s="395">
        <v>4922</v>
      </c>
      <c r="AO901" s="395">
        <v>2309</v>
      </c>
      <c r="AP901" s="395"/>
    </row>
    <row r="902" spans="1:42">
      <c r="A902" s="395">
        <v>10</v>
      </c>
      <c r="B902" s="395">
        <v>186</v>
      </c>
      <c r="C902" s="395">
        <v>2016</v>
      </c>
      <c r="D902" s="395">
        <v>99</v>
      </c>
      <c r="E902" s="395">
        <v>99</v>
      </c>
      <c r="F902" s="395">
        <v>99</v>
      </c>
      <c r="G902" s="395">
        <v>99</v>
      </c>
      <c r="H902" s="395">
        <v>99</v>
      </c>
      <c r="I902" s="395">
        <v>99</v>
      </c>
      <c r="J902" s="395">
        <v>999</v>
      </c>
      <c r="K902" s="395">
        <v>99</v>
      </c>
      <c r="L902" s="395">
        <v>99</v>
      </c>
      <c r="M902" s="395">
        <v>65</v>
      </c>
      <c r="N902" s="395">
        <v>99</v>
      </c>
      <c r="O902" s="395">
        <v>99</v>
      </c>
      <c r="P902" s="395">
        <v>9999</v>
      </c>
      <c r="Q902" s="395">
        <v>1860</v>
      </c>
      <c r="R902" s="395">
        <v>57383</v>
      </c>
      <c r="S902" s="395">
        <v>57383</v>
      </c>
      <c r="T902" s="395">
        <v>16.999424916787206</v>
      </c>
      <c r="U902" s="395">
        <v>65</v>
      </c>
      <c r="V902" s="395">
        <v>82.364645351475488</v>
      </c>
      <c r="W902" s="395">
        <v>76.022567659411393</v>
      </c>
      <c r="X902" s="395">
        <v>3.5742293013610298</v>
      </c>
      <c r="Y902" s="395">
        <v>7.1484586027220596</v>
      </c>
      <c r="Z902" s="395">
        <v>36.099541676106163</v>
      </c>
      <c r="AA902" s="395">
        <v>10.814383005428841</v>
      </c>
      <c r="AB902" s="395">
        <v>0</v>
      </c>
      <c r="AC902" s="395"/>
      <c r="AD902" s="395">
        <v>3.6285777610417487</v>
      </c>
      <c r="AE902" s="395">
        <v>3.4118932689253176</v>
      </c>
      <c r="AF902" s="395">
        <v>1455</v>
      </c>
      <c r="AG902" s="395">
        <v>68</v>
      </c>
      <c r="AH902" s="395">
        <v>1</v>
      </c>
      <c r="AI902" s="395">
        <v>656</v>
      </c>
      <c r="AJ902" s="395">
        <v>6084</v>
      </c>
      <c r="AK902" s="395">
        <v>1705</v>
      </c>
      <c r="AL902" s="395">
        <v>5306</v>
      </c>
      <c r="AM902" s="395">
        <v>2</v>
      </c>
      <c r="AN902" s="395">
        <v>3349</v>
      </c>
      <c r="AO902" s="395">
        <v>1530</v>
      </c>
      <c r="AP902" s="395"/>
    </row>
    <row r="903" spans="1:42">
      <c r="A903" s="395">
        <v>10</v>
      </c>
      <c r="B903" s="395">
        <v>187</v>
      </c>
      <c r="C903" s="395">
        <v>2016</v>
      </c>
      <c r="D903" s="395">
        <v>99</v>
      </c>
      <c r="E903" s="395">
        <v>99</v>
      </c>
      <c r="F903" s="395">
        <v>99</v>
      </c>
      <c r="G903" s="395">
        <v>99</v>
      </c>
      <c r="H903" s="395">
        <v>99</v>
      </c>
      <c r="I903" s="395">
        <v>99</v>
      </c>
      <c r="J903" s="395">
        <v>999</v>
      </c>
      <c r="K903" s="395">
        <v>99</v>
      </c>
      <c r="L903" s="395">
        <v>99</v>
      </c>
      <c r="M903" s="395">
        <v>66</v>
      </c>
      <c r="N903" s="395">
        <v>99</v>
      </c>
      <c r="O903" s="395">
        <v>99</v>
      </c>
      <c r="P903" s="395">
        <v>9999</v>
      </c>
      <c r="Q903" s="395">
        <v>1739</v>
      </c>
      <c r="R903" s="395">
        <v>33439</v>
      </c>
      <c r="S903" s="395">
        <v>33434</v>
      </c>
      <c r="T903" s="395">
        <v>16.99683004874548</v>
      </c>
      <c r="U903" s="395">
        <v>66</v>
      </c>
      <c r="V903" s="395">
        <v>80.55254604550386</v>
      </c>
      <c r="W903" s="395">
        <v>74.344852545313358</v>
      </c>
      <c r="X903" s="395">
        <v>3.3613445378151243</v>
      </c>
      <c r="Y903" s="395">
        <v>6.7226890756302486</v>
      </c>
      <c r="Z903" s="395">
        <v>30.957863572475254</v>
      </c>
      <c r="AA903" s="395">
        <v>11.105447961738736</v>
      </c>
      <c r="AB903" s="395">
        <v>0</v>
      </c>
      <c r="AC903" s="395"/>
      <c r="AD903" s="395">
        <v>2.1144940444290996</v>
      </c>
      <c r="AE903" s="395">
        <v>1.9440565610175191</v>
      </c>
      <c r="AF903" s="395">
        <v>971</v>
      </c>
      <c r="AG903" s="395">
        <v>48</v>
      </c>
      <c r="AH903" s="395">
        <v>0</v>
      </c>
      <c r="AI903" s="395">
        <v>461</v>
      </c>
      <c r="AJ903" s="395">
        <v>3664</v>
      </c>
      <c r="AK903" s="395">
        <v>1067</v>
      </c>
      <c r="AL903" s="395">
        <v>3208</v>
      </c>
      <c r="AM903" s="395">
        <v>6</v>
      </c>
      <c r="AN903" s="395">
        <v>1938</v>
      </c>
      <c r="AO903" s="395">
        <v>981</v>
      </c>
      <c r="AP903" s="395"/>
    </row>
    <row r="904" spans="1:42">
      <c r="A904" s="395">
        <v>10</v>
      </c>
      <c r="B904" s="395">
        <v>188</v>
      </c>
      <c r="C904" s="395">
        <v>2016</v>
      </c>
      <c r="D904" s="395">
        <v>99</v>
      </c>
      <c r="E904" s="395">
        <v>99</v>
      </c>
      <c r="F904" s="395">
        <v>99</v>
      </c>
      <c r="G904" s="395">
        <v>99</v>
      </c>
      <c r="H904" s="395">
        <v>99</v>
      </c>
      <c r="I904" s="395">
        <v>99</v>
      </c>
      <c r="J904" s="395">
        <v>999</v>
      </c>
      <c r="K904" s="395">
        <v>99</v>
      </c>
      <c r="L904" s="395">
        <v>99</v>
      </c>
      <c r="M904" s="395">
        <v>67</v>
      </c>
      <c r="N904" s="395">
        <v>99</v>
      </c>
      <c r="O904" s="395">
        <v>99</v>
      </c>
      <c r="P904" s="395">
        <v>9999</v>
      </c>
      <c r="Q904" s="395">
        <v>1537</v>
      </c>
      <c r="R904" s="395">
        <v>17060</v>
      </c>
      <c r="S904" s="395">
        <v>17059</v>
      </c>
      <c r="T904" s="395">
        <v>16.99900351699883</v>
      </c>
      <c r="U904" s="395">
        <v>67</v>
      </c>
      <c r="V904" s="395">
        <v>77.961503435562605</v>
      </c>
      <c r="W904" s="395">
        <v>71.956415968110448</v>
      </c>
      <c r="X904" s="395">
        <v>3.3939038686987111</v>
      </c>
      <c r="Y904" s="395">
        <v>6.7878077373974222</v>
      </c>
      <c r="Z904" s="395">
        <v>28.311840562719809</v>
      </c>
      <c r="AA904" s="395">
        <v>11.494389237974527</v>
      </c>
      <c r="AB904" s="395">
        <v>0</v>
      </c>
      <c r="AC904" s="395"/>
      <c r="AD904" s="395">
        <v>1.0787783246496736</v>
      </c>
      <c r="AE904" s="395">
        <v>0.96004755661627827</v>
      </c>
      <c r="AF904" s="395">
        <v>544</v>
      </c>
      <c r="AG904" s="395">
        <v>20</v>
      </c>
      <c r="AH904" s="395">
        <v>0</v>
      </c>
      <c r="AI904" s="395">
        <v>289</v>
      </c>
      <c r="AJ904" s="395">
        <v>1908</v>
      </c>
      <c r="AK904" s="395">
        <v>603</v>
      </c>
      <c r="AL904" s="395">
        <v>1673</v>
      </c>
      <c r="AM904" s="395">
        <v>2</v>
      </c>
      <c r="AN904" s="395">
        <v>1021</v>
      </c>
      <c r="AO904" s="395">
        <v>553</v>
      </c>
      <c r="AP904" s="395"/>
    </row>
    <row r="905" spans="1:42">
      <c r="A905" s="395">
        <v>10</v>
      </c>
      <c r="B905" s="395">
        <v>189</v>
      </c>
      <c r="C905" s="395">
        <v>2016</v>
      </c>
      <c r="D905" s="395">
        <v>99</v>
      </c>
      <c r="E905" s="395">
        <v>99</v>
      </c>
      <c r="F905" s="395">
        <v>99</v>
      </c>
      <c r="G905" s="395">
        <v>99</v>
      </c>
      <c r="H905" s="395">
        <v>99</v>
      </c>
      <c r="I905" s="395">
        <v>99</v>
      </c>
      <c r="J905" s="395">
        <v>999</v>
      </c>
      <c r="K905" s="395">
        <v>99</v>
      </c>
      <c r="L905" s="395">
        <v>99</v>
      </c>
      <c r="M905" s="395">
        <v>68</v>
      </c>
      <c r="N905" s="395">
        <v>99</v>
      </c>
      <c r="O905" s="395">
        <v>99</v>
      </c>
      <c r="P905" s="395">
        <v>9999</v>
      </c>
      <c r="Q905" s="395">
        <v>1330</v>
      </c>
      <c r="R905" s="395">
        <v>10556</v>
      </c>
      <c r="S905" s="395">
        <v>10554</v>
      </c>
      <c r="T905" s="395">
        <v>16.996779082985977</v>
      </c>
      <c r="U905" s="395">
        <v>68</v>
      </c>
      <c r="V905" s="395">
        <v>74.137136341173644</v>
      </c>
      <c r="W905" s="395">
        <v>68.421982186848638</v>
      </c>
      <c r="X905" s="395">
        <v>3.45774914740432</v>
      </c>
      <c r="Y905" s="395">
        <v>6.9154982948086401</v>
      </c>
      <c r="Z905" s="395">
        <v>26.496779082985995</v>
      </c>
      <c r="AA905" s="395">
        <v>12.471493970128089</v>
      </c>
      <c r="AB905" s="395">
        <v>0</v>
      </c>
      <c r="AC905" s="395"/>
      <c r="AD905" s="395">
        <v>0.66750199267303378</v>
      </c>
      <c r="AE905" s="395">
        <v>0.56478401329695038</v>
      </c>
      <c r="AF905" s="395">
        <v>452</v>
      </c>
      <c r="AG905" s="395">
        <v>27</v>
      </c>
      <c r="AH905" s="395">
        <v>0</v>
      </c>
      <c r="AI905" s="395">
        <v>226</v>
      </c>
      <c r="AJ905" s="395">
        <v>1275</v>
      </c>
      <c r="AK905" s="395">
        <v>377</v>
      </c>
      <c r="AL905" s="395">
        <v>1057</v>
      </c>
      <c r="AM905" s="395">
        <v>1</v>
      </c>
      <c r="AN905" s="395">
        <v>658</v>
      </c>
      <c r="AO905" s="395">
        <v>371</v>
      </c>
      <c r="AP905" s="395"/>
    </row>
    <row r="906" spans="1:42">
      <c r="A906" s="395">
        <v>10</v>
      </c>
      <c r="B906" s="395">
        <v>190</v>
      </c>
      <c r="C906" s="395">
        <v>2015</v>
      </c>
      <c r="D906" s="395">
        <v>99</v>
      </c>
      <c r="E906" s="395">
        <v>99</v>
      </c>
      <c r="F906" s="395">
        <v>99</v>
      </c>
      <c r="G906" s="395">
        <v>99</v>
      </c>
      <c r="H906" s="395">
        <v>99</v>
      </c>
      <c r="I906" s="395">
        <v>99</v>
      </c>
      <c r="J906" s="395">
        <v>999</v>
      </c>
      <c r="K906" s="395">
        <v>99</v>
      </c>
      <c r="L906" s="395">
        <v>99</v>
      </c>
      <c r="M906" s="395">
        <v>48</v>
      </c>
      <c r="N906" s="395">
        <v>99</v>
      </c>
      <c r="O906" s="395">
        <v>99</v>
      </c>
      <c r="P906" s="395">
        <v>9999</v>
      </c>
      <c r="Q906" s="395">
        <v>83</v>
      </c>
      <c r="R906" s="395">
        <v>177</v>
      </c>
      <c r="S906" s="395">
        <v>78</v>
      </c>
      <c r="T906" s="395">
        <v>3.71186440677966</v>
      </c>
      <c r="U906" s="395">
        <v>48</v>
      </c>
      <c r="V906" s="395">
        <v>126.82723560296689</v>
      </c>
      <c r="W906" s="395">
        <v>77.766666666666652</v>
      </c>
      <c r="X906" s="395">
        <v>0.56497175141242917</v>
      </c>
      <c r="Y906" s="395">
        <v>1.1299435028248583</v>
      </c>
      <c r="Z906" s="395"/>
      <c r="AA906" s="395">
        <v>20.149159597328936</v>
      </c>
      <c r="AB906" s="395">
        <v>0</v>
      </c>
      <c r="AC906" s="395"/>
      <c r="AD906" s="395">
        <v>1.1637249190981065E-2</v>
      </c>
      <c r="AE906" s="395">
        <v>4.9176902402704959E-3</v>
      </c>
      <c r="AF906" s="395">
        <v>0</v>
      </c>
      <c r="AG906" s="395">
        <v>0</v>
      </c>
      <c r="AH906" s="395">
        <v>0</v>
      </c>
      <c r="AI906" s="395">
        <v>0</v>
      </c>
      <c r="AJ906" s="395">
        <v>0</v>
      </c>
      <c r="AK906" s="395">
        <v>0</v>
      </c>
      <c r="AL906" s="395">
        <v>0</v>
      </c>
      <c r="AM906" s="395">
        <v>0</v>
      </c>
      <c r="AN906" s="395">
        <v>9</v>
      </c>
      <c r="AO906" s="395">
        <v>2</v>
      </c>
      <c r="AP906" s="395"/>
    </row>
    <row r="907" spans="1:42">
      <c r="A907" s="395">
        <v>10</v>
      </c>
      <c r="B907" s="395">
        <v>191</v>
      </c>
      <c r="C907" s="395">
        <v>2015</v>
      </c>
      <c r="D907" s="395">
        <v>99</v>
      </c>
      <c r="E907" s="395">
        <v>99</v>
      </c>
      <c r="F907" s="395">
        <v>99</v>
      </c>
      <c r="G907" s="395">
        <v>99</v>
      </c>
      <c r="H907" s="395">
        <v>99</v>
      </c>
      <c r="I907" s="395">
        <v>99</v>
      </c>
      <c r="J907" s="395">
        <v>999</v>
      </c>
      <c r="K907" s="395">
        <v>99</v>
      </c>
      <c r="L907" s="395">
        <v>99</v>
      </c>
      <c r="M907" s="395">
        <v>49</v>
      </c>
      <c r="N907" s="395">
        <v>99</v>
      </c>
      <c r="O907" s="395">
        <v>99</v>
      </c>
      <c r="P907" s="395">
        <v>9999</v>
      </c>
      <c r="Q907" s="395">
        <v>55</v>
      </c>
      <c r="R907" s="395">
        <v>75</v>
      </c>
      <c r="S907" s="395">
        <v>75</v>
      </c>
      <c r="T907" s="395">
        <v>8.68</v>
      </c>
      <c r="U907" s="395">
        <v>49</v>
      </c>
      <c r="V907" s="395">
        <v>88.16323582520765</v>
      </c>
      <c r="W907" s="395">
        <v>81.374666666666641</v>
      </c>
      <c r="X907" s="395">
        <v>0</v>
      </c>
      <c r="Y907" s="395">
        <v>0</v>
      </c>
      <c r="Z907" s="395"/>
      <c r="AA907" s="395">
        <v>13.573141059542047</v>
      </c>
      <c r="AB907" s="395">
        <v>0</v>
      </c>
      <c r="AC907" s="395"/>
      <c r="AD907" s="395">
        <v>4.9310377927885857E-3</v>
      </c>
      <c r="AE907" s="395">
        <v>4.9479302491666176E-3</v>
      </c>
      <c r="AF907" s="395">
        <v>0</v>
      </c>
      <c r="AG907" s="395">
        <v>0</v>
      </c>
      <c r="AH907" s="395">
        <v>0</v>
      </c>
      <c r="AI907" s="395">
        <v>0</v>
      </c>
      <c r="AJ907" s="395">
        <v>0</v>
      </c>
      <c r="AK907" s="395">
        <v>0</v>
      </c>
      <c r="AL907" s="395">
        <v>0</v>
      </c>
      <c r="AM907" s="395">
        <v>0</v>
      </c>
      <c r="AN907" s="395">
        <v>0</v>
      </c>
      <c r="AO907" s="395">
        <v>1</v>
      </c>
      <c r="AP907" s="395"/>
    </row>
    <row r="908" spans="1:42">
      <c r="A908" s="395">
        <v>10</v>
      </c>
      <c r="B908" s="395">
        <v>192</v>
      </c>
      <c r="C908" s="395">
        <v>2015</v>
      </c>
      <c r="D908" s="395">
        <v>99</v>
      </c>
      <c r="E908" s="395">
        <v>99</v>
      </c>
      <c r="F908" s="395">
        <v>99</v>
      </c>
      <c r="G908" s="395">
        <v>99</v>
      </c>
      <c r="H908" s="395">
        <v>99</v>
      </c>
      <c r="I908" s="395">
        <v>99</v>
      </c>
      <c r="J908" s="395">
        <v>999</v>
      </c>
      <c r="K908" s="395">
        <v>99</v>
      </c>
      <c r="L908" s="395">
        <v>99</v>
      </c>
      <c r="M908" s="395">
        <v>50</v>
      </c>
      <c r="N908" s="395">
        <v>99</v>
      </c>
      <c r="O908" s="395">
        <v>99</v>
      </c>
      <c r="P908" s="395">
        <v>9999</v>
      </c>
      <c r="Q908" s="395">
        <v>87</v>
      </c>
      <c r="R908" s="395">
        <v>141</v>
      </c>
      <c r="S908" s="395">
        <v>121</v>
      </c>
      <c r="T908" s="395">
        <v>9.4397163120567384</v>
      </c>
      <c r="U908" s="395">
        <v>50</v>
      </c>
      <c r="V908" s="395">
        <v>100.40919387910424</v>
      </c>
      <c r="W908" s="395">
        <v>86.880165289256226</v>
      </c>
      <c r="X908" s="395">
        <v>0.70921985815602817</v>
      </c>
      <c r="Y908" s="395">
        <v>1.4184397163120563</v>
      </c>
      <c r="Z908" s="395"/>
      <c r="AA908" s="395">
        <v>20.579901211059656</v>
      </c>
      <c r="AB908" s="395">
        <v>0</v>
      </c>
      <c r="AC908" s="395"/>
      <c r="AD908" s="395">
        <v>9.2703510504425438E-3</v>
      </c>
      <c r="AE908" s="395">
        <v>8.5227370917016019E-3</v>
      </c>
      <c r="AF908" s="395">
        <v>0</v>
      </c>
      <c r="AG908" s="395">
        <v>0</v>
      </c>
      <c r="AH908" s="395">
        <v>0</v>
      </c>
      <c r="AI908" s="395">
        <v>0</v>
      </c>
      <c r="AJ908" s="395">
        <v>0</v>
      </c>
      <c r="AK908" s="395">
        <v>0</v>
      </c>
      <c r="AL908" s="395">
        <v>0</v>
      </c>
      <c r="AM908" s="395">
        <v>0</v>
      </c>
      <c r="AN908" s="395">
        <v>1</v>
      </c>
      <c r="AO908" s="395">
        <v>4</v>
      </c>
      <c r="AP908" s="395"/>
    </row>
    <row r="909" spans="1:42">
      <c r="A909" s="395">
        <v>10</v>
      </c>
      <c r="B909" s="395">
        <v>193</v>
      </c>
      <c r="C909" s="395">
        <v>2015</v>
      </c>
      <c r="D909" s="395">
        <v>99</v>
      </c>
      <c r="E909" s="395">
        <v>99</v>
      </c>
      <c r="F909" s="395">
        <v>99</v>
      </c>
      <c r="G909" s="395">
        <v>99</v>
      </c>
      <c r="H909" s="395">
        <v>99</v>
      </c>
      <c r="I909" s="395">
        <v>99</v>
      </c>
      <c r="J909" s="395">
        <v>999</v>
      </c>
      <c r="K909" s="395">
        <v>99</v>
      </c>
      <c r="L909" s="395">
        <v>99</v>
      </c>
      <c r="M909" s="395">
        <v>51</v>
      </c>
      <c r="N909" s="395">
        <v>99</v>
      </c>
      <c r="O909" s="395">
        <v>99</v>
      </c>
      <c r="P909" s="395">
        <v>9999</v>
      </c>
      <c r="Q909" s="395">
        <v>174</v>
      </c>
      <c r="R909" s="395">
        <v>243</v>
      </c>
      <c r="S909" s="395">
        <v>243</v>
      </c>
      <c r="T909" s="395">
        <v>11</v>
      </c>
      <c r="U909" s="395">
        <v>51</v>
      </c>
      <c r="V909" s="395">
        <v>86.530324714988254</v>
      </c>
      <c r="W909" s="395">
        <v>79.867489711934141</v>
      </c>
      <c r="X909" s="395">
        <v>2.4691358024691361</v>
      </c>
      <c r="Y909" s="395">
        <v>4.9382716049382722</v>
      </c>
      <c r="Z909" s="395"/>
      <c r="AA909" s="395">
        <v>12.425980543356912</v>
      </c>
      <c r="AB909" s="395">
        <v>0</v>
      </c>
      <c r="AC909" s="395"/>
      <c r="AD909" s="395">
        <v>1.5976562448635025E-2</v>
      </c>
      <c r="AE909" s="395">
        <v>1.5734371170352101E-2</v>
      </c>
      <c r="AF909" s="395">
        <v>0</v>
      </c>
      <c r="AG909" s="395">
        <v>0</v>
      </c>
      <c r="AH909" s="395">
        <v>0</v>
      </c>
      <c r="AI909" s="395">
        <v>0</v>
      </c>
      <c r="AJ909" s="395">
        <v>0</v>
      </c>
      <c r="AK909" s="395">
        <v>0</v>
      </c>
      <c r="AL909" s="395">
        <v>0</v>
      </c>
      <c r="AM909" s="395">
        <v>0</v>
      </c>
      <c r="AN909" s="395">
        <v>5</v>
      </c>
      <c r="AO909" s="395">
        <v>3</v>
      </c>
      <c r="AP909" s="395"/>
    </row>
    <row r="910" spans="1:42">
      <c r="A910" s="395">
        <v>10</v>
      </c>
      <c r="B910" s="395">
        <v>194</v>
      </c>
      <c r="C910" s="395">
        <v>2015</v>
      </c>
      <c r="D910" s="395">
        <v>99</v>
      </c>
      <c r="E910" s="395">
        <v>99</v>
      </c>
      <c r="F910" s="395">
        <v>99</v>
      </c>
      <c r="G910" s="395">
        <v>99</v>
      </c>
      <c r="H910" s="395">
        <v>99</v>
      </c>
      <c r="I910" s="395">
        <v>99</v>
      </c>
      <c r="J910" s="395">
        <v>999</v>
      </c>
      <c r="K910" s="395">
        <v>99</v>
      </c>
      <c r="L910" s="395">
        <v>99</v>
      </c>
      <c r="M910" s="395">
        <v>52</v>
      </c>
      <c r="N910" s="395">
        <v>99</v>
      </c>
      <c r="O910" s="395">
        <v>99</v>
      </c>
      <c r="P910" s="395">
        <v>9999</v>
      </c>
      <c r="Q910" s="395">
        <v>398</v>
      </c>
      <c r="R910" s="395">
        <v>658</v>
      </c>
      <c r="S910" s="395">
        <v>658</v>
      </c>
      <c r="T910" s="395">
        <v>11.045592705167175</v>
      </c>
      <c r="U910" s="395">
        <v>52</v>
      </c>
      <c r="V910" s="395">
        <v>86.115712276934943</v>
      </c>
      <c r="W910" s="395">
        <v>79.484802431610987</v>
      </c>
      <c r="X910" s="395">
        <v>0.60790273556231011</v>
      </c>
      <c r="Y910" s="395">
        <v>1.2158054711246202</v>
      </c>
      <c r="Z910" s="395"/>
      <c r="AA910" s="395">
        <v>11.372314006956053</v>
      </c>
      <c r="AB910" s="395">
        <v>0</v>
      </c>
      <c r="AC910" s="395"/>
      <c r="AD910" s="395">
        <v>4.3261638235398553E-2</v>
      </c>
      <c r="AE910" s="395">
        <v>4.2401681106595562E-2</v>
      </c>
      <c r="AF910" s="395">
        <v>0</v>
      </c>
      <c r="AG910" s="395">
        <v>0</v>
      </c>
      <c r="AH910" s="395">
        <v>0</v>
      </c>
      <c r="AI910" s="395">
        <v>0</v>
      </c>
      <c r="AJ910" s="395">
        <v>0</v>
      </c>
      <c r="AK910" s="395">
        <v>0</v>
      </c>
      <c r="AL910" s="395">
        <v>0</v>
      </c>
      <c r="AM910" s="395">
        <v>0</v>
      </c>
      <c r="AN910" s="395">
        <v>11</v>
      </c>
      <c r="AO910" s="395">
        <v>8</v>
      </c>
      <c r="AP910" s="395"/>
    </row>
    <row r="911" spans="1:42">
      <c r="A911" s="395">
        <v>10</v>
      </c>
      <c r="B911" s="395">
        <v>195</v>
      </c>
      <c r="C911" s="395">
        <v>2015</v>
      </c>
      <c r="D911" s="395">
        <v>99</v>
      </c>
      <c r="E911" s="395">
        <v>99</v>
      </c>
      <c r="F911" s="395">
        <v>99</v>
      </c>
      <c r="G911" s="395">
        <v>99</v>
      </c>
      <c r="H911" s="395">
        <v>99</v>
      </c>
      <c r="I911" s="395">
        <v>99</v>
      </c>
      <c r="J911" s="395">
        <v>999</v>
      </c>
      <c r="K911" s="395">
        <v>99</v>
      </c>
      <c r="L911" s="395">
        <v>99</v>
      </c>
      <c r="M911" s="395">
        <v>53</v>
      </c>
      <c r="N911" s="395">
        <v>99</v>
      </c>
      <c r="O911" s="395">
        <v>99</v>
      </c>
      <c r="P911" s="395">
        <v>9999</v>
      </c>
      <c r="Q911" s="395">
        <v>821</v>
      </c>
      <c r="R911" s="395">
        <v>2111</v>
      </c>
      <c r="S911" s="395">
        <v>2111</v>
      </c>
      <c r="T911" s="395">
        <v>11.012790146849836</v>
      </c>
      <c r="U911" s="395">
        <v>53</v>
      </c>
      <c r="V911" s="395">
        <v>87.039461562583398</v>
      </c>
      <c r="W911" s="395">
        <v>80.337423022264389</v>
      </c>
      <c r="X911" s="395">
        <v>1.6579819990525817</v>
      </c>
      <c r="Y911" s="395">
        <v>3.3159639981051634</v>
      </c>
      <c r="Z911" s="395"/>
      <c r="AA911" s="395">
        <v>9.1074116641281755</v>
      </c>
      <c r="AB911" s="395">
        <v>0</v>
      </c>
      <c r="AC911" s="395"/>
      <c r="AD911" s="395">
        <v>0.1387922770743561</v>
      </c>
      <c r="AE911" s="395">
        <v>0.13749256463039117</v>
      </c>
      <c r="AF911" s="395">
        <v>0</v>
      </c>
      <c r="AG911" s="395">
        <v>0</v>
      </c>
      <c r="AH911" s="395">
        <v>0</v>
      </c>
      <c r="AI911" s="395">
        <v>0</v>
      </c>
      <c r="AJ911" s="395">
        <v>0</v>
      </c>
      <c r="AK911" s="395">
        <v>0</v>
      </c>
      <c r="AL911" s="395">
        <v>0</v>
      </c>
      <c r="AM911" s="395">
        <v>0</v>
      </c>
      <c r="AN911" s="395">
        <v>32</v>
      </c>
      <c r="AO911" s="395">
        <v>31</v>
      </c>
      <c r="AP911" s="395"/>
    </row>
    <row r="912" spans="1:42">
      <c r="A912" s="395">
        <v>10</v>
      </c>
      <c r="B912" s="395">
        <v>196</v>
      </c>
      <c r="C912" s="395">
        <v>2015</v>
      </c>
      <c r="D912" s="395">
        <v>99</v>
      </c>
      <c r="E912" s="395">
        <v>99</v>
      </c>
      <c r="F912" s="395">
        <v>99</v>
      </c>
      <c r="G912" s="395">
        <v>99</v>
      </c>
      <c r="H912" s="395">
        <v>99</v>
      </c>
      <c r="I912" s="395">
        <v>99</v>
      </c>
      <c r="J912" s="395">
        <v>999</v>
      </c>
      <c r="K912" s="395">
        <v>99</v>
      </c>
      <c r="L912" s="395">
        <v>99</v>
      </c>
      <c r="M912" s="395">
        <v>54</v>
      </c>
      <c r="N912" s="395">
        <v>99</v>
      </c>
      <c r="O912" s="395">
        <v>99</v>
      </c>
      <c r="P912" s="395">
        <v>9999</v>
      </c>
      <c r="Q912" s="395">
        <v>1384</v>
      </c>
      <c r="R912" s="395">
        <v>8936</v>
      </c>
      <c r="S912" s="395">
        <v>8936</v>
      </c>
      <c r="T912" s="395">
        <v>11.006378692927482</v>
      </c>
      <c r="U912" s="395">
        <v>54</v>
      </c>
      <c r="V912" s="395">
        <v>88.516049121670193</v>
      </c>
      <c r="W912" s="395">
        <v>81.700313339301587</v>
      </c>
      <c r="X912" s="395">
        <v>2.2045658012533567</v>
      </c>
      <c r="Y912" s="395">
        <v>4.4091316025067133</v>
      </c>
      <c r="Z912" s="395"/>
      <c r="AA912" s="395">
        <v>8.4500711110545108</v>
      </c>
      <c r="AB912" s="395">
        <v>0</v>
      </c>
      <c r="AC912" s="395"/>
      <c r="AD912" s="395">
        <v>0.58751671621811763</v>
      </c>
      <c r="AE912" s="395">
        <v>0.59188858592028049</v>
      </c>
      <c r="AF912" s="395">
        <v>1</v>
      </c>
      <c r="AG912" s="395">
        <v>0</v>
      </c>
      <c r="AH912" s="395">
        <v>0</v>
      </c>
      <c r="AI912" s="395">
        <v>0</v>
      </c>
      <c r="AJ912" s="395">
        <v>0</v>
      </c>
      <c r="AK912" s="395">
        <v>0</v>
      </c>
      <c r="AL912" s="395">
        <v>0</v>
      </c>
      <c r="AM912" s="395">
        <v>0</v>
      </c>
      <c r="AN912" s="395">
        <v>129</v>
      </c>
      <c r="AO912" s="395">
        <v>118</v>
      </c>
      <c r="AP912" s="395"/>
    </row>
    <row r="913" spans="1:42">
      <c r="A913" s="395">
        <v>10</v>
      </c>
      <c r="B913" s="395">
        <v>197</v>
      </c>
      <c r="C913" s="395">
        <v>2015</v>
      </c>
      <c r="D913" s="395">
        <v>99</v>
      </c>
      <c r="E913" s="395">
        <v>99</v>
      </c>
      <c r="F913" s="395">
        <v>99</v>
      </c>
      <c r="G913" s="395">
        <v>99</v>
      </c>
      <c r="H913" s="395">
        <v>99</v>
      </c>
      <c r="I913" s="395">
        <v>99</v>
      </c>
      <c r="J913" s="395">
        <v>999</v>
      </c>
      <c r="K913" s="395">
        <v>99</v>
      </c>
      <c r="L913" s="395">
        <v>99</v>
      </c>
      <c r="M913" s="395">
        <v>55</v>
      </c>
      <c r="N913" s="395">
        <v>99</v>
      </c>
      <c r="O913" s="395">
        <v>99</v>
      </c>
      <c r="P913" s="395">
        <v>9999</v>
      </c>
      <c r="Q913" s="395">
        <v>1671</v>
      </c>
      <c r="R913" s="395">
        <v>28829</v>
      </c>
      <c r="S913" s="395">
        <v>28756</v>
      </c>
      <c r="T913" s="395">
        <v>13.965486142426029</v>
      </c>
      <c r="U913" s="395">
        <v>55</v>
      </c>
      <c r="V913" s="395">
        <v>90.291430253303233</v>
      </c>
      <c r="W913" s="395">
        <v>83.258130477117987</v>
      </c>
      <c r="X913" s="395">
        <v>2.3240487009608382</v>
      </c>
      <c r="Y913" s="395">
        <v>4.6480974019216763</v>
      </c>
      <c r="Z913" s="395"/>
      <c r="AA913" s="395">
        <v>8.1649773991729546</v>
      </c>
      <c r="AB913" s="395">
        <v>0</v>
      </c>
      <c r="AC913" s="395"/>
      <c r="AD913" s="395">
        <v>1.8954251803773627</v>
      </c>
      <c r="AE913" s="395">
        <v>1.9410119649016833</v>
      </c>
      <c r="AF913" s="395">
        <v>2</v>
      </c>
      <c r="AG913" s="395">
        <v>0</v>
      </c>
      <c r="AH913" s="395">
        <v>0</v>
      </c>
      <c r="AI913" s="395">
        <v>0</v>
      </c>
      <c r="AJ913" s="395">
        <v>1</v>
      </c>
      <c r="AK913" s="395">
        <v>0</v>
      </c>
      <c r="AL913" s="395">
        <v>1</v>
      </c>
      <c r="AM913" s="395">
        <v>0</v>
      </c>
      <c r="AN913" s="395">
        <v>372</v>
      </c>
      <c r="AO913" s="395">
        <v>340</v>
      </c>
      <c r="AP913" s="395"/>
    </row>
    <row r="914" spans="1:42">
      <c r="A914" s="395">
        <v>10</v>
      </c>
      <c r="B914" s="395">
        <v>198</v>
      </c>
      <c r="C914" s="395">
        <v>2015</v>
      </c>
      <c r="D914" s="395">
        <v>99</v>
      </c>
      <c r="E914" s="395">
        <v>99</v>
      </c>
      <c r="F914" s="395">
        <v>99</v>
      </c>
      <c r="G914" s="395">
        <v>99</v>
      </c>
      <c r="H914" s="395">
        <v>99</v>
      </c>
      <c r="I914" s="395">
        <v>99</v>
      </c>
      <c r="J914" s="395">
        <v>999</v>
      </c>
      <c r="K914" s="395">
        <v>99</v>
      </c>
      <c r="L914" s="395">
        <v>99</v>
      </c>
      <c r="M914" s="395">
        <v>56</v>
      </c>
      <c r="N914" s="395">
        <v>99</v>
      </c>
      <c r="O914" s="395">
        <v>99</v>
      </c>
      <c r="P914" s="395">
        <v>9999</v>
      </c>
      <c r="Q914" s="395">
        <v>1849</v>
      </c>
      <c r="R914" s="395">
        <v>65477</v>
      </c>
      <c r="S914" s="395">
        <v>65476</v>
      </c>
      <c r="T914" s="395">
        <v>14.00001527253845</v>
      </c>
      <c r="U914" s="395">
        <v>56</v>
      </c>
      <c r="V914" s="395">
        <v>90.933281848264173</v>
      </c>
      <c r="W914" s="395">
        <v>83.930924308143318</v>
      </c>
      <c r="X914" s="395">
        <v>2.4405516440887638</v>
      </c>
      <c r="Y914" s="395">
        <v>4.8811032881775276</v>
      </c>
      <c r="Z914" s="395"/>
      <c r="AA914" s="395">
        <v>8.1933878414346939</v>
      </c>
      <c r="AB914" s="395">
        <v>0</v>
      </c>
      <c r="AC914" s="395"/>
      <c r="AD914" s="395">
        <v>4.3049274874455774</v>
      </c>
      <c r="AE914" s="395">
        <v>4.4553028304634443</v>
      </c>
      <c r="AF914" s="395">
        <v>8</v>
      </c>
      <c r="AG914" s="395">
        <v>0</v>
      </c>
      <c r="AH914" s="395">
        <v>0</v>
      </c>
      <c r="AI914" s="395">
        <v>1</v>
      </c>
      <c r="AJ914" s="395">
        <v>3</v>
      </c>
      <c r="AK914" s="395">
        <v>0</v>
      </c>
      <c r="AL914" s="395">
        <v>0</v>
      </c>
      <c r="AM914" s="395">
        <v>0</v>
      </c>
      <c r="AN914" s="395">
        <v>759</v>
      </c>
      <c r="AO914" s="395">
        <v>760</v>
      </c>
      <c r="AP914" s="395"/>
    </row>
    <row r="915" spans="1:42">
      <c r="A915" s="395">
        <v>10</v>
      </c>
      <c r="B915" s="395">
        <v>199</v>
      </c>
      <c r="C915" s="395">
        <v>2015</v>
      </c>
      <c r="D915" s="395">
        <v>99</v>
      </c>
      <c r="E915" s="395">
        <v>99</v>
      </c>
      <c r="F915" s="395">
        <v>99</v>
      </c>
      <c r="G915" s="395">
        <v>99</v>
      </c>
      <c r="H915" s="395">
        <v>99</v>
      </c>
      <c r="I915" s="395">
        <v>99</v>
      </c>
      <c r="J915" s="395">
        <v>999</v>
      </c>
      <c r="K915" s="395">
        <v>99</v>
      </c>
      <c r="L915" s="395">
        <v>99</v>
      </c>
      <c r="M915" s="395">
        <v>57</v>
      </c>
      <c r="N915" s="395">
        <v>99</v>
      </c>
      <c r="O915" s="395">
        <v>99</v>
      </c>
      <c r="P915" s="395">
        <v>9999</v>
      </c>
      <c r="Q915" s="395">
        <v>1940</v>
      </c>
      <c r="R915" s="395">
        <v>114769</v>
      </c>
      <c r="S915" s="395">
        <v>114759</v>
      </c>
      <c r="T915" s="395">
        <v>13.999041553032612</v>
      </c>
      <c r="U915" s="395">
        <v>57</v>
      </c>
      <c r="V915" s="395">
        <v>91.180536738743271</v>
      </c>
      <c r="W915" s="395">
        <v>84.156712763269098</v>
      </c>
      <c r="X915" s="395">
        <v>2.4457823976857873</v>
      </c>
      <c r="Y915" s="395">
        <v>4.8915647953715746</v>
      </c>
      <c r="Z915" s="395"/>
      <c r="AA915" s="395">
        <v>8.3138297300033575</v>
      </c>
      <c r="AB915" s="395">
        <v>0</v>
      </c>
      <c r="AC915" s="395"/>
      <c r="AD915" s="395">
        <v>7.5457370192073743</v>
      </c>
      <c r="AE915" s="395">
        <v>7.8297627229067954</v>
      </c>
      <c r="AF915" s="395">
        <v>26</v>
      </c>
      <c r="AG915" s="395">
        <v>0</v>
      </c>
      <c r="AH915" s="395">
        <v>0</v>
      </c>
      <c r="AI915" s="395">
        <v>0</v>
      </c>
      <c r="AJ915" s="395">
        <v>3</v>
      </c>
      <c r="AK915" s="395">
        <v>0</v>
      </c>
      <c r="AL915" s="395">
        <v>5</v>
      </c>
      <c r="AM915" s="395">
        <v>0</v>
      </c>
      <c r="AN915" s="395">
        <v>1387</v>
      </c>
      <c r="AO915" s="395">
        <v>1156</v>
      </c>
      <c r="AP915" s="395"/>
    </row>
    <row r="916" spans="1:42">
      <c r="A916" s="395">
        <v>10</v>
      </c>
      <c r="B916" s="395">
        <v>200</v>
      </c>
      <c r="C916" s="395">
        <v>2015</v>
      </c>
      <c r="D916" s="395">
        <v>99</v>
      </c>
      <c r="E916" s="395">
        <v>99</v>
      </c>
      <c r="F916" s="395">
        <v>99</v>
      </c>
      <c r="G916" s="395">
        <v>99</v>
      </c>
      <c r="H916" s="395">
        <v>99</v>
      </c>
      <c r="I916" s="395">
        <v>99</v>
      </c>
      <c r="J916" s="395">
        <v>999</v>
      </c>
      <c r="K916" s="395">
        <v>99</v>
      </c>
      <c r="L916" s="395">
        <v>99</v>
      </c>
      <c r="M916" s="395">
        <v>58</v>
      </c>
      <c r="N916" s="395">
        <v>99</v>
      </c>
      <c r="O916" s="395">
        <v>99</v>
      </c>
      <c r="P916" s="395">
        <v>9999</v>
      </c>
      <c r="Q916" s="395">
        <v>2004</v>
      </c>
      <c r="R916" s="395">
        <v>159327</v>
      </c>
      <c r="S916" s="395">
        <v>159319</v>
      </c>
      <c r="T916" s="395">
        <v>13.999504164391476</v>
      </c>
      <c r="U916" s="395">
        <v>58</v>
      </c>
      <c r="V916" s="395">
        <v>90.98402418196163</v>
      </c>
      <c r="W916" s="395">
        <v>83.976646225497802</v>
      </c>
      <c r="X916" s="395">
        <v>2.389425521098119</v>
      </c>
      <c r="Y916" s="395">
        <v>4.778851042196238</v>
      </c>
      <c r="Z916" s="395"/>
      <c r="AA916" s="395">
        <v>8.3974900065215117</v>
      </c>
      <c r="AB916" s="395">
        <v>0</v>
      </c>
      <c r="AC916" s="395"/>
      <c r="AD916" s="395">
        <v>10.475299445488362</v>
      </c>
      <c r="AE916" s="395">
        <v>10.846738769272722</v>
      </c>
      <c r="AF916" s="395">
        <v>35</v>
      </c>
      <c r="AG916" s="395">
        <v>0</v>
      </c>
      <c r="AH916" s="395">
        <v>0</v>
      </c>
      <c r="AI916" s="395">
        <v>0</v>
      </c>
      <c r="AJ916" s="395">
        <v>5</v>
      </c>
      <c r="AK916" s="395">
        <v>0</v>
      </c>
      <c r="AL916" s="395">
        <v>12</v>
      </c>
      <c r="AM916" s="395">
        <v>0</v>
      </c>
      <c r="AN916" s="395">
        <v>1889</v>
      </c>
      <c r="AO916" s="395">
        <v>1610</v>
      </c>
      <c r="AP916" s="395"/>
    </row>
    <row r="917" spans="1:42">
      <c r="A917" s="395">
        <v>10</v>
      </c>
      <c r="B917" s="395">
        <v>201</v>
      </c>
      <c r="C917" s="395">
        <v>2015</v>
      </c>
      <c r="D917" s="395">
        <v>99</v>
      </c>
      <c r="E917" s="395">
        <v>99</v>
      </c>
      <c r="F917" s="395">
        <v>99</v>
      </c>
      <c r="G917" s="395">
        <v>99</v>
      </c>
      <c r="H917" s="395">
        <v>99</v>
      </c>
      <c r="I917" s="395">
        <v>99</v>
      </c>
      <c r="J917" s="395">
        <v>999</v>
      </c>
      <c r="K917" s="395">
        <v>99</v>
      </c>
      <c r="L917" s="395">
        <v>99</v>
      </c>
      <c r="M917" s="395">
        <v>59</v>
      </c>
      <c r="N917" s="395">
        <v>99</v>
      </c>
      <c r="O917" s="395">
        <v>99</v>
      </c>
      <c r="P917" s="395">
        <v>9999</v>
      </c>
      <c r="Q917" s="395">
        <v>2003</v>
      </c>
      <c r="R917" s="395">
        <v>189820</v>
      </c>
      <c r="S917" s="395">
        <v>189814</v>
      </c>
      <c r="T917" s="395">
        <v>13.999747128858923</v>
      </c>
      <c r="U917" s="395">
        <v>59</v>
      </c>
      <c r="V917" s="395">
        <v>90.473382501916873</v>
      </c>
      <c r="W917" s="395">
        <v>83.50589998630285</v>
      </c>
      <c r="X917" s="395">
        <v>2.4907807396480872</v>
      </c>
      <c r="Y917" s="395">
        <v>4.9815614792961744</v>
      </c>
      <c r="Z917" s="395"/>
      <c r="AA917" s="395">
        <v>8.5394190405839829</v>
      </c>
      <c r="AB917" s="395">
        <v>0</v>
      </c>
      <c r="AC917" s="395"/>
      <c r="AD917" s="395">
        <v>12.480127917695064</v>
      </c>
      <c r="AE917" s="395">
        <v>12.850454406025632</v>
      </c>
      <c r="AF917" s="395">
        <v>40</v>
      </c>
      <c r="AG917" s="395">
        <v>0</v>
      </c>
      <c r="AH917" s="395">
        <v>0</v>
      </c>
      <c r="AI917" s="395">
        <v>0</v>
      </c>
      <c r="AJ917" s="395">
        <v>5</v>
      </c>
      <c r="AK917" s="395">
        <v>0</v>
      </c>
      <c r="AL917" s="395">
        <v>14</v>
      </c>
      <c r="AM917" s="395">
        <v>0</v>
      </c>
      <c r="AN917" s="395">
        <v>2374</v>
      </c>
      <c r="AO917" s="395">
        <v>1830</v>
      </c>
      <c r="AP917" s="395"/>
    </row>
    <row r="918" spans="1:42">
      <c r="A918" s="395">
        <v>10</v>
      </c>
      <c r="B918" s="395">
        <v>202</v>
      </c>
      <c r="C918" s="395">
        <v>2015</v>
      </c>
      <c r="D918" s="395">
        <v>99</v>
      </c>
      <c r="E918" s="395">
        <v>99</v>
      </c>
      <c r="F918" s="395">
        <v>99</v>
      </c>
      <c r="G918" s="395">
        <v>99</v>
      </c>
      <c r="H918" s="395">
        <v>99</v>
      </c>
      <c r="I918" s="395">
        <v>99</v>
      </c>
      <c r="J918" s="395">
        <v>999</v>
      </c>
      <c r="K918" s="395">
        <v>99</v>
      </c>
      <c r="L918" s="395">
        <v>99</v>
      </c>
      <c r="M918" s="395">
        <v>60</v>
      </c>
      <c r="N918" s="395">
        <v>99</v>
      </c>
      <c r="O918" s="395">
        <v>99</v>
      </c>
      <c r="P918" s="395">
        <v>9999</v>
      </c>
      <c r="Q918" s="395">
        <v>2040</v>
      </c>
      <c r="R918" s="395">
        <v>206144</v>
      </c>
      <c r="S918" s="395">
        <v>205766</v>
      </c>
      <c r="T918" s="395">
        <v>16.96840558056504</v>
      </c>
      <c r="U918" s="395">
        <v>60</v>
      </c>
      <c r="V918" s="395">
        <v>89.638714348541242</v>
      </c>
      <c r="W918" s="395">
        <v>82.684744418417949</v>
      </c>
      <c r="X918" s="395">
        <v>2.5302701024526546</v>
      </c>
      <c r="Y918" s="395">
        <v>5.0605402049053092</v>
      </c>
      <c r="Z918" s="395"/>
      <c r="AA918" s="395">
        <v>8.8967707597158441</v>
      </c>
      <c r="AB918" s="395">
        <v>0</v>
      </c>
      <c r="AC918" s="395"/>
      <c r="AD918" s="395">
        <v>13.55338473008814</v>
      </c>
      <c r="AE918" s="395">
        <v>13.79342399852057</v>
      </c>
      <c r="AF918" s="395">
        <v>82</v>
      </c>
      <c r="AG918" s="395">
        <v>0</v>
      </c>
      <c r="AH918" s="395">
        <v>0</v>
      </c>
      <c r="AI918" s="395">
        <v>3</v>
      </c>
      <c r="AJ918" s="395">
        <v>7</v>
      </c>
      <c r="AK918" s="395">
        <v>1</v>
      </c>
      <c r="AL918" s="395">
        <v>12</v>
      </c>
      <c r="AM918" s="395">
        <v>0</v>
      </c>
      <c r="AN918" s="395">
        <v>2868</v>
      </c>
      <c r="AO918" s="395">
        <v>2050</v>
      </c>
      <c r="AP918" s="395"/>
    </row>
    <row r="919" spans="1:42">
      <c r="A919" s="395">
        <v>10</v>
      </c>
      <c r="B919" s="395">
        <v>203</v>
      </c>
      <c r="C919" s="395">
        <v>2015</v>
      </c>
      <c r="D919" s="395">
        <v>99</v>
      </c>
      <c r="E919" s="395">
        <v>99</v>
      </c>
      <c r="F919" s="395">
        <v>99</v>
      </c>
      <c r="G919" s="395">
        <v>99</v>
      </c>
      <c r="H919" s="395">
        <v>99</v>
      </c>
      <c r="I919" s="395">
        <v>99</v>
      </c>
      <c r="J919" s="395">
        <v>999</v>
      </c>
      <c r="K919" s="395">
        <v>99</v>
      </c>
      <c r="L919" s="395">
        <v>99</v>
      </c>
      <c r="M919" s="395">
        <v>61</v>
      </c>
      <c r="N919" s="395">
        <v>99</v>
      </c>
      <c r="O919" s="395">
        <v>99</v>
      </c>
      <c r="P919" s="395">
        <v>9999</v>
      </c>
      <c r="Q919" s="395">
        <v>1996</v>
      </c>
      <c r="R919" s="395">
        <v>191238</v>
      </c>
      <c r="S919" s="395">
        <v>191163</v>
      </c>
      <c r="T919" s="395">
        <v>16.993191729677161</v>
      </c>
      <c r="U919" s="395">
        <v>61</v>
      </c>
      <c r="V919" s="395">
        <v>88.633249342117651</v>
      </c>
      <c r="W919" s="395">
        <v>81.797171576089099</v>
      </c>
      <c r="X919" s="395">
        <v>2.5125759524780644</v>
      </c>
      <c r="Y919" s="395">
        <v>5.0251519049561288</v>
      </c>
      <c r="Z919" s="395"/>
      <c r="AA919" s="395">
        <v>8.9328616762669544</v>
      </c>
      <c r="AB919" s="395">
        <v>0</v>
      </c>
      <c r="AC919" s="395"/>
      <c r="AD919" s="395">
        <v>12.57335740556405</v>
      </c>
      <c r="AE919" s="395">
        <v>12.676962537678691</v>
      </c>
      <c r="AF919" s="395">
        <v>44</v>
      </c>
      <c r="AG919" s="395">
        <v>0</v>
      </c>
      <c r="AH919" s="395">
        <v>0</v>
      </c>
      <c r="AI919" s="395">
        <v>2</v>
      </c>
      <c r="AJ919" s="395">
        <v>4</v>
      </c>
      <c r="AK919" s="395">
        <v>0</v>
      </c>
      <c r="AL919" s="395">
        <v>15</v>
      </c>
      <c r="AM919" s="395">
        <v>0</v>
      </c>
      <c r="AN919" s="395">
        <v>2843</v>
      </c>
      <c r="AO919" s="395">
        <v>1884</v>
      </c>
      <c r="AP919" s="395"/>
    </row>
    <row r="920" spans="1:42">
      <c r="A920" s="395">
        <v>10</v>
      </c>
      <c r="B920" s="395">
        <v>204</v>
      </c>
      <c r="C920" s="395">
        <v>2015</v>
      </c>
      <c r="D920" s="395">
        <v>99</v>
      </c>
      <c r="E920" s="395">
        <v>99</v>
      </c>
      <c r="F920" s="395">
        <v>99</v>
      </c>
      <c r="G920" s="395">
        <v>99</v>
      </c>
      <c r="H920" s="395">
        <v>99</v>
      </c>
      <c r="I920" s="395">
        <v>99</v>
      </c>
      <c r="J920" s="395">
        <v>999</v>
      </c>
      <c r="K920" s="395">
        <v>99</v>
      </c>
      <c r="L920" s="395">
        <v>99</v>
      </c>
      <c r="M920" s="395">
        <v>62</v>
      </c>
      <c r="N920" s="395">
        <v>99</v>
      </c>
      <c r="O920" s="395">
        <v>99</v>
      </c>
      <c r="P920" s="395">
        <v>9999</v>
      </c>
      <c r="Q920" s="395">
        <v>2007</v>
      </c>
      <c r="R920" s="395">
        <v>169023</v>
      </c>
      <c r="S920" s="395">
        <v>168951</v>
      </c>
      <c r="T920" s="395">
        <v>16.992427066138923</v>
      </c>
      <c r="U920" s="395">
        <v>62</v>
      </c>
      <c r="V920" s="395">
        <v>87.53263565882456</v>
      </c>
      <c r="W920" s="395">
        <v>80.780019058781434</v>
      </c>
      <c r="X920" s="395">
        <v>2.6783337178963809</v>
      </c>
      <c r="Y920" s="395">
        <v>5.3566674357927617</v>
      </c>
      <c r="Z920" s="395"/>
      <c r="AA920" s="395">
        <v>9.2000920343003116</v>
      </c>
      <c r="AB920" s="395">
        <v>0</v>
      </c>
      <c r="AC920" s="395"/>
      <c r="AD920" s="395">
        <v>11.112784011340068</v>
      </c>
      <c r="AE920" s="395">
        <v>11.064653056650439</v>
      </c>
      <c r="AF920" s="395">
        <v>39</v>
      </c>
      <c r="AG920" s="395">
        <v>0</v>
      </c>
      <c r="AH920" s="395">
        <v>0</v>
      </c>
      <c r="AI920" s="395">
        <v>0</v>
      </c>
      <c r="AJ920" s="395">
        <v>9</v>
      </c>
      <c r="AK920" s="395">
        <v>0</v>
      </c>
      <c r="AL920" s="395">
        <v>5</v>
      </c>
      <c r="AM920" s="395">
        <v>0</v>
      </c>
      <c r="AN920" s="395">
        <v>2716</v>
      </c>
      <c r="AO920" s="395">
        <v>1583</v>
      </c>
      <c r="AP920" s="395"/>
    </row>
    <row r="921" spans="1:42">
      <c r="A921" s="395">
        <v>10</v>
      </c>
      <c r="B921" s="395">
        <v>205</v>
      </c>
      <c r="C921" s="395">
        <v>2015</v>
      </c>
      <c r="D921" s="395">
        <v>99</v>
      </c>
      <c r="E921" s="395">
        <v>99</v>
      </c>
      <c r="F921" s="395">
        <v>99</v>
      </c>
      <c r="G921" s="395">
        <v>99</v>
      </c>
      <c r="H921" s="395">
        <v>99</v>
      </c>
      <c r="I921" s="395">
        <v>99</v>
      </c>
      <c r="J921" s="395">
        <v>999</v>
      </c>
      <c r="K921" s="395">
        <v>99</v>
      </c>
      <c r="L921" s="395">
        <v>99</v>
      </c>
      <c r="M921" s="395">
        <v>63</v>
      </c>
      <c r="N921" s="395">
        <v>99</v>
      </c>
      <c r="O921" s="395">
        <v>99</v>
      </c>
      <c r="P921" s="395">
        <v>9999</v>
      </c>
      <c r="Q921" s="395">
        <v>1970</v>
      </c>
      <c r="R921" s="395">
        <v>136209</v>
      </c>
      <c r="S921" s="395">
        <v>136144</v>
      </c>
      <c r="T921" s="395">
        <v>16.991601142362107</v>
      </c>
      <c r="U921" s="395">
        <v>63</v>
      </c>
      <c r="V921" s="395">
        <v>86.256713623088444</v>
      </c>
      <c r="W921" s="395">
        <v>79.600984986485813</v>
      </c>
      <c r="X921" s="395">
        <v>2.691452106688986</v>
      </c>
      <c r="Y921" s="395">
        <v>5.3829042133779721</v>
      </c>
      <c r="Z921" s="395"/>
      <c r="AA921" s="395">
        <v>9.5462418584223023</v>
      </c>
      <c r="AB921" s="395">
        <v>0</v>
      </c>
      <c r="AC921" s="395"/>
      <c r="AD921" s="395">
        <v>8.9553563562392089</v>
      </c>
      <c r="AE921" s="395">
        <v>8.7859763691424355</v>
      </c>
      <c r="AF921" s="395">
        <v>25</v>
      </c>
      <c r="AG921" s="395">
        <v>0</v>
      </c>
      <c r="AH921" s="395">
        <v>0</v>
      </c>
      <c r="AI921" s="395">
        <v>0</v>
      </c>
      <c r="AJ921" s="395">
        <v>2</v>
      </c>
      <c r="AK921" s="395">
        <v>0</v>
      </c>
      <c r="AL921" s="395">
        <v>8</v>
      </c>
      <c r="AM921" s="395">
        <v>0</v>
      </c>
      <c r="AN921" s="395">
        <v>2225</v>
      </c>
      <c r="AO921" s="395">
        <v>1280</v>
      </c>
      <c r="AP921" s="395"/>
    </row>
    <row r="922" spans="1:42">
      <c r="A922" s="395">
        <v>10</v>
      </c>
      <c r="B922" s="395">
        <v>206</v>
      </c>
      <c r="C922" s="395">
        <v>2015</v>
      </c>
      <c r="D922" s="395">
        <v>99</v>
      </c>
      <c r="E922" s="395">
        <v>99</v>
      </c>
      <c r="F922" s="395">
        <v>99</v>
      </c>
      <c r="G922" s="395">
        <v>99</v>
      </c>
      <c r="H922" s="395">
        <v>99</v>
      </c>
      <c r="I922" s="395">
        <v>99</v>
      </c>
      <c r="J922" s="395">
        <v>999</v>
      </c>
      <c r="K922" s="395">
        <v>99</v>
      </c>
      <c r="L922" s="395">
        <v>99</v>
      </c>
      <c r="M922" s="395">
        <v>64</v>
      </c>
      <c r="N922" s="395">
        <v>99</v>
      </c>
      <c r="O922" s="395">
        <v>99</v>
      </c>
      <c r="P922" s="395">
        <v>9999</v>
      </c>
      <c r="Q922" s="395">
        <v>1925</v>
      </c>
      <c r="R922" s="395">
        <v>101153</v>
      </c>
      <c r="S922" s="395">
        <v>101151</v>
      </c>
      <c r="T922" s="395">
        <v>16.999456269215941</v>
      </c>
      <c r="U922" s="395">
        <v>64</v>
      </c>
      <c r="V922" s="395">
        <v>84.891383384183584</v>
      </c>
      <c r="W922" s="395">
        <v>78.354119089281937</v>
      </c>
      <c r="X922" s="395">
        <v>2.5555346850810157</v>
      </c>
      <c r="Y922" s="395">
        <v>5.1110693701620313</v>
      </c>
      <c r="Z922" s="395"/>
      <c r="AA922" s="395">
        <v>9.9835150879707513</v>
      </c>
      <c r="AB922" s="395">
        <v>0</v>
      </c>
      <c r="AC922" s="395"/>
      <c r="AD922" s="395">
        <v>6.6505235447192561</v>
      </c>
      <c r="AE922" s="395">
        <v>6.4254728929509772</v>
      </c>
      <c r="AF922" s="395">
        <v>26</v>
      </c>
      <c r="AG922" s="395">
        <v>0</v>
      </c>
      <c r="AH922" s="395">
        <v>0</v>
      </c>
      <c r="AI922" s="395">
        <v>0</v>
      </c>
      <c r="AJ922" s="395">
        <v>0</v>
      </c>
      <c r="AK922" s="395">
        <v>0</v>
      </c>
      <c r="AL922" s="395">
        <v>9</v>
      </c>
      <c r="AM922" s="395">
        <v>0</v>
      </c>
      <c r="AN922" s="395">
        <v>1899</v>
      </c>
      <c r="AO922" s="395">
        <v>965</v>
      </c>
      <c r="AP922" s="395"/>
    </row>
    <row r="923" spans="1:42">
      <c r="A923" s="395">
        <v>10</v>
      </c>
      <c r="B923" s="395">
        <v>207</v>
      </c>
      <c r="C923" s="395">
        <v>2015</v>
      </c>
      <c r="D923" s="395">
        <v>99</v>
      </c>
      <c r="E923" s="395">
        <v>99</v>
      </c>
      <c r="F923" s="395">
        <v>99</v>
      </c>
      <c r="G923" s="395">
        <v>99</v>
      </c>
      <c r="H923" s="395">
        <v>99</v>
      </c>
      <c r="I923" s="395">
        <v>99</v>
      </c>
      <c r="J923" s="395">
        <v>999</v>
      </c>
      <c r="K923" s="395">
        <v>99</v>
      </c>
      <c r="L923" s="395">
        <v>99</v>
      </c>
      <c r="M923" s="395">
        <v>65</v>
      </c>
      <c r="N923" s="395">
        <v>99</v>
      </c>
      <c r="O923" s="395">
        <v>99</v>
      </c>
      <c r="P923" s="395">
        <v>9999</v>
      </c>
      <c r="Q923" s="395">
        <v>1855</v>
      </c>
      <c r="R923" s="395">
        <v>67254</v>
      </c>
      <c r="S923" s="395">
        <v>67253</v>
      </c>
      <c r="T923" s="395">
        <v>16.999568798881857</v>
      </c>
      <c r="U923" s="395">
        <v>65</v>
      </c>
      <c r="V923" s="395">
        <v>83.155162265535395</v>
      </c>
      <c r="W923" s="395">
        <v>76.751752338185923</v>
      </c>
      <c r="X923" s="395">
        <v>2.5113747881166919</v>
      </c>
      <c r="Y923" s="395">
        <v>5.0227495762333838</v>
      </c>
      <c r="Z923" s="395"/>
      <c r="AA923" s="395">
        <v>10.404470691177869</v>
      </c>
      <c r="AB923" s="395">
        <v>0</v>
      </c>
      <c r="AC923" s="395"/>
      <c r="AD923" s="395">
        <v>4.4217602095493822</v>
      </c>
      <c r="AE923" s="395">
        <v>4.1847839802645774</v>
      </c>
      <c r="AF923" s="395">
        <v>13</v>
      </c>
      <c r="AG923" s="395">
        <v>0</v>
      </c>
      <c r="AH923" s="395">
        <v>0</v>
      </c>
      <c r="AI923" s="395">
        <v>0</v>
      </c>
      <c r="AJ923" s="395">
        <v>0</v>
      </c>
      <c r="AK923" s="395">
        <v>0</v>
      </c>
      <c r="AL923" s="395">
        <v>3</v>
      </c>
      <c r="AM923" s="395">
        <v>0</v>
      </c>
      <c r="AN923" s="395">
        <v>1311</v>
      </c>
      <c r="AO923" s="395">
        <v>681</v>
      </c>
      <c r="AP923" s="395"/>
    </row>
    <row r="924" spans="1:42">
      <c r="A924" s="395">
        <v>10</v>
      </c>
      <c r="B924" s="395">
        <v>208</v>
      </c>
      <c r="C924" s="395">
        <v>2015</v>
      </c>
      <c r="D924" s="395">
        <v>99</v>
      </c>
      <c r="E924" s="395">
        <v>99</v>
      </c>
      <c r="F924" s="395">
        <v>99</v>
      </c>
      <c r="G924" s="395">
        <v>99</v>
      </c>
      <c r="H924" s="395">
        <v>99</v>
      </c>
      <c r="I924" s="395">
        <v>99</v>
      </c>
      <c r="J924" s="395">
        <v>999</v>
      </c>
      <c r="K924" s="395">
        <v>99</v>
      </c>
      <c r="L924" s="395">
        <v>99</v>
      </c>
      <c r="M924" s="395">
        <v>66</v>
      </c>
      <c r="N924" s="395">
        <v>99</v>
      </c>
      <c r="O924" s="395">
        <v>99</v>
      </c>
      <c r="P924" s="395">
        <v>9999</v>
      </c>
      <c r="Q924" s="395">
        <v>1783</v>
      </c>
      <c r="R924" s="395">
        <v>40462</v>
      </c>
      <c r="S924" s="395">
        <v>40356</v>
      </c>
      <c r="T924" s="395">
        <v>16.955390242696858</v>
      </c>
      <c r="U924" s="395">
        <v>66</v>
      </c>
      <c r="V924" s="395">
        <v>81.32632571199791</v>
      </c>
      <c r="W924" s="395">
        <v>74.975131331153193</v>
      </c>
      <c r="X924" s="395">
        <v>2.2613810488853745</v>
      </c>
      <c r="Y924" s="395">
        <v>4.522762097770749</v>
      </c>
      <c r="Z924" s="395"/>
      <c r="AA924" s="395">
        <v>10.791817293332487</v>
      </c>
      <c r="AB924" s="395">
        <v>0</v>
      </c>
      <c r="AC924" s="395"/>
      <c r="AD924" s="395">
        <v>2.6602620156241579</v>
      </c>
      <c r="AE924" s="395">
        <v>2.4530049880150462</v>
      </c>
      <c r="AF924" s="395">
        <v>6</v>
      </c>
      <c r="AG924" s="395">
        <v>0</v>
      </c>
      <c r="AH924" s="395">
        <v>0</v>
      </c>
      <c r="AI924" s="395">
        <v>0</v>
      </c>
      <c r="AJ924" s="395">
        <v>1</v>
      </c>
      <c r="AK924" s="395">
        <v>0</v>
      </c>
      <c r="AL924" s="395">
        <v>3</v>
      </c>
      <c r="AM924" s="395">
        <v>0</v>
      </c>
      <c r="AN924" s="395">
        <v>929</v>
      </c>
      <c r="AO924" s="395">
        <v>424</v>
      </c>
      <c r="AP924" s="395"/>
    </row>
    <row r="925" spans="1:42">
      <c r="A925" s="395">
        <v>10</v>
      </c>
      <c r="B925" s="395">
        <v>209</v>
      </c>
      <c r="C925" s="395">
        <v>2015</v>
      </c>
      <c r="D925" s="395">
        <v>99</v>
      </c>
      <c r="E925" s="395">
        <v>99</v>
      </c>
      <c r="F925" s="395">
        <v>99</v>
      </c>
      <c r="G925" s="395">
        <v>99</v>
      </c>
      <c r="H925" s="395">
        <v>99</v>
      </c>
      <c r="I925" s="395">
        <v>99</v>
      </c>
      <c r="J925" s="395">
        <v>999</v>
      </c>
      <c r="K925" s="395">
        <v>99</v>
      </c>
      <c r="L925" s="395">
        <v>99</v>
      </c>
      <c r="M925" s="395">
        <v>67</v>
      </c>
      <c r="N925" s="395">
        <v>99</v>
      </c>
      <c r="O925" s="395">
        <v>99</v>
      </c>
      <c r="P925" s="395">
        <v>9999</v>
      </c>
      <c r="Q925" s="395">
        <v>1600</v>
      </c>
      <c r="R925" s="395">
        <v>20223</v>
      </c>
      <c r="S925" s="395">
        <v>20223</v>
      </c>
      <c r="T925" s="395">
        <v>17</v>
      </c>
      <c r="U925" s="395">
        <v>67</v>
      </c>
      <c r="V925" s="395">
        <v>78.792150083448618</v>
      </c>
      <c r="W925" s="395">
        <v>72.725154527023463</v>
      </c>
      <c r="X925" s="395">
        <v>2.2054096820451963</v>
      </c>
      <c r="Y925" s="395">
        <v>4.4108193640903925</v>
      </c>
      <c r="Z925" s="395"/>
      <c r="AA925" s="395">
        <v>11.340475628222016</v>
      </c>
      <c r="AB925" s="395">
        <v>0</v>
      </c>
      <c r="AC925" s="395"/>
      <c r="AD925" s="395">
        <v>1.3296050304475144</v>
      </c>
      <c r="AE925" s="395">
        <v>1.1923487955954357</v>
      </c>
      <c r="AF925" s="395">
        <v>2</v>
      </c>
      <c r="AG925" s="395">
        <v>0</v>
      </c>
      <c r="AH925" s="395">
        <v>0</v>
      </c>
      <c r="AI925" s="395">
        <v>0</v>
      </c>
      <c r="AJ925" s="395">
        <v>2</v>
      </c>
      <c r="AK925" s="395">
        <v>1</v>
      </c>
      <c r="AL925" s="395">
        <v>1</v>
      </c>
      <c r="AM925" s="395">
        <v>0</v>
      </c>
      <c r="AN925" s="395">
        <v>557</v>
      </c>
      <c r="AO925" s="395">
        <v>199</v>
      </c>
      <c r="AP925" s="395"/>
    </row>
    <row r="926" spans="1:42">
      <c r="A926" s="395">
        <v>10</v>
      </c>
      <c r="B926" s="395">
        <v>210</v>
      </c>
      <c r="C926" s="395">
        <v>2015</v>
      </c>
      <c r="D926" s="395">
        <v>99</v>
      </c>
      <c r="E926" s="395">
        <v>99</v>
      </c>
      <c r="F926" s="395">
        <v>99</v>
      </c>
      <c r="G926" s="395">
        <v>99</v>
      </c>
      <c r="H926" s="395">
        <v>99</v>
      </c>
      <c r="I926" s="395">
        <v>99</v>
      </c>
      <c r="J926" s="395">
        <v>999</v>
      </c>
      <c r="K926" s="395">
        <v>99</v>
      </c>
      <c r="L926" s="395">
        <v>99</v>
      </c>
      <c r="M926" s="395">
        <v>68</v>
      </c>
      <c r="N926" s="395">
        <v>99</v>
      </c>
      <c r="O926" s="395">
        <v>99</v>
      </c>
      <c r="P926" s="395">
        <v>9999</v>
      </c>
      <c r="Q926" s="395">
        <v>1472</v>
      </c>
      <c r="R926" s="395">
        <v>12446</v>
      </c>
      <c r="S926" s="395">
        <v>12446</v>
      </c>
      <c r="T926" s="395">
        <v>17</v>
      </c>
      <c r="U926" s="395">
        <v>68</v>
      </c>
      <c r="V926" s="395">
        <v>74.477393912667054</v>
      </c>
      <c r="W926" s="395">
        <v>68.742634581391755</v>
      </c>
      <c r="X926" s="395">
        <v>1.6631849590229797</v>
      </c>
      <c r="Y926" s="395">
        <v>3.3263699180459594</v>
      </c>
      <c r="Z926" s="395"/>
      <c r="AA926" s="395">
        <v>12.40483463660671</v>
      </c>
      <c r="AB926" s="395">
        <v>0</v>
      </c>
      <c r="AC926" s="395"/>
      <c r="AD926" s="395">
        <v>0.81828928492062369</v>
      </c>
      <c r="AE926" s="395">
        <v>0.69363189036089812</v>
      </c>
      <c r="AF926" s="395">
        <v>3</v>
      </c>
      <c r="AG926" s="395">
        <v>0</v>
      </c>
      <c r="AH926" s="395">
        <v>0</v>
      </c>
      <c r="AI926" s="395">
        <v>0</v>
      </c>
      <c r="AJ926" s="395">
        <v>0</v>
      </c>
      <c r="AK926" s="395">
        <v>0</v>
      </c>
      <c r="AL926" s="395">
        <v>2</v>
      </c>
      <c r="AM926" s="395">
        <v>0</v>
      </c>
      <c r="AN926" s="395">
        <v>465</v>
      </c>
      <c r="AO926" s="395">
        <v>136</v>
      </c>
      <c r="AP926" s="395"/>
    </row>
    <row r="927" spans="1:42">
      <c r="A927" s="395">
        <v>10</v>
      </c>
      <c r="B927" s="395">
        <v>211</v>
      </c>
      <c r="C927" s="395">
        <v>2014</v>
      </c>
      <c r="D927" s="395">
        <v>99</v>
      </c>
      <c r="E927" s="395">
        <v>99</v>
      </c>
      <c r="F927" s="395">
        <v>99</v>
      </c>
      <c r="G927" s="395">
        <v>99</v>
      </c>
      <c r="H927" s="395">
        <v>99</v>
      </c>
      <c r="I927" s="395">
        <v>99</v>
      </c>
      <c r="J927" s="395">
        <v>999</v>
      </c>
      <c r="K927" s="395">
        <v>99</v>
      </c>
      <c r="L927" s="395">
        <v>99</v>
      </c>
      <c r="M927" s="395">
        <v>48</v>
      </c>
      <c r="N927" s="395">
        <v>99</v>
      </c>
      <c r="O927" s="395">
        <v>99</v>
      </c>
      <c r="P927" s="395">
        <v>9999</v>
      </c>
      <c r="Q927" s="395">
        <v>57</v>
      </c>
      <c r="R927" s="395">
        <v>70</v>
      </c>
      <c r="S927" s="395">
        <v>70</v>
      </c>
      <c r="T927" s="395">
        <v>8</v>
      </c>
      <c r="U927" s="395">
        <v>48</v>
      </c>
      <c r="V927" s="395">
        <v>82.895836557808394</v>
      </c>
      <c r="W927" s="395">
        <v>76.512857142857186</v>
      </c>
      <c r="X927" s="395">
        <v>0</v>
      </c>
      <c r="Y927" s="395">
        <v>0</v>
      </c>
      <c r="Z927" s="395"/>
      <c r="AA927" s="395">
        <v>14.850011269149817</v>
      </c>
      <c r="AB927" s="395">
        <v>0</v>
      </c>
      <c r="AC927" s="395"/>
      <c r="AD927" s="395">
        <v>4.6577889209832718E-3</v>
      </c>
      <c r="AE927" s="395">
        <v>4.5414053686752788E-3</v>
      </c>
      <c r="AF927" s="395"/>
      <c r="AG927" s="395"/>
      <c r="AH927" s="395"/>
      <c r="AI927" s="395"/>
      <c r="AJ927" s="395"/>
      <c r="AK927" s="395"/>
      <c r="AL927" s="395"/>
      <c r="AM927" s="395"/>
      <c r="AN927" s="395"/>
      <c r="AO927" s="395"/>
      <c r="AP927" s="395"/>
    </row>
    <row r="928" spans="1:42">
      <c r="A928" s="395">
        <v>10</v>
      </c>
      <c r="B928" s="395">
        <v>212</v>
      </c>
      <c r="C928" s="395">
        <v>2014</v>
      </c>
      <c r="D928" s="395">
        <v>99</v>
      </c>
      <c r="E928" s="395">
        <v>99</v>
      </c>
      <c r="F928" s="395">
        <v>99</v>
      </c>
      <c r="G928" s="395">
        <v>99</v>
      </c>
      <c r="H928" s="395">
        <v>99</v>
      </c>
      <c r="I928" s="395">
        <v>99</v>
      </c>
      <c r="J928" s="395">
        <v>999</v>
      </c>
      <c r="K928" s="395">
        <v>99</v>
      </c>
      <c r="L928" s="395">
        <v>99</v>
      </c>
      <c r="M928" s="395">
        <v>49</v>
      </c>
      <c r="N928" s="395">
        <v>99</v>
      </c>
      <c r="O928" s="395">
        <v>99</v>
      </c>
      <c r="P928" s="395">
        <v>9999</v>
      </c>
      <c r="Q928" s="395">
        <v>46</v>
      </c>
      <c r="R928" s="395">
        <v>53</v>
      </c>
      <c r="S928" s="395">
        <v>53</v>
      </c>
      <c r="T928" s="395">
        <v>8</v>
      </c>
      <c r="U928" s="395">
        <v>49</v>
      </c>
      <c r="V928" s="395">
        <v>87.563114536274242</v>
      </c>
      <c r="W928" s="395">
        <v>80.820754716981185</v>
      </c>
      <c r="X928" s="395">
        <v>0</v>
      </c>
      <c r="Y928" s="395">
        <v>0</v>
      </c>
      <c r="Z928" s="395"/>
      <c r="AA928" s="395">
        <v>12.679419641658225</v>
      </c>
      <c r="AB928" s="395">
        <v>0</v>
      </c>
      <c r="AC928" s="395"/>
      <c r="AD928" s="395">
        <v>3.5266116116016199E-3</v>
      </c>
      <c r="AE928" s="395">
        <v>3.632089825560699E-3</v>
      </c>
      <c r="AF928" s="395"/>
      <c r="AG928" s="395"/>
      <c r="AH928" s="395"/>
      <c r="AI928" s="395"/>
      <c r="AJ928" s="395"/>
      <c r="AK928" s="395"/>
      <c r="AL928" s="395"/>
      <c r="AM928" s="395"/>
      <c r="AN928" s="395"/>
      <c r="AO928" s="395"/>
      <c r="AP928" s="395"/>
    </row>
    <row r="929" spans="1:42">
      <c r="A929" s="395">
        <v>10</v>
      </c>
      <c r="B929" s="395">
        <v>213</v>
      </c>
      <c r="C929" s="395">
        <v>2014</v>
      </c>
      <c r="D929" s="395">
        <v>99</v>
      </c>
      <c r="E929" s="395">
        <v>99</v>
      </c>
      <c r="F929" s="395">
        <v>99</v>
      </c>
      <c r="G929" s="395">
        <v>99</v>
      </c>
      <c r="H929" s="395">
        <v>99</v>
      </c>
      <c r="I929" s="395">
        <v>99</v>
      </c>
      <c r="J929" s="395">
        <v>999</v>
      </c>
      <c r="K929" s="395">
        <v>99</v>
      </c>
      <c r="L929" s="395">
        <v>99</v>
      </c>
      <c r="M929" s="395">
        <v>50</v>
      </c>
      <c r="N929" s="395">
        <v>99</v>
      </c>
      <c r="O929" s="395">
        <v>99</v>
      </c>
      <c r="P929" s="395">
        <v>9999</v>
      </c>
      <c r="Q929" s="395">
        <v>80</v>
      </c>
      <c r="R929" s="395">
        <v>92</v>
      </c>
      <c r="S929" s="395">
        <v>92</v>
      </c>
      <c r="T929" s="395">
        <v>11.032608695652172</v>
      </c>
      <c r="U929" s="395">
        <v>50</v>
      </c>
      <c r="V929" s="395">
        <v>82.555702105610251</v>
      </c>
      <c r="W929" s="395">
        <v>76.198913043478257</v>
      </c>
      <c r="X929" s="395">
        <v>0</v>
      </c>
      <c r="Y929" s="395">
        <v>0</v>
      </c>
      <c r="Z929" s="395"/>
      <c r="AA929" s="395">
        <v>13.433390379178221</v>
      </c>
      <c r="AB929" s="395">
        <v>0</v>
      </c>
      <c r="AC929" s="395"/>
      <c r="AD929" s="395">
        <v>6.1216654390065838E-3</v>
      </c>
      <c r="AE929" s="395">
        <v>5.9442136813652787E-3</v>
      </c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</row>
    <row r="930" spans="1:42">
      <c r="A930" s="395">
        <v>10</v>
      </c>
      <c r="B930" s="395">
        <v>214</v>
      </c>
      <c r="C930" s="395">
        <v>2014</v>
      </c>
      <c r="D930" s="395">
        <v>99</v>
      </c>
      <c r="E930" s="395">
        <v>99</v>
      </c>
      <c r="F930" s="395">
        <v>99</v>
      </c>
      <c r="G930" s="395">
        <v>99</v>
      </c>
      <c r="H930" s="395">
        <v>99</v>
      </c>
      <c r="I930" s="395">
        <v>99</v>
      </c>
      <c r="J930" s="395">
        <v>999</v>
      </c>
      <c r="K930" s="395">
        <v>99</v>
      </c>
      <c r="L930" s="395">
        <v>99</v>
      </c>
      <c r="M930" s="395">
        <v>51</v>
      </c>
      <c r="N930" s="395">
        <v>99</v>
      </c>
      <c r="O930" s="395">
        <v>99</v>
      </c>
      <c r="P930" s="395">
        <v>9999</v>
      </c>
      <c r="Q930" s="395">
        <v>181</v>
      </c>
      <c r="R930" s="395">
        <v>220</v>
      </c>
      <c r="S930" s="395">
        <v>219</v>
      </c>
      <c r="T930" s="395">
        <v>11.054545454545456</v>
      </c>
      <c r="U930" s="395">
        <v>51.232876712328761</v>
      </c>
      <c r="V930" s="395">
        <v>83.418176781094019</v>
      </c>
      <c r="W930" s="395">
        <v>76.815068493150633</v>
      </c>
      <c r="X930" s="395">
        <v>0</v>
      </c>
      <c r="Y930" s="395">
        <v>0</v>
      </c>
      <c r="Z930" s="395"/>
      <c r="AA930" s="395">
        <v>11.13961220847141</v>
      </c>
      <c r="AB930" s="395"/>
      <c r="AC930" s="395"/>
      <c r="AD930" s="395">
        <v>1.4638765180233146E-2</v>
      </c>
      <c r="AE930" s="395">
        <v>1.4264230440176223E-2</v>
      </c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</row>
    <row r="931" spans="1:42">
      <c r="A931" s="395">
        <v>10</v>
      </c>
      <c r="B931" s="395">
        <v>215</v>
      </c>
      <c r="C931" s="395">
        <v>2014</v>
      </c>
      <c r="D931" s="395">
        <v>99</v>
      </c>
      <c r="E931" s="395">
        <v>99</v>
      </c>
      <c r="F931" s="395">
        <v>99</v>
      </c>
      <c r="G931" s="395">
        <v>99</v>
      </c>
      <c r="H931" s="395">
        <v>99</v>
      </c>
      <c r="I931" s="395">
        <v>99</v>
      </c>
      <c r="J931" s="395">
        <v>999</v>
      </c>
      <c r="K931" s="395">
        <v>99</v>
      </c>
      <c r="L931" s="395">
        <v>99</v>
      </c>
      <c r="M931" s="395">
        <v>52</v>
      </c>
      <c r="N931" s="395">
        <v>99</v>
      </c>
      <c r="O931" s="395">
        <v>99</v>
      </c>
      <c r="P931" s="395">
        <v>9999</v>
      </c>
      <c r="Q931" s="395">
        <v>393</v>
      </c>
      <c r="R931" s="395">
        <v>566</v>
      </c>
      <c r="S931" s="395">
        <v>566</v>
      </c>
      <c r="T931" s="395">
        <v>11</v>
      </c>
      <c r="U931" s="395">
        <v>52</v>
      </c>
      <c r="V931" s="395">
        <v>83.875172754384451</v>
      </c>
      <c r="W931" s="395">
        <v>77.41678445229681</v>
      </c>
      <c r="X931" s="395">
        <v>0</v>
      </c>
      <c r="Y931" s="395">
        <v>0</v>
      </c>
      <c r="Z931" s="395"/>
      <c r="AA931" s="395">
        <v>9.8184806770257982</v>
      </c>
      <c r="AB931" s="395">
        <v>0</v>
      </c>
      <c r="AC931" s="395"/>
      <c r="AD931" s="395">
        <v>3.7661550418236177E-2</v>
      </c>
      <c r="AE931" s="395">
        <v>3.7154324446699222E-2</v>
      </c>
      <c r="AF931" s="395"/>
      <c r="AG931" s="395"/>
      <c r="AH931" s="395"/>
      <c r="AI931" s="395"/>
      <c r="AJ931" s="395"/>
      <c r="AK931" s="395"/>
      <c r="AL931" s="395"/>
      <c r="AM931" s="395"/>
      <c r="AN931" s="395"/>
      <c r="AO931" s="395"/>
      <c r="AP931" s="395"/>
    </row>
    <row r="932" spans="1:42">
      <c r="A932" s="395">
        <v>10</v>
      </c>
      <c r="B932" s="395">
        <v>216</v>
      </c>
      <c r="C932" s="395">
        <v>2014</v>
      </c>
      <c r="D932" s="395">
        <v>99</v>
      </c>
      <c r="E932" s="395">
        <v>99</v>
      </c>
      <c r="F932" s="395">
        <v>99</v>
      </c>
      <c r="G932" s="395">
        <v>99</v>
      </c>
      <c r="H932" s="395">
        <v>99</v>
      </c>
      <c r="I932" s="395">
        <v>99</v>
      </c>
      <c r="J932" s="395">
        <v>999</v>
      </c>
      <c r="K932" s="395">
        <v>99</v>
      </c>
      <c r="L932" s="395">
        <v>99</v>
      </c>
      <c r="M932" s="395">
        <v>53</v>
      </c>
      <c r="N932" s="395">
        <v>99</v>
      </c>
      <c r="O932" s="395">
        <v>99</v>
      </c>
      <c r="P932" s="395">
        <v>9999</v>
      </c>
      <c r="Q932" s="395">
        <v>800</v>
      </c>
      <c r="R932" s="395">
        <v>1902</v>
      </c>
      <c r="S932" s="395">
        <v>1902</v>
      </c>
      <c r="T932" s="395">
        <v>11.012618296529965</v>
      </c>
      <c r="U932" s="395">
        <v>53</v>
      </c>
      <c r="V932" s="395">
        <v>84.286541053324768</v>
      </c>
      <c r="W932" s="395">
        <v>77.796477392218634</v>
      </c>
      <c r="X932" s="395">
        <v>0</v>
      </c>
      <c r="Y932" s="395">
        <v>0</v>
      </c>
      <c r="Z932" s="395"/>
      <c r="AA932" s="395">
        <v>8.868423835393008</v>
      </c>
      <c r="AB932" s="395">
        <v>0</v>
      </c>
      <c r="AC932" s="395"/>
      <c r="AD932" s="395">
        <v>0.12655877896728837</v>
      </c>
      <c r="AE932" s="395">
        <v>0.12546663620623508</v>
      </c>
      <c r="AF932" s="395"/>
      <c r="AG932" s="395"/>
      <c r="AH932" s="395"/>
      <c r="AI932" s="395"/>
      <c r="AJ932" s="395"/>
      <c r="AK932" s="395"/>
      <c r="AL932" s="395"/>
      <c r="AM932" s="395"/>
      <c r="AN932" s="395"/>
      <c r="AO932" s="395"/>
      <c r="AP932" s="395"/>
    </row>
    <row r="933" spans="1:42">
      <c r="A933" s="395">
        <v>10</v>
      </c>
      <c r="B933" s="395">
        <v>217</v>
      </c>
      <c r="C933" s="395">
        <v>2014</v>
      </c>
      <c r="D933" s="395">
        <v>99</v>
      </c>
      <c r="E933" s="395">
        <v>99</v>
      </c>
      <c r="F933" s="395">
        <v>99</v>
      </c>
      <c r="G933" s="395">
        <v>99</v>
      </c>
      <c r="H933" s="395">
        <v>99</v>
      </c>
      <c r="I933" s="395">
        <v>99</v>
      </c>
      <c r="J933" s="395">
        <v>999</v>
      </c>
      <c r="K933" s="395">
        <v>99</v>
      </c>
      <c r="L933" s="395">
        <v>99</v>
      </c>
      <c r="M933" s="395">
        <v>54</v>
      </c>
      <c r="N933" s="395">
        <v>99</v>
      </c>
      <c r="O933" s="395">
        <v>99</v>
      </c>
      <c r="P933" s="395">
        <v>9999</v>
      </c>
      <c r="Q933" s="395">
        <v>1305</v>
      </c>
      <c r="R933" s="395">
        <v>7038</v>
      </c>
      <c r="S933" s="395">
        <v>7038</v>
      </c>
      <c r="T933" s="395">
        <v>11</v>
      </c>
      <c r="U933" s="395">
        <v>54</v>
      </c>
      <c r="V933" s="395">
        <v>85.994925550416738</v>
      </c>
      <c r="W933" s="395">
        <v>79.373316283034995</v>
      </c>
      <c r="X933" s="395">
        <v>0</v>
      </c>
      <c r="Y933" s="395">
        <v>0</v>
      </c>
      <c r="Z933" s="395"/>
      <c r="AA933" s="395">
        <v>8.1662041102706535</v>
      </c>
      <c r="AB933" s="395">
        <v>0</v>
      </c>
      <c r="AC933" s="395"/>
      <c r="AD933" s="395">
        <v>0.4683074060840039</v>
      </c>
      <c r="AE933" s="395">
        <v>0.47367623672209158</v>
      </c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</row>
    <row r="934" spans="1:42">
      <c r="A934" s="395">
        <v>10</v>
      </c>
      <c r="B934" s="395">
        <v>218</v>
      </c>
      <c r="C934" s="395">
        <v>2014</v>
      </c>
      <c r="D934" s="395">
        <v>99</v>
      </c>
      <c r="E934" s="395">
        <v>99</v>
      </c>
      <c r="F934" s="395">
        <v>99</v>
      </c>
      <c r="G934" s="395">
        <v>99</v>
      </c>
      <c r="H934" s="395">
        <v>99</v>
      </c>
      <c r="I934" s="395">
        <v>99</v>
      </c>
      <c r="J934" s="395">
        <v>999</v>
      </c>
      <c r="K934" s="395">
        <v>99</v>
      </c>
      <c r="L934" s="395">
        <v>99</v>
      </c>
      <c r="M934" s="395">
        <v>55</v>
      </c>
      <c r="N934" s="395">
        <v>99</v>
      </c>
      <c r="O934" s="395">
        <v>99</v>
      </c>
      <c r="P934" s="395">
        <v>9999</v>
      </c>
      <c r="Q934" s="395">
        <v>1635</v>
      </c>
      <c r="R934" s="395">
        <v>21976</v>
      </c>
      <c r="S934" s="395">
        <v>21975</v>
      </c>
      <c r="T934" s="395">
        <v>14.000273025118309</v>
      </c>
      <c r="U934" s="395">
        <v>55.002502844141056</v>
      </c>
      <c r="V934" s="395">
        <v>87.332596260153949</v>
      </c>
      <c r="W934" s="395">
        <v>80.606361774743874</v>
      </c>
      <c r="X934" s="395">
        <v>0</v>
      </c>
      <c r="Y934" s="395">
        <v>0</v>
      </c>
      <c r="Z934" s="395"/>
      <c r="AA934" s="395">
        <v>8.0884484003761781</v>
      </c>
      <c r="AB934" s="395"/>
      <c r="AC934" s="395"/>
      <c r="AD934" s="395">
        <v>1.4622795618218347</v>
      </c>
      <c r="AE934" s="395">
        <v>1.5019518580234219</v>
      </c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</row>
    <row r="935" spans="1:42">
      <c r="A935" s="395">
        <v>10</v>
      </c>
      <c r="B935" s="395">
        <v>219</v>
      </c>
      <c r="C935" s="395">
        <v>2014</v>
      </c>
      <c r="D935" s="395">
        <v>99</v>
      </c>
      <c r="E935" s="395">
        <v>99</v>
      </c>
      <c r="F935" s="395">
        <v>99</v>
      </c>
      <c r="G935" s="395">
        <v>99</v>
      </c>
      <c r="H935" s="395">
        <v>99</v>
      </c>
      <c r="I935" s="395">
        <v>99</v>
      </c>
      <c r="J935" s="395">
        <v>999</v>
      </c>
      <c r="K935" s="395">
        <v>99</v>
      </c>
      <c r="L935" s="395">
        <v>99</v>
      </c>
      <c r="M935" s="395">
        <v>56</v>
      </c>
      <c r="N935" s="395">
        <v>99</v>
      </c>
      <c r="O935" s="395">
        <v>99</v>
      </c>
      <c r="P935" s="395">
        <v>9999</v>
      </c>
      <c r="Q935" s="395">
        <v>1809</v>
      </c>
      <c r="R935" s="395">
        <v>51432</v>
      </c>
      <c r="S935" s="395">
        <v>51432</v>
      </c>
      <c r="T935" s="395">
        <v>14.000174988334109</v>
      </c>
      <c r="U935" s="395">
        <v>56</v>
      </c>
      <c r="V935" s="395">
        <v>88.132936617276741</v>
      </c>
      <c r="W935" s="395">
        <v>81.346700497745601</v>
      </c>
      <c r="X935" s="395">
        <v>0</v>
      </c>
      <c r="Y935" s="395">
        <v>0</v>
      </c>
      <c r="Z935" s="395"/>
      <c r="AA935" s="395">
        <v>8.1525212313578379</v>
      </c>
      <c r="AB935" s="395">
        <v>0</v>
      </c>
      <c r="AC935" s="395"/>
      <c r="AD935" s="395">
        <v>3.4222771397715945</v>
      </c>
      <c r="AE935" s="395">
        <v>3.5475715574394617</v>
      </c>
      <c r="AF935" s="395"/>
      <c r="AG935" s="395"/>
      <c r="AH935" s="395"/>
      <c r="AI935" s="395"/>
      <c r="AJ935" s="395"/>
      <c r="AK935" s="395"/>
      <c r="AL935" s="395"/>
      <c r="AM935" s="395"/>
      <c r="AN935" s="395"/>
      <c r="AO935" s="395"/>
      <c r="AP935" s="395"/>
    </row>
    <row r="936" spans="1:42">
      <c r="A936" s="395">
        <v>10</v>
      </c>
      <c r="B936" s="395">
        <v>220</v>
      </c>
      <c r="C936" s="395">
        <v>2014</v>
      </c>
      <c r="D936" s="395">
        <v>99</v>
      </c>
      <c r="E936" s="395">
        <v>99</v>
      </c>
      <c r="F936" s="395">
        <v>99</v>
      </c>
      <c r="G936" s="395">
        <v>99</v>
      </c>
      <c r="H936" s="395">
        <v>99</v>
      </c>
      <c r="I936" s="395">
        <v>99</v>
      </c>
      <c r="J936" s="395">
        <v>999</v>
      </c>
      <c r="K936" s="395">
        <v>99</v>
      </c>
      <c r="L936" s="395">
        <v>99</v>
      </c>
      <c r="M936" s="395">
        <v>57</v>
      </c>
      <c r="N936" s="395">
        <v>99</v>
      </c>
      <c r="O936" s="395">
        <v>99</v>
      </c>
      <c r="P936" s="395">
        <v>9999</v>
      </c>
      <c r="Q936" s="395">
        <v>1933</v>
      </c>
      <c r="R936" s="395">
        <v>93658</v>
      </c>
      <c r="S936" s="395">
        <v>93658</v>
      </c>
      <c r="T936" s="395">
        <v>14.000224220034596</v>
      </c>
      <c r="U936" s="395">
        <v>57</v>
      </c>
      <c r="V936" s="395">
        <v>88.248185284527509</v>
      </c>
      <c r="W936" s="395">
        <v>81.453075017616641</v>
      </c>
      <c r="X936" s="395">
        <v>0</v>
      </c>
      <c r="Y936" s="395">
        <v>0</v>
      </c>
      <c r="Z936" s="395"/>
      <c r="AA936" s="395">
        <v>8.2530546084299807</v>
      </c>
      <c r="AB936" s="395">
        <v>0</v>
      </c>
      <c r="AC936" s="395"/>
      <c r="AD936" s="395">
        <v>6.2319884965921641</v>
      </c>
      <c r="AE936" s="395">
        <v>6.4685981655977809</v>
      </c>
      <c r="AF936" s="395"/>
      <c r="AG936" s="395"/>
      <c r="AH936" s="395"/>
      <c r="AI936" s="395"/>
      <c r="AJ936" s="395"/>
      <c r="AK936" s="395"/>
      <c r="AL936" s="395"/>
      <c r="AM936" s="395"/>
      <c r="AN936" s="395"/>
      <c r="AO936" s="395"/>
      <c r="AP936" s="395"/>
    </row>
    <row r="937" spans="1:42">
      <c r="A937" s="395">
        <v>10</v>
      </c>
      <c r="B937" s="395">
        <v>221</v>
      </c>
      <c r="C937" s="395">
        <v>2014</v>
      </c>
      <c r="D937" s="395">
        <v>99</v>
      </c>
      <c r="E937" s="395">
        <v>99</v>
      </c>
      <c r="F937" s="395">
        <v>99</v>
      </c>
      <c r="G937" s="395">
        <v>99</v>
      </c>
      <c r="H937" s="395">
        <v>99</v>
      </c>
      <c r="I937" s="395">
        <v>99</v>
      </c>
      <c r="J937" s="395">
        <v>999</v>
      </c>
      <c r="K937" s="395">
        <v>99</v>
      </c>
      <c r="L937" s="395">
        <v>99</v>
      </c>
      <c r="M937" s="395">
        <v>58</v>
      </c>
      <c r="N937" s="395">
        <v>99</v>
      </c>
      <c r="O937" s="395">
        <v>99</v>
      </c>
      <c r="P937" s="395">
        <v>9999</v>
      </c>
      <c r="Q937" s="395">
        <v>1979</v>
      </c>
      <c r="R937" s="395">
        <v>137626</v>
      </c>
      <c r="S937" s="395">
        <v>137623</v>
      </c>
      <c r="T937" s="395">
        <v>14.00015258744714</v>
      </c>
      <c r="U937" s="395">
        <v>58.001264323550565</v>
      </c>
      <c r="V937" s="395">
        <v>88.057166614255294</v>
      </c>
      <c r="W937" s="395">
        <v>81.276208918567676</v>
      </c>
      <c r="X937" s="395">
        <v>0</v>
      </c>
      <c r="Y937" s="395">
        <v>0</v>
      </c>
      <c r="Z937" s="395"/>
      <c r="AA937" s="395">
        <v>8.2708480871441097</v>
      </c>
      <c r="AB937" s="395"/>
      <c r="AC937" s="395"/>
      <c r="AD937" s="395">
        <v>9.1576122577034855</v>
      </c>
      <c r="AE937" s="395">
        <v>9.484452546755362</v>
      </c>
      <c r="AF937" s="395"/>
      <c r="AG937" s="395"/>
      <c r="AH937" s="395"/>
      <c r="AI937" s="395"/>
      <c r="AJ937" s="395"/>
      <c r="AK937" s="395"/>
      <c r="AL937" s="395"/>
      <c r="AM937" s="395"/>
      <c r="AN937" s="395"/>
      <c r="AO937" s="395"/>
      <c r="AP937" s="395"/>
    </row>
    <row r="938" spans="1:42">
      <c r="A938" s="395">
        <v>10</v>
      </c>
      <c r="B938" s="395">
        <v>222</v>
      </c>
      <c r="C938" s="395">
        <v>2014</v>
      </c>
      <c r="D938" s="395">
        <v>99</v>
      </c>
      <c r="E938" s="395">
        <v>99</v>
      </c>
      <c r="F938" s="395">
        <v>99</v>
      </c>
      <c r="G938" s="395">
        <v>99</v>
      </c>
      <c r="H938" s="395">
        <v>99</v>
      </c>
      <c r="I938" s="395">
        <v>99</v>
      </c>
      <c r="J938" s="395">
        <v>999</v>
      </c>
      <c r="K938" s="395">
        <v>99</v>
      </c>
      <c r="L938" s="395">
        <v>99</v>
      </c>
      <c r="M938" s="395">
        <v>59</v>
      </c>
      <c r="N938" s="395">
        <v>99</v>
      </c>
      <c r="O938" s="395">
        <v>99</v>
      </c>
      <c r="P938" s="395">
        <v>9999</v>
      </c>
      <c r="Q938" s="395">
        <v>2004</v>
      </c>
      <c r="R938" s="395">
        <v>173807</v>
      </c>
      <c r="S938" s="395">
        <v>173806</v>
      </c>
      <c r="T938" s="395">
        <v>14.0003452104921</v>
      </c>
      <c r="U938" s="395">
        <v>59.000339458936985</v>
      </c>
      <c r="V938" s="395">
        <v>87.457587268475223</v>
      </c>
      <c r="W938" s="395">
        <v>80.723135564940748</v>
      </c>
      <c r="X938" s="395">
        <v>0</v>
      </c>
      <c r="Y938" s="395">
        <v>0</v>
      </c>
      <c r="Z938" s="395"/>
      <c r="AA938" s="395">
        <v>8.3412406947580582</v>
      </c>
      <c r="AB938" s="395"/>
      <c r="AC938" s="395"/>
      <c r="AD938" s="395">
        <v>11.565090271276279</v>
      </c>
      <c r="AE938" s="395">
        <v>11.896538026628949</v>
      </c>
      <c r="AF938" s="395"/>
      <c r="AG938" s="395"/>
      <c r="AH938" s="395"/>
      <c r="AI938" s="395"/>
      <c r="AJ938" s="395"/>
      <c r="AK938" s="395"/>
      <c r="AL938" s="395"/>
      <c r="AM938" s="395"/>
      <c r="AN938" s="395"/>
      <c r="AO938" s="395"/>
      <c r="AP938" s="395"/>
    </row>
    <row r="939" spans="1:42">
      <c r="A939" s="395">
        <v>10</v>
      </c>
      <c r="B939" s="395">
        <v>223</v>
      </c>
      <c r="C939" s="395">
        <v>2014</v>
      </c>
      <c r="D939" s="395">
        <v>99</v>
      </c>
      <c r="E939" s="395">
        <v>99</v>
      </c>
      <c r="F939" s="395">
        <v>99</v>
      </c>
      <c r="G939" s="395">
        <v>99</v>
      </c>
      <c r="H939" s="395">
        <v>99</v>
      </c>
      <c r="I939" s="395">
        <v>99</v>
      </c>
      <c r="J939" s="395">
        <v>999</v>
      </c>
      <c r="K939" s="395">
        <v>99</v>
      </c>
      <c r="L939" s="395">
        <v>99</v>
      </c>
      <c r="M939" s="395">
        <v>60</v>
      </c>
      <c r="N939" s="395">
        <v>99</v>
      </c>
      <c r="O939" s="395">
        <v>99</v>
      </c>
      <c r="P939" s="395">
        <v>9999</v>
      </c>
      <c r="Q939" s="395">
        <v>2065</v>
      </c>
      <c r="R939" s="395">
        <v>199168</v>
      </c>
      <c r="S939" s="395">
        <v>199149</v>
      </c>
      <c r="T939" s="395">
        <v>16.999728872107973</v>
      </c>
      <c r="U939" s="395">
        <v>60.005724357139599</v>
      </c>
      <c r="V939" s="395">
        <v>86.53558703768951</v>
      </c>
      <c r="W939" s="395">
        <v>79.869063364615982</v>
      </c>
      <c r="X939" s="395">
        <v>0</v>
      </c>
      <c r="Y939" s="395">
        <v>0</v>
      </c>
      <c r="Z939" s="395"/>
      <c r="AA939" s="395">
        <v>8.6409909855804194</v>
      </c>
      <c r="AB939" s="395"/>
      <c r="AC939" s="395"/>
      <c r="AD939" s="395">
        <v>13.252607197348521</v>
      </c>
      <c r="AE939" s="395">
        <v>13.486974325333108</v>
      </c>
      <c r="AF939" s="395"/>
      <c r="AG939" s="395"/>
      <c r="AH939" s="395"/>
      <c r="AI939" s="395"/>
      <c r="AJ939" s="395"/>
      <c r="AK939" s="395"/>
      <c r="AL939" s="395"/>
      <c r="AM939" s="395"/>
      <c r="AN939" s="395"/>
      <c r="AO939" s="395"/>
      <c r="AP939" s="395"/>
    </row>
    <row r="940" spans="1:42">
      <c r="A940" s="395">
        <v>10</v>
      </c>
      <c r="B940" s="395">
        <v>224</v>
      </c>
      <c r="C940" s="395">
        <v>2014</v>
      </c>
      <c r="D940" s="395">
        <v>99</v>
      </c>
      <c r="E940" s="395">
        <v>99</v>
      </c>
      <c r="F940" s="395">
        <v>99</v>
      </c>
      <c r="G940" s="395">
        <v>99</v>
      </c>
      <c r="H940" s="395">
        <v>99</v>
      </c>
      <c r="I940" s="395">
        <v>99</v>
      </c>
      <c r="J940" s="395">
        <v>999</v>
      </c>
      <c r="K940" s="395">
        <v>99</v>
      </c>
      <c r="L940" s="395">
        <v>99</v>
      </c>
      <c r="M940" s="395">
        <v>61</v>
      </c>
      <c r="N940" s="395">
        <v>99</v>
      </c>
      <c r="O940" s="395">
        <v>99</v>
      </c>
      <c r="P940" s="395">
        <v>9999</v>
      </c>
      <c r="Q940" s="395">
        <v>2016</v>
      </c>
      <c r="R940" s="395">
        <v>193361</v>
      </c>
      <c r="S940" s="395">
        <v>193358</v>
      </c>
      <c r="T940" s="395">
        <v>16.99995345493662</v>
      </c>
      <c r="U940" s="395">
        <v>61.00094643097259</v>
      </c>
      <c r="V940" s="395">
        <v>85.68968846508514</v>
      </c>
      <c r="W940" s="395">
        <v>79.091024938197805</v>
      </c>
      <c r="X940" s="395">
        <v>0</v>
      </c>
      <c r="Y940" s="395">
        <v>0</v>
      </c>
      <c r="Z940" s="395"/>
      <c r="AA940" s="395">
        <v>8.5823348598638898</v>
      </c>
      <c r="AB940" s="395"/>
      <c r="AC940" s="395"/>
      <c r="AD940" s="395">
        <v>12.866210336432095</v>
      </c>
      <c r="AE940" s="395">
        <v>12.967228333964391</v>
      </c>
      <c r="AF940" s="395"/>
      <c r="AG940" s="395"/>
      <c r="AH940" s="395"/>
      <c r="AI940" s="395"/>
      <c r="AJ940" s="395"/>
      <c r="AK940" s="395"/>
      <c r="AL940" s="395"/>
      <c r="AM940" s="395"/>
      <c r="AN940" s="395"/>
      <c r="AO940" s="395"/>
      <c r="AP940" s="395"/>
    </row>
    <row r="941" spans="1:42">
      <c r="A941" s="395">
        <v>10</v>
      </c>
      <c r="B941" s="395">
        <v>225</v>
      </c>
      <c r="C941" s="395">
        <v>2014</v>
      </c>
      <c r="D941" s="395">
        <v>99</v>
      </c>
      <c r="E941" s="395">
        <v>99</v>
      </c>
      <c r="F941" s="395">
        <v>99</v>
      </c>
      <c r="G941" s="395">
        <v>99</v>
      </c>
      <c r="H941" s="395">
        <v>99</v>
      </c>
      <c r="I941" s="395">
        <v>99</v>
      </c>
      <c r="J941" s="395">
        <v>999</v>
      </c>
      <c r="K941" s="395">
        <v>99</v>
      </c>
      <c r="L941" s="395">
        <v>99</v>
      </c>
      <c r="M941" s="395">
        <v>62</v>
      </c>
      <c r="N941" s="395">
        <v>99</v>
      </c>
      <c r="O941" s="395">
        <v>99</v>
      </c>
      <c r="P941" s="395">
        <v>9999</v>
      </c>
      <c r="Q941" s="395">
        <v>2035</v>
      </c>
      <c r="R941" s="395">
        <v>179556</v>
      </c>
      <c r="S941" s="395">
        <v>179550</v>
      </c>
      <c r="T941" s="395">
        <v>16.999766089687899</v>
      </c>
      <c r="U941" s="395">
        <v>62.002071846282355</v>
      </c>
      <c r="V941" s="395">
        <v>84.574085388021729</v>
      </c>
      <c r="W941" s="395">
        <v>78.060798663324704</v>
      </c>
      <c r="X941" s="395">
        <v>0</v>
      </c>
      <c r="Y941" s="395">
        <v>0</v>
      </c>
      <c r="Z941" s="395"/>
      <c r="AA941" s="395">
        <v>8.7258470714805387</v>
      </c>
      <c r="AB941" s="395"/>
      <c r="AC941" s="395"/>
      <c r="AD941" s="395">
        <v>11.947627821372462</v>
      </c>
      <c r="AE941" s="395">
        <v>11.88437122525192</v>
      </c>
      <c r="AF941" s="395"/>
      <c r="AG941" s="395"/>
      <c r="AH941" s="395"/>
      <c r="AI941" s="395"/>
      <c r="AJ941" s="395"/>
      <c r="AK941" s="395"/>
      <c r="AL941" s="395"/>
      <c r="AM941" s="395"/>
      <c r="AN941" s="395"/>
      <c r="AO941" s="395"/>
      <c r="AP941" s="395"/>
    </row>
    <row r="942" spans="1:42">
      <c r="A942" s="395">
        <v>10</v>
      </c>
      <c r="B942" s="395">
        <v>226</v>
      </c>
      <c r="C942" s="395">
        <v>2014</v>
      </c>
      <c r="D942" s="395">
        <v>99</v>
      </c>
      <c r="E942" s="395">
        <v>99</v>
      </c>
      <c r="F942" s="395">
        <v>99</v>
      </c>
      <c r="G942" s="395">
        <v>99</v>
      </c>
      <c r="H942" s="395">
        <v>99</v>
      </c>
      <c r="I942" s="395">
        <v>99</v>
      </c>
      <c r="J942" s="395">
        <v>999</v>
      </c>
      <c r="K942" s="395">
        <v>99</v>
      </c>
      <c r="L942" s="395">
        <v>99</v>
      </c>
      <c r="M942" s="395">
        <v>63</v>
      </c>
      <c r="N942" s="395">
        <v>99</v>
      </c>
      <c r="O942" s="395">
        <v>99</v>
      </c>
      <c r="P942" s="395">
        <v>9999</v>
      </c>
      <c r="Q942" s="395">
        <v>2020</v>
      </c>
      <c r="R942" s="395">
        <v>150487</v>
      </c>
      <c r="S942" s="395">
        <v>150482</v>
      </c>
      <c r="T942" s="395">
        <v>16.999700970847979</v>
      </c>
      <c r="U942" s="395">
        <v>63.002093273614122</v>
      </c>
      <c r="V942" s="395">
        <v>83.396796193060382</v>
      </c>
      <c r="W942" s="395">
        <v>76.974035432809885</v>
      </c>
      <c r="X942" s="395">
        <v>0</v>
      </c>
      <c r="Y942" s="395">
        <v>0</v>
      </c>
      <c r="Z942" s="395"/>
      <c r="AA942" s="395">
        <v>8.9233219062636895</v>
      </c>
      <c r="AB942" s="395"/>
      <c r="AC942" s="395"/>
      <c r="AD942" s="395">
        <v>10.013381162171569</v>
      </c>
      <c r="AE942" s="395">
        <v>9.8216989764552007</v>
      </c>
      <c r="AF942" s="395"/>
      <c r="AG942" s="395"/>
      <c r="AH942" s="395"/>
      <c r="AI942" s="395"/>
      <c r="AJ942" s="395"/>
      <c r="AK942" s="395"/>
      <c r="AL942" s="395"/>
      <c r="AM942" s="395"/>
      <c r="AN942" s="395"/>
      <c r="AO942" s="395"/>
      <c r="AP942" s="395"/>
    </row>
    <row r="943" spans="1:42">
      <c r="A943" s="395">
        <v>10</v>
      </c>
      <c r="B943" s="395">
        <v>227</v>
      </c>
      <c r="C943" s="395">
        <v>2014</v>
      </c>
      <c r="D943" s="395">
        <v>99</v>
      </c>
      <c r="E943" s="395">
        <v>99</v>
      </c>
      <c r="F943" s="395">
        <v>99</v>
      </c>
      <c r="G943" s="395">
        <v>99</v>
      </c>
      <c r="H943" s="395">
        <v>99</v>
      </c>
      <c r="I943" s="395">
        <v>99</v>
      </c>
      <c r="J943" s="395">
        <v>999</v>
      </c>
      <c r="K943" s="395">
        <v>99</v>
      </c>
      <c r="L943" s="395">
        <v>99</v>
      </c>
      <c r="M943" s="395">
        <v>64</v>
      </c>
      <c r="N943" s="395">
        <v>99</v>
      </c>
      <c r="O943" s="395">
        <v>99</v>
      </c>
      <c r="P943" s="395">
        <v>9999</v>
      </c>
      <c r="Q943" s="395">
        <v>1972</v>
      </c>
      <c r="R943" s="395">
        <v>116117</v>
      </c>
      <c r="S943" s="395">
        <v>116114</v>
      </c>
      <c r="T943" s="395">
        <v>16.999896655959077</v>
      </c>
      <c r="U943" s="395">
        <v>64.001653547375824</v>
      </c>
      <c r="V943" s="395">
        <v>82.084733815319652</v>
      </c>
      <c r="W943" s="395">
        <v>75.763260244242275</v>
      </c>
      <c r="X943" s="395">
        <v>0</v>
      </c>
      <c r="Y943" s="395">
        <v>0</v>
      </c>
      <c r="Z943" s="395"/>
      <c r="AA943" s="395">
        <v>9.2303788170854695</v>
      </c>
      <c r="AB943" s="395"/>
      <c r="AC943" s="395"/>
      <c r="AD943" s="395">
        <v>7.726406801968781</v>
      </c>
      <c r="AE943" s="395">
        <v>7.4593511235192516</v>
      </c>
      <c r="AF943" s="395"/>
      <c r="AG943" s="395"/>
      <c r="AH943" s="395"/>
      <c r="AI943" s="395"/>
      <c r="AJ943" s="395"/>
      <c r="AK943" s="395"/>
      <c r="AL943" s="395"/>
      <c r="AM943" s="395"/>
      <c r="AN943" s="395"/>
      <c r="AO943" s="395"/>
      <c r="AP943" s="395"/>
    </row>
    <row r="944" spans="1:42">
      <c r="A944" s="395">
        <v>10</v>
      </c>
      <c r="B944" s="395">
        <v>228</v>
      </c>
      <c r="C944" s="395">
        <v>2014</v>
      </c>
      <c r="D944" s="395">
        <v>99</v>
      </c>
      <c r="E944" s="395">
        <v>99</v>
      </c>
      <c r="F944" s="395">
        <v>99</v>
      </c>
      <c r="G944" s="395">
        <v>99</v>
      </c>
      <c r="H944" s="395">
        <v>99</v>
      </c>
      <c r="I944" s="395">
        <v>99</v>
      </c>
      <c r="J944" s="395">
        <v>999</v>
      </c>
      <c r="K944" s="395">
        <v>99</v>
      </c>
      <c r="L944" s="395">
        <v>99</v>
      </c>
      <c r="M944" s="395">
        <v>65</v>
      </c>
      <c r="N944" s="395">
        <v>99</v>
      </c>
      <c r="O944" s="395">
        <v>99</v>
      </c>
      <c r="P944" s="395">
        <v>9999</v>
      </c>
      <c r="Q944" s="395">
        <v>1911</v>
      </c>
      <c r="R944" s="395">
        <v>80737</v>
      </c>
      <c r="S944" s="395">
        <v>80734</v>
      </c>
      <c r="T944" s="395">
        <v>16.999851369260686</v>
      </c>
      <c r="U944" s="395">
        <v>65.002415339262285</v>
      </c>
      <c r="V944" s="395">
        <v>80.525875793817363</v>
      </c>
      <c r="W944" s="395">
        <v>74.324180642604006</v>
      </c>
      <c r="X944" s="395">
        <v>0</v>
      </c>
      <c r="Y944" s="395">
        <v>0</v>
      </c>
      <c r="Z944" s="395"/>
      <c r="AA944" s="395">
        <v>9.5551926860598524</v>
      </c>
      <c r="AB944" s="395"/>
      <c r="AC944" s="395"/>
      <c r="AD944" s="395">
        <v>5.372227201620376</v>
      </c>
      <c r="AE944" s="395">
        <v>5.0879684524419195</v>
      </c>
      <c r="AF944" s="395"/>
      <c r="AG944" s="395"/>
      <c r="AH944" s="395"/>
      <c r="AI944" s="395"/>
      <c r="AJ944" s="395"/>
      <c r="AK944" s="395"/>
      <c r="AL944" s="395"/>
      <c r="AM944" s="395"/>
      <c r="AN944" s="395"/>
      <c r="AO944" s="395"/>
      <c r="AP944" s="395"/>
    </row>
    <row r="945" spans="1:42">
      <c r="A945" s="395">
        <v>10</v>
      </c>
      <c r="B945" s="395">
        <v>229</v>
      </c>
      <c r="C945" s="395">
        <v>2014</v>
      </c>
      <c r="D945" s="395">
        <v>99</v>
      </c>
      <c r="E945" s="395">
        <v>99</v>
      </c>
      <c r="F945" s="395">
        <v>99</v>
      </c>
      <c r="G945" s="395">
        <v>99</v>
      </c>
      <c r="H945" s="395">
        <v>99</v>
      </c>
      <c r="I945" s="395">
        <v>99</v>
      </c>
      <c r="J945" s="395">
        <v>999</v>
      </c>
      <c r="K945" s="395">
        <v>99</v>
      </c>
      <c r="L945" s="395">
        <v>99</v>
      </c>
      <c r="M945" s="395">
        <v>66</v>
      </c>
      <c r="N945" s="395">
        <v>99</v>
      </c>
      <c r="O945" s="395">
        <v>99</v>
      </c>
      <c r="P945" s="395">
        <v>9999</v>
      </c>
      <c r="Q945" s="395">
        <v>1844</v>
      </c>
      <c r="R945" s="395">
        <v>50122</v>
      </c>
      <c r="S945" s="395">
        <v>50117</v>
      </c>
      <c r="T945" s="395">
        <v>16.999940146043652</v>
      </c>
      <c r="U945" s="395">
        <v>66.006584592054608</v>
      </c>
      <c r="V945" s="395">
        <v>78.744321170368138</v>
      </c>
      <c r="W945" s="395">
        <v>72.677265199433748</v>
      </c>
      <c r="X945" s="395">
        <v>0</v>
      </c>
      <c r="Y945" s="395">
        <v>0</v>
      </c>
      <c r="Z945" s="395"/>
      <c r="AA945" s="395">
        <v>9.9356977404519018</v>
      </c>
      <c r="AB945" s="395"/>
      <c r="AC945" s="395"/>
      <c r="AD945" s="395">
        <v>3.3351099471074805</v>
      </c>
      <c r="AE945" s="395">
        <v>3.0884562403672713</v>
      </c>
      <c r="AF945" s="395"/>
      <c r="AG945" s="395"/>
      <c r="AH945" s="395"/>
      <c r="AI945" s="395"/>
      <c r="AJ945" s="395"/>
      <c r="AK945" s="395"/>
      <c r="AL945" s="395"/>
      <c r="AM945" s="395"/>
      <c r="AN945" s="395"/>
      <c r="AO945" s="395"/>
      <c r="AP945" s="395"/>
    </row>
    <row r="946" spans="1:42">
      <c r="A946" s="395">
        <v>10</v>
      </c>
      <c r="B946" s="395">
        <v>230</v>
      </c>
      <c r="C946" s="395">
        <v>2014</v>
      </c>
      <c r="D946" s="395">
        <v>99</v>
      </c>
      <c r="E946" s="395">
        <v>99</v>
      </c>
      <c r="F946" s="395">
        <v>99</v>
      </c>
      <c r="G946" s="395">
        <v>99</v>
      </c>
      <c r="H946" s="395">
        <v>99</v>
      </c>
      <c r="I946" s="395">
        <v>99</v>
      </c>
      <c r="J946" s="395">
        <v>999</v>
      </c>
      <c r="K946" s="395">
        <v>99</v>
      </c>
      <c r="L946" s="395">
        <v>99</v>
      </c>
      <c r="M946" s="395">
        <v>67</v>
      </c>
      <c r="N946" s="395">
        <v>99</v>
      </c>
      <c r="O946" s="395">
        <v>99</v>
      </c>
      <c r="P946" s="395">
        <v>9999</v>
      </c>
      <c r="Q946" s="395">
        <v>1738</v>
      </c>
      <c r="R946" s="395">
        <v>26649</v>
      </c>
      <c r="S946" s="395">
        <v>26645</v>
      </c>
      <c r="T946" s="395">
        <v>16.999887425419349</v>
      </c>
      <c r="U946" s="395">
        <v>67.010058172264948</v>
      </c>
      <c r="V946" s="395">
        <v>76.650389221306483</v>
      </c>
      <c r="W946" s="395">
        <v>70.742867329705362</v>
      </c>
      <c r="X946" s="395">
        <v>0</v>
      </c>
      <c r="Y946" s="395">
        <v>0</v>
      </c>
      <c r="Z946" s="395"/>
      <c r="AA946" s="395">
        <v>10.322380418746713</v>
      </c>
      <c r="AB946" s="395"/>
      <c r="AC946" s="395"/>
      <c r="AD946" s="395">
        <v>1.7732202422183323</v>
      </c>
      <c r="AE946" s="395">
        <v>1.5982922457160589</v>
      </c>
      <c r="AF946" s="395"/>
      <c r="AG946" s="395"/>
      <c r="AH946" s="395"/>
      <c r="AI946" s="395"/>
      <c r="AJ946" s="395"/>
      <c r="AK946" s="395"/>
      <c r="AL946" s="395"/>
      <c r="AM946" s="395"/>
      <c r="AN946" s="395"/>
      <c r="AO946" s="395"/>
      <c r="AP946" s="395"/>
    </row>
    <row r="947" spans="1:42">
      <c r="A947" s="395">
        <v>10</v>
      </c>
      <c r="B947" s="395">
        <v>231</v>
      </c>
      <c r="C947" s="395">
        <v>2014</v>
      </c>
      <c r="D947" s="395">
        <v>99</v>
      </c>
      <c r="E947" s="395">
        <v>99</v>
      </c>
      <c r="F947" s="395">
        <v>99</v>
      </c>
      <c r="G947" s="395">
        <v>99</v>
      </c>
      <c r="H947" s="395">
        <v>99</v>
      </c>
      <c r="I947" s="395">
        <v>99</v>
      </c>
      <c r="J947" s="395">
        <v>999</v>
      </c>
      <c r="K947" s="395">
        <v>99</v>
      </c>
      <c r="L947" s="395">
        <v>99</v>
      </c>
      <c r="M947" s="395">
        <v>68</v>
      </c>
      <c r="N947" s="395">
        <v>99</v>
      </c>
      <c r="O947" s="395">
        <v>99</v>
      </c>
      <c r="P947" s="395">
        <v>9999</v>
      </c>
      <c r="Q947" s="395">
        <v>1596</v>
      </c>
      <c r="R947" s="395">
        <v>18202</v>
      </c>
      <c r="S947" s="395">
        <v>18195</v>
      </c>
      <c r="T947" s="395">
        <v>16.999835182946924</v>
      </c>
      <c r="U947" s="395">
        <v>68.026161033250858</v>
      </c>
      <c r="V947" s="395">
        <v>73.178557680026415</v>
      </c>
      <c r="W947" s="395">
        <v>67.530931574608402</v>
      </c>
      <c r="X947" s="395">
        <v>0</v>
      </c>
      <c r="Y947" s="395">
        <v>0</v>
      </c>
      <c r="Z947" s="395"/>
      <c r="AA947" s="395">
        <v>10.999239404390275</v>
      </c>
      <c r="AB947" s="395"/>
      <c r="AC947" s="395"/>
      <c r="AD947" s="395">
        <v>1.2111581991391076</v>
      </c>
      <c r="AE947" s="395">
        <v>1.0418677858151093</v>
      </c>
      <c r="AF947" s="395"/>
      <c r="AG947" s="395"/>
      <c r="AH947" s="395"/>
      <c r="AI947" s="395"/>
      <c r="AJ947" s="395"/>
      <c r="AK947" s="395"/>
      <c r="AL947" s="395"/>
      <c r="AM947" s="395"/>
      <c r="AN947" s="395"/>
      <c r="AO947" s="395"/>
      <c r="AP947" s="395"/>
    </row>
    <row r="948" spans="1:42">
      <c r="A948" s="395">
        <v>10</v>
      </c>
      <c r="B948" s="395">
        <v>232</v>
      </c>
      <c r="C948" s="395">
        <v>2013</v>
      </c>
      <c r="D948" s="395">
        <v>99</v>
      </c>
      <c r="E948" s="395">
        <v>99</v>
      </c>
      <c r="F948" s="395">
        <v>99</v>
      </c>
      <c r="G948" s="395">
        <v>99</v>
      </c>
      <c r="H948" s="395">
        <v>99</v>
      </c>
      <c r="I948" s="395">
        <v>99</v>
      </c>
      <c r="J948" s="395">
        <v>999</v>
      </c>
      <c r="K948" s="395">
        <v>99</v>
      </c>
      <c r="L948" s="395">
        <v>99</v>
      </c>
      <c r="M948" s="395">
        <v>48</v>
      </c>
      <c r="N948" s="395">
        <v>99</v>
      </c>
      <c r="O948" s="395">
        <v>99</v>
      </c>
      <c r="P948" s="395">
        <v>9999</v>
      </c>
      <c r="Q948" s="395">
        <v>283</v>
      </c>
      <c r="R948" s="395">
        <v>457</v>
      </c>
      <c r="S948" s="395">
        <v>457</v>
      </c>
      <c r="T948" s="395">
        <v>8.019693654266959</v>
      </c>
      <c r="U948" s="395">
        <v>48</v>
      </c>
      <c r="V948" s="395">
        <v>92.297972314614853</v>
      </c>
      <c r="W948" s="395">
        <v>85.191028446389467</v>
      </c>
      <c r="X948" s="395">
        <v>0</v>
      </c>
      <c r="Y948" s="395">
        <v>0</v>
      </c>
      <c r="Z948" s="395"/>
      <c r="AA948" s="395">
        <v>13.772934580221447</v>
      </c>
      <c r="AB948" s="395">
        <v>0</v>
      </c>
      <c r="AC948" s="395"/>
      <c r="AD948" s="395">
        <v>3.0087523750709399E-2</v>
      </c>
      <c r="AE948" s="395">
        <v>3.3427581543879176E-2</v>
      </c>
      <c r="AF948" s="395"/>
      <c r="AG948" s="395"/>
      <c r="AH948" s="395"/>
      <c r="AI948" s="395"/>
      <c r="AJ948" s="395"/>
      <c r="AK948" s="395"/>
      <c r="AL948" s="395"/>
      <c r="AM948" s="395"/>
      <c r="AN948" s="395"/>
      <c r="AO948" s="395"/>
      <c r="AP948" s="395"/>
    </row>
    <row r="949" spans="1:42">
      <c r="A949" s="395">
        <v>10</v>
      </c>
      <c r="B949" s="395">
        <v>233</v>
      </c>
      <c r="C949" s="395">
        <v>2013</v>
      </c>
      <c r="D949" s="395">
        <v>99</v>
      </c>
      <c r="E949" s="395">
        <v>99</v>
      </c>
      <c r="F949" s="395">
        <v>99</v>
      </c>
      <c r="G949" s="395">
        <v>99</v>
      </c>
      <c r="H949" s="395">
        <v>99</v>
      </c>
      <c r="I949" s="395">
        <v>99</v>
      </c>
      <c r="J949" s="395">
        <v>999</v>
      </c>
      <c r="K949" s="395">
        <v>99</v>
      </c>
      <c r="L949" s="395">
        <v>99</v>
      </c>
      <c r="M949" s="395">
        <v>49</v>
      </c>
      <c r="N949" s="395">
        <v>99</v>
      </c>
      <c r="O949" s="395">
        <v>99</v>
      </c>
      <c r="P949" s="395">
        <v>9999</v>
      </c>
      <c r="Q949" s="395">
        <v>337</v>
      </c>
      <c r="R949" s="395">
        <v>519</v>
      </c>
      <c r="S949" s="395">
        <v>519</v>
      </c>
      <c r="T949" s="395">
        <v>8</v>
      </c>
      <c r="U949" s="395">
        <v>49</v>
      </c>
      <c r="V949" s="395">
        <v>94.681204165857821</v>
      </c>
      <c r="W949" s="395">
        <v>87.390751445086735</v>
      </c>
      <c r="X949" s="395">
        <v>0</v>
      </c>
      <c r="Y949" s="395">
        <v>0</v>
      </c>
      <c r="Z949" s="395"/>
      <c r="AA949" s="395">
        <v>10.928488482600159</v>
      </c>
      <c r="AB949" s="395">
        <v>0</v>
      </c>
      <c r="AC949" s="395"/>
      <c r="AD949" s="395">
        <v>3.4169419751899723E-2</v>
      </c>
      <c r="AE949" s="395">
        <v>3.8942849587306066E-2</v>
      </c>
      <c r="AF949" s="395"/>
      <c r="AG949" s="395"/>
      <c r="AH949" s="395"/>
      <c r="AI949" s="395"/>
      <c r="AJ949" s="395"/>
      <c r="AK949" s="395"/>
      <c r="AL949" s="395"/>
      <c r="AM949" s="395"/>
      <c r="AN949" s="395"/>
      <c r="AO949" s="395"/>
      <c r="AP949" s="395"/>
    </row>
    <row r="950" spans="1:42">
      <c r="A950" s="395">
        <v>10</v>
      </c>
      <c r="B950" s="395">
        <v>234</v>
      </c>
      <c r="C950" s="395">
        <v>2013</v>
      </c>
      <c r="D950" s="395">
        <v>99</v>
      </c>
      <c r="E950" s="395">
        <v>99</v>
      </c>
      <c r="F950" s="395">
        <v>99</v>
      </c>
      <c r="G950" s="395">
        <v>99</v>
      </c>
      <c r="H950" s="395">
        <v>99</v>
      </c>
      <c r="I950" s="395">
        <v>99</v>
      </c>
      <c r="J950" s="395">
        <v>999</v>
      </c>
      <c r="K950" s="395">
        <v>99</v>
      </c>
      <c r="L950" s="395">
        <v>99</v>
      </c>
      <c r="M950" s="395">
        <v>50</v>
      </c>
      <c r="N950" s="395">
        <v>99</v>
      </c>
      <c r="O950" s="395">
        <v>99</v>
      </c>
      <c r="P950" s="395">
        <v>9999</v>
      </c>
      <c r="Q950" s="395">
        <v>534</v>
      </c>
      <c r="R950" s="395">
        <v>1050</v>
      </c>
      <c r="S950" s="395">
        <v>1050</v>
      </c>
      <c r="T950" s="395">
        <v>11.011428571428564</v>
      </c>
      <c r="U950" s="395">
        <v>50</v>
      </c>
      <c r="V950" s="395">
        <v>94.753546922561057</v>
      </c>
      <c r="W950" s="395">
        <v>87.45752380952365</v>
      </c>
      <c r="X950" s="395">
        <v>0</v>
      </c>
      <c r="Y950" s="395">
        <v>0</v>
      </c>
      <c r="Z950" s="395"/>
      <c r="AA950" s="395">
        <v>11.078832049579773</v>
      </c>
      <c r="AB950" s="395">
        <v>0</v>
      </c>
      <c r="AC950" s="395"/>
      <c r="AD950" s="395">
        <v>6.9128883891126605E-2</v>
      </c>
      <c r="AE950" s="395">
        <v>7.8846309727579347E-2</v>
      </c>
      <c r="AF950" s="395"/>
      <c r="AG950" s="395"/>
      <c r="AH950" s="395"/>
      <c r="AI950" s="395"/>
      <c r="AJ950" s="395"/>
      <c r="AK950" s="395"/>
      <c r="AL950" s="395"/>
      <c r="AM950" s="395"/>
      <c r="AN950" s="395"/>
      <c r="AO950" s="395"/>
      <c r="AP950" s="395"/>
    </row>
    <row r="951" spans="1:42">
      <c r="A951" s="395">
        <v>10</v>
      </c>
      <c r="B951" s="395">
        <v>235</v>
      </c>
      <c r="C951" s="395">
        <v>2013</v>
      </c>
      <c r="D951" s="395">
        <v>99</v>
      </c>
      <c r="E951" s="395">
        <v>99</v>
      </c>
      <c r="F951" s="395">
        <v>99</v>
      </c>
      <c r="G951" s="395">
        <v>99</v>
      </c>
      <c r="H951" s="395">
        <v>99</v>
      </c>
      <c r="I951" s="395">
        <v>99</v>
      </c>
      <c r="J951" s="395">
        <v>999</v>
      </c>
      <c r="K951" s="395">
        <v>99</v>
      </c>
      <c r="L951" s="395">
        <v>99</v>
      </c>
      <c r="M951" s="395">
        <v>51</v>
      </c>
      <c r="N951" s="395">
        <v>99</v>
      </c>
      <c r="O951" s="395">
        <v>99</v>
      </c>
      <c r="P951" s="395">
        <v>9999</v>
      </c>
      <c r="Q951" s="395">
        <v>828</v>
      </c>
      <c r="R951" s="395">
        <v>2214</v>
      </c>
      <c r="S951" s="395">
        <v>2214</v>
      </c>
      <c r="T951" s="395">
        <v>11.001355013550137</v>
      </c>
      <c r="U951" s="395">
        <v>51</v>
      </c>
      <c r="V951" s="395">
        <v>93.211964441782314</v>
      </c>
      <c r="W951" s="395">
        <v>86.034643179765183</v>
      </c>
      <c r="X951" s="395">
        <v>0</v>
      </c>
      <c r="Y951" s="395">
        <v>0</v>
      </c>
      <c r="Z951" s="395"/>
      <c r="AA951" s="395">
        <v>10.267007457214875</v>
      </c>
      <c r="AB951" s="395">
        <v>0</v>
      </c>
      <c r="AC951" s="395"/>
      <c r="AD951" s="395">
        <v>0.14576318946186129</v>
      </c>
      <c r="AE951" s="395">
        <v>0.16354823968235099</v>
      </c>
      <c r="AF951" s="395"/>
      <c r="AG951" s="395"/>
      <c r="AH951" s="395"/>
      <c r="AI951" s="395"/>
      <c r="AJ951" s="395"/>
      <c r="AK951" s="395"/>
      <c r="AL951" s="395"/>
      <c r="AM951" s="395"/>
      <c r="AN951" s="395"/>
      <c r="AO951" s="395"/>
      <c r="AP951" s="395"/>
    </row>
    <row r="952" spans="1:42">
      <c r="A952" s="395">
        <v>10</v>
      </c>
      <c r="B952" s="395">
        <v>236</v>
      </c>
      <c r="C952" s="395">
        <v>2013</v>
      </c>
      <c r="D952" s="395">
        <v>99</v>
      </c>
      <c r="E952" s="395">
        <v>99</v>
      </c>
      <c r="F952" s="395">
        <v>99</v>
      </c>
      <c r="G952" s="395">
        <v>99</v>
      </c>
      <c r="H952" s="395">
        <v>99</v>
      </c>
      <c r="I952" s="395">
        <v>99</v>
      </c>
      <c r="J952" s="395">
        <v>999</v>
      </c>
      <c r="K952" s="395">
        <v>99</v>
      </c>
      <c r="L952" s="395">
        <v>99</v>
      </c>
      <c r="M952" s="395">
        <v>52</v>
      </c>
      <c r="N952" s="395">
        <v>99</v>
      </c>
      <c r="O952" s="395">
        <v>99</v>
      </c>
      <c r="P952" s="395">
        <v>9999</v>
      </c>
      <c r="Q952" s="395">
        <v>1147</v>
      </c>
      <c r="R952" s="395">
        <v>4371</v>
      </c>
      <c r="S952" s="395">
        <v>4371</v>
      </c>
      <c r="T952" s="395">
        <v>11.002059025394647</v>
      </c>
      <c r="U952" s="395">
        <v>52</v>
      </c>
      <c r="V952" s="395">
        <v>92.342666243310902</v>
      </c>
      <c r="W952" s="395">
        <v>85.232280942576253</v>
      </c>
      <c r="X952" s="395">
        <v>0</v>
      </c>
      <c r="Y952" s="395">
        <v>0</v>
      </c>
      <c r="Z952" s="395"/>
      <c r="AA952" s="395">
        <v>9.9657796451047176</v>
      </c>
      <c r="AB952" s="395">
        <v>0</v>
      </c>
      <c r="AC952" s="395"/>
      <c r="AD952" s="395">
        <v>0.28777366808391847</v>
      </c>
      <c r="AE952" s="395">
        <v>0.31987464219803807</v>
      </c>
      <c r="AF952" s="395"/>
      <c r="AG952" s="395"/>
      <c r="AH952" s="395"/>
      <c r="AI952" s="395"/>
      <c r="AJ952" s="395"/>
      <c r="AK952" s="395"/>
      <c r="AL952" s="395"/>
      <c r="AM952" s="395"/>
      <c r="AN952" s="395"/>
      <c r="AO952" s="395"/>
      <c r="AP952" s="395"/>
    </row>
    <row r="953" spans="1:42">
      <c r="A953" s="395">
        <v>10</v>
      </c>
      <c r="B953" s="395">
        <v>237</v>
      </c>
      <c r="C953" s="395">
        <v>2013</v>
      </c>
      <c r="D953" s="395">
        <v>99</v>
      </c>
      <c r="E953" s="395">
        <v>99</v>
      </c>
      <c r="F953" s="395">
        <v>99</v>
      </c>
      <c r="G953" s="395">
        <v>99</v>
      </c>
      <c r="H953" s="395">
        <v>99</v>
      </c>
      <c r="I953" s="395">
        <v>99</v>
      </c>
      <c r="J953" s="395">
        <v>999</v>
      </c>
      <c r="K953" s="395">
        <v>99</v>
      </c>
      <c r="L953" s="395">
        <v>99</v>
      </c>
      <c r="M953" s="395">
        <v>53</v>
      </c>
      <c r="N953" s="395">
        <v>99</v>
      </c>
      <c r="O953" s="395">
        <v>99</v>
      </c>
      <c r="P953" s="395">
        <v>9999</v>
      </c>
      <c r="Q953" s="395">
        <v>1381</v>
      </c>
      <c r="R953" s="395">
        <v>7895</v>
      </c>
      <c r="S953" s="395">
        <v>7895</v>
      </c>
      <c r="T953" s="395">
        <v>11.00189993666878</v>
      </c>
      <c r="U953" s="395">
        <v>53</v>
      </c>
      <c r="V953" s="395">
        <v>91.664966169600092</v>
      </c>
      <c r="W953" s="395">
        <v>84.606763774540894</v>
      </c>
      <c r="X953" s="395">
        <v>0</v>
      </c>
      <c r="Y953" s="395">
        <v>0</v>
      </c>
      <c r="Z953" s="395"/>
      <c r="AA953" s="395">
        <v>9.8511288469139942</v>
      </c>
      <c r="AB953" s="395">
        <v>0</v>
      </c>
      <c r="AC953" s="395"/>
      <c r="AD953" s="395">
        <v>0.51978336982899487</v>
      </c>
      <c r="AE953" s="395">
        <v>0.57352468297268899</v>
      </c>
      <c r="AF953" s="395"/>
      <c r="AG953" s="395"/>
      <c r="AH953" s="395"/>
      <c r="AI953" s="395"/>
      <c r="AJ953" s="395"/>
      <c r="AK953" s="395"/>
      <c r="AL953" s="395"/>
      <c r="AM953" s="395"/>
      <c r="AN953" s="395"/>
      <c r="AO953" s="395"/>
      <c r="AP953" s="395"/>
    </row>
    <row r="954" spans="1:42">
      <c r="A954" s="395">
        <v>10</v>
      </c>
      <c r="B954" s="395">
        <v>238</v>
      </c>
      <c r="C954" s="395">
        <v>2013</v>
      </c>
      <c r="D954" s="395">
        <v>99</v>
      </c>
      <c r="E954" s="395">
        <v>99</v>
      </c>
      <c r="F954" s="395">
        <v>99</v>
      </c>
      <c r="G954" s="395">
        <v>99</v>
      </c>
      <c r="H954" s="395">
        <v>99</v>
      </c>
      <c r="I954" s="395">
        <v>99</v>
      </c>
      <c r="J954" s="395">
        <v>999</v>
      </c>
      <c r="K954" s="395">
        <v>99</v>
      </c>
      <c r="L954" s="395">
        <v>99</v>
      </c>
      <c r="M954" s="395">
        <v>54</v>
      </c>
      <c r="N954" s="395">
        <v>99</v>
      </c>
      <c r="O954" s="395">
        <v>99</v>
      </c>
      <c r="P954" s="395">
        <v>9999</v>
      </c>
      <c r="Q954" s="395">
        <v>1625</v>
      </c>
      <c r="R954" s="395">
        <v>14410</v>
      </c>
      <c r="S954" s="395">
        <v>14410</v>
      </c>
      <c r="T954" s="395">
        <v>11.001249132546844</v>
      </c>
      <c r="U954" s="395">
        <v>54</v>
      </c>
      <c r="V954" s="395">
        <v>90.712924318988229</v>
      </c>
      <c r="W954" s="395">
        <v>83.728029146426138</v>
      </c>
      <c r="X954" s="395">
        <v>0</v>
      </c>
      <c r="Y954" s="395">
        <v>0</v>
      </c>
      <c r="Z954" s="395"/>
      <c r="AA954" s="395">
        <v>9.6586112316886741</v>
      </c>
      <c r="AB954" s="395">
        <v>0</v>
      </c>
      <c r="AC954" s="395"/>
      <c r="AD954" s="395">
        <v>0.94871163511536605</v>
      </c>
      <c r="AE954" s="395">
        <v>1.0359284134033833</v>
      </c>
      <c r="AF954" s="395"/>
      <c r="AG954" s="395"/>
      <c r="AH954" s="395"/>
      <c r="AI954" s="395"/>
      <c r="AJ954" s="395"/>
      <c r="AK954" s="395"/>
      <c r="AL954" s="395"/>
      <c r="AM954" s="395"/>
      <c r="AN954" s="395"/>
      <c r="AO954" s="395"/>
      <c r="AP954" s="395"/>
    </row>
    <row r="955" spans="1:42">
      <c r="A955" s="395">
        <v>10</v>
      </c>
      <c r="B955" s="395">
        <v>239</v>
      </c>
      <c r="C955" s="395">
        <v>2013</v>
      </c>
      <c r="D955" s="395">
        <v>99</v>
      </c>
      <c r="E955" s="395">
        <v>99</v>
      </c>
      <c r="F955" s="395">
        <v>99</v>
      </c>
      <c r="G955" s="395">
        <v>99</v>
      </c>
      <c r="H955" s="395">
        <v>99</v>
      </c>
      <c r="I955" s="395">
        <v>99</v>
      </c>
      <c r="J955" s="395">
        <v>999</v>
      </c>
      <c r="K955" s="395">
        <v>99</v>
      </c>
      <c r="L955" s="395">
        <v>99</v>
      </c>
      <c r="M955" s="395">
        <v>55</v>
      </c>
      <c r="N955" s="395">
        <v>99</v>
      </c>
      <c r="O955" s="395">
        <v>99</v>
      </c>
      <c r="P955" s="395">
        <v>9999</v>
      </c>
      <c r="Q955" s="395">
        <v>1767</v>
      </c>
      <c r="R955" s="395">
        <v>25098</v>
      </c>
      <c r="S955" s="395">
        <v>25098</v>
      </c>
      <c r="T955" s="395">
        <v>14.000597657183839</v>
      </c>
      <c r="U955" s="395">
        <v>55</v>
      </c>
      <c r="V955" s="395">
        <v>89.667338270166013</v>
      </c>
      <c r="W955" s="395">
        <v>82.762953223364192</v>
      </c>
      <c r="X955" s="395">
        <v>0</v>
      </c>
      <c r="Y955" s="395">
        <v>0</v>
      </c>
      <c r="Z955" s="395"/>
      <c r="AA955" s="395">
        <v>9.4294129588023683</v>
      </c>
      <c r="AB955" s="395">
        <v>0</v>
      </c>
      <c r="AC955" s="395"/>
      <c r="AD955" s="395">
        <v>1.6523778360947579</v>
      </c>
      <c r="AE955" s="395">
        <v>1.783487171273977</v>
      </c>
      <c r="AF955" s="395"/>
      <c r="AG955" s="395"/>
      <c r="AH955" s="395"/>
      <c r="AI955" s="395"/>
      <c r="AJ955" s="395"/>
      <c r="AK955" s="395"/>
      <c r="AL955" s="395"/>
      <c r="AM955" s="395"/>
      <c r="AN955" s="395"/>
      <c r="AO955" s="395"/>
      <c r="AP955" s="395"/>
    </row>
    <row r="956" spans="1:42">
      <c r="A956" s="395">
        <v>10</v>
      </c>
      <c r="B956" s="395">
        <v>240</v>
      </c>
      <c r="C956" s="395">
        <v>2013</v>
      </c>
      <c r="D956" s="395">
        <v>99</v>
      </c>
      <c r="E956" s="395">
        <v>99</v>
      </c>
      <c r="F956" s="395">
        <v>99</v>
      </c>
      <c r="G956" s="395">
        <v>99</v>
      </c>
      <c r="H956" s="395">
        <v>99</v>
      </c>
      <c r="I956" s="395">
        <v>99</v>
      </c>
      <c r="J956" s="395">
        <v>999</v>
      </c>
      <c r="K956" s="395">
        <v>99</v>
      </c>
      <c r="L956" s="395">
        <v>99</v>
      </c>
      <c r="M956" s="395">
        <v>56</v>
      </c>
      <c r="N956" s="395">
        <v>99</v>
      </c>
      <c r="O956" s="395">
        <v>99</v>
      </c>
      <c r="P956" s="395">
        <v>9999</v>
      </c>
      <c r="Q956" s="395">
        <v>1882</v>
      </c>
      <c r="R956" s="395">
        <v>41293</v>
      </c>
      <c r="S956" s="395">
        <v>41293</v>
      </c>
      <c r="T956" s="395">
        <v>14.000290606156002</v>
      </c>
      <c r="U956" s="395">
        <v>56</v>
      </c>
      <c r="V956" s="395">
        <v>88.822213078173988</v>
      </c>
      <c r="W956" s="395">
        <v>81.982902671154662</v>
      </c>
      <c r="X956" s="395">
        <v>0</v>
      </c>
      <c r="Y956" s="395">
        <v>0</v>
      </c>
      <c r="Z956" s="395"/>
      <c r="AA956" s="395">
        <v>9.1774268358647824</v>
      </c>
      <c r="AB956" s="395">
        <v>0</v>
      </c>
      <c r="AC956" s="395"/>
      <c r="AD956" s="395">
        <v>2.7186085738250396</v>
      </c>
      <c r="AE956" s="395">
        <v>2.9066626002605722</v>
      </c>
      <c r="AF956" s="395"/>
      <c r="AG956" s="395"/>
      <c r="AH956" s="395"/>
      <c r="AI956" s="395"/>
      <c r="AJ956" s="395"/>
      <c r="AK956" s="395"/>
      <c r="AL956" s="395"/>
      <c r="AM956" s="395"/>
      <c r="AN956" s="395"/>
      <c r="AO956" s="395"/>
      <c r="AP956" s="395"/>
    </row>
    <row r="957" spans="1:42">
      <c r="A957" s="395">
        <v>10</v>
      </c>
      <c r="B957" s="395">
        <v>241</v>
      </c>
      <c r="C957" s="395">
        <v>2013</v>
      </c>
      <c r="D957" s="395">
        <v>99</v>
      </c>
      <c r="E957" s="395">
        <v>99</v>
      </c>
      <c r="F957" s="395">
        <v>99</v>
      </c>
      <c r="G957" s="395">
        <v>99</v>
      </c>
      <c r="H957" s="395">
        <v>99</v>
      </c>
      <c r="I957" s="395">
        <v>99</v>
      </c>
      <c r="J957" s="395">
        <v>999</v>
      </c>
      <c r="K957" s="395">
        <v>99</v>
      </c>
      <c r="L957" s="395">
        <v>99</v>
      </c>
      <c r="M957" s="395">
        <v>57</v>
      </c>
      <c r="N957" s="395">
        <v>99</v>
      </c>
      <c r="O957" s="395">
        <v>99</v>
      </c>
      <c r="P957" s="395">
        <v>9999</v>
      </c>
      <c r="Q957" s="395">
        <v>1955</v>
      </c>
      <c r="R957" s="395">
        <v>64249</v>
      </c>
      <c r="S957" s="395">
        <v>64249</v>
      </c>
      <c r="T957" s="395">
        <v>14.00051362667123</v>
      </c>
      <c r="U957" s="395">
        <v>57</v>
      </c>
      <c r="V957" s="395">
        <v>87.881364936700564</v>
      </c>
      <c r="W957" s="395">
        <v>81.114499836572989</v>
      </c>
      <c r="X957" s="395">
        <v>0</v>
      </c>
      <c r="Y957" s="395">
        <v>0</v>
      </c>
      <c r="Z957" s="395"/>
      <c r="AA957" s="395">
        <v>8.9343773394893891</v>
      </c>
      <c r="AB957" s="395">
        <v>0</v>
      </c>
      <c r="AC957" s="395"/>
      <c r="AD957" s="395">
        <v>4.229963486781898</v>
      </c>
      <c r="AE957" s="395">
        <v>4.4746571258121177</v>
      </c>
      <c r="AF957" s="395"/>
      <c r="AG957" s="395"/>
      <c r="AH957" s="395"/>
      <c r="AI957" s="395"/>
      <c r="AJ957" s="395"/>
      <c r="AK957" s="395"/>
      <c r="AL957" s="395"/>
      <c r="AM957" s="395"/>
      <c r="AN957" s="395"/>
      <c r="AO957" s="395"/>
      <c r="AP957" s="395"/>
    </row>
    <row r="958" spans="1:42">
      <c r="A958" s="395">
        <v>10</v>
      </c>
      <c r="B958" s="395">
        <v>242</v>
      </c>
      <c r="C958" s="395">
        <v>2013</v>
      </c>
      <c r="D958" s="395">
        <v>99</v>
      </c>
      <c r="E958" s="395">
        <v>99</v>
      </c>
      <c r="F958" s="395">
        <v>99</v>
      </c>
      <c r="G958" s="395">
        <v>99</v>
      </c>
      <c r="H958" s="395">
        <v>99</v>
      </c>
      <c r="I958" s="395">
        <v>99</v>
      </c>
      <c r="J958" s="395">
        <v>999</v>
      </c>
      <c r="K958" s="395">
        <v>99</v>
      </c>
      <c r="L958" s="395">
        <v>99</v>
      </c>
      <c r="M958" s="395">
        <v>58</v>
      </c>
      <c r="N958" s="395">
        <v>99</v>
      </c>
      <c r="O958" s="395">
        <v>99</v>
      </c>
      <c r="P958" s="395">
        <v>9999</v>
      </c>
      <c r="Q958" s="395">
        <v>2038</v>
      </c>
      <c r="R958" s="395">
        <v>94090</v>
      </c>
      <c r="S958" s="395">
        <v>94090</v>
      </c>
      <c r="T958" s="395">
        <v>14.000350728026362</v>
      </c>
      <c r="U958" s="395">
        <v>58</v>
      </c>
      <c r="V958" s="395">
        <v>86.958142816859251</v>
      </c>
      <c r="W958" s="395">
        <v>80.262365819959243</v>
      </c>
      <c r="X958" s="395">
        <v>0</v>
      </c>
      <c r="Y958" s="395">
        <v>0</v>
      </c>
      <c r="Z958" s="395"/>
      <c r="AA958" s="395">
        <v>8.8008501708754512</v>
      </c>
      <c r="AB958" s="395">
        <v>0</v>
      </c>
      <c r="AC958" s="395"/>
      <c r="AD958" s="395">
        <v>6.194606366967716</v>
      </c>
      <c r="AE958" s="395">
        <v>6.4841092120187751</v>
      </c>
      <c r="AF958" s="395"/>
      <c r="AG958" s="395"/>
      <c r="AH958" s="395"/>
      <c r="AI958" s="395"/>
      <c r="AJ958" s="395"/>
      <c r="AK958" s="395"/>
      <c r="AL958" s="395"/>
      <c r="AM958" s="395"/>
      <c r="AN958" s="395"/>
      <c r="AO958" s="395"/>
      <c r="AP958" s="395"/>
    </row>
    <row r="959" spans="1:42">
      <c r="A959" s="395">
        <v>10</v>
      </c>
      <c r="B959" s="395">
        <v>243</v>
      </c>
      <c r="C959" s="395">
        <v>2013</v>
      </c>
      <c r="D959" s="395">
        <v>99</v>
      </c>
      <c r="E959" s="395">
        <v>99</v>
      </c>
      <c r="F959" s="395">
        <v>99</v>
      </c>
      <c r="G959" s="395">
        <v>99</v>
      </c>
      <c r="H959" s="395">
        <v>99</v>
      </c>
      <c r="I959" s="395">
        <v>99</v>
      </c>
      <c r="J959" s="395">
        <v>999</v>
      </c>
      <c r="K959" s="395">
        <v>99</v>
      </c>
      <c r="L959" s="395">
        <v>99</v>
      </c>
      <c r="M959" s="395">
        <v>59</v>
      </c>
      <c r="N959" s="395">
        <v>99</v>
      </c>
      <c r="O959" s="395">
        <v>99</v>
      </c>
      <c r="P959" s="395">
        <v>9999</v>
      </c>
      <c r="Q959" s="395">
        <v>2087</v>
      </c>
      <c r="R959" s="395">
        <v>127341</v>
      </c>
      <c r="S959" s="395">
        <v>127337</v>
      </c>
      <c r="T959" s="395">
        <v>14.00042405823733</v>
      </c>
      <c r="U959" s="395">
        <v>59.001853349772645</v>
      </c>
      <c r="V959" s="395">
        <v>85.977459884540011</v>
      </c>
      <c r="W959" s="395">
        <v>79.356039485773735</v>
      </c>
      <c r="X959" s="395">
        <v>0</v>
      </c>
      <c r="Y959" s="395">
        <v>0</v>
      </c>
      <c r="Z959" s="395"/>
      <c r="AA959" s="395">
        <v>8.6840815746151812</v>
      </c>
      <c r="AB959" s="395"/>
      <c r="AC959" s="395"/>
      <c r="AD959" s="395">
        <v>8.3837535272190085</v>
      </c>
      <c r="AE959" s="395">
        <v>8.67619879631145</v>
      </c>
      <c r="AF959" s="395"/>
      <c r="AG959" s="395"/>
      <c r="AH959" s="395"/>
      <c r="AI959" s="395"/>
      <c r="AJ959" s="395"/>
      <c r="AK959" s="395"/>
      <c r="AL959" s="395"/>
      <c r="AM959" s="395"/>
      <c r="AN959" s="395"/>
      <c r="AO959" s="395"/>
      <c r="AP959" s="395"/>
    </row>
    <row r="960" spans="1:42">
      <c r="A960" s="395">
        <v>10</v>
      </c>
      <c r="B960" s="395">
        <v>244</v>
      </c>
      <c r="C960" s="395">
        <v>2013</v>
      </c>
      <c r="D960" s="395">
        <v>99</v>
      </c>
      <c r="E960" s="395">
        <v>99</v>
      </c>
      <c r="F960" s="395">
        <v>99</v>
      </c>
      <c r="G960" s="395">
        <v>99</v>
      </c>
      <c r="H960" s="395">
        <v>99</v>
      </c>
      <c r="I960" s="395">
        <v>99</v>
      </c>
      <c r="J960" s="395">
        <v>999</v>
      </c>
      <c r="K960" s="395">
        <v>99</v>
      </c>
      <c r="L960" s="395">
        <v>99</v>
      </c>
      <c r="M960" s="395">
        <v>60</v>
      </c>
      <c r="N960" s="395">
        <v>99</v>
      </c>
      <c r="O960" s="395">
        <v>99</v>
      </c>
      <c r="P960" s="395">
        <v>9999</v>
      </c>
      <c r="Q960" s="395">
        <v>2132</v>
      </c>
      <c r="R960" s="395">
        <v>166413</v>
      </c>
      <c r="S960" s="395">
        <v>166405</v>
      </c>
      <c r="T960" s="395">
        <v>16.999441149429437</v>
      </c>
      <c r="U960" s="395">
        <v>60.002884528710098</v>
      </c>
      <c r="V960" s="395">
        <v>84.714252514042997</v>
      </c>
      <c r="W960" s="395">
        <v>78.189511132478017</v>
      </c>
      <c r="X960" s="395">
        <v>0</v>
      </c>
      <c r="Y960" s="395">
        <v>0</v>
      </c>
      <c r="Z960" s="395"/>
      <c r="AA960" s="395">
        <v>8.9138709658882007</v>
      </c>
      <c r="AB960" s="395"/>
      <c r="AC960" s="395"/>
      <c r="AD960" s="395">
        <v>10.956138052356239</v>
      </c>
      <c r="AE960" s="395">
        <v>11.17145562865934</v>
      </c>
      <c r="AF960" s="395"/>
      <c r="AG960" s="395"/>
      <c r="AH960" s="395"/>
      <c r="AI960" s="395"/>
      <c r="AJ960" s="395"/>
      <c r="AK960" s="395"/>
      <c r="AL960" s="395"/>
      <c r="AM960" s="395"/>
      <c r="AN960" s="395"/>
      <c r="AO960" s="395"/>
      <c r="AP960" s="395"/>
    </row>
    <row r="961" spans="1:42">
      <c r="A961" s="395">
        <v>10</v>
      </c>
      <c r="B961" s="395">
        <v>245</v>
      </c>
      <c r="C961" s="395">
        <v>2013</v>
      </c>
      <c r="D961" s="395">
        <v>99</v>
      </c>
      <c r="E961" s="395">
        <v>99</v>
      </c>
      <c r="F961" s="395">
        <v>99</v>
      </c>
      <c r="G961" s="395">
        <v>99</v>
      </c>
      <c r="H961" s="395">
        <v>99</v>
      </c>
      <c r="I961" s="395">
        <v>99</v>
      </c>
      <c r="J961" s="395">
        <v>999</v>
      </c>
      <c r="K961" s="395">
        <v>99</v>
      </c>
      <c r="L961" s="395">
        <v>99</v>
      </c>
      <c r="M961" s="395">
        <v>61</v>
      </c>
      <c r="N961" s="395">
        <v>99</v>
      </c>
      <c r="O961" s="395">
        <v>99</v>
      </c>
      <c r="P961" s="395">
        <v>9999</v>
      </c>
      <c r="Q961" s="395">
        <v>2110</v>
      </c>
      <c r="R961" s="395">
        <v>182338</v>
      </c>
      <c r="S961" s="395">
        <v>182335</v>
      </c>
      <c r="T961" s="395">
        <v>16.999786111507206</v>
      </c>
      <c r="U961" s="395">
        <v>61.001003647133039</v>
      </c>
      <c r="V961" s="395">
        <v>83.972172588043392</v>
      </c>
      <c r="W961" s="395">
        <v>77.505688979077732</v>
      </c>
      <c r="X961" s="395">
        <v>0</v>
      </c>
      <c r="Y961" s="395">
        <v>0</v>
      </c>
      <c r="Z961" s="395"/>
      <c r="AA961" s="395">
        <v>8.5308916128896399</v>
      </c>
      <c r="AB961" s="395"/>
      <c r="AC961" s="395"/>
      <c r="AD961" s="395">
        <v>12.00459279137166</v>
      </c>
      <c r="AE961" s="395">
        <v>12.133847106196878</v>
      </c>
      <c r="AF961" s="395"/>
      <c r="AG961" s="395"/>
      <c r="AH961" s="395"/>
      <c r="AI961" s="395"/>
      <c r="AJ961" s="395"/>
      <c r="AK961" s="395"/>
      <c r="AL961" s="395"/>
      <c r="AM961" s="395"/>
      <c r="AN961" s="395"/>
      <c r="AO961" s="395"/>
      <c r="AP961" s="395"/>
    </row>
    <row r="962" spans="1:42">
      <c r="A962" s="395">
        <v>10</v>
      </c>
      <c r="B962" s="395">
        <v>246</v>
      </c>
      <c r="C962" s="395">
        <v>2013</v>
      </c>
      <c r="D962" s="395">
        <v>99</v>
      </c>
      <c r="E962" s="395">
        <v>99</v>
      </c>
      <c r="F962" s="395">
        <v>99</v>
      </c>
      <c r="G962" s="395">
        <v>99</v>
      </c>
      <c r="H962" s="395">
        <v>99</v>
      </c>
      <c r="I962" s="395">
        <v>99</v>
      </c>
      <c r="J962" s="395">
        <v>999</v>
      </c>
      <c r="K962" s="395">
        <v>99</v>
      </c>
      <c r="L962" s="395">
        <v>99</v>
      </c>
      <c r="M962" s="395">
        <v>62</v>
      </c>
      <c r="N962" s="395">
        <v>99</v>
      </c>
      <c r="O962" s="395">
        <v>99</v>
      </c>
      <c r="P962" s="395">
        <v>9999</v>
      </c>
      <c r="Q962" s="395">
        <v>2106</v>
      </c>
      <c r="R962" s="395">
        <v>194389</v>
      </c>
      <c r="S962" s="395">
        <v>194381</v>
      </c>
      <c r="T962" s="395">
        <v>16.999722206503453</v>
      </c>
      <c r="U962" s="395">
        <v>62.002551689722765</v>
      </c>
      <c r="V962" s="395">
        <v>82.82106435784749</v>
      </c>
      <c r="W962" s="395">
        <v>76.442293897036862</v>
      </c>
      <c r="X962" s="395">
        <v>0</v>
      </c>
      <c r="Y962" s="395">
        <v>0</v>
      </c>
      <c r="Z962" s="395"/>
      <c r="AA962" s="395">
        <v>8.5789490666247481</v>
      </c>
      <c r="AB962" s="395"/>
      <c r="AC962" s="395"/>
      <c r="AD962" s="395">
        <v>12.79799486734496</v>
      </c>
      <c r="AE962" s="395">
        <v>12.757994737501429</v>
      </c>
      <c r="AF962" s="395"/>
      <c r="AG962" s="395"/>
      <c r="AH962" s="395"/>
      <c r="AI962" s="395"/>
      <c r="AJ962" s="395"/>
      <c r="AK962" s="395"/>
      <c r="AL962" s="395"/>
      <c r="AM962" s="395"/>
      <c r="AN962" s="395"/>
      <c r="AO962" s="395"/>
      <c r="AP962" s="395"/>
    </row>
    <row r="963" spans="1:42">
      <c r="A963" s="395">
        <v>10</v>
      </c>
      <c r="B963" s="395">
        <v>247</v>
      </c>
      <c r="C963" s="395">
        <v>2013</v>
      </c>
      <c r="D963" s="395">
        <v>99</v>
      </c>
      <c r="E963" s="395">
        <v>99</v>
      </c>
      <c r="F963" s="395">
        <v>99</v>
      </c>
      <c r="G963" s="395">
        <v>99</v>
      </c>
      <c r="H963" s="395">
        <v>99</v>
      </c>
      <c r="I963" s="395">
        <v>99</v>
      </c>
      <c r="J963" s="395">
        <v>999</v>
      </c>
      <c r="K963" s="395">
        <v>99</v>
      </c>
      <c r="L963" s="395">
        <v>99</v>
      </c>
      <c r="M963" s="395">
        <v>63</v>
      </c>
      <c r="N963" s="395">
        <v>99</v>
      </c>
      <c r="O963" s="395">
        <v>99</v>
      </c>
      <c r="P963" s="395">
        <v>9999</v>
      </c>
      <c r="Q963" s="395">
        <v>2107</v>
      </c>
      <c r="R963" s="395">
        <v>186125</v>
      </c>
      <c r="S963" s="395">
        <v>186114</v>
      </c>
      <c r="T963" s="395">
        <v>16.999822699798525</v>
      </c>
      <c r="U963" s="395">
        <v>63.003723524291587</v>
      </c>
      <c r="V963" s="395">
        <v>81.589118173603893</v>
      </c>
      <c r="W963" s="395">
        <v>75.304593958541901</v>
      </c>
      <c r="X963" s="395">
        <v>0</v>
      </c>
      <c r="Y963" s="395">
        <v>0</v>
      </c>
      <c r="Z963" s="395"/>
      <c r="AA963" s="395">
        <v>8.5807595900791025</v>
      </c>
      <c r="AB963" s="395"/>
      <c r="AC963" s="395"/>
      <c r="AD963" s="395">
        <v>12.25391763260566</v>
      </c>
      <c r="AE963" s="395">
        <v>12.033595529033075</v>
      </c>
      <c r="AF963" s="395"/>
      <c r="AG963" s="395"/>
      <c r="AH963" s="395"/>
      <c r="AI963" s="395"/>
      <c r="AJ963" s="395"/>
      <c r="AK963" s="395"/>
      <c r="AL963" s="395"/>
      <c r="AM963" s="395"/>
      <c r="AN963" s="395"/>
      <c r="AO963" s="395"/>
      <c r="AP963" s="395"/>
    </row>
    <row r="964" spans="1:42">
      <c r="A964" s="395">
        <v>10</v>
      </c>
      <c r="B964" s="395">
        <v>248</v>
      </c>
      <c r="C964" s="395">
        <v>2013</v>
      </c>
      <c r="D964" s="395">
        <v>99</v>
      </c>
      <c r="E964" s="395">
        <v>99</v>
      </c>
      <c r="F964" s="395">
        <v>99</v>
      </c>
      <c r="G964" s="395">
        <v>99</v>
      </c>
      <c r="H964" s="395">
        <v>99</v>
      </c>
      <c r="I964" s="395">
        <v>99</v>
      </c>
      <c r="J964" s="395">
        <v>999</v>
      </c>
      <c r="K964" s="395">
        <v>99</v>
      </c>
      <c r="L964" s="395">
        <v>99</v>
      </c>
      <c r="M964" s="395">
        <v>64</v>
      </c>
      <c r="N964" s="395">
        <v>99</v>
      </c>
      <c r="O964" s="395">
        <v>99</v>
      </c>
      <c r="P964" s="395">
        <v>9999</v>
      </c>
      <c r="Q964" s="395">
        <v>2082</v>
      </c>
      <c r="R964" s="395">
        <v>159891</v>
      </c>
      <c r="S964" s="395">
        <v>159883</v>
      </c>
      <c r="T964" s="395">
        <v>16.999962474435712</v>
      </c>
      <c r="U964" s="395">
        <v>64.003202341712395</v>
      </c>
      <c r="V964" s="395">
        <v>80.270778857529407</v>
      </c>
      <c r="W964" s="395">
        <v>74.088137575601905</v>
      </c>
      <c r="X964" s="395">
        <v>0</v>
      </c>
      <c r="Y964" s="395">
        <v>0</v>
      </c>
      <c r="Z964" s="395"/>
      <c r="AA964" s="395">
        <v>8.5666292440179106</v>
      </c>
      <c r="AB964" s="395"/>
      <c r="AC964" s="395"/>
      <c r="AD964" s="395">
        <v>10.526748927843929</v>
      </c>
      <c r="AE964" s="395">
        <v>10.170583318462127</v>
      </c>
      <c r="AF964" s="395"/>
      <c r="AG964" s="395"/>
      <c r="AH964" s="395"/>
      <c r="AI964" s="395"/>
      <c r="AJ964" s="395"/>
      <c r="AK964" s="395"/>
      <c r="AL964" s="395"/>
      <c r="AM964" s="395"/>
      <c r="AN964" s="395"/>
      <c r="AO964" s="395"/>
      <c r="AP964" s="395"/>
    </row>
    <row r="965" spans="1:42">
      <c r="A965" s="395">
        <v>10</v>
      </c>
      <c r="B965" s="395">
        <v>249</v>
      </c>
      <c r="C965" s="395">
        <v>2013</v>
      </c>
      <c r="D965" s="395">
        <v>99</v>
      </c>
      <c r="E965" s="395">
        <v>99</v>
      </c>
      <c r="F965" s="395">
        <v>99</v>
      </c>
      <c r="G965" s="395">
        <v>99</v>
      </c>
      <c r="H965" s="395">
        <v>99</v>
      </c>
      <c r="I965" s="395">
        <v>99</v>
      </c>
      <c r="J965" s="395">
        <v>999</v>
      </c>
      <c r="K965" s="395">
        <v>99</v>
      </c>
      <c r="L965" s="395">
        <v>99</v>
      </c>
      <c r="M965" s="395">
        <v>65</v>
      </c>
      <c r="N965" s="395">
        <v>99</v>
      </c>
      <c r="O965" s="395">
        <v>99</v>
      </c>
      <c r="P965" s="395">
        <v>9999</v>
      </c>
      <c r="Q965" s="395">
        <v>2016</v>
      </c>
      <c r="R965" s="395">
        <v>120344</v>
      </c>
      <c r="S965" s="395">
        <v>120337</v>
      </c>
      <c r="T965" s="395">
        <v>16.999975071461812</v>
      </c>
      <c r="U965" s="395">
        <v>65.003781048222891</v>
      </c>
      <c r="V965" s="395">
        <v>78.830672089347019</v>
      </c>
      <c r="W965" s="395">
        <v>72.758474118517015</v>
      </c>
      <c r="X965" s="395">
        <v>0</v>
      </c>
      <c r="Y965" s="395">
        <v>0</v>
      </c>
      <c r="Z965" s="395"/>
      <c r="AA965" s="395">
        <v>8.4698921840906536</v>
      </c>
      <c r="AB965" s="395"/>
      <c r="AC965" s="395"/>
      <c r="AD965" s="395">
        <v>7.9230918123749907</v>
      </c>
      <c r="AE965" s="395">
        <v>7.5175730772176292</v>
      </c>
      <c r="AF965" s="395"/>
      <c r="AG965" s="395"/>
      <c r="AH965" s="395"/>
      <c r="AI965" s="395"/>
      <c r="AJ965" s="395"/>
      <c r="AK965" s="395"/>
      <c r="AL965" s="395"/>
      <c r="AM965" s="395"/>
      <c r="AN965" s="395"/>
      <c r="AO965" s="395"/>
      <c r="AP965" s="395"/>
    </row>
    <row r="966" spans="1:42">
      <c r="A966" s="395">
        <v>10</v>
      </c>
      <c r="B966" s="395">
        <v>250</v>
      </c>
      <c r="C966" s="395">
        <v>2013</v>
      </c>
      <c r="D966" s="395">
        <v>99</v>
      </c>
      <c r="E966" s="395">
        <v>99</v>
      </c>
      <c r="F966" s="395">
        <v>99</v>
      </c>
      <c r="G966" s="395">
        <v>99</v>
      </c>
      <c r="H966" s="395">
        <v>99</v>
      </c>
      <c r="I966" s="395">
        <v>99</v>
      </c>
      <c r="J966" s="395">
        <v>999</v>
      </c>
      <c r="K966" s="395">
        <v>99</v>
      </c>
      <c r="L966" s="395">
        <v>99</v>
      </c>
      <c r="M966" s="395">
        <v>66</v>
      </c>
      <c r="N966" s="395">
        <v>99</v>
      </c>
      <c r="O966" s="395">
        <v>99</v>
      </c>
      <c r="P966" s="395">
        <v>9999</v>
      </c>
      <c r="Q966" s="395">
        <v>1950</v>
      </c>
      <c r="R966" s="395">
        <v>73630</v>
      </c>
      <c r="S966" s="395">
        <v>73624</v>
      </c>
      <c r="T966" s="395">
        <v>17</v>
      </c>
      <c r="U966" s="395">
        <v>66.005378680864951</v>
      </c>
      <c r="V966" s="395">
        <v>77.303236120305641</v>
      </c>
      <c r="W966" s="395">
        <v>71.347930022819057</v>
      </c>
      <c r="X966" s="395">
        <v>0</v>
      </c>
      <c r="Y966" s="395">
        <v>0</v>
      </c>
      <c r="Z966" s="395"/>
      <c r="AA966" s="395">
        <v>8.297212139040326</v>
      </c>
      <c r="AB966" s="395"/>
      <c r="AC966" s="395"/>
      <c r="AD966" s="395">
        <v>4.847580686574906</v>
      </c>
      <c r="AE966" s="395">
        <v>4.510198771803231</v>
      </c>
      <c r="AF966" s="395"/>
      <c r="AG966" s="395"/>
      <c r="AH966" s="395"/>
      <c r="AI966" s="395"/>
      <c r="AJ966" s="395"/>
      <c r="AK966" s="395"/>
      <c r="AL966" s="395"/>
      <c r="AM966" s="395"/>
      <c r="AN966" s="395"/>
      <c r="AO966" s="395"/>
      <c r="AP966" s="395"/>
    </row>
    <row r="967" spans="1:42">
      <c r="A967" s="395">
        <v>10</v>
      </c>
      <c r="B967" s="395">
        <v>251</v>
      </c>
      <c r="C967" s="395">
        <v>2013</v>
      </c>
      <c r="D967" s="395">
        <v>99</v>
      </c>
      <c r="E967" s="395">
        <v>99</v>
      </c>
      <c r="F967" s="395">
        <v>99</v>
      </c>
      <c r="G967" s="395">
        <v>99</v>
      </c>
      <c r="H967" s="395">
        <v>99</v>
      </c>
      <c r="I967" s="395">
        <v>99</v>
      </c>
      <c r="J967" s="395">
        <v>999</v>
      </c>
      <c r="K967" s="395">
        <v>99</v>
      </c>
      <c r="L967" s="395">
        <v>99</v>
      </c>
      <c r="M967" s="395">
        <v>67</v>
      </c>
      <c r="N967" s="395">
        <v>99</v>
      </c>
      <c r="O967" s="395">
        <v>99</v>
      </c>
      <c r="P967" s="395">
        <v>9999</v>
      </c>
      <c r="Q967" s="395">
        <v>1817</v>
      </c>
      <c r="R967" s="395">
        <v>36297</v>
      </c>
      <c r="S967" s="395">
        <v>36296</v>
      </c>
      <c r="T967" s="395">
        <v>16.999917348541199</v>
      </c>
      <c r="U967" s="395">
        <v>67.001845933436172</v>
      </c>
      <c r="V967" s="395">
        <v>75.726355897374617</v>
      </c>
      <c r="W967" s="395">
        <v>69.894453934318349</v>
      </c>
      <c r="X967" s="395">
        <v>0</v>
      </c>
      <c r="Y967" s="395">
        <v>0</v>
      </c>
      <c r="Z967" s="395"/>
      <c r="AA967" s="395">
        <v>8.0361997028350149</v>
      </c>
      <c r="AB967" s="395"/>
      <c r="AC967" s="395"/>
      <c r="AD967" s="395">
        <v>2.3896867605678311</v>
      </c>
      <c r="AE967" s="395">
        <v>2.1781931007936559</v>
      </c>
      <c r="AF967" s="395"/>
      <c r="AG967" s="395"/>
      <c r="AH967" s="395"/>
      <c r="AI967" s="395"/>
      <c r="AJ967" s="395"/>
      <c r="AK967" s="395"/>
      <c r="AL967" s="395"/>
      <c r="AM967" s="395"/>
      <c r="AN967" s="395"/>
      <c r="AO967" s="395"/>
      <c r="AP967" s="395"/>
    </row>
    <row r="968" spans="1:42">
      <c r="A968" s="395">
        <v>10</v>
      </c>
      <c r="B968" s="395">
        <v>252</v>
      </c>
      <c r="C968" s="395">
        <v>2013</v>
      </c>
      <c r="D968" s="395">
        <v>99</v>
      </c>
      <c r="E968" s="395">
        <v>99</v>
      </c>
      <c r="F968" s="395">
        <v>99</v>
      </c>
      <c r="G968" s="395">
        <v>99</v>
      </c>
      <c r="H968" s="395">
        <v>99</v>
      </c>
      <c r="I968" s="395">
        <v>99</v>
      </c>
      <c r="J968" s="395">
        <v>999</v>
      </c>
      <c r="K968" s="395">
        <v>99</v>
      </c>
      <c r="L968" s="395">
        <v>99</v>
      </c>
      <c r="M968" s="395">
        <v>68</v>
      </c>
      <c r="N968" s="395">
        <v>99</v>
      </c>
      <c r="O968" s="395">
        <v>99</v>
      </c>
      <c r="P968" s="395">
        <v>9999</v>
      </c>
      <c r="Q968" s="395">
        <v>1597</v>
      </c>
      <c r="R968" s="395">
        <v>16451</v>
      </c>
      <c r="S968" s="395">
        <v>16446</v>
      </c>
      <c r="T968" s="395">
        <v>17</v>
      </c>
      <c r="U968" s="395">
        <v>68.020673720053509</v>
      </c>
      <c r="V968" s="395">
        <v>73.465693364105903</v>
      </c>
      <c r="W968" s="395">
        <v>67.797871822935633</v>
      </c>
      <c r="X968" s="395">
        <v>0</v>
      </c>
      <c r="Y968" s="395">
        <v>0</v>
      </c>
      <c r="Z968" s="395"/>
      <c r="AA968" s="395">
        <v>7.759050238605731</v>
      </c>
      <c r="AB968" s="395"/>
      <c r="AC968" s="395"/>
      <c r="AD968" s="395">
        <v>1.0830850179932605</v>
      </c>
      <c r="AE968" s="395">
        <v>0.95735110554051861</v>
      </c>
      <c r="AF968" s="395"/>
      <c r="AG968" s="395"/>
      <c r="AH968" s="395"/>
      <c r="AI968" s="395"/>
      <c r="AJ968" s="395"/>
      <c r="AK968" s="395"/>
      <c r="AL968" s="395"/>
      <c r="AM968" s="395"/>
      <c r="AN968" s="395"/>
      <c r="AO968" s="395"/>
      <c r="AP968" s="395"/>
    </row>
    <row r="969" spans="1:42">
      <c r="A969" s="395">
        <v>10</v>
      </c>
      <c r="B969" s="395">
        <v>253</v>
      </c>
      <c r="C969" s="395">
        <v>2012</v>
      </c>
      <c r="D969" s="395">
        <v>99</v>
      </c>
      <c r="E969" s="395">
        <v>99</v>
      </c>
      <c r="F969" s="395">
        <v>99</v>
      </c>
      <c r="G969" s="395">
        <v>99</v>
      </c>
      <c r="H969" s="395">
        <v>99</v>
      </c>
      <c r="I969" s="395">
        <v>99</v>
      </c>
      <c r="J969" s="395">
        <v>999</v>
      </c>
      <c r="K969" s="395">
        <v>99</v>
      </c>
      <c r="L969" s="395">
        <v>99</v>
      </c>
      <c r="M969" s="395">
        <v>48</v>
      </c>
      <c r="N969" s="395">
        <v>99</v>
      </c>
      <c r="O969" s="395">
        <v>99</v>
      </c>
      <c r="P969" s="395">
        <v>9999</v>
      </c>
      <c r="Q969" s="395">
        <v>433</v>
      </c>
      <c r="R969" s="395">
        <v>746</v>
      </c>
      <c r="S969" s="395">
        <v>741</v>
      </c>
      <c r="T969" s="395">
        <v>7.9651474530831106</v>
      </c>
      <c r="U969" s="395">
        <v>48</v>
      </c>
      <c r="V969" s="395">
        <v>95.770553978913441</v>
      </c>
      <c r="W969" s="395">
        <v>87.749257759784086</v>
      </c>
      <c r="X969" s="395">
        <v>0</v>
      </c>
      <c r="Y969" s="395">
        <v>0</v>
      </c>
      <c r="Z969" s="395"/>
      <c r="AA969" s="395">
        <v>12.497397952751523</v>
      </c>
      <c r="AB969" s="395">
        <v>0</v>
      </c>
      <c r="AC969" s="395"/>
      <c r="AD969" s="395">
        <v>4.9249782551647081E-2</v>
      </c>
      <c r="AE969" s="395">
        <v>5.3910094452977605E-2</v>
      </c>
      <c r="AF969" s="395"/>
      <c r="AG969" s="395"/>
      <c r="AH969" s="395"/>
      <c r="AI969" s="395"/>
      <c r="AJ969" s="395"/>
      <c r="AK969" s="395"/>
      <c r="AL969" s="395"/>
      <c r="AM969" s="395"/>
      <c r="AN969" s="395"/>
      <c r="AO969" s="395"/>
      <c r="AP969" s="395"/>
    </row>
    <row r="970" spans="1:42">
      <c r="A970" s="395">
        <v>10</v>
      </c>
      <c r="B970" s="395">
        <v>254</v>
      </c>
      <c r="C970" s="395">
        <v>2012</v>
      </c>
      <c r="D970" s="395">
        <v>99</v>
      </c>
      <c r="E970" s="395">
        <v>99</v>
      </c>
      <c r="F970" s="395">
        <v>99</v>
      </c>
      <c r="G970" s="395">
        <v>99</v>
      </c>
      <c r="H970" s="395">
        <v>99</v>
      </c>
      <c r="I970" s="395">
        <v>99</v>
      </c>
      <c r="J970" s="395">
        <v>999</v>
      </c>
      <c r="K970" s="395">
        <v>99</v>
      </c>
      <c r="L970" s="395">
        <v>99</v>
      </c>
      <c r="M970" s="395">
        <v>49</v>
      </c>
      <c r="N970" s="395">
        <v>99</v>
      </c>
      <c r="O970" s="395">
        <v>99</v>
      </c>
      <c r="P970" s="395">
        <v>9999</v>
      </c>
      <c r="Q970" s="395">
        <v>477</v>
      </c>
      <c r="R970" s="395">
        <v>783</v>
      </c>
      <c r="S970" s="395">
        <v>783</v>
      </c>
      <c r="T970" s="395">
        <v>8.0114942528735611</v>
      </c>
      <c r="U970" s="395">
        <v>49</v>
      </c>
      <c r="V970" s="395">
        <v>97.057875299740388</v>
      </c>
      <c r="W970" s="395">
        <v>89.584418901660229</v>
      </c>
      <c r="X970" s="395">
        <v>0</v>
      </c>
      <c r="Y970" s="395">
        <v>0</v>
      </c>
      <c r="Z970" s="395"/>
      <c r="AA970" s="395">
        <v>9.7909235414173121</v>
      </c>
      <c r="AB970" s="395">
        <v>0</v>
      </c>
      <c r="AC970" s="395"/>
      <c r="AD970" s="395">
        <v>5.1692466136648352E-2</v>
      </c>
      <c r="AE970" s="395">
        <v>5.8157091137585791E-2</v>
      </c>
      <c r="AF970" s="395"/>
      <c r="AG970" s="395"/>
      <c r="AH970" s="395"/>
      <c r="AI970" s="395"/>
      <c r="AJ970" s="395"/>
      <c r="AK970" s="395"/>
      <c r="AL970" s="395"/>
      <c r="AM970" s="395"/>
      <c r="AN970" s="395"/>
      <c r="AO970" s="395"/>
      <c r="AP970" s="395"/>
    </row>
    <row r="971" spans="1:42">
      <c r="A971" s="395">
        <v>10</v>
      </c>
      <c r="B971" s="395">
        <v>255</v>
      </c>
      <c r="C971" s="395">
        <v>2012</v>
      </c>
      <c r="D971" s="395">
        <v>99</v>
      </c>
      <c r="E971" s="395">
        <v>99</v>
      </c>
      <c r="F971" s="395">
        <v>99</v>
      </c>
      <c r="G971" s="395">
        <v>99</v>
      </c>
      <c r="H971" s="395">
        <v>99</v>
      </c>
      <c r="I971" s="395">
        <v>99</v>
      </c>
      <c r="J971" s="395">
        <v>999</v>
      </c>
      <c r="K971" s="395">
        <v>99</v>
      </c>
      <c r="L971" s="395">
        <v>99</v>
      </c>
      <c r="M971" s="395">
        <v>50</v>
      </c>
      <c r="N971" s="395">
        <v>99</v>
      </c>
      <c r="O971" s="395">
        <v>99</v>
      </c>
      <c r="P971" s="395">
        <v>9999</v>
      </c>
      <c r="Q971" s="395">
        <v>730</v>
      </c>
      <c r="R971" s="395">
        <v>1527</v>
      </c>
      <c r="S971" s="395">
        <v>1527</v>
      </c>
      <c r="T971" s="395">
        <v>11.005893909626719</v>
      </c>
      <c r="U971" s="395">
        <v>50</v>
      </c>
      <c r="V971" s="395">
        <v>96.714466436926884</v>
      </c>
      <c r="W971" s="395">
        <v>89.267452521283616</v>
      </c>
      <c r="X971" s="395">
        <v>0</v>
      </c>
      <c r="Y971" s="395">
        <v>0</v>
      </c>
      <c r="Z971" s="395"/>
      <c r="AA971" s="395">
        <v>9.6498878518644506</v>
      </c>
      <c r="AB971" s="395">
        <v>0</v>
      </c>
      <c r="AC971" s="395"/>
      <c r="AD971" s="395">
        <v>0.10081021173775483</v>
      </c>
      <c r="AE971" s="395">
        <v>0.11301617676759047</v>
      </c>
      <c r="AF971" s="395"/>
      <c r="AG971" s="395"/>
      <c r="AH971" s="395"/>
      <c r="AI971" s="395"/>
      <c r="AJ971" s="395"/>
      <c r="AK971" s="395"/>
      <c r="AL971" s="395"/>
      <c r="AM971" s="395"/>
      <c r="AN971" s="395"/>
      <c r="AO971" s="395"/>
      <c r="AP971" s="395"/>
    </row>
    <row r="972" spans="1:42">
      <c r="A972" s="395">
        <v>10</v>
      </c>
      <c r="B972" s="395">
        <v>256</v>
      </c>
      <c r="C972" s="395">
        <v>2012</v>
      </c>
      <c r="D972" s="395">
        <v>99</v>
      </c>
      <c r="E972" s="395">
        <v>99</v>
      </c>
      <c r="F972" s="395">
        <v>99</v>
      </c>
      <c r="G972" s="395">
        <v>99</v>
      </c>
      <c r="H972" s="395">
        <v>99</v>
      </c>
      <c r="I972" s="395">
        <v>99</v>
      </c>
      <c r="J972" s="395">
        <v>999</v>
      </c>
      <c r="K972" s="395">
        <v>99</v>
      </c>
      <c r="L972" s="395">
        <v>99</v>
      </c>
      <c r="M972" s="395">
        <v>51</v>
      </c>
      <c r="N972" s="395">
        <v>99</v>
      </c>
      <c r="O972" s="395">
        <v>99</v>
      </c>
      <c r="P972" s="395">
        <v>9999</v>
      </c>
      <c r="Q972" s="395">
        <v>1057</v>
      </c>
      <c r="R972" s="395">
        <v>3027</v>
      </c>
      <c r="S972" s="395">
        <v>3027</v>
      </c>
      <c r="T972" s="395">
        <v>11</v>
      </c>
      <c r="U972" s="395">
        <v>51</v>
      </c>
      <c r="V972" s="395">
        <v>95.604027458185087</v>
      </c>
      <c r="W972" s="395">
        <v>88.242517343904694</v>
      </c>
      <c r="X972" s="395">
        <v>0</v>
      </c>
      <c r="Y972" s="395">
        <v>0</v>
      </c>
      <c r="Z972" s="395"/>
      <c r="AA972" s="395">
        <v>8.9601370618503289</v>
      </c>
      <c r="AB972" s="395">
        <v>0</v>
      </c>
      <c r="AC972" s="395"/>
      <c r="AD972" s="395">
        <v>0.1998379246432114</v>
      </c>
      <c r="AE972" s="395">
        <v>0.2214617579894908</v>
      </c>
      <c r="AF972" s="395"/>
      <c r="AG972" s="395"/>
      <c r="AH972" s="395"/>
      <c r="AI972" s="395"/>
      <c r="AJ972" s="395"/>
      <c r="AK972" s="395"/>
      <c r="AL972" s="395"/>
      <c r="AM972" s="395"/>
      <c r="AN972" s="395"/>
      <c r="AO972" s="395"/>
      <c r="AP972" s="395"/>
    </row>
    <row r="973" spans="1:42">
      <c r="A973" s="395">
        <v>10</v>
      </c>
      <c r="B973" s="395">
        <v>257</v>
      </c>
      <c r="C973" s="395">
        <v>2012</v>
      </c>
      <c r="D973" s="395">
        <v>99</v>
      </c>
      <c r="E973" s="395">
        <v>99</v>
      </c>
      <c r="F973" s="395">
        <v>99</v>
      </c>
      <c r="G973" s="395">
        <v>99</v>
      </c>
      <c r="H973" s="395">
        <v>99</v>
      </c>
      <c r="I973" s="395">
        <v>99</v>
      </c>
      <c r="J973" s="395">
        <v>999</v>
      </c>
      <c r="K973" s="395">
        <v>99</v>
      </c>
      <c r="L973" s="395">
        <v>99</v>
      </c>
      <c r="M973" s="395">
        <v>52</v>
      </c>
      <c r="N973" s="395">
        <v>99</v>
      </c>
      <c r="O973" s="395">
        <v>99</v>
      </c>
      <c r="P973" s="395">
        <v>9999</v>
      </c>
      <c r="Q973" s="395">
        <v>1354</v>
      </c>
      <c r="R973" s="395">
        <v>5737</v>
      </c>
      <c r="S973" s="395">
        <v>5737</v>
      </c>
      <c r="T973" s="395">
        <v>11</v>
      </c>
      <c r="U973" s="395">
        <v>52</v>
      </c>
      <c r="V973" s="395">
        <v>95.004693828488811</v>
      </c>
      <c r="W973" s="395">
        <v>87.689332403695005</v>
      </c>
      <c r="X973" s="395">
        <v>0</v>
      </c>
      <c r="Y973" s="395">
        <v>0</v>
      </c>
      <c r="Z973" s="395"/>
      <c r="AA973" s="395">
        <v>9.0365163478496182</v>
      </c>
      <c r="AB973" s="395">
        <v>0</v>
      </c>
      <c r="AC973" s="395"/>
      <c r="AD973" s="395">
        <v>0.37874799262573633</v>
      </c>
      <c r="AE973" s="395">
        <v>0.41709986256707454</v>
      </c>
      <c r="AF973" s="395"/>
      <c r="AG973" s="395"/>
      <c r="AH973" s="395"/>
      <c r="AI973" s="395"/>
      <c r="AJ973" s="395"/>
      <c r="AK973" s="395"/>
      <c r="AL973" s="395"/>
      <c r="AM973" s="395"/>
      <c r="AN973" s="395"/>
      <c r="AO973" s="395"/>
      <c r="AP973" s="395"/>
    </row>
    <row r="974" spans="1:42">
      <c r="A974" s="395">
        <v>10</v>
      </c>
      <c r="B974" s="395">
        <v>258</v>
      </c>
      <c r="C974" s="395">
        <v>2012</v>
      </c>
      <c r="D974" s="395">
        <v>99</v>
      </c>
      <c r="E974" s="395">
        <v>99</v>
      </c>
      <c r="F974" s="395">
        <v>99</v>
      </c>
      <c r="G974" s="395">
        <v>99</v>
      </c>
      <c r="H974" s="395">
        <v>99</v>
      </c>
      <c r="I974" s="395">
        <v>99</v>
      </c>
      <c r="J974" s="395">
        <v>999</v>
      </c>
      <c r="K974" s="395">
        <v>99</v>
      </c>
      <c r="L974" s="395">
        <v>99</v>
      </c>
      <c r="M974" s="395">
        <v>53</v>
      </c>
      <c r="N974" s="395">
        <v>99</v>
      </c>
      <c r="O974" s="395">
        <v>99</v>
      </c>
      <c r="P974" s="395">
        <v>9999</v>
      </c>
      <c r="Q974" s="395">
        <v>1596</v>
      </c>
      <c r="R974" s="395">
        <v>10324.5</v>
      </c>
      <c r="S974" s="395">
        <v>10324.5</v>
      </c>
      <c r="T974" s="395">
        <v>11.000532713448592</v>
      </c>
      <c r="U974" s="395">
        <v>53.00256671025231</v>
      </c>
      <c r="V974" s="395">
        <v>94.343305143541954</v>
      </c>
      <c r="W974" s="395">
        <v>87.078870647489055</v>
      </c>
      <c r="X974" s="395">
        <v>0</v>
      </c>
      <c r="Y974" s="395">
        <v>0</v>
      </c>
      <c r="Z974" s="395"/>
      <c r="AA974" s="395">
        <v>9.0537468106891001</v>
      </c>
      <c r="AB974" s="395">
        <v>0.36882116990676506</v>
      </c>
      <c r="AC974" s="395">
        <v>-0.95919728810792193</v>
      </c>
      <c r="AD974" s="395">
        <v>0.68160774792825796</v>
      </c>
      <c r="AE974" s="395">
        <v>0.74540147819595282</v>
      </c>
      <c r="AF974" s="395"/>
      <c r="AG974" s="395"/>
      <c r="AH974" s="395"/>
      <c r="AI974" s="395"/>
      <c r="AJ974" s="395"/>
      <c r="AK974" s="395"/>
      <c r="AL974" s="395"/>
      <c r="AM974" s="395"/>
      <c r="AN974" s="395"/>
      <c r="AO974" s="395"/>
      <c r="AP974" s="395"/>
    </row>
    <row r="975" spans="1:42">
      <c r="A975" s="395">
        <v>10</v>
      </c>
      <c r="B975" s="395">
        <v>259</v>
      </c>
      <c r="C975" s="395">
        <v>2012</v>
      </c>
      <c r="D975" s="395">
        <v>99</v>
      </c>
      <c r="E975" s="395">
        <v>99</v>
      </c>
      <c r="F975" s="395">
        <v>99</v>
      </c>
      <c r="G975" s="395">
        <v>99</v>
      </c>
      <c r="H975" s="395">
        <v>99</v>
      </c>
      <c r="I975" s="395">
        <v>99</v>
      </c>
      <c r="J975" s="395">
        <v>999</v>
      </c>
      <c r="K975" s="395">
        <v>99</v>
      </c>
      <c r="L975" s="395">
        <v>99</v>
      </c>
      <c r="M975" s="395">
        <v>54</v>
      </c>
      <c r="N975" s="395">
        <v>99</v>
      </c>
      <c r="O975" s="395">
        <v>99</v>
      </c>
      <c r="P975" s="395">
        <v>9999</v>
      </c>
      <c r="Q975" s="395">
        <v>1780</v>
      </c>
      <c r="R975" s="395">
        <v>18176</v>
      </c>
      <c r="S975" s="395">
        <v>18176</v>
      </c>
      <c r="T975" s="395">
        <v>11.000825264084508</v>
      </c>
      <c r="U975" s="395">
        <v>54</v>
      </c>
      <c r="V975" s="395">
        <v>93.605487883966688</v>
      </c>
      <c r="W975" s="395">
        <v>86.397865316901999</v>
      </c>
      <c r="X975" s="395">
        <v>0</v>
      </c>
      <c r="Y975" s="395">
        <v>0</v>
      </c>
      <c r="Z975" s="395"/>
      <c r="AA975" s="395">
        <v>8.737752863780214</v>
      </c>
      <c r="AB975" s="395">
        <v>0</v>
      </c>
      <c r="AC975" s="395"/>
      <c r="AD975" s="395">
        <v>1.1999518065130521</v>
      </c>
      <c r="AE975" s="395">
        <v>1.3019963280525173</v>
      </c>
      <c r="AF975" s="395"/>
      <c r="AG975" s="395"/>
      <c r="AH975" s="395"/>
      <c r="AI975" s="395"/>
      <c r="AJ975" s="395"/>
      <c r="AK975" s="395"/>
      <c r="AL975" s="395"/>
      <c r="AM975" s="395"/>
      <c r="AN975" s="395"/>
      <c r="AO975" s="395"/>
      <c r="AP975" s="395"/>
    </row>
    <row r="976" spans="1:42">
      <c r="A976" s="395">
        <v>10</v>
      </c>
      <c r="B976" s="395">
        <v>260</v>
      </c>
      <c r="C976" s="395">
        <v>2012</v>
      </c>
      <c r="D976" s="395">
        <v>99</v>
      </c>
      <c r="E976" s="395">
        <v>99</v>
      </c>
      <c r="F976" s="395">
        <v>99</v>
      </c>
      <c r="G976" s="395">
        <v>99</v>
      </c>
      <c r="H976" s="395">
        <v>99</v>
      </c>
      <c r="I976" s="395">
        <v>99</v>
      </c>
      <c r="J976" s="395">
        <v>999</v>
      </c>
      <c r="K976" s="395">
        <v>99</v>
      </c>
      <c r="L976" s="395">
        <v>99</v>
      </c>
      <c r="M976" s="395">
        <v>55</v>
      </c>
      <c r="N976" s="395">
        <v>99</v>
      </c>
      <c r="O976" s="395">
        <v>99</v>
      </c>
      <c r="P976" s="395">
        <v>9999</v>
      </c>
      <c r="Q976" s="395">
        <v>1904</v>
      </c>
      <c r="R976" s="395">
        <v>30309</v>
      </c>
      <c r="S976" s="395">
        <v>30309</v>
      </c>
      <c r="T976" s="395">
        <v>14.000098980500843</v>
      </c>
      <c r="U976" s="395">
        <v>55</v>
      </c>
      <c r="V976" s="395">
        <v>92.680443794391962</v>
      </c>
      <c r="W976" s="395">
        <v>85.54404962222425</v>
      </c>
      <c r="X976" s="395">
        <v>0</v>
      </c>
      <c r="Y976" s="395">
        <v>0</v>
      </c>
      <c r="Z976" s="395"/>
      <c r="AA976" s="395">
        <v>8.6531067181754349</v>
      </c>
      <c r="AB976" s="395">
        <v>0</v>
      </c>
      <c r="AC976" s="395"/>
      <c r="AD976" s="395">
        <v>2.0009539669676562</v>
      </c>
      <c r="AE976" s="395">
        <v>2.1496603526086777</v>
      </c>
      <c r="AF976" s="395"/>
      <c r="AG976" s="395"/>
      <c r="AH976" s="395"/>
      <c r="AI976" s="395"/>
      <c r="AJ976" s="395"/>
      <c r="AK976" s="395"/>
      <c r="AL976" s="395"/>
      <c r="AM976" s="395"/>
      <c r="AN976" s="395"/>
      <c r="AO976" s="395"/>
      <c r="AP976" s="395"/>
    </row>
    <row r="977" spans="1:42">
      <c r="A977" s="395">
        <v>10</v>
      </c>
      <c r="B977" s="395">
        <v>261</v>
      </c>
      <c r="C977" s="395">
        <v>2012</v>
      </c>
      <c r="D977" s="395">
        <v>99</v>
      </c>
      <c r="E977" s="395">
        <v>99</v>
      </c>
      <c r="F977" s="395">
        <v>99</v>
      </c>
      <c r="G977" s="395">
        <v>99</v>
      </c>
      <c r="H977" s="395">
        <v>99</v>
      </c>
      <c r="I977" s="395">
        <v>99</v>
      </c>
      <c r="J977" s="395">
        <v>999</v>
      </c>
      <c r="K977" s="395">
        <v>99</v>
      </c>
      <c r="L977" s="395">
        <v>99</v>
      </c>
      <c r="M977" s="395">
        <v>56</v>
      </c>
      <c r="N977" s="395">
        <v>99</v>
      </c>
      <c r="O977" s="395">
        <v>99</v>
      </c>
      <c r="P977" s="395">
        <v>9999</v>
      </c>
      <c r="Q977" s="395">
        <v>2043</v>
      </c>
      <c r="R977" s="395">
        <v>47675</v>
      </c>
      <c r="S977" s="395">
        <v>47675</v>
      </c>
      <c r="T977" s="395">
        <v>14.00031463030939</v>
      </c>
      <c r="U977" s="395">
        <v>56</v>
      </c>
      <c r="V977" s="395">
        <v>91.78749898446722</v>
      </c>
      <c r="W977" s="395">
        <v>84.719861562663212</v>
      </c>
      <c r="X977" s="395">
        <v>0</v>
      </c>
      <c r="Y977" s="395">
        <v>0</v>
      </c>
      <c r="Z977" s="395"/>
      <c r="AA977" s="395">
        <v>8.4956285907144125</v>
      </c>
      <c r="AB977" s="395">
        <v>0</v>
      </c>
      <c r="AC977" s="395"/>
      <c r="AD977" s="395">
        <v>3.1474308085117624</v>
      </c>
      <c r="AE977" s="395">
        <v>3.3487626895338409</v>
      </c>
      <c r="AF977" s="395"/>
      <c r="AG977" s="395"/>
      <c r="AH977" s="395"/>
      <c r="AI977" s="395"/>
      <c r="AJ977" s="395"/>
      <c r="AK977" s="395"/>
      <c r="AL977" s="395"/>
      <c r="AM977" s="395"/>
      <c r="AN977" s="395"/>
      <c r="AO977" s="395"/>
      <c r="AP977" s="395"/>
    </row>
    <row r="978" spans="1:42">
      <c r="A978" s="395">
        <v>10</v>
      </c>
      <c r="B978" s="395">
        <v>262</v>
      </c>
      <c r="C978" s="395">
        <v>2012</v>
      </c>
      <c r="D978" s="395">
        <v>99</v>
      </c>
      <c r="E978" s="395">
        <v>99</v>
      </c>
      <c r="F978" s="395">
        <v>99</v>
      </c>
      <c r="G978" s="395">
        <v>99</v>
      </c>
      <c r="H978" s="395">
        <v>99</v>
      </c>
      <c r="I978" s="395">
        <v>99</v>
      </c>
      <c r="J978" s="395">
        <v>999</v>
      </c>
      <c r="K978" s="395">
        <v>99</v>
      </c>
      <c r="L978" s="395">
        <v>99</v>
      </c>
      <c r="M978" s="395">
        <v>57</v>
      </c>
      <c r="N978" s="395">
        <v>99</v>
      </c>
      <c r="O978" s="395">
        <v>99</v>
      </c>
      <c r="P978" s="395">
        <v>9999</v>
      </c>
      <c r="Q978" s="395">
        <v>2101</v>
      </c>
      <c r="R978" s="395">
        <v>71927</v>
      </c>
      <c r="S978" s="395">
        <v>71924</v>
      </c>
      <c r="T978" s="395">
        <v>14.00020854477456</v>
      </c>
      <c r="U978" s="395">
        <v>57.002377509593451</v>
      </c>
      <c r="V978" s="395">
        <v>90.934884740200559</v>
      </c>
      <c r="W978" s="395">
        <v>83.931476280518098</v>
      </c>
      <c r="X978" s="395">
        <v>0</v>
      </c>
      <c r="Y978" s="395">
        <v>0</v>
      </c>
      <c r="Z978" s="395"/>
      <c r="AA978" s="395">
        <v>8.3583988082998779</v>
      </c>
      <c r="AB978" s="395"/>
      <c r="AC978" s="395"/>
      <c r="AD978" s="395">
        <v>4.7485108707671824</v>
      </c>
      <c r="AE978" s="395">
        <v>5.0050351004442861</v>
      </c>
      <c r="AF978" s="395"/>
      <c r="AG978" s="395"/>
      <c r="AH978" s="395"/>
      <c r="AI978" s="395"/>
      <c r="AJ978" s="395"/>
      <c r="AK978" s="395"/>
      <c r="AL978" s="395"/>
      <c r="AM978" s="395"/>
      <c r="AN978" s="395"/>
      <c r="AO978" s="395"/>
      <c r="AP978" s="395"/>
    </row>
    <row r="979" spans="1:42">
      <c r="A979" s="395">
        <v>10</v>
      </c>
      <c r="B979" s="395">
        <v>263</v>
      </c>
      <c r="C979" s="395">
        <v>2012</v>
      </c>
      <c r="D979" s="395">
        <v>99</v>
      </c>
      <c r="E979" s="395">
        <v>99</v>
      </c>
      <c r="F979" s="395">
        <v>99</v>
      </c>
      <c r="G979" s="395">
        <v>99</v>
      </c>
      <c r="H979" s="395">
        <v>99</v>
      </c>
      <c r="I979" s="395">
        <v>99</v>
      </c>
      <c r="J979" s="395">
        <v>999</v>
      </c>
      <c r="K979" s="395">
        <v>99</v>
      </c>
      <c r="L979" s="395">
        <v>99</v>
      </c>
      <c r="M979" s="395">
        <v>58</v>
      </c>
      <c r="N979" s="395">
        <v>99</v>
      </c>
      <c r="O979" s="395">
        <v>99</v>
      </c>
      <c r="P979" s="395">
        <v>9999</v>
      </c>
      <c r="Q979" s="395">
        <v>2151</v>
      </c>
      <c r="R979" s="395">
        <v>102172</v>
      </c>
      <c r="S979" s="395">
        <v>102170</v>
      </c>
      <c r="T979" s="395">
        <v>14.000293622518896</v>
      </c>
      <c r="U979" s="395">
        <v>58.00113536263089</v>
      </c>
      <c r="V979" s="395">
        <v>90.028800807950859</v>
      </c>
      <c r="W979" s="395">
        <v>83.095830478613891</v>
      </c>
      <c r="X979" s="395">
        <v>0</v>
      </c>
      <c r="Y979" s="395">
        <v>0</v>
      </c>
      <c r="Z979" s="395"/>
      <c r="AA979" s="395">
        <v>8.3248425370671928</v>
      </c>
      <c r="AB979" s="395"/>
      <c r="AC979" s="395"/>
      <c r="AD979" s="395">
        <v>6.7452396553175422</v>
      </c>
      <c r="AE979" s="395">
        <v>7.0390015226557718</v>
      </c>
      <c r="AF979" s="395"/>
      <c r="AG979" s="395"/>
      <c r="AH979" s="395"/>
      <c r="AI979" s="395"/>
      <c r="AJ979" s="395"/>
      <c r="AK979" s="395"/>
      <c r="AL979" s="395"/>
      <c r="AM979" s="395"/>
      <c r="AN979" s="395"/>
      <c r="AO979" s="395"/>
      <c r="AP979" s="395"/>
    </row>
    <row r="980" spans="1:42">
      <c r="A980" s="395">
        <v>10</v>
      </c>
      <c r="B980" s="395">
        <v>264</v>
      </c>
      <c r="C980" s="395">
        <v>2012</v>
      </c>
      <c r="D980" s="395">
        <v>99</v>
      </c>
      <c r="E980" s="395">
        <v>99</v>
      </c>
      <c r="F980" s="395">
        <v>99</v>
      </c>
      <c r="G980" s="395">
        <v>99</v>
      </c>
      <c r="H980" s="395">
        <v>99</v>
      </c>
      <c r="I980" s="395">
        <v>99</v>
      </c>
      <c r="J980" s="395">
        <v>999</v>
      </c>
      <c r="K980" s="395">
        <v>99</v>
      </c>
      <c r="L980" s="395">
        <v>99</v>
      </c>
      <c r="M980" s="395">
        <v>59</v>
      </c>
      <c r="N980" s="395">
        <v>99</v>
      </c>
      <c r="O980" s="395">
        <v>99</v>
      </c>
      <c r="P980" s="395">
        <v>9999</v>
      </c>
      <c r="Q980" s="395">
        <v>2195</v>
      </c>
      <c r="R980" s="395">
        <v>133634</v>
      </c>
      <c r="S980" s="395">
        <v>133631</v>
      </c>
      <c r="T980" s="395">
        <v>14.00029184189653</v>
      </c>
      <c r="U980" s="395">
        <v>59.001324542957825</v>
      </c>
      <c r="V980" s="395">
        <v>89.141938077198361</v>
      </c>
      <c r="W980" s="395">
        <v>82.277240311005457</v>
      </c>
      <c r="X980" s="395">
        <v>0</v>
      </c>
      <c r="Y980" s="395">
        <v>0</v>
      </c>
      <c r="Z980" s="395"/>
      <c r="AA980" s="395">
        <v>8.2344414859666024</v>
      </c>
      <c r="AB980" s="395"/>
      <c r="AC980" s="395"/>
      <c r="AD980" s="395">
        <v>8.8223129242718574</v>
      </c>
      <c r="AE980" s="395">
        <v>9.1158121687614848</v>
      </c>
      <c r="AF980" s="395"/>
      <c r="AG980" s="395"/>
      <c r="AH980" s="395"/>
      <c r="AI980" s="395"/>
      <c r="AJ980" s="395"/>
      <c r="AK980" s="395"/>
      <c r="AL980" s="395"/>
      <c r="AM980" s="395"/>
      <c r="AN980" s="395"/>
      <c r="AO980" s="395"/>
      <c r="AP980" s="395"/>
    </row>
    <row r="981" spans="1:42">
      <c r="A981" s="395">
        <v>10</v>
      </c>
      <c r="B981" s="395">
        <v>265</v>
      </c>
      <c r="C981" s="395">
        <v>2012</v>
      </c>
      <c r="D981" s="395">
        <v>99</v>
      </c>
      <c r="E981" s="395">
        <v>99</v>
      </c>
      <c r="F981" s="395">
        <v>99</v>
      </c>
      <c r="G981" s="395">
        <v>99</v>
      </c>
      <c r="H981" s="395">
        <v>99</v>
      </c>
      <c r="I981" s="395">
        <v>99</v>
      </c>
      <c r="J981" s="395">
        <v>999</v>
      </c>
      <c r="K981" s="395">
        <v>99</v>
      </c>
      <c r="L981" s="395">
        <v>99</v>
      </c>
      <c r="M981" s="395">
        <v>60</v>
      </c>
      <c r="N981" s="395">
        <v>99</v>
      </c>
      <c r="O981" s="395">
        <v>99</v>
      </c>
      <c r="P981" s="395">
        <v>9999</v>
      </c>
      <c r="Q981" s="395">
        <v>2265</v>
      </c>
      <c r="R981" s="395">
        <v>167680</v>
      </c>
      <c r="S981" s="395">
        <v>167672</v>
      </c>
      <c r="T981" s="395">
        <v>16.999153148854965</v>
      </c>
      <c r="U981" s="395">
        <v>60.002504890500497</v>
      </c>
      <c r="V981" s="395">
        <v>87.924493194860943</v>
      </c>
      <c r="W981" s="395">
        <v>81.152461949519676</v>
      </c>
      <c r="X981" s="395">
        <v>0</v>
      </c>
      <c r="Y981" s="395">
        <v>0</v>
      </c>
      <c r="Z981" s="395"/>
      <c r="AA981" s="395">
        <v>8.4784473106469296</v>
      </c>
      <c r="AB981" s="395"/>
      <c r="AC981" s="395"/>
      <c r="AD981" s="395">
        <v>11.069977933324644</v>
      </c>
      <c r="AE981" s="395">
        <v>11.281599484748956</v>
      </c>
      <c r="AF981" s="395"/>
      <c r="AG981" s="395"/>
      <c r="AH981" s="395"/>
      <c r="AI981" s="395"/>
      <c r="AJ981" s="395"/>
      <c r="AK981" s="395"/>
      <c r="AL981" s="395"/>
      <c r="AM981" s="395"/>
      <c r="AN981" s="395"/>
      <c r="AO981" s="395"/>
      <c r="AP981" s="395"/>
    </row>
    <row r="982" spans="1:42">
      <c r="A982" s="395">
        <v>10</v>
      </c>
      <c r="B982" s="395">
        <v>266</v>
      </c>
      <c r="C982" s="395">
        <v>2012</v>
      </c>
      <c r="D982" s="395">
        <v>99</v>
      </c>
      <c r="E982" s="395">
        <v>99</v>
      </c>
      <c r="F982" s="395">
        <v>99</v>
      </c>
      <c r="G982" s="395">
        <v>99</v>
      </c>
      <c r="H982" s="395">
        <v>99</v>
      </c>
      <c r="I982" s="395">
        <v>99</v>
      </c>
      <c r="J982" s="395">
        <v>999</v>
      </c>
      <c r="K982" s="395">
        <v>99</v>
      </c>
      <c r="L982" s="395">
        <v>99</v>
      </c>
      <c r="M982" s="395">
        <v>61</v>
      </c>
      <c r="N982" s="395">
        <v>99</v>
      </c>
      <c r="O982" s="395">
        <v>99</v>
      </c>
      <c r="P982" s="395">
        <v>9999</v>
      </c>
      <c r="Q982" s="395">
        <v>2244</v>
      </c>
      <c r="R982" s="395">
        <v>180643</v>
      </c>
      <c r="S982" s="395">
        <v>180641</v>
      </c>
      <c r="T982" s="395">
        <v>16.999784104559826</v>
      </c>
      <c r="U982" s="395">
        <v>61.000675372700563</v>
      </c>
      <c r="V982" s="395">
        <v>87.019538936591502</v>
      </c>
      <c r="W982" s="395">
        <v>80.318646929545508</v>
      </c>
      <c r="X982" s="395">
        <v>0</v>
      </c>
      <c r="Y982" s="395">
        <v>0</v>
      </c>
      <c r="Z982" s="395"/>
      <c r="AA982" s="395">
        <v>8.2728079491571815</v>
      </c>
      <c r="AB982" s="395"/>
      <c r="AC982" s="395"/>
      <c r="AD982" s="395">
        <v>11.925775428253598</v>
      </c>
      <c r="AE982" s="395">
        <v>12.029321870687362</v>
      </c>
      <c r="AF982" s="395"/>
      <c r="AG982" s="395"/>
      <c r="AH982" s="395"/>
      <c r="AI982" s="395"/>
      <c r="AJ982" s="395"/>
      <c r="AK982" s="395"/>
      <c r="AL982" s="395"/>
      <c r="AM982" s="395"/>
      <c r="AN982" s="395"/>
      <c r="AO982" s="395"/>
      <c r="AP982" s="395"/>
    </row>
    <row r="983" spans="1:42">
      <c r="A983" s="395">
        <v>10</v>
      </c>
      <c r="B983" s="395">
        <v>267</v>
      </c>
      <c r="C983" s="395">
        <v>2012</v>
      </c>
      <c r="D983" s="395">
        <v>99</v>
      </c>
      <c r="E983" s="395">
        <v>99</v>
      </c>
      <c r="F983" s="395">
        <v>99</v>
      </c>
      <c r="G983" s="395">
        <v>99</v>
      </c>
      <c r="H983" s="395">
        <v>99</v>
      </c>
      <c r="I983" s="395">
        <v>99</v>
      </c>
      <c r="J983" s="395">
        <v>999</v>
      </c>
      <c r="K983" s="395">
        <v>99</v>
      </c>
      <c r="L983" s="395">
        <v>99</v>
      </c>
      <c r="M983" s="395">
        <v>62</v>
      </c>
      <c r="N983" s="395">
        <v>99</v>
      </c>
      <c r="O983" s="395">
        <v>99</v>
      </c>
      <c r="P983" s="395">
        <v>9999</v>
      </c>
      <c r="Q983" s="395">
        <v>2257</v>
      </c>
      <c r="R983" s="395">
        <v>187977</v>
      </c>
      <c r="S983" s="395">
        <v>187972</v>
      </c>
      <c r="T983" s="395">
        <v>16.999632933816372</v>
      </c>
      <c r="U983" s="395">
        <v>62.001649181793027</v>
      </c>
      <c r="V983" s="395">
        <v>85.886515704524882</v>
      </c>
      <c r="W983" s="395">
        <v>79.272314493647315</v>
      </c>
      <c r="X983" s="395">
        <v>0</v>
      </c>
      <c r="Y983" s="395">
        <v>0</v>
      </c>
      <c r="Z983" s="395"/>
      <c r="AA983" s="395">
        <v>8.3559842873393428</v>
      </c>
      <c r="AB983" s="395"/>
      <c r="AC983" s="395"/>
      <c r="AD983" s="395">
        <v>12.409954925886009</v>
      </c>
      <c r="AE983" s="395">
        <v>12.354441969765684</v>
      </c>
      <c r="AF983" s="395"/>
      <c r="AG983" s="395"/>
      <c r="AH983" s="395"/>
      <c r="AI983" s="395"/>
      <c r="AJ983" s="395"/>
      <c r="AK983" s="395"/>
      <c r="AL983" s="395"/>
      <c r="AM983" s="395"/>
      <c r="AN983" s="395"/>
      <c r="AO983" s="395"/>
      <c r="AP983" s="395"/>
    </row>
    <row r="984" spans="1:42">
      <c r="A984" s="395">
        <v>10</v>
      </c>
      <c r="B984" s="395">
        <v>268</v>
      </c>
      <c r="C984" s="395">
        <v>2012</v>
      </c>
      <c r="D984" s="395">
        <v>99</v>
      </c>
      <c r="E984" s="395">
        <v>99</v>
      </c>
      <c r="F984" s="395">
        <v>99</v>
      </c>
      <c r="G984" s="395">
        <v>99</v>
      </c>
      <c r="H984" s="395">
        <v>99</v>
      </c>
      <c r="I984" s="395">
        <v>99</v>
      </c>
      <c r="J984" s="395">
        <v>999</v>
      </c>
      <c r="K984" s="395">
        <v>99</v>
      </c>
      <c r="L984" s="395">
        <v>99</v>
      </c>
      <c r="M984" s="395">
        <v>63</v>
      </c>
      <c r="N984" s="395">
        <v>99</v>
      </c>
      <c r="O984" s="395">
        <v>99</v>
      </c>
      <c r="P984" s="395">
        <v>9999</v>
      </c>
      <c r="Q984" s="395">
        <v>2230</v>
      </c>
      <c r="R984" s="395">
        <v>176809</v>
      </c>
      <c r="S984" s="395">
        <v>176802</v>
      </c>
      <c r="T984" s="395">
        <v>16.999830325379371</v>
      </c>
      <c r="U984" s="395">
        <v>63.00249431567515</v>
      </c>
      <c r="V984" s="395">
        <v>84.588457430936629</v>
      </c>
      <c r="W984" s="395">
        <v>78.073638307258889</v>
      </c>
      <c r="X984" s="395">
        <v>0</v>
      </c>
      <c r="Y984" s="395">
        <v>0</v>
      </c>
      <c r="Z984" s="395"/>
      <c r="AA984" s="395">
        <v>8.3981709502946185</v>
      </c>
      <c r="AB984" s="395"/>
      <c r="AC984" s="395"/>
      <c r="AD984" s="395">
        <v>11.672660594067247</v>
      </c>
      <c r="AE984" s="395">
        <v>11.444584366613212</v>
      </c>
      <c r="AF984" s="395"/>
      <c r="AG984" s="395"/>
      <c r="AH984" s="395"/>
      <c r="AI984" s="395"/>
      <c r="AJ984" s="395"/>
      <c r="AK984" s="395"/>
      <c r="AL984" s="395"/>
      <c r="AM984" s="395"/>
      <c r="AN984" s="395"/>
      <c r="AO984" s="395"/>
      <c r="AP984" s="395"/>
    </row>
    <row r="985" spans="1:42">
      <c r="A985" s="395">
        <v>10</v>
      </c>
      <c r="B985" s="395">
        <v>269</v>
      </c>
      <c r="C985" s="395">
        <v>2012</v>
      </c>
      <c r="D985" s="395">
        <v>99</v>
      </c>
      <c r="E985" s="395">
        <v>99</v>
      </c>
      <c r="F985" s="395">
        <v>99</v>
      </c>
      <c r="G985" s="395">
        <v>99</v>
      </c>
      <c r="H985" s="395">
        <v>99</v>
      </c>
      <c r="I985" s="395">
        <v>99</v>
      </c>
      <c r="J985" s="395">
        <v>999</v>
      </c>
      <c r="K985" s="395">
        <v>99</v>
      </c>
      <c r="L985" s="395">
        <v>99</v>
      </c>
      <c r="M985" s="395">
        <v>64</v>
      </c>
      <c r="N985" s="395">
        <v>99</v>
      </c>
      <c r="O985" s="395">
        <v>99</v>
      </c>
      <c r="P985" s="395">
        <v>9999</v>
      </c>
      <c r="Q985" s="395">
        <v>2214</v>
      </c>
      <c r="R985" s="395">
        <v>149743</v>
      </c>
      <c r="S985" s="395">
        <v>149733</v>
      </c>
      <c r="T985" s="395">
        <v>16.999879794047128</v>
      </c>
      <c r="U985" s="395">
        <v>64.004274274875925</v>
      </c>
      <c r="V985" s="395">
        <v>83.126075646142979</v>
      </c>
      <c r="W985" s="395">
        <v>76.722881395550502</v>
      </c>
      <c r="X985" s="395">
        <v>0</v>
      </c>
      <c r="Y985" s="395">
        <v>0</v>
      </c>
      <c r="Z985" s="395"/>
      <c r="AA985" s="395">
        <v>8.4340532822106375</v>
      </c>
      <c r="AB985" s="395"/>
      <c r="AC985" s="395"/>
      <c r="AD985" s="395">
        <v>9.8858045424011909</v>
      </c>
      <c r="AE985" s="395">
        <v>9.5246903153510392</v>
      </c>
      <c r="AF985" s="395"/>
      <c r="AG985" s="395"/>
      <c r="AH985" s="395"/>
      <c r="AI985" s="395"/>
      <c r="AJ985" s="395"/>
      <c r="AK985" s="395"/>
      <c r="AL985" s="395"/>
      <c r="AM985" s="395"/>
      <c r="AN985" s="395"/>
      <c r="AO985" s="395"/>
      <c r="AP985" s="395"/>
    </row>
    <row r="986" spans="1:42">
      <c r="A986" s="395">
        <v>10</v>
      </c>
      <c r="B986" s="395">
        <v>270</v>
      </c>
      <c r="C986" s="395">
        <v>2012</v>
      </c>
      <c r="D986" s="395">
        <v>99</v>
      </c>
      <c r="E986" s="395">
        <v>99</v>
      </c>
      <c r="F986" s="395">
        <v>99</v>
      </c>
      <c r="G986" s="395">
        <v>99</v>
      </c>
      <c r="H986" s="395">
        <v>99</v>
      </c>
      <c r="I986" s="395">
        <v>99</v>
      </c>
      <c r="J986" s="395">
        <v>999</v>
      </c>
      <c r="K986" s="395">
        <v>99</v>
      </c>
      <c r="L986" s="395">
        <v>99</v>
      </c>
      <c r="M986" s="395">
        <v>65</v>
      </c>
      <c r="N986" s="395">
        <v>99</v>
      </c>
      <c r="O986" s="395">
        <v>99</v>
      </c>
      <c r="P986" s="395">
        <v>9999</v>
      </c>
      <c r="Q986" s="395">
        <v>2171</v>
      </c>
      <c r="R986" s="395">
        <v>110710</v>
      </c>
      <c r="S986" s="395">
        <v>110708</v>
      </c>
      <c r="T986" s="395">
        <v>16.999972902176857</v>
      </c>
      <c r="U986" s="395">
        <v>65.001174260216061</v>
      </c>
      <c r="V986" s="395">
        <v>81.374058453518799</v>
      </c>
      <c r="W986" s="395">
        <v>75.107565848899497</v>
      </c>
      <c r="X986" s="395">
        <v>0</v>
      </c>
      <c r="Y986" s="395">
        <v>0</v>
      </c>
      <c r="Z986" s="395"/>
      <c r="AA986" s="395">
        <v>8.4213561321888104</v>
      </c>
      <c r="AB986" s="395"/>
      <c r="AC986" s="395"/>
      <c r="AD986" s="395">
        <v>7.3089053971754003</v>
      </c>
      <c r="AE986" s="395">
        <v>6.8939975611606608</v>
      </c>
      <c r="AF986" s="395"/>
      <c r="AG986" s="395"/>
      <c r="AH986" s="395"/>
      <c r="AI986" s="395"/>
      <c r="AJ986" s="395"/>
      <c r="AK986" s="395"/>
      <c r="AL986" s="395"/>
      <c r="AM986" s="395"/>
      <c r="AN986" s="395"/>
      <c r="AO986" s="395"/>
      <c r="AP986" s="395"/>
    </row>
    <row r="987" spans="1:42">
      <c r="A987" s="395">
        <v>10</v>
      </c>
      <c r="B987" s="395">
        <v>271</v>
      </c>
      <c r="C987" s="395">
        <v>2012</v>
      </c>
      <c r="D987" s="395">
        <v>99</v>
      </c>
      <c r="E987" s="395">
        <v>99</v>
      </c>
      <c r="F987" s="395">
        <v>99</v>
      </c>
      <c r="G987" s="395">
        <v>99</v>
      </c>
      <c r="H987" s="395">
        <v>99</v>
      </c>
      <c r="I987" s="395">
        <v>99</v>
      </c>
      <c r="J987" s="395">
        <v>999</v>
      </c>
      <c r="K987" s="395">
        <v>99</v>
      </c>
      <c r="L987" s="395">
        <v>99</v>
      </c>
      <c r="M987" s="395">
        <v>66</v>
      </c>
      <c r="N987" s="395">
        <v>99</v>
      </c>
      <c r="O987" s="395">
        <v>99</v>
      </c>
      <c r="P987" s="395">
        <v>9999</v>
      </c>
      <c r="Q987" s="395">
        <v>2057</v>
      </c>
      <c r="R987" s="395">
        <v>67624</v>
      </c>
      <c r="S987" s="395">
        <v>67623</v>
      </c>
      <c r="T987" s="395">
        <v>16.999955637051936</v>
      </c>
      <c r="U987" s="395">
        <v>66.000975999290176</v>
      </c>
      <c r="V987" s="395">
        <v>79.617900715857814</v>
      </c>
      <c r="W987" s="395">
        <v>73.486804785353641</v>
      </c>
      <c r="X987" s="395">
        <v>0</v>
      </c>
      <c r="Y987" s="395">
        <v>0</v>
      </c>
      <c r="Z987" s="395"/>
      <c r="AA987" s="395">
        <v>8.2809931500126854</v>
      </c>
      <c r="AB987" s="395"/>
      <c r="AC987" s="395"/>
      <c r="AD987" s="395">
        <v>4.4644333716790641</v>
      </c>
      <c r="AE987" s="395">
        <v>4.1201424488321754</v>
      </c>
      <c r="AF987" s="395"/>
      <c r="AG987" s="395"/>
      <c r="AH987" s="395"/>
      <c r="AI987" s="395"/>
      <c r="AJ987" s="395"/>
      <c r="AK987" s="395"/>
      <c r="AL987" s="395"/>
      <c r="AM987" s="395"/>
      <c r="AN987" s="395"/>
      <c r="AO987" s="395"/>
      <c r="AP987" s="395"/>
    </row>
    <row r="988" spans="1:42">
      <c r="A988" s="395">
        <v>10</v>
      </c>
      <c r="B988" s="395">
        <v>272</v>
      </c>
      <c r="C988" s="395">
        <v>2012</v>
      </c>
      <c r="D988" s="395">
        <v>99</v>
      </c>
      <c r="E988" s="395">
        <v>99</v>
      </c>
      <c r="F988" s="395">
        <v>99</v>
      </c>
      <c r="G988" s="395">
        <v>99</v>
      </c>
      <c r="H988" s="395">
        <v>99</v>
      </c>
      <c r="I988" s="395">
        <v>99</v>
      </c>
      <c r="J988" s="395">
        <v>999</v>
      </c>
      <c r="K988" s="395">
        <v>99</v>
      </c>
      <c r="L988" s="395">
        <v>99</v>
      </c>
      <c r="M988" s="395">
        <v>67</v>
      </c>
      <c r="N988" s="395">
        <v>99</v>
      </c>
      <c r="O988" s="395">
        <v>99</v>
      </c>
      <c r="P988" s="395">
        <v>9999</v>
      </c>
      <c r="Q988" s="395">
        <v>1894</v>
      </c>
      <c r="R988" s="395">
        <v>32708</v>
      </c>
      <c r="S988" s="395">
        <v>32706</v>
      </c>
      <c r="T988" s="395">
        <v>16.999908279320042</v>
      </c>
      <c r="U988" s="395">
        <v>67.004097107564363</v>
      </c>
      <c r="V988" s="395">
        <v>77.68893677604018</v>
      </c>
      <c r="W988" s="395">
        <v>71.704488473062852</v>
      </c>
      <c r="X988" s="395">
        <v>0</v>
      </c>
      <c r="Y988" s="395">
        <v>0</v>
      </c>
      <c r="Z988" s="395"/>
      <c r="AA988" s="395">
        <v>8.0931426542954554</v>
      </c>
      <c r="AB988" s="395"/>
      <c r="AC988" s="395"/>
      <c r="AD988" s="395">
        <v>2.1593322891411155</v>
      </c>
      <c r="AE988" s="395">
        <v>1.9443847559449816</v>
      </c>
      <c r="AF988" s="395"/>
      <c r="AG988" s="395"/>
      <c r="AH988" s="395"/>
      <c r="AI988" s="395"/>
      <c r="AJ988" s="395"/>
      <c r="AK988" s="395"/>
      <c r="AL988" s="395"/>
      <c r="AM988" s="395"/>
      <c r="AN988" s="395"/>
      <c r="AO988" s="395"/>
      <c r="AP988" s="395"/>
    </row>
    <row r="989" spans="1:42">
      <c r="A989" s="395">
        <v>10</v>
      </c>
      <c r="B989" s="395">
        <v>273</v>
      </c>
      <c r="C989" s="395">
        <v>2012</v>
      </c>
      <c r="D989" s="395">
        <v>99</v>
      </c>
      <c r="E989" s="395">
        <v>99</v>
      </c>
      <c r="F989" s="395">
        <v>99</v>
      </c>
      <c r="G989" s="395">
        <v>99</v>
      </c>
      <c r="H989" s="395">
        <v>99</v>
      </c>
      <c r="I989" s="395">
        <v>99</v>
      </c>
      <c r="J989" s="395">
        <v>999</v>
      </c>
      <c r="K989" s="395">
        <v>99</v>
      </c>
      <c r="L989" s="395">
        <v>99</v>
      </c>
      <c r="M989" s="395">
        <v>68</v>
      </c>
      <c r="N989" s="395">
        <v>99</v>
      </c>
      <c r="O989" s="395">
        <v>99</v>
      </c>
      <c r="P989" s="395">
        <v>9999</v>
      </c>
      <c r="Q989" s="395">
        <v>1644</v>
      </c>
      <c r="R989" s="395">
        <v>14621</v>
      </c>
      <c r="S989" s="395">
        <v>14618</v>
      </c>
      <c r="T989" s="395">
        <v>17</v>
      </c>
      <c r="U989" s="395">
        <v>68.01395539745522</v>
      </c>
      <c r="V989" s="395">
        <v>74.653460826209425</v>
      </c>
      <c r="W989" s="395">
        <v>68.897427828704451</v>
      </c>
      <c r="X989" s="395">
        <v>0</v>
      </c>
      <c r="Y989" s="395">
        <v>0</v>
      </c>
      <c r="Z989" s="395"/>
      <c r="AA989" s="395">
        <v>8.0428834354250398</v>
      </c>
      <c r="AB989" s="395"/>
      <c r="AC989" s="395"/>
      <c r="AD989" s="395">
        <v>0.96525612692712015</v>
      </c>
      <c r="AE989" s="395">
        <v>0.83502484833822255</v>
      </c>
      <c r="AF989" s="395"/>
      <c r="AG989" s="395"/>
      <c r="AH989" s="395"/>
      <c r="AI989" s="395"/>
      <c r="AJ989" s="395"/>
      <c r="AK989" s="395"/>
      <c r="AL989" s="395"/>
      <c r="AM989" s="395"/>
      <c r="AN989" s="395"/>
      <c r="AO989" s="395"/>
      <c r="AP989" s="395"/>
    </row>
    <row r="990" spans="1:42">
      <c r="A990" s="395">
        <v>10</v>
      </c>
      <c r="B990" s="395">
        <v>274</v>
      </c>
      <c r="C990" s="395">
        <v>2011</v>
      </c>
      <c r="D990" s="395">
        <v>99</v>
      </c>
      <c r="E990" s="395">
        <v>99</v>
      </c>
      <c r="F990" s="395">
        <v>99</v>
      </c>
      <c r="G990" s="395">
        <v>99</v>
      </c>
      <c r="H990" s="395">
        <v>99</v>
      </c>
      <c r="I990" s="395">
        <v>99</v>
      </c>
      <c r="J990" s="395">
        <v>999</v>
      </c>
      <c r="K990" s="395">
        <v>99</v>
      </c>
      <c r="L990" s="395">
        <v>99</v>
      </c>
      <c r="M990" s="395">
        <v>48</v>
      </c>
      <c r="N990" s="395">
        <v>99</v>
      </c>
      <c r="O990" s="395">
        <v>99</v>
      </c>
      <c r="P990" s="395">
        <v>9999</v>
      </c>
      <c r="Q990" s="395">
        <v>534</v>
      </c>
      <c r="R990" s="395">
        <v>1009</v>
      </c>
      <c r="S990" s="395">
        <v>928</v>
      </c>
      <c r="T990" s="395">
        <v>7.4529236868186324</v>
      </c>
      <c r="U990" s="395">
        <v>48</v>
      </c>
      <c r="V990" s="395">
        <v>105.43708204131973</v>
      </c>
      <c r="W990" s="395">
        <v>89.194719827586141</v>
      </c>
      <c r="X990" s="395">
        <v>0</v>
      </c>
      <c r="Y990" s="395">
        <v>0</v>
      </c>
      <c r="Z990" s="395"/>
      <c r="AA990" s="395">
        <v>10.788890365067681</v>
      </c>
      <c r="AB990" s="395">
        <v>0</v>
      </c>
      <c r="AC990" s="395"/>
      <c r="AD990" s="395">
        <v>6.744523917826431E-2</v>
      </c>
      <c r="AE990" s="395">
        <v>6.9021711439771247E-2</v>
      </c>
      <c r="AF990" s="395"/>
      <c r="AG990" s="395"/>
      <c r="AH990" s="395"/>
      <c r="AI990" s="395"/>
      <c r="AJ990" s="395"/>
      <c r="AK990" s="395"/>
      <c r="AL990" s="395"/>
      <c r="AM990" s="395"/>
      <c r="AN990" s="395"/>
      <c r="AO990" s="395"/>
      <c r="AP990" s="395"/>
    </row>
    <row r="991" spans="1:42">
      <c r="A991" s="395">
        <v>10</v>
      </c>
      <c r="B991" s="395">
        <v>275</v>
      </c>
      <c r="C991" s="395">
        <v>2011</v>
      </c>
      <c r="D991" s="395">
        <v>99</v>
      </c>
      <c r="E991" s="395">
        <v>99</v>
      </c>
      <c r="F991" s="395">
        <v>99</v>
      </c>
      <c r="G991" s="395">
        <v>99</v>
      </c>
      <c r="H991" s="395">
        <v>99</v>
      </c>
      <c r="I991" s="395">
        <v>99</v>
      </c>
      <c r="J991" s="395">
        <v>999</v>
      </c>
      <c r="K991" s="395">
        <v>99</v>
      </c>
      <c r="L991" s="395">
        <v>99</v>
      </c>
      <c r="M991" s="395">
        <v>49</v>
      </c>
      <c r="N991" s="395">
        <v>99</v>
      </c>
      <c r="O991" s="395">
        <v>99</v>
      </c>
      <c r="P991" s="395">
        <v>9999</v>
      </c>
      <c r="Q991" s="395">
        <v>586</v>
      </c>
      <c r="R991" s="395">
        <v>1080</v>
      </c>
      <c r="S991" s="395">
        <v>1080</v>
      </c>
      <c r="T991" s="395">
        <v>8.0194444444444439</v>
      </c>
      <c r="U991" s="395">
        <v>49</v>
      </c>
      <c r="V991" s="395">
        <v>97.202861040889303</v>
      </c>
      <c r="W991" s="395">
        <v>89.718240740740754</v>
      </c>
      <c r="X991" s="395">
        <v>0</v>
      </c>
      <c r="Y991" s="395">
        <v>0</v>
      </c>
      <c r="Z991" s="395"/>
      <c r="AA991" s="395">
        <v>9.0343957276765785</v>
      </c>
      <c r="AB991" s="395">
        <v>0</v>
      </c>
      <c r="AC991" s="395"/>
      <c r="AD991" s="395">
        <v>7.2191138069896382E-2</v>
      </c>
      <c r="AE991" s="395">
        <v>8.0798464290214589E-2</v>
      </c>
      <c r="AF991" s="395"/>
      <c r="AG991" s="395"/>
      <c r="AH991" s="395"/>
      <c r="AI991" s="395"/>
      <c r="AJ991" s="395"/>
      <c r="AK991" s="395"/>
      <c r="AL991" s="395"/>
      <c r="AM991" s="395"/>
      <c r="AN991" s="395"/>
      <c r="AO991" s="395"/>
      <c r="AP991" s="395"/>
    </row>
    <row r="992" spans="1:42">
      <c r="A992" s="395">
        <v>10</v>
      </c>
      <c r="B992" s="395">
        <v>276</v>
      </c>
      <c r="C992" s="395">
        <v>2011</v>
      </c>
      <c r="D992" s="395">
        <v>99</v>
      </c>
      <c r="E992" s="395">
        <v>99</v>
      </c>
      <c r="F992" s="395">
        <v>99</v>
      </c>
      <c r="G992" s="395">
        <v>99</v>
      </c>
      <c r="H992" s="395">
        <v>99</v>
      </c>
      <c r="I992" s="395">
        <v>99</v>
      </c>
      <c r="J992" s="395">
        <v>999</v>
      </c>
      <c r="K992" s="395">
        <v>99</v>
      </c>
      <c r="L992" s="395">
        <v>99</v>
      </c>
      <c r="M992" s="395">
        <v>50</v>
      </c>
      <c r="N992" s="395">
        <v>99</v>
      </c>
      <c r="O992" s="395">
        <v>99</v>
      </c>
      <c r="P992" s="395">
        <v>9999</v>
      </c>
      <c r="Q992" s="395">
        <v>872</v>
      </c>
      <c r="R992" s="395">
        <v>2079</v>
      </c>
      <c r="S992" s="395">
        <v>2079</v>
      </c>
      <c r="T992" s="395">
        <v>11.005772005772007</v>
      </c>
      <c r="U992" s="395">
        <v>50</v>
      </c>
      <c r="V992" s="395">
        <v>96.82435457083352</v>
      </c>
      <c r="W992" s="395">
        <v>89.368879268879155</v>
      </c>
      <c r="X992" s="395">
        <v>0</v>
      </c>
      <c r="Y992" s="395">
        <v>0</v>
      </c>
      <c r="Z992" s="395"/>
      <c r="AA992" s="395">
        <v>8.8094617813859362</v>
      </c>
      <c r="AB992" s="395">
        <v>0</v>
      </c>
      <c r="AC992" s="395"/>
      <c r="AD992" s="395">
        <v>0.13896794078455055</v>
      </c>
      <c r="AE992" s="395">
        <v>0.15493138486379526</v>
      </c>
      <c r="AF992" s="395"/>
      <c r="AG992" s="395"/>
      <c r="AH992" s="395"/>
      <c r="AI992" s="395"/>
      <c r="AJ992" s="395"/>
      <c r="AK992" s="395"/>
      <c r="AL992" s="395"/>
      <c r="AM992" s="395"/>
      <c r="AN992" s="395"/>
      <c r="AO992" s="395"/>
      <c r="AP992" s="395"/>
    </row>
    <row r="993" spans="1:42">
      <c r="A993" s="395">
        <v>10</v>
      </c>
      <c r="B993" s="395">
        <v>277</v>
      </c>
      <c r="C993" s="395">
        <v>2011</v>
      </c>
      <c r="D993" s="395">
        <v>99</v>
      </c>
      <c r="E993" s="395">
        <v>99</v>
      </c>
      <c r="F993" s="395">
        <v>99</v>
      </c>
      <c r="G993" s="395">
        <v>99</v>
      </c>
      <c r="H993" s="395">
        <v>99</v>
      </c>
      <c r="I993" s="395">
        <v>99</v>
      </c>
      <c r="J993" s="395">
        <v>999</v>
      </c>
      <c r="K993" s="395">
        <v>99</v>
      </c>
      <c r="L993" s="395">
        <v>99</v>
      </c>
      <c r="M993" s="395">
        <v>51</v>
      </c>
      <c r="N993" s="395">
        <v>99</v>
      </c>
      <c r="O993" s="395">
        <v>99</v>
      </c>
      <c r="P993" s="395">
        <v>9999</v>
      </c>
      <c r="Q993" s="395">
        <v>1124</v>
      </c>
      <c r="R993" s="395">
        <v>3615</v>
      </c>
      <c r="S993" s="395">
        <v>3615</v>
      </c>
      <c r="T993" s="395">
        <v>11</v>
      </c>
      <c r="U993" s="395">
        <v>51</v>
      </c>
      <c r="V993" s="395">
        <v>95.791191451292818</v>
      </c>
      <c r="W993" s="395">
        <v>88.415269709543622</v>
      </c>
      <c r="X993" s="395">
        <v>0</v>
      </c>
      <c r="Y993" s="395">
        <v>0</v>
      </c>
      <c r="Z993" s="395"/>
      <c r="AA993" s="395">
        <v>8.6664708528573016</v>
      </c>
      <c r="AB993" s="395">
        <v>0</v>
      </c>
      <c r="AC993" s="395"/>
      <c r="AD993" s="395">
        <v>0.24163978159506996</v>
      </c>
      <c r="AE993" s="395">
        <v>0.2665226848518103</v>
      </c>
      <c r="AF993" s="395"/>
      <c r="AG993" s="395"/>
      <c r="AH993" s="395"/>
      <c r="AI993" s="395"/>
      <c r="AJ993" s="395"/>
      <c r="AK993" s="395"/>
      <c r="AL993" s="395"/>
      <c r="AM993" s="395"/>
      <c r="AN993" s="395"/>
      <c r="AO993" s="395"/>
      <c r="AP993" s="395"/>
    </row>
    <row r="994" spans="1:42">
      <c r="A994" s="395">
        <v>10</v>
      </c>
      <c r="B994" s="395">
        <v>278</v>
      </c>
      <c r="C994" s="395">
        <v>2011</v>
      </c>
      <c r="D994" s="395">
        <v>99</v>
      </c>
      <c r="E994" s="395">
        <v>99</v>
      </c>
      <c r="F994" s="395">
        <v>99</v>
      </c>
      <c r="G994" s="395">
        <v>99</v>
      </c>
      <c r="H994" s="395">
        <v>99</v>
      </c>
      <c r="I994" s="395">
        <v>99</v>
      </c>
      <c r="J994" s="395">
        <v>999</v>
      </c>
      <c r="K994" s="395">
        <v>99</v>
      </c>
      <c r="L994" s="395">
        <v>99</v>
      </c>
      <c r="M994" s="395">
        <v>52</v>
      </c>
      <c r="N994" s="395">
        <v>99</v>
      </c>
      <c r="O994" s="395">
        <v>99</v>
      </c>
      <c r="P994" s="395">
        <v>9999</v>
      </c>
      <c r="Q994" s="395">
        <v>1399</v>
      </c>
      <c r="R994" s="395">
        <v>6856</v>
      </c>
      <c r="S994" s="395">
        <v>6855</v>
      </c>
      <c r="T994" s="395">
        <v>11.002625437572931</v>
      </c>
      <c r="U994" s="395">
        <v>52.0075857038658</v>
      </c>
      <c r="V994" s="395">
        <v>95.393229037017278</v>
      </c>
      <c r="W994" s="395">
        <v>88.042757111597524</v>
      </c>
      <c r="X994" s="395">
        <v>0</v>
      </c>
      <c r="Y994" s="395">
        <v>0</v>
      </c>
      <c r="Z994" s="395"/>
      <c r="AA994" s="395">
        <v>8.7607326103626608</v>
      </c>
      <c r="AB994" s="395"/>
      <c r="AC994" s="395"/>
      <c r="AD994" s="395">
        <v>0.45828003945112</v>
      </c>
      <c r="AE994" s="395">
        <v>0.50326843841690194</v>
      </c>
      <c r="AF994" s="395"/>
      <c r="AG994" s="395"/>
      <c r="AH994" s="395"/>
      <c r="AI994" s="395"/>
      <c r="AJ994" s="395"/>
      <c r="AK994" s="395"/>
      <c r="AL994" s="395"/>
      <c r="AM994" s="395"/>
      <c r="AN994" s="395"/>
      <c r="AO994" s="395"/>
      <c r="AP994" s="395"/>
    </row>
    <row r="995" spans="1:42">
      <c r="A995" s="395">
        <v>10</v>
      </c>
      <c r="B995" s="395">
        <v>279</v>
      </c>
      <c r="C995" s="395">
        <v>2011</v>
      </c>
      <c r="D995" s="395">
        <v>99</v>
      </c>
      <c r="E995" s="395">
        <v>99</v>
      </c>
      <c r="F995" s="395">
        <v>99</v>
      </c>
      <c r="G995" s="395">
        <v>99</v>
      </c>
      <c r="H995" s="395">
        <v>99</v>
      </c>
      <c r="I995" s="395">
        <v>99</v>
      </c>
      <c r="J995" s="395">
        <v>999</v>
      </c>
      <c r="K995" s="395">
        <v>99</v>
      </c>
      <c r="L995" s="395">
        <v>99</v>
      </c>
      <c r="M995" s="395">
        <v>53</v>
      </c>
      <c r="N995" s="395">
        <v>99</v>
      </c>
      <c r="O995" s="395">
        <v>99</v>
      </c>
      <c r="P995" s="395">
        <v>9999</v>
      </c>
      <c r="Q995" s="395">
        <v>1644</v>
      </c>
      <c r="R995" s="395">
        <v>11705</v>
      </c>
      <c r="S995" s="395">
        <v>11705</v>
      </c>
      <c r="T995" s="395">
        <v>11.000512601452373</v>
      </c>
      <c r="U995" s="395">
        <v>53</v>
      </c>
      <c r="V995" s="395">
        <v>94.426926293409252</v>
      </c>
      <c r="W995" s="395">
        <v>87.15605296881661</v>
      </c>
      <c r="X995" s="395">
        <v>0</v>
      </c>
      <c r="Y995" s="395">
        <v>0</v>
      </c>
      <c r="Z995" s="395"/>
      <c r="AA995" s="395">
        <v>8.785924598502973</v>
      </c>
      <c r="AB995" s="395">
        <v>0</v>
      </c>
      <c r="AC995" s="395"/>
      <c r="AD995" s="395">
        <v>0.78240488065568259</v>
      </c>
      <c r="AE995" s="395">
        <v>0.85068264750497746</v>
      </c>
      <c r="AF995" s="395"/>
      <c r="AG995" s="395"/>
      <c r="AH995" s="395"/>
      <c r="AI995" s="395"/>
      <c r="AJ995" s="395"/>
      <c r="AK995" s="395"/>
      <c r="AL995" s="395"/>
      <c r="AM995" s="395"/>
      <c r="AN995" s="395"/>
      <c r="AO995" s="395"/>
      <c r="AP995" s="395"/>
    </row>
    <row r="996" spans="1:42">
      <c r="A996" s="395">
        <v>10</v>
      </c>
      <c r="B996" s="395">
        <v>280</v>
      </c>
      <c r="C996" s="395">
        <v>2011</v>
      </c>
      <c r="D996" s="395">
        <v>99</v>
      </c>
      <c r="E996" s="395">
        <v>99</v>
      </c>
      <c r="F996" s="395">
        <v>99</v>
      </c>
      <c r="G996" s="395">
        <v>99</v>
      </c>
      <c r="H996" s="395">
        <v>99</v>
      </c>
      <c r="I996" s="395">
        <v>99</v>
      </c>
      <c r="J996" s="395">
        <v>999</v>
      </c>
      <c r="K996" s="395">
        <v>99</v>
      </c>
      <c r="L996" s="395">
        <v>99</v>
      </c>
      <c r="M996" s="395">
        <v>54</v>
      </c>
      <c r="N996" s="395">
        <v>99</v>
      </c>
      <c r="O996" s="395">
        <v>99</v>
      </c>
      <c r="P996" s="395">
        <v>9999</v>
      </c>
      <c r="Q996" s="395">
        <v>1820</v>
      </c>
      <c r="R996" s="395">
        <v>19886</v>
      </c>
      <c r="S996" s="395">
        <v>19886</v>
      </c>
      <c r="T996" s="395">
        <v>11.000603439605753</v>
      </c>
      <c r="U996" s="395">
        <v>54</v>
      </c>
      <c r="V996" s="395">
        <v>93.708057923663873</v>
      </c>
      <c r="W996" s="395">
        <v>86.492537463542476</v>
      </c>
      <c r="X996" s="395">
        <v>0</v>
      </c>
      <c r="Y996" s="395">
        <v>0</v>
      </c>
      <c r="Z996" s="395"/>
      <c r="AA996" s="395">
        <v>8.5202070407719113</v>
      </c>
      <c r="AB996" s="395">
        <v>0</v>
      </c>
      <c r="AC996" s="395"/>
      <c r="AD996" s="395">
        <v>1.3292527515351484</v>
      </c>
      <c r="AE996" s="395">
        <v>1.4342493946955872</v>
      </c>
      <c r="AF996" s="395"/>
      <c r="AG996" s="395"/>
      <c r="AH996" s="395"/>
      <c r="AI996" s="395"/>
      <c r="AJ996" s="395"/>
      <c r="AK996" s="395"/>
      <c r="AL996" s="395"/>
      <c r="AM996" s="395"/>
      <c r="AN996" s="395"/>
      <c r="AO996" s="395"/>
      <c r="AP996" s="395"/>
    </row>
    <row r="997" spans="1:42">
      <c r="A997" s="395">
        <v>10</v>
      </c>
      <c r="B997" s="395">
        <v>281</v>
      </c>
      <c r="C997" s="395">
        <v>2011</v>
      </c>
      <c r="D997" s="395">
        <v>99</v>
      </c>
      <c r="E997" s="395">
        <v>99</v>
      </c>
      <c r="F997" s="395">
        <v>99</v>
      </c>
      <c r="G997" s="395">
        <v>99</v>
      </c>
      <c r="H997" s="395">
        <v>99</v>
      </c>
      <c r="I997" s="395">
        <v>99</v>
      </c>
      <c r="J997" s="395">
        <v>999</v>
      </c>
      <c r="K997" s="395">
        <v>99</v>
      </c>
      <c r="L997" s="395">
        <v>99</v>
      </c>
      <c r="M997" s="395">
        <v>55</v>
      </c>
      <c r="N997" s="395">
        <v>99</v>
      </c>
      <c r="O997" s="395">
        <v>99</v>
      </c>
      <c r="P997" s="395">
        <v>9999</v>
      </c>
      <c r="Q997" s="395">
        <v>1992</v>
      </c>
      <c r="R997" s="395">
        <v>33012</v>
      </c>
      <c r="S997" s="395">
        <v>33012</v>
      </c>
      <c r="T997" s="395">
        <v>14.000090876045078</v>
      </c>
      <c r="U997" s="395">
        <v>55</v>
      </c>
      <c r="V997" s="395">
        <v>93.048983533876822</v>
      </c>
      <c r="W997" s="395">
        <v>85.88421180176897</v>
      </c>
      <c r="X997" s="395">
        <v>0</v>
      </c>
      <c r="Y997" s="395">
        <v>0</v>
      </c>
      <c r="Z997" s="395"/>
      <c r="AA997" s="395">
        <v>8.4022004829112191</v>
      </c>
      <c r="AB997" s="395">
        <v>0</v>
      </c>
      <c r="AC997" s="395"/>
      <c r="AD997" s="395">
        <v>2.2066424536698337</v>
      </c>
      <c r="AE997" s="395">
        <v>2.3641976023793978</v>
      </c>
      <c r="AF997" s="395"/>
      <c r="AG997" s="395"/>
      <c r="AH997" s="395"/>
      <c r="AI997" s="395"/>
      <c r="AJ997" s="395"/>
      <c r="AK997" s="395"/>
      <c r="AL997" s="395"/>
      <c r="AM997" s="395"/>
      <c r="AN997" s="395"/>
      <c r="AO997" s="395"/>
      <c r="AP997" s="395"/>
    </row>
    <row r="998" spans="1:42">
      <c r="A998" s="395">
        <v>10</v>
      </c>
      <c r="B998" s="395">
        <v>282</v>
      </c>
      <c r="C998" s="395">
        <v>2011</v>
      </c>
      <c r="D998" s="395">
        <v>99</v>
      </c>
      <c r="E998" s="395">
        <v>99</v>
      </c>
      <c r="F998" s="395">
        <v>99</v>
      </c>
      <c r="G998" s="395">
        <v>99</v>
      </c>
      <c r="H998" s="395">
        <v>99</v>
      </c>
      <c r="I998" s="395">
        <v>99</v>
      </c>
      <c r="J998" s="395">
        <v>999</v>
      </c>
      <c r="K998" s="395">
        <v>99</v>
      </c>
      <c r="L998" s="395">
        <v>99</v>
      </c>
      <c r="M998" s="395">
        <v>56</v>
      </c>
      <c r="N998" s="395">
        <v>99</v>
      </c>
      <c r="O998" s="395">
        <v>99</v>
      </c>
      <c r="P998" s="395">
        <v>9999</v>
      </c>
      <c r="Q998" s="395">
        <v>2088</v>
      </c>
      <c r="R998" s="395">
        <v>50822</v>
      </c>
      <c r="S998" s="395">
        <v>50821</v>
      </c>
      <c r="T998" s="395">
        <v>14.00023611821652</v>
      </c>
      <c r="U998" s="395">
        <v>56.001101906692121</v>
      </c>
      <c r="V998" s="395">
        <v>92.107825688543485</v>
      </c>
      <c r="W998" s="395">
        <v>85.014775388126452</v>
      </c>
      <c r="X998" s="395">
        <v>0</v>
      </c>
      <c r="Y998" s="395">
        <v>0</v>
      </c>
      <c r="Z998" s="395"/>
      <c r="AA998" s="395">
        <v>8.3641575877871492</v>
      </c>
      <c r="AB998" s="395"/>
      <c r="AC998" s="395"/>
      <c r="AD998" s="395">
        <v>3.3971277953595123</v>
      </c>
      <c r="AE998" s="395">
        <v>3.6027673635748361</v>
      </c>
      <c r="AF998" s="395"/>
      <c r="AG998" s="395"/>
      <c r="AH998" s="395"/>
      <c r="AI998" s="395"/>
      <c r="AJ998" s="395"/>
      <c r="AK998" s="395"/>
      <c r="AL998" s="395"/>
      <c r="AM998" s="395"/>
      <c r="AN998" s="395"/>
      <c r="AO998" s="395"/>
      <c r="AP998" s="395"/>
    </row>
    <row r="999" spans="1:42">
      <c r="A999" s="395">
        <v>10</v>
      </c>
      <c r="B999" s="395">
        <v>283</v>
      </c>
      <c r="C999" s="395">
        <v>2011</v>
      </c>
      <c r="D999" s="395">
        <v>99</v>
      </c>
      <c r="E999" s="395">
        <v>99</v>
      </c>
      <c r="F999" s="395">
        <v>99</v>
      </c>
      <c r="G999" s="395">
        <v>99</v>
      </c>
      <c r="H999" s="395">
        <v>99</v>
      </c>
      <c r="I999" s="395">
        <v>99</v>
      </c>
      <c r="J999" s="395">
        <v>999</v>
      </c>
      <c r="K999" s="395">
        <v>99</v>
      </c>
      <c r="L999" s="395">
        <v>99</v>
      </c>
      <c r="M999" s="395">
        <v>57</v>
      </c>
      <c r="N999" s="395">
        <v>99</v>
      </c>
      <c r="O999" s="395">
        <v>99</v>
      </c>
      <c r="P999" s="395">
        <v>9999</v>
      </c>
      <c r="Q999" s="395">
        <v>2191</v>
      </c>
      <c r="R999" s="395">
        <v>75015.5</v>
      </c>
      <c r="S999" s="395">
        <v>75014.5</v>
      </c>
      <c r="T999" s="395">
        <v>14.000119975205124</v>
      </c>
      <c r="U999" s="395">
        <v>57.000379926547538</v>
      </c>
      <c r="V999" s="395">
        <v>91.342816372945094</v>
      </c>
      <c r="W999" s="395">
        <v>84.308782302087991</v>
      </c>
      <c r="X999" s="395">
        <v>0</v>
      </c>
      <c r="Y999" s="395">
        <v>0</v>
      </c>
      <c r="Z999" s="395"/>
      <c r="AA999" s="395">
        <v>8.2388246632324122</v>
      </c>
      <c r="AB999" s="395">
        <v>0.14715865202482523</v>
      </c>
      <c r="AC999" s="395">
        <v>-0.17262519748012128</v>
      </c>
      <c r="AD999" s="395">
        <v>5.0143095535947344</v>
      </c>
      <c r="AE999" s="395">
        <v>5.2737147727502816</v>
      </c>
      <c r="AF999" s="395"/>
      <c r="AG999" s="395"/>
      <c r="AH999" s="395"/>
      <c r="AI999" s="395"/>
      <c r="AJ999" s="395"/>
      <c r="AK999" s="395"/>
      <c r="AL999" s="395"/>
      <c r="AM999" s="395"/>
      <c r="AN999" s="395"/>
      <c r="AO999" s="395"/>
      <c r="AP999" s="395"/>
    </row>
    <row r="1000" spans="1:42">
      <c r="A1000" s="395">
        <v>10</v>
      </c>
      <c r="B1000" s="395">
        <v>284</v>
      </c>
      <c r="C1000" s="395">
        <v>2011</v>
      </c>
      <c r="D1000" s="395">
        <v>99</v>
      </c>
      <c r="E1000" s="395">
        <v>99</v>
      </c>
      <c r="F1000" s="395">
        <v>99</v>
      </c>
      <c r="G1000" s="395">
        <v>99</v>
      </c>
      <c r="H1000" s="395">
        <v>99</v>
      </c>
      <c r="I1000" s="395">
        <v>99</v>
      </c>
      <c r="J1000" s="395">
        <v>999</v>
      </c>
      <c r="K1000" s="395">
        <v>99</v>
      </c>
      <c r="L1000" s="395">
        <v>99</v>
      </c>
      <c r="M1000" s="395">
        <v>58</v>
      </c>
      <c r="N1000" s="395">
        <v>99</v>
      </c>
      <c r="O1000" s="395">
        <v>99</v>
      </c>
      <c r="P1000" s="395">
        <v>9999</v>
      </c>
      <c r="Q1000" s="395">
        <v>2234</v>
      </c>
      <c r="R1000" s="395">
        <v>106234</v>
      </c>
      <c r="S1000" s="395">
        <v>106234</v>
      </c>
      <c r="T1000" s="395">
        <v>14.00019767682663</v>
      </c>
      <c r="U1000" s="395">
        <v>58</v>
      </c>
      <c r="V1000" s="395">
        <v>90.484411637664621</v>
      </c>
      <c r="W1000" s="395">
        <v>83.517111941563201</v>
      </c>
      <c r="X1000" s="395">
        <v>0</v>
      </c>
      <c r="Y1000" s="395">
        <v>0</v>
      </c>
      <c r="Z1000" s="395"/>
      <c r="AA1000" s="395">
        <v>8.2420438368728401</v>
      </c>
      <c r="AB1000" s="395">
        <v>0</v>
      </c>
      <c r="AC1000" s="395"/>
      <c r="AD1000" s="395">
        <v>7.1010679275160884</v>
      </c>
      <c r="AE1000" s="395">
        <v>7.398396520493038</v>
      </c>
      <c r="AF1000" s="395"/>
      <c r="AG1000" s="395"/>
      <c r="AH1000" s="395"/>
      <c r="AI1000" s="395"/>
      <c r="AJ1000" s="395"/>
      <c r="AK1000" s="395"/>
      <c r="AL1000" s="395"/>
      <c r="AM1000" s="395"/>
      <c r="AN1000" s="395"/>
      <c r="AO1000" s="395"/>
      <c r="AP1000" s="395"/>
    </row>
    <row r="1001" spans="1:42">
      <c r="A1001" s="395">
        <v>10</v>
      </c>
      <c r="B1001" s="395">
        <v>285</v>
      </c>
      <c r="C1001" s="395">
        <v>2011</v>
      </c>
      <c r="D1001" s="395">
        <v>99</v>
      </c>
      <c r="E1001" s="395">
        <v>99</v>
      </c>
      <c r="F1001" s="395">
        <v>99</v>
      </c>
      <c r="G1001" s="395">
        <v>99</v>
      </c>
      <c r="H1001" s="395">
        <v>99</v>
      </c>
      <c r="I1001" s="395">
        <v>99</v>
      </c>
      <c r="J1001" s="395">
        <v>999</v>
      </c>
      <c r="K1001" s="395">
        <v>99</v>
      </c>
      <c r="L1001" s="395">
        <v>99</v>
      </c>
      <c r="M1001" s="395">
        <v>59</v>
      </c>
      <c r="N1001" s="395">
        <v>99</v>
      </c>
      <c r="O1001" s="395">
        <v>99</v>
      </c>
      <c r="P1001" s="395">
        <v>9999</v>
      </c>
      <c r="Q1001" s="395">
        <v>2283</v>
      </c>
      <c r="R1001" s="395">
        <v>134740</v>
      </c>
      <c r="S1001" s="395">
        <v>134737</v>
      </c>
      <c r="T1001" s="395">
        <v>14.000333976547422</v>
      </c>
      <c r="U1001" s="395">
        <v>59.001313670335549</v>
      </c>
      <c r="V1001" s="395">
        <v>89.52463235809482</v>
      </c>
      <c r="W1001" s="395">
        <v>82.630432620587456</v>
      </c>
      <c r="X1001" s="395">
        <v>0</v>
      </c>
      <c r="Y1001" s="395">
        <v>0</v>
      </c>
      <c r="Z1001" s="395"/>
      <c r="AA1001" s="395">
        <v>8.1476249351784897</v>
      </c>
      <c r="AB1001" s="395"/>
      <c r="AC1001" s="395"/>
      <c r="AD1001" s="395">
        <v>9.0065129106831847</v>
      </c>
      <c r="AE1001" s="395">
        <v>9.2837941378680178</v>
      </c>
      <c r="AF1001" s="395"/>
      <c r="AG1001" s="395"/>
      <c r="AH1001" s="395"/>
      <c r="AI1001" s="395"/>
      <c r="AJ1001" s="395"/>
      <c r="AK1001" s="395"/>
      <c r="AL1001" s="395"/>
      <c r="AM1001" s="395"/>
      <c r="AN1001" s="395"/>
      <c r="AO1001" s="395"/>
      <c r="AP1001" s="395"/>
    </row>
    <row r="1002" spans="1:42">
      <c r="A1002" s="395">
        <v>10</v>
      </c>
      <c r="B1002" s="395">
        <v>286</v>
      </c>
      <c r="C1002" s="395">
        <v>2011</v>
      </c>
      <c r="D1002" s="395">
        <v>99</v>
      </c>
      <c r="E1002" s="395">
        <v>99</v>
      </c>
      <c r="F1002" s="395">
        <v>99</v>
      </c>
      <c r="G1002" s="395">
        <v>99</v>
      </c>
      <c r="H1002" s="395">
        <v>99</v>
      </c>
      <c r="I1002" s="395">
        <v>99</v>
      </c>
      <c r="J1002" s="395">
        <v>999</v>
      </c>
      <c r="K1002" s="395">
        <v>99</v>
      </c>
      <c r="L1002" s="395">
        <v>99</v>
      </c>
      <c r="M1002" s="395">
        <v>60</v>
      </c>
      <c r="N1002" s="395">
        <v>99</v>
      </c>
      <c r="O1002" s="395">
        <v>99</v>
      </c>
      <c r="P1002" s="395">
        <v>9999</v>
      </c>
      <c r="Q1002" s="395">
        <v>2325</v>
      </c>
      <c r="R1002" s="395">
        <v>167645</v>
      </c>
      <c r="S1002" s="395">
        <v>167641</v>
      </c>
      <c r="T1002" s="395">
        <v>16.999141042082972</v>
      </c>
      <c r="U1002" s="395">
        <v>60.001431630687001</v>
      </c>
      <c r="V1002" s="395">
        <v>88.369801193147339</v>
      </c>
      <c r="W1002" s="395">
        <v>81.564422784402595</v>
      </c>
      <c r="X1002" s="395">
        <v>0</v>
      </c>
      <c r="Y1002" s="395">
        <v>0</v>
      </c>
      <c r="Z1002" s="395"/>
      <c r="AA1002" s="395">
        <v>8.34452971034111</v>
      </c>
      <c r="AB1002" s="395"/>
      <c r="AC1002" s="395"/>
      <c r="AD1002" s="395">
        <v>11.206003094192388</v>
      </c>
      <c r="AE1002" s="395">
        <v>11.401962589967088</v>
      </c>
      <c r="AF1002" s="395"/>
      <c r="AG1002" s="395"/>
      <c r="AH1002" s="395"/>
      <c r="AI1002" s="395"/>
      <c r="AJ1002" s="395"/>
      <c r="AK1002" s="395"/>
      <c r="AL1002" s="395"/>
      <c r="AM1002" s="395"/>
      <c r="AN1002" s="395"/>
      <c r="AO1002" s="395"/>
      <c r="AP1002" s="395"/>
    </row>
    <row r="1003" spans="1:42">
      <c r="A1003" s="395">
        <v>10</v>
      </c>
      <c r="B1003" s="395">
        <v>287</v>
      </c>
      <c r="C1003" s="395">
        <v>2011</v>
      </c>
      <c r="D1003" s="395">
        <v>99</v>
      </c>
      <c r="E1003" s="395">
        <v>99</v>
      </c>
      <c r="F1003" s="395">
        <v>99</v>
      </c>
      <c r="G1003" s="395">
        <v>99</v>
      </c>
      <c r="H1003" s="395">
        <v>99</v>
      </c>
      <c r="I1003" s="395">
        <v>99</v>
      </c>
      <c r="J1003" s="395">
        <v>999</v>
      </c>
      <c r="K1003" s="395">
        <v>99</v>
      </c>
      <c r="L1003" s="395">
        <v>99</v>
      </c>
      <c r="M1003" s="395">
        <v>61</v>
      </c>
      <c r="N1003" s="395">
        <v>99</v>
      </c>
      <c r="O1003" s="395">
        <v>99</v>
      </c>
      <c r="P1003" s="395">
        <v>9999</v>
      </c>
      <c r="Q1003" s="395">
        <v>2296</v>
      </c>
      <c r="R1003" s="395">
        <v>177767</v>
      </c>
      <c r="S1003" s="395">
        <v>177762</v>
      </c>
      <c r="T1003" s="395">
        <v>16.999611851468497</v>
      </c>
      <c r="U1003" s="395">
        <v>61.001715777275237</v>
      </c>
      <c r="V1003" s="395">
        <v>87.554087225080096</v>
      </c>
      <c r="W1003" s="395">
        <v>80.811364914886525</v>
      </c>
      <c r="X1003" s="395">
        <v>0</v>
      </c>
      <c r="Y1003" s="395">
        <v>0</v>
      </c>
      <c r="Z1003" s="395"/>
      <c r="AA1003" s="395">
        <v>8.1300457597181701</v>
      </c>
      <c r="AB1003" s="395"/>
      <c r="AC1003" s="395"/>
      <c r="AD1003" s="395">
        <v>11.88259448265859</v>
      </c>
      <c r="AE1003" s="395">
        <v>11.978707817966978</v>
      </c>
      <c r="AF1003" s="395"/>
      <c r="AG1003" s="395"/>
      <c r="AH1003" s="395"/>
      <c r="AI1003" s="395"/>
      <c r="AJ1003" s="395"/>
      <c r="AK1003" s="395"/>
      <c r="AL1003" s="395"/>
      <c r="AM1003" s="395"/>
      <c r="AN1003" s="395"/>
      <c r="AO1003" s="395"/>
      <c r="AP1003" s="395"/>
    </row>
    <row r="1004" spans="1:42">
      <c r="A1004" s="395">
        <v>10</v>
      </c>
      <c r="B1004" s="395">
        <v>288</v>
      </c>
      <c r="C1004" s="395">
        <v>2011</v>
      </c>
      <c r="D1004" s="395">
        <v>99</v>
      </c>
      <c r="E1004" s="395">
        <v>99</v>
      </c>
      <c r="F1004" s="395">
        <v>99</v>
      </c>
      <c r="G1004" s="395">
        <v>99</v>
      </c>
      <c r="H1004" s="395">
        <v>99</v>
      </c>
      <c r="I1004" s="395">
        <v>99</v>
      </c>
      <c r="J1004" s="395">
        <v>999</v>
      </c>
      <c r="K1004" s="395">
        <v>99</v>
      </c>
      <c r="L1004" s="395">
        <v>99</v>
      </c>
      <c r="M1004" s="395">
        <v>62</v>
      </c>
      <c r="N1004" s="395">
        <v>99</v>
      </c>
      <c r="O1004" s="395">
        <v>99</v>
      </c>
      <c r="P1004" s="395">
        <v>9999</v>
      </c>
      <c r="Q1004" s="395">
        <v>2307</v>
      </c>
      <c r="R1004" s="395">
        <v>182857</v>
      </c>
      <c r="S1004" s="395">
        <v>182852</v>
      </c>
      <c r="T1004" s="395">
        <v>16.999770312320557</v>
      </c>
      <c r="U1004" s="395">
        <v>62.001695360182019</v>
      </c>
      <c r="V1004" s="395">
        <v>86.35235053486079</v>
      </c>
      <c r="W1004" s="395">
        <v>79.70218537396299</v>
      </c>
      <c r="X1004" s="395">
        <v>0</v>
      </c>
      <c r="Y1004" s="395">
        <v>0</v>
      </c>
      <c r="Z1004" s="395"/>
      <c r="AA1004" s="395">
        <v>8.2817114215765901</v>
      </c>
      <c r="AB1004" s="395"/>
      <c r="AC1004" s="395"/>
      <c r="AD1004" s="395">
        <v>12.222828642636156</v>
      </c>
      <c r="AE1004" s="395">
        <v>12.152581613220685</v>
      </c>
      <c r="AF1004" s="395"/>
      <c r="AG1004" s="395"/>
      <c r="AH1004" s="395"/>
      <c r="AI1004" s="395"/>
      <c r="AJ1004" s="395"/>
      <c r="AK1004" s="395"/>
      <c r="AL1004" s="395"/>
      <c r="AM1004" s="395"/>
      <c r="AN1004" s="395"/>
      <c r="AO1004" s="395"/>
      <c r="AP1004" s="395"/>
    </row>
    <row r="1005" spans="1:42">
      <c r="A1005" s="395">
        <v>10</v>
      </c>
      <c r="B1005" s="395">
        <v>289</v>
      </c>
      <c r="C1005" s="395">
        <v>2011</v>
      </c>
      <c r="D1005" s="395">
        <v>99</v>
      </c>
      <c r="E1005" s="395">
        <v>99</v>
      </c>
      <c r="F1005" s="395">
        <v>99</v>
      </c>
      <c r="G1005" s="395">
        <v>99</v>
      </c>
      <c r="H1005" s="395">
        <v>99</v>
      </c>
      <c r="I1005" s="395">
        <v>99</v>
      </c>
      <c r="J1005" s="395">
        <v>999</v>
      </c>
      <c r="K1005" s="395">
        <v>99</v>
      </c>
      <c r="L1005" s="395">
        <v>99</v>
      </c>
      <c r="M1005" s="395">
        <v>63</v>
      </c>
      <c r="N1005" s="395">
        <v>99</v>
      </c>
      <c r="O1005" s="395">
        <v>99</v>
      </c>
      <c r="P1005" s="395">
        <v>9999</v>
      </c>
      <c r="Q1005" s="395">
        <v>2308</v>
      </c>
      <c r="R1005" s="395">
        <v>169864</v>
      </c>
      <c r="S1005" s="395">
        <v>169861</v>
      </c>
      <c r="T1005" s="395">
        <v>16.999876371685581</v>
      </c>
      <c r="U1005" s="395">
        <v>63.001112674480893</v>
      </c>
      <c r="V1005" s="395">
        <v>85.058825646257517</v>
      </c>
      <c r="W1005" s="395">
        <v>78.50863494268809</v>
      </c>
      <c r="X1005" s="395">
        <v>0</v>
      </c>
      <c r="Y1005" s="395">
        <v>0</v>
      </c>
      <c r="Z1005" s="395"/>
      <c r="AA1005" s="395">
        <v>8.3250913868739307</v>
      </c>
      <c r="AB1005" s="395"/>
      <c r="AC1005" s="395"/>
      <c r="AD1005" s="395">
        <v>11.354329145467482</v>
      </c>
      <c r="AE1005" s="395">
        <v>11.120125907024972</v>
      </c>
      <c r="AF1005" s="395"/>
      <c r="AG1005" s="395"/>
      <c r="AH1005" s="395"/>
      <c r="AI1005" s="395"/>
      <c r="AJ1005" s="395"/>
      <c r="AK1005" s="395"/>
      <c r="AL1005" s="395"/>
      <c r="AM1005" s="395"/>
      <c r="AN1005" s="395"/>
      <c r="AO1005" s="395"/>
      <c r="AP1005" s="395"/>
    </row>
    <row r="1006" spans="1:42">
      <c r="A1006" s="395">
        <v>10</v>
      </c>
      <c r="B1006" s="395">
        <v>290</v>
      </c>
      <c r="C1006" s="395">
        <v>2011</v>
      </c>
      <c r="D1006" s="395">
        <v>99</v>
      </c>
      <c r="E1006" s="395">
        <v>99</v>
      </c>
      <c r="F1006" s="395">
        <v>99</v>
      </c>
      <c r="G1006" s="395">
        <v>99</v>
      </c>
      <c r="H1006" s="395">
        <v>99</v>
      </c>
      <c r="I1006" s="395">
        <v>99</v>
      </c>
      <c r="J1006" s="395">
        <v>999</v>
      </c>
      <c r="K1006" s="395">
        <v>99</v>
      </c>
      <c r="L1006" s="395">
        <v>99</v>
      </c>
      <c r="M1006" s="395">
        <v>64</v>
      </c>
      <c r="N1006" s="395">
        <v>99</v>
      </c>
      <c r="O1006" s="395">
        <v>99</v>
      </c>
      <c r="P1006" s="395">
        <v>9999</v>
      </c>
      <c r="Q1006" s="395">
        <v>2279</v>
      </c>
      <c r="R1006" s="395">
        <v>142603</v>
      </c>
      <c r="S1006" s="395">
        <v>142598</v>
      </c>
      <c r="T1006" s="395">
        <v>16.999978962574421</v>
      </c>
      <c r="U1006" s="395">
        <v>64.002244070744325</v>
      </c>
      <c r="V1006" s="395">
        <v>83.583186302989205</v>
      </c>
      <c r="W1006" s="395">
        <v>77.146095807796257</v>
      </c>
      <c r="X1006" s="395">
        <v>0</v>
      </c>
      <c r="Y1006" s="395">
        <v>0</v>
      </c>
      <c r="Z1006" s="395"/>
      <c r="AA1006" s="395">
        <v>8.2871893309995617</v>
      </c>
      <c r="AB1006" s="395"/>
      <c r="AC1006" s="395"/>
      <c r="AD1006" s="395">
        <v>9.5321045020198483</v>
      </c>
      <c r="AE1006" s="395">
        <v>9.1733082749650219</v>
      </c>
      <c r="AF1006" s="395"/>
      <c r="AG1006" s="395"/>
      <c r="AH1006" s="395"/>
      <c r="AI1006" s="395"/>
      <c r="AJ1006" s="395"/>
      <c r="AK1006" s="395"/>
      <c r="AL1006" s="395"/>
      <c r="AM1006" s="395"/>
      <c r="AN1006" s="395"/>
      <c r="AO1006" s="395"/>
      <c r="AP1006" s="395"/>
    </row>
    <row r="1007" spans="1:42">
      <c r="A1007" s="395">
        <v>10</v>
      </c>
      <c r="B1007" s="395">
        <v>291</v>
      </c>
      <c r="C1007" s="395">
        <v>2011</v>
      </c>
      <c r="D1007" s="395">
        <v>99</v>
      </c>
      <c r="E1007" s="395">
        <v>99</v>
      </c>
      <c r="F1007" s="395">
        <v>99</v>
      </c>
      <c r="G1007" s="395">
        <v>99</v>
      </c>
      <c r="H1007" s="395">
        <v>99</v>
      </c>
      <c r="I1007" s="395">
        <v>99</v>
      </c>
      <c r="J1007" s="395">
        <v>999</v>
      </c>
      <c r="K1007" s="395">
        <v>99</v>
      </c>
      <c r="L1007" s="395">
        <v>99</v>
      </c>
      <c r="M1007" s="395">
        <v>65</v>
      </c>
      <c r="N1007" s="395">
        <v>99</v>
      </c>
      <c r="O1007" s="395">
        <v>99</v>
      </c>
      <c r="P1007" s="395">
        <v>9999</v>
      </c>
      <c r="Q1007" s="395">
        <v>2239</v>
      </c>
      <c r="R1007" s="395">
        <v>104667</v>
      </c>
      <c r="S1007" s="395">
        <v>104662</v>
      </c>
      <c r="T1007" s="395">
        <v>16.999885350683595</v>
      </c>
      <c r="U1007" s="395">
        <v>65.00310523399132</v>
      </c>
      <c r="V1007" s="395">
        <v>81.826720935223136</v>
      </c>
      <c r="W1007" s="395">
        <v>75.524370354091943</v>
      </c>
      <c r="X1007" s="395">
        <v>0</v>
      </c>
      <c r="Y1007" s="395">
        <v>0</v>
      </c>
      <c r="Z1007" s="395"/>
      <c r="AA1007" s="395">
        <v>8.3018542318660895</v>
      </c>
      <c r="AB1007" s="395"/>
      <c r="AC1007" s="395"/>
      <c r="AD1007" s="395">
        <v>6.9963239336683749</v>
      </c>
      <c r="AE1007" s="395">
        <v>6.5913556355276182</v>
      </c>
      <c r="AF1007" s="395"/>
      <c r="AG1007" s="395"/>
      <c r="AH1007" s="395"/>
      <c r="AI1007" s="395"/>
      <c r="AJ1007" s="395"/>
      <c r="AK1007" s="395"/>
      <c r="AL1007" s="395"/>
      <c r="AM1007" s="395"/>
      <c r="AN1007" s="395"/>
      <c r="AO1007" s="395"/>
      <c r="AP1007" s="395"/>
    </row>
    <row r="1008" spans="1:42">
      <c r="A1008" s="395">
        <v>10</v>
      </c>
      <c r="B1008" s="395">
        <v>292</v>
      </c>
      <c r="C1008" s="395">
        <v>2011</v>
      </c>
      <c r="D1008" s="395">
        <v>99</v>
      </c>
      <c r="E1008" s="395">
        <v>99</v>
      </c>
      <c r="F1008" s="395">
        <v>99</v>
      </c>
      <c r="G1008" s="395">
        <v>99</v>
      </c>
      <c r="H1008" s="395">
        <v>99</v>
      </c>
      <c r="I1008" s="395">
        <v>99</v>
      </c>
      <c r="J1008" s="395">
        <v>999</v>
      </c>
      <c r="K1008" s="395">
        <v>99</v>
      </c>
      <c r="L1008" s="395">
        <v>99</v>
      </c>
      <c r="M1008" s="395">
        <v>66</v>
      </c>
      <c r="N1008" s="395">
        <v>99</v>
      </c>
      <c r="O1008" s="395">
        <v>99</v>
      </c>
      <c r="P1008" s="395">
        <v>9999</v>
      </c>
      <c r="Q1008" s="395">
        <v>2137</v>
      </c>
      <c r="R1008" s="395">
        <v>62477</v>
      </c>
      <c r="S1008" s="395">
        <v>62476</v>
      </c>
      <c r="T1008" s="395">
        <v>16.999951982329499</v>
      </c>
      <c r="U1008" s="395">
        <v>66.001056405659781</v>
      </c>
      <c r="V1008" s="395">
        <v>79.87693926689002</v>
      </c>
      <c r="W1008" s="395">
        <v>73.725800307317769</v>
      </c>
      <c r="X1008" s="395">
        <v>0</v>
      </c>
      <c r="Y1008" s="395">
        <v>0</v>
      </c>
      <c r="Z1008" s="395"/>
      <c r="AA1008" s="395">
        <v>8.1854855686507495</v>
      </c>
      <c r="AB1008" s="395"/>
      <c r="AC1008" s="395"/>
      <c r="AD1008" s="395">
        <v>4.1761904936971472</v>
      </c>
      <c r="AE1008" s="395">
        <v>3.8408850842478328</v>
      </c>
      <c r="AF1008" s="395"/>
      <c r="AG1008" s="395"/>
      <c r="AH1008" s="395"/>
      <c r="AI1008" s="395"/>
      <c r="AJ1008" s="395"/>
      <c r="AK1008" s="395"/>
      <c r="AL1008" s="395"/>
      <c r="AM1008" s="395"/>
      <c r="AN1008" s="395"/>
      <c r="AO1008" s="395"/>
      <c r="AP1008" s="395"/>
    </row>
    <row r="1009" spans="1:42">
      <c r="A1009" s="395">
        <v>10</v>
      </c>
      <c r="B1009" s="395">
        <v>293</v>
      </c>
      <c r="C1009" s="395">
        <v>2011</v>
      </c>
      <c r="D1009" s="395">
        <v>99</v>
      </c>
      <c r="E1009" s="395">
        <v>99</v>
      </c>
      <c r="F1009" s="395">
        <v>99</v>
      </c>
      <c r="G1009" s="395">
        <v>99</v>
      </c>
      <c r="H1009" s="395">
        <v>99</v>
      </c>
      <c r="I1009" s="395">
        <v>99</v>
      </c>
      <c r="J1009" s="395">
        <v>999</v>
      </c>
      <c r="K1009" s="395">
        <v>99</v>
      </c>
      <c r="L1009" s="395">
        <v>99</v>
      </c>
      <c r="M1009" s="395">
        <v>67</v>
      </c>
      <c r="N1009" s="395">
        <v>99</v>
      </c>
      <c r="O1009" s="395">
        <v>99</v>
      </c>
      <c r="P1009" s="395">
        <v>9999</v>
      </c>
      <c r="Q1009" s="395">
        <v>1972</v>
      </c>
      <c r="R1009" s="395">
        <v>29605</v>
      </c>
      <c r="S1009" s="395">
        <v>29604</v>
      </c>
      <c r="T1009" s="395">
        <v>16.999898665765919</v>
      </c>
      <c r="U1009" s="395">
        <v>67.002263207674645</v>
      </c>
      <c r="V1009" s="395">
        <v>77.873669160985514</v>
      </c>
      <c r="W1009" s="395">
        <v>71.876072490204194</v>
      </c>
      <c r="X1009" s="395">
        <v>0</v>
      </c>
      <c r="Y1009" s="395">
        <v>0</v>
      </c>
      <c r="Z1009" s="395"/>
      <c r="AA1009" s="395">
        <v>7.9384998504732049</v>
      </c>
      <c r="AB1009" s="395"/>
      <c r="AC1009" s="395"/>
      <c r="AD1009" s="395">
        <v>1.9789061505178545</v>
      </c>
      <c r="AE1009" s="395">
        <v>1.7743256686019775</v>
      </c>
      <c r="AF1009" s="395"/>
      <c r="AG1009" s="395"/>
      <c r="AH1009" s="395"/>
      <c r="AI1009" s="395"/>
      <c r="AJ1009" s="395"/>
      <c r="AK1009" s="395"/>
      <c r="AL1009" s="395"/>
      <c r="AM1009" s="395"/>
      <c r="AN1009" s="395"/>
      <c r="AO1009" s="395"/>
      <c r="AP1009" s="395"/>
    </row>
    <row r="1010" spans="1:42">
      <c r="A1010" s="395">
        <v>10</v>
      </c>
      <c r="B1010" s="395">
        <v>294</v>
      </c>
      <c r="C1010" s="395">
        <v>2011</v>
      </c>
      <c r="D1010" s="395">
        <v>99</v>
      </c>
      <c r="E1010" s="395">
        <v>99</v>
      </c>
      <c r="F1010" s="395">
        <v>99</v>
      </c>
      <c r="G1010" s="395">
        <v>99</v>
      </c>
      <c r="H1010" s="395">
        <v>99</v>
      </c>
      <c r="I1010" s="395">
        <v>99</v>
      </c>
      <c r="J1010" s="395">
        <v>999</v>
      </c>
      <c r="K1010" s="395">
        <v>99</v>
      </c>
      <c r="L1010" s="395">
        <v>99</v>
      </c>
      <c r="M1010" s="395">
        <v>68</v>
      </c>
      <c r="N1010" s="395">
        <v>99</v>
      </c>
      <c r="O1010" s="395">
        <v>99</v>
      </c>
      <c r="P1010" s="395">
        <v>9999</v>
      </c>
      <c r="Q1010" s="395">
        <v>1643</v>
      </c>
      <c r="R1010" s="395">
        <v>11830</v>
      </c>
      <c r="S1010" s="395">
        <v>11830</v>
      </c>
      <c r="T1010" s="395">
        <v>16.999746407438721</v>
      </c>
      <c r="U1010" s="395">
        <v>68</v>
      </c>
      <c r="V1010" s="395">
        <v>74.980927897837802</v>
      </c>
      <c r="W1010" s="395">
        <v>69.207396449704078</v>
      </c>
      <c r="X1010" s="395">
        <v>0</v>
      </c>
      <c r="Y1010" s="395">
        <v>0</v>
      </c>
      <c r="Z1010" s="395"/>
      <c r="AA1010" s="395">
        <v>7.8826227597913805</v>
      </c>
      <c r="AB1010" s="395">
        <v>0</v>
      </c>
      <c r="AC1010" s="395"/>
      <c r="AD1010" s="395">
        <v>0.79076033645080945</v>
      </c>
      <c r="AE1010" s="395">
        <v>0.68270936149188732</v>
      </c>
      <c r="AF1010" s="395"/>
      <c r="AG1010" s="395"/>
      <c r="AH1010" s="395"/>
      <c r="AI1010" s="395"/>
      <c r="AJ1010" s="395"/>
      <c r="AK1010" s="395"/>
      <c r="AL1010" s="395"/>
      <c r="AM1010" s="395"/>
      <c r="AN1010" s="395"/>
      <c r="AO1010" s="395"/>
      <c r="AP1010" s="395"/>
    </row>
    <row r="1011" spans="1:42">
      <c r="A1011" s="395">
        <v>10</v>
      </c>
      <c r="B1011" s="395">
        <v>295</v>
      </c>
      <c r="C1011" s="395">
        <v>2010</v>
      </c>
      <c r="D1011" s="395">
        <v>99</v>
      </c>
      <c r="E1011" s="395">
        <v>99</v>
      </c>
      <c r="F1011" s="395">
        <v>99</v>
      </c>
      <c r="G1011" s="395">
        <v>99</v>
      </c>
      <c r="H1011" s="395">
        <v>99</v>
      </c>
      <c r="I1011" s="395">
        <v>99</v>
      </c>
      <c r="J1011" s="395">
        <v>999</v>
      </c>
      <c r="K1011" s="395">
        <v>99</v>
      </c>
      <c r="L1011" s="395">
        <v>99</v>
      </c>
      <c r="M1011" s="395">
        <v>48</v>
      </c>
      <c r="N1011" s="395">
        <v>99</v>
      </c>
      <c r="O1011" s="395">
        <v>99</v>
      </c>
      <c r="P1011" s="395">
        <v>9999</v>
      </c>
      <c r="Q1011" s="395">
        <v>504</v>
      </c>
      <c r="R1011" s="395">
        <v>1023</v>
      </c>
      <c r="S1011" s="395">
        <v>1023</v>
      </c>
      <c r="T1011" s="395">
        <v>8.0410557184750733</v>
      </c>
      <c r="U1011" s="395">
        <v>48</v>
      </c>
      <c r="V1011" s="395">
        <v>96.223267872518178</v>
      </c>
      <c r="W1011" s="395">
        <v>88.814076246334224</v>
      </c>
      <c r="X1011" s="395">
        <v>0</v>
      </c>
      <c r="Y1011" s="395">
        <v>0</v>
      </c>
      <c r="Z1011" s="395"/>
      <c r="AA1011" s="395">
        <v>10.989022217123171</v>
      </c>
      <c r="AB1011" s="395">
        <v>0</v>
      </c>
      <c r="AC1011" s="395"/>
      <c r="AD1011" s="395">
        <v>6.9072477487301262E-2</v>
      </c>
      <c r="AE1011" s="395">
        <v>7.7003680432981003E-2</v>
      </c>
      <c r="AF1011" s="395"/>
      <c r="AG1011" s="395"/>
      <c r="AH1011" s="395"/>
      <c r="AI1011" s="395"/>
      <c r="AJ1011" s="395"/>
      <c r="AK1011" s="395"/>
      <c r="AL1011" s="395"/>
      <c r="AM1011" s="395"/>
      <c r="AN1011" s="395"/>
      <c r="AO1011" s="395"/>
      <c r="AP1011" s="395"/>
    </row>
    <row r="1012" spans="1:42">
      <c r="A1012" s="395">
        <v>10</v>
      </c>
      <c r="B1012" s="395">
        <v>296</v>
      </c>
      <c r="C1012" s="395">
        <v>2010</v>
      </c>
      <c r="D1012" s="395">
        <v>99</v>
      </c>
      <c r="E1012" s="395">
        <v>99</v>
      </c>
      <c r="F1012" s="395">
        <v>99</v>
      </c>
      <c r="G1012" s="395">
        <v>99</v>
      </c>
      <c r="H1012" s="395">
        <v>99</v>
      </c>
      <c r="I1012" s="395">
        <v>99</v>
      </c>
      <c r="J1012" s="395">
        <v>999</v>
      </c>
      <c r="K1012" s="395">
        <v>99</v>
      </c>
      <c r="L1012" s="395">
        <v>99</v>
      </c>
      <c r="M1012" s="395">
        <v>49</v>
      </c>
      <c r="N1012" s="395">
        <v>99</v>
      </c>
      <c r="O1012" s="395">
        <v>99</v>
      </c>
      <c r="P1012" s="395">
        <v>9999</v>
      </c>
      <c r="Q1012" s="395">
        <v>559</v>
      </c>
      <c r="R1012" s="395">
        <v>1019</v>
      </c>
      <c r="S1012" s="395">
        <v>1019</v>
      </c>
      <c r="T1012" s="395">
        <v>8.0549558390579001</v>
      </c>
      <c r="U1012" s="395">
        <v>49</v>
      </c>
      <c r="V1012" s="395">
        <v>97.027017544232606</v>
      </c>
      <c r="W1012" s="395">
        <v>89.555937193326798</v>
      </c>
      <c r="X1012" s="395">
        <v>0</v>
      </c>
      <c r="Y1012" s="395">
        <v>0</v>
      </c>
      <c r="Z1012" s="395"/>
      <c r="AA1012" s="395">
        <v>9.1285483014677027</v>
      </c>
      <c r="AB1012" s="395">
        <v>0</v>
      </c>
      <c r="AC1012" s="395"/>
      <c r="AD1012" s="395">
        <v>6.8802399373958933E-2</v>
      </c>
      <c r="AE1012" s="395">
        <v>7.7343284895712544E-2</v>
      </c>
      <c r="AF1012" s="395"/>
      <c r="AG1012" s="395"/>
      <c r="AH1012" s="395"/>
      <c r="AI1012" s="395"/>
      <c r="AJ1012" s="395"/>
      <c r="AK1012" s="395"/>
      <c r="AL1012" s="395"/>
      <c r="AM1012" s="395"/>
      <c r="AN1012" s="395"/>
      <c r="AO1012" s="395"/>
      <c r="AP1012" s="395"/>
    </row>
    <row r="1013" spans="1:42">
      <c r="A1013" s="395">
        <v>10</v>
      </c>
      <c r="B1013" s="395">
        <v>297</v>
      </c>
      <c r="C1013" s="395">
        <v>2010</v>
      </c>
      <c r="D1013" s="395">
        <v>99</v>
      </c>
      <c r="E1013" s="395">
        <v>99</v>
      </c>
      <c r="F1013" s="395">
        <v>99</v>
      </c>
      <c r="G1013" s="395">
        <v>99</v>
      </c>
      <c r="H1013" s="395">
        <v>99</v>
      </c>
      <c r="I1013" s="395">
        <v>99</v>
      </c>
      <c r="J1013" s="395">
        <v>999</v>
      </c>
      <c r="K1013" s="395">
        <v>99</v>
      </c>
      <c r="L1013" s="395">
        <v>99</v>
      </c>
      <c r="M1013" s="395">
        <v>50</v>
      </c>
      <c r="N1013" s="395">
        <v>99</v>
      </c>
      <c r="O1013" s="395">
        <v>99</v>
      </c>
      <c r="P1013" s="395">
        <v>9999</v>
      </c>
      <c r="Q1013" s="395">
        <v>806</v>
      </c>
      <c r="R1013" s="395">
        <v>1874</v>
      </c>
      <c r="S1013" s="395">
        <v>1874</v>
      </c>
      <c r="T1013" s="395">
        <v>11.052828175026683</v>
      </c>
      <c r="U1013" s="395">
        <v>50</v>
      </c>
      <c r="V1013" s="395">
        <v>95.704751454296513</v>
      </c>
      <c r="W1013" s="395">
        <v>88.33548559231609</v>
      </c>
      <c r="X1013" s="395">
        <v>0</v>
      </c>
      <c r="Y1013" s="395">
        <v>0</v>
      </c>
      <c r="Z1013" s="395"/>
      <c r="AA1013" s="395">
        <v>9.417504258050764</v>
      </c>
      <c r="AB1013" s="395">
        <v>0</v>
      </c>
      <c r="AC1013" s="395"/>
      <c r="AD1013" s="395">
        <v>0.12653159610088227</v>
      </c>
      <c r="AE1013" s="395">
        <v>0.14030037555198979</v>
      </c>
      <c r="AF1013" s="395"/>
      <c r="AG1013" s="395"/>
      <c r="AH1013" s="395"/>
      <c r="AI1013" s="395"/>
      <c r="AJ1013" s="395"/>
      <c r="AK1013" s="395"/>
      <c r="AL1013" s="395"/>
      <c r="AM1013" s="395"/>
      <c r="AN1013" s="395"/>
      <c r="AO1013" s="395"/>
      <c r="AP1013" s="395"/>
    </row>
    <row r="1014" spans="1:42">
      <c r="A1014" s="395">
        <v>10</v>
      </c>
      <c r="B1014" s="395">
        <v>298</v>
      </c>
      <c r="C1014" s="395">
        <v>2010</v>
      </c>
      <c r="D1014" s="395">
        <v>99</v>
      </c>
      <c r="E1014" s="395">
        <v>99</v>
      </c>
      <c r="F1014" s="395">
        <v>99</v>
      </c>
      <c r="G1014" s="395">
        <v>99</v>
      </c>
      <c r="H1014" s="395">
        <v>99</v>
      </c>
      <c r="I1014" s="395">
        <v>99</v>
      </c>
      <c r="J1014" s="395">
        <v>999</v>
      </c>
      <c r="K1014" s="395">
        <v>99</v>
      </c>
      <c r="L1014" s="395">
        <v>99</v>
      </c>
      <c r="M1014" s="395">
        <v>51</v>
      </c>
      <c r="N1014" s="395">
        <v>99</v>
      </c>
      <c r="O1014" s="395">
        <v>99</v>
      </c>
      <c r="P1014" s="395">
        <v>9999</v>
      </c>
      <c r="Q1014" s="395">
        <v>1122</v>
      </c>
      <c r="R1014" s="395">
        <v>3447</v>
      </c>
      <c r="S1014" s="395">
        <v>3447</v>
      </c>
      <c r="T1014" s="395">
        <v>11.035393095445317</v>
      </c>
      <c r="U1014" s="395">
        <v>51</v>
      </c>
      <c r="V1014" s="395">
        <v>95.100517635728821</v>
      </c>
      <c r="W1014" s="395">
        <v>87.777777777777857</v>
      </c>
      <c r="X1014" s="395">
        <v>0</v>
      </c>
      <c r="Y1014" s="395">
        <v>0</v>
      </c>
      <c r="Z1014" s="395"/>
      <c r="AA1014" s="395">
        <v>9.2032199082982533</v>
      </c>
      <c r="AB1014" s="395">
        <v>0</v>
      </c>
      <c r="AC1014" s="395"/>
      <c r="AD1014" s="395">
        <v>0.23273981417275408</v>
      </c>
      <c r="AE1014" s="395">
        <v>0.25643654177350633</v>
      </c>
      <c r="AF1014" s="395"/>
      <c r="AG1014" s="395"/>
      <c r="AH1014" s="395"/>
      <c r="AI1014" s="395"/>
      <c r="AJ1014" s="395"/>
      <c r="AK1014" s="395"/>
      <c r="AL1014" s="395"/>
      <c r="AM1014" s="395"/>
      <c r="AN1014" s="395"/>
      <c r="AO1014" s="395"/>
      <c r="AP1014" s="395"/>
    </row>
    <row r="1015" spans="1:42">
      <c r="A1015" s="395">
        <v>10</v>
      </c>
      <c r="B1015" s="395">
        <v>299</v>
      </c>
      <c r="C1015" s="395">
        <v>2010</v>
      </c>
      <c r="D1015" s="395">
        <v>99</v>
      </c>
      <c r="E1015" s="395">
        <v>99</v>
      </c>
      <c r="F1015" s="395">
        <v>99</v>
      </c>
      <c r="G1015" s="395">
        <v>99</v>
      </c>
      <c r="H1015" s="395">
        <v>99</v>
      </c>
      <c r="I1015" s="395">
        <v>99</v>
      </c>
      <c r="J1015" s="395">
        <v>999</v>
      </c>
      <c r="K1015" s="395">
        <v>99</v>
      </c>
      <c r="L1015" s="395">
        <v>99</v>
      </c>
      <c r="M1015" s="395">
        <v>52</v>
      </c>
      <c r="N1015" s="395">
        <v>99</v>
      </c>
      <c r="O1015" s="395">
        <v>99</v>
      </c>
      <c r="P1015" s="395">
        <v>9999</v>
      </c>
      <c r="Q1015" s="395">
        <v>1436</v>
      </c>
      <c r="R1015" s="395">
        <v>6344.5</v>
      </c>
      <c r="S1015" s="395">
        <v>6344.5</v>
      </c>
      <c r="T1015" s="395">
        <v>11.028607455276221</v>
      </c>
      <c r="U1015" s="395">
        <v>51.995901962329583</v>
      </c>
      <c r="V1015" s="395">
        <v>94.695544643431077</v>
      </c>
      <c r="W1015" s="395">
        <v>87.403987705886706</v>
      </c>
      <c r="X1015" s="395">
        <v>0</v>
      </c>
      <c r="Y1015" s="395">
        <v>0</v>
      </c>
      <c r="Z1015" s="395"/>
      <c r="AA1015" s="395">
        <v>8.9219426483944702</v>
      </c>
      <c r="AB1015" s="395"/>
      <c r="AC1015" s="395"/>
      <c r="AD1015" s="395">
        <v>0.42837764752510554</v>
      </c>
      <c r="AE1015" s="395">
        <v>0.46998359096326159</v>
      </c>
      <c r="AF1015" s="395"/>
      <c r="AG1015" s="395"/>
      <c r="AH1015" s="395"/>
      <c r="AI1015" s="395"/>
      <c r="AJ1015" s="395"/>
      <c r="AK1015" s="395"/>
      <c r="AL1015" s="395"/>
      <c r="AM1015" s="395"/>
      <c r="AN1015" s="395"/>
      <c r="AO1015" s="395"/>
      <c r="AP1015" s="395"/>
    </row>
    <row r="1016" spans="1:42">
      <c r="A1016" s="395">
        <v>10</v>
      </c>
      <c r="B1016" s="395">
        <v>300</v>
      </c>
      <c r="C1016" s="395">
        <v>2010</v>
      </c>
      <c r="D1016" s="395">
        <v>99</v>
      </c>
      <c r="E1016" s="395">
        <v>99</v>
      </c>
      <c r="F1016" s="395">
        <v>99</v>
      </c>
      <c r="G1016" s="395">
        <v>99</v>
      </c>
      <c r="H1016" s="395">
        <v>99</v>
      </c>
      <c r="I1016" s="395">
        <v>99</v>
      </c>
      <c r="J1016" s="395">
        <v>999</v>
      </c>
      <c r="K1016" s="395">
        <v>99</v>
      </c>
      <c r="L1016" s="395">
        <v>99</v>
      </c>
      <c r="M1016" s="395">
        <v>53</v>
      </c>
      <c r="N1016" s="395">
        <v>99</v>
      </c>
      <c r="O1016" s="395">
        <v>99</v>
      </c>
      <c r="P1016" s="395">
        <v>9999</v>
      </c>
      <c r="Q1016" s="395">
        <v>1695</v>
      </c>
      <c r="R1016" s="395">
        <v>11325</v>
      </c>
      <c r="S1016" s="395">
        <v>11325</v>
      </c>
      <c r="T1016" s="395">
        <v>11.013245033112582</v>
      </c>
      <c r="U1016" s="395">
        <v>52.995320088300225</v>
      </c>
      <c r="V1016" s="395">
        <v>93.892303387313049</v>
      </c>
      <c r="W1016" s="395">
        <v>86.662596026489894</v>
      </c>
      <c r="X1016" s="395">
        <v>0</v>
      </c>
      <c r="Y1016" s="395">
        <v>0</v>
      </c>
      <c r="Z1016" s="395"/>
      <c r="AA1016" s="395">
        <v>8.7892874073054053</v>
      </c>
      <c r="AB1016" s="395"/>
      <c r="AC1016" s="395"/>
      <c r="AD1016" s="395">
        <v>0.76465865840047598</v>
      </c>
      <c r="AE1016" s="395">
        <v>0.83180964413563852</v>
      </c>
      <c r="AF1016" s="395"/>
      <c r="AG1016" s="395"/>
      <c r="AH1016" s="395"/>
      <c r="AI1016" s="395"/>
      <c r="AJ1016" s="395"/>
      <c r="AK1016" s="395"/>
      <c r="AL1016" s="395"/>
      <c r="AM1016" s="395"/>
      <c r="AN1016" s="395"/>
      <c r="AO1016" s="395"/>
      <c r="AP1016" s="395"/>
    </row>
    <row r="1017" spans="1:42">
      <c r="A1017" s="395">
        <v>10</v>
      </c>
      <c r="B1017" s="395">
        <v>301</v>
      </c>
      <c r="C1017" s="395">
        <v>2010</v>
      </c>
      <c r="D1017" s="395">
        <v>99</v>
      </c>
      <c r="E1017" s="395">
        <v>99</v>
      </c>
      <c r="F1017" s="395">
        <v>99</v>
      </c>
      <c r="G1017" s="395">
        <v>99</v>
      </c>
      <c r="H1017" s="395">
        <v>99</v>
      </c>
      <c r="I1017" s="395">
        <v>99</v>
      </c>
      <c r="J1017" s="395">
        <v>999</v>
      </c>
      <c r="K1017" s="395">
        <v>99</v>
      </c>
      <c r="L1017" s="395">
        <v>99</v>
      </c>
      <c r="M1017" s="395">
        <v>54</v>
      </c>
      <c r="N1017" s="395">
        <v>99</v>
      </c>
      <c r="O1017" s="395">
        <v>99</v>
      </c>
      <c r="P1017" s="395">
        <v>9999</v>
      </c>
      <c r="Q1017" s="395">
        <v>1908</v>
      </c>
      <c r="R1017" s="395">
        <v>19645</v>
      </c>
      <c r="S1017" s="395">
        <v>19645</v>
      </c>
      <c r="T1017" s="395">
        <v>11.02148129294986</v>
      </c>
      <c r="U1017" s="395">
        <v>53.997251208959</v>
      </c>
      <c r="V1017" s="395">
        <v>93.306741795802367</v>
      </c>
      <c r="W1017" s="395">
        <v>86.122122677525695</v>
      </c>
      <c r="X1017" s="395">
        <v>0</v>
      </c>
      <c r="Y1017" s="395">
        <v>0</v>
      </c>
      <c r="Z1017" s="395"/>
      <c r="AA1017" s="395">
        <v>8.6344699926059594</v>
      </c>
      <c r="AB1017" s="395"/>
      <c r="AC1017" s="395"/>
      <c r="AD1017" s="395">
        <v>1.3264211341525249</v>
      </c>
      <c r="AE1017" s="395">
        <v>1.4339064055836739</v>
      </c>
      <c r="AF1017" s="395"/>
      <c r="AG1017" s="395"/>
      <c r="AH1017" s="395"/>
      <c r="AI1017" s="395"/>
      <c r="AJ1017" s="395"/>
      <c r="AK1017" s="395"/>
      <c r="AL1017" s="395"/>
      <c r="AM1017" s="395"/>
      <c r="AN1017" s="395"/>
      <c r="AO1017" s="395"/>
      <c r="AP1017" s="395"/>
    </row>
    <row r="1018" spans="1:42">
      <c r="A1018" s="395">
        <v>10</v>
      </c>
      <c r="B1018" s="395">
        <v>302</v>
      </c>
      <c r="C1018" s="395">
        <v>2010</v>
      </c>
      <c r="D1018" s="395">
        <v>99</v>
      </c>
      <c r="E1018" s="395">
        <v>99</v>
      </c>
      <c r="F1018" s="395">
        <v>99</v>
      </c>
      <c r="G1018" s="395">
        <v>99</v>
      </c>
      <c r="H1018" s="395">
        <v>99</v>
      </c>
      <c r="I1018" s="395">
        <v>99</v>
      </c>
      <c r="J1018" s="395">
        <v>999</v>
      </c>
      <c r="K1018" s="395">
        <v>99</v>
      </c>
      <c r="L1018" s="395">
        <v>99</v>
      </c>
      <c r="M1018" s="395">
        <v>55</v>
      </c>
      <c r="N1018" s="395">
        <v>99</v>
      </c>
      <c r="O1018" s="395">
        <v>99</v>
      </c>
      <c r="P1018" s="395">
        <v>9999</v>
      </c>
      <c r="Q1018" s="395">
        <v>2054</v>
      </c>
      <c r="R1018" s="395">
        <v>33117.5</v>
      </c>
      <c r="S1018" s="395">
        <v>33116.5</v>
      </c>
      <c r="T1018" s="395">
        <v>14.01908356609044</v>
      </c>
      <c r="U1018" s="395">
        <v>54.999169598236548</v>
      </c>
      <c r="V1018" s="395">
        <v>92.490032275334158</v>
      </c>
      <c r="W1018" s="395">
        <v>85.367161384807957</v>
      </c>
      <c r="X1018" s="395">
        <v>0</v>
      </c>
      <c r="Y1018" s="395">
        <v>0</v>
      </c>
      <c r="Z1018" s="395"/>
      <c r="AA1018" s="395">
        <v>8.5043805203477056</v>
      </c>
      <c r="AB1018" s="395"/>
      <c r="AC1018" s="395"/>
      <c r="AD1018" s="395">
        <v>2.2360779796536643</v>
      </c>
      <c r="AE1018" s="395">
        <v>2.3960138152648089</v>
      </c>
      <c r="AF1018" s="395"/>
      <c r="AG1018" s="395"/>
      <c r="AH1018" s="395"/>
      <c r="AI1018" s="395"/>
      <c r="AJ1018" s="395"/>
      <c r="AK1018" s="395"/>
      <c r="AL1018" s="395"/>
      <c r="AM1018" s="395"/>
      <c r="AN1018" s="395"/>
      <c r="AO1018" s="395"/>
      <c r="AP1018" s="395"/>
    </row>
    <row r="1019" spans="1:42">
      <c r="A1019" s="395">
        <v>10</v>
      </c>
      <c r="B1019" s="395">
        <v>303</v>
      </c>
      <c r="C1019" s="395">
        <v>2010</v>
      </c>
      <c r="D1019" s="395">
        <v>99</v>
      </c>
      <c r="E1019" s="395">
        <v>99</v>
      </c>
      <c r="F1019" s="395">
        <v>99</v>
      </c>
      <c r="G1019" s="395">
        <v>99</v>
      </c>
      <c r="H1019" s="395">
        <v>99</v>
      </c>
      <c r="I1019" s="395">
        <v>99</v>
      </c>
      <c r="J1019" s="395">
        <v>999</v>
      </c>
      <c r="K1019" s="395">
        <v>99</v>
      </c>
      <c r="L1019" s="395">
        <v>99</v>
      </c>
      <c r="M1019" s="395">
        <v>56</v>
      </c>
      <c r="N1019" s="395">
        <v>99</v>
      </c>
      <c r="O1019" s="395">
        <v>99</v>
      </c>
      <c r="P1019" s="395">
        <v>9999</v>
      </c>
      <c r="Q1019" s="395">
        <v>2156</v>
      </c>
      <c r="R1019" s="395">
        <v>51231</v>
      </c>
      <c r="S1019" s="395">
        <v>51229</v>
      </c>
      <c r="T1019" s="395">
        <v>14.011457906345765</v>
      </c>
      <c r="U1019" s="395">
        <v>55.998906869156158</v>
      </c>
      <c r="V1019" s="395">
        <v>91.535985667313909</v>
      </c>
      <c r="W1019" s="395">
        <v>84.486239044291153</v>
      </c>
      <c r="X1019" s="395">
        <v>0</v>
      </c>
      <c r="Y1019" s="395">
        <v>0</v>
      </c>
      <c r="Z1019" s="395"/>
      <c r="AA1019" s="395">
        <v>8.376482996173598</v>
      </c>
      <c r="AB1019" s="395"/>
      <c r="AC1019" s="395"/>
      <c r="AD1019" s="395">
        <v>3.4590929561602457</v>
      </c>
      <c r="AE1019" s="395">
        <v>3.6682244590343474</v>
      </c>
      <c r="AF1019" s="395"/>
      <c r="AG1019" s="395"/>
      <c r="AH1019" s="395"/>
      <c r="AI1019" s="395"/>
      <c r="AJ1019" s="395"/>
      <c r="AK1019" s="395"/>
      <c r="AL1019" s="395"/>
      <c r="AM1019" s="395"/>
      <c r="AN1019" s="395"/>
      <c r="AO1019" s="395"/>
      <c r="AP1019" s="395"/>
    </row>
    <row r="1020" spans="1:42">
      <c r="A1020" s="395">
        <v>10</v>
      </c>
      <c r="B1020" s="395">
        <v>304</v>
      </c>
      <c r="C1020" s="395">
        <v>2010</v>
      </c>
      <c r="D1020" s="395">
        <v>99</v>
      </c>
      <c r="E1020" s="395">
        <v>99</v>
      </c>
      <c r="F1020" s="395">
        <v>99</v>
      </c>
      <c r="G1020" s="395">
        <v>99</v>
      </c>
      <c r="H1020" s="395">
        <v>99</v>
      </c>
      <c r="I1020" s="395">
        <v>99</v>
      </c>
      <c r="J1020" s="395">
        <v>999</v>
      </c>
      <c r="K1020" s="395">
        <v>99</v>
      </c>
      <c r="L1020" s="395">
        <v>99</v>
      </c>
      <c r="M1020" s="395">
        <v>57</v>
      </c>
      <c r="N1020" s="395">
        <v>99</v>
      </c>
      <c r="O1020" s="395">
        <v>99</v>
      </c>
      <c r="P1020" s="395">
        <v>9999</v>
      </c>
      <c r="Q1020" s="395">
        <v>2272</v>
      </c>
      <c r="R1020" s="395">
        <v>76517</v>
      </c>
      <c r="S1020" s="395">
        <v>76515</v>
      </c>
      <c r="T1020" s="395">
        <v>14.009971640289084</v>
      </c>
      <c r="U1020" s="395">
        <v>57</v>
      </c>
      <c r="V1020" s="395">
        <v>90.760447554559491</v>
      </c>
      <c r="W1020" s="395">
        <v>83.770873684898149</v>
      </c>
      <c r="X1020" s="395">
        <v>0</v>
      </c>
      <c r="Y1020" s="395">
        <v>0</v>
      </c>
      <c r="Z1020" s="395"/>
      <c r="AA1020" s="395">
        <v>8.2924460933607076</v>
      </c>
      <c r="AB1020" s="395"/>
      <c r="AC1020" s="395"/>
      <c r="AD1020" s="395">
        <v>5.1663917496537932</v>
      </c>
      <c r="AE1020" s="395">
        <v>5.4324241815230314</v>
      </c>
      <c r="AF1020" s="395"/>
      <c r="AG1020" s="395"/>
      <c r="AH1020" s="395"/>
      <c r="AI1020" s="395"/>
      <c r="AJ1020" s="395"/>
      <c r="AK1020" s="395"/>
      <c r="AL1020" s="395"/>
      <c r="AM1020" s="395"/>
      <c r="AN1020" s="395"/>
      <c r="AO1020" s="395"/>
      <c r="AP1020" s="395"/>
    </row>
    <row r="1021" spans="1:42">
      <c r="A1021" s="395">
        <v>10</v>
      </c>
      <c r="B1021" s="395">
        <v>305</v>
      </c>
      <c r="C1021" s="395">
        <v>2010</v>
      </c>
      <c r="D1021" s="395">
        <v>99</v>
      </c>
      <c r="E1021" s="395">
        <v>99</v>
      </c>
      <c r="F1021" s="395">
        <v>99</v>
      </c>
      <c r="G1021" s="395">
        <v>99</v>
      </c>
      <c r="H1021" s="395">
        <v>99</v>
      </c>
      <c r="I1021" s="395">
        <v>99</v>
      </c>
      <c r="J1021" s="395">
        <v>999</v>
      </c>
      <c r="K1021" s="395">
        <v>99</v>
      </c>
      <c r="L1021" s="395">
        <v>99</v>
      </c>
      <c r="M1021" s="395">
        <v>58</v>
      </c>
      <c r="N1021" s="395">
        <v>99</v>
      </c>
      <c r="O1021" s="395">
        <v>99</v>
      </c>
      <c r="P1021" s="395">
        <v>9999</v>
      </c>
      <c r="Q1021" s="395">
        <v>2362</v>
      </c>
      <c r="R1021" s="395">
        <v>108889.5</v>
      </c>
      <c r="S1021" s="395">
        <v>108890.5</v>
      </c>
      <c r="T1021" s="395">
        <v>14.01460195886656</v>
      </c>
      <c r="U1021" s="395">
        <v>57.996537806328384</v>
      </c>
      <c r="V1021" s="395">
        <v>89.68076973646086</v>
      </c>
      <c r="W1021" s="395">
        <v>82.775705869658097</v>
      </c>
      <c r="X1021" s="395">
        <v>0</v>
      </c>
      <c r="Y1021" s="395">
        <v>0</v>
      </c>
      <c r="Z1021" s="395"/>
      <c r="AA1021" s="395">
        <v>8.3755003237836387</v>
      </c>
      <c r="AB1021" s="395"/>
      <c r="AC1021" s="395"/>
      <c r="AD1021" s="395">
        <v>7.3521676806974492</v>
      </c>
      <c r="AE1021" s="395">
        <v>7.6391833031595917</v>
      </c>
      <c r="AF1021" s="395"/>
      <c r="AG1021" s="395"/>
      <c r="AH1021" s="395"/>
      <c r="AI1021" s="395"/>
      <c r="AJ1021" s="395"/>
      <c r="AK1021" s="395"/>
      <c r="AL1021" s="395"/>
      <c r="AM1021" s="395"/>
      <c r="AN1021" s="395"/>
      <c r="AO1021" s="395"/>
      <c r="AP1021" s="395"/>
    </row>
    <row r="1022" spans="1:42">
      <c r="A1022" s="395">
        <v>10</v>
      </c>
      <c r="B1022" s="395">
        <v>306</v>
      </c>
      <c r="C1022" s="395">
        <v>2010</v>
      </c>
      <c r="D1022" s="395">
        <v>99</v>
      </c>
      <c r="E1022" s="395">
        <v>99</v>
      </c>
      <c r="F1022" s="395">
        <v>99</v>
      </c>
      <c r="G1022" s="395">
        <v>99</v>
      </c>
      <c r="H1022" s="395">
        <v>99</v>
      </c>
      <c r="I1022" s="395">
        <v>99</v>
      </c>
      <c r="J1022" s="395">
        <v>999</v>
      </c>
      <c r="K1022" s="395">
        <v>99</v>
      </c>
      <c r="L1022" s="395">
        <v>99</v>
      </c>
      <c r="M1022" s="395">
        <v>59</v>
      </c>
      <c r="N1022" s="395">
        <v>99</v>
      </c>
      <c r="O1022" s="395">
        <v>99</v>
      </c>
      <c r="P1022" s="395">
        <v>9999</v>
      </c>
      <c r="Q1022" s="395">
        <v>2365</v>
      </c>
      <c r="R1022" s="395">
        <v>137855.5</v>
      </c>
      <c r="S1022" s="395">
        <v>137848.5</v>
      </c>
      <c r="T1022" s="395">
        <v>14.011134847720983</v>
      </c>
      <c r="U1022" s="395">
        <v>59.000214003054062</v>
      </c>
      <c r="V1022" s="395">
        <v>88.911338047799859</v>
      </c>
      <c r="W1022" s="395">
        <v>82.063233187157522</v>
      </c>
      <c r="X1022" s="395">
        <v>0</v>
      </c>
      <c r="Y1022" s="395">
        <v>0</v>
      </c>
      <c r="Z1022" s="395"/>
      <c r="AA1022" s="395">
        <v>8.1291895087329937</v>
      </c>
      <c r="AB1022" s="395"/>
      <c r="AC1022" s="395"/>
      <c r="AD1022" s="395">
        <v>9.3079383384659398</v>
      </c>
      <c r="AE1022" s="395">
        <v>9.5874853763113883</v>
      </c>
      <c r="AF1022" s="395"/>
      <c r="AG1022" s="395"/>
      <c r="AH1022" s="395"/>
      <c r="AI1022" s="395"/>
      <c r="AJ1022" s="395"/>
      <c r="AK1022" s="395"/>
      <c r="AL1022" s="395"/>
      <c r="AM1022" s="395"/>
      <c r="AN1022" s="395"/>
      <c r="AO1022" s="395"/>
      <c r="AP1022" s="395"/>
    </row>
    <row r="1023" spans="1:42">
      <c r="A1023" s="395">
        <v>10</v>
      </c>
      <c r="B1023" s="395">
        <v>307</v>
      </c>
      <c r="C1023" s="395">
        <v>2010</v>
      </c>
      <c r="D1023" s="395">
        <v>99</v>
      </c>
      <c r="E1023" s="395">
        <v>99</v>
      </c>
      <c r="F1023" s="395">
        <v>99</v>
      </c>
      <c r="G1023" s="395">
        <v>99</v>
      </c>
      <c r="H1023" s="395">
        <v>99</v>
      </c>
      <c r="I1023" s="395">
        <v>99</v>
      </c>
      <c r="J1023" s="395">
        <v>999</v>
      </c>
      <c r="K1023" s="395">
        <v>99</v>
      </c>
      <c r="L1023" s="395">
        <v>99</v>
      </c>
      <c r="M1023" s="395">
        <v>60</v>
      </c>
      <c r="N1023" s="395">
        <v>99</v>
      </c>
      <c r="O1023" s="395">
        <v>99</v>
      </c>
      <c r="P1023" s="395">
        <v>9999</v>
      </c>
      <c r="Q1023" s="395">
        <v>2398</v>
      </c>
      <c r="R1023" s="395">
        <v>168260.75</v>
      </c>
      <c r="S1023" s="395">
        <v>168252.75</v>
      </c>
      <c r="T1023" s="395">
        <v>17.011994775965285</v>
      </c>
      <c r="U1023" s="395">
        <v>60.000445757944526</v>
      </c>
      <c r="V1023" s="395">
        <v>87.706237201475858</v>
      </c>
      <c r="W1023" s="395">
        <v>80.951037055858009</v>
      </c>
      <c r="X1023" s="395">
        <v>0</v>
      </c>
      <c r="Y1023" s="395">
        <v>0</v>
      </c>
      <c r="Z1023" s="395"/>
      <c r="AA1023" s="395">
        <v>8.4109739039189879</v>
      </c>
      <c r="AB1023" s="395"/>
      <c r="AC1023" s="395"/>
      <c r="AD1023" s="395">
        <v>11.360886477391425</v>
      </c>
      <c r="AE1023" s="395">
        <v>11.543529956598009</v>
      </c>
      <c r="AF1023" s="395"/>
      <c r="AG1023" s="395"/>
      <c r="AH1023" s="395"/>
      <c r="AI1023" s="395"/>
      <c r="AJ1023" s="395"/>
      <c r="AK1023" s="395"/>
      <c r="AL1023" s="395"/>
      <c r="AM1023" s="395"/>
      <c r="AN1023" s="395"/>
      <c r="AO1023" s="395"/>
      <c r="AP1023" s="395"/>
    </row>
    <row r="1024" spans="1:42">
      <c r="A1024" s="395">
        <v>10</v>
      </c>
      <c r="B1024" s="395">
        <v>308</v>
      </c>
      <c r="C1024" s="395">
        <v>2010</v>
      </c>
      <c r="D1024" s="395">
        <v>99</v>
      </c>
      <c r="E1024" s="395">
        <v>99</v>
      </c>
      <c r="F1024" s="395">
        <v>99</v>
      </c>
      <c r="G1024" s="395">
        <v>99</v>
      </c>
      <c r="H1024" s="395">
        <v>99</v>
      </c>
      <c r="I1024" s="395">
        <v>99</v>
      </c>
      <c r="J1024" s="395">
        <v>999</v>
      </c>
      <c r="K1024" s="395">
        <v>99</v>
      </c>
      <c r="L1024" s="395">
        <v>99</v>
      </c>
      <c r="M1024" s="395">
        <v>61</v>
      </c>
      <c r="N1024" s="395">
        <v>99</v>
      </c>
      <c r="O1024" s="395">
        <v>99</v>
      </c>
      <c r="P1024" s="395">
        <v>9999</v>
      </c>
      <c r="Q1024" s="395">
        <v>2403</v>
      </c>
      <c r="R1024" s="395">
        <v>180894.5</v>
      </c>
      <c r="S1024" s="395">
        <v>180890.5</v>
      </c>
      <c r="T1024" s="395">
        <v>17.009406035009356</v>
      </c>
      <c r="U1024" s="395">
        <v>60.999831389708142</v>
      </c>
      <c r="V1024" s="395">
        <v>86.892638158060635</v>
      </c>
      <c r="W1024" s="395">
        <v>80.201069155096903</v>
      </c>
      <c r="X1024" s="395">
        <v>0</v>
      </c>
      <c r="Y1024" s="395">
        <v>0</v>
      </c>
      <c r="Z1024" s="395"/>
      <c r="AA1024" s="395">
        <v>8.1447592634010899</v>
      </c>
      <c r="AB1024" s="395"/>
      <c r="AC1024" s="395"/>
      <c r="AD1024" s="395">
        <v>12.213911318501095</v>
      </c>
      <c r="AE1024" s="395">
        <v>12.295606710690295</v>
      </c>
      <c r="AF1024" s="395"/>
      <c r="AG1024" s="395"/>
      <c r="AH1024" s="395"/>
      <c r="AI1024" s="395"/>
      <c r="AJ1024" s="395"/>
      <c r="AK1024" s="395"/>
      <c r="AL1024" s="395"/>
      <c r="AM1024" s="395"/>
      <c r="AN1024" s="395"/>
      <c r="AO1024" s="395"/>
      <c r="AP1024" s="395"/>
    </row>
    <row r="1025" spans="1:42">
      <c r="A1025" s="395">
        <v>10</v>
      </c>
      <c r="B1025" s="395">
        <v>309</v>
      </c>
      <c r="C1025" s="395">
        <v>2010</v>
      </c>
      <c r="D1025" s="395">
        <v>99</v>
      </c>
      <c r="E1025" s="395">
        <v>99</v>
      </c>
      <c r="F1025" s="395">
        <v>99</v>
      </c>
      <c r="G1025" s="395">
        <v>99</v>
      </c>
      <c r="H1025" s="395">
        <v>99</v>
      </c>
      <c r="I1025" s="395">
        <v>99</v>
      </c>
      <c r="J1025" s="395">
        <v>999</v>
      </c>
      <c r="K1025" s="395">
        <v>99</v>
      </c>
      <c r="L1025" s="395">
        <v>99</v>
      </c>
      <c r="M1025" s="395">
        <v>62</v>
      </c>
      <c r="N1025" s="395">
        <v>99</v>
      </c>
      <c r="O1025" s="395">
        <v>99</v>
      </c>
      <c r="P1025" s="395">
        <v>9999</v>
      </c>
      <c r="Q1025" s="395">
        <v>2423</v>
      </c>
      <c r="R1025" s="395">
        <v>183542.25</v>
      </c>
      <c r="S1025" s="395">
        <v>183536.25</v>
      </c>
      <c r="T1025" s="395">
        <v>17.009647642436551</v>
      </c>
      <c r="U1025" s="395">
        <v>61.999239932165999</v>
      </c>
      <c r="V1025" s="395">
        <v>85.674836509687623</v>
      </c>
      <c r="W1025" s="395">
        <v>79.076838880602736</v>
      </c>
      <c r="X1025" s="395">
        <v>0</v>
      </c>
      <c r="Y1025" s="395">
        <v>0</v>
      </c>
      <c r="Z1025" s="395"/>
      <c r="AA1025" s="395">
        <v>8.2515016523848939</v>
      </c>
      <c r="AB1025" s="395"/>
      <c r="AC1025" s="395"/>
      <c r="AD1025" s="395">
        <v>12.392686149651633</v>
      </c>
      <c r="AE1025" s="395">
        <v>12.300568961604064</v>
      </c>
      <c r="AF1025" s="395"/>
      <c r="AG1025" s="395"/>
      <c r="AH1025" s="395"/>
      <c r="AI1025" s="395"/>
      <c r="AJ1025" s="395"/>
      <c r="AK1025" s="395"/>
      <c r="AL1025" s="395"/>
      <c r="AM1025" s="395"/>
      <c r="AN1025" s="395"/>
      <c r="AO1025" s="395"/>
      <c r="AP1025" s="395"/>
    </row>
    <row r="1026" spans="1:42">
      <c r="A1026" s="395">
        <v>10</v>
      </c>
      <c r="B1026" s="395">
        <v>310</v>
      </c>
      <c r="C1026" s="395">
        <v>2010</v>
      </c>
      <c r="D1026" s="395">
        <v>99</v>
      </c>
      <c r="E1026" s="395">
        <v>99</v>
      </c>
      <c r="F1026" s="395">
        <v>99</v>
      </c>
      <c r="G1026" s="395">
        <v>99</v>
      </c>
      <c r="H1026" s="395">
        <v>99</v>
      </c>
      <c r="I1026" s="395">
        <v>99</v>
      </c>
      <c r="J1026" s="395">
        <v>999</v>
      </c>
      <c r="K1026" s="395">
        <v>99</v>
      </c>
      <c r="L1026" s="395">
        <v>99</v>
      </c>
      <c r="M1026" s="395">
        <v>63</v>
      </c>
      <c r="N1026" s="395">
        <v>99</v>
      </c>
      <c r="O1026" s="395">
        <v>99</v>
      </c>
      <c r="P1026" s="395">
        <v>9999</v>
      </c>
      <c r="Q1026" s="395">
        <v>2399</v>
      </c>
      <c r="R1026" s="395">
        <v>167984.5</v>
      </c>
      <c r="S1026" s="395">
        <v>167982.5</v>
      </c>
      <c r="T1026" s="395">
        <v>17.009741970241308</v>
      </c>
      <c r="U1026" s="395">
        <v>62.999062402333593</v>
      </c>
      <c r="V1026" s="395">
        <v>84.380352910093507</v>
      </c>
      <c r="W1026" s="395">
        <v>77.882596639530647</v>
      </c>
      <c r="X1026" s="395">
        <v>0</v>
      </c>
      <c r="Y1026" s="395">
        <v>0</v>
      </c>
      <c r="Z1026" s="395"/>
      <c r="AA1026" s="395">
        <v>8.2899955573065647</v>
      </c>
      <c r="AB1026" s="395"/>
      <c r="AC1026" s="395"/>
      <c r="AD1026" s="395">
        <v>11.342234207688721</v>
      </c>
      <c r="AE1026" s="395">
        <v>11.088135110586748</v>
      </c>
      <c r="AF1026" s="395"/>
      <c r="AG1026" s="395"/>
      <c r="AH1026" s="395"/>
      <c r="AI1026" s="395"/>
      <c r="AJ1026" s="395"/>
      <c r="AK1026" s="395"/>
      <c r="AL1026" s="395"/>
      <c r="AM1026" s="395"/>
      <c r="AN1026" s="395"/>
      <c r="AO1026" s="395"/>
      <c r="AP1026" s="395"/>
    </row>
    <row r="1027" spans="1:42">
      <c r="A1027" s="395">
        <v>10</v>
      </c>
      <c r="B1027" s="395">
        <v>311</v>
      </c>
      <c r="C1027" s="395">
        <v>2010</v>
      </c>
      <c r="D1027" s="395">
        <v>99</v>
      </c>
      <c r="E1027" s="395">
        <v>99</v>
      </c>
      <c r="F1027" s="395">
        <v>99</v>
      </c>
      <c r="G1027" s="395">
        <v>99</v>
      </c>
      <c r="H1027" s="395">
        <v>99</v>
      </c>
      <c r="I1027" s="395">
        <v>99</v>
      </c>
      <c r="J1027" s="395">
        <v>999</v>
      </c>
      <c r="K1027" s="395">
        <v>99</v>
      </c>
      <c r="L1027" s="395">
        <v>99</v>
      </c>
      <c r="M1027" s="395">
        <v>64</v>
      </c>
      <c r="N1027" s="395">
        <v>99</v>
      </c>
      <c r="O1027" s="395">
        <v>99</v>
      </c>
      <c r="P1027" s="395">
        <v>9999</v>
      </c>
      <c r="Q1027" s="395">
        <v>2358</v>
      </c>
      <c r="R1027" s="395">
        <v>137244</v>
      </c>
      <c r="S1027" s="395">
        <v>137239</v>
      </c>
      <c r="T1027" s="395">
        <v>17.008852846026059</v>
      </c>
      <c r="U1027" s="395">
        <v>64.000466339743056</v>
      </c>
      <c r="V1027" s="395">
        <v>82.880766080500308</v>
      </c>
      <c r="W1027" s="395">
        <v>76.497649356232003</v>
      </c>
      <c r="X1027" s="395">
        <v>0</v>
      </c>
      <c r="Y1027" s="395">
        <v>0</v>
      </c>
      <c r="Z1027" s="395"/>
      <c r="AA1027" s="395">
        <v>8.2413715076702143</v>
      </c>
      <c r="AB1027" s="395"/>
      <c r="AC1027" s="395"/>
      <c r="AD1027" s="395">
        <v>9.2666501468887361</v>
      </c>
      <c r="AE1027" s="395">
        <v>8.8977393896961061</v>
      </c>
      <c r="AF1027" s="395"/>
      <c r="AG1027" s="395"/>
      <c r="AH1027" s="395"/>
      <c r="AI1027" s="395"/>
      <c r="AJ1027" s="395"/>
      <c r="AK1027" s="395"/>
      <c r="AL1027" s="395"/>
      <c r="AM1027" s="395"/>
      <c r="AN1027" s="395"/>
      <c r="AO1027" s="395"/>
      <c r="AP1027" s="395"/>
    </row>
    <row r="1028" spans="1:42">
      <c r="A1028" s="395">
        <v>10</v>
      </c>
      <c r="B1028" s="395">
        <v>312</v>
      </c>
      <c r="C1028" s="395">
        <v>2010</v>
      </c>
      <c r="D1028" s="395">
        <v>99</v>
      </c>
      <c r="E1028" s="395">
        <v>99</v>
      </c>
      <c r="F1028" s="395">
        <v>99</v>
      </c>
      <c r="G1028" s="395">
        <v>99</v>
      </c>
      <c r="H1028" s="395">
        <v>99</v>
      </c>
      <c r="I1028" s="395">
        <v>99</v>
      </c>
      <c r="J1028" s="395">
        <v>999</v>
      </c>
      <c r="K1028" s="395">
        <v>99</v>
      </c>
      <c r="L1028" s="395">
        <v>99</v>
      </c>
      <c r="M1028" s="395">
        <v>65</v>
      </c>
      <c r="N1028" s="395">
        <v>99</v>
      </c>
      <c r="O1028" s="395">
        <v>99</v>
      </c>
      <c r="P1028" s="395">
        <v>9999</v>
      </c>
      <c r="Q1028" s="395">
        <v>2304</v>
      </c>
      <c r="R1028" s="395">
        <v>97541</v>
      </c>
      <c r="S1028" s="395">
        <v>97540</v>
      </c>
      <c r="T1028" s="395">
        <v>17.009954788242901</v>
      </c>
      <c r="U1028" s="395">
        <v>65</v>
      </c>
      <c r="V1028" s="395">
        <v>81.227038228172347</v>
      </c>
      <c r="W1028" s="395">
        <v>74.972228214065211</v>
      </c>
      <c r="X1028" s="395">
        <v>0</v>
      </c>
      <c r="Y1028" s="395">
        <v>0</v>
      </c>
      <c r="Z1028" s="395"/>
      <c r="AA1028" s="395">
        <v>8.2083179484247015</v>
      </c>
      <c r="AB1028" s="395"/>
      <c r="AC1028" s="395"/>
      <c r="AD1028" s="395">
        <v>6.5859223133810865</v>
      </c>
      <c r="AE1028" s="395">
        <v>6.1977951239498799</v>
      </c>
      <c r="AF1028" s="395"/>
      <c r="AG1028" s="395"/>
      <c r="AH1028" s="395"/>
      <c r="AI1028" s="395"/>
      <c r="AJ1028" s="395"/>
      <c r="AK1028" s="395"/>
      <c r="AL1028" s="395"/>
      <c r="AM1028" s="395"/>
      <c r="AN1028" s="395"/>
      <c r="AO1028" s="395"/>
      <c r="AP1028" s="395"/>
    </row>
    <row r="1029" spans="1:42">
      <c r="A1029" s="395">
        <v>10</v>
      </c>
      <c r="B1029" s="395">
        <v>313</v>
      </c>
      <c r="C1029" s="395">
        <v>2010</v>
      </c>
      <c r="D1029" s="395">
        <v>99</v>
      </c>
      <c r="E1029" s="395">
        <v>99</v>
      </c>
      <c r="F1029" s="395">
        <v>99</v>
      </c>
      <c r="G1029" s="395">
        <v>99</v>
      </c>
      <c r="H1029" s="395">
        <v>99</v>
      </c>
      <c r="I1029" s="395">
        <v>99</v>
      </c>
      <c r="J1029" s="395">
        <v>999</v>
      </c>
      <c r="K1029" s="395">
        <v>99</v>
      </c>
      <c r="L1029" s="395">
        <v>99</v>
      </c>
      <c r="M1029" s="395">
        <v>66</v>
      </c>
      <c r="N1029" s="395">
        <v>99</v>
      </c>
      <c r="O1029" s="395">
        <v>99</v>
      </c>
      <c r="P1029" s="395">
        <v>9999</v>
      </c>
      <c r="Q1029" s="395">
        <v>2185</v>
      </c>
      <c r="R1029" s="395">
        <v>56305</v>
      </c>
      <c r="S1029" s="395">
        <v>56304</v>
      </c>
      <c r="T1029" s="395">
        <v>17.006731196163749</v>
      </c>
      <c r="U1029" s="395">
        <v>65.998827791986358</v>
      </c>
      <c r="V1029" s="395">
        <v>79.385810568044818</v>
      </c>
      <c r="W1029" s="395">
        <v>73.272422918443212</v>
      </c>
      <c r="X1029" s="395">
        <v>0</v>
      </c>
      <c r="Y1029" s="395">
        <v>0</v>
      </c>
      <c r="Z1029" s="395"/>
      <c r="AA1029" s="395">
        <v>8.0630398458756183</v>
      </c>
      <c r="AB1029" s="395"/>
      <c r="AC1029" s="395"/>
      <c r="AD1029" s="395">
        <v>3.8016870429349927</v>
      </c>
      <c r="AE1029" s="395">
        <v>3.4965025428863754</v>
      </c>
      <c r="AF1029" s="395"/>
      <c r="AG1029" s="395"/>
      <c r="AH1029" s="395"/>
      <c r="AI1029" s="395"/>
      <c r="AJ1029" s="395"/>
      <c r="AK1029" s="395"/>
      <c r="AL1029" s="395"/>
      <c r="AM1029" s="395"/>
      <c r="AN1029" s="395"/>
      <c r="AO1029" s="395"/>
      <c r="AP1029" s="395"/>
    </row>
    <row r="1030" spans="1:42">
      <c r="A1030" s="395">
        <v>10</v>
      </c>
      <c r="B1030" s="395">
        <v>314</v>
      </c>
      <c r="C1030" s="395">
        <v>2010</v>
      </c>
      <c r="D1030" s="395">
        <v>99</v>
      </c>
      <c r="E1030" s="395">
        <v>99</v>
      </c>
      <c r="F1030" s="395">
        <v>99</v>
      </c>
      <c r="G1030" s="395">
        <v>99</v>
      </c>
      <c r="H1030" s="395">
        <v>99</v>
      </c>
      <c r="I1030" s="395">
        <v>99</v>
      </c>
      <c r="J1030" s="395">
        <v>999</v>
      </c>
      <c r="K1030" s="395">
        <v>99</v>
      </c>
      <c r="L1030" s="395">
        <v>99</v>
      </c>
      <c r="M1030" s="395">
        <v>67</v>
      </c>
      <c r="N1030" s="395">
        <v>99</v>
      </c>
      <c r="O1030" s="395">
        <v>99</v>
      </c>
      <c r="P1030" s="395">
        <v>9999</v>
      </c>
      <c r="Q1030" s="395">
        <v>2004</v>
      </c>
      <c r="R1030" s="395">
        <v>25650</v>
      </c>
      <c r="S1030" s="395">
        <v>25651</v>
      </c>
      <c r="T1030" s="395">
        <v>17.011929824561403</v>
      </c>
      <c r="U1030" s="395">
        <v>66.994776032123511</v>
      </c>
      <c r="V1030" s="395">
        <v>77.420563963998148</v>
      </c>
      <c r="W1030" s="395">
        <v>71.460291606565292</v>
      </c>
      <c r="X1030" s="395">
        <v>0</v>
      </c>
      <c r="Y1030" s="395">
        <v>0</v>
      </c>
      <c r="Z1030" s="395"/>
      <c r="AA1030" s="395">
        <v>7.9569060368285953</v>
      </c>
      <c r="AB1030" s="395">
        <v>0.41830088933791237</v>
      </c>
      <c r="AC1030" s="395">
        <v>5.4400099301601195</v>
      </c>
      <c r="AD1030" s="395">
        <v>1.7318759018077001</v>
      </c>
      <c r="AE1030" s="395">
        <v>1.553542472511537</v>
      </c>
      <c r="AF1030" s="395"/>
      <c r="AG1030" s="395"/>
      <c r="AH1030" s="395"/>
      <c r="AI1030" s="395"/>
      <c r="AJ1030" s="395"/>
      <c r="AK1030" s="395"/>
      <c r="AL1030" s="395"/>
      <c r="AM1030" s="395"/>
      <c r="AN1030" s="395"/>
      <c r="AO1030" s="395"/>
      <c r="AP1030" s="395"/>
    </row>
    <row r="1031" spans="1:42">
      <c r="A1031" s="395">
        <v>10</v>
      </c>
      <c r="B1031" s="395">
        <v>315</v>
      </c>
      <c r="C1031" s="395">
        <v>2010</v>
      </c>
      <c r="D1031" s="395">
        <v>99</v>
      </c>
      <c r="E1031" s="395">
        <v>99</v>
      </c>
      <c r="F1031" s="395">
        <v>99</v>
      </c>
      <c r="G1031" s="395">
        <v>99</v>
      </c>
      <c r="H1031" s="395">
        <v>99</v>
      </c>
      <c r="I1031" s="395">
        <v>99</v>
      </c>
      <c r="J1031" s="395">
        <v>999</v>
      </c>
      <c r="K1031" s="395">
        <v>99</v>
      </c>
      <c r="L1031" s="395">
        <v>99</v>
      </c>
      <c r="M1031" s="395">
        <v>68</v>
      </c>
      <c r="N1031" s="395">
        <v>99</v>
      </c>
      <c r="O1031" s="395">
        <v>99</v>
      </c>
      <c r="P1031" s="395">
        <v>9999</v>
      </c>
      <c r="Q1031" s="395">
        <v>1600</v>
      </c>
      <c r="R1031" s="395">
        <v>10527</v>
      </c>
      <c r="S1031" s="395">
        <v>10528</v>
      </c>
      <c r="T1031" s="395">
        <v>17.004844685095463</v>
      </c>
      <c r="U1031" s="395">
        <v>67.993541033434667</v>
      </c>
      <c r="V1031" s="395">
        <v>74.683215907556786</v>
      </c>
      <c r="W1031" s="395">
        <v>68.936084726443752</v>
      </c>
      <c r="X1031" s="395">
        <v>0</v>
      </c>
      <c r="Y1031" s="395">
        <v>0</v>
      </c>
      <c r="Z1031" s="395"/>
      <c r="AA1031" s="395">
        <v>7.7525830422626782</v>
      </c>
      <c r="AB1031" s="395">
        <v>0.93721808275244123</v>
      </c>
      <c r="AC1031" s="395">
        <v>6.1280537223034202</v>
      </c>
      <c r="AD1031" s="395">
        <v>0.71077807478868071</v>
      </c>
      <c r="AE1031" s="395">
        <v>0.6151011460642235</v>
      </c>
      <c r="AF1031" s="395"/>
      <c r="AG1031" s="395"/>
      <c r="AH1031" s="395"/>
      <c r="AI1031" s="395"/>
      <c r="AJ1031" s="395"/>
      <c r="AK1031" s="395"/>
      <c r="AL1031" s="395"/>
      <c r="AM1031" s="395"/>
      <c r="AN1031" s="395"/>
      <c r="AO1031" s="395"/>
      <c r="AP1031" s="395"/>
    </row>
    <row r="1032" spans="1:42">
      <c r="A1032" s="395">
        <v>10</v>
      </c>
      <c r="B1032" s="395">
        <v>316</v>
      </c>
      <c r="C1032" s="395">
        <v>2009</v>
      </c>
      <c r="D1032" s="395">
        <v>99</v>
      </c>
      <c r="E1032" s="395">
        <v>99</v>
      </c>
      <c r="F1032" s="395">
        <v>99</v>
      </c>
      <c r="G1032" s="395">
        <v>99</v>
      </c>
      <c r="H1032" s="395">
        <v>99</v>
      </c>
      <c r="I1032" s="395">
        <v>99</v>
      </c>
      <c r="J1032" s="395">
        <v>999</v>
      </c>
      <c r="K1032" s="395">
        <v>99</v>
      </c>
      <c r="L1032" s="395">
        <v>99</v>
      </c>
      <c r="M1032" s="395">
        <v>35</v>
      </c>
      <c r="N1032" s="395">
        <v>99</v>
      </c>
      <c r="O1032" s="395">
        <v>99</v>
      </c>
      <c r="P1032" s="395">
        <v>9999</v>
      </c>
      <c r="Q1032" s="395">
        <v>11</v>
      </c>
      <c r="R1032" s="395">
        <v>12</v>
      </c>
      <c r="S1032" s="395">
        <v>10</v>
      </c>
      <c r="T1032" s="395">
        <v>1.8333333333333328</v>
      </c>
      <c r="U1032" s="395">
        <v>35</v>
      </c>
      <c r="V1032" s="395">
        <v>92.589382448537364</v>
      </c>
      <c r="W1032" s="395">
        <v>73.099999999999994</v>
      </c>
      <c r="X1032" s="395">
        <v>0</v>
      </c>
      <c r="Y1032" s="395">
        <v>0</v>
      </c>
      <c r="Z1032" s="395"/>
      <c r="AA1032" s="395">
        <v>10.198823461556747</v>
      </c>
      <c r="AB1032" s="395">
        <v>0</v>
      </c>
      <c r="AC1032" s="395"/>
      <c r="AD1032" s="395">
        <v>8.3966052524964141E-4</v>
      </c>
      <c r="AE1032" s="395">
        <v>6.4798261193354004E-4</v>
      </c>
      <c r="AF1032" s="395"/>
      <c r="AG1032" s="395"/>
      <c r="AH1032" s="395"/>
      <c r="AI1032" s="395"/>
      <c r="AJ1032" s="395"/>
      <c r="AK1032" s="395"/>
      <c r="AL1032" s="395"/>
      <c r="AM1032" s="395"/>
      <c r="AN1032" s="395"/>
      <c r="AO1032" s="395"/>
      <c r="AP1032" s="395"/>
    </row>
    <row r="1033" spans="1:42">
      <c r="A1033" s="395">
        <v>10</v>
      </c>
      <c r="B1033" s="395">
        <v>317</v>
      </c>
      <c r="C1033" s="395">
        <v>2009</v>
      </c>
      <c r="D1033" s="395">
        <v>99</v>
      </c>
      <c r="E1033" s="395">
        <v>99</v>
      </c>
      <c r="F1033" s="395">
        <v>99</v>
      </c>
      <c r="G1033" s="395">
        <v>99</v>
      </c>
      <c r="H1033" s="395">
        <v>99</v>
      </c>
      <c r="I1033" s="395">
        <v>99</v>
      </c>
      <c r="J1033" s="395">
        <v>999</v>
      </c>
      <c r="K1033" s="395">
        <v>99</v>
      </c>
      <c r="L1033" s="395">
        <v>99</v>
      </c>
      <c r="M1033" s="395">
        <v>36</v>
      </c>
      <c r="N1033" s="395">
        <v>99</v>
      </c>
      <c r="O1033" s="395">
        <v>99</v>
      </c>
      <c r="P1033" s="395">
        <v>9999</v>
      </c>
      <c r="Q1033" s="395">
        <v>3</v>
      </c>
      <c r="R1033" s="395">
        <v>3</v>
      </c>
      <c r="S1033" s="395">
        <v>3</v>
      </c>
      <c r="T1033" s="395">
        <v>2</v>
      </c>
      <c r="U1033" s="395">
        <v>36</v>
      </c>
      <c r="V1033" s="395">
        <v>81.220657276995297</v>
      </c>
      <c r="W1033" s="395">
        <v>74.966666666666683</v>
      </c>
      <c r="X1033" s="395">
        <v>0</v>
      </c>
      <c r="Y1033" s="395">
        <v>0</v>
      </c>
      <c r="Z1033" s="395"/>
      <c r="AA1033" s="395">
        <v>11.641973868530869</v>
      </c>
      <c r="AB1033" s="395">
        <v>0</v>
      </c>
      <c r="AC1033" s="395"/>
      <c r="AD1033" s="395">
        <v>2.0991513131241035E-4</v>
      </c>
      <c r="AE1033" s="395">
        <v>1.9935880906135864E-4</v>
      </c>
      <c r="AF1033" s="395"/>
      <c r="AG1033" s="395"/>
      <c r="AH1033" s="395"/>
      <c r="AI1033" s="395"/>
      <c r="AJ1033" s="395"/>
      <c r="AK1033" s="395"/>
      <c r="AL1033" s="395"/>
      <c r="AM1033" s="395"/>
      <c r="AN1033" s="395"/>
      <c r="AO1033" s="395"/>
      <c r="AP1033" s="395"/>
    </row>
    <row r="1034" spans="1:42">
      <c r="A1034" s="395">
        <v>10</v>
      </c>
      <c r="B1034" s="395">
        <v>318</v>
      </c>
      <c r="C1034" s="395">
        <v>2009</v>
      </c>
      <c r="D1034" s="395">
        <v>99</v>
      </c>
      <c r="E1034" s="395">
        <v>99</v>
      </c>
      <c r="F1034" s="395">
        <v>99</v>
      </c>
      <c r="G1034" s="395">
        <v>99</v>
      </c>
      <c r="H1034" s="395">
        <v>99</v>
      </c>
      <c r="I1034" s="395">
        <v>99</v>
      </c>
      <c r="J1034" s="395">
        <v>999</v>
      </c>
      <c r="K1034" s="395">
        <v>99</v>
      </c>
      <c r="L1034" s="395">
        <v>99</v>
      </c>
      <c r="M1034" s="395">
        <v>37</v>
      </c>
      <c r="N1034" s="395">
        <v>99</v>
      </c>
      <c r="O1034" s="395">
        <v>99</v>
      </c>
      <c r="P1034" s="395">
        <v>9999</v>
      </c>
      <c r="Q1034" s="395">
        <v>5</v>
      </c>
      <c r="R1034" s="395">
        <v>5</v>
      </c>
      <c r="S1034" s="395">
        <v>5</v>
      </c>
      <c r="T1034" s="395">
        <v>2</v>
      </c>
      <c r="U1034" s="395">
        <v>37</v>
      </c>
      <c r="V1034" s="395">
        <v>90.59588299024918</v>
      </c>
      <c r="W1034" s="395">
        <v>83.62</v>
      </c>
      <c r="X1034" s="395">
        <v>0</v>
      </c>
      <c r="Y1034" s="395">
        <v>0</v>
      </c>
      <c r="Z1034" s="395"/>
      <c r="AA1034" s="395">
        <v>7.8346410255990113</v>
      </c>
      <c r="AB1034" s="395">
        <v>0</v>
      </c>
      <c r="AC1034" s="395"/>
      <c r="AD1034" s="395">
        <v>3.4985855218735073E-4</v>
      </c>
      <c r="AE1034" s="395">
        <v>3.7061768816609183E-4</v>
      </c>
      <c r="AF1034" s="395"/>
      <c r="AG1034" s="395"/>
      <c r="AH1034" s="395"/>
      <c r="AI1034" s="395"/>
      <c r="AJ1034" s="395"/>
      <c r="AK1034" s="395"/>
      <c r="AL1034" s="395"/>
      <c r="AM1034" s="395"/>
      <c r="AN1034" s="395"/>
      <c r="AO1034" s="395"/>
      <c r="AP1034" s="395"/>
    </row>
    <row r="1035" spans="1:42">
      <c r="A1035" s="395">
        <v>10</v>
      </c>
      <c r="B1035" s="395">
        <v>319</v>
      </c>
      <c r="C1035" s="395">
        <v>2009</v>
      </c>
      <c r="D1035" s="395">
        <v>99</v>
      </c>
      <c r="E1035" s="395">
        <v>99</v>
      </c>
      <c r="F1035" s="395">
        <v>99</v>
      </c>
      <c r="G1035" s="395">
        <v>99</v>
      </c>
      <c r="H1035" s="395">
        <v>99</v>
      </c>
      <c r="I1035" s="395">
        <v>99</v>
      </c>
      <c r="J1035" s="395">
        <v>999</v>
      </c>
      <c r="K1035" s="395">
        <v>99</v>
      </c>
      <c r="L1035" s="395">
        <v>99</v>
      </c>
      <c r="M1035" s="395">
        <v>38</v>
      </c>
      <c r="N1035" s="395">
        <v>99</v>
      </c>
      <c r="O1035" s="395">
        <v>99</v>
      </c>
      <c r="P1035" s="395">
        <v>9999</v>
      </c>
      <c r="Q1035" s="395">
        <v>5</v>
      </c>
      <c r="R1035" s="395">
        <v>5</v>
      </c>
      <c r="S1035" s="395">
        <v>5</v>
      </c>
      <c r="T1035" s="395">
        <v>2</v>
      </c>
      <c r="U1035" s="395">
        <v>38</v>
      </c>
      <c r="V1035" s="395">
        <v>89.057421451787647</v>
      </c>
      <c r="W1035" s="395">
        <v>82.200000000000017</v>
      </c>
      <c r="X1035" s="395">
        <v>0</v>
      </c>
      <c r="Y1035" s="395">
        <v>0</v>
      </c>
      <c r="Z1035" s="395"/>
      <c r="AA1035" s="395">
        <v>12.853326417702048</v>
      </c>
      <c r="AB1035" s="395">
        <v>0</v>
      </c>
      <c r="AC1035" s="395"/>
      <c r="AD1035" s="395">
        <v>3.4985855218735073E-4</v>
      </c>
      <c r="AE1035" s="395">
        <v>3.6432401300230498E-4</v>
      </c>
      <c r="AF1035" s="395"/>
      <c r="AG1035" s="395"/>
      <c r="AH1035" s="395"/>
      <c r="AI1035" s="395"/>
      <c r="AJ1035" s="395"/>
      <c r="AK1035" s="395"/>
      <c r="AL1035" s="395"/>
      <c r="AM1035" s="395"/>
      <c r="AN1035" s="395"/>
      <c r="AO1035" s="395"/>
      <c r="AP1035" s="395"/>
    </row>
    <row r="1036" spans="1:42">
      <c r="A1036" s="395">
        <v>10</v>
      </c>
      <c r="B1036" s="395">
        <v>320</v>
      </c>
      <c r="C1036" s="395">
        <v>2009</v>
      </c>
      <c r="D1036" s="395">
        <v>99</v>
      </c>
      <c r="E1036" s="395">
        <v>99</v>
      </c>
      <c r="F1036" s="395">
        <v>99</v>
      </c>
      <c r="G1036" s="395">
        <v>99</v>
      </c>
      <c r="H1036" s="395">
        <v>99</v>
      </c>
      <c r="I1036" s="395">
        <v>99</v>
      </c>
      <c r="J1036" s="395">
        <v>999</v>
      </c>
      <c r="K1036" s="395">
        <v>99</v>
      </c>
      <c r="L1036" s="395">
        <v>99</v>
      </c>
      <c r="M1036" s="395">
        <v>39</v>
      </c>
      <c r="N1036" s="395">
        <v>99</v>
      </c>
      <c r="O1036" s="395">
        <v>99</v>
      </c>
      <c r="P1036" s="395">
        <v>9999</v>
      </c>
      <c r="Q1036" s="395">
        <v>6</v>
      </c>
      <c r="R1036" s="395">
        <v>6</v>
      </c>
      <c r="S1036" s="395">
        <v>6</v>
      </c>
      <c r="T1036" s="395">
        <v>2</v>
      </c>
      <c r="U1036" s="395">
        <v>39</v>
      </c>
      <c r="V1036" s="395">
        <v>83.947273383893105</v>
      </c>
      <c r="W1036" s="395">
        <v>77.483333333333348</v>
      </c>
      <c r="X1036" s="395">
        <v>0</v>
      </c>
      <c r="Y1036" s="395">
        <v>0</v>
      </c>
      <c r="Z1036" s="395"/>
      <c r="AA1036" s="395">
        <v>6.0998406172256745</v>
      </c>
      <c r="AB1036" s="395">
        <v>0</v>
      </c>
      <c r="AC1036" s="395"/>
      <c r="AD1036" s="395">
        <v>4.198302626248207E-4</v>
      </c>
      <c r="AE1036" s="395">
        <v>4.1210275825978506E-4</v>
      </c>
      <c r="AF1036" s="395"/>
      <c r="AG1036" s="395"/>
      <c r="AH1036" s="395"/>
      <c r="AI1036" s="395"/>
      <c r="AJ1036" s="395"/>
      <c r="AK1036" s="395"/>
      <c r="AL1036" s="395"/>
      <c r="AM1036" s="395"/>
      <c r="AN1036" s="395"/>
      <c r="AO1036" s="395"/>
      <c r="AP1036" s="395"/>
    </row>
    <row r="1037" spans="1:42">
      <c r="A1037" s="395">
        <v>10</v>
      </c>
      <c r="B1037" s="395">
        <v>321</v>
      </c>
      <c r="C1037" s="395">
        <v>2009</v>
      </c>
      <c r="D1037" s="395">
        <v>99</v>
      </c>
      <c r="E1037" s="395">
        <v>99</v>
      </c>
      <c r="F1037" s="395">
        <v>99</v>
      </c>
      <c r="G1037" s="395">
        <v>99</v>
      </c>
      <c r="H1037" s="395">
        <v>99</v>
      </c>
      <c r="I1037" s="395">
        <v>99</v>
      </c>
      <c r="J1037" s="395">
        <v>999</v>
      </c>
      <c r="K1037" s="395">
        <v>99</v>
      </c>
      <c r="L1037" s="395">
        <v>99</v>
      </c>
      <c r="M1037" s="395">
        <v>40</v>
      </c>
      <c r="N1037" s="395">
        <v>99</v>
      </c>
      <c r="O1037" s="395">
        <v>99</v>
      </c>
      <c r="P1037" s="395">
        <v>9999</v>
      </c>
      <c r="Q1037" s="395">
        <v>20</v>
      </c>
      <c r="R1037" s="395">
        <v>20</v>
      </c>
      <c r="S1037" s="395">
        <v>20</v>
      </c>
      <c r="T1037" s="395">
        <v>5</v>
      </c>
      <c r="U1037" s="395">
        <v>40</v>
      </c>
      <c r="V1037" s="395">
        <v>86.435536294691261</v>
      </c>
      <c r="W1037" s="395">
        <v>79.78</v>
      </c>
      <c r="X1037" s="395">
        <v>0</v>
      </c>
      <c r="Y1037" s="395">
        <v>0</v>
      </c>
      <c r="Z1037" s="395"/>
      <c r="AA1037" s="395">
        <v>12.095106448477409</v>
      </c>
      <c r="AB1037" s="395">
        <v>0</v>
      </c>
      <c r="AC1037" s="395"/>
      <c r="AD1037" s="395">
        <v>1.3994342087494027E-3</v>
      </c>
      <c r="AE1037" s="395">
        <v>1.4143926889208704E-3</v>
      </c>
      <c r="AF1037" s="395"/>
      <c r="AG1037" s="395"/>
      <c r="AH1037" s="395"/>
      <c r="AI1037" s="395"/>
      <c r="AJ1037" s="395"/>
      <c r="AK1037" s="395"/>
      <c r="AL1037" s="395"/>
      <c r="AM1037" s="395"/>
      <c r="AN1037" s="395"/>
      <c r="AO1037" s="395"/>
      <c r="AP1037" s="395"/>
    </row>
    <row r="1038" spans="1:42">
      <c r="A1038" s="395">
        <v>10</v>
      </c>
      <c r="B1038" s="395">
        <v>322</v>
      </c>
      <c r="C1038" s="395">
        <v>2009</v>
      </c>
      <c r="D1038" s="395">
        <v>99</v>
      </c>
      <c r="E1038" s="395">
        <v>99</v>
      </c>
      <c r="F1038" s="395">
        <v>99</v>
      </c>
      <c r="G1038" s="395">
        <v>99</v>
      </c>
      <c r="H1038" s="395">
        <v>99</v>
      </c>
      <c r="I1038" s="395">
        <v>99</v>
      </c>
      <c r="J1038" s="395">
        <v>999</v>
      </c>
      <c r="K1038" s="395">
        <v>99</v>
      </c>
      <c r="L1038" s="395">
        <v>99</v>
      </c>
      <c r="M1038" s="395">
        <v>41</v>
      </c>
      <c r="N1038" s="395">
        <v>99</v>
      </c>
      <c r="O1038" s="395">
        <v>99</v>
      </c>
      <c r="P1038" s="395">
        <v>9999</v>
      </c>
      <c r="Q1038" s="395">
        <v>9</v>
      </c>
      <c r="R1038" s="395">
        <v>10</v>
      </c>
      <c r="S1038" s="395">
        <v>10</v>
      </c>
      <c r="T1038" s="395">
        <v>5</v>
      </c>
      <c r="U1038" s="395">
        <v>41</v>
      </c>
      <c r="V1038" s="395">
        <v>91.982665222101829</v>
      </c>
      <c r="W1038" s="395">
        <v>84.9</v>
      </c>
      <c r="X1038" s="395">
        <v>0</v>
      </c>
      <c r="Y1038" s="395">
        <v>0</v>
      </c>
      <c r="Z1038" s="395"/>
      <c r="AA1038" s="395">
        <v>8.6564426873860647</v>
      </c>
      <c r="AB1038" s="395">
        <v>0</v>
      </c>
      <c r="AC1038" s="395"/>
      <c r="AD1038" s="395">
        <v>6.9971710437470146E-4</v>
      </c>
      <c r="AE1038" s="395">
        <v>7.5258172028943313E-4</v>
      </c>
      <c r="AF1038" s="395"/>
      <c r="AG1038" s="395"/>
      <c r="AH1038" s="395"/>
      <c r="AI1038" s="395"/>
      <c r="AJ1038" s="395"/>
      <c r="AK1038" s="395"/>
      <c r="AL1038" s="395"/>
      <c r="AM1038" s="395"/>
      <c r="AN1038" s="395"/>
      <c r="AO1038" s="395"/>
      <c r="AP1038" s="395"/>
    </row>
    <row r="1039" spans="1:42">
      <c r="A1039" s="395">
        <v>10</v>
      </c>
      <c r="B1039" s="395">
        <v>323</v>
      </c>
      <c r="C1039" s="395">
        <v>2009</v>
      </c>
      <c r="D1039" s="395">
        <v>99</v>
      </c>
      <c r="E1039" s="395">
        <v>99</v>
      </c>
      <c r="F1039" s="395">
        <v>99</v>
      </c>
      <c r="G1039" s="395">
        <v>99</v>
      </c>
      <c r="H1039" s="395">
        <v>99</v>
      </c>
      <c r="I1039" s="395">
        <v>99</v>
      </c>
      <c r="J1039" s="395">
        <v>999</v>
      </c>
      <c r="K1039" s="395">
        <v>99</v>
      </c>
      <c r="L1039" s="395">
        <v>99</v>
      </c>
      <c r="M1039" s="395">
        <v>42</v>
      </c>
      <c r="N1039" s="395">
        <v>99</v>
      </c>
      <c r="O1039" s="395">
        <v>99</v>
      </c>
      <c r="P1039" s="395">
        <v>9999</v>
      </c>
      <c r="Q1039" s="395">
        <v>29</v>
      </c>
      <c r="R1039" s="395">
        <v>29</v>
      </c>
      <c r="S1039" s="395">
        <v>29</v>
      </c>
      <c r="T1039" s="395">
        <v>5</v>
      </c>
      <c r="U1039" s="395">
        <v>42</v>
      </c>
      <c r="V1039" s="395">
        <v>87.107258938244883</v>
      </c>
      <c r="W1039" s="395">
        <v>80.399999999999977</v>
      </c>
      <c r="X1039" s="395">
        <v>0</v>
      </c>
      <c r="Y1039" s="395">
        <v>0</v>
      </c>
      <c r="Z1039" s="395"/>
      <c r="AA1039" s="395">
        <v>8.9228493979958063</v>
      </c>
      <c r="AB1039" s="395">
        <v>0</v>
      </c>
      <c r="AC1039" s="395"/>
      <c r="AD1039" s="395">
        <v>2.0291796026866336E-3</v>
      </c>
      <c r="AE1039" s="395">
        <v>2.0668074664627113E-3</v>
      </c>
      <c r="AF1039" s="395"/>
      <c r="AG1039" s="395"/>
      <c r="AH1039" s="395"/>
      <c r="AI1039" s="395"/>
      <c r="AJ1039" s="395"/>
      <c r="AK1039" s="395"/>
      <c r="AL1039" s="395"/>
      <c r="AM1039" s="395"/>
      <c r="AN1039" s="395"/>
      <c r="AO1039" s="395"/>
      <c r="AP1039" s="395"/>
    </row>
    <row r="1040" spans="1:42">
      <c r="A1040" s="395">
        <v>10</v>
      </c>
      <c r="B1040" s="395">
        <v>324</v>
      </c>
      <c r="C1040" s="395">
        <v>2009</v>
      </c>
      <c r="D1040" s="395">
        <v>99</v>
      </c>
      <c r="E1040" s="395">
        <v>99</v>
      </c>
      <c r="F1040" s="395">
        <v>99</v>
      </c>
      <c r="G1040" s="395">
        <v>99</v>
      </c>
      <c r="H1040" s="395">
        <v>99</v>
      </c>
      <c r="I1040" s="395">
        <v>99</v>
      </c>
      <c r="J1040" s="395">
        <v>999</v>
      </c>
      <c r="K1040" s="395">
        <v>99</v>
      </c>
      <c r="L1040" s="395">
        <v>99</v>
      </c>
      <c r="M1040" s="395">
        <v>43</v>
      </c>
      <c r="N1040" s="395">
        <v>99</v>
      </c>
      <c r="O1040" s="395">
        <v>99</v>
      </c>
      <c r="P1040" s="395">
        <v>9999</v>
      </c>
      <c r="Q1040" s="395">
        <v>41</v>
      </c>
      <c r="R1040" s="395">
        <v>46</v>
      </c>
      <c r="S1040" s="395">
        <v>46</v>
      </c>
      <c r="T1040" s="395">
        <v>5</v>
      </c>
      <c r="U1040" s="395">
        <v>43</v>
      </c>
      <c r="V1040" s="395">
        <v>89.01738188327289</v>
      </c>
      <c r="W1040" s="395">
        <v>82.163043478260875</v>
      </c>
      <c r="X1040" s="395">
        <v>0</v>
      </c>
      <c r="Y1040" s="395">
        <v>0</v>
      </c>
      <c r="Z1040" s="395"/>
      <c r="AA1040" s="395">
        <v>10.252472844777031</v>
      </c>
      <c r="AB1040" s="395">
        <v>0</v>
      </c>
      <c r="AC1040" s="395"/>
      <c r="AD1040" s="395">
        <v>3.2186986801236257E-3</v>
      </c>
      <c r="AE1040" s="395">
        <v>3.3502739833143847E-3</v>
      </c>
      <c r="AF1040" s="395"/>
      <c r="AG1040" s="395"/>
      <c r="AH1040" s="395"/>
      <c r="AI1040" s="395"/>
      <c r="AJ1040" s="395"/>
      <c r="AK1040" s="395"/>
      <c r="AL1040" s="395"/>
      <c r="AM1040" s="395"/>
      <c r="AN1040" s="395"/>
      <c r="AO1040" s="395"/>
      <c r="AP1040" s="395"/>
    </row>
    <row r="1041" spans="1:42">
      <c r="A1041" s="395">
        <v>10</v>
      </c>
      <c r="B1041" s="395">
        <v>325</v>
      </c>
      <c r="C1041" s="395">
        <v>2009</v>
      </c>
      <c r="D1041" s="395">
        <v>99</v>
      </c>
      <c r="E1041" s="395">
        <v>99</v>
      </c>
      <c r="F1041" s="395">
        <v>99</v>
      </c>
      <c r="G1041" s="395">
        <v>99</v>
      </c>
      <c r="H1041" s="395">
        <v>99</v>
      </c>
      <c r="I1041" s="395">
        <v>99</v>
      </c>
      <c r="J1041" s="395">
        <v>999</v>
      </c>
      <c r="K1041" s="395">
        <v>99</v>
      </c>
      <c r="L1041" s="395">
        <v>99</v>
      </c>
      <c r="M1041" s="395">
        <v>44</v>
      </c>
      <c r="N1041" s="395">
        <v>99</v>
      </c>
      <c r="O1041" s="395">
        <v>99</v>
      </c>
      <c r="P1041" s="395">
        <v>9999</v>
      </c>
      <c r="Q1041" s="395">
        <v>98</v>
      </c>
      <c r="R1041" s="395">
        <v>107</v>
      </c>
      <c r="S1041" s="395">
        <v>107</v>
      </c>
      <c r="T1041" s="395">
        <v>4.9719626168224309</v>
      </c>
      <c r="U1041" s="395">
        <v>44</v>
      </c>
      <c r="V1041" s="395">
        <v>90.95594414799362</v>
      </c>
      <c r="W1041" s="395">
        <v>83.952336448598146</v>
      </c>
      <c r="X1041" s="395">
        <v>0</v>
      </c>
      <c r="Y1041" s="395">
        <v>0</v>
      </c>
      <c r="Z1041" s="395"/>
      <c r="AA1041" s="395">
        <v>8.2863850250877675</v>
      </c>
      <c r="AB1041" s="395">
        <v>0</v>
      </c>
      <c r="AC1041" s="395"/>
      <c r="AD1041" s="395">
        <v>7.4869730168093057E-3</v>
      </c>
      <c r="AE1041" s="395">
        <v>7.9627400885605992E-3</v>
      </c>
      <c r="AF1041" s="395"/>
      <c r="AG1041" s="395"/>
      <c r="AH1041" s="395"/>
      <c r="AI1041" s="395"/>
      <c r="AJ1041" s="395"/>
      <c r="AK1041" s="395"/>
      <c r="AL1041" s="395"/>
      <c r="AM1041" s="395"/>
      <c r="AN1041" s="395"/>
      <c r="AO1041" s="395"/>
      <c r="AP1041" s="395"/>
    </row>
    <row r="1042" spans="1:42">
      <c r="A1042" s="395">
        <v>10</v>
      </c>
      <c r="B1042" s="395">
        <v>326</v>
      </c>
      <c r="C1042" s="395">
        <v>2009</v>
      </c>
      <c r="D1042" s="395">
        <v>99</v>
      </c>
      <c r="E1042" s="395">
        <v>99</v>
      </c>
      <c r="F1042" s="395">
        <v>99</v>
      </c>
      <c r="G1042" s="395">
        <v>99</v>
      </c>
      <c r="H1042" s="395">
        <v>99</v>
      </c>
      <c r="I1042" s="395">
        <v>99</v>
      </c>
      <c r="J1042" s="395">
        <v>999</v>
      </c>
      <c r="K1042" s="395">
        <v>99</v>
      </c>
      <c r="L1042" s="395">
        <v>99</v>
      </c>
      <c r="M1042" s="395">
        <v>45</v>
      </c>
      <c r="N1042" s="395">
        <v>99</v>
      </c>
      <c r="O1042" s="395">
        <v>99</v>
      </c>
      <c r="P1042" s="395">
        <v>9999</v>
      </c>
      <c r="Q1042" s="395">
        <v>158</v>
      </c>
      <c r="R1042" s="395">
        <v>193</v>
      </c>
      <c r="S1042" s="395">
        <v>193</v>
      </c>
      <c r="T1042" s="395">
        <v>8</v>
      </c>
      <c r="U1042" s="395">
        <v>45</v>
      </c>
      <c r="V1042" s="395">
        <v>90.778549335069755</v>
      </c>
      <c r="W1042" s="395">
        <v>83.788601036269398</v>
      </c>
      <c r="X1042" s="395">
        <v>0</v>
      </c>
      <c r="Y1042" s="395">
        <v>0</v>
      </c>
      <c r="Z1042" s="395"/>
      <c r="AA1042" s="395">
        <v>9.2867321152110236</v>
      </c>
      <c r="AB1042" s="395">
        <v>0</v>
      </c>
      <c r="AC1042" s="395"/>
      <c r="AD1042" s="395">
        <v>1.3504540114431736E-2</v>
      </c>
      <c r="AE1042" s="395">
        <v>1.4334687296989964E-2</v>
      </c>
      <c r="AF1042" s="395"/>
      <c r="AG1042" s="395"/>
      <c r="AH1042" s="395"/>
      <c r="AI1042" s="395"/>
      <c r="AJ1042" s="395"/>
      <c r="AK1042" s="395"/>
      <c r="AL1042" s="395"/>
      <c r="AM1042" s="395"/>
      <c r="AN1042" s="395"/>
      <c r="AO1042" s="395"/>
      <c r="AP1042" s="395"/>
    </row>
    <row r="1043" spans="1:42">
      <c r="A1043" s="395">
        <v>10</v>
      </c>
      <c r="B1043" s="395">
        <v>327</v>
      </c>
      <c r="C1043" s="395">
        <v>2009</v>
      </c>
      <c r="D1043" s="395">
        <v>99</v>
      </c>
      <c r="E1043" s="395">
        <v>99</v>
      </c>
      <c r="F1043" s="395">
        <v>99</v>
      </c>
      <c r="G1043" s="395">
        <v>99</v>
      </c>
      <c r="H1043" s="395">
        <v>99</v>
      </c>
      <c r="I1043" s="395">
        <v>99</v>
      </c>
      <c r="J1043" s="395">
        <v>999</v>
      </c>
      <c r="K1043" s="395">
        <v>99</v>
      </c>
      <c r="L1043" s="395">
        <v>99</v>
      </c>
      <c r="M1043" s="395">
        <v>46</v>
      </c>
      <c r="N1043" s="395">
        <v>99</v>
      </c>
      <c r="O1043" s="395">
        <v>99</v>
      </c>
      <c r="P1043" s="395">
        <v>9999</v>
      </c>
      <c r="Q1043" s="395">
        <v>212</v>
      </c>
      <c r="R1043" s="395">
        <v>289</v>
      </c>
      <c r="S1043" s="395">
        <v>289</v>
      </c>
      <c r="T1043" s="395">
        <v>8</v>
      </c>
      <c r="U1043" s="395">
        <v>46</v>
      </c>
      <c r="V1043" s="395">
        <v>91.934679677747042</v>
      </c>
      <c r="W1043" s="395">
        <v>84.855709342560601</v>
      </c>
      <c r="X1043" s="395">
        <v>0</v>
      </c>
      <c r="Y1043" s="395">
        <v>0</v>
      </c>
      <c r="Z1043" s="395"/>
      <c r="AA1043" s="395">
        <v>8.5296781052903938</v>
      </c>
      <c r="AB1043" s="395">
        <v>0</v>
      </c>
      <c r="AC1043" s="395"/>
      <c r="AD1043" s="395">
        <v>2.0221824316428865E-2</v>
      </c>
      <c r="AE1043" s="395">
        <v>2.1738265372407375E-2</v>
      </c>
      <c r="AF1043" s="395"/>
      <c r="AG1043" s="395"/>
      <c r="AH1043" s="395"/>
      <c r="AI1043" s="395"/>
      <c r="AJ1043" s="395"/>
      <c r="AK1043" s="395"/>
      <c r="AL1043" s="395"/>
      <c r="AM1043" s="395"/>
      <c r="AN1043" s="395"/>
      <c r="AO1043" s="395"/>
      <c r="AP1043" s="395"/>
    </row>
    <row r="1044" spans="1:42">
      <c r="A1044" s="395">
        <v>10</v>
      </c>
      <c r="B1044" s="395">
        <v>328</v>
      </c>
      <c r="C1044" s="395">
        <v>2009</v>
      </c>
      <c r="D1044" s="395">
        <v>99</v>
      </c>
      <c r="E1044" s="395">
        <v>99</v>
      </c>
      <c r="F1044" s="395">
        <v>99</v>
      </c>
      <c r="G1044" s="395">
        <v>99</v>
      </c>
      <c r="H1044" s="395">
        <v>99</v>
      </c>
      <c r="I1044" s="395">
        <v>99</v>
      </c>
      <c r="J1044" s="395">
        <v>999</v>
      </c>
      <c r="K1044" s="395">
        <v>99</v>
      </c>
      <c r="L1044" s="395">
        <v>99</v>
      </c>
      <c r="M1044" s="395">
        <v>47</v>
      </c>
      <c r="N1044" s="395">
        <v>99</v>
      </c>
      <c r="O1044" s="395">
        <v>99</v>
      </c>
      <c r="P1044" s="395">
        <v>9999</v>
      </c>
      <c r="Q1044" s="395">
        <v>371</v>
      </c>
      <c r="R1044" s="395">
        <v>545</v>
      </c>
      <c r="S1044" s="395">
        <v>545</v>
      </c>
      <c r="T1044" s="395">
        <v>7.955963302752294</v>
      </c>
      <c r="U1044" s="395">
        <v>47</v>
      </c>
      <c r="V1044" s="395">
        <v>90.502648921049214</v>
      </c>
      <c r="W1044" s="395">
        <v>83.533944954128486</v>
      </c>
      <c r="X1044" s="395">
        <v>0</v>
      </c>
      <c r="Y1044" s="395">
        <v>0</v>
      </c>
      <c r="Z1044" s="395"/>
      <c r="AA1044" s="395">
        <v>8.4874026476531608</v>
      </c>
      <c r="AB1044" s="395">
        <v>0</v>
      </c>
      <c r="AC1044" s="395"/>
      <c r="AD1044" s="395">
        <v>3.8134582188421237E-2</v>
      </c>
      <c r="AE1044" s="395">
        <v>4.0355754296698174E-2</v>
      </c>
      <c r="AF1044" s="395"/>
      <c r="AG1044" s="395"/>
      <c r="AH1044" s="395"/>
      <c r="AI1044" s="395"/>
      <c r="AJ1044" s="395"/>
      <c r="AK1044" s="395"/>
      <c r="AL1044" s="395"/>
      <c r="AM1044" s="395"/>
      <c r="AN1044" s="395"/>
      <c r="AO1044" s="395"/>
      <c r="AP1044" s="395"/>
    </row>
    <row r="1045" spans="1:42">
      <c r="A1045" s="395">
        <v>10</v>
      </c>
      <c r="B1045" s="395">
        <v>329</v>
      </c>
      <c r="C1045" s="395">
        <v>2009</v>
      </c>
      <c r="D1045" s="395">
        <v>99</v>
      </c>
      <c r="E1045" s="395">
        <v>99</v>
      </c>
      <c r="F1045" s="395">
        <v>99</v>
      </c>
      <c r="G1045" s="395">
        <v>99</v>
      </c>
      <c r="H1045" s="395">
        <v>99</v>
      </c>
      <c r="I1045" s="395">
        <v>99</v>
      </c>
      <c r="J1045" s="395">
        <v>999</v>
      </c>
      <c r="K1045" s="395">
        <v>99</v>
      </c>
      <c r="L1045" s="395">
        <v>99</v>
      </c>
      <c r="M1045" s="395">
        <v>48</v>
      </c>
      <c r="N1045" s="395">
        <v>99</v>
      </c>
      <c r="O1045" s="395">
        <v>99</v>
      </c>
      <c r="P1045" s="395">
        <v>9999</v>
      </c>
      <c r="Q1045" s="395">
        <v>704</v>
      </c>
      <c r="R1045" s="395">
        <v>1474</v>
      </c>
      <c r="S1045" s="395">
        <v>1474</v>
      </c>
      <c r="T1045" s="395">
        <v>8</v>
      </c>
      <c r="U1045" s="395">
        <v>48</v>
      </c>
      <c r="V1045" s="395">
        <v>92.381782606714367</v>
      </c>
      <c r="W1045" s="395">
        <v>85.268385345997274</v>
      </c>
      <c r="X1045" s="395">
        <v>0</v>
      </c>
      <c r="Y1045" s="395">
        <v>0</v>
      </c>
      <c r="Z1045" s="395"/>
      <c r="AA1045" s="395">
        <v>9.5281987672583774</v>
      </c>
      <c r="AB1045" s="395">
        <v>0</v>
      </c>
      <c r="AC1045" s="395"/>
      <c r="AD1045" s="395">
        <v>0.10313830118483096</v>
      </c>
      <c r="AE1045" s="395">
        <v>0.11141187875572384</v>
      </c>
      <c r="AF1045" s="395"/>
      <c r="AG1045" s="395"/>
      <c r="AH1045" s="395"/>
      <c r="AI1045" s="395"/>
      <c r="AJ1045" s="395"/>
      <c r="AK1045" s="395"/>
      <c r="AL1045" s="395"/>
      <c r="AM1045" s="395"/>
      <c r="AN1045" s="395"/>
      <c r="AO1045" s="395"/>
      <c r="AP1045" s="395"/>
    </row>
    <row r="1046" spans="1:42">
      <c r="A1046" s="395">
        <v>10</v>
      </c>
      <c r="B1046" s="395">
        <v>330</v>
      </c>
      <c r="C1046" s="395">
        <v>2009</v>
      </c>
      <c r="D1046" s="395">
        <v>99</v>
      </c>
      <c r="E1046" s="395">
        <v>99</v>
      </c>
      <c r="F1046" s="395">
        <v>99</v>
      </c>
      <c r="G1046" s="395">
        <v>99</v>
      </c>
      <c r="H1046" s="395">
        <v>99</v>
      </c>
      <c r="I1046" s="395">
        <v>99</v>
      </c>
      <c r="J1046" s="395">
        <v>999</v>
      </c>
      <c r="K1046" s="395">
        <v>99</v>
      </c>
      <c r="L1046" s="395">
        <v>99</v>
      </c>
      <c r="M1046" s="395">
        <v>49</v>
      </c>
      <c r="N1046" s="395">
        <v>99</v>
      </c>
      <c r="O1046" s="395">
        <v>99</v>
      </c>
      <c r="P1046" s="395">
        <v>9999</v>
      </c>
      <c r="Q1046" s="395">
        <v>987</v>
      </c>
      <c r="R1046" s="395">
        <v>2517</v>
      </c>
      <c r="S1046" s="395">
        <v>2517</v>
      </c>
      <c r="T1046" s="395">
        <v>8</v>
      </c>
      <c r="U1046" s="395">
        <v>49</v>
      </c>
      <c r="V1046" s="395">
        <v>91.824994156744154</v>
      </c>
      <c r="W1046" s="395">
        <v>84.754469606674945</v>
      </c>
      <c r="X1046" s="395">
        <v>0</v>
      </c>
      <c r="Y1046" s="395">
        <v>0</v>
      </c>
      <c r="Z1046" s="395"/>
      <c r="AA1046" s="395">
        <v>8.6869865595287905</v>
      </c>
      <c r="AB1046" s="395">
        <v>0</v>
      </c>
      <c r="AC1046" s="395"/>
      <c r="AD1046" s="395">
        <v>0.17611879517111229</v>
      </c>
      <c r="AE1046" s="395">
        <v>0.18910011854438688</v>
      </c>
      <c r="AF1046" s="395"/>
      <c r="AG1046" s="395"/>
      <c r="AH1046" s="395"/>
      <c r="AI1046" s="395"/>
      <c r="AJ1046" s="395"/>
      <c r="AK1046" s="395"/>
      <c r="AL1046" s="395"/>
      <c r="AM1046" s="395"/>
      <c r="AN1046" s="395"/>
      <c r="AO1046" s="395"/>
      <c r="AP1046" s="395"/>
    </row>
    <row r="1047" spans="1:42">
      <c r="A1047" s="395">
        <v>10</v>
      </c>
      <c r="B1047" s="395">
        <v>331</v>
      </c>
      <c r="C1047" s="395">
        <v>2009</v>
      </c>
      <c r="D1047" s="395">
        <v>99</v>
      </c>
      <c r="E1047" s="395">
        <v>99</v>
      </c>
      <c r="F1047" s="395">
        <v>99</v>
      </c>
      <c r="G1047" s="395">
        <v>99</v>
      </c>
      <c r="H1047" s="395">
        <v>99</v>
      </c>
      <c r="I1047" s="395">
        <v>99</v>
      </c>
      <c r="J1047" s="395">
        <v>999</v>
      </c>
      <c r="K1047" s="395">
        <v>99</v>
      </c>
      <c r="L1047" s="395">
        <v>99</v>
      </c>
      <c r="M1047" s="395">
        <v>50</v>
      </c>
      <c r="N1047" s="395">
        <v>99</v>
      </c>
      <c r="O1047" s="395">
        <v>99</v>
      </c>
      <c r="P1047" s="395">
        <v>9999</v>
      </c>
      <c r="Q1047" s="395">
        <v>1283</v>
      </c>
      <c r="R1047" s="395">
        <v>4758</v>
      </c>
      <c r="S1047" s="395">
        <v>4758</v>
      </c>
      <c r="T1047" s="395">
        <v>10.998108448928122</v>
      </c>
      <c r="U1047" s="395">
        <v>50</v>
      </c>
      <c r="V1047" s="395">
        <v>91.712037023121852</v>
      </c>
      <c r="W1047" s="395">
        <v>84.650210172341374</v>
      </c>
      <c r="X1047" s="395">
        <v>0</v>
      </c>
      <c r="Y1047" s="395">
        <v>0</v>
      </c>
      <c r="Z1047" s="395"/>
      <c r="AA1047" s="395">
        <v>8.4644745682299494</v>
      </c>
      <c r="AB1047" s="395">
        <v>0</v>
      </c>
      <c r="AC1047" s="395"/>
      <c r="AD1047" s="395">
        <v>0.33292539826148282</v>
      </c>
      <c r="AE1047" s="395">
        <v>0.3570248567486195</v>
      </c>
      <c r="AF1047" s="395"/>
      <c r="AG1047" s="395"/>
      <c r="AH1047" s="395"/>
      <c r="AI1047" s="395"/>
      <c r="AJ1047" s="395"/>
      <c r="AK1047" s="395"/>
      <c r="AL1047" s="395"/>
      <c r="AM1047" s="395"/>
      <c r="AN1047" s="395"/>
      <c r="AO1047" s="395"/>
      <c r="AP1047" s="395"/>
    </row>
    <row r="1048" spans="1:42">
      <c r="A1048" s="395">
        <v>10</v>
      </c>
      <c r="B1048" s="395">
        <v>332</v>
      </c>
      <c r="C1048" s="395">
        <v>2009</v>
      </c>
      <c r="D1048" s="395">
        <v>99</v>
      </c>
      <c r="E1048" s="395">
        <v>99</v>
      </c>
      <c r="F1048" s="395">
        <v>99</v>
      </c>
      <c r="G1048" s="395">
        <v>99</v>
      </c>
      <c r="H1048" s="395">
        <v>99</v>
      </c>
      <c r="I1048" s="395">
        <v>99</v>
      </c>
      <c r="J1048" s="395">
        <v>999</v>
      </c>
      <c r="K1048" s="395">
        <v>99</v>
      </c>
      <c r="L1048" s="395">
        <v>99</v>
      </c>
      <c r="M1048" s="395">
        <v>51</v>
      </c>
      <c r="N1048" s="395">
        <v>99</v>
      </c>
      <c r="O1048" s="395">
        <v>99</v>
      </c>
      <c r="P1048" s="395">
        <v>9999</v>
      </c>
      <c r="Q1048" s="395">
        <v>1609</v>
      </c>
      <c r="R1048" s="395">
        <v>8657</v>
      </c>
      <c r="S1048" s="395">
        <v>8657</v>
      </c>
      <c r="T1048" s="395">
        <v>10.999653459628048</v>
      </c>
      <c r="U1048" s="395">
        <v>51</v>
      </c>
      <c r="V1048" s="395">
        <v>91.240725915100228</v>
      </c>
      <c r="W1048" s="395">
        <v>84.215190019637362</v>
      </c>
      <c r="X1048" s="395">
        <v>0</v>
      </c>
      <c r="Y1048" s="395">
        <v>0</v>
      </c>
      <c r="Z1048" s="395"/>
      <c r="AA1048" s="395">
        <v>8.4895515864989619</v>
      </c>
      <c r="AB1048" s="395">
        <v>0</v>
      </c>
      <c r="AC1048" s="395"/>
      <c r="AD1048" s="395">
        <v>0.60574509725717884</v>
      </c>
      <c r="AE1048" s="395">
        <v>0.64625486513611308</v>
      </c>
      <c r="AF1048" s="395"/>
      <c r="AG1048" s="395"/>
      <c r="AH1048" s="395"/>
      <c r="AI1048" s="395"/>
      <c r="AJ1048" s="395"/>
      <c r="AK1048" s="395"/>
      <c r="AL1048" s="395"/>
      <c r="AM1048" s="395"/>
      <c r="AN1048" s="395"/>
      <c r="AO1048" s="395"/>
      <c r="AP1048" s="395"/>
    </row>
    <row r="1049" spans="1:42">
      <c r="A1049" s="395">
        <v>10</v>
      </c>
      <c r="B1049" s="395">
        <v>333</v>
      </c>
      <c r="C1049" s="395">
        <v>2009</v>
      </c>
      <c r="D1049" s="395">
        <v>99</v>
      </c>
      <c r="E1049" s="395">
        <v>99</v>
      </c>
      <c r="F1049" s="395">
        <v>99</v>
      </c>
      <c r="G1049" s="395">
        <v>99</v>
      </c>
      <c r="H1049" s="395">
        <v>99</v>
      </c>
      <c r="I1049" s="395">
        <v>99</v>
      </c>
      <c r="J1049" s="395">
        <v>999</v>
      </c>
      <c r="K1049" s="395">
        <v>99</v>
      </c>
      <c r="L1049" s="395">
        <v>99</v>
      </c>
      <c r="M1049" s="395">
        <v>52</v>
      </c>
      <c r="N1049" s="395">
        <v>99</v>
      </c>
      <c r="O1049" s="395">
        <v>99</v>
      </c>
      <c r="P1049" s="395">
        <v>9999</v>
      </c>
      <c r="Q1049" s="395">
        <v>1872</v>
      </c>
      <c r="R1049" s="395">
        <v>15506</v>
      </c>
      <c r="S1049" s="395">
        <v>15506</v>
      </c>
      <c r="T1049" s="395">
        <v>10.999419579517607</v>
      </c>
      <c r="U1049" s="395">
        <v>52</v>
      </c>
      <c r="V1049" s="395">
        <v>90.739585794839101</v>
      </c>
      <c r="W1049" s="395">
        <v>83.752637688636767</v>
      </c>
      <c r="X1049" s="395">
        <v>0</v>
      </c>
      <c r="Y1049" s="395">
        <v>0</v>
      </c>
      <c r="Z1049" s="395"/>
      <c r="AA1049" s="395">
        <v>8.2444802586242787</v>
      </c>
      <c r="AB1049" s="395">
        <v>0</v>
      </c>
      <c r="AC1049" s="395"/>
      <c r="AD1049" s="395">
        <v>1.0849813420434111</v>
      </c>
      <c r="AE1049" s="395">
        <v>1.151182683813341</v>
      </c>
      <c r="AF1049" s="395"/>
      <c r="AG1049" s="395"/>
      <c r="AH1049" s="395"/>
      <c r="AI1049" s="395"/>
      <c r="AJ1049" s="395"/>
      <c r="AK1049" s="395"/>
      <c r="AL1049" s="395"/>
      <c r="AM1049" s="395"/>
      <c r="AN1049" s="395"/>
      <c r="AO1049" s="395"/>
      <c r="AP1049" s="395"/>
    </row>
    <row r="1050" spans="1:42">
      <c r="A1050" s="395">
        <v>10</v>
      </c>
      <c r="B1050" s="395">
        <v>334</v>
      </c>
      <c r="C1050" s="395">
        <v>2009</v>
      </c>
      <c r="D1050" s="395">
        <v>99</v>
      </c>
      <c r="E1050" s="395">
        <v>99</v>
      </c>
      <c r="F1050" s="395">
        <v>99</v>
      </c>
      <c r="G1050" s="395">
        <v>99</v>
      </c>
      <c r="H1050" s="395">
        <v>99</v>
      </c>
      <c r="I1050" s="395">
        <v>99</v>
      </c>
      <c r="J1050" s="395">
        <v>999</v>
      </c>
      <c r="K1050" s="395">
        <v>99</v>
      </c>
      <c r="L1050" s="395">
        <v>99</v>
      </c>
      <c r="M1050" s="395">
        <v>53</v>
      </c>
      <c r="N1050" s="395">
        <v>99</v>
      </c>
      <c r="O1050" s="395">
        <v>99</v>
      </c>
      <c r="P1050" s="395">
        <v>9999</v>
      </c>
      <c r="Q1050" s="395">
        <v>2051</v>
      </c>
      <c r="R1050" s="395">
        <v>26769</v>
      </c>
      <c r="S1050" s="395">
        <v>26769</v>
      </c>
      <c r="T1050" s="395">
        <v>10.999887930068361</v>
      </c>
      <c r="U1050" s="395">
        <v>53</v>
      </c>
      <c r="V1050" s="395">
        <v>90.225138333916675</v>
      </c>
      <c r="W1050" s="395">
        <v>83.277802682206811</v>
      </c>
      <c r="X1050" s="395">
        <v>0</v>
      </c>
      <c r="Y1050" s="395">
        <v>0</v>
      </c>
      <c r="Z1050" s="395"/>
      <c r="AA1050" s="395">
        <v>8.1881405534363889</v>
      </c>
      <c r="AB1050" s="395">
        <v>0</v>
      </c>
      <c r="AC1050" s="395"/>
      <c r="AD1050" s="395">
        <v>1.8730727167006376</v>
      </c>
      <c r="AE1050" s="395">
        <v>1.9760930033079371</v>
      </c>
      <c r="AF1050" s="395"/>
      <c r="AG1050" s="395"/>
      <c r="AH1050" s="395"/>
      <c r="AI1050" s="395"/>
      <c r="AJ1050" s="395"/>
      <c r="AK1050" s="395"/>
      <c r="AL1050" s="395"/>
      <c r="AM1050" s="395"/>
      <c r="AN1050" s="395"/>
      <c r="AO1050" s="395"/>
      <c r="AP1050" s="395"/>
    </row>
    <row r="1051" spans="1:42">
      <c r="A1051" s="395">
        <v>10</v>
      </c>
      <c r="B1051" s="395">
        <v>335</v>
      </c>
      <c r="C1051" s="395">
        <v>2009</v>
      </c>
      <c r="D1051" s="395">
        <v>99</v>
      </c>
      <c r="E1051" s="395">
        <v>99</v>
      </c>
      <c r="F1051" s="395">
        <v>99</v>
      </c>
      <c r="G1051" s="395">
        <v>99</v>
      </c>
      <c r="H1051" s="395">
        <v>99</v>
      </c>
      <c r="I1051" s="395">
        <v>99</v>
      </c>
      <c r="J1051" s="395">
        <v>999</v>
      </c>
      <c r="K1051" s="395">
        <v>99</v>
      </c>
      <c r="L1051" s="395">
        <v>99</v>
      </c>
      <c r="M1051" s="395">
        <v>54</v>
      </c>
      <c r="N1051" s="395">
        <v>99</v>
      </c>
      <c r="O1051" s="395">
        <v>99</v>
      </c>
      <c r="P1051" s="395">
        <v>9999</v>
      </c>
      <c r="Q1051" s="395">
        <v>2187</v>
      </c>
      <c r="R1051" s="395">
        <v>44039</v>
      </c>
      <c r="S1051" s="395">
        <v>44039</v>
      </c>
      <c r="T1051" s="395">
        <v>11</v>
      </c>
      <c r="U1051" s="395">
        <v>54</v>
      </c>
      <c r="V1051" s="395">
        <v>89.601091537178092</v>
      </c>
      <c r="W1051" s="395">
        <v>82.701807488816414</v>
      </c>
      <c r="X1051" s="395">
        <v>0</v>
      </c>
      <c r="Y1051" s="395">
        <v>0</v>
      </c>
      <c r="Z1051" s="395"/>
      <c r="AA1051" s="395">
        <v>8.1547767668361892</v>
      </c>
      <c r="AB1051" s="395">
        <v>0</v>
      </c>
      <c r="AC1051" s="395"/>
      <c r="AD1051" s="395">
        <v>3.081484155955748</v>
      </c>
      <c r="AE1051" s="395">
        <v>3.2284824159205705</v>
      </c>
      <c r="AF1051" s="395"/>
      <c r="AG1051" s="395"/>
      <c r="AH1051" s="395"/>
      <c r="AI1051" s="395"/>
      <c r="AJ1051" s="395"/>
      <c r="AK1051" s="395"/>
      <c r="AL1051" s="395"/>
      <c r="AM1051" s="395"/>
      <c r="AN1051" s="395"/>
      <c r="AO1051" s="395"/>
      <c r="AP1051" s="395"/>
    </row>
    <row r="1052" spans="1:42">
      <c r="A1052" s="395">
        <v>10</v>
      </c>
      <c r="B1052" s="395">
        <v>336</v>
      </c>
      <c r="C1052" s="395">
        <v>2009</v>
      </c>
      <c r="D1052" s="395">
        <v>99</v>
      </c>
      <c r="E1052" s="395">
        <v>99</v>
      </c>
      <c r="F1052" s="395">
        <v>99</v>
      </c>
      <c r="G1052" s="395">
        <v>99</v>
      </c>
      <c r="H1052" s="395">
        <v>99</v>
      </c>
      <c r="I1052" s="395">
        <v>99</v>
      </c>
      <c r="J1052" s="395">
        <v>999</v>
      </c>
      <c r="K1052" s="395">
        <v>99</v>
      </c>
      <c r="L1052" s="395">
        <v>99</v>
      </c>
      <c r="M1052" s="395">
        <v>55</v>
      </c>
      <c r="N1052" s="395">
        <v>99</v>
      </c>
      <c r="O1052" s="395">
        <v>99</v>
      </c>
      <c r="P1052" s="395">
        <v>9999</v>
      </c>
      <c r="Q1052" s="395">
        <v>2303</v>
      </c>
      <c r="R1052" s="395">
        <v>67061</v>
      </c>
      <c r="S1052" s="395">
        <v>67060</v>
      </c>
      <c r="T1052" s="395">
        <v>13.999955264609836</v>
      </c>
      <c r="U1052" s="395">
        <v>55.000820161049809</v>
      </c>
      <c r="V1052" s="395">
        <v>88.886065711760537</v>
      </c>
      <c r="W1052" s="395">
        <v>82.041316731285647</v>
      </c>
      <c r="X1052" s="395">
        <v>0</v>
      </c>
      <c r="Y1052" s="395">
        <v>0</v>
      </c>
      <c r="Z1052" s="395"/>
      <c r="AA1052" s="395">
        <v>8.2116422536401856</v>
      </c>
      <c r="AB1052" s="395"/>
      <c r="AC1052" s="395"/>
      <c r="AD1052" s="395">
        <v>4.6923728736471837</v>
      </c>
      <c r="AE1052" s="395">
        <v>4.8768808616094077</v>
      </c>
      <c r="AF1052" s="395"/>
      <c r="AG1052" s="395"/>
      <c r="AH1052" s="395"/>
      <c r="AI1052" s="395"/>
      <c r="AJ1052" s="395"/>
      <c r="AK1052" s="395"/>
      <c r="AL1052" s="395"/>
      <c r="AM1052" s="395"/>
      <c r="AN1052" s="395"/>
      <c r="AO1052" s="395"/>
      <c r="AP1052" s="395"/>
    </row>
    <row r="1053" spans="1:42">
      <c r="A1053" s="395">
        <v>10</v>
      </c>
      <c r="B1053" s="395">
        <v>337</v>
      </c>
      <c r="C1053" s="395">
        <v>2009</v>
      </c>
      <c r="D1053" s="395">
        <v>99</v>
      </c>
      <c r="E1053" s="395">
        <v>99</v>
      </c>
      <c r="F1053" s="395">
        <v>99</v>
      </c>
      <c r="G1053" s="395">
        <v>99</v>
      </c>
      <c r="H1053" s="395">
        <v>99</v>
      </c>
      <c r="I1053" s="395">
        <v>99</v>
      </c>
      <c r="J1053" s="395">
        <v>999</v>
      </c>
      <c r="K1053" s="395">
        <v>99</v>
      </c>
      <c r="L1053" s="395">
        <v>99</v>
      </c>
      <c r="M1053" s="395">
        <v>56</v>
      </c>
      <c r="N1053" s="395">
        <v>99</v>
      </c>
      <c r="O1053" s="395">
        <v>99</v>
      </c>
      <c r="P1053" s="395">
        <v>9999</v>
      </c>
      <c r="Q1053" s="395">
        <v>2380</v>
      </c>
      <c r="R1053" s="395">
        <v>94657</v>
      </c>
      <c r="S1053" s="395">
        <v>94656</v>
      </c>
      <c r="T1053" s="395">
        <v>13.99996830662286</v>
      </c>
      <c r="U1053" s="395">
        <v>56.000591615956736</v>
      </c>
      <c r="V1053" s="395">
        <v>88.120943800056708</v>
      </c>
      <c r="W1053" s="395">
        <v>81.335246577078379</v>
      </c>
      <c r="X1053" s="395">
        <v>0</v>
      </c>
      <c r="Y1053" s="395">
        <v>0</v>
      </c>
      <c r="Z1053" s="395"/>
      <c r="AA1053" s="395">
        <v>8.2399431711663187</v>
      </c>
      <c r="AB1053" s="395"/>
      <c r="AC1053" s="395"/>
      <c r="AD1053" s="395">
        <v>6.6233121948796096</v>
      </c>
      <c r="AE1053" s="395">
        <v>6.8245325695654993</v>
      </c>
      <c r="AF1053" s="395"/>
      <c r="AG1053" s="395"/>
      <c r="AH1053" s="395"/>
      <c r="AI1053" s="395"/>
      <c r="AJ1053" s="395"/>
      <c r="AK1053" s="395"/>
      <c r="AL1053" s="395"/>
      <c r="AM1053" s="395"/>
      <c r="AN1053" s="395"/>
      <c r="AO1053" s="395"/>
      <c r="AP1053" s="395"/>
    </row>
    <row r="1054" spans="1:42">
      <c r="A1054" s="395">
        <v>10</v>
      </c>
      <c r="B1054" s="395">
        <v>338</v>
      </c>
      <c r="C1054" s="395">
        <v>2009</v>
      </c>
      <c r="D1054" s="395">
        <v>99</v>
      </c>
      <c r="E1054" s="395">
        <v>99</v>
      </c>
      <c r="F1054" s="395">
        <v>99</v>
      </c>
      <c r="G1054" s="395">
        <v>99</v>
      </c>
      <c r="H1054" s="395">
        <v>99</v>
      </c>
      <c r="I1054" s="395">
        <v>99</v>
      </c>
      <c r="J1054" s="395">
        <v>999</v>
      </c>
      <c r="K1054" s="395">
        <v>99</v>
      </c>
      <c r="L1054" s="395">
        <v>99</v>
      </c>
      <c r="M1054" s="395">
        <v>57</v>
      </c>
      <c r="N1054" s="395">
        <v>99</v>
      </c>
      <c r="O1054" s="395">
        <v>99</v>
      </c>
      <c r="P1054" s="395">
        <v>9999</v>
      </c>
      <c r="Q1054" s="395">
        <v>2436</v>
      </c>
      <c r="R1054" s="395">
        <v>123831</v>
      </c>
      <c r="S1054" s="395">
        <v>123829</v>
      </c>
      <c r="T1054" s="395">
        <v>13.999975773433148</v>
      </c>
      <c r="U1054" s="395">
        <v>57.000920624409481</v>
      </c>
      <c r="V1054" s="395">
        <v>87.415068172291271</v>
      </c>
      <c r="W1054" s="395">
        <v>80.683493365850595</v>
      </c>
      <c r="X1054" s="395">
        <v>0</v>
      </c>
      <c r="Y1054" s="395">
        <v>0</v>
      </c>
      <c r="Z1054" s="395"/>
      <c r="AA1054" s="395">
        <v>8.3515655859016995</v>
      </c>
      <c r="AB1054" s="395"/>
      <c r="AC1054" s="395"/>
      <c r="AD1054" s="395">
        <v>8.6646668751823608</v>
      </c>
      <c r="AE1054" s="395">
        <v>8.8563145813786619</v>
      </c>
      <c r="AF1054" s="395"/>
      <c r="AG1054" s="395"/>
      <c r="AH1054" s="395"/>
      <c r="AI1054" s="395"/>
      <c r="AJ1054" s="395"/>
      <c r="AK1054" s="395"/>
      <c r="AL1054" s="395"/>
      <c r="AM1054" s="395"/>
      <c r="AN1054" s="395"/>
      <c r="AO1054" s="395"/>
      <c r="AP1054" s="395"/>
    </row>
    <row r="1055" spans="1:42">
      <c r="A1055" s="395">
        <v>10</v>
      </c>
      <c r="B1055" s="395">
        <v>339</v>
      </c>
      <c r="C1055" s="395">
        <v>2009</v>
      </c>
      <c r="D1055" s="395">
        <v>99</v>
      </c>
      <c r="E1055" s="395">
        <v>99</v>
      </c>
      <c r="F1055" s="395">
        <v>99</v>
      </c>
      <c r="G1055" s="395">
        <v>99</v>
      </c>
      <c r="H1055" s="395">
        <v>99</v>
      </c>
      <c r="I1055" s="395">
        <v>99</v>
      </c>
      <c r="J1055" s="395">
        <v>999</v>
      </c>
      <c r="K1055" s="395">
        <v>99</v>
      </c>
      <c r="L1055" s="395">
        <v>99</v>
      </c>
      <c r="M1055" s="395">
        <v>58</v>
      </c>
      <c r="N1055" s="395">
        <v>99</v>
      </c>
      <c r="O1055" s="395">
        <v>99</v>
      </c>
      <c r="P1055" s="395">
        <v>9999</v>
      </c>
      <c r="Q1055" s="395">
        <v>2486</v>
      </c>
      <c r="R1055" s="395">
        <v>152918</v>
      </c>
      <c r="S1055" s="395">
        <v>152915</v>
      </c>
      <c r="T1055" s="395">
        <v>13.999941144927345</v>
      </c>
      <c r="U1055" s="395">
        <v>58.001137887061454</v>
      </c>
      <c r="V1055" s="395">
        <v>86.521512298256894</v>
      </c>
      <c r="W1055" s="395">
        <v>79.858631265735767</v>
      </c>
      <c r="X1055" s="395">
        <v>0</v>
      </c>
      <c r="Y1055" s="395">
        <v>0</v>
      </c>
      <c r="Z1055" s="395"/>
      <c r="AA1055" s="395">
        <v>8.5331846153166246</v>
      </c>
      <c r="AB1055" s="395"/>
      <c r="AC1055" s="395"/>
      <c r="AD1055" s="395">
        <v>10.699934016677055</v>
      </c>
      <c r="AE1055" s="395">
        <v>10.824751284528261</v>
      </c>
      <c r="AF1055" s="395"/>
      <c r="AG1055" s="395"/>
      <c r="AH1055" s="395"/>
      <c r="AI1055" s="395"/>
      <c r="AJ1055" s="395"/>
      <c r="AK1055" s="395"/>
      <c r="AL1055" s="395"/>
      <c r="AM1055" s="395"/>
      <c r="AN1055" s="395"/>
      <c r="AO1055" s="395"/>
      <c r="AP1055" s="395"/>
    </row>
    <row r="1056" spans="1:42">
      <c r="A1056" s="395">
        <v>10</v>
      </c>
      <c r="B1056" s="395">
        <v>340</v>
      </c>
      <c r="C1056" s="395">
        <v>2009</v>
      </c>
      <c r="D1056" s="395">
        <v>99</v>
      </c>
      <c r="E1056" s="395">
        <v>99</v>
      </c>
      <c r="F1056" s="395">
        <v>99</v>
      </c>
      <c r="G1056" s="395">
        <v>99</v>
      </c>
      <c r="H1056" s="395">
        <v>99</v>
      </c>
      <c r="I1056" s="395">
        <v>99</v>
      </c>
      <c r="J1056" s="395">
        <v>999</v>
      </c>
      <c r="K1056" s="395">
        <v>99</v>
      </c>
      <c r="L1056" s="395">
        <v>99</v>
      </c>
      <c r="M1056" s="395">
        <v>59</v>
      </c>
      <c r="N1056" s="395">
        <v>99</v>
      </c>
      <c r="O1056" s="395">
        <v>99</v>
      </c>
      <c r="P1056" s="395">
        <v>9999</v>
      </c>
      <c r="Q1056" s="395">
        <v>2485</v>
      </c>
      <c r="R1056" s="395">
        <v>164515</v>
      </c>
      <c r="S1056" s="395">
        <v>164514</v>
      </c>
      <c r="T1056" s="395">
        <v>13.999963529161471</v>
      </c>
      <c r="U1056" s="395">
        <v>59.000358632092095</v>
      </c>
      <c r="V1056" s="395">
        <v>85.888006633441549</v>
      </c>
      <c r="W1056" s="395">
        <v>79.274394884325446</v>
      </c>
      <c r="X1056" s="395">
        <v>0</v>
      </c>
      <c r="Y1056" s="395">
        <v>0</v>
      </c>
      <c r="Z1056" s="395"/>
      <c r="AA1056" s="395">
        <v>8.5590459440830973</v>
      </c>
      <c r="AB1056" s="395"/>
      <c r="AC1056" s="395"/>
      <c r="AD1056" s="395">
        <v>11.511395942620396</v>
      </c>
      <c r="AE1056" s="395">
        <v>11.56063721425779</v>
      </c>
      <c r="AF1056" s="395"/>
      <c r="AG1056" s="395"/>
      <c r="AH1056" s="395"/>
      <c r="AI1056" s="395"/>
      <c r="AJ1056" s="395"/>
      <c r="AK1056" s="395"/>
      <c r="AL1056" s="395"/>
      <c r="AM1056" s="395"/>
      <c r="AN1056" s="395"/>
      <c r="AO1056" s="395"/>
      <c r="AP1056" s="395"/>
    </row>
    <row r="1057" spans="1:42">
      <c r="A1057" s="395">
        <v>10</v>
      </c>
      <c r="B1057" s="395">
        <v>341</v>
      </c>
      <c r="C1057" s="395">
        <v>2009</v>
      </c>
      <c r="D1057" s="395">
        <v>99</v>
      </c>
      <c r="E1057" s="395">
        <v>99</v>
      </c>
      <c r="F1057" s="395">
        <v>99</v>
      </c>
      <c r="G1057" s="395">
        <v>99</v>
      </c>
      <c r="H1057" s="395">
        <v>99</v>
      </c>
      <c r="I1057" s="395">
        <v>99</v>
      </c>
      <c r="J1057" s="395">
        <v>999</v>
      </c>
      <c r="K1057" s="395">
        <v>99</v>
      </c>
      <c r="L1057" s="395">
        <v>99</v>
      </c>
      <c r="M1057" s="395">
        <v>60</v>
      </c>
      <c r="N1057" s="395">
        <v>99</v>
      </c>
      <c r="O1057" s="395">
        <v>99</v>
      </c>
      <c r="P1057" s="395">
        <v>9999</v>
      </c>
      <c r="Q1057" s="395">
        <v>2496</v>
      </c>
      <c r="R1057" s="395">
        <v>166084</v>
      </c>
      <c r="S1057" s="395">
        <v>166081</v>
      </c>
      <c r="T1057" s="395">
        <v>16.999385852941881</v>
      </c>
      <c r="U1057" s="395">
        <v>60.001083808503118</v>
      </c>
      <c r="V1057" s="395">
        <v>85.259589847698237</v>
      </c>
      <c r="W1057" s="395">
        <v>78.693961982405483</v>
      </c>
      <c r="X1057" s="395">
        <v>0</v>
      </c>
      <c r="Y1057" s="395">
        <v>0</v>
      </c>
      <c r="Z1057" s="395"/>
      <c r="AA1057" s="395">
        <v>8.5997545170541407</v>
      </c>
      <c r="AB1057" s="395"/>
      <c r="AC1057" s="395"/>
      <c r="AD1057" s="395">
        <v>11.621181556296788</v>
      </c>
      <c r="AE1057" s="395">
        <v>11.585301418078148</v>
      </c>
      <c r="AF1057" s="395"/>
      <c r="AG1057" s="395"/>
      <c r="AH1057" s="395"/>
      <c r="AI1057" s="395"/>
      <c r="AJ1057" s="395"/>
      <c r="AK1057" s="395"/>
      <c r="AL1057" s="395"/>
      <c r="AM1057" s="395"/>
      <c r="AN1057" s="395"/>
      <c r="AO1057" s="395"/>
      <c r="AP1057" s="395"/>
    </row>
    <row r="1058" spans="1:42">
      <c r="A1058" s="395">
        <v>10</v>
      </c>
      <c r="B1058" s="395">
        <v>342</v>
      </c>
      <c r="C1058" s="395">
        <v>2009</v>
      </c>
      <c r="D1058" s="395">
        <v>99</v>
      </c>
      <c r="E1058" s="395">
        <v>99</v>
      </c>
      <c r="F1058" s="395">
        <v>99</v>
      </c>
      <c r="G1058" s="395">
        <v>99</v>
      </c>
      <c r="H1058" s="395">
        <v>99</v>
      </c>
      <c r="I1058" s="395">
        <v>99</v>
      </c>
      <c r="J1058" s="395">
        <v>999</v>
      </c>
      <c r="K1058" s="395">
        <v>99</v>
      </c>
      <c r="L1058" s="395">
        <v>99</v>
      </c>
      <c r="M1058" s="395">
        <v>61</v>
      </c>
      <c r="N1058" s="395">
        <v>99</v>
      </c>
      <c r="O1058" s="395">
        <v>99</v>
      </c>
      <c r="P1058" s="395">
        <v>9999</v>
      </c>
      <c r="Q1058" s="395">
        <v>2468</v>
      </c>
      <c r="R1058" s="395">
        <v>150450</v>
      </c>
      <c r="S1058" s="395">
        <v>150449</v>
      </c>
      <c r="T1058" s="395">
        <v>16.999880358923228</v>
      </c>
      <c r="U1058" s="395">
        <v>61.000405453010664</v>
      </c>
      <c r="V1058" s="395">
        <v>84.872446130501018</v>
      </c>
      <c r="W1058" s="395">
        <v>78.33700589568555</v>
      </c>
      <c r="X1058" s="395">
        <v>0</v>
      </c>
      <c r="Y1058" s="395">
        <v>0</v>
      </c>
      <c r="Z1058" s="395"/>
      <c r="AA1058" s="395">
        <v>8.3930617514995998</v>
      </c>
      <c r="AB1058" s="395"/>
      <c r="AC1058" s="395"/>
      <c r="AD1058" s="395">
        <v>10.527243835317382</v>
      </c>
      <c r="AE1058" s="395">
        <v>10.447256293631092</v>
      </c>
      <c r="AF1058" s="395"/>
      <c r="AG1058" s="395"/>
      <c r="AH1058" s="395"/>
      <c r="AI1058" s="395"/>
      <c r="AJ1058" s="395"/>
      <c r="AK1058" s="395"/>
      <c r="AL1058" s="395"/>
      <c r="AM1058" s="395"/>
      <c r="AN1058" s="395"/>
      <c r="AO1058" s="395"/>
      <c r="AP1058" s="395"/>
    </row>
    <row r="1059" spans="1:42">
      <c r="A1059" s="395">
        <v>10</v>
      </c>
      <c r="B1059" s="395">
        <v>343</v>
      </c>
      <c r="C1059" s="395">
        <v>2009</v>
      </c>
      <c r="D1059" s="395">
        <v>99</v>
      </c>
      <c r="E1059" s="395">
        <v>99</v>
      </c>
      <c r="F1059" s="395">
        <v>99</v>
      </c>
      <c r="G1059" s="395">
        <v>99</v>
      </c>
      <c r="H1059" s="395">
        <v>99</v>
      </c>
      <c r="I1059" s="395">
        <v>99</v>
      </c>
      <c r="J1059" s="395">
        <v>999</v>
      </c>
      <c r="K1059" s="395">
        <v>99</v>
      </c>
      <c r="L1059" s="395">
        <v>99</v>
      </c>
      <c r="M1059" s="395">
        <v>62</v>
      </c>
      <c r="N1059" s="395">
        <v>99</v>
      </c>
      <c r="O1059" s="395">
        <v>99</v>
      </c>
      <c r="P1059" s="395">
        <v>9999</v>
      </c>
      <c r="Q1059" s="395">
        <v>2435</v>
      </c>
      <c r="R1059" s="395">
        <v>127469</v>
      </c>
      <c r="S1059" s="395">
        <v>127467</v>
      </c>
      <c r="T1059" s="395">
        <v>16.99969404325758</v>
      </c>
      <c r="U1059" s="395">
        <v>62.000972800803353</v>
      </c>
      <c r="V1059" s="395">
        <v>84.283528918978348</v>
      </c>
      <c r="W1059" s="395">
        <v>77.793071147826396</v>
      </c>
      <c r="X1059" s="395">
        <v>0</v>
      </c>
      <c r="Y1059" s="395">
        <v>0</v>
      </c>
      <c r="Z1059" s="395"/>
      <c r="AA1059" s="395">
        <v>8.2770777314427395</v>
      </c>
      <c r="AB1059" s="395"/>
      <c r="AC1059" s="395"/>
      <c r="AD1059" s="395">
        <v>8.9192239577538786</v>
      </c>
      <c r="AE1059" s="395">
        <v>8.7899146241778503</v>
      </c>
      <c r="AF1059" s="395"/>
      <c r="AG1059" s="395"/>
      <c r="AH1059" s="395"/>
      <c r="AI1059" s="395"/>
      <c r="AJ1059" s="395"/>
      <c r="AK1059" s="395"/>
      <c r="AL1059" s="395"/>
      <c r="AM1059" s="395"/>
      <c r="AN1059" s="395"/>
      <c r="AO1059" s="395"/>
      <c r="AP1059" s="395"/>
    </row>
    <row r="1060" spans="1:42">
      <c r="A1060" s="395">
        <v>10</v>
      </c>
      <c r="B1060" s="395">
        <v>344</v>
      </c>
      <c r="C1060" s="395">
        <v>2009</v>
      </c>
      <c r="D1060" s="395">
        <v>99</v>
      </c>
      <c r="E1060" s="395">
        <v>99</v>
      </c>
      <c r="F1060" s="395">
        <v>99</v>
      </c>
      <c r="G1060" s="395">
        <v>99</v>
      </c>
      <c r="H1060" s="395">
        <v>99</v>
      </c>
      <c r="I1060" s="395">
        <v>99</v>
      </c>
      <c r="J1060" s="395">
        <v>999</v>
      </c>
      <c r="K1060" s="395">
        <v>99</v>
      </c>
      <c r="L1060" s="395">
        <v>99</v>
      </c>
      <c r="M1060" s="395">
        <v>63</v>
      </c>
      <c r="N1060" s="395">
        <v>99</v>
      </c>
      <c r="O1060" s="395">
        <v>99</v>
      </c>
      <c r="P1060" s="395">
        <v>9999</v>
      </c>
      <c r="Q1060" s="395">
        <v>2351</v>
      </c>
      <c r="R1060" s="395">
        <v>101912</v>
      </c>
      <c r="S1060" s="395">
        <v>101911</v>
      </c>
      <c r="T1060" s="395">
        <v>16.999617316900856</v>
      </c>
      <c r="U1060" s="395">
        <v>63.000618186456805</v>
      </c>
      <c r="V1060" s="395">
        <v>83.423667537839805</v>
      </c>
      <c r="W1060" s="395">
        <v>76.999686000529778</v>
      </c>
      <c r="X1060" s="395">
        <v>0</v>
      </c>
      <c r="Y1060" s="395">
        <v>0</v>
      </c>
      <c r="Z1060" s="395"/>
      <c r="AA1060" s="395">
        <v>8.1846119067688132</v>
      </c>
      <c r="AB1060" s="395"/>
      <c r="AC1060" s="395"/>
      <c r="AD1060" s="395">
        <v>7.1309569541034561</v>
      </c>
      <c r="AE1060" s="395">
        <v>6.9559426454758642</v>
      </c>
      <c r="AF1060" s="395"/>
      <c r="AG1060" s="395"/>
      <c r="AH1060" s="395"/>
      <c r="AI1060" s="395"/>
      <c r="AJ1060" s="395"/>
      <c r="AK1060" s="395"/>
      <c r="AL1060" s="395"/>
      <c r="AM1060" s="395"/>
      <c r="AN1060" s="395"/>
      <c r="AO1060" s="395"/>
      <c r="AP1060" s="395"/>
    </row>
    <row r="1061" spans="1:42">
      <c r="A1061" s="395">
        <v>10</v>
      </c>
      <c r="B1061" s="395">
        <v>345</v>
      </c>
      <c r="C1061" s="395">
        <v>2009</v>
      </c>
      <c r="D1061" s="395">
        <v>99</v>
      </c>
      <c r="E1061" s="395">
        <v>99</v>
      </c>
      <c r="F1061" s="395">
        <v>99</v>
      </c>
      <c r="G1061" s="395">
        <v>99</v>
      </c>
      <c r="H1061" s="395">
        <v>99</v>
      </c>
      <c r="I1061" s="395">
        <v>99</v>
      </c>
      <c r="J1061" s="395">
        <v>999</v>
      </c>
      <c r="K1061" s="395">
        <v>99</v>
      </c>
      <c r="L1061" s="395">
        <v>99</v>
      </c>
      <c r="M1061" s="395">
        <v>64</v>
      </c>
      <c r="N1061" s="395">
        <v>99</v>
      </c>
      <c r="O1061" s="395">
        <v>99</v>
      </c>
      <c r="P1061" s="395">
        <v>9999</v>
      </c>
      <c r="Q1061" s="395">
        <v>2321</v>
      </c>
      <c r="R1061" s="395">
        <v>79090</v>
      </c>
      <c r="S1061" s="395">
        <v>79089</v>
      </c>
      <c r="T1061" s="395">
        <v>16.999962068529523</v>
      </c>
      <c r="U1061" s="395">
        <v>64.000809214935074</v>
      </c>
      <c r="V1061" s="395">
        <v>82.355544510679181</v>
      </c>
      <c r="W1061" s="395">
        <v>76.013704813564402</v>
      </c>
      <c r="X1061" s="395">
        <v>0</v>
      </c>
      <c r="Y1061" s="395">
        <v>0</v>
      </c>
      <c r="Z1061" s="395"/>
      <c r="AA1061" s="395">
        <v>8.1801898830308062</v>
      </c>
      <c r="AB1061" s="395"/>
      <c r="AC1061" s="395"/>
      <c r="AD1061" s="395">
        <v>5.5340625784995119</v>
      </c>
      <c r="AE1061" s="395">
        <v>5.329101100942772</v>
      </c>
      <c r="AF1061" s="395"/>
      <c r="AG1061" s="395"/>
      <c r="AH1061" s="395"/>
      <c r="AI1061" s="395"/>
      <c r="AJ1061" s="395"/>
      <c r="AK1061" s="395"/>
      <c r="AL1061" s="395"/>
      <c r="AM1061" s="395"/>
      <c r="AN1061" s="395"/>
      <c r="AO1061" s="395"/>
      <c r="AP1061" s="395"/>
    </row>
    <row r="1062" spans="1:42">
      <c r="A1062" s="395">
        <v>10</v>
      </c>
      <c r="B1062" s="395">
        <v>346</v>
      </c>
      <c r="C1062" s="395">
        <v>2009</v>
      </c>
      <c r="D1062" s="395">
        <v>99</v>
      </c>
      <c r="E1062" s="395">
        <v>99</v>
      </c>
      <c r="F1062" s="395">
        <v>99</v>
      </c>
      <c r="G1062" s="395">
        <v>99</v>
      </c>
      <c r="H1062" s="395">
        <v>99</v>
      </c>
      <c r="I1062" s="395">
        <v>99</v>
      </c>
      <c r="J1062" s="395">
        <v>999</v>
      </c>
      <c r="K1062" s="395">
        <v>99</v>
      </c>
      <c r="L1062" s="395">
        <v>99</v>
      </c>
      <c r="M1062" s="395">
        <v>65</v>
      </c>
      <c r="N1062" s="395">
        <v>99</v>
      </c>
      <c r="O1062" s="395">
        <v>99</v>
      </c>
      <c r="P1062" s="395">
        <v>9999</v>
      </c>
      <c r="Q1062" s="395">
        <v>2187</v>
      </c>
      <c r="R1062" s="395">
        <v>50712</v>
      </c>
      <c r="S1062" s="395">
        <v>50711</v>
      </c>
      <c r="T1062" s="395">
        <v>16.999645054424999</v>
      </c>
      <c r="U1062" s="395">
        <v>65.001281773185298</v>
      </c>
      <c r="V1062" s="395">
        <v>80.481443366123585</v>
      </c>
      <c r="W1062" s="395">
        <v>74.283642602196721</v>
      </c>
      <c r="X1062" s="395">
        <v>0</v>
      </c>
      <c r="Y1062" s="395">
        <v>0</v>
      </c>
      <c r="Z1062" s="395"/>
      <c r="AA1062" s="395">
        <v>8.092940709564802</v>
      </c>
      <c r="AB1062" s="395"/>
      <c r="AC1062" s="395"/>
      <c r="AD1062" s="395">
        <v>3.5484053797049864</v>
      </c>
      <c r="AE1062" s="395">
        <v>3.339191619140764</v>
      </c>
      <c r="AF1062" s="395"/>
      <c r="AG1062" s="395"/>
      <c r="AH1062" s="395"/>
      <c r="AI1062" s="395"/>
      <c r="AJ1062" s="395"/>
      <c r="AK1062" s="395"/>
      <c r="AL1062" s="395"/>
      <c r="AM1062" s="395"/>
      <c r="AN1062" s="395"/>
      <c r="AO1062" s="395"/>
      <c r="AP1062" s="395"/>
    </row>
    <row r="1063" spans="1:42">
      <c r="A1063" s="395">
        <v>10</v>
      </c>
      <c r="B1063" s="395">
        <v>347</v>
      </c>
      <c r="C1063" s="395">
        <v>2009</v>
      </c>
      <c r="D1063" s="395">
        <v>99</v>
      </c>
      <c r="E1063" s="395">
        <v>99</v>
      </c>
      <c r="F1063" s="395">
        <v>99</v>
      </c>
      <c r="G1063" s="395">
        <v>99</v>
      </c>
      <c r="H1063" s="395">
        <v>99</v>
      </c>
      <c r="I1063" s="395">
        <v>99</v>
      </c>
      <c r="J1063" s="395">
        <v>999</v>
      </c>
      <c r="K1063" s="395">
        <v>99</v>
      </c>
      <c r="L1063" s="395">
        <v>99</v>
      </c>
      <c r="M1063" s="395">
        <v>66</v>
      </c>
      <c r="N1063" s="395">
        <v>99</v>
      </c>
      <c r="O1063" s="395">
        <v>99</v>
      </c>
      <c r="P1063" s="395">
        <v>9999</v>
      </c>
      <c r="Q1063" s="395">
        <v>2011</v>
      </c>
      <c r="R1063" s="395">
        <v>27781</v>
      </c>
      <c r="S1063" s="395">
        <v>27781</v>
      </c>
      <c r="T1063" s="395">
        <v>16.999892012526548</v>
      </c>
      <c r="U1063" s="395">
        <v>66</v>
      </c>
      <c r="V1063" s="395">
        <v>78.715801578067001</v>
      </c>
      <c r="W1063" s="395">
        <v>72.654684856556784</v>
      </c>
      <c r="X1063" s="395">
        <v>0</v>
      </c>
      <c r="Y1063" s="395">
        <v>0</v>
      </c>
      <c r="Z1063" s="395"/>
      <c r="AA1063" s="395">
        <v>7.9951353563014349</v>
      </c>
      <c r="AB1063" s="395">
        <v>0</v>
      </c>
      <c r="AC1063" s="395"/>
      <c r="AD1063" s="395">
        <v>1.9438840876633576</v>
      </c>
      <c r="AE1063" s="395">
        <v>1.7891941641345781</v>
      </c>
      <c r="AF1063" s="395"/>
      <c r="AG1063" s="395"/>
      <c r="AH1063" s="395"/>
      <c r="AI1063" s="395"/>
      <c r="AJ1063" s="395"/>
      <c r="AK1063" s="395"/>
      <c r="AL1063" s="395"/>
      <c r="AM1063" s="395"/>
      <c r="AN1063" s="395"/>
      <c r="AO1063" s="395"/>
      <c r="AP1063" s="395"/>
    </row>
    <row r="1064" spans="1:42">
      <c r="A1064" s="395">
        <v>10</v>
      </c>
      <c r="B1064" s="395">
        <v>348</v>
      </c>
      <c r="C1064" s="395">
        <v>2009</v>
      </c>
      <c r="D1064" s="395">
        <v>99</v>
      </c>
      <c r="E1064" s="395">
        <v>99</v>
      </c>
      <c r="F1064" s="395">
        <v>99</v>
      </c>
      <c r="G1064" s="395">
        <v>99</v>
      </c>
      <c r="H1064" s="395">
        <v>99</v>
      </c>
      <c r="I1064" s="395">
        <v>99</v>
      </c>
      <c r="J1064" s="395">
        <v>999</v>
      </c>
      <c r="K1064" s="395">
        <v>99</v>
      </c>
      <c r="L1064" s="395">
        <v>99</v>
      </c>
      <c r="M1064" s="395">
        <v>67</v>
      </c>
      <c r="N1064" s="395">
        <v>99</v>
      </c>
      <c r="O1064" s="395">
        <v>99</v>
      </c>
      <c r="P1064" s="395">
        <v>9999</v>
      </c>
      <c r="Q1064" s="395">
        <v>1698</v>
      </c>
      <c r="R1064" s="395">
        <v>12284</v>
      </c>
      <c r="S1064" s="395">
        <v>12283</v>
      </c>
      <c r="T1064" s="395">
        <v>17</v>
      </c>
      <c r="U1064" s="395">
        <v>67.005454693478796</v>
      </c>
      <c r="V1064" s="395">
        <v>76.882793639951373</v>
      </c>
      <c r="W1064" s="395">
        <v>70.959635268256719</v>
      </c>
      <c r="X1064" s="395">
        <v>0</v>
      </c>
      <c r="Y1064" s="395">
        <v>0</v>
      </c>
      <c r="Z1064" s="395"/>
      <c r="AA1064" s="395">
        <v>7.7859993041196356</v>
      </c>
      <c r="AB1064" s="395"/>
      <c r="AC1064" s="395"/>
      <c r="AD1064" s="395">
        <v>0.85953249101388307</v>
      </c>
      <c r="AE1064" s="395">
        <v>0.77261262682620868</v>
      </c>
      <c r="AF1064" s="395"/>
      <c r="AG1064" s="395"/>
      <c r="AH1064" s="395"/>
      <c r="AI1064" s="395"/>
      <c r="AJ1064" s="395"/>
      <c r="AK1064" s="395"/>
      <c r="AL1064" s="395"/>
      <c r="AM1064" s="395"/>
      <c r="AN1064" s="395"/>
      <c r="AO1064" s="395"/>
      <c r="AP1064" s="395"/>
    </row>
    <row r="1065" spans="1:42">
      <c r="A1065" s="395">
        <v>10</v>
      </c>
      <c r="B1065" s="395">
        <v>349</v>
      </c>
      <c r="C1065" s="395">
        <v>2009</v>
      </c>
      <c r="D1065" s="395">
        <v>99</v>
      </c>
      <c r="E1065" s="395">
        <v>99</v>
      </c>
      <c r="F1065" s="395">
        <v>99</v>
      </c>
      <c r="G1065" s="395">
        <v>99</v>
      </c>
      <c r="H1065" s="395">
        <v>99</v>
      </c>
      <c r="I1065" s="395">
        <v>99</v>
      </c>
      <c r="J1065" s="395">
        <v>999</v>
      </c>
      <c r="K1065" s="395">
        <v>99</v>
      </c>
      <c r="L1065" s="395">
        <v>99</v>
      </c>
      <c r="M1065" s="395">
        <v>68</v>
      </c>
      <c r="N1065" s="395">
        <v>99</v>
      </c>
      <c r="O1065" s="395">
        <v>99</v>
      </c>
      <c r="P1065" s="395">
        <v>9999</v>
      </c>
      <c r="Q1065" s="395">
        <v>1205</v>
      </c>
      <c r="R1065" s="395">
        <v>4853</v>
      </c>
      <c r="S1065" s="395">
        <v>4852</v>
      </c>
      <c r="T1065" s="395">
        <v>16.997527302699361</v>
      </c>
      <c r="U1065" s="395">
        <v>68.014014839241554</v>
      </c>
      <c r="V1065" s="395">
        <v>74.281751770053248</v>
      </c>
      <c r="W1065" s="395">
        <v>68.554080791425989</v>
      </c>
      <c r="X1065" s="395">
        <v>0</v>
      </c>
      <c r="Y1065" s="395">
        <v>0</v>
      </c>
      <c r="Z1065" s="395"/>
      <c r="AA1065" s="395">
        <v>7.452033329372048</v>
      </c>
      <c r="AB1065" s="395"/>
      <c r="AC1065" s="395"/>
      <c r="AD1065" s="395">
        <v>0.33957271075304246</v>
      </c>
      <c r="AE1065" s="395">
        <v>0.2948492852323199</v>
      </c>
      <c r="AF1065" s="395"/>
      <c r="AG1065" s="395"/>
      <c r="AH1065" s="395"/>
      <c r="AI1065" s="395"/>
      <c r="AJ1065" s="395"/>
      <c r="AK1065" s="395"/>
      <c r="AL1065" s="395"/>
      <c r="AM1065" s="395"/>
      <c r="AN1065" s="395"/>
      <c r="AO1065" s="395"/>
      <c r="AP1065" s="395"/>
    </row>
    <row r="1066" spans="1:42">
      <c r="A1066" s="395">
        <v>10</v>
      </c>
      <c r="B1066" s="395">
        <v>350</v>
      </c>
      <c r="C1066" s="395">
        <v>2008</v>
      </c>
      <c r="D1066" s="395">
        <v>99</v>
      </c>
      <c r="E1066" s="395">
        <v>99</v>
      </c>
      <c r="F1066" s="395">
        <v>99</v>
      </c>
      <c r="G1066" s="395">
        <v>99</v>
      </c>
      <c r="H1066" s="395">
        <v>99</v>
      </c>
      <c r="I1066" s="395">
        <v>99</v>
      </c>
      <c r="J1066" s="395">
        <v>999</v>
      </c>
      <c r="K1066" s="395">
        <v>99</v>
      </c>
      <c r="L1066" s="395">
        <v>99</v>
      </c>
      <c r="M1066" s="395">
        <v>35</v>
      </c>
      <c r="N1066" s="395">
        <v>99</v>
      </c>
      <c r="O1066" s="395">
        <v>99</v>
      </c>
      <c r="P1066" s="395">
        <v>9999</v>
      </c>
      <c r="Q1066" s="395">
        <v>59</v>
      </c>
      <c r="R1066" s="395">
        <v>70</v>
      </c>
      <c r="S1066" s="395">
        <v>70</v>
      </c>
      <c r="T1066" s="395">
        <v>2</v>
      </c>
      <c r="U1066" s="395">
        <v>35</v>
      </c>
      <c r="V1066" s="395">
        <v>80.533973069184299</v>
      </c>
      <c r="W1066" s="395">
        <v>74.332857142857179</v>
      </c>
      <c r="X1066" s="395">
        <v>0</v>
      </c>
      <c r="Y1066" s="395">
        <v>0</v>
      </c>
      <c r="Z1066" s="395"/>
      <c r="AA1066" s="395">
        <v>11.656447895950944</v>
      </c>
      <c r="AB1066" s="395">
        <v>0</v>
      </c>
      <c r="AC1066" s="395"/>
      <c r="AD1066" s="395">
        <v>4.9485282370090554E-3</v>
      </c>
      <c r="AE1066" s="395">
        <v>4.6400288814844783E-3</v>
      </c>
      <c r="AF1066" s="395"/>
      <c r="AG1066" s="395"/>
      <c r="AH1066" s="395"/>
      <c r="AI1066" s="395"/>
      <c r="AJ1066" s="395"/>
      <c r="AK1066" s="395"/>
      <c r="AL1066" s="395"/>
      <c r="AM1066" s="395"/>
      <c r="AN1066" s="395"/>
      <c r="AO1066" s="395"/>
      <c r="AP1066" s="395"/>
    </row>
    <row r="1067" spans="1:42">
      <c r="A1067" s="395">
        <v>10</v>
      </c>
      <c r="B1067" s="395">
        <v>351</v>
      </c>
      <c r="C1067" s="395">
        <v>2008</v>
      </c>
      <c r="D1067" s="395">
        <v>99</v>
      </c>
      <c r="E1067" s="395">
        <v>99</v>
      </c>
      <c r="F1067" s="395">
        <v>99</v>
      </c>
      <c r="G1067" s="395">
        <v>99</v>
      </c>
      <c r="H1067" s="395">
        <v>99</v>
      </c>
      <c r="I1067" s="395">
        <v>99</v>
      </c>
      <c r="J1067" s="395">
        <v>999</v>
      </c>
      <c r="K1067" s="395">
        <v>99</v>
      </c>
      <c r="L1067" s="395">
        <v>99</v>
      </c>
      <c r="M1067" s="395">
        <v>36</v>
      </c>
      <c r="N1067" s="395">
        <v>99</v>
      </c>
      <c r="O1067" s="395">
        <v>99</v>
      </c>
      <c r="P1067" s="395">
        <v>9999</v>
      </c>
      <c r="Q1067" s="395">
        <v>19</v>
      </c>
      <c r="R1067" s="395">
        <v>20</v>
      </c>
      <c r="S1067" s="395">
        <v>20</v>
      </c>
      <c r="T1067" s="395">
        <v>2</v>
      </c>
      <c r="U1067" s="395">
        <v>36</v>
      </c>
      <c r="V1067" s="395">
        <v>81.933911159263246</v>
      </c>
      <c r="W1067" s="395">
        <v>75.625</v>
      </c>
      <c r="X1067" s="395">
        <v>0</v>
      </c>
      <c r="Y1067" s="395">
        <v>0</v>
      </c>
      <c r="Z1067" s="395"/>
      <c r="AA1067" s="395">
        <v>12.68372480779999</v>
      </c>
      <c r="AB1067" s="395">
        <v>0</v>
      </c>
      <c r="AC1067" s="395"/>
      <c r="AD1067" s="395">
        <v>1.4138652105740151E-3</v>
      </c>
      <c r="AE1067" s="395">
        <v>1.348767836420209E-3</v>
      </c>
      <c r="AF1067" s="395"/>
      <c r="AG1067" s="395"/>
      <c r="AH1067" s="395"/>
      <c r="AI1067" s="395"/>
      <c r="AJ1067" s="395"/>
      <c r="AK1067" s="395"/>
      <c r="AL1067" s="395"/>
      <c r="AM1067" s="395"/>
      <c r="AN1067" s="395"/>
      <c r="AO1067" s="395"/>
      <c r="AP1067" s="395"/>
    </row>
    <row r="1068" spans="1:42">
      <c r="A1068" s="395">
        <v>10</v>
      </c>
      <c r="B1068" s="395">
        <v>352</v>
      </c>
      <c r="C1068" s="395">
        <v>2008</v>
      </c>
      <c r="D1068" s="395">
        <v>99</v>
      </c>
      <c r="E1068" s="395">
        <v>99</v>
      </c>
      <c r="F1068" s="395">
        <v>99</v>
      </c>
      <c r="G1068" s="395">
        <v>99</v>
      </c>
      <c r="H1068" s="395">
        <v>99</v>
      </c>
      <c r="I1068" s="395">
        <v>99</v>
      </c>
      <c r="J1068" s="395">
        <v>999</v>
      </c>
      <c r="K1068" s="395">
        <v>99</v>
      </c>
      <c r="L1068" s="395">
        <v>99</v>
      </c>
      <c r="M1068" s="395">
        <v>37</v>
      </c>
      <c r="N1068" s="395">
        <v>99</v>
      </c>
      <c r="O1068" s="395">
        <v>99</v>
      </c>
      <c r="P1068" s="395">
        <v>9999</v>
      </c>
      <c r="Q1068" s="395">
        <v>28</v>
      </c>
      <c r="R1068" s="395">
        <v>28</v>
      </c>
      <c r="S1068" s="395">
        <v>28</v>
      </c>
      <c r="T1068" s="395">
        <v>2</v>
      </c>
      <c r="U1068" s="395">
        <v>37</v>
      </c>
      <c r="V1068" s="395">
        <v>83.748645720476702</v>
      </c>
      <c r="W1068" s="395">
        <v>77.299999999999983</v>
      </c>
      <c r="X1068" s="395">
        <v>0</v>
      </c>
      <c r="Y1068" s="395">
        <v>0</v>
      </c>
      <c r="Z1068" s="395"/>
      <c r="AA1068" s="395">
        <v>10.629205050237868</v>
      </c>
      <c r="AB1068" s="395">
        <v>0</v>
      </c>
      <c r="AC1068" s="395"/>
      <c r="AD1068" s="395">
        <v>1.979411294803622E-3</v>
      </c>
      <c r="AE1068" s="395">
        <v>1.9300979207589419E-3</v>
      </c>
      <c r="AF1068" s="395"/>
      <c r="AG1068" s="395"/>
      <c r="AH1068" s="395"/>
      <c r="AI1068" s="395"/>
      <c r="AJ1068" s="395"/>
      <c r="AK1068" s="395"/>
      <c r="AL1068" s="395"/>
      <c r="AM1068" s="395"/>
      <c r="AN1068" s="395"/>
      <c r="AO1068" s="395"/>
      <c r="AP1068" s="395"/>
    </row>
    <row r="1069" spans="1:42">
      <c r="A1069" s="395">
        <v>10</v>
      </c>
      <c r="B1069" s="395">
        <v>353</v>
      </c>
      <c r="C1069" s="395">
        <v>2008</v>
      </c>
      <c r="D1069" s="395">
        <v>99</v>
      </c>
      <c r="E1069" s="395">
        <v>99</v>
      </c>
      <c r="F1069" s="395">
        <v>99</v>
      </c>
      <c r="G1069" s="395">
        <v>99</v>
      </c>
      <c r="H1069" s="395">
        <v>99</v>
      </c>
      <c r="I1069" s="395">
        <v>99</v>
      </c>
      <c r="J1069" s="395">
        <v>999</v>
      </c>
      <c r="K1069" s="395">
        <v>99</v>
      </c>
      <c r="L1069" s="395">
        <v>99</v>
      </c>
      <c r="M1069" s="395">
        <v>38</v>
      </c>
      <c r="N1069" s="395">
        <v>99</v>
      </c>
      <c r="O1069" s="395">
        <v>99</v>
      </c>
      <c r="P1069" s="395">
        <v>9999</v>
      </c>
      <c r="Q1069" s="395">
        <v>31</v>
      </c>
      <c r="R1069" s="395">
        <v>31</v>
      </c>
      <c r="S1069" s="395">
        <v>31</v>
      </c>
      <c r="T1069" s="395">
        <v>2</v>
      </c>
      <c r="U1069" s="395">
        <v>38</v>
      </c>
      <c r="V1069" s="395">
        <v>78.653059797993919</v>
      </c>
      <c r="W1069" s="395">
        <v>72.596774193548356</v>
      </c>
      <c r="X1069" s="395">
        <v>0</v>
      </c>
      <c r="Y1069" s="395">
        <v>0</v>
      </c>
      <c r="Z1069" s="395"/>
      <c r="AA1069" s="395">
        <v>13.09443328833145</v>
      </c>
      <c r="AB1069" s="395">
        <v>0</v>
      </c>
      <c r="AC1069" s="395"/>
      <c r="AD1069" s="395">
        <v>2.1914910763897234E-3</v>
      </c>
      <c r="AE1069" s="395">
        <v>2.0068773658602837E-3</v>
      </c>
      <c r="AF1069" s="395"/>
      <c r="AG1069" s="395"/>
      <c r="AH1069" s="395"/>
      <c r="AI1069" s="395"/>
      <c r="AJ1069" s="395"/>
      <c r="AK1069" s="395"/>
      <c r="AL1069" s="395"/>
      <c r="AM1069" s="395"/>
      <c r="AN1069" s="395"/>
      <c r="AO1069" s="395"/>
      <c r="AP1069" s="395"/>
    </row>
    <row r="1070" spans="1:42">
      <c r="A1070" s="395">
        <v>10</v>
      </c>
      <c r="B1070" s="395">
        <v>354</v>
      </c>
      <c r="C1070" s="395">
        <v>2008</v>
      </c>
      <c r="D1070" s="395">
        <v>99</v>
      </c>
      <c r="E1070" s="395">
        <v>99</v>
      </c>
      <c r="F1070" s="395">
        <v>99</v>
      </c>
      <c r="G1070" s="395">
        <v>99</v>
      </c>
      <c r="H1070" s="395">
        <v>99</v>
      </c>
      <c r="I1070" s="395">
        <v>99</v>
      </c>
      <c r="J1070" s="395">
        <v>999</v>
      </c>
      <c r="K1070" s="395">
        <v>99</v>
      </c>
      <c r="L1070" s="395">
        <v>99</v>
      </c>
      <c r="M1070" s="395">
        <v>39</v>
      </c>
      <c r="N1070" s="395">
        <v>99</v>
      </c>
      <c r="O1070" s="395">
        <v>99</v>
      </c>
      <c r="P1070" s="395">
        <v>9999</v>
      </c>
      <c r="Q1070" s="395">
        <v>29</v>
      </c>
      <c r="R1070" s="395">
        <v>30</v>
      </c>
      <c r="S1070" s="395">
        <v>30</v>
      </c>
      <c r="T1070" s="395">
        <v>2</v>
      </c>
      <c r="U1070" s="395">
        <v>39</v>
      </c>
      <c r="V1070" s="395">
        <v>83.279162152401568</v>
      </c>
      <c r="W1070" s="395">
        <v>76.866666666666703</v>
      </c>
      <c r="X1070" s="395">
        <v>0</v>
      </c>
      <c r="Y1070" s="395">
        <v>0</v>
      </c>
      <c r="Z1070" s="395"/>
      <c r="AA1070" s="395">
        <v>9.3391410502009702</v>
      </c>
      <c r="AB1070" s="395">
        <v>0</v>
      </c>
      <c r="AC1070" s="395"/>
      <c r="AD1070" s="395">
        <v>2.1207978158610222E-3</v>
      </c>
      <c r="AE1070" s="395">
        <v>2.0563693426677702E-3</v>
      </c>
      <c r="AF1070" s="395"/>
      <c r="AG1070" s="395"/>
      <c r="AH1070" s="395"/>
      <c r="AI1070" s="395"/>
      <c r="AJ1070" s="395"/>
      <c r="AK1070" s="395"/>
      <c r="AL1070" s="395"/>
      <c r="AM1070" s="395"/>
      <c r="AN1070" s="395"/>
      <c r="AO1070" s="395"/>
      <c r="AP1070" s="395"/>
    </row>
    <row r="1071" spans="1:42">
      <c r="A1071" s="395">
        <v>10</v>
      </c>
      <c r="B1071" s="395">
        <v>355</v>
      </c>
      <c r="C1071" s="395">
        <v>2008</v>
      </c>
      <c r="D1071" s="395">
        <v>99</v>
      </c>
      <c r="E1071" s="395">
        <v>99</v>
      </c>
      <c r="F1071" s="395">
        <v>99</v>
      </c>
      <c r="G1071" s="395">
        <v>99</v>
      </c>
      <c r="H1071" s="395">
        <v>99</v>
      </c>
      <c r="I1071" s="395">
        <v>99</v>
      </c>
      <c r="J1071" s="395">
        <v>999</v>
      </c>
      <c r="K1071" s="395">
        <v>99</v>
      </c>
      <c r="L1071" s="395">
        <v>99</v>
      </c>
      <c r="M1071" s="395">
        <v>40</v>
      </c>
      <c r="N1071" s="395">
        <v>99</v>
      </c>
      <c r="O1071" s="395">
        <v>99</v>
      </c>
      <c r="P1071" s="395">
        <v>9999</v>
      </c>
      <c r="Q1071" s="395">
        <v>42</v>
      </c>
      <c r="R1071" s="395">
        <v>48</v>
      </c>
      <c r="S1071" s="395">
        <v>48</v>
      </c>
      <c r="T1071" s="395">
        <v>5.1875</v>
      </c>
      <c r="U1071" s="395">
        <v>40</v>
      </c>
      <c r="V1071" s="395">
        <v>83.401047309497983</v>
      </c>
      <c r="W1071" s="395">
        <v>76.979166666666657</v>
      </c>
      <c r="X1071" s="395">
        <v>0</v>
      </c>
      <c r="Y1071" s="395">
        <v>0</v>
      </c>
      <c r="Z1071" s="395"/>
      <c r="AA1071" s="395">
        <v>13.582264145036996</v>
      </c>
      <c r="AB1071" s="395">
        <v>0</v>
      </c>
      <c r="AC1071" s="395"/>
      <c r="AD1071" s="395">
        <v>3.3932765053776362E-3</v>
      </c>
      <c r="AE1071" s="395">
        <v>3.2950063838496999E-3</v>
      </c>
      <c r="AF1071" s="395"/>
      <c r="AG1071" s="395"/>
      <c r="AH1071" s="395"/>
      <c r="AI1071" s="395"/>
      <c r="AJ1071" s="395"/>
      <c r="AK1071" s="395"/>
      <c r="AL1071" s="395"/>
      <c r="AM1071" s="395"/>
      <c r="AN1071" s="395"/>
      <c r="AO1071" s="395"/>
      <c r="AP1071" s="395"/>
    </row>
    <row r="1072" spans="1:42">
      <c r="A1072" s="395">
        <v>10</v>
      </c>
      <c r="B1072" s="395">
        <v>356</v>
      </c>
      <c r="C1072" s="395">
        <v>2008</v>
      </c>
      <c r="D1072" s="395">
        <v>99</v>
      </c>
      <c r="E1072" s="395">
        <v>99</v>
      </c>
      <c r="F1072" s="395">
        <v>99</v>
      </c>
      <c r="G1072" s="395">
        <v>99</v>
      </c>
      <c r="H1072" s="395">
        <v>99</v>
      </c>
      <c r="I1072" s="395">
        <v>99</v>
      </c>
      <c r="J1072" s="395">
        <v>999</v>
      </c>
      <c r="K1072" s="395">
        <v>99</v>
      </c>
      <c r="L1072" s="395">
        <v>99</v>
      </c>
      <c r="M1072" s="395">
        <v>41</v>
      </c>
      <c r="N1072" s="395">
        <v>99</v>
      </c>
      <c r="O1072" s="395">
        <v>99</v>
      </c>
      <c r="P1072" s="395">
        <v>9999</v>
      </c>
      <c r="Q1072" s="395">
        <v>42</v>
      </c>
      <c r="R1072" s="395">
        <v>46</v>
      </c>
      <c r="S1072" s="395">
        <v>46</v>
      </c>
      <c r="T1072" s="395">
        <v>5</v>
      </c>
      <c r="U1072" s="395">
        <v>41</v>
      </c>
      <c r="V1072" s="395">
        <v>84.971030194545179</v>
      </c>
      <c r="W1072" s="395">
        <v>78.428260869565221</v>
      </c>
      <c r="X1072" s="395">
        <v>0</v>
      </c>
      <c r="Y1072" s="395">
        <v>0</v>
      </c>
      <c r="Z1072" s="395"/>
      <c r="AA1072" s="395">
        <v>9.889710573939702</v>
      </c>
      <c r="AB1072" s="395">
        <v>0</v>
      </c>
      <c r="AC1072" s="395"/>
      <c r="AD1072" s="395">
        <v>3.2518899843202343E-3</v>
      </c>
      <c r="AE1072" s="395">
        <v>3.2171568419525208E-3</v>
      </c>
      <c r="AF1072" s="395"/>
      <c r="AG1072" s="395"/>
      <c r="AH1072" s="395"/>
      <c r="AI1072" s="395"/>
      <c r="AJ1072" s="395"/>
      <c r="AK1072" s="395"/>
      <c r="AL1072" s="395"/>
      <c r="AM1072" s="395"/>
      <c r="AN1072" s="395"/>
      <c r="AO1072" s="395"/>
      <c r="AP1072" s="395"/>
    </row>
    <row r="1073" spans="1:42">
      <c r="A1073" s="395">
        <v>10</v>
      </c>
      <c r="B1073" s="395">
        <v>357</v>
      </c>
      <c r="C1073" s="395">
        <v>2008</v>
      </c>
      <c r="D1073" s="395">
        <v>99</v>
      </c>
      <c r="E1073" s="395">
        <v>99</v>
      </c>
      <c r="F1073" s="395">
        <v>99</v>
      </c>
      <c r="G1073" s="395">
        <v>99</v>
      </c>
      <c r="H1073" s="395">
        <v>99</v>
      </c>
      <c r="I1073" s="395">
        <v>99</v>
      </c>
      <c r="J1073" s="395">
        <v>999</v>
      </c>
      <c r="K1073" s="395">
        <v>99</v>
      </c>
      <c r="L1073" s="395">
        <v>99</v>
      </c>
      <c r="M1073" s="395">
        <v>42</v>
      </c>
      <c r="N1073" s="395">
        <v>99</v>
      </c>
      <c r="O1073" s="395">
        <v>99</v>
      </c>
      <c r="P1073" s="395">
        <v>9999</v>
      </c>
      <c r="Q1073" s="395">
        <v>88</v>
      </c>
      <c r="R1073" s="395">
        <v>94</v>
      </c>
      <c r="S1073" s="395">
        <v>94</v>
      </c>
      <c r="T1073" s="395">
        <v>5</v>
      </c>
      <c r="U1073" s="395">
        <v>42</v>
      </c>
      <c r="V1073" s="395">
        <v>87.713515133353312</v>
      </c>
      <c r="W1073" s="395">
        <v>80.959574468085108</v>
      </c>
      <c r="X1073" s="395">
        <v>0</v>
      </c>
      <c r="Y1073" s="395">
        <v>0</v>
      </c>
      <c r="Z1073" s="395"/>
      <c r="AA1073" s="395">
        <v>10.470336204938937</v>
      </c>
      <c r="AB1073" s="395">
        <v>0</v>
      </c>
      <c r="AC1073" s="395"/>
      <c r="AD1073" s="395">
        <v>6.6451664896978709E-3</v>
      </c>
      <c r="AE1073" s="395">
        <v>6.7863755297355877E-3</v>
      </c>
      <c r="AF1073" s="395"/>
      <c r="AG1073" s="395"/>
      <c r="AH1073" s="395"/>
      <c r="AI1073" s="395"/>
      <c r="AJ1073" s="395"/>
      <c r="AK1073" s="395"/>
      <c r="AL1073" s="395"/>
      <c r="AM1073" s="395"/>
      <c r="AN1073" s="395"/>
      <c r="AO1073" s="395"/>
      <c r="AP1073" s="395"/>
    </row>
    <row r="1074" spans="1:42">
      <c r="A1074" s="395">
        <v>10</v>
      </c>
      <c r="B1074" s="395">
        <v>358</v>
      </c>
      <c r="C1074" s="395">
        <v>2008</v>
      </c>
      <c r="D1074" s="395">
        <v>99</v>
      </c>
      <c r="E1074" s="395">
        <v>99</v>
      </c>
      <c r="F1074" s="395">
        <v>99</v>
      </c>
      <c r="G1074" s="395">
        <v>99</v>
      </c>
      <c r="H1074" s="395">
        <v>99</v>
      </c>
      <c r="I1074" s="395">
        <v>99</v>
      </c>
      <c r="J1074" s="395">
        <v>999</v>
      </c>
      <c r="K1074" s="395">
        <v>99</v>
      </c>
      <c r="L1074" s="395">
        <v>99</v>
      </c>
      <c r="M1074" s="395">
        <v>43</v>
      </c>
      <c r="N1074" s="395">
        <v>99</v>
      </c>
      <c r="O1074" s="395">
        <v>99</v>
      </c>
      <c r="P1074" s="395">
        <v>9999</v>
      </c>
      <c r="Q1074" s="395">
        <v>104</v>
      </c>
      <c r="R1074" s="395">
        <v>116</v>
      </c>
      <c r="S1074" s="395">
        <v>116</v>
      </c>
      <c r="T1074" s="395">
        <v>5</v>
      </c>
      <c r="U1074" s="395">
        <v>43</v>
      </c>
      <c r="V1074" s="395">
        <v>90.162326745619609</v>
      </c>
      <c r="W1074" s="395">
        <v>83.21982758620689</v>
      </c>
      <c r="X1074" s="395">
        <v>0</v>
      </c>
      <c r="Y1074" s="395">
        <v>0</v>
      </c>
      <c r="Z1074" s="395"/>
      <c r="AA1074" s="395">
        <v>11.349337059688157</v>
      </c>
      <c r="AB1074" s="395">
        <v>0</v>
      </c>
      <c r="AC1074" s="395"/>
      <c r="AD1074" s="395">
        <v>8.2004182213292875E-3</v>
      </c>
      <c r="AE1074" s="395">
        <v>8.6084828488479249E-3</v>
      </c>
      <c r="AF1074" s="395"/>
      <c r="AG1074" s="395"/>
      <c r="AH1074" s="395"/>
      <c r="AI1074" s="395"/>
      <c r="AJ1074" s="395"/>
      <c r="AK1074" s="395"/>
      <c r="AL1074" s="395"/>
      <c r="AM1074" s="395"/>
      <c r="AN1074" s="395"/>
      <c r="AO1074" s="395"/>
      <c r="AP1074" s="395"/>
    </row>
    <row r="1075" spans="1:42">
      <c r="A1075" s="395">
        <v>10</v>
      </c>
      <c r="B1075" s="395">
        <v>359</v>
      </c>
      <c r="C1075" s="395">
        <v>2008</v>
      </c>
      <c r="D1075" s="395">
        <v>99</v>
      </c>
      <c r="E1075" s="395">
        <v>99</v>
      </c>
      <c r="F1075" s="395">
        <v>99</v>
      </c>
      <c r="G1075" s="395">
        <v>99</v>
      </c>
      <c r="H1075" s="395">
        <v>99</v>
      </c>
      <c r="I1075" s="395">
        <v>99</v>
      </c>
      <c r="J1075" s="395">
        <v>999</v>
      </c>
      <c r="K1075" s="395">
        <v>99</v>
      </c>
      <c r="L1075" s="395">
        <v>99</v>
      </c>
      <c r="M1075" s="395">
        <v>44</v>
      </c>
      <c r="N1075" s="395">
        <v>99</v>
      </c>
      <c r="O1075" s="395">
        <v>99</v>
      </c>
      <c r="P1075" s="395">
        <v>9999</v>
      </c>
      <c r="Q1075" s="395">
        <v>170</v>
      </c>
      <c r="R1075" s="395">
        <v>209</v>
      </c>
      <c r="S1075" s="395">
        <v>209</v>
      </c>
      <c r="T1075" s="395">
        <v>5</v>
      </c>
      <c r="U1075" s="395">
        <v>44</v>
      </c>
      <c r="V1075" s="395">
        <v>91.61513060697645</v>
      </c>
      <c r="W1075" s="395">
        <v>84.560765550239239</v>
      </c>
      <c r="X1075" s="395">
        <v>0</v>
      </c>
      <c r="Y1075" s="395">
        <v>0</v>
      </c>
      <c r="Z1075" s="395"/>
      <c r="AA1075" s="395">
        <v>10.459317010808791</v>
      </c>
      <c r="AB1075" s="395">
        <v>0</v>
      </c>
      <c r="AC1075" s="395"/>
      <c r="AD1075" s="395">
        <v>1.477489145049846E-2</v>
      </c>
      <c r="AE1075" s="395">
        <v>1.5760028910163065E-2</v>
      </c>
      <c r="AF1075" s="395"/>
      <c r="AG1075" s="395"/>
      <c r="AH1075" s="395"/>
      <c r="AI1075" s="395"/>
      <c r="AJ1075" s="395"/>
      <c r="AK1075" s="395"/>
      <c r="AL1075" s="395"/>
      <c r="AM1075" s="395"/>
      <c r="AN1075" s="395"/>
      <c r="AO1075" s="395"/>
      <c r="AP1075" s="395"/>
    </row>
    <row r="1076" spans="1:42">
      <c r="A1076" s="395">
        <v>10</v>
      </c>
      <c r="B1076" s="395">
        <v>360</v>
      </c>
      <c r="C1076" s="395">
        <v>2008</v>
      </c>
      <c r="D1076" s="395">
        <v>99</v>
      </c>
      <c r="E1076" s="395">
        <v>99</v>
      </c>
      <c r="F1076" s="395">
        <v>99</v>
      </c>
      <c r="G1076" s="395">
        <v>99</v>
      </c>
      <c r="H1076" s="395">
        <v>99</v>
      </c>
      <c r="I1076" s="395">
        <v>99</v>
      </c>
      <c r="J1076" s="395">
        <v>999</v>
      </c>
      <c r="K1076" s="395">
        <v>99</v>
      </c>
      <c r="L1076" s="395">
        <v>99</v>
      </c>
      <c r="M1076" s="395">
        <v>45</v>
      </c>
      <c r="N1076" s="395">
        <v>99</v>
      </c>
      <c r="O1076" s="395">
        <v>99</v>
      </c>
      <c r="P1076" s="395">
        <v>9999</v>
      </c>
      <c r="Q1076" s="395">
        <v>273</v>
      </c>
      <c r="R1076" s="395">
        <v>364</v>
      </c>
      <c r="S1076" s="395">
        <v>364</v>
      </c>
      <c r="T1076" s="395">
        <v>8</v>
      </c>
      <c r="U1076" s="395">
        <v>45</v>
      </c>
      <c r="V1076" s="395">
        <v>92.107080351934059</v>
      </c>
      <c r="W1076" s="395">
        <v>85.014835164835077</v>
      </c>
      <c r="X1076" s="395">
        <v>0</v>
      </c>
      <c r="Y1076" s="395">
        <v>0</v>
      </c>
      <c r="Z1076" s="395"/>
      <c r="AA1076" s="395">
        <v>10.951920385835468</v>
      </c>
      <c r="AB1076" s="395">
        <v>0</v>
      </c>
      <c r="AC1076" s="395"/>
      <c r="AD1076" s="395">
        <v>2.573234683244708E-2</v>
      </c>
      <c r="AE1076" s="395">
        <v>2.7595477821592017E-2</v>
      </c>
      <c r="AF1076" s="395"/>
      <c r="AG1076" s="395"/>
      <c r="AH1076" s="395"/>
      <c r="AI1076" s="395"/>
      <c r="AJ1076" s="395"/>
      <c r="AK1076" s="395"/>
      <c r="AL1076" s="395"/>
      <c r="AM1076" s="395"/>
      <c r="AN1076" s="395"/>
      <c r="AO1076" s="395"/>
      <c r="AP1076" s="395"/>
    </row>
    <row r="1077" spans="1:42">
      <c r="A1077" s="395">
        <v>10</v>
      </c>
      <c r="B1077" s="395">
        <v>361</v>
      </c>
      <c r="C1077" s="395">
        <v>2008</v>
      </c>
      <c r="D1077" s="395">
        <v>99</v>
      </c>
      <c r="E1077" s="395">
        <v>99</v>
      </c>
      <c r="F1077" s="395">
        <v>99</v>
      </c>
      <c r="G1077" s="395">
        <v>99</v>
      </c>
      <c r="H1077" s="395">
        <v>99</v>
      </c>
      <c r="I1077" s="395">
        <v>99</v>
      </c>
      <c r="J1077" s="395">
        <v>999</v>
      </c>
      <c r="K1077" s="395">
        <v>99</v>
      </c>
      <c r="L1077" s="395">
        <v>99</v>
      </c>
      <c r="M1077" s="395">
        <v>46</v>
      </c>
      <c r="N1077" s="395">
        <v>99</v>
      </c>
      <c r="O1077" s="395">
        <v>99</v>
      </c>
      <c r="P1077" s="395">
        <v>9999</v>
      </c>
      <c r="Q1077" s="395">
        <v>426</v>
      </c>
      <c r="R1077" s="395">
        <v>632</v>
      </c>
      <c r="S1077" s="395">
        <v>632</v>
      </c>
      <c r="T1077" s="395">
        <v>8</v>
      </c>
      <c r="U1077" s="395">
        <v>46</v>
      </c>
      <c r="V1077" s="395">
        <v>91.823751662849503</v>
      </c>
      <c r="W1077" s="395">
        <v>84.753322784810052</v>
      </c>
      <c r="X1077" s="395">
        <v>0</v>
      </c>
      <c r="Y1077" s="395">
        <v>0</v>
      </c>
      <c r="Z1077" s="395"/>
      <c r="AA1077" s="395">
        <v>9.3045086578595289</v>
      </c>
      <c r="AB1077" s="395">
        <v>0</v>
      </c>
      <c r="AC1077" s="395"/>
      <c r="AD1077" s="395">
        <v>4.4678140654138873E-2</v>
      </c>
      <c r="AE1077" s="395">
        <v>4.776564315160043E-2</v>
      </c>
      <c r="AF1077" s="395"/>
      <c r="AG1077" s="395"/>
      <c r="AH1077" s="395"/>
      <c r="AI1077" s="395"/>
      <c r="AJ1077" s="395"/>
      <c r="AK1077" s="395"/>
      <c r="AL1077" s="395"/>
      <c r="AM1077" s="395"/>
      <c r="AN1077" s="395"/>
      <c r="AO1077" s="395"/>
      <c r="AP1077" s="395"/>
    </row>
    <row r="1078" spans="1:42">
      <c r="A1078" s="395">
        <v>10</v>
      </c>
      <c r="B1078" s="395">
        <v>362</v>
      </c>
      <c r="C1078" s="395">
        <v>2008</v>
      </c>
      <c r="D1078" s="395">
        <v>99</v>
      </c>
      <c r="E1078" s="395">
        <v>99</v>
      </c>
      <c r="F1078" s="395">
        <v>99</v>
      </c>
      <c r="G1078" s="395">
        <v>99</v>
      </c>
      <c r="H1078" s="395">
        <v>99</v>
      </c>
      <c r="I1078" s="395">
        <v>99</v>
      </c>
      <c r="J1078" s="395">
        <v>999</v>
      </c>
      <c r="K1078" s="395">
        <v>99</v>
      </c>
      <c r="L1078" s="395">
        <v>99</v>
      </c>
      <c r="M1078" s="395">
        <v>47</v>
      </c>
      <c r="N1078" s="395">
        <v>99</v>
      </c>
      <c r="O1078" s="395">
        <v>99</v>
      </c>
      <c r="P1078" s="395">
        <v>9999</v>
      </c>
      <c r="Q1078" s="395">
        <v>684</v>
      </c>
      <c r="R1078" s="395">
        <v>1262</v>
      </c>
      <c r="S1078" s="395">
        <v>1262</v>
      </c>
      <c r="T1078" s="395">
        <v>8</v>
      </c>
      <c r="U1078" s="395">
        <v>47</v>
      </c>
      <c r="V1078" s="395">
        <v>92.479305922086226</v>
      </c>
      <c r="W1078" s="395">
        <v>85.358399366085521</v>
      </c>
      <c r="X1078" s="395">
        <v>0</v>
      </c>
      <c r="Y1078" s="395">
        <v>0</v>
      </c>
      <c r="Z1078" s="395"/>
      <c r="AA1078" s="395">
        <v>8.9336578424465181</v>
      </c>
      <c r="AB1078" s="395">
        <v>0</v>
      </c>
      <c r="AC1078" s="395"/>
      <c r="AD1078" s="395">
        <v>8.9214894787220347E-2</v>
      </c>
      <c r="AE1078" s="395">
        <v>9.6061073391873433E-2</v>
      </c>
      <c r="AF1078" s="395"/>
      <c r="AG1078" s="395"/>
      <c r="AH1078" s="395"/>
      <c r="AI1078" s="395"/>
      <c r="AJ1078" s="395"/>
      <c r="AK1078" s="395"/>
      <c r="AL1078" s="395"/>
      <c r="AM1078" s="395"/>
      <c r="AN1078" s="395"/>
      <c r="AO1078" s="395"/>
      <c r="AP1078" s="395"/>
    </row>
    <row r="1079" spans="1:42">
      <c r="A1079" s="395">
        <v>10</v>
      </c>
      <c r="B1079" s="395">
        <v>363</v>
      </c>
      <c r="C1079" s="395">
        <v>2008</v>
      </c>
      <c r="D1079" s="395">
        <v>99</v>
      </c>
      <c r="E1079" s="395">
        <v>99</v>
      </c>
      <c r="F1079" s="395">
        <v>99</v>
      </c>
      <c r="G1079" s="395">
        <v>99</v>
      </c>
      <c r="H1079" s="395">
        <v>99</v>
      </c>
      <c r="I1079" s="395">
        <v>99</v>
      </c>
      <c r="J1079" s="395">
        <v>999</v>
      </c>
      <c r="K1079" s="395">
        <v>99</v>
      </c>
      <c r="L1079" s="395">
        <v>99</v>
      </c>
      <c r="M1079" s="395">
        <v>48</v>
      </c>
      <c r="N1079" s="395">
        <v>99</v>
      </c>
      <c r="O1079" s="395">
        <v>99</v>
      </c>
      <c r="P1079" s="395">
        <v>9999</v>
      </c>
      <c r="Q1079" s="395">
        <v>999</v>
      </c>
      <c r="R1079" s="395">
        <v>2444</v>
      </c>
      <c r="S1079" s="395">
        <v>2444</v>
      </c>
      <c r="T1079" s="395">
        <v>7.9950900163666114</v>
      </c>
      <c r="U1079" s="395">
        <v>48</v>
      </c>
      <c r="V1079" s="395">
        <v>91.922154860422893</v>
      </c>
      <c r="W1079" s="395">
        <v>84.844148936170228</v>
      </c>
      <c r="X1079" s="395">
        <v>0</v>
      </c>
      <c r="Y1079" s="395">
        <v>0</v>
      </c>
      <c r="Z1079" s="395"/>
      <c r="AA1079" s="395">
        <v>8.9155096275480474</v>
      </c>
      <c r="AB1079" s="395">
        <v>0</v>
      </c>
      <c r="AC1079" s="395"/>
      <c r="AD1079" s="395">
        <v>0.1727743287321446</v>
      </c>
      <c r="AE1079" s="395">
        <v>0.18491192374812676</v>
      </c>
      <c r="AF1079" s="395"/>
      <c r="AG1079" s="395"/>
      <c r="AH1079" s="395"/>
      <c r="AI1079" s="395"/>
      <c r="AJ1079" s="395"/>
      <c r="AK1079" s="395"/>
      <c r="AL1079" s="395"/>
      <c r="AM1079" s="395"/>
      <c r="AN1079" s="395"/>
      <c r="AO1079" s="395"/>
      <c r="AP1079" s="395"/>
    </row>
    <row r="1080" spans="1:42">
      <c r="A1080" s="395">
        <v>10</v>
      </c>
      <c r="B1080" s="395">
        <v>364</v>
      </c>
      <c r="C1080" s="395">
        <v>2008</v>
      </c>
      <c r="D1080" s="395">
        <v>99</v>
      </c>
      <c r="E1080" s="395">
        <v>99</v>
      </c>
      <c r="F1080" s="395">
        <v>99</v>
      </c>
      <c r="G1080" s="395">
        <v>99</v>
      </c>
      <c r="H1080" s="395">
        <v>99</v>
      </c>
      <c r="I1080" s="395">
        <v>99</v>
      </c>
      <c r="J1080" s="395">
        <v>999</v>
      </c>
      <c r="K1080" s="395">
        <v>99</v>
      </c>
      <c r="L1080" s="395">
        <v>99</v>
      </c>
      <c r="M1080" s="395">
        <v>49</v>
      </c>
      <c r="N1080" s="395">
        <v>99</v>
      </c>
      <c r="O1080" s="395">
        <v>99</v>
      </c>
      <c r="P1080" s="395">
        <v>9999</v>
      </c>
      <c r="Q1080" s="395">
        <v>1311</v>
      </c>
      <c r="R1080" s="395">
        <v>4655</v>
      </c>
      <c r="S1080" s="395">
        <v>4655</v>
      </c>
      <c r="T1080" s="395">
        <v>8</v>
      </c>
      <c r="U1080" s="395">
        <v>49</v>
      </c>
      <c r="V1080" s="395">
        <v>91.25680630922632</v>
      </c>
      <c r="W1080" s="395">
        <v>84.230032223415748</v>
      </c>
      <c r="X1080" s="395">
        <v>0</v>
      </c>
      <c r="Y1080" s="395">
        <v>0</v>
      </c>
      <c r="Z1080" s="395"/>
      <c r="AA1080" s="395">
        <v>8.5291000137843316</v>
      </c>
      <c r="AB1080" s="395">
        <v>0</v>
      </c>
      <c r="AC1080" s="395"/>
      <c r="AD1080" s="395">
        <v>0.3290771277611021</v>
      </c>
      <c r="AE1080" s="395">
        <v>0.34964592396447541</v>
      </c>
      <c r="AF1080" s="395"/>
      <c r="AG1080" s="395"/>
      <c r="AH1080" s="395"/>
      <c r="AI1080" s="395"/>
      <c r="AJ1080" s="395"/>
      <c r="AK1080" s="395"/>
      <c r="AL1080" s="395"/>
      <c r="AM1080" s="395"/>
      <c r="AN1080" s="395"/>
      <c r="AO1080" s="395"/>
      <c r="AP1080" s="395"/>
    </row>
    <row r="1081" spans="1:42">
      <c r="A1081" s="395">
        <v>10</v>
      </c>
      <c r="B1081" s="395">
        <v>365</v>
      </c>
      <c r="C1081" s="395">
        <v>2008</v>
      </c>
      <c r="D1081" s="395">
        <v>99</v>
      </c>
      <c r="E1081" s="395">
        <v>99</v>
      </c>
      <c r="F1081" s="395">
        <v>99</v>
      </c>
      <c r="G1081" s="395">
        <v>99</v>
      </c>
      <c r="H1081" s="395">
        <v>99</v>
      </c>
      <c r="I1081" s="395">
        <v>99</v>
      </c>
      <c r="J1081" s="395">
        <v>999</v>
      </c>
      <c r="K1081" s="395">
        <v>99</v>
      </c>
      <c r="L1081" s="395">
        <v>99</v>
      </c>
      <c r="M1081" s="395">
        <v>50</v>
      </c>
      <c r="N1081" s="395">
        <v>99</v>
      </c>
      <c r="O1081" s="395">
        <v>99</v>
      </c>
      <c r="P1081" s="395">
        <v>9999</v>
      </c>
      <c r="Q1081" s="395">
        <v>1706</v>
      </c>
      <c r="R1081" s="395">
        <v>9254</v>
      </c>
      <c r="S1081" s="395">
        <v>9254</v>
      </c>
      <c r="T1081" s="395">
        <v>10.999675815863416</v>
      </c>
      <c r="U1081" s="395">
        <v>50</v>
      </c>
      <c r="V1081" s="395">
        <v>90.726577549786015</v>
      </c>
      <c r="W1081" s="395">
        <v>83.740631078452651</v>
      </c>
      <c r="X1081" s="395">
        <v>0</v>
      </c>
      <c r="Y1081" s="395">
        <v>0</v>
      </c>
      <c r="Z1081" s="395"/>
      <c r="AA1081" s="395">
        <v>8.3729888424817887</v>
      </c>
      <c r="AB1081" s="395">
        <v>0</v>
      </c>
      <c r="AC1081" s="395"/>
      <c r="AD1081" s="395">
        <v>0.65419543293259697</v>
      </c>
      <c r="AE1081" s="395">
        <v>0.69104693046648924</v>
      </c>
      <c r="AF1081" s="395"/>
      <c r="AG1081" s="395"/>
      <c r="AH1081" s="395"/>
      <c r="AI1081" s="395"/>
      <c r="AJ1081" s="395"/>
      <c r="AK1081" s="395"/>
      <c r="AL1081" s="395"/>
      <c r="AM1081" s="395"/>
      <c r="AN1081" s="395"/>
      <c r="AO1081" s="395"/>
      <c r="AP1081" s="395"/>
    </row>
    <row r="1082" spans="1:42">
      <c r="A1082" s="395">
        <v>10</v>
      </c>
      <c r="B1082" s="395">
        <v>366</v>
      </c>
      <c r="C1082" s="395">
        <v>2008</v>
      </c>
      <c r="D1082" s="395">
        <v>99</v>
      </c>
      <c r="E1082" s="395">
        <v>99</v>
      </c>
      <c r="F1082" s="395">
        <v>99</v>
      </c>
      <c r="G1082" s="395">
        <v>99</v>
      </c>
      <c r="H1082" s="395">
        <v>99</v>
      </c>
      <c r="I1082" s="395">
        <v>99</v>
      </c>
      <c r="J1082" s="395">
        <v>999</v>
      </c>
      <c r="K1082" s="395">
        <v>99</v>
      </c>
      <c r="L1082" s="395">
        <v>99</v>
      </c>
      <c r="M1082" s="395">
        <v>51</v>
      </c>
      <c r="N1082" s="395">
        <v>99</v>
      </c>
      <c r="O1082" s="395">
        <v>99</v>
      </c>
      <c r="P1082" s="395">
        <v>9999</v>
      </c>
      <c r="Q1082" s="395">
        <v>1996</v>
      </c>
      <c r="R1082" s="395">
        <v>17679</v>
      </c>
      <c r="S1082" s="395">
        <v>17679</v>
      </c>
      <c r="T1082" s="395">
        <v>11</v>
      </c>
      <c r="U1082" s="395">
        <v>51</v>
      </c>
      <c r="V1082" s="395">
        <v>90.117361393140385</v>
      </c>
      <c r="W1082" s="395">
        <v>83.178324565868806</v>
      </c>
      <c r="X1082" s="395">
        <v>0</v>
      </c>
      <c r="Y1082" s="395">
        <v>0</v>
      </c>
      <c r="Z1082" s="395"/>
      <c r="AA1082" s="395">
        <v>8.0936642913794277</v>
      </c>
      <c r="AB1082" s="395">
        <v>0</v>
      </c>
      <c r="AC1082" s="395"/>
      <c r="AD1082" s="395">
        <v>1.2497861528869003</v>
      </c>
      <c r="AE1082" s="395">
        <v>1.3113230093402577</v>
      </c>
      <c r="AF1082" s="395"/>
      <c r="AG1082" s="395"/>
      <c r="AH1082" s="395"/>
      <c r="AI1082" s="395"/>
      <c r="AJ1082" s="395"/>
      <c r="AK1082" s="395"/>
      <c r="AL1082" s="395"/>
      <c r="AM1082" s="395"/>
      <c r="AN1082" s="395"/>
      <c r="AO1082" s="395"/>
      <c r="AP1082" s="395"/>
    </row>
    <row r="1083" spans="1:42">
      <c r="A1083" s="395">
        <v>10</v>
      </c>
      <c r="B1083" s="395">
        <v>367</v>
      </c>
      <c r="C1083" s="395">
        <v>2008</v>
      </c>
      <c r="D1083" s="395">
        <v>99</v>
      </c>
      <c r="E1083" s="395">
        <v>99</v>
      </c>
      <c r="F1083" s="395">
        <v>99</v>
      </c>
      <c r="G1083" s="395">
        <v>99</v>
      </c>
      <c r="H1083" s="395">
        <v>99</v>
      </c>
      <c r="I1083" s="395">
        <v>99</v>
      </c>
      <c r="J1083" s="395">
        <v>999</v>
      </c>
      <c r="K1083" s="395">
        <v>99</v>
      </c>
      <c r="L1083" s="395">
        <v>99</v>
      </c>
      <c r="M1083" s="395">
        <v>52</v>
      </c>
      <c r="N1083" s="395">
        <v>99</v>
      </c>
      <c r="O1083" s="395">
        <v>99</v>
      </c>
      <c r="P1083" s="395">
        <v>9999</v>
      </c>
      <c r="Q1083" s="395">
        <v>2201</v>
      </c>
      <c r="R1083" s="395">
        <v>32819</v>
      </c>
      <c r="S1083" s="395">
        <v>32818</v>
      </c>
      <c r="T1083" s="395">
        <v>11.000091410463449</v>
      </c>
      <c r="U1083" s="395">
        <v>52.001584496313001</v>
      </c>
      <c r="V1083" s="395">
        <v>89.446292553954137</v>
      </c>
      <c r="W1083" s="395">
        <v>82.557946858430512</v>
      </c>
      <c r="X1083" s="395">
        <v>0</v>
      </c>
      <c r="Y1083" s="395">
        <v>0</v>
      </c>
      <c r="Z1083" s="395"/>
      <c r="AA1083" s="395">
        <v>8.0653330335870308</v>
      </c>
      <c r="AB1083" s="395"/>
      <c r="AC1083" s="395"/>
      <c r="AD1083" s="395">
        <v>2.3200821172914301</v>
      </c>
      <c r="AE1083" s="395">
        <v>2.4160883552956394</v>
      </c>
      <c r="AF1083" s="395"/>
      <c r="AG1083" s="395"/>
      <c r="AH1083" s="395"/>
      <c r="AI1083" s="395"/>
      <c r="AJ1083" s="395"/>
      <c r="AK1083" s="395"/>
      <c r="AL1083" s="395"/>
      <c r="AM1083" s="395"/>
      <c r="AN1083" s="395"/>
      <c r="AO1083" s="395"/>
      <c r="AP1083" s="395"/>
    </row>
    <row r="1084" spans="1:42">
      <c r="A1084" s="395">
        <v>10</v>
      </c>
      <c r="B1084" s="395">
        <v>368</v>
      </c>
      <c r="C1084" s="395">
        <v>2008</v>
      </c>
      <c r="D1084" s="395">
        <v>99</v>
      </c>
      <c r="E1084" s="395">
        <v>99</v>
      </c>
      <c r="F1084" s="395">
        <v>99</v>
      </c>
      <c r="G1084" s="395">
        <v>99</v>
      </c>
      <c r="H1084" s="395">
        <v>99</v>
      </c>
      <c r="I1084" s="395">
        <v>99</v>
      </c>
      <c r="J1084" s="395">
        <v>999</v>
      </c>
      <c r="K1084" s="395">
        <v>99</v>
      </c>
      <c r="L1084" s="395">
        <v>99</v>
      </c>
      <c r="M1084" s="395">
        <v>53</v>
      </c>
      <c r="N1084" s="395">
        <v>99</v>
      </c>
      <c r="O1084" s="395">
        <v>99</v>
      </c>
      <c r="P1084" s="395">
        <v>9999</v>
      </c>
      <c r="Q1084" s="395">
        <v>2383</v>
      </c>
      <c r="R1084" s="395">
        <v>57951</v>
      </c>
      <c r="S1084" s="395">
        <v>57950</v>
      </c>
      <c r="T1084" s="395">
        <v>11.000155303618577</v>
      </c>
      <c r="U1084" s="395">
        <v>53.000914581535824</v>
      </c>
      <c r="V1084" s="395">
        <v>88.535207528439813</v>
      </c>
      <c r="W1084" s="395">
        <v>81.717344262295143</v>
      </c>
      <c r="X1084" s="395">
        <v>0</v>
      </c>
      <c r="Y1084" s="395">
        <v>0</v>
      </c>
      <c r="Z1084" s="395"/>
      <c r="AA1084" s="395">
        <v>8.1154590571357854</v>
      </c>
      <c r="AB1084" s="395"/>
      <c r="AC1084" s="395"/>
      <c r="AD1084" s="395">
        <v>4.0967451408987374</v>
      </c>
      <c r="AE1084" s="395">
        <v>4.2228874046951494</v>
      </c>
      <c r="AF1084" s="395"/>
      <c r="AG1084" s="395"/>
      <c r="AH1084" s="395"/>
      <c r="AI1084" s="395"/>
      <c r="AJ1084" s="395"/>
      <c r="AK1084" s="395"/>
      <c r="AL1084" s="395"/>
      <c r="AM1084" s="395"/>
      <c r="AN1084" s="395"/>
      <c r="AO1084" s="395"/>
      <c r="AP1084" s="395"/>
    </row>
    <row r="1085" spans="1:42">
      <c r="A1085" s="395">
        <v>10</v>
      </c>
      <c r="B1085" s="395">
        <v>369</v>
      </c>
      <c r="C1085" s="395">
        <v>2008</v>
      </c>
      <c r="D1085" s="395">
        <v>99</v>
      </c>
      <c r="E1085" s="395">
        <v>99</v>
      </c>
      <c r="F1085" s="395">
        <v>99</v>
      </c>
      <c r="G1085" s="395">
        <v>99</v>
      </c>
      <c r="H1085" s="395">
        <v>99</v>
      </c>
      <c r="I1085" s="395">
        <v>99</v>
      </c>
      <c r="J1085" s="395">
        <v>999</v>
      </c>
      <c r="K1085" s="395">
        <v>99</v>
      </c>
      <c r="L1085" s="395">
        <v>99</v>
      </c>
      <c r="M1085" s="395">
        <v>54</v>
      </c>
      <c r="N1085" s="395">
        <v>99</v>
      </c>
      <c r="O1085" s="395">
        <v>99</v>
      </c>
      <c r="P1085" s="395">
        <v>9999</v>
      </c>
      <c r="Q1085" s="395">
        <v>2501</v>
      </c>
      <c r="R1085" s="395">
        <v>95697</v>
      </c>
      <c r="S1085" s="395">
        <v>95696</v>
      </c>
      <c r="T1085" s="395">
        <v>11.000250791560868</v>
      </c>
      <c r="U1085" s="395">
        <v>54.000564286908563</v>
      </c>
      <c r="V1085" s="395">
        <v>87.932829411230443</v>
      </c>
      <c r="W1085" s="395">
        <v>81.161606545728148</v>
      </c>
      <c r="X1085" s="395">
        <v>0</v>
      </c>
      <c r="Y1085" s="395">
        <v>0</v>
      </c>
      <c r="Z1085" s="395"/>
      <c r="AA1085" s="395">
        <v>8.1439186959822649</v>
      </c>
      <c r="AB1085" s="395"/>
      <c r="AC1085" s="395"/>
      <c r="AD1085" s="395">
        <v>6.7651329528150734</v>
      </c>
      <c r="AE1085" s="395">
        <v>6.9260598124076402</v>
      </c>
      <c r="AF1085" s="395"/>
      <c r="AG1085" s="395"/>
      <c r="AH1085" s="395"/>
      <c r="AI1085" s="395"/>
      <c r="AJ1085" s="395"/>
      <c r="AK1085" s="395"/>
      <c r="AL1085" s="395"/>
      <c r="AM1085" s="395"/>
      <c r="AN1085" s="395"/>
      <c r="AO1085" s="395"/>
      <c r="AP1085" s="395"/>
    </row>
    <row r="1086" spans="1:42">
      <c r="A1086" s="395">
        <v>10</v>
      </c>
      <c r="B1086" s="395">
        <v>370</v>
      </c>
      <c r="C1086" s="395">
        <v>2008</v>
      </c>
      <c r="D1086" s="395">
        <v>99</v>
      </c>
      <c r="E1086" s="395">
        <v>99</v>
      </c>
      <c r="F1086" s="395">
        <v>99</v>
      </c>
      <c r="G1086" s="395">
        <v>99</v>
      </c>
      <c r="H1086" s="395">
        <v>99</v>
      </c>
      <c r="I1086" s="395">
        <v>99</v>
      </c>
      <c r="J1086" s="395">
        <v>999</v>
      </c>
      <c r="K1086" s="395">
        <v>99</v>
      </c>
      <c r="L1086" s="395">
        <v>99</v>
      </c>
      <c r="M1086" s="395">
        <v>55</v>
      </c>
      <c r="N1086" s="395">
        <v>99</v>
      </c>
      <c r="O1086" s="395">
        <v>99</v>
      </c>
      <c r="P1086" s="395">
        <v>9999</v>
      </c>
      <c r="Q1086" s="395">
        <v>2571</v>
      </c>
      <c r="R1086" s="395">
        <v>143024</v>
      </c>
      <c r="S1086" s="395">
        <v>143020</v>
      </c>
      <c r="T1086" s="395">
        <v>13.999349759480928</v>
      </c>
      <c r="U1086" s="395">
        <v>55.001538246399114</v>
      </c>
      <c r="V1086" s="395">
        <v>87.222324405001373</v>
      </c>
      <c r="W1086" s="395">
        <v>80.505210460075006</v>
      </c>
      <c r="X1086" s="395">
        <v>0</v>
      </c>
      <c r="Y1086" s="395">
        <v>0</v>
      </c>
      <c r="Z1086" s="395"/>
      <c r="AA1086" s="395">
        <v>8.2090117544045214</v>
      </c>
      <c r="AB1086" s="395"/>
      <c r="AC1086" s="395"/>
      <c r="AD1086" s="395">
        <v>10.110832893856898</v>
      </c>
      <c r="AE1086" s="395">
        <v>10.267449631047594</v>
      </c>
      <c r="AF1086" s="395"/>
      <c r="AG1086" s="395"/>
      <c r="AH1086" s="395"/>
      <c r="AI1086" s="395"/>
      <c r="AJ1086" s="395"/>
      <c r="AK1086" s="395"/>
      <c r="AL1086" s="395"/>
      <c r="AM1086" s="395"/>
      <c r="AN1086" s="395"/>
      <c r="AO1086" s="395"/>
      <c r="AP1086" s="395"/>
    </row>
    <row r="1087" spans="1:42">
      <c r="A1087" s="395">
        <v>10</v>
      </c>
      <c r="B1087" s="395">
        <v>371</v>
      </c>
      <c r="C1087" s="395">
        <v>2008</v>
      </c>
      <c r="D1087" s="395">
        <v>99</v>
      </c>
      <c r="E1087" s="395">
        <v>99</v>
      </c>
      <c r="F1087" s="395">
        <v>99</v>
      </c>
      <c r="G1087" s="395">
        <v>99</v>
      </c>
      <c r="H1087" s="395">
        <v>99</v>
      </c>
      <c r="I1087" s="395">
        <v>99</v>
      </c>
      <c r="J1087" s="395">
        <v>999</v>
      </c>
      <c r="K1087" s="395">
        <v>99</v>
      </c>
      <c r="L1087" s="395">
        <v>99</v>
      </c>
      <c r="M1087" s="395">
        <v>56</v>
      </c>
      <c r="N1087" s="395">
        <v>99</v>
      </c>
      <c r="O1087" s="395">
        <v>99</v>
      </c>
      <c r="P1087" s="395">
        <v>9999</v>
      </c>
      <c r="Q1087" s="395">
        <v>2644</v>
      </c>
      <c r="R1087" s="395">
        <v>191966</v>
      </c>
      <c r="S1087" s="395">
        <v>191964</v>
      </c>
      <c r="T1087" s="395">
        <v>13.999812466790992</v>
      </c>
      <c r="U1087" s="395">
        <v>56.00058344272886</v>
      </c>
      <c r="V1087" s="395">
        <v>86.45421689192456</v>
      </c>
      <c r="W1087" s="395">
        <v>79.796850451126943</v>
      </c>
      <c r="X1087" s="395">
        <v>0</v>
      </c>
      <c r="Y1087" s="395">
        <v>0</v>
      </c>
      <c r="Z1087" s="395"/>
      <c r="AA1087" s="395">
        <v>8.3884041388754014</v>
      </c>
      <c r="AB1087" s="395"/>
      <c r="AC1087" s="395"/>
      <c r="AD1087" s="395">
        <v>13.570702450652576</v>
      </c>
      <c r="AE1087" s="395">
        <v>13.65989492708872</v>
      </c>
      <c r="AF1087" s="395"/>
      <c r="AG1087" s="395"/>
      <c r="AH1087" s="395"/>
      <c r="AI1087" s="395"/>
      <c r="AJ1087" s="395"/>
      <c r="AK1087" s="395"/>
      <c r="AL1087" s="395"/>
      <c r="AM1087" s="395"/>
      <c r="AN1087" s="395"/>
      <c r="AO1087" s="395"/>
      <c r="AP1087" s="395"/>
    </row>
    <row r="1088" spans="1:42">
      <c r="A1088" s="395">
        <v>10</v>
      </c>
      <c r="B1088" s="395">
        <v>372</v>
      </c>
      <c r="C1088" s="395">
        <v>2008</v>
      </c>
      <c r="D1088" s="395">
        <v>99</v>
      </c>
      <c r="E1088" s="395">
        <v>99</v>
      </c>
      <c r="F1088" s="395">
        <v>99</v>
      </c>
      <c r="G1088" s="395">
        <v>99</v>
      </c>
      <c r="H1088" s="395">
        <v>99</v>
      </c>
      <c r="I1088" s="395">
        <v>99</v>
      </c>
      <c r="J1088" s="395">
        <v>999</v>
      </c>
      <c r="K1088" s="395">
        <v>99</v>
      </c>
      <c r="L1088" s="395">
        <v>99</v>
      </c>
      <c r="M1088" s="395">
        <v>57</v>
      </c>
      <c r="N1088" s="395">
        <v>99</v>
      </c>
      <c r="O1088" s="395">
        <v>99</v>
      </c>
      <c r="P1088" s="395">
        <v>9999</v>
      </c>
      <c r="Q1088" s="395">
        <v>2662</v>
      </c>
      <c r="R1088" s="395">
        <v>224778</v>
      </c>
      <c r="S1088" s="395">
        <v>224769</v>
      </c>
      <c r="T1088" s="395">
        <v>13.999879881483063</v>
      </c>
      <c r="U1088" s="395">
        <v>57.0022823432057</v>
      </c>
      <c r="V1088" s="395">
        <v>85.681660015781148</v>
      </c>
      <c r="W1088" s="395">
        <v>79.082700461362251</v>
      </c>
      <c r="X1088" s="395">
        <v>0</v>
      </c>
      <c r="Y1088" s="395">
        <v>0</v>
      </c>
      <c r="Z1088" s="395"/>
      <c r="AA1088" s="395">
        <v>8.5667662103548725</v>
      </c>
      <c r="AB1088" s="395"/>
      <c r="AC1088" s="395"/>
      <c r="AD1088" s="395">
        <v>15.890289715120298</v>
      </c>
      <c r="AE1088" s="395">
        <v>15.851111536561708</v>
      </c>
      <c r="AF1088" s="395"/>
      <c r="AG1088" s="395"/>
      <c r="AH1088" s="395"/>
      <c r="AI1088" s="395"/>
      <c r="AJ1088" s="395"/>
      <c r="AK1088" s="395"/>
      <c r="AL1088" s="395"/>
      <c r="AM1088" s="395"/>
      <c r="AN1088" s="395"/>
      <c r="AO1088" s="395"/>
      <c r="AP1088" s="395"/>
    </row>
    <row r="1089" spans="1:42">
      <c r="A1089" s="395">
        <v>10</v>
      </c>
      <c r="B1089" s="395">
        <v>373</v>
      </c>
      <c r="C1089" s="395">
        <v>2008</v>
      </c>
      <c r="D1089" s="395">
        <v>99</v>
      </c>
      <c r="E1089" s="395">
        <v>99</v>
      </c>
      <c r="F1089" s="395">
        <v>99</v>
      </c>
      <c r="G1089" s="395">
        <v>99</v>
      </c>
      <c r="H1089" s="395">
        <v>99</v>
      </c>
      <c r="I1089" s="395">
        <v>99</v>
      </c>
      <c r="J1089" s="395">
        <v>999</v>
      </c>
      <c r="K1089" s="395">
        <v>99</v>
      </c>
      <c r="L1089" s="395">
        <v>99</v>
      </c>
      <c r="M1089" s="395">
        <v>58</v>
      </c>
      <c r="N1089" s="395">
        <v>99</v>
      </c>
      <c r="O1089" s="395">
        <v>99</v>
      </c>
      <c r="P1089" s="395">
        <v>9999</v>
      </c>
      <c r="Q1089" s="395">
        <v>2669</v>
      </c>
      <c r="R1089" s="395">
        <v>226998</v>
      </c>
      <c r="S1089" s="395">
        <v>226988</v>
      </c>
      <c r="T1089" s="395">
        <v>13.99968281658869</v>
      </c>
      <c r="U1089" s="395">
        <v>58.002555201156007</v>
      </c>
      <c r="V1089" s="395">
        <v>84.890390204143387</v>
      </c>
      <c r="W1089" s="395">
        <v>78.352216416726492</v>
      </c>
      <c r="X1089" s="395">
        <v>0</v>
      </c>
      <c r="Y1089" s="395">
        <v>0</v>
      </c>
      <c r="Z1089" s="395"/>
      <c r="AA1089" s="395">
        <v>8.7999160331443349</v>
      </c>
      <c r="AB1089" s="395"/>
      <c r="AC1089" s="395"/>
      <c r="AD1089" s="395">
        <v>16.047228753494014</v>
      </c>
      <c r="AE1089" s="395">
        <v>15.8597377651824</v>
      </c>
      <c r="AF1089" s="395"/>
      <c r="AG1089" s="395"/>
      <c r="AH1089" s="395"/>
      <c r="AI1089" s="395"/>
      <c r="AJ1089" s="395"/>
      <c r="AK1089" s="395"/>
      <c r="AL1089" s="395"/>
      <c r="AM1089" s="395"/>
      <c r="AN1089" s="395"/>
      <c r="AO1089" s="395"/>
      <c r="AP1089" s="395"/>
    </row>
    <row r="1090" spans="1:42">
      <c r="A1090" s="395">
        <v>10</v>
      </c>
      <c r="B1090" s="395">
        <v>374</v>
      </c>
      <c r="C1090" s="395">
        <v>2008</v>
      </c>
      <c r="D1090" s="395">
        <v>99</v>
      </c>
      <c r="E1090" s="395">
        <v>99</v>
      </c>
      <c r="F1090" s="395">
        <v>99</v>
      </c>
      <c r="G1090" s="395">
        <v>99</v>
      </c>
      <c r="H1090" s="395">
        <v>99</v>
      </c>
      <c r="I1090" s="395">
        <v>99</v>
      </c>
      <c r="J1090" s="395">
        <v>999</v>
      </c>
      <c r="K1090" s="395">
        <v>99</v>
      </c>
      <c r="L1090" s="395">
        <v>99</v>
      </c>
      <c r="M1090" s="395">
        <v>59</v>
      </c>
      <c r="N1090" s="395">
        <v>99</v>
      </c>
      <c r="O1090" s="395">
        <v>99</v>
      </c>
      <c r="P1090" s="395">
        <v>9999</v>
      </c>
      <c r="Q1090" s="395">
        <v>2615</v>
      </c>
      <c r="R1090" s="395">
        <v>189701</v>
      </c>
      <c r="S1090" s="395">
        <v>189697</v>
      </c>
      <c r="T1090" s="395">
        <v>13.999952556918515</v>
      </c>
      <c r="U1090" s="395">
        <v>59.001244089258115</v>
      </c>
      <c r="V1090" s="395">
        <v>84.306388683453378</v>
      </c>
      <c r="W1090" s="395">
        <v>77.814037649514816</v>
      </c>
      <c r="X1090" s="395">
        <v>0</v>
      </c>
      <c r="Y1090" s="395">
        <v>0</v>
      </c>
      <c r="Z1090" s="395"/>
      <c r="AA1090" s="395">
        <v>8.994422692903461</v>
      </c>
      <c r="AB1090" s="395"/>
      <c r="AC1090" s="395"/>
      <c r="AD1090" s="395">
        <v>13.41058221555506</v>
      </c>
      <c r="AE1090" s="395">
        <v>13.16316214751741</v>
      </c>
      <c r="AF1090" s="395"/>
      <c r="AG1090" s="395"/>
      <c r="AH1090" s="395"/>
      <c r="AI1090" s="395"/>
      <c r="AJ1090" s="395"/>
      <c r="AK1090" s="395"/>
      <c r="AL1090" s="395"/>
      <c r="AM1090" s="395"/>
      <c r="AN1090" s="395"/>
      <c r="AO1090" s="395"/>
      <c r="AP1090" s="395"/>
    </row>
    <row r="1091" spans="1:42">
      <c r="A1091" s="395">
        <v>10</v>
      </c>
      <c r="B1091" s="395">
        <v>375</v>
      </c>
      <c r="C1091" s="395">
        <v>2008</v>
      </c>
      <c r="D1091" s="395">
        <v>99</v>
      </c>
      <c r="E1091" s="395">
        <v>99</v>
      </c>
      <c r="F1091" s="395">
        <v>99</v>
      </c>
      <c r="G1091" s="395">
        <v>99</v>
      </c>
      <c r="H1091" s="395">
        <v>99</v>
      </c>
      <c r="I1091" s="395">
        <v>99</v>
      </c>
      <c r="J1091" s="395">
        <v>999</v>
      </c>
      <c r="K1091" s="395">
        <v>99</v>
      </c>
      <c r="L1091" s="395">
        <v>99</v>
      </c>
      <c r="M1091" s="395">
        <v>60</v>
      </c>
      <c r="N1091" s="395">
        <v>99</v>
      </c>
      <c r="O1091" s="395">
        <v>99</v>
      </c>
      <c r="P1091" s="395">
        <v>9999</v>
      </c>
      <c r="Q1091" s="395">
        <v>2558</v>
      </c>
      <c r="R1091" s="395">
        <v>126590</v>
      </c>
      <c r="S1091" s="395">
        <v>126586</v>
      </c>
      <c r="T1091" s="395">
        <v>16.999620823129789</v>
      </c>
      <c r="U1091" s="395">
        <v>60.001895944259267</v>
      </c>
      <c r="V1091" s="395">
        <v>84.203759642405771</v>
      </c>
      <c r="W1091" s="395">
        <v>77.718943643057855</v>
      </c>
      <c r="X1091" s="395">
        <v>0</v>
      </c>
      <c r="Y1091" s="395">
        <v>0</v>
      </c>
      <c r="Z1091" s="395"/>
      <c r="AA1091" s="395">
        <v>9.0136229654346938</v>
      </c>
      <c r="AB1091" s="395"/>
      <c r="AC1091" s="395"/>
      <c r="AD1091" s="395">
        <v>8.949059850328231</v>
      </c>
      <c r="AE1091" s="395">
        <v>8.7731263367103995</v>
      </c>
      <c r="AF1091" s="395"/>
      <c r="AG1091" s="395"/>
      <c r="AH1091" s="395"/>
      <c r="AI1091" s="395"/>
      <c r="AJ1091" s="395"/>
      <c r="AK1091" s="395"/>
      <c r="AL1091" s="395"/>
      <c r="AM1091" s="395"/>
      <c r="AN1091" s="395"/>
      <c r="AO1091" s="395"/>
      <c r="AP1091" s="395"/>
    </row>
    <row r="1092" spans="1:42">
      <c r="A1092" s="395">
        <v>10</v>
      </c>
      <c r="B1092" s="395">
        <v>376</v>
      </c>
      <c r="C1092" s="395">
        <v>2008</v>
      </c>
      <c r="D1092" s="395">
        <v>99</v>
      </c>
      <c r="E1092" s="395">
        <v>99</v>
      </c>
      <c r="F1092" s="395">
        <v>99</v>
      </c>
      <c r="G1092" s="395">
        <v>99</v>
      </c>
      <c r="H1092" s="395">
        <v>99</v>
      </c>
      <c r="I1092" s="395">
        <v>99</v>
      </c>
      <c r="J1092" s="395">
        <v>999</v>
      </c>
      <c r="K1092" s="395">
        <v>99</v>
      </c>
      <c r="L1092" s="395">
        <v>99</v>
      </c>
      <c r="M1092" s="395">
        <v>61</v>
      </c>
      <c r="N1092" s="395">
        <v>99</v>
      </c>
      <c r="O1092" s="395">
        <v>99</v>
      </c>
      <c r="P1092" s="395">
        <v>9999</v>
      </c>
      <c r="Q1092" s="395">
        <v>2372</v>
      </c>
      <c r="R1092" s="395">
        <v>60162</v>
      </c>
      <c r="S1092" s="395">
        <v>60161</v>
      </c>
      <c r="T1092" s="395">
        <v>16.999800538545923</v>
      </c>
      <c r="U1092" s="395">
        <v>61.001013945911794</v>
      </c>
      <c r="V1092" s="395">
        <v>84.508852131577655</v>
      </c>
      <c r="W1092" s="395">
        <v>78.001050514453468</v>
      </c>
      <c r="X1092" s="395">
        <v>0</v>
      </c>
      <c r="Y1092" s="395">
        <v>0</v>
      </c>
      <c r="Z1092" s="395"/>
      <c r="AA1092" s="395">
        <v>8.9290084701966492</v>
      </c>
      <c r="AB1092" s="395"/>
      <c r="AC1092" s="395"/>
      <c r="AD1092" s="395">
        <v>4.2530479399276961</v>
      </c>
      <c r="AE1092" s="395">
        <v>4.1846324251660514</v>
      </c>
      <c r="AF1092" s="395"/>
      <c r="AG1092" s="395"/>
      <c r="AH1092" s="395"/>
      <c r="AI1092" s="395"/>
      <c r="AJ1092" s="395"/>
      <c r="AK1092" s="395"/>
      <c r="AL1092" s="395"/>
      <c r="AM1092" s="395"/>
      <c r="AN1092" s="395"/>
      <c r="AO1092" s="395"/>
      <c r="AP1092" s="395"/>
    </row>
    <row r="1093" spans="1:42">
      <c r="A1093" s="395">
        <v>10</v>
      </c>
      <c r="B1093" s="395">
        <v>377</v>
      </c>
      <c r="C1093" s="395">
        <v>2008</v>
      </c>
      <c r="D1093" s="395">
        <v>99</v>
      </c>
      <c r="E1093" s="395">
        <v>99</v>
      </c>
      <c r="F1093" s="395">
        <v>99</v>
      </c>
      <c r="G1093" s="395">
        <v>99</v>
      </c>
      <c r="H1093" s="395">
        <v>99</v>
      </c>
      <c r="I1093" s="395">
        <v>99</v>
      </c>
      <c r="J1093" s="395">
        <v>999</v>
      </c>
      <c r="K1093" s="395">
        <v>99</v>
      </c>
      <c r="L1093" s="395">
        <v>99</v>
      </c>
      <c r="M1093" s="395">
        <v>62</v>
      </c>
      <c r="N1093" s="395">
        <v>99</v>
      </c>
      <c r="O1093" s="395">
        <v>99</v>
      </c>
      <c r="P1093" s="395">
        <v>9999</v>
      </c>
      <c r="Q1093" s="395">
        <v>2044</v>
      </c>
      <c r="R1093" s="395">
        <v>20953</v>
      </c>
      <c r="S1093" s="395">
        <v>20953</v>
      </c>
      <c r="T1093" s="395">
        <v>16.999427289648256</v>
      </c>
      <c r="U1093" s="395">
        <v>62</v>
      </c>
      <c r="V1093" s="395">
        <v>85.203452043185948</v>
      </c>
      <c r="W1093" s="395">
        <v>78.642786235861223</v>
      </c>
      <c r="X1093" s="395">
        <v>0</v>
      </c>
      <c r="Y1093" s="395">
        <v>0</v>
      </c>
      <c r="Z1093" s="395"/>
      <c r="AA1093" s="395">
        <v>8.8135412646351607</v>
      </c>
      <c r="AB1093" s="395">
        <v>0</v>
      </c>
      <c r="AC1093" s="395"/>
      <c r="AD1093" s="395">
        <v>1.4812358878578669</v>
      </c>
      <c r="AE1093" s="395">
        <v>1.4694233011697484</v>
      </c>
      <c r="AF1093" s="395"/>
      <c r="AG1093" s="395"/>
      <c r="AH1093" s="395"/>
      <c r="AI1093" s="395"/>
      <c r="AJ1093" s="395"/>
      <c r="AK1093" s="395"/>
      <c r="AL1093" s="395"/>
      <c r="AM1093" s="395"/>
      <c r="AN1093" s="395"/>
      <c r="AO1093" s="395"/>
      <c r="AP1093" s="395"/>
    </row>
    <row r="1094" spans="1:42">
      <c r="A1094" s="395">
        <v>10</v>
      </c>
      <c r="B1094" s="395">
        <v>378</v>
      </c>
      <c r="C1094" s="395">
        <v>2008</v>
      </c>
      <c r="D1094" s="395">
        <v>99</v>
      </c>
      <c r="E1094" s="395">
        <v>99</v>
      </c>
      <c r="F1094" s="395">
        <v>99</v>
      </c>
      <c r="G1094" s="395">
        <v>99</v>
      </c>
      <c r="H1094" s="395">
        <v>99</v>
      </c>
      <c r="I1094" s="395">
        <v>99</v>
      </c>
      <c r="J1094" s="395">
        <v>999</v>
      </c>
      <c r="K1094" s="395">
        <v>99</v>
      </c>
      <c r="L1094" s="395">
        <v>99</v>
      </c>
      <c r="M1094" s="395">
        <v>63</v>
      </c>
      <c r="N1094" s="395">
        <v>99</v>
      </c>
      <c r="O1094" s="395">
        <v>99</v>
      </c>
      <c r="P1094" s="395">
        <v>9999</v>
      </c>
      <c r="Q1094" s="395">
        <v>1328</v>
      </c>
      <c r="R1094" s="395">
        <v>5079</v>
      </c>
      <c r="S1094" s="395">
        <v>5078</v>
      </c>
      <c r="T1094" s="395">
        <v>17</v>
      </c>
      <c r="U1094" s="395">
        <v>63.012406459235919</v>
      </c>
      <c r="V1094" s="395">
        <v>86.018864116318596</v>
      </c>
      <c r="W1094" s="395">
        <v>79.388912957857372</v>
      </c>
      <c r="X1094" s="395">
        <v>0</v>
      </c>
      <c r="Y1094" s="395">
        <v>0</v>
      </c>
      <c r="Z1094" s="395"/>
      <c r="AA1094" s="395">
        <v>8.9892100411638562</v>
      </c>
      <c r="AB1094" s="395"/>
      <c r="AC1094" s="395"/>
      <c r="AD1094" s="395">
        <v>0.35905107022527111</v>
      </c>
      <c r="AE1094" s="395">
        <v>0.3594962541448925</v>
      </c>
      <c r="AF1094" s="395"/>
      <c r="AG1094" s="395"/>
      <c r="AH1094" s="395"/>
      <c r="AI1094" s="395"/>
      <c r="AJ1094" s="395"/>
      <c r="AK1094" s="395"/>
      <c r="AL1094" s="395"/>
      <c r="AM1094" s="395"/>
      <c r="AN1094" s="395"/>
      <c r="AO1094" s="395"/>
      <c r="AP1094" s="395"/>
    </row>
    <row r="1095" spans="1:42">
      <c r="A1095" s="395">
        <v>10</v>
      </c>
      <c r="B1095" s="395">
        <v>379</v>
      </c>
      <c r="C1095" s="395">
        <v>2008</v>
      </c>
      <c r="D1095" s="395">
        <v>99</v>
      </c>
      <c r="E1095" s="395">
        <v>99</v>
      </c>
      <c r="F1095" s="395">
        <v>99</v>
      </c>
      <c r="G1095" s="395">
        <v>99</v>
      </c>
      <c r="H1095" s="395">
        <v>99</v>
      </c>
      <c r="I1095" s="395">
        <v>99</v>
      </c>
      <c r="J1095" s="395">
        <v>999</v>
      </c>
      <c r="K1095" s="395">
        <v>99</v>
      </c>
      <c r="L1095" s="395">
        <v>99</v>
      </c>
      <c r="M1095" s="395">
        <v>64</v>
      </c>
      <c r="N1095" s="395">
        <v>99</v>
      </c>
      <c r="O1095" s="395">
        <v>99</v>
      </c>
      <c r="P1095" s="395">
        <v>9999</v>
      </c>
      <c r="Q1095" s="395">
        <v>628</v>
      </c>
      <c r="R1095" s="395">
        <v>1157</v>
      </c>
      <c r="S1095" s="395">
        <v>1157</v>
      </c>
      <c r="T1095" s="395">
        <v>17</v>
      </c>
      <c r="U1095" s="395">
        <v>64</v>
      </c>
      <c r="V1095" s="395">
        <v>86.837948106162528</v>
      </c>
      <c r="W1095" s="395">
        <v>80.151426101987994</v>
      </c>
      <c r="X1095" s="395">
        <v>0</v>
      </c>
      <c r="Y1095" s="395">
        <v>0</v>
      </c>
      <c r="Z1095" s="395"/>
      <c r="AA1095" s="395">
        <v>9.7164692871370626</v>
      </c>
      <c r="AB1095" s="395">
        <v>0</v>
      </c>
      <c r="AC1095" s="395"/>
      <c r="AD1095" s="395">
        <v>8.1792102431706787E-2</v>
      </c>
      <c r="AE1095" s="395">
        <v>8.2696366984459826E-2</v>
      </c>
      <c r="AF1095" s="395"/>
      <c r="AG1095" s="395"/>
      <c r="AH1095" s="395"/>
      <c r="AI1095" s="395"/>
      <c r="AJ1095" s="395"/>
      <c r="AK1095" s="395"/>
      <c r="AL1095" s="395"/>
      <c r="AM1095" s="395"/>
      <c r="AN1095" s="395"/>
      <c r="AO1095" s="395"/>
      <c r="AP1095" s="395"/>
    </row>
    <row r="1096" spans="1:42">
      <c r="A1096" s="395">
        <v>10</v>
      </c>
      <c r="B1096" s="395">
        <v>380</v>
      </c>
      <c r="C1096" s="395">
        <v>2008</v>
      </c>
      <c r="D1096" s="395">
        <v>99</v>
      </c>
      <c r="E1096" s="395">
        <v>99</v>
      </c>
      <c r="F1096" s="395">
        <v>99</v>
      </c>
      <c r="G1096" s="395">
        <v>99</v>
      </c>
      <c r="H1096" s="395">
        <v>99</v>
      </c>
      <c r="I1096" s="395">
        <v>99</v>
      </c>
      <c r="J1096" s="395">
        <v>999</v>
      </c>
      <c r="K1096" s="395">
        <v>99</v>
      </c>
      <c r="L1096" s="395">
        <v>99</v>
      </c>
      <c r="M1096" s="395">
        <v>65</v>
      </c>
      <c r="N1096" s="395">
        <v>99</v>
      </c>
      <c r="O1096" s="395">
        <v>99</v>
      </c>
      <c r="P1096" s="395">
        <v>9999</v>
      </c>
      <c r="Q1096" s="395">
        <v>85</v>
      </c>
      <c r="R1096" s="395">
        <v>91</v>
      </c>
      <c r="S1096" s="395">
        <v>91</v>
      </c>
      <c r="T1096" s="395">
        <v>17</v>
      </c>
      <c r="U1096" s="395">
        <v>65</v>
      </c>
      <c r="V1096" s="395">
        <v>83.237888871691652</v>
      </c>
      <c r="W1096" s="395">
        <v>76.828571428571493</v>
      </c>
      <c r="X1096" s="395">
        <v>0</v>
      </c>
      <c r="Y1096" s="395">
        <v>0</v>
      </c>
      <c r="Z1096" s="395"/>
      <c r="AA1096" s="395">
        <v>10.081026523195691</v>
      </c>
      <c r="AB1096" s="395">
        <v>0</v>
      </c>
      <c r="AC1096" s="395"/>
      <c r="AD1096" s="395">
        <v>6.4330867081117699E-3</v>
      </c>
      <c r="AE1096" s="395">
        <v>6.2345622820153745E-3</v>
      </c>
      <c r="AF1096" s="395"/>
      <c r="AG1096" s="395"/>
      <c r="AH1096" s="395"/>
      <c r="AI1096" s="395"/>
      <c r="AJ1096" s="395"/>
      <c r="AK1096" s="395"/>
      <c r="AL1096" s="395"/>
      <c r="AM1096" s="395"/>
      <c r="AN1096" s="395"/>
      <c r="AO1096" s="395"/>
      <c r="AP1096" s="395"/>
    </row>
    <row r="1097" spans="1:42">
      <c r="A1097" s="395">
        <v>10</v>
      </c>
      <c r="B1097" s="395">
        <v>381</v>
      </c>
      <c r="C1097" s="395">
        <v>2008</v>
      </c>
      <c r="D1097" s="395">
        <v>99</v>
      </c>
      <c r="E1097" s="395">
        <v>99</v>
      </c>
      <c r="F1097" s="395">
        <v>99</v>
      </c>
      <c r="G1097" s="395">
        <v>99</v>
      </c>
      <c r="H1097" s="395">
        <v>99</v>
      </c>
      <c r="I1097" s="395">
        <v>99</v>
      </c>
      <c r="J1097" s="395">
        <v>999</v>
      </c>
      <c r="K1097" s="395">
        <v>99</v>
      </c>
      <c r="L1097" s="395">
        <v>99</v>
      </c>
      <c r="M1097" s="395">
        <v>66</v>
      </c>
      <c r="N1097" s="395">
        <v>99</v>
      </c>
      <c r="O1097" s="395">
        <v>99</v>
      </c>
      <c r="P1097" s="395">
        <v>9999</v>
      </c>
      <c r="Q1097" s="395"/>
      <c r="R1097" s="395"/>
      <c r="S1097" s="395"/>
      <c r="T1097" s="395"/>
      <c r="U1097" s="395"/>
      <c r="V1097" s="395"/>
      <c r="W1097" s="395"/>
      <c r="X1097" s="395"/>
      <c r="Y1097" s="395"/>
      <c r="Z1097" s="395"/>
      <c r="AA1097" s="395"/>
      <c r="AB1097" s="395"/>
      <c r="AC1097" s="395"/>
      <c r="AD1097" s="395"/>
      <c r="AE1097" s="395"/>
      <c r="AF1097" s="395"/>
      <c r="AG1097" s="395"/>
      <c r="AH1097" s="395"/>
      <c r="AI1097" s="395"/>
      <c r="AJ1097" s="395"/>
      <c r="AK1097" s="395"/>
      <c r="AL1097" s="395"/>
      <c r="AM1097" s="395"/>
      <c r="AN1097" s="395"/>
      <c r="AO1097" s="395"/>
      <c r="AP1097" s="395"/>
    </row>
    <row r="1098" spans="1:42">
      <c r="A1098" s="395">
        <v>10</v>
      </c>
      <c r="B1098" s="395">
        <v>382</v>
      </c>
      <c r="C1098" s="395">
        <v>2008</v>
      </c>
      <c r="D1098" s="395">
        <v>99</v>
      </c>
      <c r="E1098" s="395">
        <v>99</v>
      </c>
      <c r="F1098" s="395">
        <v>99</v>
      </c>
      <c r="G1098" s="395">
        <v>99</v>
      </c>
      <c r="H1098" s="395">
        <v>99</v>
      </c>
      <c r="I1098" s="395">
        <v>99</v>
      </c>
      <c r="J1098" s="395">
        <v>999</v>
      </c>
      <c r="K1098" s="395">
        <v>99</v>
      </c>
      <c r="L1098" s="395">
        <v>99</v>
      </c>
      <c r="M1098" s="395">
        <v>67</v>
      </c>
      <c r="N1098" s="395">
        <v>99</v>
      </c>
      <c r="O1098" s="395">
        <v>99</v>
      </c>
      <c r="P1098" s="395">
        <v>9999</v>
      </c>
      <c r="Q1098" s="395"/>
      <c r="R1098" s="395"/>
      <c r="S1098" s="395"/>
      <c r="T1098" s="395"/>
      <c r="U1098" s="395"/>
      <c r="V1098" s="395"/>
      <c r="W1098" s="395"/>
      <c r="X1098" s="395"/>
      <c r="Y1098" s="395"/>
      <c r="Z1098" s="395"/>
      <c r="AA1098" s="395"/>
      <c r="AB1098" s="395"/>
      <c r="AC1098" s="395"/>
      <c r="AD1098" s="395"/>
      <c r="AE1098" s="395"/>
      <c r="AF1098" s="395"/>
      <c r="AG1098" s="395"/>
      <c r="AH1098" s="395"/>
      <c r="AI1098" s="395"/>
      <c r="AJ1098" s="395"/>
      <c r="AK1098" s="395"/>
      <c r="AL1098" s="395"/>
      <c r="AM1098" s="395"/>
      <c r="AN1098" s="395"/>
      <c r="AO1098" s="395"/>
      <c r="AP1098" s="395"/>
    </row>
    <row r="1099" spans="1:42">
      <c r="A1099" s="395">
        <v>10</v>
      </c>
      <c r="B1099" s="395">
        <v>383</v>
      </c>
      <c r="C1099" s="395">
        <v>2008</v>
      </c>
      <c r="D1099" s="395">
        <v>99</v>
      </c>
      <c r="E1099" s="395">
        <v>99</v>
      </c>
      <c r="F1099" s="395">
        <v>99</v>
      </c>
      <c r="G1099" s="395">
        <v>99</v>
      </c>
      <c r="H1099" s="395">
        <v>99</v>
      </c>
      <c r="I1099" s="395">
        <v>99</v>
      </c>
      <c r="J1099" s="395">
        <v>999</v>
      </c>
      <c r="K1099" s="395">
        <v>99</v>
      </c>
      <c r="L1099" s="395">
        <v>99</v>
      </c>
      <c r="M1099" s="395">
        <v>68</v>
      </c>
      <c r="N1099" s="395">
        <v>99</v>
      </c>
      <c r="O1099" s="395">
        <v>99</v>
      </c>
      <c r="P1099" s="395">
        <v>9999</v>
      </c>
      <c r="Q1099" s="395"/>
      <c r="R1099" s="395"/>
      <c r="S1099" s="395"/>
      <c r="T1099" s="395"/>
      <c r="U1099" s="395"/>
      <c r="V1099" s="395"/>
      <c r="W1099" s="395"/>
      <c r="X1099" s="395"/>
      <c r="Y1099" s="395"/>
      <c r="Z1099" s="395"/>
      <c r="AA1099" s="395"/>
      <c r="AB1099" s="395"/>
      <c r="AC1099" s="395"/>
      <c r="AD1099" s="395"/>
      <c r="AE1099" s="395"/>
      <c r="AF1099" s="395"/>
      <c r="AG1099" s="395"/>
      <c r="AH1099" s="395"/>
      <c r="AI1099" s="395"/>
      <c r="AJ1099" s="395"/>
      <c r="AK1099" s="395"/>
      <c r="AL1099" s="395"/>
      <c r="AM1099" s="395"/>
      <c r="AN1099" s="395"/>
      <c r="AO1099" s="395"/>
      <c r="AP1099" s="395"/>
    </row>
    <row r="1100" spans="1:42">
      <c r="A1100" s="395">
        <v>10</v>
      </c>
      <c r="B1100" s="395">
        <v>384</v>
      </c>
      <c r="C1100" s="395">
        <v>2007</v>
      </c>
      <c r="D1100" s="395">
        <v>99</v>
      </c>
      <c r="E1100" s="395">
        <v>99</v>
      </c>
      <c r="F1100" s="395">
        <v>99</v>
      </c>
      <c r="G1100" s="395">
        <v>99</v>
      </c>
      <c r="H1100" s="395">
        <v>99</v>
      </c>
      <c r="I1100" s="395">
        <v>99</v>
      </c>
      <c r="J1100" s="395">
        <v>999</v>
      </c>
      <c r="K1100" s="395">
        <v>99</v>
      </c>
      <c r="L1100" s="395">
        <v>99</v>
      </c>
      <c r="M1100" s="395">
        <v>35</v>
      </c>
      <c r="N1100" s="395">
        <v>99</v>
      </c>
      <c r="O1100" s="395">
        <v>99</v>
      </c>
      <c r="P1100" s="395">
        <v>9999</v>
      </c>
      <c r="Q1100" s="395">
        <v>6</v>
      </c>
      <c r="R1100" s="395">
        <v>7</v>
      </c>
      <c r="S1100" s="395">
        <v>7</v>
      </c>
      <c r="T1100" s="395">
        <v>2</v>
      </c>
      <c r="U1100" s="395">
        <v>35</v>
      </c>
      <c r="V1100" s="395">
        <v>69.555796316359675</v>
      </c>
      <c r="W1100" s="395">
        <v>64.2</v>
      </c>
      <c r="X1100" s="395">
        <v>0</v>
      </c>
      <c r="Y1100" s="395">
        <v>0</v>
      </c>
      <c r="Z1100" s="395"/>
      <c r="AA1100" s="395">
        <v>13.643522796027201</v>
      </c>
      <c r="AB1100" s="395">
        <v>0</v>
      </c>
      <c r="AC1100" s="395"/>
      <c r="AD1100" s="395">
        <v>5.0470092864970863E-4</v>
      </c>
      <c r="AE1100" s="395">
        <v>4.1788115003157689E-4</v>
      </c>
      <c r="AF1100" s="395"/>
      <c r="AG1100" s="395"/>
      <c r="AH1100" s="395"/>
      <c r="AI1100" s="395"/>
      <c r="AJ1100" s="395"/>
      <c r="AK1100" s="395"/>
      <c r="AL1100" s="395"/>
      <c r="AM1100" s="395"/>
      <c r="AN1100" s="395"/>
      <c r="AO1100" s="395"/>
      <c r="AP1100" s="395"/>
    </row>
    <row r="1101" spans="1:42">
      <c r="A1101" s="395">
        <v>10</v>
      </c>
      <c r="B1101" s="395">
        <v>385</v>
      </c>
      <c r="C1101" s="395">
        <v>2007</v>
      </c>
      <c r="D1101" s="395">
        <v>99</v>
      </c>
      <c r="E1101" s="395">
        <v>99</v>
      </c>
      <c r="F1101" s="395">
        <v>99</v>
      </c>
      <c r="G1101" s="395">
        <v>99</v>
      </c>
      <c r="H1101" s="395">
        <v>99</v>
      </c>
      <c r="I1101" s="395">
        <v>99</v>
      </c>
      <c r="J1101" s="395">
        <v>999</v>
      </c>
      <c r="K1101" s="395">
        <v>99</v>
      </c>
      <c r="L1101" s="395">
        <v>99</v>
      </c>
      <c r="M1101" s="395">
        <v>36</v>
      </c>
      <c r="N1101" s="395">
        <v>99</v>
      </c>
      <c r="O1101" s="395">
        <v>99</v>
      </c>
      <c r="P1101" s="395">
        <v>9999</v>
      </c>
      <c r="Q1101" s="395">
        <v>7</v>
      </c>
      <c r="R1101" s="395">
        <v>7</v>
      </c>
      <c r="S1101" s="395">
        <v>7</v>
      </c>
      <c r="T1101" s="395">
        <v>2</v>
      </c>
      <c r="U1101" s="395">
        <v>36</v>
      </c>
      <c r="V1101" s="395">
        <v>79.801888252592477</v>
      </c>
      <c r="W1101" s="395">
        <v>73.657142857142844</v>
      </c>
      <c r="X1101" s="395">
        <v>0</v>
      </c>
      <c r="Y1101" s="395">
        <v>0</v>
      </c>
      <c r="Z1101" s="395"/>
      <c r="AA1101" s="395">
        <v>9.6422962799854144</v>
      </c>
      <c r="AB1101" s="395">
        <v>0</v>
      </c>
      <c r="AC1101" s="395"/>
      <c r="AD1101" s="395">
        <v>5.0470092864970863E-4</v>
      </c>
      <c r="AE1101" s="395">
        <v>4.7943818637356702E-4</v>
      </c>
      <c r="AF1101" s="395"/>
      <c r="AG1101" s="395"/>
      <c r="AH1101" s="395"/>
      <c r="AI1101" s="395"/>
      <c r="AJ1101" s="395"/>
      <c r="AK1101" s="395"/>
      <c r="AL1101" s="395"/>
      <c r="AM1101" s="395"/>
      <c r="AN1101" s="395"/>
      <c r="AO1101" s="395"/>
      <c r="AP1101" s="395"/>
    </row>
    <row r="1102" spans="1:42">
      <c r="A1102" s="395">
        <v>10</v>
      </c>
      <c r="B1102" s="395">
        <v>386</v>
      </c>
      <c r="C1102" s="395">
        <v>2007</v>
      </c>
      <c r="D1102" s="395">
        <v>99</v>
      </c>
      <c r="E1102" s="395">
        <v>99</v>
      </c>
      <c r="F1102" s="395">
        <v>99</v>
      </c>
      <c r="G1102" s="395">
        <v>99</v>
      </c>
      <c r="H1102" s="395">
        <v>99</v>
      </c>
      <c r="I1102" s="395">
        <v>99</v>
      </c>
      <c r="J1102" s="395">
        <v>999</v>
      </c>
      <c r="K1102" s="395">
        <v>99</v>
      </c>
      <c r="L1102" s="395">
        <v>99</v>
      </c>
      <c r="M1102" s="395">
        <v>37</v>
      </c>
      <c r="N1102" s="395">
        <v>99</v>
      </c>
      <c r="O1102" s="395">
        <v>99</v>
      </c>
      <c r="P1102" s="395">
        <v>9999</v>
      </c>
      <c r="Q1102" s="395">
        <v>5</v>
      </c>
      <c r="R1102" s="395">
        <v>5</v>
      </c>
      <c r="S1102" s="395">
        <v>5</v>
      </c>
      <c r="T1102" s="395">
        <v>2</v>
      </c>
      <c r="U1102" s="395">
        <v>37</v>
      </c>
      <c r="V1102" s="395">
        <v>74.777898158179852</v>
      </c>
      <c r="W1102" s="395">
        <v>69.019999999999982</v>
      </c>
      <c r="X1102" s="395">
        <v>0</v>
      </c>
      <c r="Y1102" s="395">
        <v>0</v>
      </c>
      <c r="Z1102" s="395"/>
      <c r="AA1102" s="395">
        <v>16.114018741456174</v>
      </c>
      <c r="AB1102" s="395">
        <v>0</v>
      </c>
      <c r="AC1102" s="395"/>
      <c r="AD1102" s="395">
        <v>3.6050066332122047E-4</v>
      </c>
      <c r="AE1102" s="395">
        <v>3.2089627253203642E-4</v>
      </c>
      <c r="AF1102" s="395"/>
      <c r="AG1102" s="395"/>
      <c r="AH1102" s="395"/>
      <c r="AI1102" s="395"/>
      <c r="AJ1102" s="395"/>
      <c r="AK1102" s="395"/>
      <c r="AL1102" s="395"/>
      <c r="AM1102" s="395"/>
      <c r="AN1102" s="395"/>
      <c r="AO1102" s="395"/>
      <c r="AP1102" s="395"/>
    </row>
    <row r="1103" spans="1:42">
      <c r="A1103" s="395">
        <v>10</v>
      </c>
      <c r="B1103" s="395">
        <v>387</v>
      </c>
      <c r="C1103" s="395">
        <v>2007</v>
      </c>
      <c r="D1103" s="395">
        <v>99</v>
      </c>
      <c r="E1103" s="395">
        <v>99</v>
      </c>
      <c r="F1103" s="395">
        <v>99</v>
      </c>
      <c r="G1103" s="395">
        <v>99</v>
      </c>
      <c r="H1103" s="395">
        <v>99</v>
      </c>
      <c r="I1103" s="395">
        <v>99</v>
      </c>
      <c r="J1103" s="395">
        <v>999</v>
      </c>
      <c r="K1103" s="395">
        <v>99</v>
      </c>
      <c r="L1103" s="395">
        <v>99</v>
      </c>
      <c r="M1103" s="395">
        <v>38</v>
      </c>
      <c r="N1103" s="395">
        <v>99</v>
      </c>
      <c r="O1103" s="395">
        <v>99</v>
      </c>
      <c r="P1103" s="395">
        <v>9999</v>
      </c>
      <c r="Q1103" s="395">
        <v>7</v>
      </c>
      <c r="R1103" s="395">
        <v>8</v>
      </c>
      <c r="S1103" s="395">
        <v>8</v>
      </c>
      <c r="T1103" s="395">
        <v>2</v>
      </c>
      <c r="U1103" s="395">
        <v>38</v>
      </c>
      <c r="V1103" s="395">
        <v>82.231852654387851</v>
      </c>
      <c r="W1103" s="395">
        <v>75.900000000000006</v>
      </c>
      <c r="X1103" s="395">
        <v>0</v>
      </c>
      <c r="Y1103" s="395">
        <v>0</v>
      </c>
      <c r="Z1103" s="395"/>
      <c r="AA1103" s="395">
        <v>16.332329901150022</v>
      </c>
      <c r="AB1103" s="395">
        <v>0</v>
      </c>
      <c r="AC1103" s="395"/>
      <c r="AD1103" s="395">
        <v>5.7680106131395277E-4</v>
      </c>
      <c r="AE1103" s="395">
        <v>5.6461378348725744E-4</v>
      </c>
      <c r="AF1103" s="395"/>
      <c r="AG1103" s="395"/>
      <c r="AH1103" s="395"/>
      <c r="AI1103" s="395"/>
      <c r="AJ1103" s="395"/>
      <c r="AK1103" s="395"/>
      <c r="AL1103" s="395"/>
      <c r="AM1103" s="395"/>
      <c r="AN1103" s="395"/>
      <c r="AO1103" s="395"/>
      <c r="AP1103" s="395"/>
    </row>
    <row r="1104" spans="1:42">
      <c r="A1104" s="395">
        <v>10</v>
      </c>
      <c r="B1104" s="395">
        <v>388</v>
      </c>
      <c r="C1104" s="395">
        <v>2007</v>
      </c>
      <c r="D1104" s="395">
        <v>99</v>
      </c>
      <c r="E1104" s="395">
        <v>99</v>
      </c>
      <c r="F1104" s="395">
        <v>99</v>
      </c>
      <c r="G1104" s="395">
        <v>99</v>
      </c>
      <c r="H1104" s="395">
        <v>99</v>
      </c>
      <c r="I1104" s="395">
        <v>99</v>
      </c>
      <c r="J1104" s="395">
        <v>999</v>
      </c>
      <c r="K1104" s="395">
        <v>99</v>
      </c>
      <c r="L1104" s="395">
        <v>99</v>
      </c>
      <c r="M1104" s="395">
        <v>39</v>
      </c>
      <c r="N1104" s="395">
        <v>99</v>
      </c>
      <c r="O1104" s="395">
        <v>99</v>
      </c>
      <c r="P1104" s="395">
        <v>9999</v>
      </c>
      <c r="Q1104" s="395">
        <v>12</v>
      </c>
      <c r="R1104" s="395">
        <v>12</v>
      </c>
      <c r="S1104" s="395">
        <v>12</v>
      </c>
      <c r="T1104" s="395">
        <v>2</v>
      </c>
      <c r="U1104" s="395">
        <v>39</v>
      </c>
      <c r="V1104" s="395">
        <v>85.238353196099695</v>
      </c>
      <c r="W1104" s="395">
        <v>78.674999999999997</v>
      </c>
      <c r="X1104" s="395">
        <v>0</v>
      </c>
      <c r="Y1104" s="395">
        <v>0</v>
      </c>
      <c r="Z1104" s="395"/>
      <c r="AA1104" s="395">
        <v>17.285404488565877</v>
      </c>
      <c r="AB1104" s="395">
        <v>0</v>
      </c>
      <c r="AC1104" s="395"/>
      <c r="AD1104" s="395">
        <v>8.6520159197092932E-4</v>
      </c>
      <c r="AE1104" s="395">
        <v>8.77885166321343E-4</v>
      </c>
      <c r="AF1104" s="395"/>
      <c r="AG1104" s="395"/>
      <c r="AH1104" s="395"/>
      <c r="AI1104" s="395"/>
      <c r="AJ1104" s="395"/>
      <c r="AK1104" s="395"/>
      <c r="AL1104" s="395"/>
      <c r="AM1104" s="395"/>
      <c r="AN1104" s="395"/>
      <c r="AO1104" s="395"/>
      <c r="AP1104" s="395"/>
    </row>
    <row r="1105" spans="1:42">
      <c r="A1105" s="395">
        <v>10</v>
      </c>
      <c r="B1105" s="395">
        <v>389</v>
      </c>
      <c r="C1105" s="395">
        <v>2007</v>
      </c>
      <c r="D1105" s="395">
        <v>99</v>
      </c>
      <c r="E1105" s="395">
        <v>99</v>
      </c>
      <c r="F1105" s="395">
        <v>99</v>
      </c>
      <c r="G1105" s="395">
        <v>99</v>
      </c>
      <c r="H1105" s="395">
        <v>99</v>
      </c>
      <c r="I1105" s="395">
        <v>99</v>
      </c>
      <c r="J1105" s="395">
        <v>999</v>
      </c>
      <c r="K1105" s="395">
        <v>99</v>
      </c>
      <c r="L1105" s="395">
        <v>99</v>
      </c>
      <c r="M1105" s="395">
        <v>40</v>
      </c>
      <c r="N1105" s="395">
        <v>99</v>
      </c>
      <c r="O1105" s="395">
        <v>99</v>
      </c>
      <c r="P1105" s="395">
        <v>9999</v>
      </c>
      <c r="Q1105" s="395">
        <v>11</v>
      </c>
      <c r="R1105" s="395">
        <v>12</v>
      </c>
      <c r="S1105" s="395">
        <v>12</v>
      </c>
      <c r="T1105" s="395">
        <v>5</v>
      </c>
      <c r="U1105" s="395">
        <v>40</v>
      </c>
      <c r="V1105" s="395">
        <v>89.265077645359355</v>
      </c>
      <c r="W1105" s="395">
        <v>82.391666666666652</v>
      </c>
      <c r="X1105" s="395">
        <v>0</v>
      </c>
      <c r="Y1105" s="395">
        <v>0</v>
      </c>
      <c r="Z1105" s="395"/>
      <c r="AA1105" s="395">
        <v>14.375642497718957</v>
      </c>
      <c r="AB1105" s="395">
        <v>0</v>
      </c>
      <c r="AC1105" s="395"/>
      <c r="AD1105" s="395">
        <v>8.6520159197092932E-4</v>
      </c>
      <c r="AE1105" s="395">
        <v>9.1935712736141567E-4</v>
      </c>
      <c r="AF1105" s="395"/>
      <c r="AG1105" s="395"/>
      <c r="AH1105" s="395"/>
      <c r="AI1105" s="395"/>
      <c r="AJ1105" s="395"/>
      <c r="AK1105" s="395"/>
      <c r="AL1105" s="395"/>
      <c r="AM1105" s="395"/>
      <c r="AN1105" s="395"/>
      <c r="AO1105" s="395"/>
      <c r="AP1105" s="395"/>
    </row>
    <row r="1106" spans="1:42">
      <c r="A1106" s="395">
        <v>10</v>
      </c>
      <c r="B1106" s="395">
        <v>390</v>
      </c>
      <c r="C1106" s="395">
        <v>2007</v>
      </c>
      <c r="D1106" s="395">
        <v>99</v>
      </c>
      <c r="E1106" s="395">
        <v>99</v>
      </c>
      <c r="F1106" s="395">
        <v>99</v>
      </c>
      <c r="G1106" s="395">
        <v>99</v>
      </c>
      <c r="H1106" s="395">
        <v>99</v>
      </c>
      <c r="I1106" s="395">
        <v>99</v>
      </c>
      <c r="J1106" s="395">
        <v>999</v>
      </c>
      <c r="K1106" s="395">
        <v>99</v>
      </c>
      <c r="L1106" s="395">
        <v>99</v>
      </c>
      <c r="M1106" s="395">
        <v>41</v>
      </c>
      <c r="N1106" s="395">
        <v>99</v>
      </c>
      <c r="O1106" s="395">
        <v>99</v>
      </c>
      <c r="P1106" s="395">
        <v>9999</v>
      </c>
      <c r="Q1106" s="395">
        <v>26</v>
      </c>
      <c r="R1106" s="395">
        <v>28</v>
      </c>
      <c r="S1106" s="395">
        <v>28</v>
      </c>
      <c r="T1106" s="395">
        <v>5</v>
      </c>
      <c r="U1106" s="395">
        <v>41</v>
      </c>
      <c r="V1106" s="395">
        <v>85.362173038229358</v>
      </c>
      <c r="W1106" s="395">
        <v>78.789285714285654</v>
      </c>
      <c r="X1106" s="395">
        <v>0</v>
      </c>
      <c r="Y1106" s="395">
        <v>0</v>
      </c>
      <c r="Z1106" s="395"/>
      <c r="AA1106" s="395">
        <v>12.113962996880939</v>
      </c>
      <c r="AB1106" s="395">
        <v>0</v>
      </c>
      <c r="AC1106" s="395"/>
      <c r="AD1106" s="395">
        <v>2.0188037145988345E-3</v>
      </c>
      <c r="AE1106" s="395">
        <v>2.0513742881278626E-3</v>
      </c>
      <c r="AF1106" s="395"/>
      <c r="AG1106" s="395"/>
      <c r="AH1106" s="395"/>
      <c r="AI1106" s="395"/>
      <c r="AJ1106" s="395"/>
      <c r="AK1106" s="395"/>
      <c r="AL1106" s="395"/>
      <c r="AM1106" s="395"/>
      <c r="AN1106" s="395"/>
      <c r="AO1106" s="395"/>
      <c r="AP1106" s="395"/>
    </row>
    <row r="1107" spans="1:42">
      <c r="A1107" s="395">
        <v>10</v>
      </c>
      <c r="B1107" s="395">
        <v>391</v>
      </c>
      <c r="C1107" s="395">
        <v>2007</v>
      </c>
      <c r="D1107" s="395">
        <v>99</v>
      </c>
      <c r="E1107" s="395">
        <v>99</v>
      </c>
      <c r="F1107" s="395">
        <v>99</v>
      </c>
      <c r="G1107" s="395">
        <v>99</v>
      </c>
      <c r="H1107" s="395">
        <v>99</v>
      </c>
      <c r="I1107" s="395">
        <v>99</v>
      </c>
      <c r="J1107" s="395">
        <v>999</v>
      </c>
      <c r="K1107" s="395">
        <v>99</v>
      </c>
      <c r="L1107" s="395">
        <v>99</v>
      </c>
      <c r="M1107" s="395">
        <v>42</v>
      </c>
      <c r="N1107" s="395">
        <v>99</v>
      </c>
      <c r="O1107" s="395">
        <v>99</v>
      </c>
      <c r="P1107" s="395">
        <v>9999</v>
      </c>
      <c r="Q1107" s="395">
        <v>48</v>
      </c>
      <c r="R1107" s="395">
        <v>50</v>
      </c>
      <c r="S1107" s="395">
        <v>50</v>
      </c>
      <c r="T1107" s="395">
        <v>5</v>
      </c>
      <c r="U1107" s="395">
        <v>42</v>
      </c>
      <c r="V1107" s="395">
        <v>92.957746478873219</v>
      </c>
      <c r="W1107" s="395">
        <v>85.800000000000011</v>
      </c>
      <c r="X1107" s="395">
        <v>0</v>
      </c>
      <c r="Y1107" s="395">
        <v>0</v>
      </c>
      <c r="Z1107" s="395"/>
      <c r="AA1107" s="395">
        <v>11.31533472770457</v>
      </c>
      <c r="AB1107" s="395">
        <v>0</v>
      </c>
      <c r="AC1107" s="395"/>
      <c r="AD1107" s="395">
        <v>3.6050066332122049E-3</v>
      </c>
      <c r="AE1107" s="395">
        <v>3.9891191224643201E-3</v>
      </c>
      <c r="AF1107" s="395"/>
      <c r="AG1107" s="395"/>
      <c r="AH1107" s="395"/>
      <c r="AI1107" s="395"/>
      <c r="AJ1107" s="395"/>
      <c r="AK1107" s="395"/>
      <c r="AL1107" s="395"/>
      <c r="AM1107" s="395"/>
      <c r="AN1107" s="395"/>
      <c r="AO1107" s="395"/>
      <c r="AP1107" s="395"/>
    </row>
    <row r="1108" spans="1:42">
      <c r="A1108" s="395">
        <v>10</v>
      </c>
      <c r="B1108" s="395">
        <v>392</v>
      </c>
      <c r="C1108" s="395">
        <v>2007</v>
      </c>
      <c r="D1108" s="395">
        <v>99</v>
      </c>
      <c r="E1108" s="395">
        <v>99</v>
      </c>
      <c r="F1108" s="395">
        <v>99</v>
      </c>
      <c r="G1108" s="395">
        <v>99</v>
      </c>
      <c r="H1108" s="395">
        <v>99</v>
      </c>
      <c r="I1108" s="395">
        <v>99</v>
      </c>
      <c r="J1108" s="395">
        <v>999</v>
      </c>
      <c r="K1108" s="395">
        <v>99</v>
      </c>
      <c r="L1108" s="395">
        <v>99</v>
      </c>
      <c r="M1108" s="395">
        <v>43</v>
      </c>
      <c r="N1108" s="395">
        <v>99</v>
      </c>
      <c r="O1108" s="395">
        <v>99</v>
      </c>
      <c r="P1108" s="395">
        <v>9999</v>
      </c>
      <c r="Q1108" s="395">
        <v>54</v>
      </c>
      <c r="R1108" s="395">
        <v>62</v>
      </c>
      <c r="S1108" s="395">
        <v>62</v>
      </c>
      <c r="T1108" s="395">
        <v>5</v>
      </c>
      <c r="U1108" s="395">
        <v>43</v>
      </c>
      <c r="V1108" s="395">
        <v>91.280187327438583</v>
      </c>
      <c r="W1108" s="395">
        <v>84.251612903225777</v>
      </c>
      <c r="X1108" s="395">
        <v>0</v>
      </c>
      <c r="Y1108" s="395">
        <v>0</v>
      </c>
      <c r="Z1108" s="395"/>
      <c r="AA1108" s="395">
        <v>11.040289002988787</v>
      </c>
      <c r="AB1108" s="395">
        <v>0</v>
      </c>
      <c r="AC1108" s="395"/>
      <c r="AD1108" s="395">
        <v>4.4702082251831341E-3</v>
      </c>
      <c r="AE1108" s="395">
        <v>4.8572407105138965E-3</v>
      </c>
      <c r="AF1108" s="395"/>
      <c r="AG1108" s="395"/>
      <c r="AH1108" s="395"/>
      <c r="AI1108" s="395"/>
      <c r="AJ1108" s="395"/>
      <c r="AK1108" s="395"/>
      <c r="AL1108" s="395"/>
      <c r="AM1108" s="395"/>
      <c r="AN1108" s="395"/>
      <c r="AO1108" s="395"/>
      <c r="AP1108" s="395"/>
    </row>
    <row r="1109" spans="1:42">
      <c r="A1109" s="395">
        <v>10</v>
      </c>
      <c r="B1109" s="395">
        <v>393</v>
      </c>
      <c r="C1109" s="395">
        <v>2007</v>
      </c>
      <c r="D1109" s="395">
        <v>99</v>
      </c>
      <c r="E1109" s="395">
        <v>99</v>
      </c>
      <c r="F1109" s="395">
        <v>99</v>
      </c>
      <c r="G1109" s="395">
        <v>99</v>
      </c>
      <c r="H1109" s="395">
        <v>99</v>
      </c>
      <c r="I1109" s="395">
        <v>99</v>
      </c>
      <c r="J1109" s="395">
        <v>999</v>
      </c>
      <c r="K1109" s="395">
        <v>99</v>
      </c>
      <c r="L1109" s="395">
        <v>99</v>
      </c>
      <c r="M1109" s="395">
        <v>44</v>
      </c>
      <c r="N1109" s="395">
        <v>99</v>
      </c>
      <c r="O1109" s="395">
        <v>99</v>
      </c>
      <c r="P1109" s="395">
        <v>9999</v>
      </c>
      <c r="Q1109" s="395">
        <v>127</v>
      </c>
      <c r="R1109" s="395">
        <v>146</v>
      </c>
      <c r="S1109" s="395">
        <v>146</v>
      </c>
      <c r="T1109" s="395">
        <v>5</v>
      </c>
      <c r="U1109" s="395">
        <v>44</v>
      </c>
      <c r="V1109" s="395">
        <v>90.256608142002634</v>
      </c>
      <c r="W1109" s="395">
        <v>83.306849315068447</v>
      </c>
      <c r="X1109" s="395">
        <v>0</v>
      </c>
      <c r="Y1109" s="395">
        <v>0</v>
      </c>
      <c r="Z1109" s="395"/>
      <c r="AA1109" s="395">
        <v>10.172078743481968</v>
      </c>
      <c r="AB1109" s="395">
        <v>0</v>
      </c>
      <c r="AC1109" s="395"/>
      <c r="AD1109" s="395">
        <v>1.0526619368979638E-2</v>
      </c>
      <c r="AE1109" s="395">
        <v>1.1309757124174593E-2</v>
      </c>
      <c r="AF1109" s="395"/>
      <c r="AG1109" s="395"/>
      <c r="AH1109" s="395"/>
      <c r="AI1109" s="395"/>
      <c r="AJ1109" s="395"/>
      <c r="AK1109" s="395"/>
      <c r="AL1109" s="395"/>
      <c r="AM1109" s="395"/>
      <c r="AN1109" s="395"/>
      <c r="AO1109" s="395"/>
      <c r="AP1109" s="395"/>
    </row>
    <row r="1110" spans="1:42">
      <c r="A1110" s="395">
        <v>10</v>
      </c>
      <c r="B1110" s="395">
        <v>394</v>
      </c>
      <c r="C1110" s="395">
        <v>2007</v>
      </c>
      <c r="D1110" s="395">
        <v>99</v>
      </c>
      <c r="E1110" s="395">
        <v>99</v>
      </c>
      <c r="F1110" s="395">
        <v>99</v>
      </c>
      <c r="G1110" s="395">
        <v>99</v>
      </c>
      <c r="H1110" s="395">
        <v>99</v>
      </c>
      <c r="I1110" s="395">
        <v>99</v>
      </c>
      <c r="J1110" s="395">
        <v>999</v>
      </c>
      <c r="K1110" s="395">
        <v>99</v>
      </c>
      <c r="L1110" s="395">
        <v>99</v>
      </c>
      <c r="M1110" s="395">
        <v>45</v>
      </c>
      <c r="N1110" s="395">
        <v>99</v>
      </c>
      <c r="O1110" s="395">
        <v>99</v>
      </c>
      <c r="P1110" s="395">
        <v>9999</v>
      </c>
      <c r="Q1110" s="395">
        <v>230</v>
      </c>
      <c r="R1110" s="395">
        <v>299</v>
      </c>
      <c r="S1110" s="395">
        <v>299</v>
      </c>
      <c r="T1110" s="395">
        <v>8</v>
      </c>
      <c r="U1110" s="395">
        <v>45</v>
      </c>
      <c r="V1110" s="395">
        <v>92.027958851643433</v>
      </c>
      <c r="W1110" s="395">
        <v>84.941806020066892</v>
      </c>
      <c r="X1110" s="395">
        <v>0</v>
      </c>
      <c r="Y1110" s="395">
        <v>0</v>
      </c>
      <c r="Z1110" s="395"/>
      <c r="AA1110" s="395">
        <v>10.103131642173709</v>
      </c>
      <c r="AB1110" s="395">
        <v>0</v>
      </c>
      <c r="AC1110" s="395"/>
      <c r="AD1110" s="395">
        <v>2.1557939666608985E-2</v>
      </c>
      <c r="AE1110" s="395">
        <v>2.3616329096666624E-2</v>
      </c>
      <c r="AF1110" s="395"/>
      <c r="AG1110" s="395"/>
      <c r="AH1110" s="395"/>
      <c r="AI1110" s="395"/>
      <c r="AJ1110" s="395"/>
      <c r="AK1110" s="395"/>
      <c r="AL1110" s="395"/>
      <c r="AM1110" s="395"/>
      <c r="AN1110" s="395"/>
      <c r="AO1110" s="395"/>
      <c r="AP1110" s="395"/>
    </row>
    <row r="1111" spans="1:42">
      <c r="A1111" s="395">
        <v>10</v>
      </c>
      <c r="B1111" s="395">
        <v>395</v>
      </c>
      <c r="C1111" s="395">
        <v>2007</v>
      </c>
      <c r="D1111" s="395">
        <v>99</v>
      </c>
      <c r="E1111" s="395">
        <v>99</v>
      </c>
      <c r="F1111" s="395">
        <v>99</v>
      </c>
      <c r="G1111" s="395">
        <v>99</v>
      </c>
      <c r="H1111" s="395">
        <v>99</v>
      </c>
      <c r="I1111" s="395">
        <v>99</v>
      </c>
      <c r="J1111" s="395">
        <v>999</v>
      </c>
      <c r="K1111" s="395">
        <v>99</v>
      </c>
      <c r="L1111" s="395">
        <v>99</v>
      </c>
      <c r="M1111" s="395">
        <v>46</v>
      </c>
      <c r="N1111" s="395">
        <v>99</v>
      </c>
      <c r="O1111" s="395">
        <v>99</v>
      </c>
      <c r="P1111" s="395">
        <v>9999</v>
      </c>
      <c r="Q1111" s="395">
        <v>364</v>
      </c>
      <c r="R1111" s="395">
        <v>555</v>
      </c>
      <c r="S1111" s="395">
        <v>555</v>
      </c>
      <c r="T1111" s="395">
        <v>8</v>
      </c>
      <c r="U1111" s="395">
        <v>46</v>
      </c>
      <c r="V1111" s="395">
        <v>91.760319365953293</v>
      </c>
      <c r="W1111" s="395">
        <v>84.694774774774842</v>
      </c>
      <c r="X1111" s="395">
        <v>0</v>
      </c>
      <c r="Y1111" s="395">
        <v>0</v>
      </c>
      <c r="Z1111" s="395"/>
      <c r="AA1111" s="395">
        <v>9.1107356579225431</v>
      </c>
      <c r="AB1111" s="395">
        <v>0</v>
      </c>
      <c r="AC1111" s="395"/>
      <c r="AD1111" s="395">
        <v>4.0015573628655474E-2</v>
      </c>
      <c r="AE1111" s="395">
        <v>4.3708843315363399E-2</v>
      </c>
      <c r="AF1111" s="395"/>
      <c r="AG1111" s="395"/>
      <c r="AH1111" s="395"/>
      <c r="AI1111" s="395"/>
      <c r="AJ1111" s="395"/>
      <c r="AK1111" s="395"/>
      <c r="AL1111" s="395"/>
      <c r="AM1111" s="395"/>
      <c r="AN1111" s="395"/>
      <c r="AO1111" s="395"/>
      <c r="AP1111" s="395"/>
    </row>
    <row r="1112" spans="1:42">
      <c r="A1112" s="395">
        <v>10</v>
      </c>
      <c r="B1112" s="395">
        <v>396</v>
      </c>
      <c r="C1112" s="395">
        <v>2007</v>
      </c>
      <c r="D1112" s="395">
        <v>99</v>
      </c>
      <c r="E1112" s="395">
        <v>99</v>
      </c>
      <c r="F1112" s="395">
        <v>99</v>
      </c>
      <c r="G1112" s="395">
        <v>99</v>
      </c>
      <c r="H1112" s="395">
        <v>99</v>
      </c>
      <c r="I1112" s="395">
        <v>99</v>
      </c>
      <c r="J1112" s="395">
        <v>999</v>
      </c>
      <c r="K1112" s="395">
        <v>99</v>
      </c>
      <c r="L1112" s="395">
        <v>99</v>
      </c>
      <c r="M1112" s="395">
        <v>47</v>
      </c>
      <c r="N1112" s="395">
        <v>99</v>
      </c>
      <c r="O1112" s="395">
        <v>99</v>
      </c>
      <c r="P1112" s="395">
        <v>9999</v>
      </c>
      <c r="Q1112" s="395">
        <v>592</v>
      </c>
      <c r="R1112" s="395">
        <v>1064</v>
      </c>
      <c r="S1112" s="395">
        <v>1064</v>
      </c>
      <c r="T1112" s="395">
        <v>8</v>
      </c>
      <c r="U1112" s="395">
        <v>47</v>
      </c>
      <c r="V1112" s="395">
        <v>91.069493886395108</v>
      </c>
      <c r="W1112" s="395">
        <v>84.057142857142878</v>
      </c>
      <c r="X1112" s="395">
        <v>0</v>
      </c>
      <c r="Y1112" s="395">
        <v>0</v>
      </c>
      <c r="Z1112" s="395"/>
      <c r="AA1112" s="395">
        <v>9.3425549202687108</v>
      </c>
      <c r="AB1112" s="395">
        <v>0</v>
      </c>
      <c r="AC1112" s="395"/>
      <c r="AD1112" s="395">
        <v>7.6714541154755705E-2</v>
      </c>
      <c r="AE1112" s="395">
        <v>8.3164114016787125E-2</v>
      </c>
      <c r="AF1112" s="395"/>
      <c r="AG1112" s="395"/>
      <c r="AH1112" s="395"/>
      <c r="AI1112" s="395"/>
      <c r="AJ1112" s="395"/>
      <c r="AK1112" s="395"/>
      <c r="AL1112" s="395"/>
      <c r="AM1112" s="395"/>
      <c r="AN1112" s="395"/>
      <c r="AO1112" s="395"/>
      <c r="AP1112" s="395"/>
    </row>
    <row r="1113" spans="1:42">
      <c r="A1113" s="395">
        <v>10</v>
      </c>
      <c r="B1113" s="395">
        <v>397</v>
      </c>
      <c r="C1113" s="395">
        <v>2007</v>
      </c>
      <c r="D1113" s="395">
        <v>99</v>
      </c>
      <c r="E1113" s="395">
        <v>99</v>
      </c>
      <c r="F1113" s="395">
        <v>99</v>
      </c>
      <c r="G1113" s="395">
        <v>99</v>
      </c>
      <c r="H1113" s="395">
        <v>99</v>
      </c>
      <c r="I1113" s="395">
        <v>99</v>
      </c>
      <c r="J1113" s="395">
        <v>999</v>
      </c>
      <c r="K1113" s="395">
        <v>99</v>
      </c>
      <c r="L1113" s="395">
        <v>99</v>
      </c>
      <c r="M1113" s="395">
        <v>48</v>
      </c>
      <c r="N1113" s="395">
        <v>99</v>
      </c>
      <c r="O1113" s="395">
        <v>99</v>
      </c>
      <c r="P1113" s="395">
        <v>9999</v>
      </c>
      <c r="Q1113" s="395">
        <v>886</v>
      </c>
      <c r="R1113" s="395">
        <v>2078</v>
      </c>
      <c r="S1113" s="395">
        <v>2078</v>
      </c>
      <c r="T1113" s="395">
        <v>8</v>
      </c>
      <c r="U1113" s="395">
        <v>48</v>
      </c>
      <c r="V1113" s="395">
        <v>90.65867776437257</v>
      </c>
      <c r="W1113" s="395">
        <v>83.677959576515931</v>
      </c>
      <c r="X1113" s="395">
        <v>0</v>
      </c>
      <c r="Y1113" s="395">
        <v>0</v>
      </c>
      <c r="Z1113" s="395"/>
      <c r="AA1113" s="395">
        <v>9.0318911647466873</v>
      </c>
      <c r="AB1113" s="395">
        <v>0</v>
      </c>
      <c r="AC1113" s="395"/>
      <c r="AD1113" s="395">
        <v>0.14982407567629921</v>
      </c>
      <c r="AE1113" s="395">
        <v>0.16168745980131444</v>
      </c>
      <c r="AF1113" s="395"/>
      <c r="AG1113" s="395"/>
      <c r="AH1113" s="395"/>
      <c r="AI1113" s="395"/>
      <c r="AJ1113" s="395"/>
      <c r="AK1113" s="395"/>
      <c r="AL1113" s="395"/>
      <c r="AM1113" s="395"/>
      <c r="AN1113" s="395"/>
      <c r="AO1113" s="395"/>
      <c r="AP1113" s="395"/>
    </row>
    <row r="1114" spans="1:42">
      <c r="A1114" s="395">
        <v>10</v>
      </c>
      <c r="B1114" s="395">
        <v>398</v>
      </c>
      <c r="C1114" s="395">
        <v>2007</v>
      </c>
      <c r="D1114" s="395">
        <v>99</v>
      </c>
      <c r="E1114" s="395">
        <v>99</v>
      </c>
      <c r="F1114" s="395">
        <v>99</v>
      </c>
      <c r="G1114" s="395">
        <v>99</v>
      </c>
      <c r="H1114" s="395">
        <v>99</v>
      </c>
      <c r="I1114" s="395">
        <v>99</v>
      </c>
      <c r="J1114" s="395">
        <v>999</v>
      </c>
      <c r="K1114" s="395">
        <v>99</v>
      </c>
      <c r="L1114" s="395">
        <v>99</v>
      </c>
      <c r="M1114" s="395">
        <v>49</v>
      </c>
      <c r="N1114" s="395">
        <v>99</v>
      </c>
      <c r="O1114" s="395">
        <v>99</v>
      </c>
      <c r="P1114" s="395">
        <v>9999</v>
      </c>
      <c r="Q1114" s="395">
        <v>1261</v>
      </c>
      <c r="R1114" s="395">
        <v>4051</v>
      </c>
      <c r="S1114" s="395">
        <v>4051</v>
      </c>
      <c r="T1114" s="395">
        <v>8.0014811157738883</v>
      </c>
      <c r="U1114" s="395">
        <v>49</v>
      </c>
      <c r="V1114" s="395">
        <v>90.156062746033783</v>
      </c>
      <c r="W1114" s="395">
        <v>83.214045914588922</v>
      </c>
      <c r="X1114" s="395">
        <v>0</v>
      </c>
      <c r="Y1114" s="395">
        <v>0</v>
      </c>
      <c r="Z1114" s="395"/>
      <c r="AA1114" s="395">
        <v>8.6379138032432188</v>
      </c>
      <c r="AB1114" s="395">
        <v>0</v>
      </c>
      <c r="AC1114" s="395"/>
      <c r="AD1114" s="395">
        <v>0.29207763742285298</v>
      </c>
      <c r="AE1114" s="395">
        <v>0.31345744874000758</v>
      </c>
      <c r="AF1114" s="395"/>
      <c r="AG1114" s="395"/>
      <c r="AH1114" s="395"/>
      <c r="AI1114" s="395"/>
      <c r="AJ1114" s="395"/>
      <c r="AK1114" s="395"/>
      <c r="AL1114" s="395"/>
      <c r="AM1114" s="395"/>
      <c r="AN1114" s="395"/>
      <c r="AO1114" s="395"/>
      <c r="AP1114" s="395"/>
    </row>
    <row r="1115" spans="1:42">
      <c r="A1115" s="395">
        <v>10</v>
      </c>
      <c r="B1115" s="395">
        <v>399</v>
      </c>
      <c r="C1115" s="395">
        <v>2007</v>
      </c>
      <c r="D1115" s="395">
        <v>99</v>
      </c>
      <c r="E1115" s="395">
        <v>99</v>
      </c>
      <c r="F1115" s="395">
        <v>99</v>
      </c>
      <c r="G1115" s="395">
        <v>99</v>
      </c>
      <c r="H1115" s="395">
        <v>99</v>
      </c>
      <c r="I1115" s="395">
        <v>99</v>
      </c>
      <c r="J1115" s="395">
        <v>999</v>
      </c>
      <c r="K1115" s="395">
        <v>99</v>
      </c>
      <c r="L1115" s="395">
        <v>99</v>
      </c>
      <c r="M1115" s="395">
        <v>50</v>
      </c>
      <c r="N1115" s="395">
        <v>99</v>
      </c>
      <c r="O1115" s="395">
        <v>99</v>
      </c>
      <c r="P1115" s="395">
        <v>9999</v>
      </c>
      <c r="Q1115" s="395">
        <v>1618</v>
      </c>
      <c r="R1115" s="395">
        <v>8442</v>
      </c>
      <c r="S1115" s="395">
        <v>8442</v>
      </c>
      <c r="T1115" s="395">
        <v>11.000710732054014</v>
      </c>
      <c r="U1115" s="395">
        <v>50</v>
      </c>
      <c r="V1115" s="395">
        <v>89.59446178281577</v>
      </c>
      <c r="W1115" s="395">
        <v>82.695688225539314</v>
      </c>
      <c r="X1115" s="395">
        <v>0</v>
      </c>
      <c r="Y1115" s="395">
        <v>0</v>
      </c>
      <c r="Z1115" s="395"/>
      <c r="AA1115" s="395">
        <v>8.5824837115192381</v>
      </c>
      <c r="AB1115" s="395">
        <v>0</v>
      </c>
      <c r="AC1115" s="395"/>
      <c r="AD1115" s="395">
        <v>0.60866931995154883</v>
      </c>
      <c r="AE1115" s="395">
        <v>0.64915428308098677</v>
      </c>
      <c r="AF1115" s="395"/>
      <c r="AG1115" s="395"/>
      <c r="AH1115" s="395"/>
      <c r="AI1115" s="395"/>
      <c r="AJ1115" s="395"/>
      <c r="AK1115" s="395"/>
      <c r="AL1115" s="395"/>
      <c r="AM1115" s="395"/>
      <c r="AN1115" s="395"/>
      <c r="AO1115" s="395"/>
      <c r="AP1115" s="395"/>
    </row>
    <row r="1116" spans="1:42">
      <c r="A1116" s="395">
        <v>10</v>
      </c>
      <c r="B1116" s="395">
        <v>400</v>
      </c>
      <c r="C1116" s="395">
        <v>2007</v>
      </c>
      <c r="D1116" s="395">
        <v>99</v>
      </c>
      <c r="E1116" s="395">
        <v>99</v>
      </c>
      <c r="F1116" s="395">
        <v>99</v>
      </c>
      <c r="G1116" s="395">
        <v>99</v>
      </c>
      <c r="H1116" s="395">
        <v>99</v>
      </c>
      <c r="I1116" s="395">
        <v>99</v>
      </c>
      <c r="J1116" s="395">
        <v>999</v>
      </c>
      <c r="K1116" s="395">
        <v>99</v>
      </c>
      <c r="L1116" s="395">
        <v>99</v>
      </c>
      <c r="M1116" s="395">
        <v>51</v>
      </c>
      <c r="N1116" s="395">
        <v>99</v>
      </c>
      <c r="O1116" s="395">
        <v>99</v>
      </c>
      <c r="P1116" s="395">
        <v>9999</v>
      </c>
      <c r="Q1116" s="395">
        <v>1999</v>
      </c>
      <c r="R1116" s="395">
        <v>16177</v>
      </c>
      <c r="S1116" s="395">
        <v>16177</v>
      </c>
      <c r="T1116" s="395">
        <v>11</v>
      </c>
      <c r="U1116" s="395">
        <v>51</v>
      </c>
      <c r="V1116" s="395">
        <v>88.594885225207605</v>
      </c>
      <c r="W1116" s="395">
        <v>81.773079062866898</v>
      </c>
      <c r="X1116" s="395">
        <v>0</v>
      </c>
      <c r="Y1116" s="395">
        <v>0</v>
      </c>
      <c r="Z1116" s="395"/>
      <c r="AA1116" s="395">
        <v>8.495400200199505</v>
      </c>
      <c r="AB1116" s="395">
        <v>0</v>
      </c>
      <c r="AC1116" s="395"/>
      <c r="AD1116" s="395">
        <v>1.1663638461094763</v>
      </c>
      <c r="AE1116" s="395">
        <v>1.2300649664871728</v>
      </c>
      <c r="AF1116" s="395"/>
      <c r="AG1116" s="395"/>
      <c r="AH1116" s="395"/>
      <c r="AI1116" s="395"/>
      <c r="AJ1116" s="395"/>
      <c r="AK1116" s="395"/>
      <c r="AL1116" s="395"/>
      <c r="AM1116" s="395"/>
      <c r="AN1116" s="395"/>
      <c r="AO1116" s="395"/>
      <c r="AP1116" s="395"/>
    </row>
    <row r="1117" spans="1:42">
      <c r="A1117" s="395">
        <v>10</v>
      </c>
      <c r="B1117" s="395">
        <v>401</v>
      </c>
      <c r="C1117" s="395">
        <v>2007</v>
      </c>
      <c r="D1117" s="395">
        <v>99</v>
      </c>
      <c r="E1117" s="395">
        <v>99</v>
      </c>
      <c r="F1117" s="395">
        <v>99</v>
      </c>
      <c r="G1117" s="395">
        <v>99</v>
      </c>
      <c r="H1117" s="395">
        <v>99</v>
      </c>
      <c r="I1117" s="395">
        <v>99</v>
      </c>
      <c r="J1117" s="395">
        <v>999</v>
      </c>
      <c r="K1117" s="395">
        <v>99</v>
      </c>
      <c r="L1117" s="395">
        <v>99</v>
      </c>
      <c r="M1117" s="395">
        <v>52</v>
      </c>
      <c r="N1117" s="395">
        <v>99</v>
      </c>
      <c r="O1117" s="395">
        <v>99</v>
      </c>
      <c r="P1117" s="395">
        <v>9999</v>
      </c>
      <c r="Q1117" s="395">
        <v>2251</v>
      </c>
      <c r="R1117" s="395">
        <v>30859</v>
      </c>
      <c r="S1117" s="395">
        <v>30859</v>
      </c>
      <c r="T1117" s="395">
        <v>11.000097216371236</v>
      </c>
      <c r="U1117" s="395">
        <v>52</v>
      </c>
      <c r="V1117" s="395">
        <v>87.689953293657908</v>
      </c>
      <c r="W1117" s="395">
        <v>80.937826890048044</v>
      </c>
      <c r="X1117" s="395">
        <v>0</v>
      </c>
      <c r="Y1117" s="395">
        <v>0</v>
      </c>
      <c r="Z1117" s="395"/>
      <c r="AA1117" s="395">
        <v>8.3807997251779192</v>
      </c>
      <c r="AB1117" s="395">
        <v>0</v>
      </c>
      <c r="AC1117" s="395"/>
      <c r="AD1117" s="395">
        <v>2.2249379938859097</v>
      </c>
      <c r="AE1117" s="395">
        <v>2.3224859820656998</v>
      </c>
      <c r="AF1117" s="395"/>
      <c r="AG1117" s="395"/>
      <c r="AH1117" s="395"/>
      <c r="AI1117" s="395"/>
      <c r="AJ1117" s="395"/>
      <c r="AK1117" s="395"/>
      <c r="AL1117" s="395"/>
      <c r="AM1117" s="395"/>
      <c r="AN1117" s="395"/>
      <c r="AO1117" s="395"/>
      <c r="AP1117" s="395"/>
    </row>
    <row r="1118" spans="1:42">
      <c r="A1118" s="395">
        <v>10</v>
      </c>
      <c r="B1118" s="395">
        <v>402</v>
      </c>
      <c r="C1118" s="395">
        <v>2007</v>
      </c>
      <c r="D1118" s="395">
        <v>99</v>
      </c>
      <c r="E1118" s="395">
        <v>99</v>
      </c>
      <c r="F1118" s="395">
        <v>99</v>
      </c>
      <c r="G1118" s="395">
        <v>99</v>
      </c>
      <c r="H1118" s="395">
        <v>99</v>
      </c>
      <c r="I1118" s="395">
        <v>99</v>
      </c>
      <c r="J1118" s="395">
        <v>999</v>
      </c>
      <c r="K1118" s="395">
        <v>99</v>
      </c>
      <c r="L1118" s="395">
        <v>99</v>
      </c>
      <c r="M1118" s="395">
        <v>53</v>
      </c>
      <c r="N1118" s="395">
        <v>99</v>
      </c>
      <c r="O1118" s="395">
        <v>99</v>
      </c>
      <c r="P1118" s="395">
        <v>9999</v>
      </c>
      <c r="Q1118" s="395">
        <v>2456</v>
      </c>
      <c r="R1118" s="395">
        <v>55220</v>
      </c>
      <c r="S1118" s="395">
        <v>55219</v>
      </c>
      <c r="T1118" s="395">
        <v>11.000271640709892</v>
      </c>
      <c r="U1118" s="395">
        <v>53.000959814556595</v>
      </c>
      <c r="V1118" s="395">
        <v>86.889732495667431</v>
      </c>
      <c r="W1118" s="395">
        <v>80.198533113602721</v>
      </c>
      <c r="X1118" s="395">
        <v>0</v>
      </c>
      <c r="Y1118" s="395">
        <v>0</v>
      </c>
      <c r="Z1118" s="395"/>
      <c r="AA1118" s="395">
        <v>8.393008188359115</v>
      </c>
      <c r="AB1118" s="395"/>
      <c r="AC1118" s="395"/>
      <c r="AD1118" s="395">
        <v>3.9813693257195593</v>
      </c>
      <c r="AE1118" s="395">
        <v>4.117889375520849</v>
      </c>
      <c r="AF1118" s="395"/>
      <c r="AG1118" s="395"/>
      <c r="AH1118" s="395"/>
      <c r="AI1118" s="395"/>
      <c r="AJ1118" s="395"/>
      <c r="AK1118" s="395"/>
      <c r="AL1118" s="395"/>
      <c r="AM1118" s="395"/>
      <c r="AN1118" s="395"/>
      <c r="AO1118" s="395"/>
      <c r="AP1118" s="395"/>
    </row>
    <row r="1119" spans="1:42">
      <c r="A1119" s="395">
        <v>10</v>
      </c>
      <c r="B1119" s="395">
        <v>403</v>
      </c>
      <c r="C1119" s="395">
        <v>2007</v>
      </c>
      <c r="D1119" s="395">
        <v>99</v>
      </c>
      <c r="E1119" s="395">
        <v>99</v>
      </c>
      <c r="F1119" s="395">
        <v>99</v>
      </c>
      <c r="G1119" s="395">
        <v>99</v>
      </c>
      <c r="H1119" s="395">
        <v>99</v>
      </c>
      <c r="I1119" s="395">
        <v>99</v>
      </c>
      <c r="J1119" s="395">
        <v>999</v>
      </c>
      <c r="K1119" s="395">
        <v>99</v>
      </c>
      <c r="L1119" s="395">
        <v>99</v>
      </c>
      <c r="M1119" s="395">
        <v>54</v>
      </c>
      <c r="N1119" s="395">
        <v>99</v>
      </c>
      <c r="O1119" s="395">
        <v>99</v>
      </c>
      <c r="P1119" s="395">
        <v>9999</v>
      </c>
      <c r="Q1119" s="395">
        <v>2597</v>
      </c>
      <c r="R1119" s="395">
        <v>91607</v>
      </c>
      <c r="S1119" s="395">
        <v>91607</v>
      </c>
      <c r="T1119" s="395">
        <v>11.000196491534489</v>
      </c>
      <c r="U1119" s="395">
        <v>54</v>
      </c>
      <c r="V1119" s="395">
        <v>86.10127763138739</v>
      </c>
      <c r="W1119" s="395">
        <v>79.471479253768862</v>
      </c>
      <c r="X1119" s="395">
        <v>0</v>
      </c>
      <c r="Y1119" s="395">
        <v>0</v>
      </c>
      <c r="Z1119" s="395"/>
      <c r="AA1119" s="395">
        <v>8.3448277006601703</v>
      </c>
      <c r="AB1119" s="395">
        <v>0</v>
      </c>
      <c r="AC1119" s="395"/>
      <c r="AD1119" s="395">
        <v>6.6048768529734092</v>
      </c>
      <c r="AE1119" s="395">
        <v>6.769547982953398</v>
      </c>
      <c r="AF1119" s="395"/>
      <c r="AG1119" s="395"/>
      <c r="AH1119" s="395"/>
      <c r="AI1119" s="395"/>
      <c r="AJ1119" s="395"/>
      <c r="AK1119" s="395"/>
      <c r="AL1119" s="395"/>
      <c r="AM1119" s="395"/>
      <c r="AN1119" s="395"/>
      <c r="AO1119" s="395"/>
      <c r="AP1119" s="395"/>
    </row>
    <row r="1120" spans="1:42">
      <c r="A1120" s="395">
        <v>10</v>
      </c>
      <c r="B1120" s="395">
        <v>404</v>
      </c>
      <c r="C1120" s="395">
        <v>2007</v>
      </c>
      <c r="D1120" s="395">
        <v>99</v>
      </c>
      <c r="E1120" s="395">
        <v>99</v>
      </c>
      <c r="F1120" s="395">
        <v>99</v>
      </c>
      <c r="G1120" s="395">
        <v>99</v>
      </c>
      <c r="H1120" s="395">
        <v>99</v>
      </c>
      <c r="I1120" s="395">
        <v>99</v>
      </c>
      <c r="J1120" s="395">
        <v>999</v>
      </c>
      <c r="K1120" s="395">
        <v>99</v>
      </c>
      <c r="L1120" s="395">
        <v>99</v>
      </c>
      <c r="M1120" s="395">
        <v>55</v>
      </c>
      <c r="N1120" s="395">
        <v>99</v>
      </c>
      <c r="O1120" s="395">
        <v>99</v>
      </c>
      <c r="P1120" s="395">
        <v>9999</v>
      </c>
      <c r="Q1120" s="395">
        <v>2697</v>
      </c>
      <c r="R1120" s="395">
        <v>139842</v>
      </c>
      <c r="S1120" s="395">
        <v>139837</v>
      </c>
      <c r="T1120" s="395">
        <v>13.999828377740595</v>
      </c>
      <c r="U1120" s="395">
        <v>55.001966575369877</v>
      </c>
      <c r="V1120" s="395">
        <v>85.338835648388823</v>
      </c>
      <c r="W1120" s="395">
        <v>78.76646810214649</v>
      </c>
      <c r="X1120" s="395">
        <v>0</v>
      </c>
      <c r="Y1120" s="395">
        <v>0</v>
      </c>
      <c r="Z1120" s="395"/>
      <c r="AA1120" s="395">
        <v>8.3859510191572681</v>
      </c>
      <c r="AB1120" s="395"/>
      <c r="AC1120" s="395"/>
      <c r="AD1120" s="395">
        <v>10.082626752033224</v>
      </c>
      <c r="AE1120" s="395">
        <v>10.241962549604663</v>
      </c>
      <c r="AF1120" s="395"/>
      <c r="AG1120" s="395"/>
      <c r="AH1120" s="395"/>
      <c r="AI1120" s="395"/>
      <c r="AJ1120" s="395"/>
      <c r="AK1120" s="395"/>
      <c r="AL1120" s="395"/>
      <c r="AM1120" s="395"/>
      <c r="AN1120" s="395"/>
      <c r="AO1120" s="395"/>
      <c r="AP1120" s="395"/>
    </row>
    <row r="1121" spans="1:42">
      <c r="A1121" s="395">
        <v>10</v>
      </c>
      <c r="B1121" s="395">
        <v>405</v>
      </c>
      <c r="C1121" s="395">
        <v>2007</v>
      </c>
      <c r="D1121" s="395">
        <v>99</v>
      </c>
      <c r="E1121" s="395">
        <v>99</v>
      </c>
      <c r="F1121" s="395">
        <v>99</v>
      </c>
      <c r="G1121" s="395">
        <v>99</v>
      </c>
      <c r="H1121" s="395">
        <v>99</v>
      </c>
      <c r="I1121" s="395">
        <v>99</v>
      </c>
      <c r="J1121" s="395">
        <v>999</v>
      </c>
      <c r="K1121" s="395">
        <v>99</v>
      </c>
      <c r="L1121" s="395">
        <v>99</v>
      </c>
      <c r="M1121" s="395">
        <v>56</v>
      </c>
      <c r="N1121" s="395">
        <v>99</v>
      </c>
      <c r="O1121" s="395">
        <v>99</v>
      </c>
      <c r="P1121" s="395">
        <v>9999</v>
      </c>
      <c r="Q1121" s="395">
        <v>2769</v>
      </c>
      <c r="R1121" s="395">
        <v>187664</v>
      </c>
      <c r="S1121" s="395">
        <v>187663</v>
      </c>
      <c r="T1121" s="395">
        <v>13.999904083894624</v>
      </c>
      <c r="U1121" s="395">
        <v>56.000298407251286</v>
      </c>
      <c r="V1121" s="395">
        <v>84.619805762907049</v>
      </c>
      <c r="W1121" s="395">
        <v>78.103879294267855</v>
      </c>
      <c r="X1121" s="395">
        <v>0</v>
      </c>
      <c r="Y1121" s="395">
        <v>0</v>
      </c>
      <c r="Z1121" s="395"/>
      <c r="AA1121" s="395">
        <v>8.4454504163160315</v>
      </c>
      <c r="AB1121" s="395"/>
      <c r="AC1121" s="395"/>
      <c r="AD1121" s="395">
        <v>13.530599296302704</v>
      </c>
      <c r="AE1121" s="395">
        <v>13.62921909358356</v>
      </c>
      <c r="AF1121" s="395"/>
      <c r="AG1121" s="395"/>
      <c r="AH1121" s="395"/>
      <c r="AI1121" s="395"/>
      <c r="AJ1121" s="395"/>
      <c r="AK1121" s="395"/>
      <c r="AL1121" s="395"/>
      <c r="AM1121" s="395"/>
      <c r="AN1121" s="395"/>
      <c r="AO1121" s="395"/>
      <c r="AP1121" s="395"/>
    </row>
    <row r="1122" spans="1:42">
      <c r="A1122" s="395">
        <v>10</v>
      </c>
      <c r="B1122" s="395">
        <v>406</v>
      </c>
      <c r="C1122" s="395">
        <v>2007</v>
      </c>
      <c r="D1122" s="395">
        <v>99</v>
      </c>
      <c r="E1122" s="395">
        <v>99</v>
      </c>
      <c r="F1122" s="395">
        <v>99</v>
      </c>
      <c r="G1122" s="395">
        <v>99</v>
      </c>
      <c r="H1122" s="395">
        <v>99</v>
      </c>
      <c r="I1122" s="395">
        <v>99</v>
      </c>
      <c r="J1122" s="395">
        <v>999</v>
      </c>
      <c r="K1122" s="395">
        <v>99</v>
      </c>
      <c r="L1122" s="395">
        <v>99</v>
      </c>
      <c r="M1122" s="395">
        <v>57</v>
      </c>
      <c r="N1122" s="395">
        <v>99</v>
      </c>
      <c r="O1122" s="395">
        <v>99</v>
      </c>
      <c r="P1122" s="395">
        <v>9999</v>
      </c>
      <c r="Q1122" s="395">
        <v>2796</v>
      </c>
      <c r="R1122" s="395">
        <v>222670</v>
      </c>
      <c r="S1122" s="395">
        <v>222661</v>
      </c>
      <c r="T1122" s="395">
        <v>13.999973054295596</v>
      </c>
      <c r="U1122" s="395">
        <v>57.002303950849047</v>
      </c>
      <c r="V1122" s="395">
        <v>83.807356448367003</v>
      </c>
      <c r="W1122" s="395">
        <v>77.352683676081398</v>
      </c>
      <c r="X1122" s="395">
        <v>0</v>
      </c>
      <c r="Y1122" s="395">
        <v>0</v>
      </c>
      <c r="Z1122" s="395"/>
      <c r="AA1122" s="395">
        <v>8.5819056376396947</v>
      </c>
      <c r="AB1122" s="395"/>
      <c r="AC1122" s="395"/>
      <c r="AD1122" s="395">
        <v>16.05453654034724</v>
      </c>
      <c r="AE1122" s="395">
        <v>16.015453988819825</v>
      </c>
      <c r="AF1122" s="395"/>
      <c r="AG1122" s="395"/>
      <c r="AH1122" s="395"/>
      <c r="AI1122" s="395"/>
      <c r="AJ1122" s="395"/>
      <c r="AK1122" s="395"/>
      <c r="AL1122" s="395"/>
      <c r="AM1122" s="395"/>
      <c r="AN1122" s="395"/>
      <c r="AO1122" s="395"/>
      <c r="AP1122" s="395"/>
    </row>
    <row r="1123" spans="1:42">
      <c r="A1123" s="395">
        <v>10</v>
      </c>
      <c r="B1123" s="395">
        <v>407</v>
      </c>
      <c r="C1123" s="395">
        <v>2007</v>
      </c>
      <c r="D1123" s="395">
        <v>99</v>
      </c>
      <c r="E1123" s="395">
        <v>99</v>
      </c>
      <c r="F1123" s="395">
        <v>99</v>
      </c>
      <c r="G1123" s="395">
        <v>99</v>
      </c>
      <c r="H1123" s="395">
        <v>99</v>
      </c>
      <c r="I1123" s="395">
        <v>99</v>
      </c>
      <c r="J1123" s="395">
        <v>999</v>
      </c>
      <c r="K1123" s="395">
        <v>99</v>
      </c>
      <c r="L1123" s="395">
        <v>99</v>
      </c>
      <c r="M1123" s="395">
        <v>58</v>
      </c>
      <c r="N1123" s="395">
        <v>99</v>
      </c>
      <c r="O1123" s="395">
        <v>99</v>
      </c>
      <c r="P1123" s="395">
        <v>9999</v>
      </c>
      <c r="Q1123" s="395">
        <v>2791</v>
      </c>
      <c r="R1123" s="395">
        <v>225319</v>
      </c>
      <c r="S1123" s="395">
        <v>225308</v>
      </c>
      <c r="T1123" s="395">
        <v>14.000013314456398</v>
      </c>
      <c r="U1123" s="395">
        <v>58.002831679301224</v>
      </c>
      <c r="V1123" s="395">
        <v>83.087655273905483</v>
      </c>
      <c r="W1123" s="395">
        <v>76.688135352494115</v>
      </c>
      <c r="X1123" s="395">
        <v>0</v>
      </c>
      <c r="Y1123" s="395">
        <v>0</v>
      </c>
      <c r="Z1123" s="395"/>
      <c r="AA1123" s="395">
        <v>8.7653946056976135</v>
      </c>
      <c r="AB1123" s="395"/>
      <c r="AC1123" s="395"/>
      <c r="AD1123" s="395">
        <v>16.245529791774818</v>
      </c>
      <c r="AE1123" s="395">
        <v>16.066619323354374</v>
      </c>
      <c r="AF1123" s="395"/>
      <c r="AG1123" s="395"/>
      <c r="AH1123" s="395"/>
      <c r="AI1123" s="395"/>
      <c r="AJ1123" s="395"/>
      <c r="AK1123" s="395"/>
      <c r="AL1123" s="395"/>
      <c r="AM1123" s="395"/>
      <c r="AN1123" s="395"/>
      <c r="AO1123" s="395"/>
      <c r="AP1123" s="395"/>
    </row>
    <row r="1124" spans="1:42">
      <c r="A1124" s="395">
        <v>10</v>
      </c>
      <c r="B1124" s="395">
        <v>408</v>
      </c>
      <c r="C1124" s="395">
        <v>2007</v>
      </c>
      <c r="D1124" s="395">
        <v>99</v>
      </c>
      <c r="E1124" s="395">
        <v>99</v>
      </c>
      <c r="F1124" s="395">
        <v>99</v>
      </c>
      <c r="G1124" s="395">
        <v>99</v>
      </c>
      <c r="H1124" s="395">
        <v>99</v>
      </c>
      <c r="I1124" s="395">
        <v>99</v>
      </c>
      <c r="J1124" s="395">
        <v>999</v>
      </c>
      <c r="K1124" s="395">
        <v>99</v>
      </c>
      <c r="L1124" s="395">
        <v>99</v>
      </c>
      <c r="M1124" s="395">
        <v>59</v>
      </c>
      <c r="N1124" s="395">
        <v>99</v>
      </c>
      <c r="O1124" s="395">
        <v>99</v>
      </c>
      <c r="P1124" s="395">
        <v>9999</v>
      </c>
      <c r="Q1124" s="395">
        <v>2750</v>
      </c>
      <c r="R1124" s="395">
        <v>188403</v>
      </c>
      <c r="S1124" s="395">
        <v>188391</v>
      </c>
      <c r="T1124" s="395">
        <v>13.99993630674671</v>
      </c>
      <c r="U1124" s="395">
        <v>59.003758141312488</v>
      </c>
      <c r="V1124" s="395">
        <v>82.397356968787491</v>
      </c>
      <c r="W1124" s="395">
        <v>76.050370771427751</v>
      </c>
      <c r="X1124" s="395">
        <v>0</v>
      </c>
      <c r="Y1124" s="395">
        <v>0</v>
      </c>
      <c r="Z1124" s="395"/>
      <c r="AA1124" s="395">
        <v>8.9236534057351005</v>
      </c>
      <c r="AB1124" s="395"/>
      <c r="AC1124" s="395"/>
      <c r="AD1124" s="395">
        <v>13.58388129434158</v>
      </c>
      <c r="AE1124" s="395">
        <v>13.322361079863455</v>
      </c>
      <c r="AF1124" s="395"/>
      <c r="AG1124" s="395"/>
      <c r="AH1124" s="395"/>
      <c r="AI1124" s="395"/>
      <c r="AJ1124" s="395"/>
      <c r="AK1124" s="395"/>
      <c r="AL1124" s="395"/>
      <c r="AM1124" s="395"/>
      <c r="AN1124" s="395"/>
      <c r="AO1124" s="395"/>
      <c r="AP1124" s="395"/>
    </row>
    <row r="1125" spans="1:42">
      <c r="A1125" s="395">
        <v>10</v>
      </c>
      <c r="B1125" s="395">
        <v>409</v>
      </c>
      <c r="C1125" s="395">
        <v>2007</v>
      </c>
      <c r="D1125" s="395">
        <v>99</v>
      </c>
      <c r="E1125" s="395">
        <v>99</v>
      </c>
      <c r="F1125" s="395">
        <v>99</v>
      </c>
      <c r="G1125" s="395">
        <v>99</v>
      </c>
      <c r="H1125" s="395">
        <v>99</v>
      </c>
      <c r="I1125" s="395">
        <v>99</v>
      </c>
      <c r="J1125" s="395">
        <v>999</v>
      </c>
      <c r="K1125" s="395">
        <v>99</v>
      </c>
      <c r="L1125" s="395">
        <v>99</v>
      </c>
      <c r="M1125" s="395">
        <v>60</v>
      </c>
      <c r="N1125" s="395">
        <v>99</v>
      </c>
      <c r="O1125" s="395">
        <v>99</v>
      </c>
      <c r="P1125" s="395">
        <v>9999</v>
      </c>
      <c r="Q1125" s="395">
        <v>2627</v>
      </c>
      <c r="R1125" s="395">
        <v>126425</v>
      </c>
      <c r="S1125" s="395">
        <v>126420</v>
      </c>
      <c r="T1125" s="395">
        <v>16.999572869290088</v>
      </c>
      <c r="U1125" s="395">
        <v>60.002373042240144</v>
      </c>
      <c r="V1125" s="395">
        <v>82.203717234837029</v>
      </c>
      <c r="W1125" s="395">
        <v>75.872506723620134</v>
      </c>
      <c r="X1125" s="395">
        <v>0</v>
      </c>
      <c r="Y1125" s="395">
        <v>0</v>
      </c>
      <c r="Z1125" s="395"/>
      <c r="AA1125" s="395">
        <v>9.016218959832111</v>
      </c>
      <c r="AB1125" s="395"/>
      <c r="AC1125" s="395"/>
      <c r="AD1125" s="395">
        <v>9.1152592720770631</v>
      </c>
      <c r="AE1125" s="395">
        <v>8.9190773831765622</v>
      </c>
      <c r="AF1125" s="395"/>
      <c r="AG1125" s="395"/>
      <c r="AH1125" s="395"/>
      <c r="AI1125" s="395"/>
      <c r="AJ1125" s="395"/>
      <c r="AK1125" s="395"/>
      <c r="AL1125" s="395"/>
      <c r="AM1125" s="395"/>
      <c r="AN1125" s="395"/>
      <c r="AO1125" s="395"/>
      <c r="AP1125" s="395"/>
    </row>
    <row r="1126" spans="1:42">
      <c r="A1126" s="395">
        <v>10</v>
      </c>
      <c r="B1126" s="395">
        <v>410</v>
      </c>
      <c r="C1126" s="395">
        <v>2007</v>
      </c>
      <c r="D1126" s="395">
        <v>99</v>
      </c>
      <c r="E1126" s="395">
        <v>99</v>
      </c>
      <c r="F1126" s="395">
        <v>99</v>
      </c>
      <c r="G1126" s="395">
        <v>99</v>
      </c>
      <c r="H1126" s="395">
        <v>99</v>
      </c>
      <c r="I1126" s="395">
        <v>99</v>
      </c>
      <c r="J1126" s="395">
        <v>999</v>
      </c>
      <c r="K1126" s="395">
        <v>99</v>
      </c>
      <c r="L1126" s="395">
        <v>99</v>
      </c>
      <c r="M1126" s="395">
        <v>61</v>
      </c>
      <c r="N1126" s="395">
        <v>99</v>
      </c>
      <c r="O1126" s="395">
        <v>99</v>
      </c>
      <c r="P1126" s="395">
        <v>9999</v>
      </c>
      <c r="Q1126" s="395">
        <v>2456</v>
      </c>
      <c r="R1126" s="395">
        <v>59792</v>
      </c>
      <c r="S1126" s="395">
        <v>59789</v>
      </c>
      <c r="T1126" s="395">
        <v>16.999799304254747</v>
      </c>
      <c r="U1126" s="395">
        <v>61.003060763685617</v>
      </c>
      <c r="V1126" s="395">
        <v>82.512616098285918</v>
      </c>
      <c r="W1126" s="395">
        <v>76.157242971115238</v>
      </c>
      <c r="X1126" s="395">
        <v>0</v>
      </c>
      <c r="Y1126" s="395">
        <v>0</v>
      </c>
      <c r="Z1126" s="395"/>
      <c r="AA1126" s="395">
        <v>8.8839565361705457</v>
      </c>
      <c r="AB1126" s="395"/>
      <c r="AC1126" s="395"/>
      <c r="AD1126" s="395">
        <v>4.3110111322604823</v>
      </c>
      <c r="AE1126" s="395">
        <v>4.2340132840809828</v>
      </c>
      <c r="AF1126" s="395"/>
      <c r="AG1126" s="395"/>
      <c r="AH1126" s="395"/>
      <c r="AI1126" s="395"/>
      <c r="AJ1126" s="395"/>
      <c r="AK1126" s="395"/>
      <c r="AL1126" s="395"/>
      <c r="AM1126" s="395"/>
      <c r="AN1126" s="395"/>
      <c r="AO1126" s="395"/>
      <c r="AP1126" s="395"/>
    </row>
    <row r="1127" spans="1:42">
      <c r="A1127" s="395">
        <v>10</v>
      </c>
      <c r="B1127" s="395">
        <v>411</v>
      </c>
      <c r="C1127" s="395">
        <v>2007</v>
      </c>
      <c r="D1127" s="395">
        <v>99</v>
      </c>
      <c r="E1127" s="395">
        <v>99</v>
      </c>
      <c r="F1127" s="395">
        <v>99</v>
      </c>
      <c r="G1127" s="395">
        <v>99</v>
      </c>
      <c r="H1127" s="395">
        <v>99</v>
      </c>
      <c r="I1127" s="395">
        <v>99</v>
      </c>
      <c r="J1127" s="395">
        <v>999</v>
      </c>
      <c r="K1127" s="395">
        <v>99</v>
      </c>
      <c r="L1127" s="395">
        <v>99</v>
      </c>
      <c r="M1127" s="395">
        <v>62</v>
      </c>
      <c r="N1127" s="395">
        <v>99</v>
      </c>
      <c r="O1127" s="395">
        <v>99</v>
      </c>
      <c r="P1127" s="395">
        <v>9999</v>
      </c>
      <c r="Q1127" s="395">
        <v>2011</v>
      </c>
      <c r="R1127" s="395">
        <v>20313</v>
      </c>
      <c r="S1127" s="395">
        <v>20313</v>
      </c>
      <c r="T1127" s="395">
        <v>16.998966179294047</v>
      </c>
      <c r="U1127" s="395">
        <v>62</v>
      </c>
      <c r="V1127" s="395">
        <v>83.264579962801278</v>
      </c>
      <c r="W1127" s="395">
        <v>76.853207305666814</v>
      </c>
      <c r="X1127" s="395">
        <v>0</v>
      </c>
      <c r="Y1127" s="395">
        <v>0</v>
      </c>
      <c r="Z1127" s="395"/>
      <c r="AA1127" s="395">
        <v>8.7343182641189188</v>
      </c>
      <c r="AB1127" s="395">
        <v>0</v>
      </c>
      <c r="AC1127" s="395"/>
      <c r="AD1127" s="395">
        <v>1.46456999480879</v>
      </c>
      <c r="AE1127" s="395">
        <v>1.4516294762625264</v>
      </c>
      <c r="AF1127" s="395"/>
      <c r="AG1127" s="395"/>
      <c r="AH1127" s="395"/>
      <c r="AI1127" s="395"/>
      <c r="AJ1127" s="395"/>
      <c r="AK1127" s="395"/>
      <c r="AL1127" s="395"/>
      <c r="AM1127" s="395"/>
      <c r="AN1127" s="395"/>
      <c r="AO1127" s="395"/>
      <c r="AP1127" s="395"/>
    </row>
    <row r="1128" spans="1:42">
      <c r="A1128" s="395">
        <v>10</v>
      </c>
      <c r="B1128" s="395">
        <v>412</v>
      </c>
      <c r="C1128" s="395">
        <v>2007</v>
      </c>
      <c r="D1128" s="395">
        <v>99</v>
      </c>
      <c r="E1128" s="395">
        <v>99</v>
      </c>
      <c r="F1128" s="395">
        <v>99</v>
      </c>
      <c r="G1128" s="395">
        <v>99</v>
      </c>
      <c r="H1128" s="395">
        <v>99</v>
      </c>
      <c r="I1128" s="395">
        <v>99</v>
      </c>
      <c r="J1128" s="395">
        <v>999</v>
      </c>
      <c r="K1128" s="395">
        <v>99</v>
      </c>
      <c r="L1128" s="395">
        <v>99</v>
      </c>
      <c r="M1128" s="395">
        <v>63</v>
      </c>
      <c r="N1128" s="395">
        <v>99</v>
      </c>
      <c r="O1128" s="395">
        <v>99</v>
      </c>
      <c r="P1128" s="395">
        <v>9999</v>
      </c>
      <c r="Q1128" s="395">
        <v>1177</v>
      </c>
      <c r="R1128" s="395">
        <v>4288</v>
      </c>
      <c r="S1128" s="395">
        <v>4288</v>
      </c>
      <c r="T1128" s="395">
        <v>16.998600746268657</v>
      </c>
      <c r="U1128" s="395">
        <v>63</v>
      </c>
      <c r="V1128" s="395">
        <v>84.757129169968081</v>
      </c>
      <c r="W1128" s="395">
        <v>78.230830223880503</v>
      </c>
      <c r="X1128" s="395">
        <v>0</v>
      </c>
      <c r="Y1128" s="395">
        <v>0</v>
      </c>
      <c r="Z1128" s="395"/>
      <c r="AA1128" s="395">
        <v>8.7241797106765411</v>
      </c>
      <c r="AB1128" s="395">
        <v>0</v>
      </c>
      <c r="AC1128" s="395"/>
      <c r="AD1128" s="395">
        <v>0.30916536886427881</v>
      </c>
      <c r="AE1128" s="395">
        <v>0.31192661265345439</v>
      </c>
      <c r="AF1128" s="395"/>
      <c r="AG1128" s="395"/>
      <c r="AH1128" s="395"/>
      <c r="AI1128" s="395"/>
      <c r="AJ1128" s="395"/>
      <c r="AK1128" s="395"/>
      <c r="AL1128" s="395"/>
      <c r="AM1128" s="395"/>
      <c r="AN1128" s="395"/>
      <c r="AO1128" s="395"/>
      <c r="AP1128" s="395"/>
    </row>
    <row r="1129" spans="1:42">
      <c r="A1129" s="395">
        <v>10</v>
      </c>
      <c r="B1129" s="395">
        <v>413</v>
      </c>
      <c r="C1129" s="395">
        <v>2007</v>
      </c>
      <c r="D1129" s="395">
        <v>99</v>
      </c>
      <c r="E1129" s="395">
        <v>99</v>
      </c>
      <c r="F1129" s="395">
        <v>99</v>
      </c>
      <c r="G1129" s="395">
        <v>99</v>
      </c>
      <c r="H1129" s="395">
        <v>99</v>
      </c>
      <c r="I1129" s="395">
        <v>99</v>
      </c>
      <c r="J1129" s="395">
        <v>999</v>
      </c>
      <c r="K1129" s="395">
        <v>99</v>
      </c>
      <c r="L1129" s="395">
        <v>99</v>
      </c>
      <c r="M1129" s="395">
        <v>64</v>
      </c>
      <c r="N1129" s="395">
        <v>99</v>
      </c>
      <c r="O1129" s="395">
        <v>99</v>
      </c>
      <c r="P1129" s="395">
        <v>9999</v>
      </c>
      <c r="Q1129" s="395">
        <v>514</v>
      </c>
      <c r="R1129" s="395">
        <v>849</v>
      </c>
      <c r="S1129" s="395">
        <v>849</v>
      </c>
      <c r="T1129" s="395">
        <v>16.996466431095413</v>
      </c>
      <c r="U1129" s="395">
        <v>64</v>
      </c>
      <c r="V1129" s="395">
        <v>85.128511396365894</v>
      </c>
      <c r="W1129" s="395">
        <v>78.573616018845641</v>
      </c>
      <c r="X1129" s="395">
        <v>0</v>
      </c>
      <c r="Y1129" s="395">
        <v>0</v>
      </c>
      <c r="Z1129" s="395"/>
      <c r="AA1129" s="395">
        <v>9.5277975929133447</v>
      </c>
      <c r="AB1129" s="395">
        <v>0</v>
      </c>
      <c r="AC1129" s="395"/>
      <c r="AD1129" s="395">
        <v>6.1213012631943245E-2</v>
      </c>
      <c r="AE1129" s="395">
        <v>6.2030337422021478E-2</v>
      </c>
      <c r="AF1129" s="395"/>
      <c r="AG1129" s="395"/>
      <c r="AH1129" s="395"/>
      <c r="AI1129" s="395"/>
      <c r="AJ1129" s="395"/>
      <c r="AK1129" s="395"/>
      <c r="AL1129" s="395"/>
      <c r="AM1129" s="395"/>
      <c r="AN1129" s="395"/>
      <c r="AO1129" s="395"/>
      <c r="AP1129" s="395"/>
    </row>
    <row r="1130" spans="1:42">
      <c r="A1130" s="395">
        <v>10</v>
      </c>
      <c r="B1130" s="395">
        <v>414</v>
      </c>
      <c r="C1130" s="395">
        <v>2007</v>
      </c>
      <c r="D1130" s="395">
        <v>99</v>
      </c>
      <c r="E1130" s="395">
        <v>99</v>
      </c>
      <c r="F1130" s="395">
        <v>99</v>
      </c>
      <c r="G1130" s="395">
        <v>99</v>
      </c>
      <c r="H1130" s="395">
        <v>99</v>
      </c>
      <c r="I1130" s="395">
        <v>99</v>
      </c>
      <c r="J1130" s="395">
        <v>999</v>
      </c>
      <c r="K1130" s="395">
        <v>99</v>
      </c>
      <c r="L1130" s="395">
        <v>99</v>
      </c>
      <c r="M1130" s="395">
        <v>65</v>
      </c>
      <c r="N1130" s="395">
        <v>99</v>
      </c>
      <c r="O1130" s="395">
        <v>99</v>
      </c>
      <c r="P1130" s="395">
        <v>9999</v>
      </c>
      <c r="Q1130" s="395">
        <v>64</v>
      </c>
      <c r="R1130" s="395">
        <v>73</v>
      </c>
      <c r="S1130" s="395">
        <v>73</v>
      </c>
      <c r="T1130" s="395">
        <v>16.958904109589042</v>
      </c>
      <c r="U1130" s="395">
        <v>65</v>
      </c>
      <c r="V1130" s="395">
        <v>82.078986034224357</v>
      </c>
      <c r="W1130" s="395">
        <v>75.758904109589054</v>
      </c>
      <c r="X1130" s="395">
        <v>0</v>
      </c>
      <c r="Y1130" s="395">
        <v>0</v>
      </c>
      <c r="Z1130" s="395"/>
      <c r="AA1130" s="395">
        <v>13.07064928653611</v>
      </c>
      <c r="AB1130" s="395">
        <v>0</v>
      </c>
      <c r="AC1130" s="395"/>
      <c r="AD1130" s="395">
        <v>5.2633096844898189E-3</v>
      </c>
      <c r="AE1130" s="395">
        <v>5.1425231689689209E-3</v>
      </c>
      <c r="AF1130" s="395"/>
      <c r="AG1130" s="395"/>
      <c r="AH1130" s="395"/>
      <c r="AI1130" s="395"/>
      <c r="AJ1130" s="395"/>
      <c r="AK1130" s="395"/>
      <c r="AL1130" s="395"/>
      <c r="AM1130" s="395"/>
      <c r="AN1130" s="395"/>
      <c r="AO1130" s="395"/>
      <c r="AP1130" s="395"/>
    </row>
    <row r="1131" spans="1:42">
      <c r="A1131" s="395">
        <v>10</v>
      </c>
      <c r="B1131" s="395">
        <v>415</v>
      </c>
      <c r="C1131" s="395">
        <v>2007</v>
      </c>
      <c r="D1131" s="395">
        <v>99</v>
      </c>
      <c r="E1131" s="395">
        <v>99</v>
      </c>
      <c r="F1131" s="395">
        <v>99</v>
      </c>
      <c r="G1131" s="395">
        <v>99</v>
      </c>
      <c r="H1131" s="395">
        <v>99</v>
      </c>
      <c r="I1131" s="395">
        <v>99</v>
      </c>
      <c r="J1131" s="395">
        <v>999</v>
      </c>
      <c r="K1131" s="395">
        <v>99</v>
      </c>
      <c r="L1131" s="395">
        <v>99</v>
      </c>
      <c r="M1131" s="395">
        <v>66</v>
      </c>
      <c r="N1131" s="395">
        <v>99</v>
      </c>
      <c r="O1131" s="395">
        <v>99</v>
      </c>
      <c r="P1131" s="395">
        <v>9999</v>
      </c>
      <c r="Q1131" s="395"/>
      <c r="R1131" s="395"/>
      <c r="S1131" s="395"/>
      <c r="T1131" s="395"/>
      <c r="U1131" s="395"/>
      <c r="V1131" s="395"/>
      <c r="W1131" s="395"/>
      <c r="X1131" s="395"/>
      <c r="Y1131" s="395"/>
      <c r="Z1131" s="395"/>
      <c r="AA1131" s="395"/>
      <c r="AB1131" s="395"/>
      <c r="AC1131" s="395"/>
      <c r="AD1131" s="395"/>
      <c r="AE1131" s="395"/>
      <c r="AF1131" s="395"/>
      <c r="AG1131" s="395"/>
      <c r="AH1131" s="395"/>
      <c r="AI1131" s="395"/>
      <c r="AJ1131" s="395"/>
      <c r="AK1131" s="395"/>
      <c r="AL1131" s="395"/>
      <c r="AM1131" s="395"/>
      <c r="AN1131" s="395"/>
      <c r="AO1131" s="395"/>
      <c r="AP1131" s="395"/>
    </row>
    <row r="1132" spans="1:42">
      <c r="A1132" s="395">
        <v>10</v>
      </c>
      <c r="B1132" s="395">
        <v>416</v>
      </c>
      <c r="C1132" s="395">
        <v>2007</v>
      </c>
      <c r="D1132" s="395">
        <v>99</v>
      </c>
      <c r="E1132" s="395">
        <v>99</v>
      </c>
      <c r="F1132" s="395">
        <v>99</v>
      </c>
      <c r="G1132" s="395">
        <v>99</v>
      </c>
      <c r="H1132" s="395">
        <v>99</v>
      </c>
      <c r="I1132" s="395">
        <v>99</v>
      </c>
      <c r="J1132" s="395">
        <v>999</v>
      </c>
      <c r="K1132" s="395">
        <v>99</v>
      </c>
      <c r="L1132" s="395">
        <v>99</v>
      </c>
      <c r="M1132" s="395">
        <v>67</v>
      </c>
      <c r="N1132" s="395">
        <v>99</v>
      </c>
      <c r="O1132" s="395">
        <v>99</v>
      </c>
      <c r="P1132" s="395">
        <v>9999</v>
      </c>
      <c r="Q1132" s="395"/>
      <c r="R1132" s="395"/>
      <c r="S1132" s="395"/>
      <c r="T1132" s="395"/>
      <c r="U1132" s="395"/>
      <c r="V1132" s="395"/>
      <c r="W1132" s="395"/>
      <c r="X1132" s="395"/>
      <c r="Y1132" s="395"/>
      <c r="Z1132" s="395"/>
      <c r="AA1132" s="395"/>
      <c r="AB1132" s="395"/>
      <c r="AC1132" s="395"/>
      <c r="AD1132" s="395"/>
      <c r="AE1132" s="395"/>
      <c r="AF1132" s="395"/>
      <c r="AG1132" s="395"/>
      <c r="AH1132" s="395"/>
      <c r="AI1132" s="395"/>
      <c r="AJ1132" s="395"/>
      <c r="AK1132" s="395"/>
      <c r="AL1132" s="395"/>
      <c r="AM1132" s="395"/>
      <c r="AN1132" s="395"/>
      <c r="AO1132" s="395"/>
      <c r="AP1132" s="395"/>
    </row>
    <row r="1133" spans="1:42">
      <c r="A1133" s="395">
        <v>10</v>
      </c>
      <c r="B1133" s="395">
        <v>417</v>
      </c>
      <c r="C1133" s="395">
        <v>2007</v>
      </c>
      <c r="D1133" s="395">
        <v>99</v>
      </c>
      <c r="E1133" s="395">
        <v>99</v>
      </c>
      <c r="F1133" s="395">
        <v>99</v>
      </c>
      <c r="G1133" s="395">
        <v>99</v>
      </c>
      <c r="H1133" s="395">
        <v>99</v>
      </c>
      <c r="I1133" s="395">
        <v>99</v>
      </c>
      <c r="J1133" s="395">
        <v>999</v>
      </c>
      <c r="K1133" s="395">
        <v>99</v>
      </c>
      <c r="L1133" s="395">
        <v>99</v>
      </c>
      <c r="M1133" s="395">
        <v>68</v>
      </c>
      <c r="N1133" s="395">
        <v>99</v>
      </c>
      <c r="O1133" s="395">
        <v>99</v>
      </c>
      <c r="P1133" s="395">
        <v>9999</v>
      </c>
      <c r="Q1133" s="395"/>
      <c r="R1133" s="395"/>
      <c r="S1133" s="395"/>
      <c r="T1133" s="395"/>
      <c r="U1133" s="395"/>
      <c r="V1133" s="395"/>
      <c r="W1133" s="395"/>
      <c r="X1133" s="395"/>
      <c r="Y1133" s="395"/>
      <c r="Z1133" s="395"/>
      <c r="AA1133" s="395"/>
      <c r="AB1133" s="395"/>
      <c r="AC1133" s="395"/>
      <c r="AD1133" s="395"/>
      <c r="AE1133" s="395"/>
      <c r="AF1133" s="395"/>
      <c r="AG1133" s="395"/>
      <c r="AH1133" s="395"/>
      <c r="AI1133" s="395"/>
      <c r="AJ1133" s="395"/>
      <c r="AK1133" s="395"/>
      <c r="AL1133" s="395"/>
      <c r="AM1133" s="395"/>
      <c r="AN1133" s="395"/>
      <c r="AO1133" s="395"/>
      <c r="AP1133" s="395"/>
    </row>
    <row r="1134" spans="1:42">
      <c r="A1134" s="395">
        <v>10</v>
      </c>
      <c r="B1134" s="395">
        <v>418</v>
      </c>
      <c r="C1134" s="395">
        <v>2006</v>
      </c>
      <c r="D1134" s="395">
        <v>99</v>
      </c>
      <c r="E1134" s="395">
        <v>99</v>
      </c>
      <c r="F1134" s="395">
        <v>99</v>
      </c>
      <c r="G1134" s="395">
        <v>99</v>
      </c>
      <c r="H1134" s="395">
        <v>99</v>
      </c>
      <c r="I1134" s="395">
        <v>99</v>
      </c>
      <c r="J1134" s="395">
        <v>999</v>
      </c>
      <c r="K1134" s="395">
        <v>99</v>
      </c>
      <c r="L1134" s="395">
        <v>99</v>
      </c>
      <c r="M1134" s="395">
        <v>35</v>
      </c>
      <c r="N1134" s="395">
        <v>99</v>
      </c>
      <c r="O1134" s="395">
        <v>99</v>
      </c>
      <c r="P1134" s="395">
        <v>9999</v>
      </c>
      <c r="Q1134" s="395">
        <v>5</v>
      </c>
      <c r="R1134" s="395">
        <v>9</v>
      </c>
      <c r="S1134" s="395">
        <v>9</v>
      </c>
      <c r="T1134" s="395">
        <v>2</v>
      </c>
      <c r="U1134" s="395">
        <v>35</v>
      </c>
      <c r="V1134" s="395">
        <v>85.409895269050182</v>
      </c>
      <c r="W1134" s="395">
        <v>78.833333333333314</v>
      </c>
      <c r="X1134" s="395">
        <v>0</v>
      </c>
      <c r="Y1134" s="395">
        <v>0</v>
      </c>
      <c r="Z1134" s="395"/>
      <c r="AA1134" s="395">
        <v>17.194055820415258</v>
      </c>
      <c r="AB1134" s="395">
        <v>0</v>
      </c>
      <c r="AC1134" s="395"/>
      <c r="AD1134" s="395">
        <v>6.4282408333285717E-4</v>
      </c>
      <c r="AE1134" s="395">
        <v>6.7838419658205324E-4</v>
      </c>
      <c r="AF1134" s="395"/>
      <c r="AG1134" s="395"/>
      <c r="AH1134" s="395"/>
      <c r="AI1134" s="395"/>
      <c r="AJ1134" s="395"/>
      <c r="AK1134" s="395"/>
      <c r="AL1134" s="395"/>
      <c r="AM1134" s="395"/>
      <c r="AN1134" s="395"/>
      <c r="AO1134" s="395"/>
      <c r="AP1134" s="395"/>
    </row>
    <row r="1135" spans="1:42">
      <c r="A1135" s="395">
        <v>10</v>
      </c>
      <c r="B1135" s="395">
        <v>419</v>
      </c>
      <c r="C1135" s="395">
        <v>2006</v>
      </c>
      <c r="D1135" s="395">
        <v>99</v>
      </c>
      <c r="E1135" s="395">
        <v>99</v>
      </c>
      <c r="F1135" s="395">
        <v>99</v>
      </c>
      <c r="G1135" s="395">
        <v>99</v>
      </c>
      <c r="H1135" s="395">
        <v>99</v>
      </c>
      <c r="I1135" s="395">
        <v>99</v>
      </c>
      <c r="J1135" s="395">
        <v>999</v>
      </c>
      <c r="K1135" s="395">
        <v>99</v>
      </c>
      <c r="L1135" s="395">
        <v>99</v>
      </c>
      <c r="M1135" s="395">
        <v>36</v>
      </c>
      <c r="N1135" s="395">
        <v>99</v>
      </c>
      <c r="O1135" s="395">
        <v>99</v>
      </c>
      <c r="P1135" s="395">
        <v>9999</v>
      </c>
      <c r="Q1135" s="395"/>
      <c r="R1135" s="395"/>
      <c r="S1135" s="395"/>
      <c r="T1135" s="395"/>
      <c r="U1135" s="395"/>
      <c r="V1135" s="395"/>
      <c r="W1135" s="395"/>
      <c r="X1135" s="395"/>
      <c r="Y1135" s="395"/>
      <c r="Z1135" s="395"/>
      <c r="AA1135" s="395"/>
      <c r="AB1135" s="395"/>
      <c r="AC1135" s="395"/>
      <c r="AD1135" s="395"/>
      <c r="AE1135" s="395"/>
      <c r="AF1135" s="395"/>
      <c r="AG1135" s="395"/>
      <c r="AH1135" s="395"/>
      <c r="AI1135" s="395"/>
      <c r="AJ1135" s="395"/>
      <c r="AK1135" s="395"/>
      <c r="AL1135" s="395"/>
      <c r="AM1135" s="395"/>
      <c r="AN1135" s="395"/>
      <c r="AO1135" s="395"/>
      <c r="AP1135" s="395"/>
    </row>
    <row r="1136" spans="1:42">
      <c r="A1136" s="395">
        <v>10</v>
      </c>
      <c r="B1136" s="395">
        <v>420</v>
      </c>
      <c r="C1136" s="395">
        <v>2006</v>
      </c>
      <c r="D1136" s="395">
        <v>99</v>
      </c>
      <c r="E1136" s="395">
        <v>99</v>
      </c>
      <c r="F1136" s="395">
        <v>99</v>
      </c>
      <c r="G1136" s="395">
        <v>99</v>
      </c>
      <c r="H1136" s="395">
        <v>99</v>
      </c>
      <c r="I1136" s="395">
        <v>99</v>
      </c>
      <c r="J1136" s="395">
        <v>999</v>
      </c>
      <c r="K1136" s="395">
        <v>99</v>
      </c>
      <c r="L1136" s="395">
        <v>99</v>
      </c>
      <c r="M1136" s="395">
        <v>37</v>
      </c>
      <c r="N1136" s="395">
        <v>99</v>
      </c>
      <c r="O1136" s="395">
        <v>99</v>
      </c>
      <c r="P1136" s="395">
        <v>9999</v>
      </c>
      <c r="Q1136" s="395">
        <v>4</v>
      </c>
      <c r="R1136" s="395">
        <v>4</v>
      </c>
      <c r="S1136" s="395">
        <v>4</v>
      </c>
      <c r="T1136" s="395">
        <v>2</v>
      </c>
      <c r="U1136" s="395">
        <v>37</v>
      </c>
      <c r="V1136" s="395">
        <v>71.912242686890551</v>
      </c>
      <c r="W1136" s="395">
        <v>66.375</v>
      </c>
      <c r="X1136" s="395">
        <v>0</v>
      </c>
      <c r="Y1136" s="395">
        <v>0</v>
      </c>
      <c r="Z1136" s="395"/>
      <c r="AA1136" s="395">
        <v>9.5077271206109195</v>
      </c>
      <c r="AB1136" s="395">
        <v>0</v>
      </c>
      <c r="AC1136" s="395"/>
      <c r="AD1136" s="395">
        <v>2.8569959259238097E-4</v>
      </c>
      <c r="AE1136" s="395">
        <v>2.5385624269560981E-4</v>
      </c>
      <c r="AF1136" s="395"/>
      <c r="AG1136" s="395"/>
      <c r="AH1136" s="395"/>
      <c r="AI1136" s="395"/>
      <c r="AJ1136" s="395"/>
      <c r="AK1136" s="395"/>
      <c r="AL1136" s="395"/>
      <c r="AM1136" s="395"/>
      <c r="AN1136" s="395"/>
      <c r="AO1136" s="395"/>
      <c r="AP1136" s="395"/>
    </row>
    <row r="1137" spans="1:42">
      <c r="A1137" s="395">
        <v>10</v>
      </c>
      <c r="B1137" s="395">
        <v>421</v>
      </c>
      <c r="C1137" s="395">
        <v>2006</v>
      </c>
      <c r="D1137" s="395">
        <v>99</v>
      </c>
      <c r="E1137" s="395">
        <v>99</v>
      </c>
      <c r="F1137" s="395">
        <v>99</v>
      </c>
      <c r="G1137" s="395">
        <v>99</v>
      </c>
      <c r="H1137" s="395">
        <v>99</v>
      </c>
      <c r="I1137" s="395">
        <v>99</v>
      </c>
      <c r="J1137" s="395">
        <v>999</v>
      </c>
      <c r="K1137" s="395">
        <v>99</v>
      </c>
      <c r="L1137" s="395">
        <v>99</v>
      </c>
      <c r="M1137" s="395">
        <v>38</v>
      </c>
      <c r="N1137" s="395">
        <v>99</v>
      </c>
      <c r="O1137" s="395">
        <v>99</v>
      </c>
      <c r="P1137" s="395">
        <v>9999</v>
      </c>
      <c r="Q1137" s="395">
        <v>8</v>
      </c>
      <c r="R1137" s="395">
        <v>9</v>
      </c>
      <c r="S1137" s="395">
        <v>9</v>
      </c>
      <c r="T1137" s="395">
        <v>2</v>
      </c>
      <c r="U1137" s="395">
        <v>38</v>
      </c>
      <c r="V1137" s="395">
        <v>76.778620440592292</v>
      </c>
      <c r="W1137" s="395">
        <v>70.866666666666646</v>
      </c>
      <c r="X1137" s="395">
        <v>0</v>
      </c>
      <c r="Y1137" s="395">
        <v>0</v>
      </c>
      <c r="Z1137" s="395"/>
      <c r="AA1137" s="395">
        <v>16.692712981018619</v>
      </c>
      <c r="AB1137" s="395">
        <v>0</v>
      </c>
      <c r="AC1137" s="395"/>
      <c r="AD1137" s="395">
        <v>6.4282408333285717E-4</v>
      </c>
      <c r="AE1137" s="395">
        <v>6.0982866889363436E-4</v>
      </c>
      <c r="AF1137" s="395"/>
      <c r="AG1137" s="395"/>
      <c r="AH1137" s="395"/>
      <c r="AI1137" s="395"/>
      <c r="AJ1137" s="395"/>
      <c r="AK1137" s="395"/>
      <c r="AL1137" s="395"/>
      <c r="AM1137" s="395"/>
      <c r="AN1137" s="395"/>
      <c r="AO1137" s="395"/>
      <c r="AP1137" s="395"/>
    </row>
    <row r="1138" spans="1:42">
      <c r="A1138" s="395">
        <v>10</v>
      </c>
      <c r="B1138" s="395">
        <v>422</v>
      </c>
      <c r="C1138" s="395">
        <v>2006</v>
      </c>
      <c r="D1138" s="395">
        <v>99</v>
      </c>
      <c r="E1138" s="395">
        <v>99</v>
      </c>
      <c r="F1138" s="395">
        <v>99</v>
      </c>
      <c r="G1138" s="395">
        <v>99</v>
      </c>
      <c r="H1138" s="395">
        <v>99</v>
      </c>
      <c r="I1138" s="395">
        <v>99</v>
      </c>
      <c r="J1138" s="395">
        <v>999</v>
      </c>
      <c r="K1138" s="395">
        <v>99</v>
      </c>
      <c r="L1138" s="395">
        <v>99</v>
      </c>
      <c r="M1138" s="395">
        <v>39</v>
      </c>
      <c r="N1138" s="395">
        <v>99</v>
      </c>
      <c r="O1138" s="395">
        <v>99</v>
      </c>
      <c r="P1138" s="395">
        <v>9999</v>
      </c>
      <c r="Q1138" s="395">
        <v>10</v>
      </c>
      <c r="R1138" s="395">
        <v>10</v>
      </c>
      <c r="S1138" s="395">
        <v>10</v>
      </c>
      <c r="T1138" s="395">
        <v>2</v>
      </c>
      <c r="U1138" s="395">
        <v>39</v>
      </c>
      <c r="V1138" s="395">
        <v>89.2199349945829</v>
      </c>
      <c r="W1138" s="395">
        <v>82.35</v>
      </c>
      <c r="X1138" s="395">
        <v>0</v>
      </c>
      <c r="Y1138" s="395">
        <v>0</v>
      </c>
      <c r="Z1138" s="395"/>
      <c r="AA1138" s="395">
        <v>12.797675570196361</v>
      </c>
      <c r="AB1138" s="395">
        <v>0</v>
      </c>
      <c r="AC1138" s="395"/>
      <c r="AD1138" s="395">
        <v>7.1424898148095251E-4</v>
      </c>
      <c r="AE1138" s="395">
        <v>7.8738461717451854E-4</v>
      </c>
      <c r="AF1138" s="395"/>
      <c r="AG1138" s="395"/>
      <c r="AH1138" s="395"/>
      <c r="AI1138" s="395"/>
      <c r="AJ1138" s="395"/>
      <c r="AK1138" s="395"/>
      <c r="AL1138" s="395"/>
      <c r="AM1138" s="395"/>
      <c r="AN1138" s="395"/>
      <c r="AO1138" s="395"/>
      <c r="AP1138" s="395"/>
    </row>
    <row r="1139" spans="1:42">
      <c r="A1139" s="395">
        <v>10</v>
      </c>
      <c r="B1139" s="395">
        <v>423</v>
      </c>
      <c r="C1139" s="395">
        <v>2006</v>
      </c>
      <c r="D1139" s="395">
        <v>99</v>
      </c>
      <c r="E1139" s="395">
        <v>99</v>
      </c>
      <c r="F1139" s="395">
        <v>99</v>
      </c>
      <c r="G1139" s="395">
        <v>99</v>
      </c>
      <c r="H1139" s="395">
        <v>99</v>
      </c>
      <c r="I1139" s="395">
        <v>99</v>
      </c>
      <c r="J1139" s="395">
        <v>999</v>
      </c>
      <c r="K1139" s="395">
        <v>99</v>
      </c>
      <c r="L1139" s="395">
        <v>99</v>
      </c>
      <c r="M1139" s="395">
        <v>40</v>
      </c>
      <c r="N1139" s="395">
        <v>99</v>
      </c>
      <c r="O1139" s="395">
        <v>99</v>
      </c>
      <c r="P1139" s="395">
        <v>9999</v>
      </c>
      <c r="Q1139" s="395">
        <v>15</v>
      </c>
      <c r="R1139" s="395">
        <v>16</v>
      </c>
      <c r="S1139" s="395">
        <v>16</v>
      </c>
      <c r="T1139" s="395">
        <v>5</v>
      </c>
      <c r="U1139" s="395">
        <v>40</v>
      </c>
      <c r="V1139" s="395">
        <v>87.188515709642502</v>
      </c>
      <c r="W1139" s="395">
        <v>80.475000000000023</v>
      </c>
      <c r="X1139" s="395">
        <v>0</v>
      </c>
      <c r="Y1139" s="395">
        <v>0</v>
      </c>
      <c r="Z1139" s="395"/>
      <c r="AA1139" s="395">
        <v>13.773366509317857</v>
      </c>
      <c r="AB1139" s="395">
        <v>0</v>
      </c>
      <c r="AC1139" s="395"/>
      <c r="AD1139" s="395">
        <v>1.1427983703695239E-3</v>
      </c>
      <c r="AE1139" s="395">
        <v>1.2311310662706863E-3</v>
      </c>
      <c r="AF1139" s="395"/>
      <c r="AG1139" s="395"/>
      <c r="AH1139" s="395"/>
      <c r="AI1139" s="395"/>
      <c r="AJ1139" s="395"/>
      <c r="AK1139" s="395"/>
      <c r="AL1139" s="395"/>
      <c r="AM1139" s="395"/>
      <c r="AN1139" s="395"/>
      <c r="AO1139" s="395"/>
      <c r="AP1139" s="395"/>
    </row>
    <row r="1140" spans="1:42">
      <c r="A1140" s="395">
        <v>10</v>
      </c>
      <c r="B1140" s="395">
        <v>424</v>
      </c>
      <c r="C1140" s="395">
        <v>2006</v>
      </c>
      <c r="D1140" s="395">
        <v>99</v>
      </c>
      <c r="E1140" s="395">
        <v>99</v>
      </c>
      <c r="F1140" s="395">
        <v>99</v>
      </c>
      <c r="G1140" s="395">
        <v>99</v>
      </c>
      <c r="H1140" s="395">
        <v>99</v>
      </c>
      <c r="I1140" s="395">
        <v>99</v>
      </c>
      <c r="J1140" s="395">
        <v>999</v>
      </c>
      <c r="K1140" s="395">
        <v>99</v>
      </c>
      <c r="L1140" s="395">
        <v>99</v>
      </c>
      <c r="M1140" s="395">
        <v>41</v>
      </c>
      <c r="N1140" s="395">
        <v>99</v>
      </c>
      <c r="O1140" s="395">
        <v>99</v>
      </c>
      <c r="P1140" s="395">
        <v>9999</v>
      </c>
      <c r="Q1140" s="395">
        <v>14</v>
      </c>
      <c r="R1140" s="395">
        <v>16</v>
      </c>
      <c r="S1140" s="395">
        <v>16</v>
      </c>
      <c r="T1140" s="395">
        <v>5</v>
      </c>
      <c r="U1140" s="395">
        <v>41</v>
      </c>
      <c r="V1140" s="395">
        <v>89.890303358613181</v>
      </c>
      <c r="W1140" s="395">
        <v>82.968750000000014</v>
      </c>
      <c r="X1140" s="395">
        <v>0</v>
      </c>
      <c r="Y1140" s="395">
        <v>0</v>
      </c>
      <c r="Z1140" s="395"/>
      <c r="AA1140" s="395">
        <v>13.093973745104902</v>
      </c>
      <c r="AB1140" s="395">
        <v>0</v>
      </c>
      <c r="AC1140" s="395"/>
      <c r="AD1140" s="395">
        <v>1.1427983703695239E-3</v>
      </c>
      <c r="AE1140" s="395">
        <v>1.2692812134780492E-3</v>
      </c>
      <c r="AF1140" s="395"/>
      <c r="AG1140" s="395"/>
      <c r="AH1140" s="395"/>
      <c r="AI1140" s="395"/>
      <c r="AJ1140" s="395"/>
      <c r="AK1140" s="395"/>
      <c r="AL1140" s="395"/>
      <c r="AM1140" s="395"/>
      <c r="AN1140" s="395"/>
      <c r="AO1140" s="395"/>
      <c r="AP1140" s="395"/>
    </row>
    <row r="1141" spans="1:42">
      <c r="A1141" s="395">
        <v>10</v>
      </c>
      <c r="B1141" s="395">
        <v>425</v>
      </c>
      <c r="C1141" s="395">
        <v>2006</v>
      </c>
      <c r="D1141" s="395">
        <v>99</v>
      </c>
      <c r="E1141" s="395">
        <v>99</v>
      </c>
      <c r="F1141" s="395">
        <v>99</v>
      </c>
      <c r="G1141" s="395">
        <v>99</v>
      </c>
      <c r="H1141" s="395">
        <v>99</v>
      </c>
      <c r="I1141" s="395">
        <v>99</v>
      </c>
      <c r="J1141" s="395">
        <v>999</v>
      </c>
      <c r="K1141" s="395">
        <v>99</v>
      </c>
      <c r="L1141" s="395">
        <v>99</v>
      </c>
      <c r="M1141" s="395">
        <v>42</v>
      </c>
      <c r="N1141" s="395">
        <v>99</v>
      </c>
      <c r="O1141" s="395">
        <v>99</v>
      </c>
      <c r="P1141" s="395">
        <v>9999</v>
      </c>
      <c r="Q1141" s="395">
        <v>27</v>
      </c>
      <c r="R1141" s="395">
        <v>31</v>
      </c>
      <c r="S1141" s="395">
        <v>31</v>
      </c>
      <c r="T1141" s="395">
        <v>5</v>
      </c>
      <c r="U1141" s="395">
        <v>42</v>
      </c>
      <c r="V1141" s="395">
        <v>88.659001153321881</v>
      </c>
      <c r="W1141" s="395">
        <v>81.832258064516139</v>
      </c>
      <c r="X1141" s="395">
        <v>0</v>
      </c>
      <c r="Y1141" s="395">
        <v>0</v>
      </c>
      <c r="Z1141" s="395"/>
      <c r="AA1141" s="395">
        <v>11.997348822640337</v>
      </c>
      <c r="AB1141" s="395">
        <v>0</v>
      </c>
      <c r="AC1141" s="395"/>
      <c r="AD1141" s="395">
        <v>2.2141718425909523E-3</v>
      </c>
      <c r="AE1141" s="395">
        <v>2.4255462013944369E-3</v>
      </c>
      <c r="AF1141" s="395"/>
      <c r="AG1141" s="395"/>
      <c r="AH1141" s="395"/>
      <c r="AI1141" s="395"/>
      <c r="AJ1141" s="395"/>
      <c r="AK1141" s="395"/>
      <c r="AL1141" s="395"/>
      <c r="AM1141" s="395"/>
      <c r="AN1141" s="395"/>
      <c r="AO1141" s="395"/>
      <c r="AP1141" s="395"/>
    </row>
    <row r="1142" spans="1:42">
      <c r="A1142" s="395">
        <v>10</v>
      </c>
      <c r="B1142" s="395">
        <v>426</v>
      </c>
      <c r="C1142" s="395">
        <v>2006</v>
      </c>
      <c r="D1142" s="395">
        <v>99</v>
      </c>
      <c r="E1142" s="395">
        <v>99</v>
      </c>
      <c r="F1142" s="395">
        <v>99</v>
      </c>
      <c r="G1142" s="395">
        <v>99</v>
      </c>
      <c r="H1142" s="395">
        <v>99</v>
      </c>
      <c r="I1142" s="395">
        <v>99</v>
      </c>
      <c r="J1142" s="395">
        <v>999</v>
      </c>
      <c r="K1142" s="395">
        <v>99</v>
      </c>
      <c r="L1142" s="395">
        <v>99</v>
      </c>
      <c r="M1142" s="395">
        <v>43</v>
      </c>
      <c r="N1142" s="395">
        <v>99</v>
      </c>
      <c r="O1142" s="395">
        <v>99</v>
      </c>
      <c r="P1142" s="395">
        <v>9999</v>
      </c>
      <c r="Q1142" s="395">
        <v>51</v>
      </c>
      <c r="R1142" s="395">
        <v>62</v>
      </c>
      <c r="S1142" s="395">
        <v>62</v>
      </c>
      <c r="T1142" s="395">
        <v>5</v>
      </c>
      <c r="U1142" s="395">
        <v>43</v>
      </c>
      <c r="V1142" s="395">
        <v>90.364519623947174</v>
      </c>
      <c r="W1142" s="395">
        <v>83.406451612903268</v>
      </c>
      <c r="X1142" s="395">
        <v>0</v>
      </c>
      <c r="Y1142" s="395">
        <v>0</v>
      </c>
      <c r="Z1142" s="395"/>
      <c r="AA1142" s="395">
        <v>12.969030990336268</v>
      </c>
      <c r="AB1142" s="395">
        <v>0</v>
      </c>
      <c r="AC1142" s="395"/>
      <c r="AD1142" s="395">
        <v>4.4283436851819047E-3</v>
      </c>
      <c r="AE1142" s="395">
        <v>4.944412061120668E-3</v>
      </c>
      <c r="AF1142" s="395"/>
      <c r="AG1142" s="395"/>
      <c r="AH1142" s="395"/>
      <c r="AI1142" s="395"/>
      <c r="AJ1142" s="395"/>
      <c r="AK1142" s="395"/>
      <c r="AL1142" s="395"/>
      <c r="AM1142" s="395"/>
      <c r="AN1142" s="395"/>
      <c r="AO1142" s="395"/>
      <c r="AP1142" s="395"/>
    </row>
    <row r="1143" spans="1:42">
      <c r="A1143" s="395">
        <v>10</v>
      </c>
      <c r="B1143" s="395">
        <v>427</v>
      </c>
      <c r="C1143" s="395">
        <v>2006</v>
      </c>
      <c r="D1143" s="395">
        <v>99</v>
      </c>
      <c r="E1143" s="395">
        <v>99</v>
      </c>
      <c r="F1143" s="395">
        <v>99</v>
      </c>
      <c r="G1143" s="395">
        <v>99</v>
      </c>
      <c r="H1143" s="395">
        <v>99</v>
      </c>
      <c r="I1143" s="395">
        <v>99</v>
      </c>
      <c r="J1143" s="395">
        <v>999</v>
      </c>
      <c r="K1143" s="395">
        <v>99</v>
      </c>
      <c r="L1143" s="395">
        <v>99</v>
      </c>
      <c r="M1143" s="395">
        <v>44</v>
      </c>
      <c r="N1143" s="395">
        <v>99</v>
      </c>
      <c r="O1143" s="395">
        <v>99</v>
      </c>
      <c r="P1143" s="395">
        <v>9999</v>
      </c>
      <c r="Q1143" s="395">
        <v>84</v>
      </c>
      <c r="R1143" s="395">
        <v>96</v>
      </c>
      <c r="S1143" s="395">
        <v>96</v>
      </c>
      <c r="T1143" s="395">
        <v>5</v>
      </c>
      <c r="U1143" s="395">
        <v>44</v>
      </c>
      <c r="V1143" s="395">
        <v>88.806879739978356</v>
      </c>
      <c r="W1143" s="395">
        <v>81.968750000000014</v>
      </c>
      <c r="X1143" s="395">
        <v>0</v>
      </c>
      <c r="Y1143" s="395">
        <v>0</v>
      </c>
      <c r="Z1143" s="395"/>
      <c r="AA1143" s="395">
        <v>13.664981952817556</v>
      </c>
      <c r="AB1143" s="395">
        <v>0</v>
      </c>
      <c r="AC1143" s="395"/>
      <c r="AD1143" s="395">
        <v>6.8567902222171411E-3</v>
      </c>
      <c r="AE1143" s="395">
        <v>7.5238974530009552E-3</v>
      </c>
      <c r="AF1143" s="395"/>
      <c r="AG1143" s="395"/>
      <c r="AH1143" s="395"/>
      <c r="AI1143" s="395"/>
      <c r="AJ1143" s="395"/>
      <c r="AK1143" s="395"/>
      <c r="AL1143" s="395"/>
      <c r="AM1143" s="395"/>
      <c r="AN1143" s="395"/>
      <c r="AO1143" s="395"/>
      <c r="AP1143" s="395"/>
    </row>
    <row r="1144" spans="1:42">
      <c r="A1144" s="395">
        <v>10</v>
      </c>
      <c r="B1144" s="395">
        <v>428</v>
      </c>
      <c r="C1144" s="395">
        <v>2006</v>
      </c>
      <c r="D1144" s="395">
        <v>99</v>
      </c>
      <c r="E1144" s="395">
        <v>99</v>
      </c>
      <c r="F1144" s="395">
        <v>99</v>
      </c>
      <c r="G1144" s="395">
        <v>99</v>
      </c>
      <c r="H1144" s="395">
        <v>99</v>
      </c>
      <c r="I1144" s="395">
        <v>99</v>
      </c>
      <c r="J1144" s="395">
        <v>999</v>
      </c>
      <c r="K1144" s="395">
        <v>99</v>
      </c>
      <c r="L1144" s="395">
        <v>99</v>
      </c>
      <c r="M1144" s="395">
        <v>45</v>
      </c>
      <c r="N1144" s="395">
        <v>99</v>
      </c>
      <c r="O1144" s="395">
        <v>99</v>
      </c>
      <c r="P1144" s="395">
        <v>9999</v>
      </c>
      <c r="Q1144" s="395">
        <v>146</v>
      </c>
      <c r="R1144" s="395">
        <v>178</v>
      </c>
      <c r="S1144" s="395">
        <v>178</v>
      </c>
      <c r="T1144" s="395">
        <v>8.0337078651685374</v>
      </c>
      <c r="U1144" s="395">
        <v>45</v>
      </c>
      <c r="V1144" s="395">
        <v>87.423156049520941</v>
      </c>
      <c r="W1144" s="395">
        <v>80.691573033707883</v>
      </c>
      <c r="X1144" s="395">
        <v>0</v>
      </c>
      <c r="Y1144" s="395">
        <v>0</v>
      </c>
      <c r="Z1144" s="395"/>
      <c r="AA1144" s="395">
        <v>11.366152531453261</v>
      </c>
      <c r="AB1144" s="395">
        <v>0</v>
      </c>
      <c r="AC1144" s="395"/>
      <c r="AD1144" s="395">
        <v>1.271363187036095E-2</v>
      </c>
      <c r="AE1144" s="395">
        <v>1.3733192465014364E-2</v>
      </c>
      <c r="AF1144" s="395"/>
      <c r="AG1144" s="395"/>
      <c r="AH1144" s="395"/>
      <c r="AI1144" s="395"/>
      <c r="AJ1144" s="395"/>
      <c r="AK1144" s="395"/>
      <c r="AL1144" s="395"/>
      <c r="AM1144" s="395"/>
      <c r="AN1144" s="395"/>
      <c r="AO1144" s="395"/>
      <c r="AP1144" s="395"/>
    </row>
    <row r="1145" spans="1:42">
      <c r="A1145" s="395">
        <v>10</v>
      </c>
      <c r="B1145" s="395">
        <v>429</v>
      </c>
      <c r="C1145" s="395">
        <v>2006</v>
      </c>
      <c r="D1145" s="395">
        <v>99</v>
      </c>
      <c r="E1145" s="395">
        <v>99</v>
      </c>
      <c r="F1145" s="395">
        <v>99</v>
      </c>
      <c r="G1145" s="395">
        <v>99</v>
      </c>
      <c r="H1145" s="395">
        <v>99</v>
      </c>
      <c r="I1145" s="395">
        <v>99</v>
      </c>
      <c r="J1145" s="395">
        <v>999</v>
      </c>
      <c r="K1145" s="395">
        <v>99</v>
      </c>
      <c r="L1145" s="395">
        <v>99</v>
      </c>
      <c r="M1145" s="395">
        <v>46</v>
      </c>
      <c r="N1145" s="395">
        <v>99</v>
      </c>
      <c r="O1145" s="395">
        <v>99</v>
      </c>
      <c r="P1145" s="395">
        <v>9999</v>
      </c>
      <c r="Q1145" s="395">
        <v>284</v>
      </c>
      <c r="R1145" s="395">
        <v>362</v>
      </c>
      <c r="S1145" s="395">
        <v>362</v>
      </c>
      <c r="T1145" s="395">
        <v>8</v>
      </c>
      <c r="U1145" s="395">
        <v>46</v>
      </c>
      <c r="V1145" s="395">
        <v>88.007518121906116</v>
      </c>
      <c r="W1145" s="395">
        <v>81.230939226519297</v>
      </c>
      <c r="X1145" s="395">
        <v>0</v>
      </c>
      <c r="Y1145" s="395">
        <v>0</v>
      </c>
      <c r="Z1145" s="395"/>
      <c r="AA1145" s="395">
        <v>10.971091279778918</v>
      </c>
      <c r="AB1145" s="395">
        <v>0</v>
      </c>
      <c r="AC1145" s="395"/>
      <c r="AD1145" s="395">
        <v>2.5855813129610477E-2</v>
      </c>
      <c r="AE1145" s="395">
        <v>2.8115989190998197E-2</v>
      </c>
      <c r="AF1145" s="395"/>
      <c r="AG1145" s="395"/>
      <c r="AH1145" s="395"/>
      <c r="AI1145" s="395"/>
      <c r="AJ1145" s="395"/>
      <c r="AK1145" s="395"/>
      <c r="AL1145" s="395"/>
      <c r="AM1145" s="395"/>
      <c r="AN1145" s="395"/>
      <c r="AO1145" s="395"/>
      <c r="AP1145" s="395"/>
    </row>
    <row r="1146" spans="1:42">
      <c r="A1146" s="395">
        <v>10</v>
      </c>
      <c r="B1146" s="395">
        <v>430</v>
      </c>
      <c r="C1146" s="395">
        <v>2006</v>
      </c>
      <c r="D1146" s="395">
        <v>99</v>
      </c>
      <c r="E1146" s="395">
        <v>99</v>
      </c>
      <c r="F1146" s="395">
        <v>99</v>
      </c>
      <c r="G1146" s="395">
        <v>99</v>
      </c>
      <c r="H1146" s="395">
        <v>99</v>
      </c>
      <c r="I1146" s="395">
        <v>99</v>
      </c>
      <c r="J1146" s="395">
        <v>999</v>
      </c>
      <c r="K1146" s="395">
        <v>99</v>
      </c>
      <c r="L1146" s="395">
        <v>99</v>
      </c>
      <c r="M1146" s="395">
        <v>47</v>
      </c>
      <c r="N1146" s="395">
        <v>99</v>
      </c>
      <c r="O1146" s="395">
        <v>99</v>
      </c>
      <c r="P1146" s="395">
        <v>9999</v>
      </c>
      <c r="Q1146" s="395">
        <v>479</v>
      </c>
      <c r="R1146" s="395">
        <v>780</v>
      </c>
      <c r="S1146" s="395">
        <v>780</v>
      </c>
      <c r="T1146" s="395">
        <v>8</v>
      </c>
      <c r="U1146" s="395">
        <v>47</v>
      </c>
      <c r="V1146" s="395">
        <v>88.429730255298992</v>
      </c>
      <c r="W1146" s="395">
        <v>81.62064102564095</v>
      </c>
      <c r="X1146" s="395">
        <v>0</v>
      </c>
      <c r="Y1146" s="395">
        <v>0</v>
      </c>
      <c r="Z1146" s="395"/>
      <c r="AA1146" s="395">
        <v>9.8371599038400763</v>
      </c>
      <c r="AB1146" s="395">
        <v>0</v>
      </c>
      <c r="AC1146" s="395"/>
      <c r="AD1146" s="395">
        <v>5.5711420555514278E-2</v>
      </c>
      <c r="AE1146" s="395">
        <v>6.0872049795094363E-2</v>
      </c>
      <c r="AF1146" s="395"/>
      <c r="AG1146" s="395"/>
      <c r="AH1146" s="395"/>
      <c r="AI1146" s="395"/>
      <c r="AJ1146" s="395"/>
      <c r="AK1146" s="395"/>
      <c r="AL1146" s="395"/>
      <c r="AM1146" s="395"/>
      <c r="AN1146" s="395"/>
      <c r="AO1146" s="395"/>
      <c r="AP1146" s="395"/>
    </row>
    <row r="1147" spans="1:42">
      <c r="A1147" s="395">
        <v>10</v>
      </c>
      <c r="B1147" s="395">
        <v>431</v>
      </c>
      <c r="C1147" s="395">
        <v>2006</v>
      </c>
      <c r="D1147" s="395">
        <v>99</v>
      </c>
      <c r="E1147" s="395">
        <v>99</v>
      </c>
      <c r="F1147" s="395">
        <v>99</v>
      </c>
      <c r="G1147" s="395">
        <v>99</v>
      </c>
      <c r="H1147" s="395">
        <v>99</v>
      </c>
      <c r="I1147" s="395">
        <v>99</v>
      </c>
      <c r="J1147" s="395">
        <v>999</v>
      </c>
      <c r="K1147" s="395">
        <v>99</v>
      </c>
      <c r="L1147" s="395">
        <v>99</v>
      </c>
      <c r="M1147" s="395">
        <v>48</v>
      </c>
      <c r="N1147" s="395">
        <v>99</v>
      </c>
      <c r="O1147" s="395">
        <v>99</v>
      </c>
      <c r="P1147" s="395">
        <v>9999</v>
      </c>
      <c r="Q1147" s="395">
        <v>787</v>
      </c>
      <c r="R1147" s="395">
        <v>1480</v>
      </c>
      <c r="S1147" s="395">
        <v>1480</v>
      </c>
      <c r="T1147" s="395">
        <v>8.002027027027026</v>
      </c>
      <c r="U1147" s="395">
        <v>48</v>
      </c>
      <c r="V1147" s="395">
        <v>88.103642645896173</v>
      </c>
      <c r="W1147" s="395">
        <v>81.31966216216226</v>
      </c>
      <c r="X1147" s="395">
        <v>0</v>
      </c>
      <c r="Y1147" s="395">
        <v>0</v>
      </c>
      <c r="Z1147" s="395"/>
      <c r="AA1147" s="395">
        <v>9.3490871729243761</v>
      </c>
      <c r="AB1147" s="395">
        <v>0</v>
      </c>
      <c r="AC1147" s="395"/>
      <c r="AD1147" s="395">
        <v>0.10570884925918092</v>
      </c>
      <c r="AE1147" s="395">
        <v>0.1150748992947986</v>
      </c>
      <c r="AF1147" s="395"/>
      <c r="AG1147" s="395"/>
      <c r="AH1147" s="395"/>
      <c r="AI1147" s="395"/>
      <c r="AJ1147" s="395"/>
      <c r="AK1147" s="395"/>
      <c r="AL1147" s="395"/>
      <c r="AM1147" s="395"/>
      <c r="AN1147" s="395"/>
      <c r="AO1147" s="395"/>
      <c r="AP1147" s="395"/>
    </row>
    <row r="1148" spans="1:42">
      <c r="A1148" s="395">
        <v>10</v>
      </c>
      <c r="B1148" s="395">
        <v>432</v>
      </c>
      <c r="C1148" s="395">
        <v>2006</v>
      </c>
      <c r="D1148" s="395">
        <v>99</v>
      </c>
      <c r="E1148" s="395">
        <v>99</v>
      </c>
      <c r="F1148" s="395">
        <v>99</v>
      </c>
      <c r="G1148" s="395">
        <v>99</v>
      </c>
      <c r="H1148" s="395">
        <v>99</v>
      </c>
      <c r="I1148" s="395">
        <v>99</v>
      </c>
      <c r="J1148" s="395">
        <v>999</v>
      </c>
      <c r="K1148" s="395">
        <v>99</v>
      </c>
      <c r="L1148" s="395">
        <v>99</v>
      </c>
      <c r="M1148" s="395">
        <v>49</v>
      </c>
      <c r="N1148" s="395">
        <v>99</v>
      </c>
      <c r="O1148" s="395">
        <v>99</v>
      </c>
      <c r="P1148" s="395">
        <v>9999</v>
      </c>
      <c r="Q1148" s="395">
        <v>1187</v>
      </c>
      <c r="R1148" s="395">
        <v>3117</v>
      </c>
      <c r="S1148" s="395">
        <v>3117</v>
      </c>
      <c r="T1148" s="395">
        <v>8.0019249278152103</v>
      </c>
      <c r="U1148" s="395">
        <v>49</v>
      </c>
      <c r="V1148" s="395">
        <v>87.107641282159022</v>
      </c>
      <c r="W1148" s="395">
        <v>80.400352903432733</v>
      </c>
      <c r="X1148" s="395">
        <v>0</v>
      </c>
      <c r="Y1148" s="395">
        <v>0</v>
      </c>
      <c r="Z1148" s="395"/>
      <c r="AA1148" s="395">
        <v>9.2945937904000324</v>
      </c>
      <c r="AB1148" s="395">
        <v>0</v>
      </c>
      <c r="AC1148" s="395"/>
      <c r="AD1148" s="395">
        <v>0.22263140752761287</v>
      </c>
      <c r="AE1148" s="395">
        <v>0.23961725003328471</v>
      </c>
      <c r="AF1148" s="395"/>
      <c r="AG1148" s="395"/>
      <c r="AH1148" s="395"/>
      <c r="AI1148" s="395"/>
      <c r="AJ1148" s="395"/>
      <c r="AK1148" s="395"/>
      <c r="AL1148" s="395"/>
      <c r="AM1148" s="395"/>
      <c r="AN1148" s="395"/>
      <c r="AO1148" s="395"/>
      <c r="AP1148" s="395"/>
    </row>
    <row r="1149" spans="1:42">
      <c r="A1149" s="395">
        <v>10</v>
      </c>
      <c r="B1149" s="395">
        <v>433</v>
      </c>
      <c r="C1149" s="395">
        <v>2006</v>
      </c>
      <c r="D1149" s="395">
        <v>99</v>
      </c>
      <c r="E1149" s="395">
        <v>99</v>
      </c>
      <c r="F1149" s="395">
        <v>99</v>
      </c>
      <c r="G1149" s="395">
        <v>99</v>
      </c>
      <c r="H1149" s="395">
        <v>99</v>
      </c>
      <c r="I1149" s="395">
        <v>99</v>
      </c>
      <c r="J1149" s="395">
        <v>999</v>
      </c>
      <c r="K1149" s="395">
        <v>99</v>
      </c>
      <c r="L1149" s="395">
        <v>99</v>
      </c>
      <c r="M1149" s="395">
        <v>50</v>
      </c>
      <c r="N1149" s="395">
        <v>99</v>
      </c>
      <c r="O1149" s="395">
        <v>99</v>
      </c>
      <c r="P1149" s="395">
        <v>9999</v>
      </c>
      <c r="Q1149" s="395">
        <v>1681</v>
      </c>
      <c r="R1149" s="395">
        <v>6603</v>
      </c>
      <c r="S1149" s="395">
        <v>6603</v>
      </c>
      <c r="T1149" s="395">
        <v>11.00181735574739</v>
      </c>
      <c r="U1149" s="395">
        <v>50</v>
      </c>
      <c r="V1149" s="395">
        <v>86.544905800557785</v>
      </c>
      <c r="W1149" s="395">
        <v>79.88094805391512</v>
      </c>
      <c r="X1149" s="395">
        <v>0</v>
      </c>
      <c r="Y1149" s="395">
        <v>0</v>
      </c>
      <c r="Z1149" s="395"/>
      <c r="AA1149" s="395">
        <v>8.8548885326743481</v>
      </c>
      <c r="AB1149" s="395">
        <v>0</v>
      </c>
      <c r="AC1149" s="395"/>
      <c r="AD1149" s="395">
        <v>0.47161860247187282</v>
      </c>
      <c r="AE1149" s="395">
        <v>0.50432190300996738</v>
      </c>
      <c r="AF1149" s="395"/>
      <c r="AG1149" s="395"/>
      <c r="AH1149" s="395"/>
      <c r="AI1149" s="395"/>
      <c r="AJ1149" s="395"/>
      <c r="AK1149" s="395"/>
      <c r="AL1149" s="395"/>
      <c r="AM1149" s="395"/>
      <c r="AN1149" s="395"/>
      <c r="AO1149" s="395"/>
      <c r="AP1149" s="395"/>
    </row>
    <row r="1150" spans="1:42">
      <c r="A1150" s="395">
        <v>10</v>
      </c>
      <c r="B1150" s="395">
        <v>434</v>
      </c>
      <c r="C1150" s="395">
        <v>2006</v>
      </c>
      <c r="D1150" s="395">
        <v>99</v>
      </c>
      <c r="E1150" s="395">
        <v>99</v>
      </c>
      <c r="F1150" s="395">
        <v>99</v>
      </c>
      <c r="G1150" s="395">
        <v>99</v>
      </c>
      <c r="H1150" s="395">
        <v>99</v>
      </c>
      <c r="I1150" s="395">
        <v>99</v>
      </c>
      <c r="J1150" s="395">
        <v>999</v>
      </c>
      <c r="K1150" s="395">
        <v>99</v>
      </c>
      <c r="L1150" s="395">
        <v>99</v>
      </c>
      <c r="M1150" s="395">
        <v>51</v>
      </c>
      <c r="N1150" s="395">
        <v>99</v>
      </c>
      <c r="O1150" s="395">
        <v>99</v>
      </c>
      <c r="P1150" s="395">
        <v>9999</v>
      </c>
      <c r="Q1150" s="395">
        <v>2095</v>
      </c>
      <c r="R1150" s="395">
        <v>13279</v>
      </c>
      <c r="S1150" s="395">
        <v>13279</v>
      </c>
      <c r="T1150" s="395">
        <v>11</v>
      </c>
      <c r="U1150" s="395">
        <v>51</v>
      </c>
      <c r="V1150" s="395">
        <v>85.464581822062115</v>
      </c>
      <c r="W1150" s="395">
        <v>78.883809021763852</v>
      </c>
      <c r="X1150" s="395">
        <v>0</v>
      </c>
      <c r="Y1150" s="395">
        <v>0</v>
      </c>
      <c r="Z1150" s="395"/>
      <c r="AA1150" s="395">
        <v>8.5600090814187251</v>
      </c>
      <c r="AB1150" s="395">
        <v>0</v>
      </c>
      <c r="AC1150" s="395"/>
      <c r="AD1150" s="395">
        <v>0.94845122250855651</v>
      </c>
      <c r="AE1150" s="395">
        <v>1.0015590655246356</v>
      </c>
      <c r="AF1150" s="395"/>
      <c r="AG1150" s="395"/>
      <c r="AH1150" s="395"/>
      <c r="AI1150" s="395"/>
      <c r="AJ1150" s="395"/>
      <c r="AK1150" s="395"/>
      <c r="AL1150" s="395"/>
      <c r="AM1150" s="395"/>
      <c r="AN1150" s="395"/>
      <c r="AO1150" s="395"/>
      <c r="AP1150" s="395"/>
    </row>
    <row r="1151" spans="1:42">
      <c r="A1151" s="395">
        <v>10</v>
      </c>
      <c r="B1151" s="395">
        <v>435</v>
      </c>
      <c r="C1151" s="395">
        <v>2006</v>
      </c>
      <c r="D1151" s="395">
        <v>99</v>
      </c>
      <c r="E1151" s="395">
        <v>99</v>
      </c>
      <c r="F1151" s="395">
        <v>99</v>
      </c>
      <c r="G1151" s="395">
        <v>99</v>
      </c>
      <c r="H1151" s="395">
        <v>99</v>
      </c>
      <c r="I1151" s="395">
        <v>99</v>
      </c>
      <c r="J1151" s="395">
        <v>999</v>
      </c>
      <c r="K1151" s="395">
        <v>99</v>
      </c>
      <c r="L1151" s="395">
        <v>99</v>
      </c>
      <c r="M1151" s="395">
        <v>52</v>
      </c>
      <c r="N1151" s="395">
        <v>99</v>
      </c>
      <c r="O1151" s="395">
        <v>99</v>
      </c>
      <c r="P1151" s="395">
        <v>9999</v>
      </c>
      <c r="Q1151" s="395">
        <v>2417</v>
      </c>
      <c r="R1151" s="395">
        <v>26874</v>
      </c>
      <c r="S1151" s="395">
        <v>26872</v>
      </c>
      <c r="T1151" s="395">
        <v>11.000223264121452</v>
      </c>
      <c r="U1151" s="395">
        <v>52.00387019946411</v>
      </c>
      <c r="V1151" s="395">
        <v>84.582428733204893</v>
      </c>
      <c r="W1151" s="395">
        <v>78.066835367669285</v>
      </c>
      <c r="X1151" s="395">
        <v>0</v>
      </c>
      <c r="Y1151" s="395">
        <v>0</v>
      </c>
      <c r="Z1151" s="395"/>
      <c r="AA1151" s="395">
        <v>8.4001613978149283</v>
      </c>
      <c r="AB1151" s="395"/>
      <c r="AC1151" s="395"/>
      <c r="AD1151" s="395">
        <v>1.919472712831912</v>
      </c>
      <c r="AE1151" s="395">
        <v>2.0058104414379088</v>
      </c>
      <c r="AF1151" s="395"/>
      <c r="AG1151" s="395"/>
      <c r="AH1151" s="395"/>
      <c r="AI1151" s="395"/>
      <c r="AJ1151" s="395"/>
      <c r="AK1151" s="395"/>
      <c r="AL1151" s="395"/>
      <c r="AM1151" s="395"/>
      <c r="AN1151" s="395"/>
      <c r="AO1151" s="395"/>
      <c r="AP1151" s="395"/>
    </row>
    <row r="1152" spans="1:42">
      <c r="A1152" s="395">
        <v>10</v>
      </c>
      <c r="B1152" s="395">
        <v>436</v>
      </c>
      <c r="C1152" s="395">
        <v>2006</v>
      </c>
      <c r="D1152" s="395">
        <v>99</v>
      </c>
      <c r="E1152" s="395">
        <v>99</v>
      </c>
      <c r="F1152" s="395">
        <v>99</v>
      </c>
      <c r="G1152" s="395">
        <v>99</v>
      </c>
      <c r="H1152" s="395">
        <v>99</v>
      </c>
      <c r="I1152" s="395">
        <v>99</v>
      </c>
      <c r="J1152" s="395">
        <v>999</v>
      </c>
      <c r="K1152" s="395">
        <v>99</v>
      </c>
      <c r="L1152" s="395">
        <v>99</v>
      </c>
      <c r="M1152" s="395">
        <v>53</v>
      </c>
      <c r="N1152" s="395">
        <v>99</v>
      </c>
      <c r="O1152" s="395">
        <v>99</v>
      </c>
      <c r="P1152" s="395">
        <v>9999</v>
      </c>
      <c r="Q1152" s="395">
        <v>2667</v>
      </c>
      <c r="R1152" s="395">
        <v>50459</v>
      </c>
      <c r="S1152" s="395">
        <v>50459</v>
      </c>
      <c r="T1152" s="395">
        <v>11.000356725262098</v>
      </c>
      <c r="U1152" s="395">
        <v>53</v>
      </c>
      <c r="V1152" s="395">
        <v>83.73834590656999</v>
      </c>
      <c r="W1152" s="395">
        <v>77.290493271765811</v>
      </c>
      <c r="X1152" s="395">
        <v>0</v>
      </c>
      <c r="Y1152" s="395">
        <v>0</v>
      </c>
      <c r="Z1152" s="395"/>
      <c r="AA1152" s="395">
        <v>8.1819194359512117</v>
      </c>
      <c r="AB1152" s="395">
        <v>0</v>
      </c>
      <c r="AC1152" s="395"/>
      <c r="AD1152" s="395">
        <v>3.6040289356547359</v>
      </c>
      <c r="AE1152" s="395">
        <v>3.7289627132547238</v>
      </c>
      <c r="AF1152" s="395"/>
      <c r="AG1152" s="395"/>
      <c r="AH1152" s="395"/>
      <c r="AI1152" s="395"/>
      <c r="AJ1152" s="395"/>
      <c r="AK1152" s="395"/>
      <c r="AL1152" s="395"/>
      <c r="AM1152" s="395"/>
      <c r="AN1152" s="395"/>
      <c r="AO1152" s="395"/>
      <c r="AP1152" s="395"/>
    </row>
    <row r="1153" spans="1:42">
      <c r="A1153" s="395">
        <v>10</v>
      </c>
      <c r="B1153" s="395">
        <v>437</v>
      </c>
      <c r="C1153" s="395">
        <v>2006</v>
      </c>
      <c r="D1153" s="395">
        <v>99</v>
      </c>
      <c r="E1153" s="395">
        <v>99</v>
      </c>
      <c r="F1153" s="395">
        <v>99</v>
      </c>
      <c r="G1153" s="395">
        <v>99</v>
      </c>
      <c r="H1153" s="395">
        <v>99</v>
      </c>
      <c r="I1153" s="395">
        <v>99</v>
      </c>
      <c r="J1153" s="395">
        <v>999</v>
      </c>
      <c r="K1153" s="395">
        <v>99</v>
      </c>
      <c r="L1153" s="395">
        <v>99</v>
      </c>
      <c r="M1153" s="395">
        <v>54</v>
      </c>
      <c r="N1153" s="395">
        <v>99</v>
      </c>
      <c r="O1153" s="395">
        <v>99</v>
      </c>
      <c r="P1153" s="395">
        <v>9999</v>
      </c>
      <c r="Q1153" s="395">
        <v>2824</v>
      </c>
      <c r="R1153" s="395">
        <v>87198</v>
      </c>
      <c r="S1153" s="395">
        <v>87194</v>
      </c>
      <c r="T1153" s="395">
        <v>11.000240831211721</v>
      </c>
      <c r="U1153" s="395">
        <v>54.002477234672121</v>
      </c>
      <c r="V1153" s="395">
        <v>83.034855266390977</v>
      </c>
      <c r="W1153" s="395">
        <v>76.639407528040707</v>
      </c>
      <c r="X1153" s="395">
        <v>0</v>
      </c>
      <c r="Y1153" s="395">
        <v>0</v>
      </c>
      <c r="Z1153" s="395"/>
      <c r="AA1153" s="395">
        <v>8.0169234760137176</v>
      </c>
      <c r="AB1153" s="395"/>
      <c r="AC1153" s="395"/>
      <c r="AD1153" s="395">
        <v>6.2281082687176088</v>
      </c>
      <c r="AE1153" s="395">
        <v>6.3894292026988992</v>
      </c>
      <c r="AF1153" s="395"/>
      <c r="AG1153" s="395"/>
      <c r="AH1153" s="395"/>
      <c r="AI1153" s="395"/>
      <c r="AJ1153" s="395"/>
      <c r="AK1153" s="395"/>
      <c r="AL1153" s="395"/>
      <c r="AM1153" s="395"/>
      <c r="AN1153" s="395"/>
      <c r="AO1153" s="395"/>
      <c r="AP1153" s="395"/>
    </row>
    <row r="1154" spans="1:42">
      <c r="A1154" s="395">
        <v>10</v>
      </c>
      <c r="B1154" s="395">
        <v>438</v>
      </c>
      <c r="C1154" s="395">
        <v>2006</v>
      </c>
      <c r="D1154" s="395">
        <v>99</v>
      </c>
      <c r="E1154" s="395">
        <v>99</v>
      </c>
      <c r="F1154" s="395">
        <v>99</v>
      </c>
      <c r="G1154" s="395">
        <v>99</v>
      </c>
      <c r="H1154" s="395">
        <v>99</v>
      </c>
      <c r="I1154" s="395">
        <v>99</v>
      </c>
      <c r="J1154" s="395">
        <v>999</v>
      </c>
      <c r="K1154" s="395">
        <v>99</v>
      </c>
      <c r="L1154" s="395">
        <v>99</v>
      </c>
      <c r="M1154" s="395">
        <v>55</v>
      </c>
      <c r="N1154" s="395">
        <v>99</v>
      </c>
      <c r="O1154" s="395">
        <v>99</v>
      </c>
      <c r="P1154" s="395">
        <v>9999</v>
      </c>
      <c r="Q1154" s="395">
        <v>2952</v>
      </c>
      <c r="R1154" s="395">
        <v>137663</v>
      </c>
      <c r="S1154" s="395">
        <v>137654</v>
      </c>
      <c r="T1154" s="395">
        <v>13.999978207652022</v>
      </c>
      <c r="U1154" s="395">
        <v>55.003595972510801</v>
      </c>
      <c r="V1154" s="395">
        <v>82.371332013200899</v>
      </c>
      <c r="W1154" s="395">
        <v>76.02661891408934</v>
      </c>
      <c r="X1154" s="395">
        <v>0</v>
      </c>
      <c r="Y1154" s="395">
        <v>0</v>
      </c>
      <c r="Z1154" s="395"/>
      <c r="AA1154" s="395">
        <v>8.0132749796955487</v>
      </c>
      <c r="AB1154" s="395"/>
      <c r="AC1154" s="395"/>
      <c r="AD1154" s="395">
        <v>9.8325657537612319</v>
      </c>
      <c r="AE1154" s="395">
        <v>10.006399433815936</v>
      </c>
      <c r="AF1154" s="395"/>
      <c r="AG1154" s="395"/>
      <c r="AH1154" s="395"/>
      <c r="AI1154" s="395"/>
      <c r="AJ1154" s="395"/>
      <c r="AK1154" s="395"/>
      <c r="AL1154" s="395"/>
      <c r="AM1154" s="395"/>
      <c r="AN1154" s="395"/>
      <c r="AO1154" s="395"/>
      <c r="AP1154" s="395"/>
    </row>
    <row r="1155" spans="1:42">
      <c r="A1155" s="395">
        <v>10</v>
      </c>
      <c r="B1155" s="395">
        <v>439</v>
      </c>
      <c r="C1155" s="395">
        <v>2006</v>
      </c>
      <c r="D1155" s="395">
        <v>99</v>
      </c>
      <c r="E1155" s="395">
        <v>99</v>
      </c>
      <c r="F1155" s="395">
        <v>99</v>
      </c>
      <c r="G1155" s="395">
        <v>99</v>
      </c>
      <c r="H1155" s="395">
        <v>99</v>
      </c>
      <c r="I1155" s="395">
        <v>99</v>
      </c>
      <c r="J1155" s="395">
        <v>999</v>
      </c>
      <c r="K1155" s="395">
        <v>99</v>
      </c>
      <c r="L1155" s="395">
        <v>99</v>
      </c>
      <c r="M1155" s="395">
        <v>56</v>
      </c>
      <c r="N1155" s="395">
        <v>99</v>
      </c>
      <c r="O1155" s="395">
        <v>99</v>
      </c>
      <c r="P1155" s="395">
        <v>9999</v>
      </c>
      <c r="Q1155" s="395">
        <v>3004</v>
      </c>
      <c r="R1155" s="395">
        <v>189496</v>
      </c>
      <c r="S1155" s="395">
        <v>189486</v>
      </c>
      <c r="T1155" s="395">
        <v>13.99992084265631</v>
      </c>
      <c r="U1155" s="395">
        <v>56.00295536345692</v>
      </c>
      <c r="V1155" s="395">
        <v>81.761718412345644</v>
      </c>
      <c r="W1155" s="395">
        <v>75.464226908583314</v>
      </c>
      <c r="X1155" s="395">
        <v>0</v>
      </c>
      <c r="Y1155" s="395">
        <v>0</v>
      </c>
      <c r="Z1155" s="395"/>
      <c r="AA1155" s="395">
        <v>8.0330697448337798</v>
      </c>
      <c r="AB1155" s="395"/>
      <c r="AC1155" s="395"/>
      <c r="AD1155" s="395">
        <v>13.534732499471456</v>
      </c>
      <c r="AE1155" s="395">
        <v>13.67229995373663</v>
      </c>
      <c r="AF1155" s="395"/>
      <c r="AG1155" s="395"/>
      <c r="AH1155" s="395"/>
      <c r="AI1155" s="395"/>
      <c r="AJ1155" s="395"/>
      <c r="AK1155" s="395"/>
      <c r="AL1155" s="395"/>
      <c r="AM1155" s="395"/>
      <c r="AN1155" s="395"/>
      <c r="AO1155" s="395"/>
      <c r="AP1155" s="395"/>
    </row>
    <row r="1156" spans="1:42">
      <c r="A1156" s="395">
        <v>10</v>
      </c>
      <c r="B1156" s="395">
        <v>440</v>
      </c>
      <c r="C1156" s="395">
        <v>2006</v>
      </c>
      <c r="D1156" s="395">
        <v>99</v>
      </c>
      <c r="E1156" s="395">
        <v>99</v>
      </c>
      <c r="F1156" s="395">
        <v>99</v>
      </c>
      <c r="G1156" s="395">
        <v>99</v>
      </c>
      <c r="H1156" s="395">
        <v>99</v>
      </c>
      <c r="I1156" s="395">
        <v>99</v>
      </c>
      <c r="J1156" s="395">
        <v>999</v>
      </c>
      <c r="K1156" s="395">
        <v>99</v>
      </c>
      <c r="L1156" s="395">
        <v>99</v>
      </c>
      <c r="M1156" s="395">
        <v>57</v>
      </c>
      <c r="N1156" s="395">
        <v>99</v>
      </c>
      <c r="O1156" s="395">
        <v>99</v>
      </c>
      <c r="P1156" s="395">
        <v>9999</v>
      </c>
      <c r="Q1156" s="395">
        <v>3008</v>
      </c>
      <c r="R1156" s="395">
        <v>229346</v>
      </c>
      <c r="S1156" s="395">
        <v>229336</v>
      </c>
      <c r="T1156" s="395">
        <v>14</v>
      </c>
      <c r="U1156" s="395">
        <v>57.002485436215856</v>
      </c>
      <c r="V1156" s="395">
        <v>81.09633035081923</v>
      </c>
      <c r="W1156" s="395">
        <v>74.850426012487276</v>
      </c>
      <c r="X1156" s="395">
        <v>0</v>
      </c>
      <c r="Y1156" s="395">
        <v>0</v>
      </c>
      <c r="Z1156" s="395"/>
      <c r="AA1156" s="395">
        <v>8.1186111751608738</v>
      </c>
      <c r="AB1156" s="395"/>
      <c r="AC1156" s="395"/>
      <c r="AD1156" s="395">
        <v>16.381014690673052</v>
      </c>
      <c r="AE1156" s="395">
        <v>16.413070399535428</v>
      </c>
      <c r="AF1156" s="395"/>
      <c r="AG1156" s="395"/>
      <c r="AH1156" s="395"/>
      <c r="AI1156" s="395"/>
      <c r="AJ1156" s="395"/>
      <c r="AK1156" s="395"/>
      <c r="AL1156" s="395"/>
      <c r="AM1156" s="395"/>
      <c r="AN1156" s="395"/>
      <c r="AO1156" s="395"/>
      <c r="AP1156" s="395"/>
    </row>
    <row r="1157" spans="1:42">
      <c r="A1157" s="395">
        <v>10</v>
      </c>
      <c r="B1157" s="395">
        <v>441</v>
      </c>
      <c r="C1157" s="395">
        <v>2006</v>
      </c>
      <c r="D1157" s="395">
        <v>99</v>
      </c>
      <c r="E1157" s="395">
        <v>99</v>
      </c>
      <c r="F1157" s="395">
        <v>99</v>
      </c>
      <c r="G1157" s="395">
        <v>99</v>
      </c>
      <c r="H1157" s="395">
        <v>99</v>
      </c>
      <c r="I1157" s="395">
        <v>99</v>
      </c>
      <c r="J1157" s="395">
        <v>999</v>
      </c>
      <c r="K1157" s="395">
        <v>99</v>
      </c>
      <c r="L1157" s="395">
        <v>99</v>
      </c>
      <c r="M1157" s="395">
        <v>58</v>
      </c>
      <c r="N1157" s="395">
        <v>99</v>
      </c>
      <c r="O1157" s="395">
        <v>99</v>
      </c>
      <c r="P1157" s="395">
        <v>9999</v>
      </c>
      <c r="Q1157" s="395">
        <v>3039</v>
      </c>
      <c r="R1157" s="395">
        <v>236432</v>
      </c>
      <c r="S1157" s="395">
        <v>236419</v>
      </c>
      <c r="T1157" s="395">
        <v>14.000038065913243</v>
      </c>
      <c r="U1157" s="395">
        <v>58.003189252978814</v>
      </c>
      <c r="V1157" s="395">
        <v>80.348228726644294</v>
      </c>
      <c r="W1157" s="395">
        <v>74.159466032764442</v>
      </c>
      <c r="X1157" s="395">
        <v>0</v>
      </c>
      <c r="Y1157" s="395">
        <v>0</v>
      </c>
      <c r="Z1157" s="395"/>
      <c r="AA1157" s="395">
        <v>8.2808179858240543</v>
      </c>
      <c r="AB1157" s="395"/>
      <c r="AC1157" s="395"/>
      <c r="AD1157" s="395">
        <v>16.887131518950461</v>
      </c>
      <c r="AE1157" s="395">
        <v>16.76379311688062</v>
      </c>
      <c r="AF1157" s="395"/>
      <c r="AG1157" s="395"/>
      <c r="AH1157" s="395"/>
      <c r="AI1157" s="395"/>
      <c r="AJ1157" s="395"/>
      <c r="AK1157" s="395"/>
      <c r="AL1157" s="395"/>
      <c r="AM1157" s="395"/>
      <c r="AN1157" s="395"/>
      <c r="AO1157" s="395"/>
      <c r="AP1157" s="395"/>
    </row>
    <row r="1158" spans="1:42">
      <c r="A1158" s="395">
        <v>10</v>
      </c>
      <c r="B1158" s="395">
        <v>442</v>
      </c>
      <c r="C1158" s="395">
        <v>2006</v>
      </c>
      <c r="D1158" s="395">
        <v>99</v>
      </c>
      <c r="E1158" s="395">
        <v>99</v>
      </c>
      <c r="F1158" s="395">
        <v>99</v>
      </c>
      <c r="G1158" s="395">
        <v>99</v>
      </c>
      <c r="H1158" s="395">
        <v>99</v>
      </c>
      <c r="I1158" s="395">
        <v>99</v>
      </c>
      <c r="J1158" s="395">
        <v>999</v>
      </c>
      <c r="K1158" s="395">
        <v>99</v>
      </c>
      <c r="L1158" s="395">
        <v>99</v>
      </c>
      <c r="M1158" s="395">
        <v>59</v>
      </c>
      <c r="N1158" s="395">
        <v>99</v>
      </c>
      <c r="O1158" s="395">
        <v>99</v>
      </c>
      <c r="P1158" s="395">
        <v>9999</v>
      </c>
      <c r="Q1158" s="395">
        <v>2974</v>
      </c>
      <c r="R1158" s="395">
        <v>198649</v>
      </c>
      <c r="S1158" s="395">
        <v>198641</v>
      </c>
      <c r="T1158" s="395">
        <v>14.000105714098735</v>
      </c>
      <c r="U1158" s="395">
        <v>59.002376145911491</v>
      </c>
      <c r="V1158" s="395">
        <v>79.819433178460244</v>
      </c>
      <c r="W1158" s="395">
        <v>73.671874386456452</v>
      </c>
      <c r="X1158" s="395">
        <v>0</v>
      </c>
      <c r="Y1158" s="395">
        <v>0</v>
      </c>
      <c r="Z1158" s="395"/>
      <c r="AA1158" s="395">
        <v>8.4272376647971736</v>
      </c>
      <c r="AB1158" s="395"/>
      <c r="AC1158" s="395"/>
      <c r="AD1158" s="395">
        <v>14.188484592220975</v>
      </c>
      <c r="AE1158" s="395">
        <v>13.992455511029064</v>
      </c>
      <c r="AF1158" s="395"/>
      <c r="AG1158" s="395"/>
      <c r="AH1158" s="395"/>
      <c r="AI1158" s="395"/>
      <c r="AJ1158" s="395"/>
      <c r="AK1158" s="395"/>
      <c r="AL1158" s="395"/>
      <c r="AM1158" s="395"/>
      <c r="AN1158" s="395"/>
      <c r="AO1158" s="395"/>
      <c r="AP1158" s="395"/>
    </row>
    <row r="1159" spans="1:42">
      <c r="A1159" s="395">
        <v>10</v>
      </c>
      <c r="B1159" s="395">
        <v>443</v>
      </c>
      <c r="C1159" s="395">
        <v>2006</v>
      </c>
      <c r="D1159" s="395">
        <v>99</v>
      </c>
      <c r="E1159" s="395">
        <v>99</v>
      </c>
      <c r="F1159" s="395">
        <v>99</v>
      </c>
      <c r="G1159" s="395">
        <v>99</v>
      </c>
      <c r="H1159" s="395">
        <v>99</v>
      </c>
      <c r="I1159" s="395">
        <v>99</v>
      </c>
      <c r="J1159" s="395">
        <v>999</v>
      </c>
      <c r="K1159" s="395">
        <v>99</v>
      </c>
      <c r="L1159" s="395">
        <v>99</v>
      </c>
      <c r="M1159" s="395">
        <v>60</v>
      </c>
      <c r="N1159" s="395">
        <v>99</v>
      </c>
      <c r="O1159" s="395">
        <v>99</v>
      </c>
      <c r="P1159" s="395">
        <v>9999</v>
      </c>
      <c r="Q1159" s="395">
        <v>2856</v>
      </c>
      <c r="R1159" s="395">
        <v>130885</v>
      </c>
      <c r="S1159" s="395">
        <v>130880</v>
      </c>
      <c r="T1159" s="395">
        <v>16.999770791152539</v>
      </c>
      <c r="U1159" s="395">
        <v>60.00229217603912</v>
      </c>
      <c r="V1159" s="395">
        <v>79.692900562111177</v>
      </c>
      <c r="W1159" s="395">
        <v>73.555133710268251</v>
      </c>
      <c r="X1159" s="395">
        <v>0</v>
      </c>
      <c r="Y1159" s="395">
        <v>0</v>
      </c>
      <c r="Z1159" s="395"/>
      <c r="AA1159" s="395">
        <v>8.51991172864855</v>
      </c>
      <c r="AB1159" s="395"/>
      <c r="AC1159" s="395"/>
      <c r="AD1159" s="395">
        <v>9.3484477941134436</v>
      </c>
      <c r="AE1159" s="395">
        <v>9.2046991412269179</v>
      </c>
      <c r="AF1159" s="395"/>
      <c r="AG1159" s="395"/>
      <c r="AH1159" s="395"/>
      <c r="AI1159" s="395"/>
      <c r="AJ1159" s="395"/>
      <c r="AK1159" s="395"/>
      <c r="AL1159" s="395"/>
      <c r="AM1159" s="395"/>
      <c r="AN1159" s="395"/>
      <c r="AO1159" s="395"/>
      <c r="AP1159" s="395"/>
    </row>
    <row r="1160" spans="1:42">
      <c r="A1160" s="395">
        <v>10</v>
      </c>
      <c r="B1160" s="395">
        <v>444</v>
      </c>
      <c r="C1160" s="395">
        <v>2006</v>
      </c>
      <c r="D1160" s="395">
        <v>99</v>
      </c>
      <c r="E1160" s="395">
        <v>99</v>
      </c>
      <c r="F1160" s="395">
        <v>99</v>
      </c>
      <c r="G1160" s="395">
        <v>99</v>
      </c>
      <c r="H1160" s="395">
        <v>99</v>
      </c>
      <c r="I1160" s="395">
        <v>99</v>
      </c>
      <c r="J1160" s="395">
        <v>999</v>
      </c>
      <c r="K1160" s="395">
        <v>99</v>
      </c>
      <c r="L1160" s="395">
        <v>99</v>
      </c>
      <c r="M1160" s="395">
        <v>61</v>
      </c>
      <c r="N1160" s="395">
        <v>99</v>
      </c>
      <c r="O1160" s="395">
        <v>99</v>
      </c>
      <c r="P1160" s="395">
        <v>9999</v>
      </c>
      <c r="Q1160" s="395">
        <v>2640</v>
      </c>
      <c r="R1160" s="395">
        <v>59148</v>
      </c>
      <c r="S1160" s="395">
        <v>59146</v>
      </c>
      <c r="T1160" s="395">
        <v>16.999644958409412</v>
      </c>
      <c r="U1160" s="395">
        <v>61.002062692320706</v>
      </c>
      <c r="V1160" s="395">
        <v>79.991025385188763</v>
      </c>
      <c r="W1160" s="395">
        <v>73.830377371250307</v>
      </c>
      <c r="X1160" s="395">
        <v>0</v>
      </c>
      <c r="Y1160" s="395">
        <v>0</v>
      </c>
      <c r="Z1160" s="395"/>
      <c r="AA1160" s="395">
        <v>8.5221727618758063</v>
      </c>
      <c r="AB1160" s="395"/>
      <c r="AC1160" s="395"/>
      <c r="AD1160" s="395">
        <v>4.2246398756635379</v>
      </c>
      <c r="AE1160" s="395">
        <v>4.1752625450104128</v>
      </c>
      <c r="AF1160" s="395"/>
      <c r="AG1160" s="395"/>
      <c r="AH1160" s="395"/>
      <c r="AI1160" s="395"/>
      <c r="AJ1160" s="395"/>
      <c r="AK1160" s="395"/>
      <c r="AL1160" s="395"/>
      <c r="AM1160" s="395"/>
      <c r="AN1160" s="395"/>
      <c r="AO1160" s="395"/>
      <c r="AP1160" s="395"/>
    </row>
    <row r="1161" spans="1:42">
      <c r="A1161" s="395">
        <v>10</v>
      </c>
      <c r="B1161" s="395">
        <v>445</v>
      </c>
      <c r="C1161" s="395">
        <v>2006</v>
      </c>
      <c r="D1161" s="395">
        <v>99</v>
      </c>
      <c r="E1161" s="395">
        <v>99</v>
      </c>
      <c r="F1161" s="395">
        <v>99</v>
      </c>
      <c r="G1161" s="395">
        <v>99</v>
      </c>
      <c r="H1161" s="395">
        <v>99</v>
      </c>
      <c r="I1161" s="395">
        <v>99</v>
      </c>
      <c r="J1161" s="395">
        <v>999</v>
      </c>
      <c r="K1161" s="395">
        <v>99</v>
      </c>
      <c r="L1161" s="395">
        <v>99</v>
      </c>
      <c r="M1161" s="395">
        <v>62</v>
      </c>
      <c r="N1161" s="395">
        <v>99</v>
      </c>
      <c r="O1161" s="395">
        <v>99</v>
      </c>
      <c r="P1161" s="395">
        <v>9999</v>
      </c>
      <c r="Q1161" s="395">
        <v>2137</v>
      </c>
      <c r="R1161" s="395">
        <v>18622</v>
      </c>
      <c r="S1161" s="395">
        <v>18622</v>
      </c>
      <c r="T1161" s="395">
        <v>16.999838900225541</v>
      </c>
      <c r="U1161" s="395">
        <v>62</v>
      </c>
      <c r="V1161" s="395">
        <v>80.891891171720715</v>
      </c>
      <c r="W1161" s="395">
        <v>74.663215551498524</v>
      </c>
      <c r="X1161" s="395">
        <v>0</v>
      </c>
      <c r="Y1161" s="395">
        <v>0</v>
      </c>
      <c r="Z1161" s="395"/>
      <c r="AA1161" s="395">
        <v>8.4970109240569336</v>
      </c>
      <c r="AB1161" s="395">
        <v>0</v>
      </c>
      <c r="AC1161" s="395"/>
      <c r="AD1161" s="395">
        <v>1.3300744533138298</v>
      </c>
      <c r="AE1161" s="395">
        <v>1.3294020209006965</v>
      </c>
      <c r="AF1161" s="395"/>
      <c r="AG1161" s="395"/>
      <c r="AH1161" s="395"/>
      <c r="AI1161" s="395"/>
      <c r="AJ1161" s="395"/>
      <c r="AK1161" s="395"/>
      <c r="AL1161" s="395"/>
      <c r="AM1161" s="395"/>
      <c r="AN1161" s="395"/>
      <c r="AO1161" s="395"/>
      <c r="AP1161" s="395"/>
    </row>
    <row r="1162" spans="1:42">
      <c r="A1162" s="395">
        <v>10</v>
      </c>
      <c r="B1162" s="395">
        <v>446</v>
      </c>
      <c r="C1162" s="395">
        <v>2006</v>
      </c>
      <c r="D1162" s="395">
        <v>99</v>
      </c>
      <c r="E1162" s="395">
        <v>99</v>
      </c>
      <c r="F1162" s="395">
        <v>99</v>
      </c>
      <c r="G1162" s="395">
        <v>99</v>
      </c>
      <c r="H1162" s="395">
        <v>99</v>
      </c>
      <c r="I1162" s="395">
        <v>99</v>
      </c>
      <c r="J1162" s="395">
        <v>999</v>
      </c>
      <c r="K1162" s="395">
        <v>99</v>
      </c>
      <c r="L1162" s="395">
        <v>99</v>
      </c>
      <c r="M1162" s="395">
        <v>63</v>
      </c>
      <c r="N1162" s="395">
        <v>99</v>
      </c>
      <c r="O1162" s="395">
        <v>99</v>
      </c>
      <c r="P1162" s="395">
        <v>9999</v>
      </c>
      <c r="Q1162" s="395">
        <v>1216</v>
      </c>
      <c r="R1162" s="395">
        <v>3837</v>
      </c>
      <c r="S1162" s="395">
        <v>3837</v>
      </c>
      <c r="T1162" s="395">
        <v>17</v>
      </c>
      <c r="U1162" s="395">
        <v>63</v>
      </c>
      <c r="V1162" s="395">
        <v>82.051197342633102</v>
      </c>
      <c r="W1162" s="395">
        <v>75.733255147250389</v>
      </c>
      <c r="X1162" s="395">
        <v>0</v>
      </c>
      <c r="Y1162" s="395">
        <v>0</v>
      </c>
      <c r="Z1162" s="395"/>
      <c r="AA1162" s="395">
        <v>8.6706544920577198</v>
      </c>
      <c r="AB1162" s="395">
        <v>0</v>
      </c>
      <c r="AC1162" s="395"/>
      <c r="AD1162" s="395">
        <v>0.2740573341942415</v>
      </c>
      <c r="AE1162" s="395">
        <v>0.27784446245029421</v>
      </c>
      <c r="AF1162" s="395"/>
      <c r="AG1162" s="395"/>
      <c r="AH1162" s="395"/>
      <c r="AI1162" s="395"/>
      <c r="AJ1162" s="395"/>
      <c r="AK1162" s="395"/>
      <c r="AL1162" s="395"/>
      <c r="AM1162" s="395"/>
      <c r="AN1162" s="395"/>
      <c r="AO1162" s="395"/>
      <c r="AP1162" s="395"/>
    </row>
    <row r="1163" spans="1:42">
      <c r="A1163" s="395">
        <v>10</v>
      </c>
      <c r="B1163" s="395">
        <v>447</v>
      </c>
      <c r="C1163" s="395">
        <v>2006</v>
      </c>
      <c r="D1163" s="395">
        <v>99</v>
      </c>
      <c r="E1163" s="395">
        <v>99</v>
      </c>
      <c r="F1163" s="395">
        <v>99</v>
      </c>
      <c r="G1163" s="395">
        <v>99</v>
      </c>
      <c r="H1163" s="395">
        <v>99</v>
      </c>
      <c r="I1163" s="395">
        <v>99</v>
      </c>
      <c r="J1163" s="395">
        <v>999</v>
      </c>
      <c r="K1163" s="395">
        <v>99</v>
      </c>
      <c r="L1163" s="395">
        <v>99</v>
      </c>
      <c r="M1163" s="395">
        <v>64</v>
      </c>
      <c r="N1163" s="395">
        <v>99</v>
      </c>
      <c r="O1163" s="395">
        <v>99</v>
      </c>
      <c r="P1163" s="395">
        <v>9999</v>
      </c>
      <c r="Q1163" s="395">
        <v>453</v>
      </c>
      <c r="R1163" s="395">
        <v>732</v>
      </c>
      <c r="S1163" s="395">
        <v>732</v>
      </c>
      <c r="T1163" s="395">
        <v>17</v>
      </c>
      <c r="U1163" s="395">
        <v>64</v>
      </c>
      <c r="V1163" s="395">
        <v>82.559839913799649</v>
      </c>
      <c r="W1163" s="395">
        <v>76.2027322404372</v>
      </c>
      <c r="X1163" s="395">
        <v>0</v>
      </c>
      <c r="Y1163" s="395">
        <v>0</v>
      </c>
      <c r="Z1163" s="395"/>
      <c r="AA1163" s="395">
        <v>9.089190311188343</v>
      </c>
      <c r="AB1163" s="395">
        <v>0</v>
      </c>
      <c r="AC1163" s="395"/>
      <c r="AD1163" s="395">
        <v>5.2283025444405745E-2</v>
      </c>
      <c r="AE1163" s="395">
        <v>5.3334097024701321E-2</v>
      </c>
      <c r="AF1163" s="395"/>
      <c r="AG1163" s="395"/>
      <c r="AH1163" s="395"/>
      <c r="AI1163" s="395"/>
      <c r="AJ1163" s="395"/>
      <c r="AK1163" s="395"/>
      <c r="AL1163" s="395"/>
      <c r="AM1163" s="395"/>
      <c r="AN1163" s="395"/>
      <c r="AO1163" s="395"/>
      <c r="AP1163" s="395"/>
    </row>
    <row r="1164" spans="1:42">
      <c r="A1164" s="395">
        <v>10</v>
      </c>
      <c r="B1164" s="395">
        <v>448</v>
      </c>
      <c r="C1164" s="395">
        <v>2006</v>
      </c>
      <c r="D1164" s="395">
        <v>99</v>
      </c>
      <c r="E1164" s="395">
        <v>99</v>
      </c>
      <c r="F1164" s="395">
        <v>99</v>
      </c>
      <c r="G1164" s="395">
        <v>99</v>
      </c>
      <c r="H1164" s="395">
        <v>99</v>
      </c>
      <c r="I1164" s="395">
        <v>99</v>
      </c>
      <c r="J1164" s="395">
        <v>999</v>
      </c>
      <c r="K1164" s="395">
        <v>99</v>
      </c>
      <c r="L1164" s="395">
        <v>99</v>
      </c>
      <c r="M1164" s="395">
        <v>65</v>
      </c>
      <c r="N1164" s="395">
        <v>99</v>
      </c>
      <c r="O1164" s="395">
        <v>99</v>
      </c>
      <c r="P1164" s="395">
        <v>9999</v>
      </c>
      <c r="Q1164" s="395">
        <v>60</v>
      </c>
      <c r="R1164" s="395">
        <v>61</v>
      </c>
      <c r="S1164" s="395">
        <v>61</v>
      </c>
      <c r="T1164" s="395">
        <v>16.9016393442623</v>
      </c>
      <c r="U1164" s="395">
        <v>65</v>
      </c>
      <c r="V1164" s="395">
        <v>78.368825817451977</v>
      </c>
      <c r="W1164" s="395">
        <v>72.334426229508225</v>
      </c>
      <c r="X1164" s="395">
        <v>0</v>
      </c>
      <c r="Y1164" s="395">
        <v>0</v>
      </c>
      <c r="Z1164" s="395"/>
      <c r="AA1164" s="395">
        <v>11.401148708963447</v>
      </c>
      <c r="AB1164" s="395">
        <v>0</v>
      </c>
      <c r="AC1164" s="395"/>
      <c r="AD1164" s="395">
        <v>4.3569187870338109E-3</v>
      </c>
      <c r="AE1164" s="395">
        <v>4.2188899633525748E-3</v>
      </c>
      <c r="AF1164" s="395"/>
      <c r="AG1164" s="395"/>
      <c r="AH1164" s="395"/>
      <c r="AI1164" s="395"/>
      <c r="AJ1164" s="395"/>
      <c r="AK1164" s="395"/>
      <c r="AL1164" s="395"/>
      <c r="AM1164" s="395"/>
      <c r="AN1164" s="395"/>
      <c r="AO1164" s="395"/>
      <c r="AP1164" s="395"/>
    </row>
    <row r="1165" spans="1:42">
      <c r="A1165" s="395">
        <v>10</v>
      </c>
      <c r="B1165" s="395">
        <v>449</v>
      </c>
      <c r="C1165" s="395">
        <v>2006</v>
      </c>
      <c r="D1165" s="395">
        <v>99</v>
      </c>
      <c r="E1165" s="395">
        <v>99</v>
      </c>
      <c r="F1165" s="395">
        <v>99</v>
      </c>
      <c r="G1165" s="395">
        <v>99</v>
      </c>
      <c r="H1165" s="395">
        <v>99</v>
      </c>
      <c r="I1165" s="395">
        <v>99</v>
      </c>
      <c r="J1165" s="395">
        <v>999</v>
      </c>
      <c r="K1165" s="395">
        <v>99</v>
      </c>
      <c r="L1165" s="395">
        <v>99</v>
      </c>
      <c r="M1165" s="395">
        <v>66</v>
      </c>
      <c r="N1165" s="395">
        <v>99</v>
      </c>
      <c r="O1165" s="395">
        <v>99</v>
      </c>
      <c r="P1165" s="395">
        <v>9999</v>
      </c>
      <c r="Q1165" s="395"/>
      <c r="R1165" s="395"/>
      <c r="S1165" s="395"/>
      <c r="T1165" s="395"/>
      <c r="U1165" s="395"/>
      <c r="V1165" s="395"/>
      <c r="W1165" s="395"/>
      <c r="X1165" s="395"/>
      <c r="Y1165" s="395"/>
      <c r="Z1165" s="395"/>
      <c r="AA1165" s="395"/>
      <c r="AB1165" s="395"/>
      <c r="AC1165" s="395"/>
      <c r="AD1165" s="395"/>
      <c r="AE1165" s="395"/>
      <c r="AF1165" s="395"/>
      <c r="AG1165" s="395"/>
      <c r="AH1165" s="395"/>
      <c r="AI1165" s="395"/>
      <c r="AJ1165" s="395"/>
      <c r="AK1165" s="395"/>
      <c r="AL1165" s="395"/>
      <c r="AM1165" s="395"/>
      <c r="AN1165" s="395"/>
      <c r="AO1165" s="395"/>
      <c r="AP1165" s="395"/>
    </row>
    <row r="1166" spans="1:42">
      <c r="A1166" s="395">
        <v>10</v>
      </c>
      <c r="B1166" s="395">
        <v>450</v>
      </c>
      <c r="C1166" s="395">
        <v>2006</v>
      </c>
      <c r="D1166" s="395">
        <v>99</v>
      </c>
      <c r="E1166" s="395">
        <v>99</v>
      </c>
      <c r="F1166" s="395">
        <v>99</v>
      </c>
      <c r="G1166" s="395">
        <v>99</v>
      </c>
      <c r="H1166" s="395">
        <v>99</v>
      </c>
      <c r="I1166" s="395">
        <v>99</v>
      </c>
      <c r="J1166" s="395">
        <v>999</v>
      </c>
      <c r="K1166" s="395">
        <v>99</v>
      </c>
      <c r="L1166" s="395">
        <v>99</v>
      </c>
      <c r="M1166" s="395">
        <v>67</v>
      </c>
      <c r="N1166" s="395">
        <v>99</v>
      </c>
      <c r="O1166" s="395">
        <v>99</v>
      </c>
      <c r="P1166" s="395">
        <v>9999</v>
      </c>
      <c r="Q1166" s="395"/>
      <c r="R1166" s="395"/>
      <c r="S1166" s="395"/>
      <c r="T1166" s="395"/>
      <c r="U1166" s="395"/>
      <c r="V1166" s="395"/>
      <c r="W1166" s="395"/>
      <c r="X1166" s="395"/>
      <c r="Y1166" s="395"/>
      <c r="Z1166" s="395"/>
      <c r="AA1166" s="395"/>
      <c r="AB1166" s="395"/>
      <c r="AC1166" s="395"/>
      <c r="AD1166" s="395"/>
      <c r="AE1166" s="395"/>
      <c r="AF1166" s="395"/>
      <c r="AG1166" s="395"/>
      <c r="AH1166" s="395"/>
      <c r="AI1166" s="395"/>
      <c r="AJ1166" s="395"/>
      <c r="AK1166" s="395"/>
      <c r="AL1166" s="395"/>
      <c r="AM1166" s="395"/>
      <c r="AN1166" s="395"/>
      <c r="AO1166" s="395"/>
      <c r="AP1166" s="395"/>
    </row>
    <row r="1167" spans="1:42">
      <c r="A1167" s="395">
        <v>10</v>
      </c>
      <c r="B1167" s="395">
        <v>451</v>
      </c>
      <c r="C1167" s="395">
        <v>2006</v>
      </c>
      <c r="D1167" s="395">
        <v>99</v>
      </c>
      <c r="E1167" s="395">
        <v>99</v>
      </c>
      <c r="F1167" s="395">
        <v>99</v>
      </c>
      <c r="G1167" s="395">
        <v>99</v>
      </c>
      <c r="H1167" s="395">
        <v>99</v>
      </c>
      <c r="I1167" s="395">
        <v>99</v>
      </c>
      <c r="J1167" s="395">
        <v>999</v>
      </c>
      <c r="K1167" s="395">
        <v>99</v>
      </c>
      <c r="L1167" s="395">
        <v>99</v>
      </c>
      <c r="M1167" s="395">
        <v>68</v>
      </c>
      <c r="N1167" s="395">
        <v>99</v>
      </c>
      <c r="O1167" s="395">
        <v>99</v>
      </c>
      <c r="P1167" s="395">
        <v>9999</v>
      </c>
      <c r="Q1167" s="395"/>
      <c r="R1167" s="395"/>
      <c r="S1167" s="395"/>
      <c r="T1167" s="395"/>
      <c r="U1167" s="395"/>
      <c r="V1167" s="395"/>
      <c r="W1167" s="395"/>
      <c r="X1167" s="395"/>
      <c r="Y1167" s="395"/>
      <c r="Z1167" s="395"/>
      <c r="AA1167" s="395"/>
      <c r="AB1167" s="395"/>
      <c r="AC1167" s="395"/>
      <c r="AD1167" s="395"/>
      <c r="AE1167" s="395"/>
      <c r="AF1167" s="395"/>
      <c r="AG1167" s="395"/>
      <c r="AH1167" s="395"/>
      <c r="AI1167" s="395"/>
      <c r="AJ1167" s="395"/>
      <c r="AK1167" s="395"/>
      <c r="AL1167" s="395"/>
      <c r="AM1167" s="395"/>
      <c r="AN1167" s="395"/>
      <c r="AO1167" s="395"/>
      <c r="AP1167" s="395"/>
    </row>
    <row r="1168" spans="1:42">
      <c r="A1168" s="395">
        <v>10</v>
      </c>
      <c r="B1168" s="395">
        <v>452</v>
      </c>
      <c r="C1168" s="395">
        <v>2005</v>
      </c>
      <c r="D1168" s="395">
        <v>99</v>
      </c>
      <c r="E1168" s="395">
        <v>99</v>
      </c>
      <c r="F1168" s="395">
        <v>99</v>
      </c>
      <c r="G1168" s="395">
        <v>99</v>
      </c>
      <c r="H1168" s="395">
        <v>99</v>
      </c>
      <c r="I1168" s="395">
        <v>99</v>
      </c>
      <c r="J1168" s="395">
        <v>999</v>
      </c>
      <c r="K1168" s="395">
        <v>99</v>
      </c>
      <c r="L1168" s="395">
        <v>99</v>
      </c>
      <c r="M1168" s="395">
        <v>35</v>
      </c>
      <c r="N1168" s="395">
        <v>99</v>
      </c>
      <c r="O1168" s="395">
        <v>99</v>
      </c>
      <c r="P1168" s="395">
        <v>9999</v>
      </c>
      <c r="Q1168" s="395">
        <v>12</v>
      </c>
      <c r="R1168" s="395">
        <v>20</v>
      </c>
      <c r="S1168" s="395">
        <v>20</v>
      </c>
      <c r="T1168" s="395">
        <v>2</v>
      </c>
      <c r="U1168" s="395">
        <v>35</v>
      </c>
      <c r="V1168" s="395">
        <v>69.035752979414937</v>
      </c>
      <c r="W1168" s="395">
        <v>63.72</v>
      </c>
      <c r="X1168" s="395">
        <v>0</v>
      </c>
      <c r="Y1168" s="395">
        <v>0</v>
      </c>
      <c r="Z1168" s="395"/>
      <c r="AA1168" s="395">
        <v>15.683194827585339</v>
      </c>
      <c r="AB1168" s="395">
        <v>0</v>
      </c>
      <c r="AC1168" s="395"/>
      <c r="AD1168" s="395">
        <v>1.4647421907270106E-3</v>
      </c>
      <c r="AE1168" s="395">
        <v>1.2480613244215835E-3</v>
      </c>
      <c r="AF1168" s="395"/>
      <c r="AG1168" s="395"/>
      <c r="AH1168" s="395"/>
      <c r="AI1168" s="395"/>
      <c r="AJ1168" s="395"/>
      <c r="AK1168" s="395"/>
      <c r="AL1168" s="395"/>
      <c r="AM1168" s="395"/>
      <c r="AN1168" s="395"/>
      <c r="AO1168" s="395"/>
      <c r="AP1168" s="395"/>
    </row>
    <row r="1169" spans="1:42">
      <c r="A1169" s="395">
        <v>10</v>
      </c>
      <c r="B1169" s="395">
        <v>453</v>
      </c>
      <c r="C1169" s="395">
        <v>2005</v>
      </c>
      <c r="D1169" s="395">
        <v>99</v>
      </c>
      <c r="E1169" s="395">
        <v>99</v>
      </c>
      <c r="F1169" s="395">
        <v>99</v>
      </c>
      <c r="G1169" s="395">
        <v>99</v>
      </c>
      <c r="H1169" s="395">
        <v>99</v>
      </c>
      <c r="I1169" s="395">
        <v>99</v>
      </c>
      <c r="J1169" s="395">
        <v>999</v>
      </c>
      <c r="K1169" s="395">
        <v>99</v>
      </c>
      <c r="L1169" s="395">
        <v>99</v>
      </c>
      <c r="M1169" s="395">
        <v>36</v>
      </c>
      <c r="N1169" s="395">
        <v>99</v>
      </c>
      <c r="O1169" s="395">
        <v>99</v>
      </c>
      <c r="P1169" s="395">
        <v>9999</v>
      </c>
      <c r="Q1169" s="395">
        <v>6</v>
      </c>
      <c r="R1169" s="395">
        <v>6</v>
      </c>
      <c r="S1169" s="395">
        <v>6</v>
      </c>
      <c r="T1169" s="395">
        <v>2</v>
      </c>
      <c r="U1169" s="395">
        <v>36</v>
      </c>
      <c r="V1169" s="395">
        <v>75.496569158540979</v>
      </c>
      <c r="W1169" s="395">
        <v>69.683333333333351</v>
      </c>
      <c r="X1169" s="395">
        <v>0</v>
      </c>
      <c r="Y1169" s="395">
        <v>0</v>
      </c>
      <c r="Z1169" s="395"/>
      <c r="AA1169" s="395">
        <v>11.57359302704025</v>
      </c>
      <c r="AB1169" s="395">
        <v>0</v>
      </c>
      <c r="AC1169" s="395"/>
      <c r="AD1169" s="395">
        <v>4.3942265721810304E-4</v>
      </c>
      <c r="AE1169" s="395">
        <v>4.094589137952481E-4</v>
      </c>
      <c r="AF1169" s="395"/>
      <c r="AG1169" s="395"/>
      <c r="AH1169" s="395"/>
      <c r="AI1169" s="395"/>
      <c r="AJ1169" s="395"/>
      <c r="AK1169" s="395"/>
      <c r="AL1169" s="395"/>
      <c r="AM1169" s="395"/>
      <c r="AN1169" s="395"/>
      <c r="AO1169" s="395"/>
      <c r="AP1169" s="395"/>
    </row>
    <row r="1170" spans="1:42">
      <c r="A1170" s="395">
        <v>10</v>
      </c>
      <c r="B1170" s="395">
        <v>454</v>
      </c>
      <c r="C1170" s="395">
        <v>2005</v>
      </c>
      <c r="D1170" s="395">
        <v>99</v>
      </c>
      <c r="E1170" s="395">
        <v>99</v>
      </c>
      <c r="F1170" s="395">
        <v>99</v>
      </c>
      <c r="G1170" s="395">
        <v>99</v>
      </c>
      <c r="H1170" s="395">
        <v>99</v>
      </c>
      <c r="I1170" s="395">
        <v>99</v>
      </c>
      <c r="J1170" s="395">
        <v>999</v>
      </c>
      <c r="K1170" s="395">
        <v>99</v>
      </c>
      <c r="L1170" s="395">
        <v>99</v>
      </c>
      <c r="M1170" s="395">
        <v>37</v>
      </c>
      <c r="N1170" s="395">
        <v>99</v>
      </c>
      <c r="O1170" s="395">
        <v>99</v>
      </c>
      <c r="P1170" s="395">
        <v>9999</v>
      </c>
      <c r="Q1170" s="395">
        <v>3</v>
      </c>
      <c r="R1170" s="395">
        <v>4</v>
      </c>
      <c r="S1170" s="395">
        <v>4</v>
      </c>
      <c r="T1170" s="395">
        <v>2</v>
      </c>
      <c r="U1170" s="395">
        <v>37</v>
      </c>
      <c r="V1170" s="395">
        <v>78.33152762730225</v>
      </c>
      <c r="W1170" s="395">
        <v>72.300000000000011</v>
      </c>
      <c r="X1170" s="395">
        <v>0</v>
      </c>
      <c r="Y1170" s="395">
        <v>0</v>
      </c>
      <c r="Z1170" s="395"/>
      <c r="AA1170" s="395">
        <v>11.227199116431418</v>
      </c>
      <c r="AB1170" s="395">
        <v>0</v>
      </c>
      <c r="AC1170" s="395"/>
      <c r="AD1170" s="395">
        <v>2.9294843814540214E-4</v>
      </c>
      <c r="AE1170" s="395">
        <v>2.8322295591864558E-4</v>
      </c>
      <c r="AF1170" s="395"/>
      <c r="AG1170" s="395"/>
      <c r="AH1170" s="395"/>
      <c r="AI1170" s="395"/>
      <c r="AJ1170" s="395"/>
      <c r="AK1170" s="395"/>
      <c r="AL1170" s="395"/>
      <c r="AM1170" s="395"/>
      <c r="AN1170" s="395"/>
      <c r="AO1170" s="395"/>
      <c r="AP1170" s="395"/>
    </row>
    <row r="1171" spans="1:42">
      <c r="A1171" s="395">
        <v>10</v>
      </c>
      <c r="B1171" s="395">
        <v>455</v>
      </c>
      <c r="C1171" s="395">
        <v>2005</v>
      </c>
      <c r="D1171" s="395">
        <v>99</v>
      </c>
      <c r="E1171" s="395">
        <v>99</v>
      </c>
      <c r="F1171" s="395">
        <v>99</v>
      </c>
      <c r="G1171" s="395">
        <v>99</v>
      </c>
      <c r="H1171" s="395">
        <v>99</v>
      </c>
      <c r="I1171" s="395">
        <v>99</v>
      </c>
      <c r="J1171" s="395">
        <v>999</v>
      </c>
      <c r="K1171" s="395">
        <v>99</v>
      </c>
      <c r="L1171" s="395">
        <v>99</v>
      </c>
      <c r="M1171" s="395">
        <v>38</v>
      </c>
      <c r="N1171" s="395">
        <v>99</v>
      </c>
      <c r="O1171" s="395">
        <v>99</v>
      </c>
      <c r="P1171" s="395">
        <v>9999</v>
      </c>
      <c r="Q1171" s="395">
        <v>7</v>
      </c>
      <c r="R1171" s="395">
        <v>9</v>
      </c>
      <c r="S1171" s="395">
        <v>9</v>
      </c>
      <c r="T1171" s="395">
        <v>2</v>
      </c>
      <c r="U1171" s="395">
        <v>38</v>
      </c>
      <c r="V1171" s="395">
        <v>75.791501143613814</v>
      </c>
      <c r="W1171" s="395">
        <v>69.955555555555563</v>
      </c>
      <c r="X1171" s="395">
        <v>0</v>
      </c>
      <c r="Y1171" s="395">
        <v>0</v>
      </c>
      <c r="Z1171" s="395"/>
      <c r="AA1171" s="395">
        <v>8.3650212340981245</v>
      </c>
      <c r="AB1171" s="395">
        <v>0</v>
      </c>
      <c r="AC1171" s="395"/>
      <c r="AD1171" s="395">
        <v>6.591339858271544E-4</v>
      </c>
      <c r="AE1171" s="395">
        <v>6.1658773529176783E-4</v>
      </c>
      <c r="AF1171" s="395"/>
      <c r="AG1171" s="395"/>
      <c r="AH1171" s="395"/>
      <c r="AI1171" s="395"/>
      <c r="AJ1171" s="395"/>
      <c r="AK1171" s="395"/>
      <c r="AL1171" s="395"/>
      <c r="AM1171" s="395"/>
      <c r="AN1171" s="395"/>
      <c r="AO1171" s="395"/>
      <c r="AP1171" s="395"/>
    </row>
    <row r="1172" spans="1:42">
      <c r="A1172" s="395">
        <v>10</v>
      </c>
      <c r="B1172" s="395">
        <v>456</v>
      </c>
      <c r="C1172" s="395">
        <v>2005</v>
      </c>
      <c r="D1172" s="395">
        <v>99</v>
      </c>
      <c r="E1172" s="395">
        <v>99</v>
      </c>
      <c r="F1172" s="395">
        <v>99</v>
      </c>
      <c r="G1172" s="395">
        <v>99</v>
      </c>
      <c r="H1172" s="395">
        <v>99</v>
      </c>
      <c r="I1172" s="395">
        <v>99</v>
      </c>
      <c r="J1172" s="395">
        <v>999</v>
      </c>
      <c r="K1172" s="395">
        <v>99</v>
      </c>
      <c r="L1172" s="395">
        <v>99</v>
      </c>
      <c r="M1172" s="395">
        <v>39</v>
      </c>
      <c r="N1172" s="395">
        <v>99</v>
      </c>
      <c r="O1172" s="395">
        <v>99</v>
      </c>
      <c r="P1172" s="395">
        <v>9999</v>
      </c>
      <c r="Q1172" s="395">
        <v>11</v>
      </c>
      <c r="R1172" s="395">
        <v>13</v>
      </c>
      <c r="S1172" s="395">
        <v>13</v>
      </c>
      <c r="T1172" s="395">
        <v>2</v>
      </c>
      <c r="U1172" s="395">
        <v>39</v>
      </c>
      <c r="V1172" s="395">
        <v>80.815067922326861</v>
      </c>
      <c r="W1172" s="395">
        <v>74.592307692307713</v>
      </c>
      <c r="X1172" s="395">
        <v>0</v>
      </c>
      <c r="Y1172" s="395">
        <v>0</v>
      </c>
      <c r="Z1172" s="395"/>
      <c r="AA1172" s="395">
        <v>10.533715944415544</v>
      </c>
      <c r="AB1172" s="395">
        <v>0</v>
      </c>
      <c r="AC1172" s="395"/>
      <c r="AD1172" s="395">
        <v>9.5208242397255675E-4</v>
      </c>
      <c r="AE1172" s="395">
        <v>9.4965871491808635E-4</v>
      </c>
      <c r="AF1172" s="395"/>
      <c r="AG1172" s="395"/>
      <c r="AH1172" s="395"/>
      <c r="AI1172" s="395"/>
      <c r="AJ1172" s="395"/>
      <c r="AK1172" s="395"/>
      <c r="AL1172" s="395"/>
      <c r="AM1172" s="395"/>
      <c r="AN1172" s="395"/>
      <c r="AO1172" s="395"/>
      <c r="AP1172" s="395"/>
    </row>
    <row r="1173" spans="1:42">
      <c r="A1173" s="395">
        <v>10</v>
      </c>
      <c r="B1173" s="395">
        <v>457</v>
      </c>
      <c r="C1173" s="395">
        <v>2005</v>
      </c>
      <c r="D1173" s="395">
        <v>99</v>
      </c>
      <c r="E1173" s="395">
        <v>99</v>
      </c>
      <c r="F1173" s="395">
        <v>99</v>
      </c>
      <c r="G1173" s="395">
        <v>99</v>
      </c>
      <c r="H1173" s="395">
        <v>99</v>
      </c>
      <c r="I1173" s="395">
        <v>99</v>
      </c>
      <c r="J1173" s="395">
        <v>999</v>
      </c>
      <c r="K1173" s="395">
        <v>99</v>
      </c>
      <c r="L1173" s="395">
        <v>99</v>
      </c>
      <c r="M1173" s="395">
        <v>40</v>
      </c>
      <c r="N1173" s="395">
        <v>99</v>
      </c>
      <c r="O1173" s="395">
        <v>99</v>
      </c>
      <c r="P1173" s="395">
        <v>9999</v>
      </c>
      <c r="Q1173" s="395">
        <v>12</v>
      </c>
      <c r="R1173" s="395">
        <v>18</v>
      </c>
      <c r="S1173" s="395">
        <v>18</v>
      </c>
      <c r="T1173" s="395">
        <v>5</v>
      </c>
      <c r="U1173" s="395">
        <v>40</v>
      </c>
      <c r="V1173" s="395">
        <v>87.8957505718069</v>
      </c>
      <c r="W1173" s="395">
        <v>81.12777777777778</v>
      </c>
      <c r="X1173" s="395">
        <v>0</v>
      </c>
      <c r="Y1173" s="395">
        <v>0</v>
      </c>
      <c r="Z1173" s="395"/>
      <c r="AA1173" s="395">
        <v>14.87095624047665</v>
      </c>
      <c r="AB1173" s="395">
        <v>0</v>
      </c>
      <c r="AC1173" s="395"/>
      <c r="AD1173" s="395">
        <v>1.318267971654309E-3</v>
      </c>
      <c r="AE1173" s="395">
        <v>1.4301192341908649E-3</v>
      </c>
      <c r="AF1173" s="395"/>
      <c r="AG1173" s="395"/>
      <c r="AH1173" s="395"/>
      <c r="AI1173" s="395"/>
      <c r="AJ1173" s="395"/>
      <c r="AK1173" s="395"/>
      <c r="AL1173" s="395"/>
      <c r="AM1173" s="395"/>
      <c r="AN1173" s="395"/>
      <c r="AO1173" s="395"/>
      <c r="AP1173" s="395"/>
    </row>
    <row r="1174" spans="1:42">
      <c r="A1174" s="395">
        <v>10</v>
      </c>
      <c r="B1174" s="395">
        <v>458</v>
      </c>
      <c r="C1174" s="395">
        <v>2005</v>
      </c>
      <c r="D1174" s="395">
        <v>99</v>
      </c>
      <c r="E1174" s="395">
        <v>99</v>
      </c>
      <c r="F1174" s="395">
        <v>99</v>
      </c>
      <c r="G1174" s="395">
        <v>99</v>
      </c>
      <c r="H1174" s="395">
        <v>99</v>
      </c>
      <c r="I1174" s="395">
        <v>99</v>
      </c>
      <c r="J1174" s="395">
        <v>999</v>
      </c>
      <c r="K1174" s="395">
        <v>99</v>
      </c>
      <c r="L1174" s="395">
        <v>99</v>
      </c>
      <c r="M1174" s="395">
        <v>41</v>
      </c>
      <c r="N1174" s="395">
        <v>99</v>
      </c>
      <c r="O1174" s="395">
        <v>99</v>
      </c>
      <c r="P1174" s="395">
        <v>9999</v>
      </c>
      <c r="Q1174" s="395">
        <v>24</v>
      </c>
      <c r="R1174" s="395">
        <v>26</v>
      </c>
      <c r="S1174" s="395">
        <v>26</v>
      </c>
      <c r="T1174" s="395">
        <v>5</v>
      </c>
      <c r="U1174" s="395">
        <v>41</v>
      </c>
      <c r="V1174" s="395">
        <v>82.727727310609197</v>
      </c>
      <c r="W1174" s="395">
        <v>76.35769230769229</v>
      </c>
      <c r="X1174" s="395">
        <v>0</v>
      </c>
      <c r="Y1174" s="395">
        <v>0</v>
      </c>
      <c r="Z1174" s="395"/>
      <c r="AA1174" s="395">
        <v>15.248409074062131</v>
      </c>
      <c r="AB1174" s="395">
        <v>0</v>
      </c>
      <c r="AC1174" s="395"/>
      <c r="AD1174" s="395">
        <v>1.9041648479451135E-3</v>
      </c>
      <c r="AE1174" s="395">
        <v>1.9442687910971195E-3</v>
      </c>
      <c r="AF1174" s="395"/>
      <c r="AG1174" s="395"/>
      <c r="AH1174" s="395"/>
      <c r="AI1174" s="395"/>
      <c r="AJ1174" s="395"/>
      <c r="AK1174" s="395"/>
      <c r="AL1174" s="395"/>
      <c r="AM1174" s="395"/>
      <c r="AN1174" s="395"/>
      <c r="AO1174" s="395"/>
      <c r="AP1174" s="395"/>
    </row>
    <row r="1175" spans="1:42">
      <c r="A1175" s="395">
        <v>10</v>
      </c>
      <c r="B1175" s="395">
        <v>459</v>
      </c>
      <c r="C1175" s="395">
        <v>2005</v>
      </c>
      <c r="D1175" s="395">
        <v>99</v>
      </c>
      <c r="E1175" s="395">
        <v>99</v>
      </c>
      <c r="F1175" s="395">
        <v>99</v>
      </c>
      <c r="G1175" s="395">
        <v>99</v>
      </c>
      <c r="H1175" s="395">
        <v>99</v>
      </c>
      <c r="I1175" s="395">
        <v>99</v>
      </c>
      <c r="J1175" s="395">
        <v>999</v>
      </c>
      <c r="K1175" s="395">
        <v>99</v>
      </c>
      <c r="L1175" s="395">
        <v>99</v>
      </c>
      <c r="M1175" s="395">
        <v>42</v>
      </c>
      <c r="N1175" s="395">
        <v>99</v>
      </c>
      <c r="O1175" s="395">
        <v>99</v>
      </c>
      <c r="P1175" s="395">
        <v>9999</v>
      </c>
      <c r="Q1175" s="395">
        <v>45</v>
      </c>
      <c r="R1175" s="395">
        <v>57</v>
      </c>
      <c r="S1175" s="395">
        <v>57</v>
      </c>
      <c r="T1175" s="395">
        <v>5</v>
      </c>
      <c r="U1175" s="395">
        <v>42</v>
      </c>
      <c r="V1175" s="395">
        <v>86.481914428541572</v>
      </c>
      <c r="W1175" s="395">
        <v>79.822807017543809</v>
      </c>
      <c r="X1175" s="395">
        <v>0</v>
      </c>
      <c r="Y1175" s="395">
        <v>0</v>
      </c>
      <c r="Z1175" s="395"/>
      <c r="AA1175" s="395">
        <v>15.119547212470676</v>
      </c>
      <c r="AB1175" s="395">
        <v>0</v>
      </c>
      <c r="AC1175" s="395"/>
      <c r="AD1175" s="395">
        <v>4.1745152435719779E-3</v>
      </c>
      <c r="AE1175" s="395">
        <v>4.4558648932719411E-3</v>
      </c>
      <c r="AF1175" s="395"/>
      <c r="AG1175" s="395"/>
      <c r="AH1175" s="395"/>
      <c r="AI1175" s="395"/>
      <c r="AJ1175" s="395"/>
      <c r="AK1175" s="395"/>
      <c r="AL1175" s="395"/>
      <c r="AM1175" s="395"/>
      <c r="AN1175" s="395"/>
      <c r="AO1175" s="395"/>
      <c r="AP1175" s="395"/>
    </row>
    <row r="1176" spans="1:42">
      <c r="A1176" s="395">
        <v>10</v>
      </c>
      <c r="B1176" s="395">
        <v>460</v>
      </c>
      <c r="C1176" s="395">
        <v>2005</v>
      </c>
      <c r="D1176" s="395">
        <v>99</v>
      </c>
      <c r="E1176" s="395">
        <v>99</v>
      </c>
      <c r="F1176" s="395">
        <v>99</v>
      </c>
      <c r="G1176" s="395">
        <v>99</v>
      </c>
      <c r="H1176" s="395">
        <v>99</v>
      </c>
      <c r="I1176" s="395">
        <v>99</v>
      </c>
      <c r="J1176" s="395">
        <v>999</v>
      </c>
      <c r="K1176" s="395">
        <v>99</v>
      </c>
      <c r="L1176" s="395">
        <v>99</v>
      </c>
      <c r="M1176" s="395">
        <v>43</v>
      </c>
      <c r="N1176" s="395">
        <v>99</v>
      </c>
      <c r="O1176" s="395">
        <v>99</v>
      </c>
      <c r="P1176" s="395">
        <v>9999</v>
      </c>
      <c r="Q1176" s="395">
        <v>62</v>
      </c>
      <c r="R1176" s="395">
        <v>71</v>
      </c>
      <c r="S1176" s="395">
        <v>71</v>
      </c>
      <c r="T1176" s="395">
        <v>5</v>
      </c>
      <c r="U1176" s="395">
        <v>43</v>
      </c>
      <c r="V1176" s="395">
        <v>87.461279050249502</v>
      </c>
      <c r="W1176" s="395">
        <v>80.72676056338031</v>
      </c>
      <c r="X1176" s="395">
        <v>0</v>
      </c>
      <c r="Y1176" s="395">
        <v>0</v>
      </c>
      <c r="Z1176" s="395"/>
      <c r="AA1176" s="395">
        <v>13.178043601689188</v>
      </c>
      <c r="AB1176" s="395">
        <v>0</v>
      </c>
      <c r="AC1176" s="395"/>
      <c r="AD1176" s="395">
        <v>5.199834777080887E-3</v>
      </c>
      <c r="AE1176" s="395">
        <v>5.6131420959312228E-3</v>
      </c>
      <c r="AF1176" s="395"/>
      <c r="AG1176" s="395"/>
      <c r="AH1176" s="395"/>
      <c r="AI1176" s="395"/>
      <c r="AJ1176" s="395"/>
      <c r="AK1176" s="395"/>
      <c r="AL1176" s="395"/>
      <c r="AM1176" s="395"/>
      <c r="AN1176" s="395"/>
      <c r="AO1176" s="395"/>
      <c r="AP1176" s="395"/>
    </row>
    <row r="1177" spans="1:42">
      <c r="A1177" s="395">
        <v>10</v>
      </c>
      <c r="B1177" s="395">
        <v>461</v>
      </c>
      <c r="C1177" s="395">
        <v>2005</v>
      </c>
      <c r="D1177" s="395">
        <v>99</v>
      </c>
      <c r="E1177" s="395">
        <v>99</v>
      </c>
      <c r="F1177" s="395">
        <v>99</v>
      </c>
      <c r="G1177" s="395">
        <v>99</v>
      </c>
      <c r="H1177" s="395">
        <v>99</v>
      </c>
      <c r="I1177" s="395">
        <v>99</v>
      </c>
      <c r="J1177" s="395">
        <v>999</v>
      </c>
      <c r="K1177" s="395">
        <v>99</v>
      </c>
      <c r="L1177" s="395">
        <v>99</v>
      </c>
      <c r="M1177" s="395">
        <v>44</v>
      </c>
      <c r="N1177" s="395">
        <v>99</v>
      </c>
      <c r="O1177" s="395">
        <v>99</v>
      </c>
      <c r="P1177" s="395">
        <v>9999</v>
      </c>
      <c r="Q1177" s="395">
        <v>119</v>
      </c>
      <c r="R1177" s="395">
        <v>143</v>
      </c>
      <c r="S1177" s="395">
        <v>143</v>
      </c>
      <c r="T1177" s="395">
        <v>5</v>
      </c>
      <c r="U1177" s="395">
        <v>44</v>
      </c>
      <c r="V1177" s="395">
        <v>86.78071657486602</v>
      </c>
      <c r="W1177" s="395">
        <v>80.098601398601389</v>
      </c>
      <c r="X1177" s="395">
        <v>0</v>
      </c>
      <c r="Y1177" s="395">
        <v>0</v>
      </c>
      <c r="Z1177" s="395"/>
      <c r="AA1177" s="395">
        <v>11.606984791323336</v>
      </c>
      <c r="AB1177" s="395">
        <v>0</v>
      </c>
      <c r="AC1177" s="395"/>
      <c r="AD1177" s="395">
        <v>1.0472906663698121E-2</v>
      </c>
      <c r="AE1177" s="395">
        <v>1.1217372266209402E-2</v>
      </c>
      <c r="AF1177" s="395"/>
      <c r="AG1177" s="395"/>
      <c r="AH1177" s="395"/>
      <c r="AI1177" s="395"/>
      <c r="AJ1177" s="395"/>
      <c r="AK1177" s="395"/>
      <c r="AL1177" s="395"/>
      <c r="AM1177" s="395"/>
      <c r="AN1177" s="395"/>
      <c r="AO1177" s="395"/>
      <c r="AP1177" s="395"/>
    </row>
    <row r="1178" spans="1:42">
      <c r="A1178" s="395">
        <v>10</v>
      </c>
      <c r="B1178" s="395">
        <v>462</v>
      </c>
      <c r="C1178" s="395">
        <v>2005</v>
      </c>
      <c r="D1178" s="395">
        <v>99</v>
      </c>
      <c r="E1178" s="395">
        <v>99</v>
      </c>
      <c r="F1178" s="395">
        <v>99</v>
      </c>
      <c r="G1178" s="395">
        <v>99</v>
      </c>
      <c r="H1178" s="395">
        <v>99</v>
      </c>
      <c r="I1178" s="395">
        <v>99</v>
      </c>
      <c r="J1178" s="395">
        <v>999</v>
      </c>
      <c r="K1178" s="395">
        <v>99</v>
      </c>
      <c r="L1178" s="395">
        <v>99</v>
      </c>
      <c r="M1178" s="395">
        <v>45</v>
      </c>
      <c r="N1178" s="395">
        <v>99</v>
      </c>
      <c r="O1178" s="395">
        <v>99</v>
      </c>
      <c r="P1178" s="395">
        <v>9999</v>
      </c>
      <c r="Q1178" s="395">
        <v>176</v>
      </c>
      <c r="R1178" s="395">
        <v>237</v>
      </c>
      <c r="S1178" s="395">
        <v>237</v>
      </c>
      <c r="T1178" s="395">
        <v>8</v>
      </c>
      <c r="U1178" s="395">
        <v>45</v>
      </c>
      <c r="V1178" s="395">
        <v>89.524162175258652</v>
      </c>
      <c r="W1178" s="395">
        <v>82.630801687763693</v>
      </c>
      <c r="X1178" s="395">
        <v>0</v>
      </c>
      <c r="Y1178" s="395">
        <v>0</v>
      </c>
      <c r="Z1178" s="395"/>
      <c r="AA1178" s="395">
        <v>12.512124946039773</v>
      </c>
      <c r="AB1178" s="395">
        <v>0</v>
      </c>
      <c r="AC1178" s="395"/>
      <c r="AD1178" s="395">
        <v>1.7357194960115077E-2</v>
      </c>
      <c r="AE1178" s="395">
        <v>1.9178757805092664E-2</v>
      </c>
      <c r="AF1178" s="395"/>
      <c r="AG1178" s="395"/>
      <c r="AH1178" s="395"/>
      <c r="AI1178" s="395"/>
      <c r="AJ1178" s="395"/>
      <c r="AK1178" s="395"/>
      <c r="AL1178" s="395"/>
      <c r="AM1178" s="395"/>
      <c r="AN1178" s="395"/>
      <c r="AO1178" s="395"/>
      <c r="AP1178" s="395"/>
    </row>
    <row r="1179" spans="1:42">
      <c r="A1179" s="395">
        <v>10</v>
      </c>
      <c r="B1179" s="395">
        <v>463</v>
      </c>
      <c r="C1179" s="395">
        <v>2005</v>
      </c>
      <c r="D1179" s="395">
        <v>99</v>
      </c>
      <c r="E1179" s="395">
        <v>99</v>
      </c>
      <c r="F1179" s="395">
        <v>99</v>
      </c>
      <c r="G1179" s="395">
        <v>99</v>
      </c>
      <c r="H1179" s="395">
        <v>99</v>
      </c>
      <c r="I1179" s="395">
        <v>99</v>
      </c>
      <c r="J1179" s="395">
        <v>999</v>
      </c>
      <c r="K1179" s="395">
        <v>99</v>
      </c>
      <c r="L1179" s="395">
        <v>99</v>
      </c>
      <c r="M1179" s="395">
        <v>46</v>
      </c>
      <c r="N1179" s="395">
        <v>99</v>
      </c>
      <c r="O1179" s="395">
        <v>99</v>
      </c>
      <c r="P1179" s="395">
        <v>9999</v>
      </c>
      <c r="Q1179" s="395">
        <v>312</v>
      </c>
      <c r="R1179" s="395">
        <v>456</v>
      </c>
      <c r="S1179" s="395">
        <v>456</v>
      </c>
      <c r="T1179" s="395">
        <v>8</v>
      </c>
      <c r="U1179" s="395">
        <v>46</v>
      </c>
      <c r="V1179" s="395">
        <v>89.291688050027588</v>
      </c>
      <c r="W1179" s="395">
        <v>82.416228070175507</v>
      </c>
      <c r="X1179" s="395">
        <v>0</v>
      </c>
      <c r="Y1179" s="395">
        <v>0</v>
      </c>
      <c r="Z1179" s="395"/>
      <c r="AA1179" s="395">
        <v>10.653983678825451</v>
      </c>
      <c r="AB1179" s="395">
        <v>0</v>
      </c>
      <c r="AC1179" s="395"/>
      <c r="AD1179" s="395">
        <v>3.3396121948575823E-2</v>
      </c>
      <c r="AE1179" s="395">
        <v>3.6805077748075246E-2</v>
      </c>
      <c r="AF1179" s="395"/>
      <c r="AG1179" s="395"/>
      <c r="AH1179" s="395"/>
      <c r="AI1179" s="395"/>
      <c r="AJ1179" s="395"/>
      <c r="AK1179" s="395"/>
      <c r="AL1179" s="395"/>
      <c r="AM1179" s="395"/>
      <c r="AN1179" s="395"/>
      <c r="AO1179" s="395"/>
      <c r="AP1179" s="395"/>
    </row>
    <row r="1180" spans="1:42">
      <c r="A1180" s="395">
        <v>10</v>
      </c>
      <c r="B1180" s="395">
        <v>464</v>
      </c>
      <c r="C1180" s="395">
        <v>2005</v>
      </c>
      <c r="D1180" s="395">
        <v>99</v>
      </c>
      <c r="E1180" s="395">
        <v>99</v>
      </c>
      <c r="F1180" s="395">
        <v>99</v>
      </c>
      <c r="G1180" s="395">
        <v>99</v>
      </c>
      <c r="H1180" s="395">
        <v>99</v>
      </c>
      <c r="I1180" s="395">
        <v>99</v>
      </c>
      <c r="J1180" s="395">
        <v>999</v>
      </c>
      <c r="K1180" s="395">
        <v>99</v>
      </c>
      <c r="L1180" s="395">
        <v>99</v>
      </c>
      <c r="M1180" s="395">
        <v>47</v>
      </c>
      <c r="N1180" s="395">
        <v>99</v>
      </c>
      <c r="O1180" s="395">
        <v>99</v>
      </c>
      <c r="P1180" s="395">
        <v>9999</v>
      </c>
      <c r="Q1180" s="395">
        <v>546</v>
      </c>
      <c r="R1180" s="395">
        <v>871</v>
      </c>
      <c r="S1180" s="395">
        <v>871</v>
      </c>
      <c r="T1180" s="395">
        <v>8.0068886337543059</v>
      </c>
      <c r="U1180" s="395">
        <v>47</v>
      </c>
      <c r="V1180" s="395">
        <v>88.507873168535141</v>
      </c>
      <c r="W1180" s="395">
        <v>81.692766934557923</v>
      </c>
      <c r="X1180" s="395">
        <v>0</v>
      </c>
      <c r="Y1180" s="395">
        <v>0</v>
      </c>
      <c r="Z1180" s="395"/>
      <c r="AA1180" s="395">
        <v>9.7468558580657128</v>
      </c>
      <c r="AB1180" s="395">
        <v>0</v>
      </c>
      <c r="AC1180" s="395"/>
      <c r="AD1180" s="395">
        <v>6.3789522406161286E-2</v>
      </c>
      <c r="AE1180" s="395">
        <v>6.9683815679867422E-2</v>
      </c>
      <c r="AF1180" s="395"/>
      <c r="AG1180" s="395"/>
      <c r="AH1180" s="395"/>
      <c r="AI1180" s="395"/>
      <c r="AJ1180" s="395"/>
      <c r="AK1180" s="395"/>
      <c r="AL1180" s="395"/>
      <c r="AM1180" s="395"/>
      <c r="AN1180" s="395"/>
      <c r="AO1180" s="395"/>
      <c r="AP1180" s="395"/>
    </row>
    <row r="1181" spans="1:42">
      <c r="A1181" s="395">
        <v>10</v>
      </c>
      <c r="B1181" s="395">
        <v>465</v>
      </c>
      <c r="C1181" s="395">
        <v>2005</v>
      </c>
      <c r="D1181" s="395">
        <v>99</v>
      </c>
      <c r="E1181" s="395">
        <v>99</v>
      </c>
      <c r="F1181" s="395">
        <v>99</v>
      </c>
      <c r="G1181" s="395">
        <v>99</v>
      </c>
      <c r="H1181" s="395">
        <v>99</v>
      </c>
      <c r="I1181" s="395">
        <v>99</v>
      </c>
      <c r="J1181" s="395">
        <v>999</v>
      </c>
      <c r="K1181" s="395">
        <v>99</v>
      </c>
      <c r="L1181" s="395">
        <v>99</v>
      </c>
      <c r="M1181" s="395">
        <v>48</v>
      </c>
      <c r="N1181" s="395">
        <v>99</v>
      </c>
      <c r="O1181" s="395">
        <v>99</v>
      </c>
      <c r="P1181" s="395">
        <v>9999</v>
      </c>
      <c r="Q1181" s="395">
        <v>927</v>
      </c>
      <c r="R1181" s="395">
        <v>1775</v>
      </c>
      <c r="S1181" s="395">
        <v>1775</v>
      </c>
      <c r="T1181" s="395">
        <v>8.0033802816901431</v>
      </c>
      <c r="U1181" s="395">
        <v>48</v>
      </c>
      <c r="V1181" s="395">
        <v>87.590069125478621</v>
      </c>
      <c r="W1181" s="395">
        <v>80.845633802816977</v>
      </c>
      <c r="X1181" s="395">
        <v>0</v>
      </c>
      <c r="Y1181" s="395">
        <v>0</v>
      </c>
      <c r="Z1181" s="395"/>
      <c r="AA1181" s="395">
        <v>9.3794328085205088</v>
      </c>
      <c r="AB1181" s="395">
        <v>0</v>
      </c>
      <c r="AC1181" s="395"/>
      <c r="AD1181" s="395">
        <v>0.12999586942702218</v>
      </c>
      <c r="AE1181" s="395">
        <v>0.1405351915535325</v>
      </c>
      <c r="AF1181" s="395"/>
      <c r="AG1181" s="395"/>
      <c r="AH1181" s="395"/>
      <c r="AI1181" s="395"/>
      <c r="AJ1181" s="395"/>
      <c r="AK1181" s="395"/>
      <c r="AL1181" s="395"/>
      <c r="AM1181" s="395"/>
      <c r="AN1181" s="395"/>
      <c r="AO1181" s="395"/>
      <c r="AP1181" s="395"/>
    </row>
    <row r="1182" spans="1:42">
      <c r="A1182" s="395">
        <v>10</v>
      </c>
      <c r="B1182" s="395">
        <v>466</v>
      </c>
      <c r="C1182" s="395">
        <v>2005</v>
      </c>
      <c r="D1182" s="395">
        <v>99</v>
      </c>
      <c r="E1182" s="395">
        <v>99</v>
      </c>
      <c r="F1182" s="395">
        <v>99</v>
      </c>
      <c r="G1182" s="395">
        <v>99</v>
      </c>
      <c r="H1182" s="395">
        <v>99</v>
      </c>
      <c r="I1182" s="395">
        <v>99</v>
      </c>
      <c r="J1182" s="395">
        <v>999</v>
      </c>
      <c r="K1182" s="395">
        <v>99</v>
      </c>
      <c r="L1182" s="395">
        <v>99</v>
      </c>
      <c r="M1182" s="395">
        <v>49</v>
      </c>
      <c r="N1182" s="395">
        <v>99</v>
      </c>
      <c r="O1182" s="395">
        <v>99</v>
      </c>
      <c r="P1182" s="395">
        <v>9999</v>
      </c>
      <c r="Q1182" s="395">
        <v>1319</v>
      </c>
      <c r="R1182" s="395">
        <v>3654</v>
      </c>
      <c r="S1182" s="395">
        <v>3654</v>
      </c>
      <c r="T1182" s="395">
        <v>8</v>
      </c>
      <c r="U1182" s="395">
        <v>49</v>
      </c>
      <c r="V1182" s="395">
        <v>87.184527738194603</v>
      </c>
      <c r="W1182" s="395">
        <v>80.471319102353618</v>
      </c>
      <c r="X1182" s="395">
        <v>0</v>
      </c>
      <c r="Y1182" s="395">
        <v>0</v>
      </c>
      <c r="Z1182" s="395"/>
      <c r="AA1182" s="395">
        <v>9.4041791918857847</v>
      </c>
      <c r="AB1182" s="395">
        <v>0</v>
      </c>
      <c r="AC1182" s="395"/>
      <c r="AD1182" s="395">
        <v>0.26760839824582477</v>
      </c>
      <c r="AE1182" s="395">
        <v>0.28796507969855328</v>
      </c>
      <c r="AF1182" s="395"/>
      <c r="AG1182" s="395"/>
      <c r="AH1182" s="395"/>
      <c r="AI1182" s="395"/>
      <c r="AJ1182" s="395"/>
      <c r="AK1182" s="395"/>
      <c r="AL1182" s="395"/>
      <c r="AM1182" s="395"/>
      <c r="AN1182" s="395"/>
      <c r="AO1182" s="395"/>
      <c r="AP1182" s="395"/>
    </row>
    <row r="1183" spans="1:42">
      <c r="A1183" s="395">
        <v>10</v>
      </c>
      <c r="B1183" s="395">
        <v>467</v>
      </c>
      <c r="C1183" s="395">
        <v>2005</v>
      </c>
      <c r="D1183" s="395">
        <v>99</v>
      </c>
      <c r="E1183" s="395">
        <v>99</v>
      </c>
      <c r="F1183" s="395">
        <v>99</v>
      </c>
      <c r="G1183" s="395">
        <v>99</v>
      </c>
      <c r="H1183" s="395">
        <v>99</v>
      </c>
      <c r="I1183" s="395">
        <v>99</v>
      </c>
      <c r="J1183" s="395">
        <v>999</v>
      </c>
      <c r="K1183" s="395">
        <v>99</v>
      </c>
      <c r="L1183" s="395">
        <v>99</v>
      </c>
      <c r="M1183" s="395">
        <v>50</v>
      </c>
      <c r="N1183" s="395">
        <v>99</v>
      </c>
      <c r="O1183" s="395">
        <v>99</v>
      </c>
      <c r="P1183" s="395">
        <v>9999</v>
      </c>
      <c r="Q1183" s="395">
        <v>1827</v>
      </c>
      <c r="R1183" s="395">
        <v>7721</v>
      </c>
      <c r="S1183" s="395">
        <v>7721</v>
      </c>
      <c r="T1183" s="395">
        <v>11.000777101411735</v>
      </c>
      <c r="U1183" s="395">
        <v>50</v>
      </c>
      <c r="V1183" s="395">
        <v>86.155737689965747</v>
      </c>
      <c r="W1183" s="395">
        <v>79.521745887838236</v>
      </c>
      <c r="X1183" s="395">
        <v>0</v>
      </c>
      <c r="Y1183" s="395">
        <v>0</v>
      </c>
      <c r="Z1183" s="395"/>
      <c r="AA1183" s="395">
        <v>8.9570761795055649</v>
      </c>
      <c r="AB1183" s="395">
        <v>0</v>
      </c>
      <c r="AC1183" s="395"/>
      <c r="AD1183" s="395">
        <v>0.56546372273016243</v>
      </c>
      <c r="AE1183" s="395">
        <v>0.60129780886861517</v>
      </c>
      <c r="AF1183" s="395"/>
      <c r="AG1183" s="395"/>
      <c r="AH1183" s="395"/>
      <c r="AI1183" s="395"/>
      <c r="AJ1183" s="395"/>
      <c r="AK1183" s="395"/>
      <c r="AL1183" s="395"/>
      <c r="AM1183" s="395"/>
      <c r="AN1183" s="395"/>
      <c r="AO1183" s="395"/>
      <c r="AP1183" s="395"/>
    </row>
    <row r="1184" spans="1:42">
      <c r="A1184" s="395">
        <v>10</v>
      </c>
      <c r="B1184" s="395">
        <v>468</v>
      </c>
      <c r="C1184" s="395">
        <v>2005</v>
      </c>
      <c r="D1184" s="395">
        <v>99</v>
      </c>
      <c r="E1184" s="395">
        <v>99</v>
      </c>
      <c r="F1184" s="395">
        <v>99</v>
      </c>
      <c r="G1184" s="395">
        <v>99</v>
      </c>
      <c r="H1184" s="395">
        <v>99</v>
      </c>
      <c r="I1184" s="395">
        <v>99</v>
      </c>
      <c r="J1184" s="395">
        <v>999</v>
      </c>
      <c r="K1184" s="395">
        <v>99</v>
      </c>
      <c r="L1184" s="395">
        <v>99</v>
      </c>
      <c r="M1184" s="395">
        <v>51</v>
      </c>
      <c r="N1184" s="395">
        <v>99</v>
      </c>
      <c r="O1184" s="395">
        <v>99</v>
      </c>
      <c r="P1184" s="395">
        <v>9999</v>
      </c>
      <c r="Q1184" s="395">
        <v>2266</v>
      </c>
      <c r="R1184" s="395">
        <v>15054</v>
      </c>
      <c r="S1184" s="395">
        <v>15054</v>
      </c>
      <c r="T1184" s="395">
        <v>11.000398565165401</v>
      </c>
      <c r="U1184" s="395">
        <v>51</v>
      </c>
      <c r="V1184" s="395">
        <v>85.253304787488261</v>
      </c>
      <c r="W1184" s="395">
        <v>78.688800318851946</v>
      </c>
      <c r="X1184" s="395">
        <v>0</v>
      </c>
      <c r="Y1184" s="395">
        <v>0</v>
      </c>
      <c r="Z1184" s="395"/>
      <c r="AA1184" s="395">
        <v>8.7582399537483457</v>
      </c>
      <c r="AB1184" s="395">
        <v>0</v>
      </c>
      <c r="AC1184" s="395"/>
      <c r="AD1184" s="395">
        <v>1.1025114469602204</v>
      </c>
      <c r="AE1184" s="395">
        <v>1.160098855427578</v>
      </c>
      <c r="AF1184" s="395"/>
      <c r="AG1184" s="395"/>
      <c r="AH1184" s="395"/>
      <c r="AI1184" s="395"/>
      <c r="AJ1184" s="395"/>
      <c r="AK1184" s="395"/>
      <c r="AL1184" s="395"/>
      <c r="AM1184" s="395"/>
      <c r="AN1184" s="395"/>
      <c r="AO1184" s="395"/>
      <c r="AP1184" s="395"/>
    </row>
    <row r="1185" spans="1:42">
      <c r="A1185" s="395">
        <v>10</v>
      </c>
      <c r="B1185" s="395">
        <v>469</v>
      </c>
      <c r="C1185" s="395">
        <v>2005</v>
      </c>
      <c r="D1185" s="395">
        <v>99</v>
      </c>
      <c r="E1185" s="395">
        <v>99</v>
      </c>
      <c r="F1185" s="395">
        <v>99</v>
      </c>
      <c r="G1185" s="395">
        <v>99</v>
      </c>
      <c r="H1185" s="395">
        <v>99</v>
      </c>
      <c r="I1185" s="395">
        <v>99</v>
      </c>
      <c r="J1185" s="395">
        <v>999</v>
      </c>
      <c r="K1185" s="395">
        <v>99</v>
      </c>
      <c r="L1185" s="395">
        <v>99</v>
      </c>
      <c r="M1185" s="395">
        <v>52</v>
      </c>
      <c r="N1185" s="395">
        <v>99</v>
      </c>
      <c r="O1185" s="395">
        <v>99</v>
      </c>
      <c r="P1185" s="395">
        <v>9999</v>
      </c>
      <c r="Q1185" s="395">
        <v>2598</v>
      </c>
      <c r="R1185" s="395">
        <v>29008</v>
      </c>
      <c r="S1185" s="395">
        <v>29006</v>
      </c>
      <c r="T1185" s="395">
        <v>11.000827357970218</v>
      </c>
      <c r="U1185" s="395">
        <v>52.003585465076199</v>
      </c>
      <c r="V1185" s="395">
        <v>84.425477330536864</v>
      </c>
      <c r="W1185" s="395">
        <v>77.922188512721505</v>
      </c>
      <c r="X1185" s="395">
        <v>0</v>
      </c>
      <c r="Y1185" s="395">
        <v>0</v>
      </c>
      <c r="Z1185" s="395"/>
      <c r="AA1185" s="395">
        <v>8.4253809024979507</v>
      </c>
      <c r="AB1185" s="395"/>
      <c r="AC1185" s="395"/>
      <c r="AD1185" s="395">
        <v>2.1244620734304553</v>
      </c>
      <c r="AE1185" s="395">
        <v>2.2134980650755112</v>
      </c>
      <c r="AF1185" s="395"/>
      <c r="AG1185" s="395"/>
      <c r="AH1185" s="395"/>
      <c r="AI1185" s="395"/>
      <c r="AJ1185" s="395"/>
      <c r="AK1185" s="395"/>
      <c r="AL1185" s="395"/>
      <c r="AM1185" s="395"/>
      <c r="AN1185" s="395"/>
      <c r="AO1185" s="395"/>
      <c r="AP1185" s="395"/>
    </row>
    <row r="1186" spans="1:42">
      <c r="A1186" s="395">
        <v>10</v>
      </c>
      <c r="B1186" s="395">
        <v>470</v>
      </c>
      <c r="C1186" s="395">
        <v>2005</v>
      </c>
      <c r="D1186" s="395">
        <v>99</v>
      </c>
      <c r="E1186" s="395">
        <v>99</v>
      </c>
      <c r="F1186" s="395">
        <v>99</v>
      </c>
      <c r="G1186" s="395">
        <v>99</v>
      </c>
      <c r="H1186" s="395">
        <v>99</v>
      </c>
      <c r="I1186" s="395">
        <v>99</v>
      </c>
      <c r="J1186" s="395">
        <v>999</v>
      </c>
      <c r="K1186" s="395">
        <v>99</v>
      </c>
      <c r="L1186" s="395">
        <v>99</v>
      </c>
      <c r="M1186" s="395">
        <v>53</v>
      </c>
      <c r="N1186" s="395">
        <v>99</v>
      </c>
      <c r="O1186" s="395">
        <v>99</v>
      </c>
      <c r="P1186" s="395">
        <v>9999</v>
      </c>
      <c r="Q1186" s="395">
        <v>2852</v>
      </c>
      <c r="R1186" s="395">
        <v>53596</v>
      </c>
      <c r="S1186" s="395">
        <v>53594</v>
      </c>
      <c r="T1186" s="395">
        <v>11.000391820285095</v>
      </c>
      <c r="U1186" s="395">
        <v>53.001977833339552</v>
      </c>
      <c r="V1186" s="395">
        <v>83.62498211443409</v>
      </c>
      <c r="W1186" s="395">
        <v>77.184539314102366</v>
      </c>
      <c r="X1186" s="395">
        <v>0</v>
      </c>
      <c r="Y1186" s="395">
        <v>0</v>
      </c>
      <c r="Z1186" s="395"/>
      <c r="AA1186" s="395">
        <v>8.2524199796358904</v>
      </c>
      <c r="AB1186" s="395"/>
      <c r="AC1186" s="395"/>
      <c r="AD1186" s="395">
        <v>3.9252161227102422</v>
      </c>
      <c r="AE1186" s="395">
        <v>4.0511343926017531</v>
      </c>
      <c r="AF1186" s="395"/>
      <c r="AG1186" s="395"/>
      <c r="AH1186" s="395"/>
      <c r="AI1186" s="395"/>
      <c r="AJ1186" s="395"/>
      <c r="AK1186" s="395"/>
      <c r="AL1186" s="395"/>
      <c r="AM1186" s="395"/>
      <c r="AN1186" s="395"/>
      <c r="AO1186" s="395"/>
      <c r="AP1186" s="395"/>
    </row>
    <row r="1187" spans="1:42">
      <c r="A1187" s="395">
        <v>10</v>
      </c>
      <c r="B1187" s="395">
        <v>471</v>
      </c>
      <c r="C1187" s="395">
        <v>2005</v>
      </c>
      <c r="D1187" s="395">
        <v>99</v>
      </c>
      <c r="E1187" s="395">
        <v>99</v>
      </c>
      <c r="F1187" s="395">
        <v>99</v>
      </c>
      <c r="G1187" s="395">
        <v>99</v>
      </c>
      <c r="H1187" s="395">
        <v>99</v>
      </c>
      <c r="I1187" s="395">
        <v>99</v>
      </c>
      <c r="J1187" s="395">
        <v>999</v>
      </c>
      <c r="K1187" s="395">
        <v>99</v>
      </c>
      <c r="L1187" s="395">
        <v>99</v>
      </c>
      <c r="M1187" s="395">
        <v>54</v>
      </c>
      <c r="N1187" s="395">
        <v>99</v>
      </c>
      <c r="O1187" s="395">
        <v>99</v>
      </c>
      <c r="P1187" s="395">
        <v>9999</v>
      </c>
      <c r="Q1187" s="395">
        <v>3043</v>
      </c>
      <c r="R1187" s="395">
        <v>90993</v>
      </c>
      <c r="S1187" s="395">
        <v>90990</v>
      </c>
      <c r="T1187" s="395">
        <v>11.000527513105405</v>
      </c>
      <c r="U1187" s="395">
        <v>54.001780415430282</v>
      </c>
      <c r="V1187" s="395">
        <v>82.783667606255051</v>
      </c>
      <c r="W1187" s="395">
        <v>76.408095395098556</v>
      </c>
      <c r="X1187" s="395">
        <v>0</v>
      </c>
      <c r="Y1187" s="395">
        <v>0</v>
      </c>
      <c r="Z1187" s="395"/>
      <c r="AA1187" s="395">
        <v>8.0709025133652226</v>
      </c>
      <c r="AB1187" s="395"/>
      <c r="AC1187" s="395"/>
      <c r="AD1187" s="395">
        <v>6.6640643080411417</v>
      </c>
      <c r="AE1187" s="395">
        <v>6.8086843652137103</v>
      </c>
      <c r="AF1187" s="395"/>
      <c r="AG1187" s="395"/>
      <c r="AH1187" s="395"/>
      <c r="AI1187" s="395"/>
      <c r="AJ1187" s="395"/>
      <c r="AK1187" s="395"/>
      <c r="AL1187" s="395"/>
      <c r="AM1187" s="395"/>
      <c r="AN1187" s="395"/>
      <c r="AO1187" s="395"/>
      <c r="AP1187" s="395"/>
    </row>
    <row r="1188" spans="1:42">
      <c r="A1188" s="395">
        <v>10</v>
      </c>
      <c r="B1188" s="395">
        <v>472</v>
      </c>
      <c r="C1188" s="395">
        <v>2005</v>
      </c>
      <c r="D1188" s="395">
        <v>99</v>
      </c>
      <c r="E1188" s="395">
        <v>99</v>
      </c>
      <c r="F1188" s="395">
        <v>99</v>
      </c>
      <c r="G1188" s="395">
        <v>99</v>
      </c>
      <c r="H1188" s="395">
        <v>99</v>
      </c>
      <c r="I1188" s="395">
        <v>99</v>
      </c>
      <c r="J1188" s="395">
        <v>999</v>
      </c>
      <c r="K1188" s="395">
        <v>99</v>
      </c>
      <c r="L1188" s="395">
        <v>99</v>
      </c>
      <c r="M1188" s="395">
        <v>55</v>
      </c>
      <c r="N1188" s="395">
        <v>99</v>
      </c>
      <c r="O1188" s="395">
        <v>99</v>
      </c>
      <c r="P1188" s="395">
        <v>9999</v>
      </c>
      <c r="Q1188" s="395">
        <v>3177</v>
      </c>
      <c r="R1188" s="395">
        <v>139707</v>
      </c>
      <c r="S1188" s="395">
        <v>139703</v>
      </c>
      <c r="T1188" s="395">
        <v>13.999935579462733</v>
      </c>
      <c r="U1188" s="395">
        <v>55.00157476933208</v>
      </c>
      <c r="V1188" s="395">
        <v>82.185029130326981</v>
      </c>
      <c r="W1188" s="395">
        <v>75.855758287223253</v>
      </c>
      <c r="X1188" s="395">
        <v>0</v>
      </c>
      <c r="Y1188" s="395">
        <v>0</v>
      </c>
      <c r="Z1188" s="395"/>
      <c r="AA1188" s="395">
        <v>8.0196408331878501</v>
      </c>
      <c r="AB1188" s="395"/>
      <c r="AC1188" s="395"/>
      <c r="AD1188" s="395">
        <v>10.23173686199492</v>
      </c>
      <c r="AE1188" s="395">
        <v>10.378257664691088</v>
      </c>
      <c r="AF1188" s="395"/>
      <c r="AG1188" s="395"/>
      <c r="AH1188" s="395"/>
      <c r="AI1188" s="395"/>
      <c r="AJ1188" s="395"/>
      <c r="AK1188" s="395"/>
      <c r="AL1188" s="395"/>
      <c r="AM1188" s="395"/>
      <c r="AN1188" s="395"/>
      <c r="AO1188" s="395"/>
      <c r="AP1188" s="395"/>
    </row>
    <row r="1189" spans="1:42">
      <c r="A1189" s="395">
        <v>10</v>
      </c>
      <c r="B1189" s="395">
        <v>473</v>
      </c>
      <c r="C1189" s="395">
        <v>2005</v>
      </c>
      <c r="D1189" s="395">
        <v>99</v>
      </c>
      <c r="E1189" s="395">
        <v>99</v>
      </c>
      <c r="F1189" s="395">
        <v>99</v>
      </c>
      <c r="G1189" s="395">
        <v>99</v>
      </c>
      <c r="H1189" s="395">
        <v>99</v>
      </c>
      <c r="I1189" s="395">
        <v>99</v>
      </c>
      <c r="J1189" s="395">
        <v>999</v>
      </c>
      <c r="K1189" s="395">
        <v>99</v>
      </c>
      <c r="L1189" s="395">
        <v>99</v>
      </c>
      <c r="M1189" s="395">
        <v>56</v>
      </c>
      <c r="N1189" s="395">
        <v>99</v>
      </c>
      <c r="O1189" s="395">
        <v>99</v>
      </c>
      <c r="P1189" s="395">
        <v>9999</v>
      </c>
      <c r="Q1189" s="395">
        <v>3234</v>
      </c>
      <c r="R1189" s="395">
        <v>188338</v>
      </c>
      <c r="S1189" s="395">
        <v>188335</v>
      </c>
      <c r="T1189" s="395">
        <v>14.000031857617689</v>
      </c>
      <c r="U1189" s="395">
        <v>56.000892027504179</v>
      </c>
      <c r="V1189" s="395">
        <v>81.437679297233501</v>
      </c>
      <c r="W1189" s="395">
        <v>75.166378527624602</v>
      </c>
      <c r="X1189" s="395">
        <v>0</v>
      </c>
      <c r="Y1189" s="395">
        <v>0</v>
      </c>
      <c r="Z1189" s="395"/>
      <c r="AA1189" s="395">
        <v>7.936386333019648</v>
      </c>
      <c r="AB1189" s="395"/>
      <c r="AC1189" s="395"/>
      <c r="AD1189" s="395">
        <v>13.793330735857181</v>
      </c>
      <c r="AE1189" s="395">
        <v>13.86388111418335</v>
      </c>
      <c r="AF1189" s="395"/>
      <c r="AG1189" s="395"/>
      <c r="AH1189" s="395"/>
      <c r="AI1189" s="395"/>
      <c r="AJ1189" s="395"/>
      <c r="AK1189" s="395"/>
      <c r="AL1189" s="395"/>
      <c r="AM1189" s="395"/>
      <c r="AN1189" s="395"/>
      <c r="AO1189" s="395"/>
      <c r="AP1189" s="395"/>
    </row>
    <row r="1190" spans="1:42">
      <c r="A1190" s="395">
        <v>10</v>
      </c>
      <c r="B1190" s="395">
        <v>474</v>
      </c>
      <c r="C1190" s="395">
        <v>2005</v>
      </c>
      <c r="D1190" s="395">
        <v>99</v>
      </c>
      <c r="E1190" s="395">
        <v>99</v>
      </c>
      <c r="F1190" s="395">
        <v>99</v>
      </c>
      <c r="G1190" s="395">
        <v>99</v>
      </c>
      <c r="H1190" s="395">
        <v>99</v>
      </c>
      <c r="I1190" s="395">
        <v>99</v>
      </c>
      <c r="J1190" s="395">
        <v>999</v>
      </c>
      <c r="K1190" s="395">
        <v>99</v>
      </c>
      <c r="L1190" s="395">
        <v>99</v>
      </c>
      <c r="M1190" s="395">
        <v>57</v>
      </c>
      <c r="N1190" s="395">
        <v>99</v>
      </c>
      <c r="O1190" s="395">
        <v>99</v>
      </c>
      <c r="P1190" s="395">
        <v>9999</v>
      </c>
      <c r="Q1190" s="395">
        <v>3304</v>
      </c>
      <c r="R1190" s="395">
        <v>224257</v>
      </c>
      <c r="S1190" s="395">
        <v>224250</v>
      </c>
      <c r="T1190" s="395">
        <v>14.000124856749173</v>
      </c>
      <c r="U1190" s="395">
        <v>57.002287625418049</v>
      </c>
      <c r="V1190" s="395">
        <v>80.802483298731445</v>
      </c>
      <c r="W1190" s="395">
        <v>74.579628539576348</v>
      </c>
      <c r="X1190" s="395">
        <v>0</v>
      </c>
      <c r="Y1190" s="395">
        <v>0</v>
      </c>
      <c r="Z1190" s="395"/>
      <c r="AA1190" s="395">
        <v>8.0054813515701984</v>
      </c>
      <c r="AB1190" s="395"/>
      <c r="AC1190" s="395"/>
      <c r="AD1190" s="395">
        <v>16.423934473293357</v>
      </c>
      <c r="AE1190" s="395">
        <v>16.378828296270036</v>
      </c>
      <c r="AF1190" s="395"/>
      <c r="AG1190" s="395"/>
      <c r="AH1190" s="395"/>
      <c r="AI1190" s="395"/>
      <c r="AJ1190" s="395"/>
      <c r="AK1190" s="395"/>
      <c r="AL1190" s="395"/>
      <c r="AM1190" s="395"/>
      <c r="AN1190" s="395"/>
      <c r="AO1190" s="395"/>
      <c r="AP1190" s="395"/>
    </row>
    <row r="1191" spans="1:42">
      <c r="A1191" s="395">
        <v>10</v>
      </c>
      <c r="B1191" s="395">
        <v>475</v>
      </c>
      <c r="C1191" s="395">
        <v>2005</v>
      </c>
      <c r="D1191" s="395">
        <v>99</v>
      </c>
      <c r="E1191" s="395">
        <v>99</v>
      </c>
      <c r="F1191" s="395">
        <v>99</v>
      </c>
      <c r="G1191" s="395">
        <v>99</v>
      </c>
      <c r="H1191" s="395">
        <v>99</v>
      </c>
      <c r="I1191" s="395">
        <v>99</v>
      </c>
      <c r="J1191" s="395">
        <v>999</v>
      </c>
      <c r="K1191" s="395">
        <v>99</v>
      </c>
      <c r="L1191" s="395">
        <v>99</v>
      </c>
      <c r="M1191" s="395">
        <v>58</v>
      </c>
      <c r="N1191" s="395">
        <v>99</v>
      </c>
      <c r="O1191" s="395">
        <v>99</v>
      </c>
      <c r="P1191" s="395">
        <v>9999</v>
      </c>
      <c r="Q1191" s="395">
        <v>3246</v>
      </c>
      <c r="R1191" s="395">
        <v>226147</v>
      </c>
      <c r="S1191" s="395">
        <v>226140</v>
      </c>
      <c r="T1191" s="395">
        <v>13.999986734292296</v>
      </c>
      <c r="U1191" s="395">
        <v>58.00179534801449</v>
      </c>
      <c r="V1191" s="395">
        <v>80.148190063569615</v>
      </c>
      <c r="W1191" s="395">
        <v>73.975595648712442</v>
      </c>
      <c r="X1191" s="395">
        <v>0</v>
      </c>
      <c r="Y1191" s="395">
        <v>0</v>
      </c>
      <c r="Z1191" s="395"/>
      <c r="AA1191" s="395">
        <v>8.1514688277175011</v>
      </c>
      <c r="AB1191" s="395"/>
      <c r="AC1191" s="395"/>
      <c r="AD1191" s="395">
        <v>16.56235261031706</v>
      </c>
      <c r="AE1191" s="395">
        <v>16.383097696257177</v>
      </c>
      <c r="AF1191" s="395"/>
      <c r="AG1191" s="395"/>
      <c r="AH1191" s="395"/>
      <c r="AI1191" s="395"/>
      <c r="AJ1191" s="395"/>
      <c r="AK1191" s="395"/>
      <c r="AL1191" s="395"/>
      <c r="AM1191" s="395"/>
      <c r="AN1191" s="395"/>
      <c r="AO1191" s="395"/>
      <c r="AP1191" s="395"/>
    </row>
    <row r="1192" spans="1:42">
      <c r="A1192" s="395">
        <v>10</v>
      </c>
      <c r="B1192" s="395">
        <v>476</v>
      </c>
      <c r="C1192" s="395">
        <v>2005</v>
      </c>
      <c r="D1192" s="395">
        <v>99</v>
      </c>
      <c r="E1192" s="395">
        <v>99</v>
      </c>
      <c r="F1192" s="395">
        <v>99</v>
      </c>
      <c r="G1192" s="395">
        <v>99</v>
      </c>
      <c r="H1192" s="395">
        <v>99</v>
      </c>
      <c r="I1192" s="395">
        <v>99</v>
      </c>
      <c r="J1192" s="395">
        <v>999</v>
      </c>
      <c r="K1192" s="395">
        <v>99</v>
      </c>
      <c r="L1192" s="395">
        <v>99</v>
      </c>
      <c r="M1192" s="395">
        <v>59</v>
      </c>
      <c r="N1192" s="395">
        <v>99</v>
      </c>
      <c r="O1192" s="395">
        <v>99</v>
      </c>
      <c r="P1192" s="395">
        <v>9999</v>
      </c>
      <c r="Q1192" s="395">
        <v>3222</v>
      </c>
      <c r="R1192" s="395">
        <v>186679</v>
      </c>
      <c r="S1192" s="395">
        <v>186665</v>
      </c>
      <c r="T1192" s="395">
        <v>14.000016070366785</v>
      </c>
      <c r="U1192" s="395">
        <v>59.004425039509286</v>
      </c>
      <c r="V1192" s="395">
        <v>79.630237179897904</v>
      </c>
      <c r="W1192" s="395">
        <v>73.496016393003515</v>
      </c>
      <c r="X1192" s="395">
        <v>0</v>
      </c>
      <c r="Y1192" s="395">
        <v>0</v>
      </c>
      <c r="Z1192" s="395"/>
      <c r="AA1192" s="395">
        <v>8.3318182427985246</v>
      </c>
      <c r="AB1192" s="395"/>
      <c r="AC1192" s="395"/>
      <c r="AD1192" s="395">
        <v>13.671830371136378</v>
      </c>
      <c r="AE1192" s="395">
        <v>13.435593553947776</v>
      </c>
      <c r="AF1192" s="395"/>
      <c r="AG1192" s="395"/>
      <c r="AH1192" s="395"/>
      <c r="AI1192" s="395"/>
      <c r="AJ1192" s="395"/>
      <c r="AK1192" s="395"/>
      <c r="AL1192" s="395"/>
      <c r="AM1192" s="395"/>
      <c r="AN1192" s="395"/>
      <c r="AO1192" s="395"/>
      <c r="AP1192" s="395"/>
    </row>
    <row r="1193" spans="1:42">
      <c r="A1193" s="395">
        <v>10</v>
      </c>
      <c r="B1193" s="395">
        <v>477</v>
      </c>
      <c r="C1193" s="395">
        <v>2005</v>
      </c>
      <c r="D1193" s="395">
        <v>99</v>
      </c>
      <c r="E1193" s="395">
        <v>99</v>
      </c>
      <c r="F1193" s="395">
        <v>99</v>
      </c>
      <c r="G1193" s="395">
        <v>99</v>
      </c>
      <c r="H1193" s="395">
        <v>99</v>
      </c>
      <c r="I1193" s="395">
        <v>99</v>
      </c>
      <c r="J1193" s="395">
        <v>999</v>
      </c>
      <c r="K1193" s="395">
        <v>99</v>
      </c>
      <c r="L1193" s="395">
        <v>99</v>
      </c>
      <c r="M1193" s="395">
        <v>60</v>
      </c>
      <c r="N1193" s="395">
        <v>99</v>
      </c>
      <c r="O1193" s="395">
        <v>99</v>
      </c>
      <c r="P1193" s="395">
        <v>9999</v>
      </c>
      <c r="Q1193" s="395">
        <v>3092</v>
      </c>
      <c r="R1193" s="395">
        <v>120967</v>
      </c>
      <c r="S1193" s="395">
        <v>120964</v>
      </c>
      <c r="T1193" s="395">
        <v>16.999627997718381</v>
      </c>
      <c r="U1193" s="395">
        <v>60.001488046030225</v>
      </c>
      <c r="V1193" s="395">
        <v>79.523040136619002</v>
      </c>
      <c r="W1193" s="395">
        <v>73.399128666379823</v>
      </c>
      <c r="X1193" s="395">
        <v>0</v>
      </c>
      <c r="Y1193" s="395">
        <v>0</v>
      </c>
      <c r="Z1193" s="395"/>
      <c r="AA1193" s="395">
        <v>8.4655917441113058</v>
      </c>
      <c r="AB1193" s="395"/>
      <c r="AC1193" s="395"/>
      <c r="AD1193" s="395">
        <v>8.8592734292837125</v>
      </c>
      <c r="AE1193" s="395">
        <v>8.6951525610566307</v>
      </c>
      <c r="AF1193" s="395"/>
      <c r="AG1193" s="395"/>
      <c r="AH1193" s="395"/>
      <c r="AI1193" s="395"/>
      <c r="AJ1193" s="395"/>
      <c r="AK1193" s="395"/>
      <c r="AL1193" s="395"/>
      <c r="AM1193" s="395"/>
      <c r="AN1193" s="395"/>
      <c r="AO1193" s="395"/>
      <c r="AP1193" s="395"/>
    </row>
    <row r="1194" spans="1:42">
      <c r="A1194" s="395">
        <v>10</v>
      </c>
      <c r="B1194" s="395">
        <v>478</v>
      </c>
      <c r="C1194" s="395">
        <v>2005</v>
      </c>
      <c r="D1194" s="395">
        <v>99</v>
      </c>
      <c r="E1194" s="395">
        <v>99</v>
      </c>
      <c r="F1194" s="395">
        <v>99</v>
      </c>
      <c r="G1194" s="395">
        <v>99</v>
      </c>
      <c r="H1194" s="395">
        <v>99</v>
      </c>
      <c r="I1194" s="395">
        <v>99</v>
      </c>
      <c r="J1194" s="395">
        <v>999</v>
      </c>
      <c r="K1194" s="395">
        <v>99</v>
      </c>
      <c r="L1194" s="395">
        <v>99</v>
      </c>
      <c r="M1194" s="395">
        <v>61</v>
      </c>
      <c r="N1194" s="395">
        <v>99</v>
      </c>
      <c r="O1194" s="395">
        <v>99</v>
      </c>
      <c r="P1194" s="395">
        <v>9999</v>
      </c>
      <c r="Q1194" s="395">
        <v>2807</v>
      </c>
      <c r="R1194" s="395">
        <v>54051</v>
      </c>
      <c r="S1194" s="395">
        <v>54048</v>
      </c>
      <c r="T1194" s="395">
        <v>16.999666981184436</v>
      </c>
      <c r="U1194" s="395">
        <v>61.003385879218477</v>
      </c>
      <c r="V1194" s="395">
        <v>79.851453817866087</v>
      </c>
      <c r="W1194" s="395">
        <v>73.700860346358382</v>
      </c>
      <c r="X1194" s="395">
        <v>0</v>
      </c>
      <c r="Y1194" s="395">
        <v>0</v>
      </c>
      <c r="Z1194" s="395"/>
      <c r="AA1194" s="395">
        <v>8.5292155094664377</v>
      </c>
      <c r="AB1194" s="395"/>
      <c r="AC1194" s="395"/>
      <c r="AD1194" s="395">
        <v>3.9585390075492799</v>
      </c>
      <c r="AE1194" s="395">
        <v>3.9010574666712574</v>
      </c>
      <c r="AF1194" s="395"/>
      <c r="AG1194" s="395"/>
      <c r="AH1194" s="395"/>
      <c r="AI1194" s="395"/>
      <c r="AJ1194" s="395"/>
      <c r="AK1194" s="395"/>
      <c r="AL1194" s="395"/>
      <c r="AM1194" s="395"/>
      <c r="AN1194" s="395"/>
      <c r="AO1194" s="395"/>
      <c r="AP1194" s="395"/>
    </row>
    <row r="1195" spans="1:42">
      <c r="A1195" s="395">
        <v>10</v>
      </c>
      <c r="B1195" s="395">
        <v>479</v>
      </c>
      <c r="C1195" s="395">
        <v>2005</v>
      </c>
      <c r="D1195" s="395">
        <v>99</v>
      </c>
      <c r="E1195" s="395">
        <v>99</v>
      </c>
      <c r="F1195" s="395">
        <v>99</v>
      </c>
      <c r="G1195" s="395">
        <v>99</v>
      </c>
      <c r="H1195" s="395">
        <v>99</v>
      </c>
      <c r="I1195" s="395">
        <v>99</v>
      </c>
      <c r="J1195" s="395">
        <v>999</v>
      </c>
      <c r="K1195" s="395">
        <v>99</v>
      </c>
      <c r="L1195" s="395">
        <v>99</v>
      </c>
      <c r="M1195" s="395">
        <v>62</v>
      </c>
      <c r="N1195" s="395">
        <v>99</v>
      </c>
      <c r="O1195" s="395">
        <v>99</v>
      </c>
      <c r="P1195" s="395">
        <v>9999</v>
      </c>
      <c r="Q1195" s="395">
        <v>2261</v>
      </c>
      <c r="R1195" s="395">
        <v>16888</v>
      </c>
      <c r="S1195" s="395">
        <v>16888</v>
      </c>
      <c r="T1195" s="395">
        <v>17</v>
      </c>
      <c r="U1195" s="395">
        <v>62</v>
      </c>
      <c r="V1195" s="395">
        <v>80.717523081131105</v>
      </c>
      <c r="W1195" s="395">
        <v>74.50227380388462</v>
      </c>
      <c r="X1195" s="395">
        <v>0</v>
      </c>
      <c r="Y1195" s="395">
        <v>0</v>
      </c>
      <c r="Z1195" s="395"/>
      <c r="AA1195" s="395">
        <v>8.54393289065505</v>
      </c>
      <c r="AB1195" s="395">
        <v>0</v>
      </c>
      <c r="AC1195" s="395"/>
      <c r="AD1195" s="395">
        <v>1.2368283058498877</v>
      </c>
      <c r="AE1195" s="395">
        <v>1.2321906538322536</v>
      </c>
      <c r="AF1195" s="395"/>
      <c r="AG1195" s="395"/>
      <c r="AH1195" s="395"/>
      <c r="AI1195" s="395"/>
      <c r="AJ1195" s="395"/>
      <c r="AK1195" s="395"/>
      <c r="AL1195" s="395"/>
      <c r="AM1195" s="395"/>
      <c r="AN1195" s="395"/>
      <c r="AO1195" s="395"/>
      <c r="AP1195" s="395"/>
    </row>
    <row r="1196" spans="1:42">
      <c r="A1196" s="395">
        <v>10</v>
      </c>
      <c r="B1196" s="395">
        <v>480</v>
      </c>
      <c r="C1196" s="395">
        <v>2005</v>
      </c>
      <c r="D1196" s="395">
        <v>99</v>
      </c>
      <c r="E1196" s="395">
        <v>99</v>
      </c>
      <c r="F1196" s="395">
        <v>99</v>
      </c>
      <c r="G1196" s="395">
        <v>99</v>
      </c>
      <c r="H1196" s="395">
        <v>99</v>
      </c>
      <c r="I1196" s="395">
        <v>99</v>
      </c>
      <c r="J1196" s="395">
        <v>999</v>
      </c>
      <c r="K1196" s="395">
        <v>99</v>
      </c>
      <c r="L1196" s="395">
        <v>99</v>
      </c>
      <c r="M1196" s="395">
        <v>63</v>
      </c>
      <c r="N1196" s="395">
        <v>99</v>
      </c>
      <c r="O1196" s="395">
        <v>99</v>
      </c>
      <c r="P1196" s="395">
        <v>9999</v>
      </c>
      <c r="Q1196" s="395">
        <v>1190</v>
      </c>
      <c r="R1196" s="395">
        <v>3478</v>
      </c>
      <c r="S1196" s="395">
        <v>3478</v>
      </c>
      <c r="T1196" s="395">
        <v>16.999137435307645</v>
      </c>
      <c r="U1196" s="395">
        <v>63</v>
      </c>
      <c r="V1196" s="395">
        <v>82.61005409641912</v>
      </c>
      <c r="W1196" s="395">
        <v>76.249079930994711</v>
      </c>
      <c r="X1196" s="395">
        <v>0</v>
      </c>
      <c r="Y1196" s="395">
        <v>0</v>
      </c>
      <c r="Z1196" s="395"/>
      <c r="AA1196" s="395">
        <v>8.8520867553393341</v>
      </c>
      <c r="AB1196" s="395">
        <v>0</v>
      </c>
      <c r="AC1196" s="395"/>
      <c r="AD1196" s="395">
        <v>0.25471866696742707</v>
      </c>
      <c r="AE1196" s="395">
        <v>0.25971339397916998</v>
      </c>
      <c r="AF1196" s="395"/>
      <c r="AG1196" s="395"/>
      <c r="AH1196" s="395"/>
      <c r="AI1196" s="395"/>
      <c r="AJ1196" s="395"/>
      <c r="AK1196" s="395"/>
      <c r="AL1196" s="395"/>
      <c r="AM1196" s="395"/>
      <c r="AN1196" s="395"/>
      <c r="AO1196" s="395"/>
      <c r="AP1196" s="395"/>
    </row>
    <row r="1197" spans="1:42">
      <c r="A1197" s="395">
        <v>10</v>
      </c>
      <c r="B1197" s="395">
        <v>481</v>
      </c>
      <c r="C1197" s="395">
        <v>2005</v>
      </c>
      <c r="D1197" s="395">
        <v>99</v>
      </c>
      <c r="E1197" s="395">
        <v>99</v>
      </c>
      <c r="F1197" s="395">
        <v>99</v>
      </c>
      <c r="G1197" s="395">
        <v>99</v>
      </c>
      <c r="H1197" s="395">
        <v>99</v>
      </c>
      <c r="I1197" s="395">
        <v>99</v>
      </c>
      <c r="J1197" s="395">
        <v>999</v>
      </c>
      <c r="K1197" s="395">
        <v>99</v>
      </c>
      <c r="L1197" s="395">
        <v>99</v>
      </c>
      <c r="M1197" s="395">
        <v>64</v>
      </c>
      <c r="N1197" s="395">
        <v>99</v>
      </c>
      <c r="O1197" s="395">
        <v>99</v>
      </c>
      <c r="P1197" s="395">
        <v>9999</v>
      </c>
      <c r="Q1197" s="395">
        <v>428</v>
      </c>
      <c r="R1197" s="395">
        <v>669</v>
      </c>
      <c r="S1197" s="395">
        <v>669</v>
      </c>
      <c r="T1197" s="395">
        <v>17</v>
      </c>
      <c r="U1197" s="395">
        <v>64</v>
      </c>
      <c r="V1197" s="395">
        <v>82.42877987714725</v>
      </c>
      <c r="W1197" s="395">
        <v>76.081763826606945</v>
      </c>
      <c r="X1197" s="395">
        <v>0</v>
      </c>
      <c r="Y1197" s="395">
        <v>0</v>
      </c>
      <c r="Z1197" s="395"/>
      <c r="AA1197" s="395">
        <v>9.4332061069883277</v>
      </c>
      <c r="AB1197" s="395">
        <v>0</v>
      </c>
      <c r="AC1197" s="395"/>
      <c r="AD1197" s="395">
        <v>4.8995626279818495E-2</v>
      </c>
      <c r="AE1197" s="395">
        <v>4.9846750575437006E-2</v>
      </c>
      <c r="AF1197" s="395"/>
      <c r="AG1197" s="395"/>
      <c r="AH1197" s="395"/>
      <c r="AI1197" s="395"/>
      <c r="AJ1197" s="395"/>
      <c r="AK1197" s="395"/>
      <c r="AL1197" s="395"/>
      <c r="AM1197" s="395"/>
      <c r="AN1197" s="395"/>
      <c r="AO1197" s="395"/>
      <c r="AP1197" s="395"/>
    </row>
    <row r="1198" spans="1:42">
      <c r="A1198" s="395">
        <v>10</v>
      </c>
      <c r="B1198" s="395">
        <v>482</v>
      </c>
      <c r="C1198" s="395">
        <v>2005</v>
      </c>
      <c r="D1198" s="395">
        <v>99</v>
      </c>
      <c r="E1198" s="395">
        <v>99</v>
      </c>
      <c r="F1198" s="395">
        <v>99</v>
      </c>
      <c r="G1198" s="395">
        <v>99</v>
      </c>
      <c r="H1198" s="395">
        <v>99</v>
      </c>
      <c r="I1198" s="395">
        <v>99</v>
      </c>
      <c r="J1198" s="395">
        <v>999</v>
      </c>
      <c r="K1198" s="395">
        <v>99</v>
      </c>
      <c r="L1198" s="395">
        <v>99</v>
      </c>
      <c r="M1198" s="395">
        <v>65</v>
      </c>
      <c r="N1198" s="395">
        <v>99</v>
      </c>
      <c r="O1198" s="395">
        <v>99</v>
      </c>
      <c r="P1198" s="395">
        <v>9999</v>
      </c>
      <c r="Q1198" s="395">
        <v>64</v>
      </c>
      <c r="R1198" s="395">
        <v>76</v>
      </c>
      <c r="S1198" s="395">
        <v>76</v>
      </c>
      <c r="T1198" s="395">
        <v>17</v>
      </c>
      <c r="U1198" s="395">
        <v>65</v>
      </c>
      <c r="V1198" s="395">
        <v>77.610195586474234</v>
      </c>
      <c r="W1198" s="395">
        <v>71.634210526315769</v>
      </c>
      <c r="X1198" s="395">
        <v>0</v>
      </c>
      <c r="Y1198" s="395">
        <v>0</v>
      </c>
      <c r="Z1198" s="395"/>
      <c r="AA1198" s="395">
        <v>10.828781734360398</v>
      </c>
      <c r="AB1198" s="395">
        <v>0</v>
      </c>
      <c r="AC1198" s="395"/>
      <c r="AD1198" s="395">
        <v>5.5660203247626392E-3</v>
      </c>
      <c r="AE1198" s="395">
        <v>5.3316819384933937E-3</v>
      </c>
      <c r="AF1198" s="395"/>
      <c r="AG1198" s="395"/>
      <c r="AH1198" s="395"/>
      <c r="AI1198" s="395"/>
      <c r="AJ1198" s="395"/>
      <c r="AK1198" s="395"/>
      <c r="AL1198" s="395"/>
      <c r="AM1198" s="395"/>
      <c r="AN1198" s="395"/>
      <c r="AO1198" s="395"/>
      <c r="AP1198" s="395"/>
    </row>
    <row r="1199" spans="1:42">
      <c r="A1199" s="395">
        <v>10</v>
      </c>
      <c r="B1199" s="395">
        <v>483</v>
      </c>
      <c r="C1199" s="395">
        <v>2005</v>
      </c>
      <c r="D1199" s="395">
        <v>99</v>
      </c>
      <c r="E1199" s="395">
        <v>99</v>
      </c>
      <c r="F1199" s="395">
        <v>99</v>
      </c>
      <c r="G1199" s="395">
        <v>99</v>
      </c>
      <c r="H1199" s="395">
        <v>99</v>
      </c>
      <c r="I1199" s="395">
        <v>99</v>
      </c>
      <c r="J1199" s="395">
        <v>999</v>
      </c>
      <c r="K1199" s="395">
        <v>99</v>
      </c>
      <c r="L1199" s="395">
        <v>99</v>
      </c>
      <c r="M1199" s="395">
        <v>66</v>
      </c>
      <c r="N1199" s="395">
        <v>99</v>
      </c>
      <c r="O1199" s="395">
        <v>99</v>
      </c>
      <c r="P1199" s="395">
        <v>9999</v>
      </c>
      <c r="Q1199" s="395"/>
      <c r="R1199" s="395"/>
      <c r="S1199" s="395"/>
      <c r="T1199" s="395"/>
      <c r="U1199" s="395"/>
      <c r="V1199" s="395"/>
      <c r="W1199" s="395"/>
      <c r="X1199" s="395"/>
      <c r="Y1199" s="395"/>
      <c r="Z1199" s="395"/>
      <c r="AA1199" s="395"/>
      <c r="AB1199" s="395"/>
      <c r="AC1199" s="395"/>
      <c r="AD1199" s="395"/>
      <c r="AE1199" s="395"/>
      <c r="AF1199" s="395"/>
      <c r="AG1199" s="395"/>
      <c r="AH1199" s="395"/>
      <c r="AI1199" s="395"/>
      <c r="AJ1199" s="395"/>
      <c r="AK1199" s="395"/>
      <c r="AL1199" s="395"/>
      <c r="AM1199" s="395"/>
      <c r="AN1199" s="395"/>
      <c r="AO1199" s="395"/>
      <c r="AP1199" s="395"/>
    </row>
    <row r="1200" spans="1:42">
      <c r="A1200" s="395">
        <v>10</v>
      </c>
      <c r="B1200" s="395">
        <v>484</v>
      </c>
      <c r="C1200" s="395">
        <v>2005</v>
      </c>
      <c r="D1200" s="395">
        <v>99</v>
      </c>
      <c r="E1200" s="395">
        <v>99</v>
      </c>
      <c r="F1200" s="395">
        <v>99</v>
      </c>
      <c r="G1200" s="395">
        <v>99</v>
      </c>
      <c r="H1200" s="395">
        <v>99</v>
      </c>
      <c r="I1200" s="395">
        <v>99</v>
      </c>
      <c r="J1200" s="395">
        <v>999</v>
      </c>
      <c r="K1200" s="395">
        <v>99</v>
      </c>
      <c r="L1200" s="395">
        <v>99</v>
      </c>
      <c r="M1200" s="395">
        <v>67</v>
      </c>
      <c r="N1200" s="395">
        <v>99</v>
      </c>
      <c r="O1200" s="395">
        <v>99</v>
      </c>
      <c r="P1200" s="395">
        <v>9999</v>
      </c>
      <c r="Q1200" s="395"/>
      <c r="R1200" s="395"/>
      <c r="S1200" s="395"/>
      <c r="T1200" s="395"/>
      <c r="U1200" s="395"/>
      <c r="V1200" s="395"/>
      <c r="W1200" s="395"/>
      <c r="X1200" s="395"/>
      <c r="Y1200" s="395"/>
      <c r="Z1200" s="395"/>
      <c r="AA1200" s="395"/>
      <c r="AB1200" s="395"/>
      <c r="AC1200" s="395"/>
      <c r="AD1200" s="395"/>
      <c r="AE1200" s="395"/>
      <c r="AF1200" s="395"/>
      <c r="AG1200" s="395"/>
      <c r="AH1200" s="395"/>
      <c r="AI1200" s="395"/>
      <c r="AJ1200" s="395"/>
      <c r="AK1200" s="395"/>
      <c r="AL1200" s="395"/>
      <c r="AM1200" s="395"/>
      <c r="AN1200" s="395"/>
      <c r="AO1200" s="395"/>
      <c r="AP1200" s="395"/>
    </row>
    <row r="1201" spans="1:42">
      <c r="A1201" s="395">
        <v>10</v>
      </c>
      <c r="B1201" s="395">
        <v>485</v>
      </c>
      <c r="C1201" s="395">
        <v>2005</v>
      </c>
      <c r="D1201" s="395">
        <v>99</v>
      </c>
      <c r="E1201" s="395">
        <v>99</v>
      </c>
      <c r="F1201" s="395">
        <v>99</v>
      </c>
      <c r="G1201" s="395">
        <v>99</v>
      </c>
      <c r="H1201" s="395">
        <v>99</v>
      </c>
      <c r="I1201" s="395">
        <v>99</v>
      </c>
      <c r="J1201" s="395">
        <v>999</v>
      </c>
      <c r="K1201" s="395">
        <v>99</v>
      </c>
      <c r="L1201" s="395">
        <v>99</v>
      </c>
      <c r="M1201" s="395">
        <v>68</v>
      </c>
      <c r="N1201" s="395">
        <v>99</v>
      </c>
      <c r="O1201" s="395">
        <v>99</v>
      </c>
      <c r="P1201" s="395">
        <v>9999</v>
      </c>
      <c r="Q1201" s="395"/>
      <c r="R1201" s="395"/>
      <c r="S1201" s="395"/>
      <c r="T1201" s="395"/>
      <c r="U1201" s="395"/>
      <c r="V1201" s="395"/>
      <c r="W1201" s="395"/>
      <c r="X1201" s="395"/>
      <c r="Y1201" s="395"/>
      <c r="Z1201" s="395"/>
      <c r="AA1201" s="395"/>
      <c r="AB1201" s="395"/>
      <c r="AC1201" s="395"/>
      <c r="AD1201" s="395"/>
      <c r="AE1201" s="395"/>
      <c r="AF1201" s="395"/>
      <c r="AG1201" s="395"/>
      <c r="AH1201" s="395"/>
      <c r="AI1201" s="395"/>
      <c r="AJ1201" s="395"/>
      <c r="AK1201" s="395"/>
      <c r="AL1201" s="395"/>
      <c r="AM1201" s="395"/>
      <c r="AN1201" s="395"/>
      <c r="AO1201" s="395"/>
      <c r="AP1201" s="395"/>
    </row>
    <row r="1202" spans="1:42">
      <c r="A1202" s="395">
        <v>10</v>
      </c>
      <c r="B1202" s="395">
        <v>486</v>
      </c>
      <c r="C1202" s="395">
        <v>2004</v>
      </c>
      <c r="D1202" s="395">
        <v>99</v>
      </c>
      <c r="E1202" s="395">
        <v>99</v>
      </c>
      <c r="F1202" s="395">
        <v>99</v>
      </c>
      <c r="G1202" s="395">
        <v>99</v>
      </c>
      <c r="H1202" s="395">
        <v>99</v>
      </c>
      <c r="I1202" s="395">
        <v>99</v>
      </c>
      <c r="J1202" s="395">
        <v>999</v>
      </c>
      <c r="K1202" s="395">
        <v>99</v>
      </c>
      <c r="L1202" s="395">
        <v>99</v>
      </c>
      <c r="M1202" s="395">
        <v>35</v>
      </c>
      <c r="N1202" s="395">
        <v>99</v>
      </c>
      <c r="O1202" s="395">
        <v>99</v>
      </c>
      <c r="P1202" s="395">
        <v>9999</v>
      </c>
      <c r="Q1202" s="395">
        <v>18</v>
      </c>
      <c r="R1202" s="395">
        <v>35</v>
      </c>
      <c r="S1202" s="395">
        <v>35</v>
      </c>
      <c r="T1202" s="395">
        <v>2</v>
      </c>
      <c r="U1202" s="395">
        <v>35</v>
      </c>
      <c r="V1202" s="395">
        <v>84.630862095650812</v>
      </c>
      <c r="W1202" s="395">
        <v>78.1142857142857</v>
      </c>
      <c r="X1202" s="395">
        <v>0</v>
      </c>
      <c r="Y1202" s="395">
        <v>0</v>
      </c>
      <c r="Z1202" s="395"/>
      <c r="AA1202" s="395">
        <v>15.624507175901456</v>
      </c>
      <c r="AB1202" s="395">
        <v>0</v>
      </c>
      <c r="AC1202" s="395"/>
      <c r="AD1202" s="395">
        <v>2.555890012019986E-3</v>
      </c>
      <c r="AE1202" s="395">
        <v>2.6641959221616598E-3</v>
      </c>
      <c r="AF1202" s="395"/>
      <c r="AG1202" s="395"/>
      <c r="AH1202" s="395"/>
      <c r="AI1202" s="395"/>
      <c r="AJ1202" s="395"/>
      <c r="AK1202" s="395"/>
      <c r="AL1202" s="395"/>
      <c r="AM1202" s="395"/>
      <c r="AN1202" s="395"/>
      <c r="AO1202" s="395"/>
      <c r="AP1202" s="395"/>
    </row>
    <row r="1203" spans="1:42">
      <c r="A1203" s="395">
        <v>10</v>
      </c>
      <c r="B1203" s="395">
        <v>487</v>
      </c>
      <c r="C1203" s="395">
        <v>2004</v>
      </c>
      <c r="D1203" s="395">
        <v>99</v>
      </c>
      <c r="E1203" s="395">
        <v>99</v>
      </c>
      <c r="F1203" s="395">
        <v>99</v>
      </c>
      <c r="G1203" s="395">
        <v>99</v>
      </c>
      <c r="H1203" s="395">
        <v>99</v>
      </c>
      <c r="I1203" s="395">
        <v>99</v>
      </c>
      <c r="J1203" s="395">
        <v>999</v>
      </c>
      <c r="K1203" s="395">
        <v>99</v>
      </c>
      <c r="L1203" s="395">
        <v>99</v>
      </c>
      <c r="M1203" s="395">
        <v>36</v>
      </c>
      <c r="N1203" s="395">
        <v>99</v>
      </c>
      <c r="O1203" s="395">
        <v>99</v>
      </c>
      <c r="P1203" s="395">
        <v>9999</v>
      </c>
      <c r="Q1203" s="395">
        <v>7</v>
      </c>
      <c r="R1203" s="395">
        <v>6</v>
      </c>
      <c r="S1203" s="395">
        <v>6</v>
      </c>
      <c r="T1203" s="395">
        <v>2</v>
      </c>
      <c r="U1203" s="395">
        <v>36</v>
      </c>
      <c r="V1203" s="395">
        <v>71.66847237269775</v>
      </c>
      <c r="W1203" s="395">
        <v>66.149999999999977</v>
      </c>
      <c r="X1203" s="395">
        <v>0</v>
      </c>
      <c r="Y1203" s="395">
        <v>0</v>
      </c>
      <c r="Z1203" s="395"/>
      <c r="AA1203" s="395">
        <v>18.523116188517911</v>
      </c>
      <c r="AB1203" s="395">
        <v>0</v>
      </c>
      <c r="AC1203" s="395"/>
      <c r="AD1203" s="395">
        <v>4.3815257348914032E-4</v>
      </c>
      <c r="AE1203" s="395">
        <v>3.8676640874395126E-4</v>
      </c>
      <c r="AF1203" s="395"/>
      <c r="AG1203" s="395"/>
      <c r="AH1203" s="395"/>
      <c r="AI1203" s="395"/>
      <c r="AJ1203" s="395"/>
      <c r="AK1203" s="395"/>
      <c r="AL1203" s="395"/>
      <c r="AM1203" s="395"/>
      <c r="AN1203" s="395"/>
      <c r="AO1203" s="395"/>
      <c r="AP1203" s="395"/>
    </row>
    <row r="1204" spans="1:42">
      <c r="A1204" s="395">
        <v>10</v>
      </c>
      <c r="B1204" s="395">
        <v>488</v>
      </c>
      <c r="C1204" s="395">
        <v>2004</v>
      </c>
      <c r="D1204" s="395">
        <v>99</v>
      </c>
      <c r="E1204" s="395">
        <v>99</v>
      </c>
      <c r="F1204" s="395">
        <v>99</v>
      </c>
      <c r="G1204" s="395">
        <v>99</v>
      </c>
      <c r="H1204" s="395">
        <v>99</v>
      </c>
      <c r="I1204" s="395">
        <v>99</v>
      </c>
      <c r="J1204" s="395">
        <v>999</v>
      </c>
      <c r="K1204" s="395">
        <v>99</v>
      </c>
      <c r="L1204" s="395">
        <v>99</v>
      </c>
      <c r="M1204" s="395">
        <v>37</v>
      </c>
      <c r="N1204" s="395">
        <v>99</v>
      </c>
      <c r="O1204" s="395">
        <v>99</v>
      </c>
      <c r="P1204" s="395">
        <v>9999</v>
      </c>
      <c r="Q1204" s="395">
        <v>6</v>
      </c>
      <c r="R1204" s="395">
        <v>5</v>
      </c>
      <c r="S1204" s="395">
        <v>5</v>
      </c>
      <c r="T1204" s="395">
        <v>2</v>
      </c>
      <c r="U1204" s="395">
        <v>37</v>
      </c>
      <c r="V1204" s="395">
        <v>92.264355362946901</v>
      </c>
      <c r="W1204" s="395">
        <v>85.16</v>
      </c>
      <c r="X1204" s="395">
        <v>0</v>
      </c>
      <c r="Y1204" s="395">
        <v>0</v>
      </c>
      <c r="Z1204" s="395"/>
      <c r="AA1204" s="395">
        <v>12.60184113532627</v>
      </c>
      <c r="AB1204" s="395">
        <v>0</v>
      </c>
      <c r="AC1204" s="395"/>
      <c r="AD1204" s="395">
        <v>3.6512714457428367E-4</v>
      </c>
      <c r="AE1204" s="395">
        <v>4.1492853827960303E-4</v>
      </c>
      <c r="AF1204" s="395"/>
      <c r="AG1204" s="395"/>
      <c r="AH1204" s="395"/>
      <c r="AI1204" s="395"/>
      <c r="AJ1204" s="395"/>
      <c r="AK1204" s="395"/>
      <c r="AL1204" s="395"/>
      <c r="AM1204" s="395"/>
      <c r="AN1204" s="395"/>
      <c r="AO1204" s="395"/>
      <c r="AP1204" s="395"/>
    </row>
    <row r="1205" spans="1:42">
      <c r="A1205" s="395">
        <v>10</v>
      </c>
      <c r="B1205" s="395">
        <v>489</v>
      </c>
      <c r="C1205" s="395">
        <v>2004</v>
      </c>
      <c r="D1205" s="395">
        <v>99</v>
      </c>
      <c r="E1205" s="395">
        <v>99</v>
      </c>
      <c r="F1205" s="395">
        <v>99</v>
      </c>
      <c r="G1205" s="395">
        <v>99</v>
      </c>
      <c r="H1205" s="395">
        <v>99</v>
      </c>
      <c r="I1205" s="395">
        <v>99</v>
      </c>
      <c r="J1205" s="395">
        <v>999</v>
      </c>
      <c r="K1205" s="395">
        <v>99</v>
      </c>
      <c r="L1205" s="395">
        <v>99</v>
      </c>
      <c r="M1205" s="395">
        <v>38</v>
      </c>
      <c r="N1205" s="395">
        <v>99</v>
      </c>
      <c r="O1205" s="395">
        <v>99</v>
      </c>
      <c r="P1205" s="395">
        <v>9999</v>
      </c>
      <c r="Q1205" s="395">
        <v>7</v>
      </c>
      <c r="R1205" s="395">
        <v>8</v>
      </c>
      <c r="S1205" s="395">
        <v>8</v>
      </c>
      <c r="T1205" s="395">
        <v>2</v>
      </c>
      <c r="U1205" s="395">
        <v>38</v>
      </c>
      <c r="V1205" s="395">
        <v>81.649512459371621</v>
      </c>
      <c r="W1205" s="395">
        <v>75.362500000000011</v>
      </c>
      <c r="X1205" s="395">
        <v>0</v>
      </c>
      <c r="Y1205" s="395">
        <v>0</v>
      </c>
      <c r="Z1205" s="395"/>
      <c r="AA1205" s="395">
        <v>10.147405764529095</v>
      </c>
      <c r="AB1205" s="395">
        <v>0</v>
      </c>
      <c r="AC1205" s="395"/>
      <c r="AD1205" s="395">
        <v>5.8420343131885394E-4</v>
      </c>
      <c r="AE1205" s="395">
        <v>5.8750684764859726E-4</v>
      </c>
      <c r="AF1205" s="395"/>
      <c r="AG1205" s="395"/>
      <c r="AH1205" s="395"/>
      <c r="AI1205" s="395"/>
      <c r="AJ1205" s="395"/>
      <c r="AK1205" s="395"/>
      <c r="AL1205" s="395"/>
      <c r="AM1205" s="395"/>
      <c r="AN1205" s="395"/>
      <c r="AO1205" s="395"/>
      <c r="AP1205" s="395"/>
    </row>
    <row r="1206" spans="1:42">
      <c r="A1206" s="395">
        <v>10</v>
      </c>
      <c r="B1206" s="395">
        <v>490</v>
      </c>
      <c r="C1206" s="395">
        <v>2004</v>
      </c>
      <c r="D1206" s="395">
        <v>99</v>
      </c>
      <c r="E1206" s="395">
        <v>99</v>
      </c>
      <c r="F1206" s="395">
        <v>99</v>
      </c>
      <c r="G1206" s="395">
        <v>99</v>
      </c>
      <c r="H1206" s="395">
        <v>99</v>
      </c>
      <c r="I1206" s="395">
        <v>99</v>
      </c>
      <c r="J1206" s="395">
        <v>999</v>
      </c>
      <c r="K1206" s="395">
        <v>99</v>
      </c>
      <c r="L1206" s="395">
        <v>99</v>
      </c>
      <c r="M1206" s="395">
        <v>39</v>
      </c>
      <c r="N1206" s="395">
        <v>99</v>
      </c>
      <c r="O1206" s="395">
        <v>99</v>
      </c>
      <c r="P1206" s="395">
        <v>9999</v>
      </c>
      <c r="Q1206" s="395">
        <v>16</v>
      </c>
      <c r="R1206" s="395">
        <v>17</v>
      </c>
      <c r="S1206" s="395">
        <v>17</v>
      </c>
      <c r="T1206" s="395">
        <v>2</v>
      </c>
      <c r="U1206" s="395">
        <v>39</v>
      </c>
      <c r="V1206" s="395">
        <v>81.486202281562683</v>
      </c>
      <c r="W1206" s="395">
        <v>75.211764705882345</v>
      </c>
      <c r="X1206" s="395">
        <v>0</v>
      </c>
      <c r="Y1206" s="395">
        <v>0</v>
      </c>
      <c r="Z1206" s="395"/>
      <c r="AA1206" s="395">
        <v>20.006995316431119</v>
      </c>
      <c r="AB1206" s="395">
        <v>0</v>
      </c>
      <c r="AC1206" s="395"/>
      <c r="AD1206" s="395">
        <v>1.2414322915525644E-3</v>
      </c>
      <c r="AE1206" s="395">
        <v>1.2459549766188358E-3</v>
      </c>
      <c r="AF1206" s="395"/>
      <c r="AG1206" s="395"/>
      <c r="AH1206" s="395"/>
      <c r="AI1206" s="395"/>
      <c r="AJ1206" s="395"/>
      <c r="AK1206" s="395"/>
      <c r="AL1206" s="395"/>
      <c r="AM1206" s="395"/>
      <c r="AN1206" s="395"/>
      <c r="AO1206" s="395"/>
      <c r="AP1206" s="395"/>
    </row>
    <row r="1207" spans="1:42">
      <c r="A1207" s="395">
        <v>10</v>
      </c>
      <c r="B1207" s="395">
        <v>491</v>
      </c>
      <c r="C1207" s="395">
        <v>2004</v>
      </c>
      <c r="D1207" s="395">
        <v>99</v>
      </c>
      <c r="E1207" s="395">
        <v>99</v>
      </c>
      <c r="F1207" s="395">
        <v>99</v>
      </c>
      <c r="G1207" s="395">
        <v>99</v>
      </c>
      <c r="H1207" s="395">
        <v>99</v>
      </c>
      <c r="I1207" s="395">
        <v>99</v>
      </c>
      <c r="J1207" s="395">
        <v>999</v>
      </c>
      <c r="K1207" s="395">
        <v>99</v>
      </c>
      <c r="L1207" s="395">
        <v>99</v>
      </c>
      <c r="M1207" s="395">
        <v>40</v>
      </c>
      <c r="N1207" s="395">
        <v>99</v>
      </c>
      <c r="O1207" s="395">
        <v>99</v>
      </c>
      <c r="P1207" s="395">
        <v>9999</v>
      </c>
      <c r="Q1207" s="395">
        <v>23</v>
      </c>
      <c r="R1207" s="395">
        <v>30</v>
      </c>
      <c r="S1207" s="395">
        <v>30</v>
      </c>
      <c r="T1207" s="395">
        <v>5</v>
      </c>
      <c r="U1207" s="395">
        <v>40</v>
      </c>
      <c r="V1207" s="395">
        <v>85.897435897435898</v>
      </c>
      <c r="W1207" s="395">
        <v>79.283333333333317</v>
      </c>
      <c r="X1207" s="395">
        <v>0</v>
      </c>
      <c r="Y1207" s="395">
        <v>0</v>
      </c>
      <c r="Z1207" s="395"/>
      <c r="AA1207" s="395">
        <v>14.746617314564784</v>
      </c>
      <c r="AB1207" s="395">
        <v>0</v>
      </c>
      <c r="AC1207" s="395"/>
      <c r="AD1207" s="395">
        <v>2.1907628674457014E-3</v>
      </c>
      <c r="AE1207" s="395">
        <v>2.3177724948286421E-3</v>
      </c>
      <c r="AF1207" s="395"/>
      <c r="AG1207" s="395"/>
      <c r="AH1207" s="395"/>
      <c r="AI1207" s="395"/>
      <c r="AJ1207" s="395"/>
      <c r="AK1207" s="395"/>
      <c r="AL1207" s="395"/>
      <c r="AM1207" s="395"/>
      <c r="AN1207" s="395"/>
      <c r="AO1207" s="395"/>
      <c r="AP1207" s="395"/>
    </row>
    <row r="1208" spans="1:42">
      <c r="A1208" s="395">
        <v>10</v>
      </c>
      <c r="B1208" s="395">
        <v>492</v>
      </c>
      <c r="C1208" s="395">
        <v>2004</v>
      </c>
      <c r="D1208" s="395">
        <v>99</v>
      </c>
      <c r="E1208" s="395">
        <v>99</v>
      </c>
      <c r="F1208" s="395">
        <v>99</v>
      </c>
      <c r="G1208" s="395">
        <v>99</v>
      </c>
      <c r="H1208" s="395">
        <v>99</v>
      </c>
      <c r="I1208" s="395">
        <v>99</v>
      </c>
      <c r="J1208" s="395">
        <v>999</v>
      </c>
      <c r="K1208" s="395">
        <v>99</v>
      </c>
      <c r="L1208" s="395">
        <v>99</v>
      </c>
      <c r="M1208" s="395">
        <v>41</v>
      </c>
      <c r="N1208" s="395">
        <v>99</v>
      </c>
      <c r="O1208" s="395">
        <v>99</v>
      </c>
      <c r="P1208" s="395">
        <v>9999</v>
      </c>
      <c r="Q1208" s="395">
        <v>32</v>
      </c>
      <c r="R1208" s="395">
        <v>37</v>
      </c>
      <c r="S1208" s="395">
        <v>37</v>
      </c>
      <c r="T1208" s="395">
        <v>5.2432432432432412</v>
      </c>
      <c r="U1208" s="395">
        <v>41</v>
      </c>
      <c r="V1208" s="395">
        <v>89.411730256800652</v>
      </c>
      <c r="W1208" s="395">
        <v>82.52702702702706</v>
      </c>
      <c r="X1208" s="395">
        <v>0</v>
      </c>
      <c r="Y1208" s="395">
        <v>0</v>
      </c>
      <c r="Z1208" s="395"/>
      <c r="AA1208" s="395">
        <v>15.43750520120088</v>
      </c>
      <c r="AB1208" s="395">
        <v>0</v>
      </c>
      <c r="AC1208" s="395"/>
      <c r="AD1208" s="395">
        <v>2.7019408698497E-3</v>
      </c>
      <c r="AE1208" s="395">
        <v>2.9755384960938676E-3</v>
      </c>
      <c r="AF1208" s="395"/>
      <c r="AG1208" s="395"/>
      <c r="AH1208" s="395"/>
      <c r="AI1208" s="395"/>
      <c r="AJ1208" s="395"/>
      <c r="AK1208" s="395"/>
      <c r="AL1208" s="395"/>
      <c r="AM1208" s="395"/>
      <c r="AN1208" s="395"/>
      <c r="AO1208" s="395"/>
      <c r="AP1208" s="395"/>
    </row>
    <row r="1209" spans="1:42">
      <c r="A1209" s="395">
        <v>10</v>
      </c>
      <c r="B1209" s="395">
        <v>493</v>
      </c>
      <c r="C1209" s="395">
        <v>2004</v>
      </c>
      <c r="D1209" s="395">
        <v>99</v>
      </c>
      <c r="E1209" s="395">
        <v>99</v>
      </c>
      <c r="F1209" s="395">
        <v>99</v>
      </c>
      <c r="G1209" s="395">
        <v>99</v>
      </c>
      <c r="H1209" s="395">
        <v>99</v>
      </c>
      <c r="I1209" s="395">
        <v>99</v>
      </c>
      <c r="J1209" s="395">
        <v>999</v>
      </c>
      <c r="K1209" s="395">
        <v>99</v>
      </c>
      <c r="L1209" s="395">
        <v>99</v>
      </c>
      <c r="M1209" s="395">
        <v>42</v>
      </c>
      <c r="N1209" s="395">
        <v>99</v>
      </c>
      <c r="O1209" s="395">
        <v>99</v>
      </c>
      <c r="P1209" s="395">
        <v>9999</v>
      </c>
      <c r="Q1209" s="395">
        <v>50</v>
      </c>
      <c r="R1209" s="395">
        <v>58</v>
      </c>
      <c r="S1209" s="395">
        <v>58</v>
      </c>
      <c r="T1209" s="395">
        <v>5</v>
      </c>
      <c r="U1209" s="395">
        <v>42</v>
      </c>
      <c r="V1209" s="395">
        <v>88.898643852504975</v>
      </c>
      <c r="W1209" s="395">
        <v>82.053448275862095</v>
      </c>
      <c r="X1209" s="395">
        <v>0</v>
      </c>
      <c r="Y1209" s="395">
        <v>0</v>
      </c>
      <c r="Z1209" s="395"/>
      <c r="AA1209" s="395">
        <v>13.521403410088624</v>
      </c>
      <c r="AB1209" s="395">
        <v>0</v>
      </c>
      <c r="AC1209" s="395"/>
      <c r="AD1209" s="395">
        <v>4.2354748770616884E-3</v>
      </c>
      <c r="AE1209" s="395">
        <v>4.637591372772332E-3</v>
      </c>
      <c r="AF1209" s="395"/>
      <c r="AG1209" s="395"/>
      <c r="AH1209" s="395"/>
      <c r="AI1209" s="395"/>
      <c r="AJ1209" s="395"/>
      <c r="AK1209" s="395"/>
      <c r="AL1209" s="395"/>
      <c r="AM1209" s="395"/>
      <c r="AN1209" s="395"/>
      <c r="AO1209" s="395"/>
      <c r="AP1209" s="395"/>
    </row>
    <row r="1210" spans="1:42">
      <c r="A1210" s="395">
        <v>10</v>
      </c>
      <c r="B1210" s="395">
        <v>494</v>
      </c>
      <c r="C1210" s="395">
        <v>2004</v>
      </c>
      <c r="D1210" s="395">
        <v>99</v>
      </c>
      <c r="E1210" s="395">
        <v>99</v>
      </c>
      <c r="F1210" s="395">
        <v>99</v>
      </c>
      <c r="G1210" s="395">
        <v>99</v>
      </c>
      <c r="H1210" s="395">
        <v>99</v>
      </c>
      <c r="I1210" s="395">
        <v>99</v>
      </c>
      <c r="J1210" s="395">
        <v>999</v>
      </c>
      <c r="K1210" s="395">
        <v>99</v>
      </c>
      <c r="L1210" s="395">
        <v>99</v>
      </c>
      <c r="M1210" s="395">
        <v>43</v>
      </c>
      <c r="N1210" s="395">
        <v>99</v>
      </c>
      <c r="O1210" s="395">
        <v>99</v>
      </c>
      <c r="P1210" s="395">
        <v>9999</v>
      </c>
      <c r="Q1210" s="395">
        <v>91</v>
      </c>
      <c r="R1210" s="395">
        <v>109</v>
      </c>
      <c r="S1210" s="395">
        <v>109</v>
      </c>
      <c r="T1210" s="395">
        <v>5</v>
      </c>
      <c r="U1210" s="395">
        <v>43</v>
      </c>
      <c r="V1210" s="395">
        <v>88.864591927003104</v>
      </c>
      <c r="W1210" s="395">
        <v>82.02201834862386</v>
      </c>
      <c r="X1210" s="395">
        <v>0</v>
      </c>
      <c r="Y1210" s="395">
        <v>0</v>
      </c>
      <c r="Z1210" s="395"/>
      <c r="AA1210" s="395">
        <v>13.638318641819955</v>
      </c>
      <c r="AB1210" s="395">
        <v>0</v>
      </c>
      <c r="AC1210" s="395"/>
      <c r="AD1210" s="395">
        <v>7.9597717517193821E-3</v>
      </c>
      <c r="AE1210" s="395">
        <v>8.7121350484616299E-3</v>
      </c>
      <c r="AF1210" s="395"/>
      <c r="AG1210" s="395"/>
      <c r="AH1210" s="395"/>
      <c r="AI1210" s="395"/>
      <c r="AJ1210" s="395"/>
      <c r="AK1210" s="395"/>
      <c r="AL1210" s="395"/>
      <c r="AM1210" s="395"/>
      <c r="AN1210" s="395"/>
      <c r="AO1210" s="395"/>
      <c r="AP1210" s="395"/>
    </row>
    <row r="1211" spans="1:42">
      <c r="A1211" s="395">
        <v>10</v>
      </c>
      <c r="B1211" s="395">
        <v>495</v>
      </c>
      <c r="C1211" s="395">
        <v>2004</v>
      </c>
      <c r="D1211" s="395">
        <v>99</v>
      </c>
      <c r="E1211" s="395">
        <v>99</v>
      </c>
      <c r="F1211" s="395">
        <v>99</v>
      </c>
      <c r="G1211" s="395">
        <v>99</v>
      </c>
      <c r="H1211" s="395">
        <v>99</v>
      </c>
      <c r="I1211" s="395">
        <v>99</v>
      </c>
      <c r="J1211" s="395">
        <v>999</v>
      </c>
      <c r="K1211" s="395">
        <v>99</v>
      </c>
      <c r="L1211" s="395">
        <v>99</v>
      </c>
      <c r="M1211" s="395">
        <v>44</v>
      </c>
      <c r="N1211" s="395">
        <v>99</v>
      </c>
      <c r="O1211" s="395">
        <v>99</v>
      </c>
      <c r="P1211" s="395">
        <v>9999</v>
      </c>
      <c r="Q1211" s="395">
        <v>148</v>
      </c>
      <c r="R1211" s="395">
        <v>183</v>
      </c>
      <c r="S1211" s="395">
        <v>183</v>
      </c>
      <c r="T1211" s="395">
        <v>5</v>
      </c>
      <c r="U1211" s="395">
        <v>44</v>
      </c>
      <c r="V1211" s="395">
        <v>90.572438413583612</v>
      </c>
      <c r="W1211" s="395">
        <v>83.598360655737693</v>
      </c>
      <c r="X1211" s="395">
        <v>0</v>
      </c>
      <c r="Y1211" s="395">
        <v>0</v>
      </c>
      <c r="Z1211" s="395"/>
      <c r="AA1211" s="395">
        <v>11.379943412278038</v>
      </c>
      <c r="AB1211" s="395">
        <v>0</v>
      </c>
      <c r="AC1211" s="395"/>
      <c r="AD1211" s="395">
        <v>1.336365349141878E-2</v>
      </c>
      <c r="AE1211" s="395">
        <v>1.4907900993120025E-2</v>
      </c>
      <c r="AF1211" s="395"/>
      <c r="AG1211" s="395"/>
      <c r="AH1211" s="395"/>
      <c r="AI1211" s="395"/>
      <c r="AJ1211" s="395"/>
      <c r="AK1211" s="395"/>
      <c r="AL1211" s="395"/>
      <c r="AM1211" s="395"/>
      <c r="AN1211" s="395"/>
      <c r="AO1211" s="395"/>
      <c r="AP1211" s="395"/>
    </row>
    <row r="1212" spans="1:42">
      <c r="A1212" s="395">
        <v>10</v>
      </c>
      <c r="B1212" s="395">
        <v>496</v>
      </c>
      <c r="C1212" s="395">
        <v>2004</v>
      </c>
      <c r="D1212" s="395">
        <v>99</v>
      </c>
      <c r="E1212" s="395">
        <v>99</v>
      </c>
      <c r="F1212" s="395">
        <v>99</v>
      </c>
      <c r="G1212" s="395">
        <v>99</v>
      </c>
      <c r="H1212" s="395">
        <v>99</v>
      </c>
      <c r="I1212" s="395">
        <v>99</v>
      </c>
      <c r="J1212" s="395">
        <v>999</v>
      </c>
      <c r="K1212" s="395">
        <v>99</v>
      </c>
      <c r="L1212" s="395">
        <v>99</v>
      </c>
      <c r="M1212" s="395">
        <v>45</v>
      </c>
      <c r="N1212" s="395">
        <v>99</v>
      </c>
      <c r="O1212" s="395">
        <v>99</v>
      </c>
      <c r="P1212" s="395">
        <v>9999</v>
      </c>
      <c r="Q1212" s="395">
        <v>248</v>
      </c>
      <c r="R1212" s="395">
        <v>333</v>
      </c>
      <c r="S1212" s="395">
        <v>333</v>
      </c>
      <c r="T1212" s="395">
        <v>8</v>
      </c>
      <c r="U1212" s="395">
        <v>45</v>
      </c>
      <c r="V1212" s="395">
        <v>89.778077102020717</v>
      </c>
      <c r="W1212" s="395">
        <v>82.86516516516518</v>
      </c>
      <c r="X1212" s="395">
        <v>0</v>
      </c>
      <c r="Y1212" s="395">
        <v>0</v>
      </c>
      <c r="Z1212" s="395"/>
      <c r="AA1212" s="395">
        <v>11.276832653828261</v>
      </c>
      <c r="AB1212" s="395">
        <v>0</v>
      </c>
      <c r="AC1212" s="395"/>
      <c r="AD1212" s="395">
        <v>2.4317467828647289E-2</v>
      </c>
      <c r="AE1212" s="395">
        <v>2.6889571578537327E-2</v>
      </c>
      <c r="AF1212" s="395"/>
      <c r="AG1212" s="395"/>
      <c r="AH1212" s="395"/>
      <c r="AI1212" s="395"/>
      <c r="AJ1212" s="395"/>
      <c r="AK1212" s="395"/>
      <c r="AL1212" s="395"/>
      <c r="AM1212" s="395"/>
      <c r="AN1212" s="395"/>
      <c r="AO1212" s="395"/>
      <c r="AP1212" s="395"/>
    </row>
    <row r="1213" spans="1:42">
      <c r="A1213" s="395">
        <v>10</v>
      </c>
      <c r="B1213" s="395">
        <v>497</v>
      </c>
      <c r="C1213" s="395">
        <v>2004</v>
      </c>
      <c r="D1213" s="395">
        <v>99</v>
      </c>
      <c r="E1213" s="395">
        <v>99</v>
      </c>
      <c r="F1213" s="395">
        <v>99</v>
      </c>
      <c r="G1213" s="395">
        <v>99</v>
      </c>
      <c r="H1213" s="395">
        <v>99</v>
      </c>
      <c r="I1213" s="395">
        <v>99</v>
      </c>
      <c r="J1213" s="395">
        <v>999</v>
      </c>
      <c r="K1213" s="395">
        <v>99</v>
      </c>
      <c r="L1213" s="395">
        <v>99</v>
      </c>
      <c r="M1213" s="395">
        <v>46</v>
      </c>
      <c r="N1213" s="395">
        <v>99</v>
      </c>
      <c r="O1213" s="395">
        <v>99</v>
      </c>
      <c r="P1213" s="395">
        <v>9999</v>
      </c>
      <c r="Q1213" s="395">
        <v>408</v>
      </c>
      <c r="R1213" s="395">
        <v>628</v>
      </c>
      <c r="S1213" s="395">
        <v>628</v>
      </c>
      <c r="T1213" s="395">
        <v>8</v>
      </c>
      <c r="U1213" s="395">
        <v>46</v>
      </c>
      <c r="V1213" s="395">
        <v>89.565836961997434</v>
      </c>
      <c r="W1213" s="395">
        <v>82.669267515923593</v>
      </c>
      <c r="X1213" s="395">
        <v>0</v>
      </c>
      <c r="Y1213" s="395">
        <v>0</v>
      </c>
      <c r="Z1213" s="395"/>
      <c r="AA1213" s="395">
        <v>9.9102900314797893</v>
      </c>
      <c r="AB1213" s="395">
        <v>0</v>
      </c>
      <c r="AC1213" s="395"/>
      <c r="AD1213" s="395">
        <v>4.5859969358530039E-2</v>
      </c>
      <c r="AE1213" s="395">
        <v>5.059078081701588E-2</v>
      </c>
      <c r="AF1213" s="395"/>
      <c r="AG1213" s="395"/>
      <c r="AH1213" s="395"/>
      <c r="AI1213" s="395"/>
      <c r="AJ1213" s="395"/>
      <c r="AK1213" s="395"/>
      <c r="AL1213" s="395"/>
      <c r="AM1213" s="395"/>
      <c r="AN1213" s="395"/>
      <c r="AO1213" s="395"/>
      <c r="AP1213" s="395"/>
    </row>
    <row r="1214" spans="1:42">
      <c r="A1214" s="395">
        <v>10</v>
      </c>
      <c r="B1214" s="395">
        <v>498</v>
      </c>
      <c r="C1214" s="395">
        <v>2004</v>
      </c>
      <c r="D1214" s="395">
        <v>99</v>
      </c>
      <c r="E1214" s="395">
        <v>99</v>
      </c>
      <c r="F1214" s="395">
        <v>99</v>
      </c>
      <c r="G1214" s="395">
        <v>99</v>
      </c>
      <c r="H1214" s="395">
        <v>99</v>
      </c>
      <c r="I1214" s="395">
        <v>99</v>
      </c>
      <c r="J1214" s="395">
        <v>999</v>
      </c>
      <c r="K1214" s="395">
        <v>99</v>
      </c>
      <c r="L1214" s="395">
        <v>99</v>
      </c>
      <c r="M1214" s="395">
        <v>47</v>
      </c>
      <c r="N1214" s="395">
        <v>99</v>
      </c>
      <c r="O1214" s="395">
        <v>99</v>
      </c>
      <c r="P1214" s="395">
        <v>9999</v>
      </c>
      <c r="Q1214" s="395">
        <v>720</v>
      </c>
      <c r="R1214" s="395">
        <v>1221</v>
      </c>
      <c r="S1214" s="395">
        <v>1221</v>
      </c>
      <c r="T1214" s="395">
        <v>8</v>
      </c>
      <c r="U1214" s="395">
        <v>47</v>
      </c>
      <c r="V1214" s="395">
        <v>89.312349875730348</v>
      </c>
      <c r="W1214" s="395">
        <v>82.435298935299059</v>
      </c>
      <c r="X1214" s="395">
        <v>0</v>
      </c>
      <c r="Y1214" s="395">
        <v>0</v>
      </c>
      <c r="Z1214" s="395"/>
      <c r="AA1214" s="395">
        <v>9.8238335523407514</v>
      </c>
      <c r="AB1214" s="395">
        <v>0</v>
      </c>
      <c r="AC1214" s="395"/>
      <c r="AD1214" s="395">
        <v>8.9164048705040064E-2</v>
      </c>
      <c r="AE1214" s="395">
        <v>9.8083629938295183E-2</v>
      </c>
      <c r="AF1214" s="395"/>
      <c r="AG1214" s="395"/>
      <c r="AH1214" s="395"/>
      <c r="AI1214" s="395"/>
      <c r="AJ1214" s="395"/>
      <c r="AK1214" s="395"/>
      <c r="AL1214" s="395"/>
      <c r="AM1214" s="395"/>
      <c r="AN1214" s="395"/>
      <c r="AO1214" s="395"/>
      <c r="AP1214" s="395"/>
    </row>
    <row r="1215" spans="1:42">
      <c r="A1215" s="395">
        <v>10</v>
      </c>
      <c r="B1215" s="395">
        <v>499</v>
      </c>
      <c r="C1215" s="395">
        <v>2004</v>
      </c>
      <c r="D1215" s="395">
        <v>99</v>
      </c>
      <c r="E1215" s="395">
        <v>99</v>
      </c>
      <c r="F1215" s="395">
        <v>99</v>
      </c>
      <c r="G1215" s="395">
        <v>99</v>
      </c>
      <c r="H1215" s="395">
        <v>99</v>
      </c>
      <c r="I1215" s="395">
        <v>99</v>
      </c>
      <c r="J1215" s="395">
        <v>999</v>
      </c>
      <c r="K1215" s="395">
        <v>99</v>
      </c>
      <c r="L1215" s="395">
        <v>99</v>
      </c>
      <c r="M1215" s="395">
        <v>48</v>
      </c>
      <c r="N1215" s="395">
        <v>99</v>
      </c>
      <c r="O1215" s="395">
        <v>99</v>
      </c>
      <c r="P1215" s="395">
        <v>9999</v>
      </c>
      <c r="Q1215" s="395">
        <v>1149</v>
      </c>
      <c r="R1215" s="395">
        <v>2619</v>
      </c>
      <c r="S1215" s="395">
        <v>2619</v>
      </c>
      <c r="T1215" s="395">
        <v>7.9977090492554384</v>
      </c>
      <c r="U1215" s="395">
        <v>48</v>
      </c>
      <c r="V1215" s="395">
        <v>88.115393095790864</v>
      </c>
      <c r="W1215" s="395">
        <v>81.330507827414863</v>
      </c>
      <c r="X1215" s="395">
        <v>0</v>
      </c>
      <c r="Y1215" s="395">
        <v>0</v>
      </c>
      <c r="Z1215" s="395"/>
      <c r="AA1215" s="395">
        <v>9.508537038027626</v>
      </c>
      <c r="AB1215" s="395">
        <v>0</v>
      </c>
      <c r="AC1215" s="395"/>
      <c r="AD1215" s="395">
        <v>0.19125359832800981</v>
      </c>
      <c r="AE1215" s="395">
        <v>0.20756619850829339</v>
      </c>
      <c r="AF1215" s="395"/>
      <c r="AG1215" s="395"/>
      <c r="AH1215" s="395"/>
      <c r="AI1215" s="395"/>
      <c r="AJ1215" s="395"/>
      <c r="AK1215" s="395"/>
      <c r="AL1215" s="395"/>
      <c r="AM1215" s="395"/>
      <c r="AN1215" s="395"/>
      <c r="AO1215" s="395"/>
      <c r="AP1215" s="395"/>
    </row>
    <row r="1216" spans="1:42">
      <c r="A1216" s="395">
        <v>10</v>
      </c>
      <c r="B1216" s="395">
        <v>500</v>
      </c>
      <c r="C1216" s="395">
        <v>2004</v>
      </c>
      <c r="D1216" s="395">
        <v>99</v>
      </c>
      <c r="E1216" s="395">
        <v>99</v>
      </c>
      <c r="F1216" s="395">
        <v>99</v>
      </c>
      <c r="G1216" s="395">
        <v>99</v>
      </c>
      <c r="H1216" s="395">
        <v>99</v>
      </c>
      <c r="I1216" s="395">
        <v>99</v>
      </c>
      <c r="J1216" s="395">
        <v>999</v>
      </c>
      <c r="K1216" s="395">
        <v>99</v>
      </c>
      <c r="L1216" s="395">
        <v>99</v>
      </c>
      <c r="M1216" s="395">
        <v>49</v>
      </c>
      <c r="N1216" s="395">
        <v>99</v>
      </c>
      <c r="O1216" s="395">
        <v>99</v>
      </c>
      <c r="P1216" s="395">
        <v>9999</v>
      </c>
      <c r="Q1216" s="395">
        <v>1678</v>
      </c>
      <c r="R1216" s="395">
        <v>5163</v>
      </c>
      <c r="S1216" s="395">
        <v>5163</v>
      </c>
      <c r="T1216" s="395">
        <v>7.9965136548518307</v>
      </c>
      <c r="U1216" s="395">
        <v>49</v>
      </c>
      <c r="V1216" s="395">
        <v>87.063674377797554</v>
      </c>
      <c r="W1216" s="395">
        <v>80.3597714507071</v>
      </c>
      <c r="X1216" s="395">
        <v>0</v>
      </c>
      <c r="Y1216" s="395">
        <v>0</v>
      </c>
      <c r="Z1216" s="395"/>
      <c r="AA1216" s="395">
        <v>9.0153646210485956</v>
      </c>
      <c r="AB1216" s="395">
        <v>0</v>
      </c>
      <c r="AC1216" s="395"/>
      <c r="AD1216" s="395">
        <v>0.3770302894874053</v>
      </c>
      <c r="AE1216" s="395">
        <v>0.40430439927398282</v>
      </c>
      <c r="AF1216" s="395"/>
      <c r="AG1216" s="395"/>
      <c r="AH1216" s="395"/>
      <c r="AI1216" s="395"/>
      <c r="AJ1216" s="395"/>
      <c r="AK1216" s="395"/>
      <c r="AL1216" s="395"/>
      <c r="AM1216" s="395"/>
      <c r="AN1216" s="395"/>
      <c r="AO1216" s="395"/>
      <c r="AP1216" s="395"/>
    </row>
    <row r="1217" spans="1:42">
      <c r="A1217" s="395">
        <v>10</v>
      </c>
      <c r="B1217" s="395">
        <v>501</v>
      </c>
      <c r="C1217" s="395">
        <v>2004</v>
      </c>
      <c r="D1217" s="395">
        <v>99</v>
      </c>
      <c r="E1217" s="395">
        <v>99</v>
      </c>
      <c r="F1217" s="395">
        <v>99</v>
      </c>
      <c r="G1217" s="395">
        <v>99</v>
      </c>
      <c r="H1217" s="395">
        <v>99</v>
      </c>
      <c r="I1217" s="395">
        <v>99</v>
      </c>
      <c r="J1217" s="395">
        <v>999</v>
      </c>
      <c r="K1217" s="395">
        <v>99</v>
      </c>
      <c r="L1217" s="395">
        <v>99</v>
      </c>
      <c r="M1217" s="395">
        <v>50</v>
      </c>
      <c r="N1217" s="395">
        <v>99</v>
      </c>
      <c r="O1217" s="395">
        <v>99</v>
      </c>
      <c r="P1217" s="395">
        <v>9999</v>
      </c>
      <c r="Q1217" s="395">
        <v>2183</v>
      </c>
      <c r="R1217" s="395">
        <v>10315</v>
      </c>
      <c r="S1217" s="395">
        <v>10315</v>
      </c>
      <c r="T1217" s="395">
        <v>10.99883664566166</v>
      </c>
      <c r="U1217" s="395">
        <v>50</v>
      </c>
      <c r="V1217" s="395">
        <v>86.312216113340099</v>
      </c>
      <c r="W1217" s="395">
        <v>79.666175472612849</v>
      </c>
      <c r="X1217" s="395">
        <v>0</v>
      </c>
      <c r="Y1217" s="395">
        <v>0</v>
      </c>
      <c r="Z1217" s="395"/>
      <c r="AA1217" s="395">
        <v>8.76030701648126</v>
      </c>
      <c r="AB1217" s="395">
        <v>0</v>
      </c>
      <c r="AC1217" s="395"/>
      <c r="AD1217" s="395">
        <v>0.75325729925674723</v>
      </c>
      <c r="AE1217" s="395">
        <v>0.80077563377082428</v>
      </c>
      <c r="AF1217" s="395"/>
      <c r="AG1217" s="395"/>
      <c r="AH1217" s="395"/>
      <c r="AI1217" s="395"/>
      <c r="AJ1217" s="395"/>
      <c r="AK1217" s="395"/>
      <c r="AL1217" s="395"/>
      <c r="AM1217" s="395"/>
      <c r="AN1217" s="395"/>
      <c r="AO1217" s="395"/>
      <c r="AP1217" s="395"/>
    </row>
    <row r="1218" spans="1:42">
      <c r="A1218" s="395">
        <v>10</v>
      </c>
      <c r="B1218" s="395">
        <v>502</v>
      </c>
      <c r="C1218" s="395">
        <v>2004</v>
      </c>
      <c r="D1218" s="395">
        <v>99</v>
      </c>
      <c r="E1218" s="395">
        <v>99</v>
      </c>
      <c r="F1218" s="395">
        <v>99</v>
      </c>
      <c r="G1218" s="395">
        <v>99</v>
      </c>
      <c r="H1218" s="395">
        <v>99</v>
      </c>
      <c r="I1218" s="395">
        <v>99</v>
      </c>
      <c r="J1218" s="395">
        <v>999</v>
      </c>
      <c r="K1218" s="395">
        <v>99</v>
      </c>
      <c r="L1218" s="395">
        <v>99</v>
      </c>
      <c r="M1218" s="395">
        <v>51</v>
      </c>
      <c r="N1218" s="395">
        <v>99</v>
      </c>
      <c r="O1218" s="395">
        <v>99</v>
      </c>
      <c r="P1218" s="395">
        <v>9999</v>
      </c>
      <c r="Q1218" s="395">
        <v>2652</v>
      </c>
      <c r="R1218" s="395">
        <v>19744</v>
      </c>
      <c r="S1218" s="395">
        <v>19744</v>
      </c>
      <c r="T1218" s="395">
        <v>10.998632495948137</v>
      </c>
      <c r="U1218" s="395">
        <v>51</v>
      </c>
      <c r="V1218" s="395">
        <v>85.314539650319389</v>
      </c>
      <c r="W1218" s="395">
        <v>78.745320097244317</v>
      </c>
      <c r="X1218" s="395">
        <v>0</v>
      </c>
      <c r="Y1218" s="395">
        <v>0</v>
      </c>
      <c r="Z1218" s="395"/>
      <c r="AA1218" s="395">
        <v>8.507986665113128</v>
      </c>
      <c r="AB1218" s="395">
        <v>0</v>
      </c>
      <c r="AC1218" s="395"/>
      <c r="AD1218" s="395">
        <v>1.4418140684949317</v>
      </c>
      <c r="AE1218" s="395">
        <v>1.5150520175239957</v>
      </c>
      <c r="AF1218" s="395"/>
      <c r="AG1218" s="395"/>
      <c r="AH1218" s="395"/>
      <c r="AI1218" s="395"/>
      <c r="AJ1218" s="395"/>
      <c r="AK1218" s="395"/>
      <c r="AL1218" s="395"/>
      <c r="AM1218" s="395"/>
      <c r="AN1218" s="395"/>
      <c r="AO1218" s="395"/>
      <c r="AP1218" s="395"/>
    </row>
    <row r="1219" spans="1:42">
      <c r="A1219" s="395">
        <v>10</v>
      </c>
      <c r="B1219" s="395">
        <v>503</v>
      </c>
      <c r="C1219" s="395">
        <v>2004</v>
      </c>
      <c r="D1219" s="395">
        <v>99</v>
      </c>
      <c r="E1219" s="395">
        <v>99</v>
      </c>
      <c r="F1219" s="395">
        <v>99</v>
      </c>
      <c r="G1219" s="395">
        <v>99</v>
      </c>
      <c r="H1219" s="395">
        <v>99</v>
      </c>
      <c r="I1219" s="395">
        <v>99</v>
      </c>
      <c r="J1219" s="395">
        <v>999</v>
      </c>
      <c r="K1219" s="395">
        <v>99</v>
      </c>
      <c r="L1219" s="395">
        <v>99</v>
      </c>
      <c r="M1219" s="395">
        <v>52</v>
      </c>
      <c r="N1219" s="395">
        <v>99</v>
      </c>
      <c r="O1219" s="395">
        <v>99</v>
      </c>
      <c r="P1219" s="395">
        <v>9999</v>
      </c>
      <c r="Q1219" s="395">
        <v>3006</v>
      </c>
      <c r="R1219" s="395">
        <v>37343</v>
      </c>
      <c r="S1219" s="395">
        <v>37341</v>
      </c>
      <c r="T1219" s="395">
        <v>10.999598318292582</v>
      </c>
      <c r="U1219" s="395">
        <v>52.00278514233684</v>
      </c>
      <c r="V1219" s="395">
        <v>84.422622196190062</v>
      </c>
      <c r="W1219" s="395">
        <v>77.920296724779647</v>
      </c>
      <c r="X1219" s="395">
        <v>0</v>
      </c>
      <c r="Y1219" s="395">
        <v>0</v>
      </c>
      <c r="Z1219" s="395"/>
      <c r="AA1219" s="395">
        <v>8.2946414805409976</v>
      </c>
      <c r="AB1219" s="395"/>
      <c r="AC1219" s="395"/>
      <c r="AD1219" s="395">
        <v>2.7269885919674945</v>
      </c>
      <c r="AE1219" s="395">
        <v>2.8353337727112882</v>
      </c>
      <c r="AF1219" s="395"/>
      <c r="AG1219" s="395"/>
      <c r="AH1219" s="395"/>
      <c r="AI1219" s="395"/>
      <c r="AJ1219" s="395"/>
      <c r="AK1219" s="395"/>
      <c r="AL1219" s="395"/>
      <c r="AM1219" s="395"/>
      <c r="AN1219" s="395"/>
      <c r="AO1219" s="395"/>
      <c r="AP1219" s="395"/>
    </row>
    <row r="1220" spans="1:42">
      <c r="A1220" s="395">
        <v>10</v>
      </c>
      <c r="B1220" s="395">
        <v>504</v>
      </c>
      <c r="C1220" s="395">
        <v>2004</v>
      </c>
      <c r="D1220" s="395">
        <v>99</v>
      </c>
      <c r="E1220" s="395">
        <v>99</v>
      </c>
      <c r="F1220" s="395">
        <v>99</v>
      </c>
      <c r="G1220" s="395">
        <v>99</v>
      </c>
      <c r="H1220" s="395">
        <v>99</v>
      </c>
      <c r="I1220" s="395">
        <v>99</v>
      </c>
      <c r="J1220" s="395">
        <v>999</v>
      </c>
      <c r="K1220" s="395">
        <v>99</v>
      </c>
      <c r="L1220" s="395">
        <v>99</v>
      </c>
      <c r="M1220" s="395">
        <v>53</v>
      </c>
      <c r="N1220" s="395">
        <v>99</v>
      </c>
      <c r="O1220" s="395">
        <v>99</v>
      </c>
      <c r="P1220" s="395">
        <v>9999</v>
      </c>
      <c r="Q1220" s="395">
        <v>3264</v>
      </c>
      <c r="R1220" s="395">
        <v>65438</v>
      </c>
      <c r="S1220" s="395">
        <v>65434</v>
      </c>
      <c r="T1220" s="395">
        <v>10.999404016015157</v>
      </c>
      <c r="U1220" s="395">
        <v>53.003239905859346</v>
      </c>
      <c r="V1220" s="395">
        <v>83.564412045901179</v>
      </c>
      <c r="W1220" s="395">
        <v>77.127890699024903</v>
      </c>
      <c r="X1220" s="395">
        <v>0</v>
      </c>
      <c r="Y1220" s="395">
        <v>0</v>
      </c>
      <c r="Z1220" s="395"/>
      <c r="AA1220" s="395">
        <v>8.0667095351530325</v>
      </c>
      <c r="AB1220" s="395"/>
      <c r="AC1220" s="395"/>
      <c r="AD1220" s="395">
        <v>4.778638017330394</v>
      </c>
      <c r="AE1220" s="395">
        <v>4.917932606766974</v>
      </c>
      <c r="AF1220" s="395"/>
      <c r="AG1220" s="395"/>
      <c r="AH1220" s="395"/>
      <c r="AI1220" s="395"/>
      <c r="AJ1220" s="395"/>
      <c r="AK1220" s="395"/>
      <c r="AL1220" s="395"/>
      <c r="AM1220" s="395"/>
      <c r="AN1220" s="395"/>
      <c r="AO1220" s="395"/>
      <c r="AP1220" s="395"/>
    </row>
    <row r="1221" spans="1:42">
      <c r="A1221" s="395">
        <v>10</v>
      </c>
      <c r="B1221" s="395">
        <v>505</v>
      </c>
      <c r="C1221" s="395">
        <v>2004</v>
      </c>
      <c r="D1221" s="395">
        <v>99</v>
      </c>
      <c r="E1221" s="395">
        <v>99</v>
      </c>
      <c r="F1221" s="395">
        <v>99</v>
      </c>
      <c r="G1221" s="395">
        <v>99</v>
      </c>
      <c r="H1221" s="395">
        <v>99</v>
      </c>
      <c r="I1221" s="395">
        <v>99</v>
      </c>
      <c r="J1221" s="395">
        <v>999</v>
      </c>
      <c r="K1221" s="395">
        <v>99</v>
      </c>
      <c r="L1221" s="395">
        <v>99</v>
      </c>
      <c r="M1221" s="395">
        <v>54</v>
      </c>
      <c r="N1221" s="395">
        <v>99</v>
      </c>
      <c r="O1221" s="395">
        <v>99</v>
      </c>
      <c r="P1221" s="395">
        <v>9999</v>
      </c>
      <c r="Q1221" s="395">
        <v>3433</v>
      </c>
      <c r="R1221" s="395">
        <v>106500</v>
      </c>
      <c r="S1221" s="395">
        <v>106499</v>
      </c>
      <c r="T1221" s="395">
        <v>10.999464788732395</v>
      </c>
      <c r="U1221" s="395">
        <v>54.00050704701453</v>
      </c>
      <c r="V1221" s="395">
        <v>82.773585827190416</v>
      </c>
      <c r="W1221" s="395">
        <v>76.399658212752726</v>
      </c>
      <c r="X1221" s="395">
        <v>0</v>
      </c>
      <c r="Y1221" s="395">
        <v>0</v>
      </c>
      <c r="Z1221" s="395"/>
      <c r="AA1221" s="395">
        <v>7.9781018590862303</v>
      </c>
      <c r="AB1221" s="395"/>
      <c r="AC1221" s="395"/>
      <c r="AD1221" s="395">
        <v>7.7772081794322396</v>
      </c>
      <c r="AE1221" s="395">
        <v>7.9287476294661348</v>
      </c>
      <c r="AF1221" s="395"/>
      <c r="AG1221" s="395"/>
      <c r="AH1221" s="395"/>
      <c r="AI1221" s="395"/>
      <c r="AJ1221" s="395"/>
      <c r="AK1221" s="395"/>
      <c r="AL1221" s="395"/>
      <c r="AM1221" s="395"/>
      <c r="AN1221" s="395"/>
      <c r="AO1221" s="395"/>
      <c r="AP1221" s="395"/>
    </row>
    <row r="1222" spans="1:42">
      <c r="A1222" s="395">
        <v>10</v>
      </c>
      <c r="B1222" s="395">
        <v>506</v>
      </c>
      <c r="C1222" s="395">
        <v>2004</v>
      </c>
      <c r="D1222" s="395">
        <v>99</v>
      </c>
      <c r="E1222" s="395">
        <v>99</v>
      </c>
      <c r="F1222" s="395">
        <v>99</v>
      </c>
      <c r="G1222" s="395">
        <v>99</v>
      </c>
      <c r="H1222" s="395">
        <v>99</v>
      </c>
      <c r="I1222" s="395">
        <v>99</v>
      </c>
      <c r="J1222" s="395">
        <v>999</v>
      </c>
      <c r="K1222" s="395">
        <v>99</v>
      </c>
      <c r="L1222" s="395">
        <v>99</v>
      </c>
      <c r="M1222" s="395">
        <v>55</v>
      </c>
      <c r="N1222" s="395">
        <v>99</v>
      </c>
      <c r="O1222" s="395">
        <v>99</v>
      </c>
      <c r="P1222" s="395">
        <v>9999</v>
      </c>
      <c r="Q1222" s="395">
        <v>3604</v>
      </c>
      <c r="R1222" s="395">
        <v>155800</v>
      </c>
      <c r="S1222" s="395">
        <v>155793</v>
      </c>
      <c r="T1222" s="395">
        <v>13.999903722721436</v>
      </c>
      <c r="U1222" s="395">
        <v>55.002471227847202</v>
      </c>
      <c r="V1222" s="395">
        <v>82.04004398174402</v>
      </c>
      <c r="W1222" s="395">
        <v>75.721359753005785</v>
      </c>
      <c r="X1222" s="395">
        <v>0</v>
      </c>
      <c r="Y1222" s="395">
        <v>0</v>
      </c>
      <c r="Z1222" s="395"/>
      <c r="AA1222" s="395">
        <v>7.9661978975512096</v>
      </c>
      <c r="AB1222" s="395"/>
      <c r="AC1222" s="395"/>
      <c r="AD1222" s="395">
        <v>11.377361824934678</v>
      </c>
      <c r="AE1222" s="395">
        <v>11.495662196445156</v>
      </c>
      <c r="AF1222" s="395"/>
      <c r="AG1222" s="395"/>
      <c r="AH1222" s="395"/>
      <c r="AI1222" s="395"/>
      <c r="AJ1222" s="395"/>
      <c r="AK1222" s="395"/>
      <c r="AL1222" s="395"/>
      <c r="AM1222" s="395"/>
      <c r="AN1222" s="395"/>
      <c r="AO1222" s="395"/>
      <c r="AP1222" s="395"/>
    </row>
    <row r="1223" spans="1:42">
      <c r="A1223" s="395">
        <v>10</v>
      </c>
      <c r="B1223" s="395">
        <v>507</v>
      </c>
      <c r="C1223" s="395">
        <v>2004</v>
      </c>
      <c r="D1223" s="395">
        <v>99</v>
      </c>
      <c r="E1223" s="395">
        <v>99</v>
      </c>
      <c r="F1223" s="395">
        <v>99</v>
      </c>
      <c r="G1223" s="395">
        <v>99</v>
      </c>
      <c r="H1223" s="395">
        <v>99</v>
      </c>
      <c r="I1223" s="395">
        <v>99</v>
      </c>
      <c r="J1223" s="395">
        <v>999</v>
      </c>
      <c r="K1223" s="395">
        <v>99</v>
      </c>
      <c r="L1223" s="395">
        <v>99</v>
      </c>
      <c r="M1223" s="395">
        <v>56</v>
      </c>
      <c r="N1223" s="395">
        <v>99</v>
      </c>
      <c r="O1223" s="395">
        <v>99</v>
      </c>
      <c r="P1223" s="395">
        <v>9999</v>
      </c>
      <c r="Q1223" s="395">
        <v>3646</v>
      </c>
      <c r="R1223" s="395">
        <v>198109</v>
      </c>
      <c r="S1223" s="395">
        <v>198105</v>
      </c>
      <c r="T1223" s="395">
        <v>13.999924284106228</v>
      </c>
      <c r="U1223" s="395">
        <v>56.001130713510513</v>
      </c>
      <c r="V1223" s="395">
        <v>81.381557757040355</v>
      </c>
      <c r="W1223" s="395">
        <v>75.11441962595498</v>
      </c>
      <c r="X1223" s="395">
        <v>0</v>
      </c>
      <c r="Y1223" s="395">
        <v>0</v>
      </c>
      <c r="Z1223" s="395"/>
      <c r="AA1223" s="395">
        <v>7.9557835475176564</v>
      </c>
      <c r="AB1223" s="395"/>
      <c r="AC1223" s="395"/>
      <c r="AD1223" s="395">
        <v>14.466994696893355</v>
      </c>
      <c r="AE1223" s="395">
        <v>14.500614331519525</v>
      </c>
      <c r="AF1223" s="395"/>
      <c r="AG1223" s="395"/>
      <c r="AH1223" s="395"/>
      <c r="AI1223" s="395"/>
      <c r="AJ1223" s="395"/>
      <c r="AK1223" s="395"/>
      <c r="AL1223" s="395"/>
      <c r="AM1223" s="395"/>
      <c r="AN1223" s="395"/>
      <c r="AO1223" s="395"/>
      <c r="AP1223" s="395"/>
    </row>
    <row r="1224" spans="1:42">
      <c r="A1224" s="395">
        <v>10</v>
      </c>
      <c r="B1224" s="395">
        <v>508</v>
      </c>
      <c r="C1224" s="395">
        <v>2004</v>
      </c>
      <c r="D1224" s="395">
        <v>99</v>
      </c>
      <c r="E1224" s="395">
        <v>99</v>
      </c>
      <c r="F1224" s="395">
        <v>99</v>
      </c>
      <c r="G1224" s="395">
        <v>99</v>
      </c>
      <c r="H1224" s="395">
        <v>99</v>
      </c>
      <c r="I1224" s="395">
        <v>99</v>
      </c>
      <c r="J1224" s="395">
        <v>999</v>
      </c>
      <c r="K1224" s="395">
        <v>99</v>
      </c>
      <c r="L1224" s="395">
        <v>99</v>
      </c>
      <c r="M1224" s="395">
        <v>57</v>
      </c>
      <c r="N1224" s="395">
        <v>99</v>
      </c>
      <c r="O1224" s="395">
        <v>99</v>
      </c>
      <c r="P1224" s="395">
        <v>9999</v>
      </c>
      <c r="Q1224" s="395">
        <v>3655</v>
      </c>
      <c r="R1224" s="395">
        <v>224697</v>
      </c>
      <c r="S1224" s="395">
        <v>224690</v>
      </c>
      <c r="T1224" s="395">
        <v>13.999986648686896</v>
      </c>
      <c r="U1224" s="395">
        <v>57.001775779963488</v>
      </c>
      <c r="V1224" s="395">
        <v>80.722639069302303</v>
      </c>
      <c r="W1224" s="395">
        <v>74.505840936400773</v>
      </c>
      <c r="X1224" s="395">
        <v>0</v>
      </c>
      <c r="Y1224" s="395">
        <v>0</v>
      </c>
      <c r="Z1224" s="395"/>
      <c r="AA1224" s="395">
        <v>8.0381473089641187</v>
      </c>
      <c r="AB1224" s="395"/>
      <c r="AC1224" s="395"/>
      <c r="AD1224" s="395">
        <v>16.408594800881563</v>
      </c>
      <c r="AE1224" s="395">
        <v>16.313295914828252</v>
      </c>
      <c r="AF1224" s="395"/>
      <c r="AG1224" s="395"/>
      <c r="AH1224" s="395"/>
      <c r="AI1224" s="395"/>
      <c r="AJ1224" s="395"/>
      <c r="AK1224" s="395"/>
      <c r="AL1224" s="395"/>
      <c r="AM1224" s="395"/>
      <c r="AN1224" s="395"/>
      <c r="AO1224" s="395"/>
      <c r="AP1224" s="395"/>
    </row>
    <row r="1225" spans="1:42">
      <c r="A1225" s="395">
        <v>10</v>
      </c>
      <c r="B1225" s="395">
        <v>509</v>
      </c>
      <c r="C1225" s="395">
        <v>2004</v>
      </c>
      <c r="D1225" s="395">
        <v>99</v>
      </c>
      <c r="E1225" s="395">
        <v>99</v>
      </c>
      <c r="F1225" s="395">
        <v>99</v>
      </c>
      <c r="G1225" s="395">
        <v>99</v>
      </c>
      <c r="H1225" s="395">
        <v>99</v>
      </c>
      <c r="I1225" s="395">
        <v>99</v>
      </c>
      <c r="J1225" s="395">
        <v>999</v>
      </c>
      <c r="K1225" s="395">
        <v>99</v>
      </c>
      <c r="L1225" s="395">
        <v>99</v>
      </c>
      <c r="M1225" s="395">
        <v>58</v>
      </c>
      <c r="N1225" s="395">
        <v>99</v>
      </c>
      <c r="O1225" s="395">
        <v>99</v>
      </c>
      <c r="P1225" s="395">
        <v>9999</v>
      </c>
      <c r="Q1225" s="395">
        <v>3641</v>
      </c>
      <c r="R1225" s="395">
        <v>214578</v>
      </c>
      <c r="S1225" s="395">
        <v>214561</v>
      </c>
      <c r="T1225" s="395">
        <v>14.000107187130091</v>
      </c>
      <c r="U1225" s="395">
        <v>58.004865749134289</v>
      </c>
      <c r="V1225" s="395">
        <v>80.160205471423481</v>
      </c>
      <c r="W1225" s="395">
        <v>73.984965580883852</v>
      </c>
      <c r="X1225" s="395">
        <v>0</v>
      </c>
      <c r="Y1225" s="395">
        <v>0</v>
      </c>
      <c r="Z1225" s="395"/>
      <c r="AA1225" s="395">
        <v>8.2212988773310371</v>
      </c>
      <c r="AB1225" s="395"/>
      <c r="AC1225" s="395"/>
      <c r="AD1225" s="395">
        <v>15.669650485692124</v>
      </c>
      <c r="AE1225" s="395">
        <v>15.468988255178854</v>
      </c>
      <c r="AF1225" s="395"/>
      <c r="AG1225" s="395"/>
      <c r="AH1225" s="395"/>
      <c r="AI1225" s="395"/>
      <c r="AJ1225" s="395"/>
      <c r="AK1225" s="395"/>
      <c r="AL1225" s="395"/>
      <c r="AM1225" s="395"/>
      <c r="AN1225" s="395"/>
      <c r="AO1225" s="395"/>
      <c r="AP1225" s="395"/>
    </row>
    <row r="1226" spans="1:42">
      <c r="A1226" s="395">
        <v>10</v>
      </c>
      <c r="B1226" s="395">
        <v>510</v>
      </c>
      <c r="C1226" s="395">
        <v>2004</v>
      </c>
      <c r="D1226" s="395">
        <v>99</v>
      </c>
      <c r="E1226" s="395">
        <v>99</v>
      </c>
      <c r="F1226" s="395">
        <v>99</v>
      </c>
      <c r="G1226" s="395">
        <v>99</v>
      </c>
      <c r="H1226" s="395">
        <v>99</v>
      </c>
      <c r="I1226" s="395">
        <v>99</v>
      </c>
      <c r="J1226" s="395">
        <v>999</v>
      </c>
      <c r="K1226" s="395">
        <v>99</v>
      </c>
      <c r="L1226" s="395">
        <v>99</v>
      </c>
      <c r="M1226" s="395">
        <v>59</v>
      </c>
      <c r="N1226" s="395">
        <v>99</v>
      </c>
      <c r="O1226" s="395">
        <v>99</v>
      </c>
      <c r="P1226" s="395">
        <v>9999</v>
      </c>
      <c r="Q1226" s="395">
        <v>3530</v>
      </c>
      <c r="R1226" s="395">
        <v>166547</v>
      </c>
      <c r="S1226" s="395">
        <v>166542</v>
      </c>
      <c r="T1226" s="395">
        <v>13.99998198706672</v>
      </c>
      <c r="U1226" s="395">
        <v>59.001771324951058</v>
      </c>
      <c r="V1226" s="395">
        <v>79.729807126501697</v>
      </c>
      <c r="W1226" s="395">
        <v>73.589479530688422</v>
      </c>
      <c r="X1226" s="395">
        <v>0</v>
      </c>
      <c r="Y1226" s="395">
        <v>0</v>
      </c>
      <c r="Z1226" s="395"/>
      <c r="AA1226" s="395">
        <v>8.337414284737978</v>
      </c>
      <c r="AB1226" s="395"/>
      <c r="AC1226" s="395"/>
      <c r="AD1226" s="395">
        <v>12.162166109482644</v>
      </c>
      <c r="AE1226" s="395">
        <v>11.942827407935985</v>
      </c>
      <c r="AF1226" s="395"/>
      <c r="AG1226" s="395"/>
      <c r="AH1226" s="395"/>
      <c r="AI1226" s="395"/>
      <c r="AJ1226" s="395"/>
      <c r="AK1226" s="395"/>
      <c r="AL1226" s="395"/>
      <c r="AM1226" s="395"/>
      <c r="AN1226" s="395"/>
      <c r="AO1226" s="395"/>
      <c r="AP1226" s="395"/>
    </row>
    <row r="1227" spans="1:42">
      <c r="A1227" s="395">
        <v>10</v>
      </c>
      <c r="B1227" s="395">
        <v>511</v>
      </c>
      <c r="C1227" s="395">
        <v>2004</v>
      </c>
      <c r="D1227" s="395">
        <v>99</v>
      </c>
      <c r="E1227" s="395">
        <v>99</v>
      </c>
      <c r="F1227" s="395">
        <v>99</v>
      </c>
      <c r="G1227" s="395">
        <v>99</v>
      </c>
      <c r="H1227" s="395">
        <v>99</v>
      </c>
      <c r="I1227" s="395">
        <v>99</v>
      </c>
      <c r="J1227" s="395">
        <v>999</v>
      </c>
      <c r="K1227" s="395">
        <v>99</v>
      </c>
      <c r="L1227" s="395">
        <v>99</v>
      </c>
      <c r="M1227" s="395">
        <v>60</v>
      </c>
      <c r="N1227" s="395">
        <v>99</v>
      </c>
      <c r="O1227" s="395">
        <v>99</v>
      </c>
      <c r="P1227" s="395">
        <v>9999</v>
      </c>
      <c r="Q1227" s="395">
        <v>3356</v>
      </c>
      <c r="R1227" s="395">
        <v>101719</v>
      </c>
      <c r="S1227" s="395">
        <v>101713</v>
      </c>
      <c r="T1227" s="395">
        <v>17.000825804421986</v>
      </c>
      <c r="U1227" s="395">
        <v>60.003539370581933</v>
      </c>
      <c r="V1227" s="395">
        <v>79.770427485091076</v>
      </c>
      <c r="W1227" s="395">
        <v>73.62594751899897</v>
      </c>
      <c r="X1227" s="395">
        <v>0</v>
      </c>
      <c r="Y1227" s="395">
        <v>0</v>
      </c>
      <c r="Z1227" s="395"/>
      <c r="AA1227" s="395">
        <v>8.4047550106982278</v>
      </c>
      <c r="AB1227" s="395"/>
      <c r="AC1227" s="395"/>
      <c r="AD1227" s="395">
        <v>7.4280736037903123</v>
      </c>
      <c r="AE1227" s="395">
        <v>7.2975152265642302</v>
      </c>
      <c r="AF1227" s="395"/>
      <c r="AG1227" s="395"/>
      <c r="AH1227" s="395"/>
      <c r="AI1227" s="395"/>
      <c r="AJ1227" s="395"/>
      <c r="AK1227" s="395"/>
      <c r="AL1227" s="395"/>
      <c r="AM1227" s="395"/>
      <c r="AN1227" s="395"/>
      <c r="AO1227" s="395"/>
      <c r="AP1227" s="395"/>
    </row>
    <row r="1228" spans="1:42">
      <c r="A1228" s="395">
        <v>10</v>
      </c>
      <c r="B1228" s="395">
        <v>512</v>
      </c>
      <c r="C1228" s="395">
        <v>2004</v>
      </c>
      <c r="D1228" s="395">
        <v>99</v>
      </c>
      <c r="E1228" s="395">
        <v>99</v>
      </c>
      <c r="F1228" s="395">
        <v>99</v>
      </c>
      <c r="G1228" s="395">
        <v>99</v>
      </c>
      <c r="H1228" s="395">
        <v>99</v>
      </c>
      <c r="I1228" s="395">
        <v>99</v>
      </c>
      <c r="J1228" s="395">
        <v>999</v>
      </c>
      <c r="K1228" s="395">
        <v>99</v>
      </c>
      <c r="L1228" s="395">
        <v>99</v>
      </c>
      <c r="M1228" s="395">
        <v>61</v>
      </c>
      <c r="N1228" s="395">
        <v>99</v>
      </c>
      <c r="O1228" s="395">
        <v>99</v>
      </c>
      <c r="P1228" s="395">
        <v>9999</v>
      </c>
      <c r="Q1228" s="395">
        <v>3009</v>
      </c>
      <c r="R1228" s="395">
        <v>42182</v>
      </c>
      <c r="S1228" s="395">
        <v>42181</v>
      </c>
      <c r="T1228" s="395">
        <v>17.000853444597222</v>
      </c>
      <c r="U1228" s="395">
        <v>61.001446148739952</v>
      </c>
      <c r="V1228" s="395">
        <v>80.094715383683777</v>
      </c>
      <c r="W1228" s="395">
        <v>73.926561722102406</v>
      </c>
      <c r="X1228" s="395">
        <v>0</v>
      </c>
      <c r="Y1228" s="395">
        <v>0</v>
      </c>
      <c r="Z1228" s="395"/>
      <c r="AA1228" s="395">
        <v>8.4892329557867185</v>
      </c>
      <c r="AB1228" s="395"/>
      <c r="AC1228" s="395"/>
      <c r="AD1228" s="395">
        <v>3.0803586424864875</v>
      </c>
      <c r="AE1228" s="395">
        <v>3.0386804266831735</v>
      </c>
      <c r="AF1228" s="395"/>
      <c r="AG1228" s="395"/>
      <c r="AH1228" s="395"/>
      <c r="AI1228" s="395"/>
      <c r="AJ1228" s="395"/>
      <c r="AK1228" s="395"/>
      <c r="AL1228" s="395"/>
      <c r="AM1228" s="395"/>
      <c r="AN1228" s="395"/>
      <c r="AO1228" s="395"/>
      <c r="AP1228" s="395"/>
    </row>
    <row r="1229" spans="1:42">
      <c r="A1229" s="395">
        <v>10</v>
      </c>
      <c r="B1229" s="395">
        <v>513</v>
      </c>
      <c r="C1229" s="395">
        <v>2004</v>
      </c>
      <c r="D1229" s="395">
        <v>99</v>
      </c>
      <c r="E1229" s="395">
        <v>99</v>
      </c>
      <c r="F1229" s="395">
        <v>99</v>
      </c>
      <c r="G1229" s="395">
        <v>99</v>
      </c>
      <c r="H1229" s="395">
        <v>99</v>
      </c>
      <c r="I1229" s="395">
        <v>99</v>
      </c>
      <c r="J1229" s="395">
        <v>999</v>
      </c>
      <c r="K1229" s="395">
        <v>99</v>
      </c>
      <c r="L1229" s="395">
        <v>99</v>
      </c>
      <c r="M1229" s="395">
        <v>62</v>
      </c>
      <c r="N1229" s="395">
        <v>99</v>
      </c>
      <c r="O1229" s="395">
        <v>99</v>
      </c>
      <c r="P1229" s="395">
        <v>9999</v>
      </c>
      <c r="Q1229" s="395">
        <v>2167</v>
      </c>
      <c r="R1229" s="395">
        <v>12370</v>
      </c>
      <c r="S1229" s="395">
        <v>12370</v>
      </c>
      <c r="T1229" s="395">
        <v>17.003152789005661</v>
      </c>
      <c r="U1229" s="395">
        <v>62</v>
      </c>
      <c r="V1229" s="395">
        <v>80.969554657713942</v>
      </c>
      <c r="W1229" s="395">
        <v>74.734898949070725</v>
      </c>
      <c r="X1229" s="395">
        <v>0</v>
      </c>
      <c r="Y1229" s="395">
        <v>0</v>
      </c>
      <c r="Z1229" s="395"/>
      <c r="AA1229" s="395">
        <v>8.4077627261996284</v>
      </c>
      <c r="AB1229" s="395">
        <v>0</v>
      </c>
      <c r="AC1229" s="395"/>
      <c r="AD1229" s="395">
        <v>0.90332455567677794</v>
      </c>
      <c r="AE1229" s="395">
        <v>0.90086725277905899</v>
      </c>
      <c r="AF1229" s="395"/>
      <c r="AG1229" s="395"/>
      <c r="AH1229" s="395"/>
      <c r="AI1229" s="395"/>
      <c r="AJ1229" s="395"/>
      <c r="AK1229" s="395"/>
      <c r="AL1229" s="395"/>
      <c r="AM1229" s="395"/>
      <c r="AN1229" s="395"/>
      <c r="AO1229" s="395"/>
      <c r="AP1229" s="395"/>
    </row>
    <row r="1230" spans="1:42">
      <c r="A1230" s="395">
        <v>10</v>
      </c>
      <c r="B1230" s="395">
        <v>514</v>
      </c>
      <c r="C1230" s="395">
        <v>2004</v>
      </c>
      <c r="D1230" s="395">
        <v>99</v>
      </c>
      <c r="E1230" s="395">
        <v>99</v>
      </c>
      <c r="F1230" s="395">
        <v>99</v>
      </c>
      <c r="G1230" s="395">
        <v>99</v>
      </c>
      <c r="H1230" s="395">
        <v>99</v>
      </c>
      <c r="I1230" s="395">
        <v>99</v>
      </c>
      <c r="J1230" s="395">
        <v>999</v>
      </c>
      <c r="K1230" s="395">
        <v>99</v>
      </c>
      <c r="L1230" s="395">
        <v>99</v>
      </c>
      <c r="M1230" s="395">
        <v>63</v>
      </c>
      <c r="N1230" s="395">
        <v>99</v>
      </c>
      <c r="O1230" s="395">
        <v>99</v>
      </c>
      <c r="P1230" s="395">
        <v>9999</v>
      </c>
      <c r="Q1230" s="395">
        <v>1044</v>
      </c>
      <c r="R1230" s="395">
        <v>2368</v>
      </c>
      <c r="S1230" s="395">
        <v>2368</v>
      </c>
      <c r="T1230" s="395">
        <v>17.005067567567572</v>
      </c>
      <c r="U1230" s="395">
        <v>63</v>
      </c>
      <c r="V1230" s="395">
        <v>81.844739173084051</v>
      </c>
      <c r="W1230" s="395">
        <v>75.54269425675669</v>
      </c>
      <c r="X1230" s="395">
        <v>0</v>
      </c>
      <c r="Y1230" s="395">
        <v>0</v>
      </c>
      <c r="Z1230" s="395"/>
      <c r="AA1230" s="395">
        <v>8.7318183110972178</v>
      </c>
      <c r="AB1230" s="395">
        <v>0</v>
      </c>
      <c r="AC1230" s="395"/>
      <c r="AD1230" s="395">
        <v>0.1729242156703808</v>
      </c>
      <c r="AE1230" s="395">
        <v>0.17431783246359919</v>
      </c>
      <c r="AF1230" s="395"/>
      <c r="AG1230" s="395"/>
      <c r="AH1230" s="395"/>
      <c r="AI1230" s="395"/>
      <c r="AJ1230" s="395"/>
      <c r="AK1230" s="395"/>
      <c r="AL1230" s="395"/>
      <c r="AM1230" s="395"/>
      <c r="AN1230" s="395"/>
      <c r="AO1230" s="395"/>
      <c r="AP1230" s="395"/>
    </row>
    <row r="1231" spans="1:42">
      <c r="A1231" s="395">
        <v>10</v>
      </c>
      <c r="B1231" s="395">
        <v>515</v>
      </c>
      <c r="C1231" s="395">
        <v>2004</v>
      </c>
      <c r="D1231" s="395">
        <v>99</v>
      </c>
      <c r="E1231" s="395">
        <v>99</v>
      </c>
      <c r="F1231" s="395">
        <v>99</v>
      </c>
      <c r="G1231" s="395">
        <v>99</v>
      </c>
      <c r="H1231" s="395">
        <v>99</v>
      </c>
      <c r="I1231" s="395">
        <v>99</v>
      </c>
      <c r="J1231" s="395">
        <v>999</v>
      </c>
      <c r="K1231" s="395">
        <v>99</v>
      </c>
      <c r="L1231" s="395">
        <v>99</v>
      </c>
      <c r="M1231" s="395">
        <v>64</v>
      </c>
      <c r="N1231" s="395">
        <v>99</v>
      </c>
      <c r="O1231" s="395">
        <v>99</v>
      </c>
      <c r="P1231" s="395">
        <v>9999</v>
      </c>
      <c r="Q1231" s="395">
        <v>403</v>
      </c>
      <c r="R1231" s="395">
        <v>533</v>
      </c>
      <c r="S1231" s="395">
        <v>533</v>
      </c>
      <c r="T1231" s="395">
        <v>17</v>
      </c>
      <c r="U1231" s="395">
        <v>64</v>
      </c>
      <c r="V1231" s="395">
        <v>82.14830910705976</v>
      </c>
      <c r="W1231" s="395">
        <v>75.82288930581619</v>
      </c>
      <c r="X1231" s="395">
        <v>0</v>
      </c>
      <c r="Y1231" s="395">
        <v>0</v>
      </c>
      <c r="Z1231" s="395"/>
      <c r="AA1231" s="395">
        <v>10.146955915622891</v>
      </c>
      <c r="AB1231" s="395">
        <v>0</v>
      </c>
      <c r="AC1231" s="395"/>
      <c r="AD1231" s="395">
        <v>3.892255361161865E-2</v>
      </c>
      <c r="AE1231" s="395">
        <v>3.9381766027751473E-2</v>
      </c>
      <c r="AF1231" s="395"/>
      <c r="AG1231" s="395"/>
      <c r="AH1231" s="395"/>
      <c r="AI1231" s="395"/>
      <c r="AJ1231" s="395"/>
      <c r="AK1231" s="395"/>
      <c r="AL1231" s="395"/>
      <c r="AM1231" s="395"/>
      <c r="AN1231" s="395"/>
      <c r="AO1231" s="395"/>
      <c r="AP1231" s="395"/>
    </row>
    <row r="1232" spans="1:42">
      <c r="A1232" s="395">
        <v>10</v>
      </c>
      <c r="B1232" s="395">
        <v>516</v>
      </c>
      <c r="C1232" s="395">
        <v>2004</v>
      </c>
      <c r="D1232" s="395">
        <v>99</v>
      </c>
      <c r="E1232" s="395">
        <v>99</v>
      </c>
      <c r="F1232" s="395">
        <v>99</v>
      </c>
      <c r="G1232" s="395">
        <v>99</v>
      </c>
      <c r="H1232" s="395">
        <v>99</v>
      </c>
      <c r="I1232" s="395">
        <v>99</v>
      </c>
      <c r="J1232" s="395">
        <v>999</v>
      </c>
      <c r="K1232" s="395">
        <v>99</v>
      </c>
      <c r="L1232" s="395">
        <v>99</v>
      </c>
      <c r="M1232" s="395">
        <v>65</v>
      </c>
      <c r="N1232" s="395">
        <v>99</v>
      </c>
      <c r="O1232" s="395">
        <v>99</v>
      </c>
      <c r="P1232" s="395">
        <v>9999</v>
      </c>
      <c r="Q1232" s="395">
        <v>50</v>
      </c>
      <c r="R1232" s="395">
        <v>52</v>
      </c>
      <c r="S1232" s="395">
        <v>52</v>
      </c>
      <c r="T1232" s="395">
        <v>16.826923076923077</v>
      </c>
      <c r="U1232" s="395">
        <v>65</v>
      </c>
      <c r="V1232" s="395">
        <v>79.598299858321525</v>
      </c>
      <c r="W1232" s="395">
        <v>73.469230769230748</v>
      </c>
      <c r="X1232" s="395">
        <v>0</v>
      </c>
      <c r="Y1232" s="395">
        <v>0</v>
      </c>
      <c r="Z1232" s="395"/>
      <c r="AA1232" s="395">
        <v>12.61155664249064</v>
      </c>
      <c r="AB1232" s="395">
        <v>0</v>
      </c>
      <c r="AC1232" s="395"/>
      <c r="AD1232" s="395">
        <v>3.7973223035725505E-3</v>
      </c>
      <c r="AE1232" s="395">
        <v>3.7228581203461618E-3</v>
      </c>
      <c r="AF1232" s="395"/>
      <c r="AG1232" s="395"/>
      <c r="AH1232" s="395"/>
      <c r="AI1232" s="395"/>
      <c r="AJ1232" s="395"/>
      <c r="AK1232" s="395"/>
      <c r="AL1232" s="395"/>
      <c r="AM1232" s="395"/>
      <c r="AN1232" s="395"/>
      <c r="AO1232" s="395"/>
      <c r="AP1232" s="395"/>
    </row>
    <row r="1233" spans="1:42">
      <c r="A1233" s="395">
        <v>10</v>
      </c>
      <c r="B1233" s="395">
        <v>517</v>
      </c>
      <c r="C1233" s="395">
        <v>2004</v>
      </c>
      <c r="D1233" s="395">
        <v>99</v>
      </c>
      <c r="E1233" s="395">
        <v>99</v>
      </c>
      <c r="F1233" s="395">
        <v>99</v>
      </c>
      <c r="G1233" s="395">
        <v>99</v>
      </c>
      <c r="H1233" s="395">
        <v>99</v>
      </c>
      <c r="I1233" s="395">
        <v>99</v>
      </c>
      <c r="J1233" s="395">
        <v>999</v>
      </c>
      <c r="K1233" s="395">
        <v>99</v>
      </c>
      <c r="L1233" s="395">
        <v>99</v>
      </c>
      <c r="M1233" s="395">
        <v>66</v>
      </c>
      <c r="N1233" s="395">
        <v>99</v>
      </c>
      <c r="O1233" s="395">
        <v>99</v>
      </c>
      <c r="P1233" s="395">
        <v>9999</v>
      </c>
      <c r="Q1233" s="395"/>
      <c r="R1233" s="395"/>
      <c r="S1233" s="395"/>
      <c r="T1233" s="395"/>
      <c r="U1233" s="395"/>
      <c r="V1233" s="395"/>
      <c r="W1233" s="395"/>
      <c r="X1233" s="395"/>
      <c r="Y1233" s="395"/>
      <c r="Z1233" s="395"/>
      <c r="AA1233" s="395"/>
      <c r="AB1233" s="395"/>
      <c r="AC1233" s="395"/>
      <c r="AD1233" s="395"/>
      <c r="AE1233" s="395"/>
      <c r="AF1233" s="395"/>
      <c r="AG1233" s="395"/>
      <c r="AH1233" s="395"/>
      <c r="AI1233" s="395"/>
      <c r="AJ1233" s="395"/>
      <c r="AK1233" s="395"/>
      <c r="AL1233" s="395"/>
      <c r="AM1233" s="395"/>
      <c r="AN1233" s="395"/>
      <c r="AO1233" s="395"/>
      <c r="AP1233" s="395"/>
    </row>
    <row r="1234" spans="1:42">
      <c r="A1234" s="395">
        <v>10</v>
      </c>
      <c r="B1234" s="395">
        <v>518</v>
      </c>
      <c r="C1234" s="395">
        <v>2004</v>
      </c>
      <c r="D1234" s="395">
        <v>99</v>
      </c>
      <c r="E1234" s="395">
        <v>99</v>
      </c>
      <c r="F1234" s="395">
        <v>99</v>
      </c>
      <c r="G1234" s="395">
        <v>99</v>
      </c>
      <c r="H1234" s="395">
        <v>99</v>
      </c>
      <c r="I1234" s="395">
        <v>99</v>
      </c>
      <c r="J1234" s="395">
        <v>999</v>
      </c>
      <c r="K1234" s="395">
        <v>99</v>
      </c>
      <c r="L1234" s="395">
        <v>99</v>
      </c>
      <c r="M1234" s="395">
        <v>67</v>
      </c>
      <c r="N1234" s="395">
        <v>99</v>
      </c>
      <c r="O1234" s="395">
        <v>99</v>
      </c>
      <c r="P1234" s="395">
        <v>9999</v>
      </c>
      <c r="Q1234" s="395"/>
      <c r="R1234" s="395"/>
      <c r="S1234" s="395"/>
      <c r="T1234" s="395"/>
      <c r="U1234" s="395"/>
      <c r="V1234" s="395"/>
      <c r="W1234" s="395"/>
      <c r="X1234" s="395"/>
      <c r="Y1234" s="395"/>
      <c r="Z1234" s="395"/>
      <c r="AA1234" s="395"/>
      <c r="AB1234" s="395"/>
      <c r="AC1234" s="395"/>
      <c r="AD1234" s="395"/>
      <c r="AE1234" s="395"/>
      <c r="AF1234" s="395"/>
      <c r="AG1234" s="395"/>
      <c r="AH1234" s="395"/>
      <c r="AI1234" s="395"/>
      <c r="AJ1234" s="395"/>
      <c r="AK1234" s="395"/>
      <c r="AL1234" s="395"/>
      <c r="AM1234" s="395"/>
      <c r="AN1234" s="395"/>
      <c r="AO1234" s="395"/>
      <c r="AP1234" s="395"/>
    </row>
    <row r="1235" spans="1:42">
      <c r="A1235" s="395">
        <v>10</v>
      </c>
      <c r="B1235" s="395">
        <v>519</v>
      </c>
      <c r="C1235" s="395">
        <v>2004</v>
      </c>
      <c r="D1235" s="395">
        <v>99</v>
      </c>
      <c r="E1235" s="395">
        <v>99</v>
      </c>
      <c r="F1235" s="395">
        <v>99</v>
      </c>
      <c r="G1235" s="395">
        <v>99</v>
      </c>
      <c r="H1235" s="395">
        <v>99</v>
      </c>
      <c r="I1235" s="395">
        <v>99</v>
      </c>
      <c r="J1235" s="395">
        <v>999</v>
      </c>
      <c r="K1235" s="395">
        <v>99</v>
      </c>
      <c r="L1235" s="395">
        <v>99</v>
      </c>
      <c r="M1235" s="395">
        <v>68</v>
      </c>
      <c r="N1235" s="395">
        <v>99</v>
      </c>
      <c r="O1235" s="395">
        <v>99</v>
      </c>
      <c r="P1235" s="395">
        <v>9999</v>
      </c>
      <c r="Q1235" s="395"/>
      <c r="R1235" s="395"/>
      <c r="S1235" s="395"/>
      <c r="T1235" s="395"/>
      <c r="U1235" s="395"/>
      <c r="V1235" s="395"/>
      <c r="W1235" s="395"/>
      <c r="X1235" s="395"/>
      <c r="Y1235" s="395"/>
      <c r="Z1235" s="395"/>
      <c r="AA1235" s="395"/>
      <c r="AB1235" s="395"/>
      <c r="AC1235" s="395"/>
      <c r="AD1235" s="395"/>
      <c r="AE1235" s="395"/>
      <c r="AF1235" s="395"/>
      <c r="AG1235" s="395"/>
      <c r="AH1235" s="395"/>
      <c r="AI1235" s="395"/>
      <c r="AJ1235" s="395"/>
      <c r="AK1235" s="395"/>
      <c r="AL1235" s="395"/>
      <c r="AM1235" s="395"/>
      <c r="AN1235" s="395"/>
      <c r="AO1235" s="395"/>
      <c r="AP1235" s="395"/>
    </row>
    <row r="1236" spans="1:42">
      <c r="A1236" s="395">
        <v>10</v>
      </c>
      <c r="B1236" s="395">
        <v>520</v>
      </c>
      <c r="C1236" s="395">
        <v>2003</v>
      </c>
      <c r="D1236" s="395">
        <v>99</v>
      </c>
      <c r="E1236" s="395">
        <v>99</v>
      </c>
      <c r="F1236" s="395">
        <v>99</v>
      </c>
      <c r="G1236" s="395">
        <v>99</v>
      </c>
      <c r="H1236" s="395">
        <v>99</v>
      </c>
      <c r="I1236" s="395">
        <v>99</v>
      </c>
      <c r="J1236" s="395">
        <v>999</v>
      </c>
      <c r="K1236" s="395">
        <v>99</v>
      </c>
      <c r="L1236" s="395">
        <v>99</v>
      </c>
      <c r="M1236" s="395">
        <v>35</v>
      </c>
      <c r="N1236" s="395">
        <v>99</v>
      </c>
      <c r="O1236" s="395">
        <v>99</v>
      </c>
      <c r="P1236" s="395">
        <v>9999</v>
      </c>
      <c r="Q1236" s="395">
        <v>21</v>
      </c>
      <c r="R1236" s="395">
        <v>44</v>
      </c>
      <c r="S1236" s="395">
        <v>43</v>
      </c>
      <c r="T1236" s="395">
        <v>2.795454545454545</v>
      </c>
      <c r="U1236" s="395">
        <v>35</v>
      </c>
      <c r="V1236" s="395">
        <v>75.862329612739018</v>
      </c>
      <c r="W1236" s="395">
        <v>67.632558139534893</v>
      </c>
      <c r="X1236" s="395">
        <v>0</v>
      </c>
      <c r="Y1236" s="395">
        <v>0</v>
      </c>
      <c r="Z1236" s="395"/>
      <c r="AA1236" s="395">
        <v>15.725223715349172</v>
      </c>
      <c r="AB1236" s="395">
        <v>0</v>
      </c>
      <c r="AC1236" s="395"/>
      <c r="AD1236" s="395">
        <v>3.4719181006082952E-3</v>
      </c>
      <c r="AE1236" s="395">
        <v>2.9927023259411906E-3</v>
      </c>
      <c r="AF1236" s="395"/>
      <c r="AG1236" s="395"/>
      <c r="AH1236" s="395"/>
      <c r="AI1236" s="395"/>
      <c r="AJ1236" s="395"/>
      <c r="AK1236" s="395"/>
      <c r="AL1236" s="395"/>
      <c r="AM1236" s="395"/>
      <c r="AN1236" s="395"/>
      <c r="AO1236" s="395"/>
      <c r="AP1236" s="395"/>
    </row>
    <row r="1237" spans="1:42">
      <c r="A1237" s="395">
        <v>10</v>
      </c>
      <c r="B1237" s="395">
        <v>521</v>
      </c>
      <c r="C1237" s="395">
        <v>2003</v>
      </c>
      <c r="D1237" s="395">
        <v>99</v>
      </c>
      <c r="E1237" s="395">
        <v>99</v>
      </c>
      <c r="F1237" s="395">
        <v>99</v>
      </c>
      <c r="G1237" s="395">
        <v>99</v>
      </c>
      <c r="H1237" s="395">
        <v>99</v>
      </c>
      <c r="I1237" s="395">
        <v>99</v>
      </c>
      <c r="J1237" s="395">
        <v>999</v>
      </c>
      <c r="K1237" s="395">
        <v>99</v>
      </c>
      <c r="L1237" s="395">
        <v>99</v>
      </c>
      <c r="M1237" s="395">
        <v>36</v>
      </c>
      <c r="N1237" s="395">
        <v>99</v>
      </c>
      <c r="O1237" s="395">
        <v>99</v>
      </c>
      <c r="P1237" s="395">
        <v>9999</v>
      </c>
      <c r="Q1237" s="395">
        <v>3</v>
      </c>
      <c r="R1237" s="395">
        <v>4</v>
      </c>
      <c r="S1237" s="395">
        <v>4</v>
      </c>
      <c r="T1237" s="395">
        <v>2</v>
      </c>
      <c r="U1237" s="395">
        <v>36</v>
      </c>
      <c r="V1237" s="395">
        <v>85.02166847237271</v>
      </c>
      <c r="W1237" s="395">
        <v>78.474999999999994</v>
      </c>
      <c r="X1237" s="395">
        <v>0</v>
      </c>
      <c r="Y1237" s="395">
        <v>0</v>
      </c>
      <c r="Z1237" s="395"/>
      <c r="AA1237" s="395">
        <v>6.5606306861459478</v>
      </c>
      <c r="AB1237" s="395">
        <v>0</v>
      </c>
      <c r="AC1237" s="395"/>
      <c r="AD1237" s="395">
        <v>3.1562891823711756E-4</v>
      </c>
      <c r="AE1237" s="395">
        <v>3.2302085830167776E-4</v>
      </c>
      <c r="AF1237" s="395"/>
      <c r="AG1237" s="395"/>
      <c r="AH1237" s="395"/>
      <c r="AI1237" s="395"/>
      <c r="AJ1237" s="395"/>
      <c r="AK1237" s="395"/>
      <c r="AL1237" s="395"/>
      <c r="AM1237" s="395"/>
      <c r="AN1237" s="395"/>
      <c r="AO1237" s="395"/>
      <c r="AP1237" s="395"/>
    </row>
    <row r="1238" spans="1:42">
      <c r="A1238" s="395">
        <v>10</v>
      </c>
      <c r="B1238" s="395">
        <v>522</v>
      </c>
      <c r="C1238" s="395">
        <v>2003</v>
      </c>
      <c r="D1238" s="395">
        <v>99</v>
      </c>
      <c r="E1238" s="395">
        <v>99</v>
      </c>
      <c r="F1238" s="395">
        <v>99</v>
      </c>
      <c r="G1238" s="395">
        <v>99</v>
      </c>
      <c r="H1238" s="395">
        <v>99</v>
      </c>
      <c r="I1238" s="395">
        <v>99</v>
      </c>
      <c r="J1238" s="395">
        <v>999</v>
      </c>
      <c r="K1238" s="395">
        <v>99</v>
      </c>
      <c r="L1238" s="395">
        <v>99</v>
      </c>
      <c r="M1238" s="395">
        <v>37</v>
      </c>
      <c r="N1238" s="395">
        <v>99</v>
      </c>
      <c r="O1238" s="395">
        <v>99</v>
      </c>
      <c r="P1238" s="395">
        <v>9999</v>
      </c>
      <c r="Q1238" s="395">
        <v>11</v>
      </c>
      <c r="R1238" s="395">
        <v>11</v>
      </c>
      <c r="S1238" s="395">
        <v>11</v>
      </c>
      <c r="T1238" s="395">
        <v>2</v>
      </c>
      <c r="U1238" s="395">
        <v>37</v>
      </c>
      <c r="V1238" s="395">
        <v>81.709839456318349</v>
      </c>
      <c r="W1238" s="395">
        <v>75.418181818181822</v>
      </c>
      <c r="X1238" s="395">
        <v>0</v>
      </c>
      <c r="Y1238" s="395">
        <v>0</v>
      </c>
      <c r="Z1238" s="395"/>
      <c r="AA1238" s="395">
        <v>13.418970166543248</v>
      </c>
      <c r="AB1238" s="395">
        <v>0</v>
      </c>
      <c r="AC1238" s="395"/>
      <c r="AD1238" s="395">
        <v>8.679795251520738E-4</v>
      </c>
      <c r="AE1238" s="395">
        <v>8.5370533305852787E-4</v>
      </c>
      <c r="AF1238" s="395"/>
      <c r="AG1238" s="395"/>
      <c r="AH1238" s="395"/>
      <c r="AI1238" s="395"/>
      <c r="AJ1238" s="395"/>
      <c r="AK1238" s="395"/>
      <c r="AL1238" s="395"/>
      <c r="AM1238" s="395"/>
      <c r="AN1238" s="395"/>
      <c r="AO1238" s="395"/>
      <c r="AP1238" s="395"/>
    </row>
    <row r="1239" spans="1:42">
      <c r="A1239" s="395">
        <v>10</v>
      </c>
      <c r="B1239" s="395">
        <v>523</v>
      </c>
      <c r="C1239" s="395">
        <v>2003</v>
      </c>
      <c r="D1239" s="395">
        <v>99</v>
      </c>
      <c r="E1239" s="395">
        <v>99</v>
      </c>
      <c r="F1239" s="395">
        <v>99</v>
      </c>
      <c r="G1239" s="395">
        <v>99</v>
      </c>
      <c r="H1239" s="395">
        <v>99</v>
      </c>
      <c r="I1239" s="395">
        <v>99</v>
      </c>
      <c r="J1239" s="395">
        <v>999</v>
      </c>
      <c r="K1239" s="395">
        <v>99</v>
      </c>
      <c r="L1239" s="395">
        <v>99</v>
      </c>
      <c r="M1239" s="395">
        <v>38</v>
      </c>
      <c r="N1239" s="395">
        <v>99</v>
      </c>
      <c r="O1239" s="395">
        <v>99</v>
      </c>
      <c r="P1239" s="395">
        <v>9999</v>
      </c>
      <c r="Q1239" s="395">
        <v>15</v>
      </c>
      <c r="R1239" s="395">
        <v>17</v>
      </c>
      <c r="S1239" s="395">
        <v>17</v>
      </c>
      <c r="T1239" s="395">
        <v>2</v>
      </c>
      <c r="U1239" s="395">
        <v>38</v>
      </c>
      <c r="V1239" s="395">
        <v>89.305971576062731</v>
      </c>
      <c r="W1239" s="395">
        <v>82.429411764705904</v>
      </c>
      <c r="X1239" s="395">
        <v>0</v>
      </c>
      <c r="Y1239" s="395">
        <v>0</v>
      </c>
      <c r="Z1239" s="395"/>
      <c r="AA1239" s="395">
        <v>16.275559616506239</v>
      </c>
      <c r="AB1239" s="395">
        <v>0</v>
      </c>
      <c r="AC1239" s="395"/>
      <c r="AD1239" s="395">
        <v>1.3414229025077507E-3</v>
      </c>
      <c r="AE1239" s="395">
        <v>1.4420169759099756E-3</v>
      </c>
      <c r="AF1239" s="395"/>
      <c r="AG1239" s="395"/>
      <c r="AH1239" s="395"/>
      <c r="AI1239" s="395"/>
      <c r="AJ1239" s="395"/>
      <c r="AK1239" s="395"/>
      <c r="AL1239" s="395"/>
      <c r="AM1239" s="395"/>
      <c r="AN1239" s="395"/>
      <c r="AO1239" s="395"/>
      <c r="AP1239" s="395"/>
    </row>
    <row r="1240" spans="1:42">
      <c r="A1240" s="395">
        <v>10</v>
      </c>
      <c r="B1240" s="395">
        <v>524</v>
      </c>
      <c r="C1240" s="395">
        <v>2003</v>
      </c>
      <c r="D1240" s="395">
        <v>99</v>
      </c>
      <c r="E1240" s="395">
        <v>99</v>
      </c>
      <c r="F1240" s="395">
        <v>99</v>
      </c>
      <c r="G1240" s="395">
        <v>99</v>
      </c>
      <c r="H1240" s="395">
        <v>99</v>
      </c>
      <c r="I1240" s="395">
        <v>99</v>
      </c>
      <c r="J1240" s="395">
        <v>999</v>
      </c>
      <c r="K1240" s="395">
        <v>99</v>
      </c>
      <c r="L1240" s="395">
        <v>99</v>
      </c>
      <c r="M1240" s="395">
        <v>39</v>
      </c>
      <c r="N1240" s="395">
        <v>99</v>
      </c>
      <c r="O1240" s="395">
        <v>99</v>
      </c>
      <c r="P1240" s="395">
        <v>9999</v>
      </c>
      <c r="Q1240" s="395">
        <v>18</v>
      </c>
      <c r="R1240" s="395">
        <v>19</v>
      </c>
      <c r="S1240" s="395">
        <v>19</v>
      </c>
      <c r="T1240" s="395">
        <v>2</v>
      </c>
      <c r="U1240" s="395">
        <v>39</v>
      </c>
      <c r="V1240" s="395">
        <v>84.353082055083505</v>
      </c>
      <c r="W1240" s="395">
        <v>77.85789473684207</v>
      </c>
      <c r="X1240" s="395">
        <v>0</v>
      </c>
      <c r="Y1240" s="395">
        <v>0</v>
      </c>
      <c r="Z1240" s="395"/>
      <c r="AA1240" s="395">
        <v>13.313559205778295</v>
      </c>
      <c r="AB1240" s="395">
        <v>0</v>
      </c>
      <c r="AC1240" s="395"/>
      <c r="AD1240" s="395">
        <v>1.4992373616263099E-3</v>
      </c>
      <c r="AE1240" s="395">
        <v>1.5222833886131628E-3</v>
      </c>
      <c r="AF1240" s="395"/>
      <c r="AG1240" s="395"/>
      <c r="AH1240" s="395"/>
      <c r="AI1240" s="395"/>
      <c r="AJ1240" s="395"/>
      <c r="AK1240" s="395"/>
      <c r="AL1240" s="395"/>
      <c r="AM1240" s="395"/>
      <c r="AN1240" s="395"/>
      <c r="AO1240" s="395"/>
      <c r="AP1240" s="395"/>
    </row>
    <row r="1241" spans="1:42">
      <c r="A1241" s="395">
        <v>10</v>
      </c>
      <c r="B1241" s="395">
        <v>525</v>
      </c>
      <c r="C1241" s="395">
        <v>2003</v>
      </c>
      <c r="D1241" s="395">
        <v>99</v>
      </c>
      <c r="E1241" s="395">
        <v>99</v>
      </c>
      <c r="F1241" s="395">
        <v>99</v>
      </c>
      <c r="G1241" s="395">
        <v>99</v>
      </c>
      <c r="H1241" s="395">
        <v>99</v>
      </c>
      <c r="I1241" s="395">
        <v>99</v>
      </c>
      <c r="J1241" s="395">
        <v>999</v>
      </c>
      <c r="K1241" s="395">
        <v>99</v>
      </c>
      <c r="L1241" s="395">
        <v>99</v>
      </c>
      <c r="M1241" s="395">
        <v>40</v>
      </c>
      <c r="N1241" s="395">
        <v>99</v>
      </c>
      <c r="O1241" s="395">
        <v>99</v>
      </c>
      <c r="P1241" s="395">
        <v>9999</v>
      </c>
      <c r="Q1241" s="395">
        <v>23</v>
      </c>
      <c r="R1241" s="395">
        <v>26</v>
      </c>
      <c r="S1241" s="395">
        <v>26</v>
      </c>
      <c r="T1241" s="395">
        <v>5</v>
      </c>
      <c r="U1241" s="395">
        <v>40</v>
      </c>
      <c r="V1241" s="395">
        <v>82.76939744978749</v>
      </c>
      <c r="W1241" s="395">
        <v>76.396153846153823</v>
      </c>
      <c r="X1241" s="395">
        <v>0</v>
      </c>
      <c r="Y1241" s="395">
        <v>0</v>
      </c>
      <c r="Z1241" s="395"/>
      <c r="AA1241" s="395">
        <v>14.674008439027215</v>
      </c>
      <c r="AB1241" s="395">
        <v>0</v>
      </c>
      <c r="AC1241" s="395"/>
      <c r="AD1241" s="395">
        <v>2.0515879685412651E-3</v>
      </c>
      <c r="AE1241" s="395">
        <v>2.0440150711838879E-3</v>
      </c>
      <c r="AF1241" s="395"/>
      <c r="AG1241" s="395"/>
      <c r="AH1241" s="395"/>
      <c r="AI1241" s="395"/>
      <c r="AJ1241" s="395"/>
      <c r="AK1241" s="395"/>
      <c r="AL1241" s="395"/>
      <c r="AM1241" s="395"/>
      <c r="AN1241" s="395"/>
      <c r="AO1241" s="395"/>
      <c r="AP1241" s="395"/>
    </row>
    <row r="1242" spans="1:42">
      <c r="A1242" s="395">
        <v>10</v>
      </c>
      <c r="B1242" s="395">
        <v>526</v>
      </c>
      <c r="C1242" s="395">
        <v>2003</v>
      </c>
      <c r="D1242" s="395">
        <v>99</v>
      </c>
      <c r="E1242" s="395">
        <v>99</v>
      </c>
      <c r="F1242" s="395">
        <v>99</v>
      </c>
      <c r="G1242" s="395">
        <v>99</v>
      </c>
      <c r="H1242" s="395">
        <v>99</v>
      </c>
      <c r="I1242" s="395">
        <v>99</v>
      </c>
      <c r="J1242" s="395">
        <v>999</v>
      </c>
      <c r="K1242" s="395">
        <v>99</v>
      </c>
      <c r="L1242" s="395">
        <v>99</v>
      </c>
      <c r="M1242" s="395">
        <v>41</v>
      </c>
      <c r="N1242" s="395">
        <v>99</v>
      </c>
      <c r="O1242" s="395">
        <v>99</v>
      </c>
      <c r="P1242" s="395">
        <v>9999</v>
      </c>
      <c r="Q1242" s="395">
        <v>26</v>
      </c>
      <c r="R1242" s="395">
        <v>31</v>
      </c>
      <c r="S1242" s="395">
        <v>31</v>
      </c>
      <c r="T1242" s="395">
        <v>5</v>
      </c>
      <c r="U1242" s="395">
        <v>41</v>
      </c>
      <c r="V1242" s="395">
        <v>88.078845280117477</v>
      </c>
      <c r="W1242" s="395">
        <v>81.296774193548401</v>
      </c>
      <c r="X1242" s="395">
        <v>0</v>
      </c>
      <c r="Y1242" s="395">
        <v>0</v>
      </c>
      <c r="Z1242" s="395"/>
      <c r="AA1242" s="395">
        <v>10.941265005325098</v>
      </c>
      <c r="AB1242" s="395">
        <v>0</v>
      </c>
      <c r="AC1242" s="395"/>
      <c r="AD1242" s="395">
        <v>2.4461241163376622E-3</v>
      </c>
      <c r="AE1242" s="395">
        <v>2.593428375571482E-3</v>
      </c>
      <c r="AF1242" s="395"/>
      <c r="AG1242" s="395"/>
      <c r="AH1242" s="395"/>
      <c r="AI1242" s="395"/>
      <c r="AJ1242" s="395"/>
      <c r="AK1242" s="395"/>
      <c r="AL1242" s="395"/>
      <c r="AM1242" s="395"/>
      <c r="AN1242" s="395"/>
      <c r="AO1242" s="395"/>
      <c r="AP1242" s="395"/>
    </row>
    <row r="1243" spans="1:42">
      <c r="A1243" s="395">
        <v>10</v>
      </c>
      <c r="B1243" s="395">
        <v>527</v>
      </c>
      <c r="C1243" s="395">
        <v>2003</v>
      </c>
      <c r="D1243" s="395">
        <v>99</v>
      </c>
      <c r="E1243" s="395">
        <v>99</v>
      </c>
      <c r="F1243" s="395">
        <v>99</v>
      </c>
      <c r="G1243" s="395">
        <v>99</v>
      </c>
      <c r="H1243" s="395">
        <v>99</v>
      </c>
      <c r="I1243" s="395">
        <v>99</v>
      </c>
      <c r="J1243" s="395">
        <v>999</v>
      </c>
      <c r="K1243" s="395">
        <v>99</v>
      </c>
      <c r="L1243" s="395">
        <v>99</v>
      </c>
      <c r="M1243" s="395">
        <v>42</v>
      </c>
      <c r="N1243" s="395">
        <v>99</v>
      </c>
      <c r="O1243" s="395">
        <v>99</v>
      </c>
      <c r="P1243" s="395">
        <v>9999</v>
      </c>
      <c r="Q1243" s="395">
        <v>56</v>
      </c>
      <c r="R1243" s="395">
        <v>64</v>
      </c>
      <c r="S1243" s="395">
        <v>64</v>
      </c>
      <c r="T1243" s="395">
        <v>5</v>
      </c>
      <c r="U1243" s="395">
        <v>42</v>
      </c>
      <c r="V1243" s="395">
        <v>92.395720476706387</v>
      </c>
      <c r="W1243" s="395">
        <v>85.281249999999986</v>
      </c>
      <c r="X1243" s="395">
        <v>0</v>
      </c>
      <c r="Y1243" s="395">
        <v>0</v>
      </c>
      <c r="Z1243" s="395"/>
      <c r="AA1243" s="395">
        <v>9.6489940375928001</v>
      </c>
      <c r="AB1243" s="395">
        <v>0</v>
      </c>
      <c r="AC1243" s="395"/>
      <c r="AD1243" s="395">
        <v>5.0500626917938819E-3</v>
      </c>
      <c r="AE1243" s="395">
        <v>5.6165907760769582E-3</v>
      </c>
      <c r="AF1243" s="395"/>
      <c r="AG1243" s="395"/>
      <c r="AH1243" s="395"/>
      <c r="AI1243" s="395"/>
      <c r="AJ1243" s="395"/>
      <c r="AK1243" s="395"/>
      <c r="AL1243" s="395"/>
      <c r="AM1243" s="395"/>
      <c r="AN1243" s="395"/>
      <c r="AO1243" s="395"/>
      <c r="AP1243" s="395"/>
    </row>
    <row r="1244" spans="1:42">
      <c r="A1244" s="395">
        <v>10</v>
      </c>
      <c r="B1244" s="395">
        <v>528</v>
      </c>
      <c r="C1244" s="395">
        <v>2003</v>
      </c>
      <c r="D1244" s="395">
        <v>99</v>
      </c>
      <c r="E1244" s="395">
        <v>99</v>
      </c>
      <c r="F1244" s="395">
        <v>99</v>
      </c>
      <c r="G1244" s="395">
        <v>99</v>
      </c>
      <c r="H1244" s="395">
        <v>99</v>
      </c>
      <c r="I1244" s="395">
        <v>99</v>
      </c>
      <c r="J1244" s="395">
        <v>999</v>
      </c>
      <c r="K1244" s="395">
        <v>99</v>
      </c>
      <c r="L1244" s="395">
        <v>99</v>
      </c>
      <c r="M1244" s="395">
        <v>43</v>
      </c>
      <c r="N1244" s="395">
        <v>99</v>
      </c>
      <c r="O1244" s="395">
        <v>99</v>
      </c>
      <c r="P1244" s="395">
        <v>9999</v>
      </c>
      <c r="Q1244" s="395">
        <v>110</v>
      </c>
      <c r="R1244" s="395">
        <v>130</v>
      </c>
      <c r="S1244" s="395">
        <v>130</v>
      </c>
      <c r="T1244" s="395">
        <v>5</v>
      </c>
      <c r="U1244" s="395">
        <v>43</v>
      </c>
      <c r="V1244" s="395">
        <v>89.505792149345794</v>
      </c>
      <c r="W1244" s="395">
        <v>82.613846153846225</v>
      </c>
      <c r="X1244" s="395">
        <v>0</v>
      </c>
      <c r="Y1244" s="395">
        <v>0</v>
      </c>
      <c r="Z1244" s="395"/>
      <c r="AA1244" s="395">
        <v>11.337139469942876</v>
      </c>
      <c r="AB1244" s="395">
        <v>0</v>
      </c>
      <c r="AC1244" s="395"/>
      <c r="AD1244" s="395">
        <v>1.0257939842706331E-2</v>
      </c>
      <c r="AE1244" s="395">
        <v>1.1051861783970563E-2</v>
      </c>
      <c r="AF1244" s="395"/>
      <c r="AG1244" s="395"/>
      <c r="AH1244" s="395"/>
      <c r="AI1244" s="395"/>
      <c r="AJ1244" s="395"/>
      <c r="AK1244" s="395"/>
      <c r="AL1244" s="395"/>
      <c r="AM1244" s="395"/>
      <c r="AN1244" s="395"/>
      <c r="AO1244" s="395"/>
      <c r="AP1244" s="395"/>
    </row>
    <row r="1245" spans="1:42">
      <c r="A1245" s="395">
        <v>10</v>
      </c>
      <c r="B1245" s="395">
        <v>529</v>
      </c>
      <c r="C1245" s="395">
        <v>2003</v>
      </c>
      <c r="D1245" s="395">
        <v>99</v>
      </c>
      <c r="E1245" s="395">
        <v>99</v>
      </c>
      <c r="F1245" s="395">
        <v>99</v>
      </c>
      <c r="G1245" s="395">
        <v>99</v>
      </c>
      <c r="H1245" s="395">
        <v>99</v>
      </c>
      <c r="I1245" s="395">
        <v>99</v>
      </c>
      <c r="J1245" s="395">
        <v>999</v>
      </c>
      <c r="K1245" s="395">
        <v>99</v>
      </c>
      <c r="L1245" s="395">
        <v>99</v>
      </c>
      <c r="M1245" s="395">
        <v>44</v>
      </c>
      <c r="N1245" s="395">
        <v>99</v>
      </c>
      <c r="O1245" s="395">
        <v>99</v>
      </c>
      <c r="P1245" s="395">
        <v>9999</v>
      </c>
      <c r="Q1245" s="395">
        <v>195</v>
      </c>
      <c r="R1245" s="395">
        <v>246</v>
      </c>
      <c r="S1245" s="395">
        <v>246</v>
      </c>
      <c r="T1245" s="395">
        <v>5</v>
      </c>
      <c r="U1245" s="395">
        <v>44</v>
      </c>
      <c r="V1245" s="395">
        <v>89.896414132071953</v>
      </c>
      <c r="W1245" s="395">
        <v>82.974390243902448</v>
      </c>
      <c r="X1245" s="395">
        <v>0</v>
      </c>
      <c r="Y1245" s="395">
        <v>0</v>
      </c>
      <c r="Z1245" s="395"/>
      <c r="AA1245" s="395">
        <v>9.0634010420669817</v>
      </c>
      <c r="AB1245" s="395">
        <v>0</v>
      </c>
      <c r="AC1245" s="395"/>
      <c r="AD1245" s="395">
        <v>1.9411178471582753E-2</v>
      </c>
      <c r="AE1245" s="395">
        <v>2.1004794053508625E-2</v>
      </c>
      <c r="AF1245" s="395"/>
      <c r="AG1245" s="395"/>
      <c r="AH1245" s="395"/>
      <c r="AI1245" s="395"/>
      <c r="AJ1245" s="395"/>
      <c r="AK1245" s="395"/>
      <c r="AL1245" s="395"/>
      <c r="AM1245" s="395"/>
      <c r="AN1245" s="395"/>
      <c r="AO1245" s="395"/>
      <c r="AP1245" s="395"/>
    </row>
    <row r="1246" spans="1:42">
      <c r="A1246" s="395">
        <v>10</v>
      </c>
      <c r="B1246" s="395">
        <v>530</v>
      </c>
      <c r="C1246" s="395">
        <v>2003</v>
      </c>
      <c r="D1246" s="395">
        <v>99</v>
      </c>
      <c r="E1246" s="395">
        <v>99</v>
      </c>
      <c r="F1246" s="395">
        <v>99</v>
      </c>
      <c r="G1246" s="395">
        <v>99</v>
      </c>
      <c r="H1246" s="395">
        <v>99</v>
      </c>
      <c r="I1246" s="395">
        <v>99</v>
      </c>
      <c r="J1246" s="395">
        <v>999</v>
      </c>
      <c r="K1246" s="395">
        <v>99</v>
      </c>
      <c r="L1246" s="395">
        <v>99</v>
      </c>
      <c r="M1246" s="395">
        <v>45</v>
      </c>
      <c r="N1246" s="395">
        <v>99</v>
      </c>
      <c r="O1246" s="395">
        <v>99</v>
      </c>
      <c r="P1246" s="395">
        <v>9999</v>
      </c>
      <c r="Q1246" s="395">
        <v>341</v>
      </c>
      <c r="R1246" s="395">
        <v>491</v>
      </c>
      <c r="S1246" s="395">
        <v>491</v>
      </c>
      <c r="T1246" s="395">
        <v>8</v>
      </c>
      <c r="U1246" s="395">
        <v>45</v>
      </c>
      <c r="V1246" s="395">
        <v>89.850681718384934</v>
      </c>
      <c r="W1246" s="395">
        <v>82.932179226069252</v>
      </c>
      <c r="X1246" s="395">
        <v>0</v>
      </c>
      <c r="Y1246" s="395">
        <v>0</v>
      </c>
      <c r="Z1246" s="395"/>
      <c r="AA1246" s="395">
        <v>9.2769288285106075</v>
      </c>
      <c r="AB1246" s="395">
        <v>0</v>
      </c>
      <c r="AC1246" s="395"/>
      <c r="AD1246" s="395">
        <v>3.8743449713606201E-2</v>
      </c>
      <c r="AE1246" s="395">
        <v>4.1902874940384943E-2</v>
      </c>
      <c r="AF1246" s="395"/>
      <c r="AG1246" s="395"/>
      <c r="AH1246" s="395"/>
      <c r="AI1246" s="395"/>
      <c r="AJ1246" s="395"/>
      <c r="AK1246" s="395"/>
      <c r="AL1246" s="395"/>
      <c r="AM1246" s="395"/>
      <c r="AN1246" s="395"/>
      <c r="AO1246" s="395"/>
      <c r="AP1246" s="395"/>
    </row>
    <row r="1247" spans="1:42">
      <c r="A1247" s="395">
        <v>10</v>
      </c>
      <c r="B1247" s="395">
        <v>531</v>
      </c>
      <c r="C1247" s="395">
        <v>2003</v>
      </c>
      <c r="D1247" s="395">
        <v>99</v>
      </c>
      <c r="E1247" s="395">
        <v>99</v>
      </c>
      <c r="F1247" s="395">
        <v>99</v>
      </c>
      <c r="G1247" s="395">
        <v>99</v>
      </c>
      <c r="H1247" s="395">
        <v>99</v>
      </c>
      <c r="I1247" s="395">
        <v>99</v>
      </c>
      <c r="J1247" s="395">
        <v>999</v>
      </c>
      <c r="K1247" s="395">
        <v>99</v>
      </c>
      <c r="L1247" s="395">
        <v>99</v>
      </c>
      <c r="M1247" s="395">
        <v>46</v>
      </c>
      <c r="N1247" s="395">
        <v>99</v>
      </c>
      <c r="O1247" s="395">
        <v>99</v>
      </c>
      <c r="P1247" s="395">
        <v>9999</v>
      </c>
      <c r="Q1247" s="395">
        <v>529</v>
      </c>
      <c r="R1247" s="395">
        <v>881</v>
      </c>
      <c r="S1247" s="395">
        <v>881</v>
      </c>
      <c r="T1247" s="395">
        <v>8</v>
      </c>
      <c r="U1247" s="395">
        <v>46</v>
      </c>
      <c r="V1247" s="395">
        <v>89.450454582906389</v>
      </c>
      <c r="W1247" s="395">
        <v>82.562769580022717</v>
      </c>
      <c r="X1247" s="395">
        <v>0</v>
      </c>
      <c r="Y1247" s="395">
        <v>0</v>
      </c>
      <c r="Z1247" s="395"/>
      <c r="AA1247" s="395">
        <v>8.8473636929767814</v>
      </c>
      <c r="AB1247" s="395">
        <v>0</v>
      </c>
      <c r="AC1247" s="395"/>
      <c r="AD1247" s="395">
        <v>6.9517269241725202E-2</v>
      </c>
      <c r="AE1247" s="395">
        <v>7.485131120412801E-2</v>
      </c>
      <c r="AF1247" s="395"/>
      <c r="AG1247" s="395"/>
      <c r="AH1247" s="395"/>
      <c r="AI1247" s="395"/>
      <c r="AJ1247" s="395"/>
      <c r="AK1247" s="395"/>
      <c r="AL1247" s="395"/>
      <c r="AM1247" s="395"/>
      <c r="AN1247" s="395"/>
      <c r="AO1247" s="395"/>
      <c r="AP1247" s="395"/>
    </row>
    <row r="1248" spans="1:42">
      <c r="A1248" s="395">
        <v>10</v>
      </c>
      <c r="B1248" s="395">
        <v>532</v>
      </c>
      <c r="C1248" s="395">
        <v>2003</v>
      </c>
      <c r="D1248" s="395">
        <v>99</v>
      </c>
      <c r="E1248" s="395">
        <v>99</v>
      </c>
      <c r="F1248" s="395">
        <v>99</v>
      </c>
      <c r="G1248" s="395">
        <v>99</v>
      </c>
      <c r="H1248" s="395">
        <v>99</v>
      </c>
      <c r="I1248" s="395">
        <v>99</v>
      </c>
      <c r="J1248" s="395">
        <v>999</v>
      </c>
      <c r="K1248" s="395">
        <v>99</v>
      </c>
      <c r="L1248" s="395">
        <v>99</v>
      </c>
      <c r="M1248" s="395">
        <v>47</v>
      </c>
      <c r="N1248" s="395">
        <v>99</v>
      </c>
      <c r="O1248" s="395">
        <v>99</v>
      </c>
      <c r="P1248" s="395">
        <v>9999</v>
      </c>
      <c r="Q1248" s="395">
        <v>873</v>
      </c>
      <c r="R1248" s="395">
        <v>1725</v>
      </c>
      <c r="S1248" s="395">
        <v>1725</v>
      </c>
      <c r="T1248" s="395">
        <v>8</v>
      </c>
      <c r="U1248" s="395">
        <v>47</v>
      </c>
      <c r="V1248" s="395">
        <v>88.879237521001315</v>
      </c>
      <c r="W1248" s="395">
        <v>82.035536231884052</v>
      </c>
      <c r="X1248" s="395">
        <v>0</v>
      </c>
      <c r="Y1248" s="395">
        <v>0</v>
      </c>
      <c r="Z1248" s="395"/>
      <c r="AA1248" s="395">
        <v>8.477328387912392</v>
      </c>
      <c r="AB1248" s="395">
        <v>0</v>
      </c>
      <c r="AC1248" s="395"/>
      <c r="AD1248" s="395">
        <v>0.13611497098975703</v>
      </c>
      <c r="AE1248" s="395">
        <v>0.14562313343544508</v>
      </c>
      <c r="AF1248" s="395"/>
      <c r="AG1248" s="395"/>
      <c r="AH1248" s="395"/>
      <c r="AI1248" s="395"/>
      <c r="AJ1248" s="395"/>
      <c r="AK1248" s="395"/>
      <c r="AL1248" s="395"/>
      <c r="AM1248" s="395"/>
      <c r="AN1248" s="395"/>
      <c r="AO1248" s="395"/>
      <c r="AP1248" s="395"/>
    </row>
    <row r="1249" spans="1:42">
      <c r="A1249" s="395">
        <v>10</v>
      </c>
      <c r="B1249" s="395">
        <v>533</v>
      </c>
      <c r="C1249" s="395">
        <v>2003</v>
      </c>
      <c r="D1249" s="395">
        <v>99</v>
      </c>
      <c r="E1249" s="395">
        <v>99</v>
      </c>
      <c r="F1249" s="395">
        <v>99</v>
      </c>
      <c r="G1249" s="395">
        <v>99</v>
      </c>
      <c r="H1249" s="395">
        <v>99</v>
      </c>
      <c r="I1249" s="395">
        <v>99</v>
      </c>
      <c r="J1249" s="395">
        <v>999</v>
      </c>
      <c r="K1249" s="395">
        <v>99</v>
      </c>
      <c r="L1249" s="395">
        <v>99</v>
      </c>
      <c r="M1249" s="395">
        <v>48</v>
      </c>
      <c r="N1249" s="395">
        <v>99</v>
      </c>
      <c r="O1249" s="395">
        <v>99</v>
      </c>
      <c r="P1249" s="395">
        <v>9999</v>
      </c>
      <c r="Q1249" s="395">
        <v>1349</v>
      </c>
      <c r="R1249" s="395">
        <v>3380</v>
      </c>
      <c r="S1249" s="395">
        <v>3380</v>
      </c>
      <c r="T1249" s="395">
        <v>8.0017751479289938</v>
      </c>
      <c r="U1249" s="395">
        <v>48</v>
      </c>
      <c r="V1249" s="395">
        <v>88.436183784546074</v>
      </c>
      <c r="W1249" s="395">
        <v>81.626597633136385</v>
      </c>
      <c r="X1249" s="395">
        <v>0</v>
      </c>
      <c r="Y1249" s="395">
        <v>0</v>
      </c>
      <c r="Z1249" s="395"/>
      <c r="AA1249" s="395">
        <v>8.1718114653381413</v>
      </c>
      <c r="AB1249" s="395">
        <v>0</v>
      </c>
      <c r="AC1249" s="395"/>
      <c r="AD1249" s="395">
        <v>0.26670643591036458</v>
      </c>
      <c r="AE1249" s="395">
        <v>0.28391454750439887</v>
      </c>
      <c r="AF1249" s="395"/>
      <c r="AG1249" s="395"/>
      <c r="AH1249" s="395"/>
      <c r="AI1249" s="395"/>
      <c r="AJ1249" s="395"/>
      <c r="AK1249" s="395"/>
      <c r="AL1249" s="395"/>
      <c r="AM1249" s="395"/>
      <c r="AN1249" s="395"/>
      <c r="AO1249" s="395"/>
      <c r="AP1249" s="395"/>
    </row>
    <row r="1250" spans="1:42">
      <c r="A1250" s="395">
        <v>10</v>
      </c>
      <c r="B1250" s="395">
        <v>534</v>
      </c>
      <c r="C1250" s="395">
        <v>2003</v>
      </c>
      <c r="D1250" s="395">
        <v>99</v>
      </c>
      <c r="E1250" s="395">
        <v>99</v>
      </c>
      <c r="F1250" s="395">
        <v>99</v>
      </c>
      <c r="G1250" s="395">
        <v>99</v>
      </c>
      <c r="H1250" s="395">
        <v>99</v>
      </c>
      <c r="I1250" s="395">
        <v>99</v>
      </c>
      <c r="J1250" s="395">
        <v>999</v>
      </c>
      <c r="K1250" s="395">
        <v>99</v>
      </c>
      <c r="L1250" s="395">
        <v>99</v>
      </c>
      <c r="M1250" s="395">
        <v>49</v>
      </c>
      <c r="N1250" s="395">
        <v>99</v>
      </c>
      <c r="O1250" s="395">
        <v>99</v>
      </c>
      <c r="P1250" s="395">
        <v>9999</v>
      </c>
      <c r="Q1250" s="395">
        <v>1873</v>
      </c>
      <c r="R1250" s="395">
        <v>6720</v>
      </c>
      <c r="S1250" s="395">
        <v>6720</v>
      </c>
      <c r="T1250" s="395">
        <v>7.9995535714285744</v>
      </c>
      <c r="U1250" s="395">
        <v>49</v>
      </c>
      <c r="V1250" s="395">
        <v>87.59931383170813</v>
      </c>
      <c r="W1250" s="395">
        <v>80.854166666666814</v>
      </c>
      <c r="X1250" s="395">
        <v>0</v>
      </c>
      <c r="Y1250" s="395">
        <v>0</v>
      </c>
      <c r="Z1250" s="395"/>
      <c r="AA1250" s="395">
        <v>8.1028076348527147</v>
      </c>
      <c r="AB1250" s="395">
        <v>0</v>
      </c>
      <c r="AC1250" s="395"/>
      <c r="AD1250" s="395">
        <v>0.53025658263835795</v>
      </c>
      <c r="AE1250" s="395">
        <v>0.55912759843782722</v>
      </c>
      <c r="AF1250" s="395"/>
      <c r="AG1250" s="395"/>
      <c r="AH1250" s="395"/>
      <c r="AI1250" s="395"/>
      <c r="AJ1250" s="395"/>
      <c r="AK1250" s="395"/>
      <c r="AL1250" s="395"/>
      <c r="AM1250" s="395"/>
      <c r="AN1250" s="395"/>
      <c r="AO1250" s="395"/>
      <c r="AP1250" s="395"/>
    </row>
    <row r="1251" spans="1:42">
      <c r="A1251" s="395">
        <v>10</v>
      </c>
      <c r="B1251" s="395">
        <v>535</v>
      </c>
      <c r="C1251" s="395">
        <v>2003</v>
      </c>
      <c r="D1251" s="395">
        <v>99</v>
      </c>
      <c r="E1251" s="395">
        <v>99</v>
      </c>
      <c r="F1251" s="395">
        <v>99</v>
      </c>
      <c r="G1251" s="395">
        <v>99</v>
      </c>
      <c r="H1251" s="395">
        <v>99</v>
      </c>
      <c r="I1251" s="395">
        <v>99</v>
      </c>
      <c r="J1251" s="395">
        <v>999</v>
      </c>
      <c r="K1251" s="395">
        <v>99</v>
      </c>
      <c r="L1251" s="395">
        <v>99</v>
      </c>
      <c r="M1251" s="395">
        <v>50</v>
      </c>
      <c r="N1251" s="395">
        <v>99</v>
      </c>
      <c r="O1251" s="395">
        <v>99</v>
      </c>
      <c r="P1251" s="395">
        <v>9999</v>
      </c>
      <c r="Q1251" s="395">
        <v>2348</v>
      </c>
      <c r="R1251" s="395">
        <v>12859</v>
      </c>
      <c r="S1251" s="395">
        <v>12859</v>
      </c>
      <c r="T1251" s="395">
        <v>11</v>
      </c>
      <c r="U1251" s="395">
        <v>50</v>
      </c>
      <c r="V1251" s="395">
        <v>86.92451177059381</v>
      </c>
      <c r="W1251" s="395">
        <v>80.231324364258597</v>
      </c>
      <c r="X1251" s="395">
        <v>0</v>
      </c>
      <c r="Y1251" s="395">
        <v>0</v>
      </c>
      <c r="Z1251" s="395"/>
      <c r="AA1251" s="395">
        <v>7.9911312656915428</v>
      </c>
      <c r="AB1251" s="395">
        <v>0</v>
      </c>
      <c r="AC1251" s="395"/>
      <c r="AD1251" s="395">
        <v>1.0146680649027748</v>
      </c>
      <c r="AE1251" s="395">
        <v>1.0616721095801422</v>
      </c>
      <c r="AF1251" s="395"/>
      <c r="AG1251" s="395"/>
      <c r="AH1251" s="395"/>
      <c r="AI1251" s="395"/>
      <c r="AJ1251" s="395"/>
      <c r="AK1251" s="395"/>
      <c r="AL1251" s="395"/>
      <c r="AM1251" s="395"/>
      <c r="AN1251" s="395"/>
      <c r="AO1251" s="395"/>
      <c r="AP1251" s="395"/>
    </row>
    <row r="1252" spans="1:42">
      <c r="A1252" s="395">
        <v>10</v>
      </c>
      <c r="B1252" s="395">
        <v>536</v>
      </c>
      <c r="C1252" s="395">
        <v>2003</v>
      </c>
      <c r="D1252" s="395">
        <v>99</v>
      </c>
      <c r="E1252" s="395">
        <v>99</v>
      </c>
      <c r="F1252" s="395">
        <v>99</v>
      </c>
      <c r="G1252" s="395">
        <v>99</v>
      </c>
      <c r="H1252" s="395">
        <v>99</v>
      </c>
      <c r="I1252" s="395">
        <v>99</v>
      </c>
      <c r="J1252" s="395">
        <v>999</v>
      </c>
      <c r="K1252" s="395">
        <v>99</v>
      </c>
      <c r="L1252" s="395">
        <v>99</v>
      </c>
      <c r="M1252" s="395">
        <v>51</v>
      </c>
      <c r="N1252" s="395">
        <v>99</v>
      </c>
      <c r="O1252" s="395">
        <v>99</v>
      </c>
      <c r="P1252" s="395">
        <v>9999</v>
      </c>
      <c r="Q1252" s="395">
        <v>2769</v>
      </c>
      <c r="R1252" s="395">
        <v>23342</v>
      </c>
      <c r="S1252" s="395">
        <v>23342</v>
      </c>
      <c r="T1252" s="395">
        <v>11.000128523691203</v>
      </c>
      <c r="U1252" s="395">
        <v>51</v>
      </c>
      <c r="V1252" s="395">
        <v>86.157548230266542</v>
      </c>
      <c r="W1252" s="395">
        <v>79.523417016536939</v>
      </c>
      <c r="X1252" s="395">
        <v>0</v>
      </c>
      <c r="Y1252" s="395">
        <v>0</v>
      </c>
      <c r="Z1252" s="395"/>
      <c r="AA1252" s="395">
        <v>7.7241873922419026</v>
      </c>
      <c r="AB1252" s="395">
        <v>0</v>
      </c>
      <c r="AC1252" s="395"/>
      <c r="AD1252" s="395">
        <v>1.8418525523727016</v>
      </c>
      <c r="AE1252" s="395">
        <v>1.9101714454352716</v>
      </c>
      <c r="AF1252" s="395"/>
      <c r="AG1252" s="395"/>
      <c r="AH1252" s="395"/>
      <c r="AI1252" s="395"/>
      <c r="AJ1252" s="395"/>
      <c r="AK1252" s="395"/>
      <c r="AL1252" s="395"/>
      <c r="AM1252" s="395"/>
      <c r="AN1252" s="395"/>
      <c r="AO1252" s="395"/>
      <c r="AP1252" s="395"/>
    </row>
    <row r="1253" spans="1:42">
      <c r="A1253" s="395">
        <v>10</v>
      </c>
      <c r="B1253" s="395">
        <v>537</v>
      </c>
      <c r="C1253" s="395">
        <v>2003</v>
      </c>
      <c r="D1253" s="395">
        <v>99</v>
      </c>
      <c r="E1253" s="395">
        <v>99</v>
      </c>
      <c r="F1253" s="395">
        <v>99</v>
      </c>
      <c r="G1253" s="395">
        <v>99</v>
      </c>
      <c r="H1253" s="395">
        <v>99</v>
      </c>
      <c r="I1253" s="395">
        <v>99</v>
      </c>
      <c r="J1253" s="395">
        <v>999</v>
      </c>
      <c r="K1253" s="395">
        <v>99</v>
      </c>
      <c r="L1253" s="395">
        <v>99</v>
      </c>
      <c r="M1253" s="395">
        <v>52</v>
      </c>
      <c r="N1253" s="395">
        <v>99</v>
      </c>
      <c r="O1253" s="395">
        <v>99</v>
      </c>
      <c r="P1253" s="395">
        <v>9999</v>
      </c>
      <c r="Q1253" s="395">
        <v>3142</v>
      </c>
      <c r="R1253" s="395">
        <v>42629</v>
      </c>
      <c r="S1253" s="395">
        <v>42629</v>
      </c>
      <c r="T1253" s="395">
        <v>11.000281498510406</v>
      </c>
      <c r="U1253" s="395">
        <v>52</v>
      </c>
      <c r="V1253" s="395">
        <v>85.57790060820318</v>
      </c>
      <c r="W1253" s="395">
        <v>78.988402261371547</v>
      </c>
      <c r="X1253" s="395">
        <v>0</v>
      </c>
      <c r="Y1253" s="395">
        <v>0</v>
      </c>
      <c r="Z1253" s="395"/>
      <c r="AA1253" s="395">
        <v>7.4972143615627314</v>
      </c>
      <c r="AB1253" s="395">
        <v>0</v>
      </c>
      <c r="AC1253" s="395"/>
      <c r="AD1253" s="395">
        <v>3.363736288882524</v>
      </c>
      <c r="AE1253" s="395">
        <v>3.4650357942099208</v>
      </c>
      <c r="AF1253" s="395"/>
      <c r="AG1253" s="395"/>
      <c r="AH1253" s="395"/>
      <c r="AI1253" s="395"/>
      <c r="AJ1253" s="395"/>
      <c r="AK1253" s="395"/>
      <c r="AL1253" s="395"/>
      <c r="AM1253" s="395"/>
      <c r="AN1253" s="395"/>
      <c r="AO1253" s="395"/>
      <c r="AP1253" s="395"/>
    </row>
    <row r="1254" spans="1:42">
      <c r="A1254" s="395">
        <v>10</v>
      </c>
      <c r="B1254" s="395">
        <v>538</v>
      </c>
      <c r="C1254" s="395">
        <v>2003</v>
      </c>
      <c r="D1254" s="395">
        <v>99</v>
      </c>
      <c r="E1254" s="395">
        <v>99</v>
      </c>
      <c r="F1254" s="395">
        <v>99</v>
      </c>
      <c r="G1254" s="395">
        <v>99</v>
      </c>
      <c r="H1254" s="395">
        <v>99</v>
      </c>
      <c r="I1254" s="395">
        <v>99</v>
      </c>
      <c r="J1254" s="395">
        <v>999</v>
      </c>
      <c r="K1254" s="395">
        <v>99</v>
      </c>
      <c r="L1254" s="395">
        <v>99</v>
      </c>
      <c r="M1254" s="395">
        <v>53</v>
      </c>
      <c r="N1254" s="395">
        <v>99</v>
      </c>
      <c r="O1254" s="395">
        <v>99</v>
      </c>
      <c r="P1254" s="395">
        <v>9999</v>
      </c>
      <c r="Q1254" s="395">
        <v>3389</v>
      </c>
      <c r="R1254" s="395">
        <v>70048</v>
      </c>
      <c r="S1254" s="395">
        <v>70047</v>
      </c>
      <c r="T1254" s="395">
        <v>11.000042827775237</v>
      </c>
      <c r="U1254" s="395">
        <v>53.000756634830893</v>
      </c>
      <c r="V1254" s="395">
        <v>84.940269403698593</v>
      </c>
      <c r="W1254" s="395">
        <v>78.399368995103487</v>
      </c>
      <c r="X1254" s="395">
        <v>0</v>
      </c>
      <c r="Y1254" s="395">
        <v>0</v>
      </c>
      <c r="Z1254" s="395"/>
      <c r="AA1254" s="395">
        <v>7.5092495888390749</v>
      </c>
      <c r="AB1254" s="395"/>
      <c r="AC1254" s="395"/>
      <c r="AD1254" s="395">
        <v>5.5272936161684081</v>
      </c>
      <c r="AE1254" s="395">
        <v>5.6512088566306007</v>
      </c>
      <c r="AF1254" s="395"/>
      <c r="AG1254" s="395"/>
      <c r="AH1254" s="395"/>
      <c r="AI1254" s="395"/>
      <c r="AJ1254" s="395"/>
      <c r="AK1254" s="395"/>
      <c r="AL1254" s="395"/>
      <c r="AM1254" s="395"/>
      <c r="AN1254" s="395"/>
      <c r="AO1254" s="395"/>
      <c r="AP1254" s="395"/>
    </row>
    <row r="1255" spans="1:42">
      <c r="A1255" s="395">
        <v>10</v>
      </c>
      <c r="B1255" s="395">
        <v>539</v>
      </c>
      <c r="C1255" s="395">
        <v>2003</v>
      </c>
      <c r="D1255" s="395">
        <v>99</v>
      </c>
      <c r="E1255" s="395">
        <v>99</v>
      </c>
      <c r="F1255" s="395">
        <v>99</v>
      </c>
      <c r="G1255" s="395">
        <v>99</v>
      </c>
      <c r="H1255" s="395">
        <v>99</v>
      </c>
      <c r="I1255" s="395">
        <v>99</v>
      </c>
      <c r="J1255" s="395">
        <v>999</v>
      </c>
      <c r="K1255" s="395">
        <v>99</v>
      </c>
      <c r="L1255" s="395">
        <v>99</v>
      </c>
      <c r="M1255" s="395">
        <v>54</v>
      </c>
      <c r="N1255" s="395">
        <v>99</v>
      </c>
      <c r="O1255" s="395">
        <v>99</v>
      </c>
      <c r="P1255" s="395">
        <v>9999</v>
      </c>
      <c r="Q1255" s="395">
        <v>3564</v>
      </c>
      <c r="R1255" s="395">
        <v>109827</v>
      </c>
      <c r="S1255" s="395">
        <v>109825</v>
      </c>
      <c r="T1255" s="395">
        <v>11.000245841186601</v>
      </c>
      <c r="U1255" s="395">
        <v>54.000983382654198</v>
      </c>
      <c r="V1255" s="395">
        <v>84.289288163801587</v>
      </c>
      <c r="W1255" s="395">
        <v>77.798343728658537</v>
      </c>
      <c r="X1255" s="395">
        <v>0</v>
      </c>
      <c r="Y1255" s="395">
        <v>0</v>
      </c>
      <c r="Z1255" s="395"/>
      <c r="AA1255" s="395">
        <v>7.3765434702949504</v>
      </c>
      <c r="AB1255" s="395"/>
      <c r="AC1255" s="395"/>
      <c r="AD1255" s="395">
        <v>8.6661443008069821</v>
      </c>
      <c r="AE1255" s="395">
        <v>8.7924683621084174</v>
      </c>
      <c r="AF1255" s="395"/>
      <c r="AG1255" s="395"/>
      <c r="AH1255" s="395"/>
      <c r="AI1255" s="395"/>
      <c r="AJ1255" s="395"/>
      <c r="AK1255" s="395"/>
      <c r="AL1255" s="395"/>
      <c r="AM1255" s="395"/>
      <c r="AN1255" s="395"/>
      <c r="AO1255" s="395"/>
      <c r="AP1255" s="395"/>
    </row>
    <row r="1256" spans="1:42">
      <c r="A1256" s="395">
        <v>10</v>
      </c>
      <c r="B1256" s="395">
        <v>540</v>
      </c>
      <c r="C1256" s="395">
        <v>2003</v>
      </c>
      <c r="D1256" s="395">
        <v>99</v>
      </c>
      <c r="E1256" s="395">
        <v>99</v>
      </c>
      <c r="F1256" s="395">
        <v>99</v>
      </c>
      <c r="G1256" s="395">
        <v>99</v>
      </c>
      <c r="H1256" s="395">
        <v>99</v>
      </c>
      <c r="I1256" s="395">
        <v>99</v>
      </c>
      <c r="J1256" s="395">
        <v>999</v>
      </c>
      <c r="K1256" s="395">
        <v>99</v>
      </c>
      <c r="L1256" s="395">
        <v>99</v>
      </c>
      <c r="M1256" s="395">
        <v>55</v>
      </c>
      <c r="N1256" s="395">
        <v>99</v>
      </c>
      <c r="O1256" s="395">
        <v>99</v>
      </c>
      <c r="P1256" s="395">
        <v>9999</v>
      </c>
      <c r="Q1256" s="395">
        <v>3666</v>
      </c>
      <c r="R1256" s="395">
        <v>152820</v>
      </c>
      <c r="S1256" s="395">
        <v>152782</v>
      </c>
      <c r="T1256" s="395">
        <v>13.999744797801331</v>
      </c>
      <c r="U1256" s="395">
        <v>55.013679621945002</v>
      </c>
      <c r="V1256" s="395">
        <v>83.796159585148885</v>
      </c>
      <c r="W1256" s="395">
        <v>77.334897435561885</v>
      </c>
      <c r="X1256" s="395">
        <v>0</v>
      </c>
      <c r="Y1256" s="395">
        <v>0</v>
      </c>
      <c r="Z1256" s="395"/>
      <c r="AA1256" s="395">
        <v>7.4322317069006179</v>
      </c>
      <c r="AB1256" s="395"/>
      <c r="AC1256" s="395"/>
      <c r="AD1256" s="395">
        <v>12.058602821249083</v>
      </c>
      <c r="AE1256" s="395">
        <v>12.158694761601598</v>
      </c>
      <c r="AF1256" s="395"/>
      <c r="AG1256" s="395"/>
      <c r="AH1256" s="395"/>
      <c r="AI1256" s="395"/>
      <c r="AJ1256" s="395"/>
      <c r="AK1256" s="395"/>
      <c r="AL1256" s="395"/>
      <c r="AM1256" s="395"/>
      <c r="AN1256" s="395"/>
      <c r="AO1256" s="395"/>
      <c r="AP1256" s="395"/>
    </row>
    <row r="1257" spans="1:42">
      <c r="A1257" s="395">
        <v>10</v>
      </c>
      <c r="B1257" s="395">
        <v>541</v>
      </c>
      <c r="C1257" s="395">
        <v>2003</v>
      </c>
      <c r="D1257" s="395">
        <v>99</v>
      </c>
      <c r="E1257" s="395">
        <v>99</v>
      </c>
      <c r="F1257" s="395">
        <v>99</v>
      </c>
      <c r="G1257" s="395">
        <v>99</v>
      </c>
      <c r="H1257" s="395">
        <v>99</v>
      </c>
      <c r="I1257" s="395">
        <v>99</v>
      </c>
      <c r="J1257" s="395">
        <v>999</v>
      </c>
      <c r="K1257" s="395">
        <v>99</v>
      </c>
      <c r="L1257" s="395">
        <v>99</v>
      </c>
      <c r="M1257" s="395">
        <v>56</v>
      </c>
      <c r="N1257" s="395">
        <v>99</v>
      </c>
      <c r="O1257" s="395">
        <v>99</v>
      </c>
      <c r="P1257" s="395">
        <v>9999</v>
      </c>
      <c r="Q1257" s="395">
        <v>3706</v>
      </c>
      <c r="R1257" s="395">
        <v>186822</v>
      </c>
      <c r="S1257" s="395">
        <v>186819</v>
      </c>
      <c r="T1257" s="395">
        <v>13.999887593538237</v>
      </c>
      <c r="U1257" s="395">
        <v>56.000899266134589</v>
      </c>
      <c r="V1257" s="395">
        <v>83.217892890774053</v>
      </c>
      <c r="W1257" s="395">
        <v>76.80953275630344</v>
      </c>
      <c r="X1257" s="395">
        <v>0</v>
      </c>
      <c r="Y1257" s="395">
        <v>0</v>
      </c>
      <c r="Z1257" s="395"/>
      <c r="AA1257" s="395">
        <v>7.4955147548612846</v>
      </c>
      <c r="AB1257" s="395"/>
      <c r="AC1257" s="395"/>
      <c r="AD1257" s="395">
        <v>14.741606440723706</v>
      </c>
      <c r="AE1257" s="395">
        <v>14.766426817727936</v>
      </c>
      <c r="AF1257" s="395"/>
      <c r="AG1257" s="395"/>
      <c r="AH1257" s="395"/>
      <c r="AI1257" s="395"/>
      <c r="AJ1257" s="395"/>
      <c r="AK1257" s="395"/>
      <c r="AL1257" s="395"/>
      <c r="AM1257" s="395"/>
      <c r="AN1257" s="395"/>
      <c r="AO1257" s="395"/>
      <c r="AP1257" s="395"/>
    </row>
    <row r="1258" spans="1:42">
      <c r="A1258" s="395">
        <v>10</v>
      </c>
      <c r="B1258" s="395">
        <v>542</v>
      </c>
      <c r="C1258" s="395">
        <v>2003</v>
      </c>
      <c r="D1258" s="395">
        <v>99</v>
      </c>
      <c r="E1258" s="395">
        <v>99</v>
      </c>
      <c r="F1258" s="395">
        <v>99</v>
      </c>
      <c r="G1258" s="395">
        <v>99</v>
      </c>
      <c r="H1258" s="395">
        <v>99</v>
      </c>
      <c r="I1258" s="395">
        <v>99</v>
      </c>
      <c r="J1258" s="395">
        <v>999</v>
      </c>
      <c r="K1258" s="395">
        <v>99</v>
      </c>
      <c r="L1258" s="395">
        <v>99</v>
      </c>
      <c r="M1258" s="395">
        <v>57</v>
      </c>
      <c r="N1258" s="395">
        <v>99</v>
      </c>
      <c r="O1258" s="395">
        <v>99</v>
      </c>
      <c r="P1258" s="395">
        <v>9999</v>
      </c>
      <c r="Q1258" s="395">
        <v>3745</v>
      </c>
      <c r="R1258" s="395">
        <v>201000</v>
      </c>
      <c r="S1258" s="395">
        <v>200993</v>
      </c>
      <c r="T1258" s="395">
        <v>13.999940298507459</v>
      </c>
      <c r="U1258" s="395">
        <v>57.001985143761239</v>
      </c>
      <c r="V1258" s="395">
        <v>82.760463205926939</v>
      </c>
      <c r="W1258" s="395">
        <v>76.386562716113886</v>
      </c>
      <c r="X1258" s="395">
        <v>0</v>
      </c>
      <c r="Y1258" s="395">
        <v>0</v>
      </c>
      <c r="Z1258" s="395"/>
      <c r="AA1258" s="395">
        <v>7.6248881440431138</v>
      </c>
      <c r="AB1258" s="395"/>
      <c r="AC1258" s="395"/>
      <c r="AD1258" s="395">
        <v>15.860353141415164</v>
      </c>
      <c r="AE1258" s="395">
        <v>15.79927474397809</v>
      </c>
      <c r="AF1258" s="395"/>
      <c r="AG1258" s="395"/>
      <c r="AH1258" s="395"/>
      <c r="AI1258" s="395"/>
      <c r="AJ1258" s="395"/>
      <c r="AK1258" s="395"/>
      <c r="AL1258" s="395"/>
      <c r="AM1258" s="395"/>
      <c r="AN1258" s="395"/>
      <c r="AO1258" s="395"/>
      <c r="AP1258" s="395"/>
    </row>
    <row r="1259" spans="1:42">
      <c r="A1259" s="395">
        <v>10</v>
      </c>
      <c r="B1259" s="395">
        <v>543</v>
      </c>
      <c r="C1259" s="395">
        <v>2003</v>
      </c>
      <c r="D1259" s="395">
        <v>99</v>
      </c>
      <c r="E1259" s="395">
        <v>99</v>
      </c>
      <c r="F1259" s="395">
        <v>99</v>
      </c>
      <c r="G1259" s="395">
        <v>99</v>
      </c>
      <c r="H1259" s="395">
        <v>99</v>
      </c>
      <c r="I1259" s="395">
        <v>99</v>
      </c>
      <c r="J1259" s="395">
        <v>999</v>
      </c>
      <c r="K1259" s="395">
        <v>99</v>
      </c>
      <c r="L1259" s="395">
        <v>99</v>
      </c>
      <c r="M1259" s="395">
        <v>58</v>
      </c>
      <c r="N1259" s="395">
        <v>99</v>
      </c>
      <c r="O1259" s="395">
        <v>99</v>
      </c>
      <c r="P1259" s="395">
        <v>9999</v>
      </c>
      <c r="Q1259" s="395">
        <v>3716</v>
      </c>
      <c r="R1259" s="395">
        <v>184975</v>
      </c>
      <c r="S1259" s="395">
        <v>184966</v>
      </c>
      <c r="T1259" s="395">
        <v>14.000032436815784</v>
      </c>
      <c r="U1259" s="395">
        <v>58.002822140285247</v>
      </c>
      <c r="V1259" s="395">
        <v>82.133148092024626</v>
      </c>
      <c r="W1259" s="395">
        <v>75.807240790198875</v>
      </c>
      <c r="X1259" s="395">
        <v>0</v>
      </c>
      <c r="Y1259" s="395">
        <v>0</v>
      </c>
      <c r="Z1259" s="395"/>
      <c r="AA1259" s="395">
        <v>7.8284838295381149</v>
      </c>
      <c r="AB1259" s="395"/>
      <c r="AC1259" s="395"/>
      <c r="AD1259" s="395">
        <v>14.595864787727717</v>
      </c>
      <c r="AE1259" s="395">
        <v>14.429186455698988</v>
      </c>
      <c r="AF1259" s="395"/>
      <c r="AG1259" s="395"/>
      <c r="AH1259" s="395"/>
      <c r="AI1259" s="395"/>
      <c r="AJ1259" s="395"/>
      <c r="AK1259" s="395"/>
      <c r="AL1259" s="395"/>
      <c r="AM1259" s="395"/>
      <c r="AN1259" s="395"/>
      <c r="AO1259" s="395"/>
      <c r="AP1259" s="395"/>
    </row>
    <row r="1260" spans="1:42">
      <c r="A1260" s="395">
        <v>10</v>
      </c>
      <c r="B1260" s="395">
        <v>544</v>
      </c>
      <c r="C1260" s="395">
        <v>2003</v>
      </c>
      <c r="D1260" s="395">
        <v>99</v>
      </c>
      <c r="E1260" s="395">
        <v>99</v>
      </c>
      <c r="F1260" s="395">
        <v>99</v>
      </c>
      <c r="G1260" s="395">
        <v>99</v>
      </c>
      <c r="H1260" s="395">
        <v>99</v>
      </c>
      <c r="I1260" s="395">
        <v>99</v>
      </c>
      <c r="J1260" s="395">
        <v>999</v>
      </c>
      <c r="K1260" s="395">
        <v>99</v>
      </c>
      <c r="L1260" s="395">
        <v>99</v>
      </c>
      <c r="M1260" s="395">
        <v>59</v>
      </c>
      <c r="N1260" s="395">
        <v>99</v>
      </c>
      <c r="O1260" s="395">
        <v>99</v>
      </c>
      <c r="P1260" s="395">
        <v>9999</v>
      </c>
      <c r="Q1260" s="395">
        <v>3617</v>
      </c>
      <c r="R1260" s="395">
        <v>139503</v>
      </c>
      <c r="S1260" s="395">
        <v>139493</v>
      </c>
      <c r="T1260" s="395">
        <v>13.999956990172253</v>
      </c>
      <c r="U1260" s="395">
        <v>59.004229602919153</v>
      </c>
      <c r="V1260" s="395">
        <v>81.607464872847956</v>
      </c>
      <c r="W1260" s="395">
        <v>75.321107152329546</v>
      </c>
      <c r="X1260" s="395">
        <v>0</v>
      </c>
      <c r="Y1260" s="395">
        <v>0</v>
      </c>
      <c r="Z1260" s="395"/>
      <c r="AA1260" s="395">
        <v>8.0072238682644787</v>
      </c>
      <c r="AB1260" s="395"/>
      <c r="AC1260" s="395"/>
      <c r="AD1260" s="395">
        <v>11.007795245208159</v>
      </c>
      <c r="AE1260" s="395">
        <v>10.812057849378419</v>
      </c>
      <c r="AF1260" s="395"/>
      <c r="AG1260" s="395"/>
      <c r="AH1260" s="395"/>
      <c r="AI1260" s="395"/>
      <c r="AJ1260" s="395"/>
      <c r="AK1260" s="395"/>
      <c r="AL1260" s="395"/>
      <c r="AM1260" s="395"/>
      <c r="AN1260" s="395"/>
      <c r="AO1260" s="395"/>
      <c r="AP1260" s="395"/>
    </row>
    <row r="1261" spans="1:42">
      <c r="A1261" s="395">
        <v>10</v>
      </c>
      <c r="B1261" s="395">
        <v>545</v>
      </c>
      <c r="C1261" s="395">
        <v>2003</v>
      </c>
      <c r="D1261" s="395">
        <v>99</v>
      </c>
      <c r="E1261" s="395">
        <v>99</v>
      </c>
      <c r="F1261" s="395">
        <v>99</v>
      </c>
      <c r="G1261" s="395">
        <v>99</v>
      </c>
      <c r="H1261" s="395">
        <v>99</v>
      </c>
      <c r="I1261" s="395">
        <v>99</v>
      </c>
      <c r="J1261" s="395">
        <v>999</v>
      </c>
      <c r="K1261" s="395">
        <v>99</v>
      </c>
      <c r="L1261" s="395">
        <v>99</v>
      </c>
      <c r="M1261" s="395">
        <v>60</v>
      </c>
      <c r="N1261" s="395">
        <v>99</v>
      </c>
      <c r="O1261" s="395">
        <v>99</v>
      </c>
      <c r="P1261" s="395">
        <v>9999</v>
      </c>
      <c r="Q1261" s="395">
        <v>3433</v>
      </c>
      <c r="R1261" s="395">
        <v>82187</v>
      </c>
      <c r="S1261" s="395">
        <v>82182</v>
      </c>
      <c r="T1261" s="395">
        <v>16.999744485137555</v>
      </c>
      <c r="U1261" s="395">
        <v>60.003650434401713</v>
      </c>
      <c r="V1261" s="395">
        <v>81.526270748646724</v>
      </c>
      <c r="W1261" s="395">
        <v>75.246518702391157</v>
      </c>
      <c r="X1261" s="395">
        <v>0</v>
      </c>
      <c r="Y1261" s="395">
        <v>0</v>
      </c>
      <c r="Z1261" s="395"/>
      <c r="AA1261" s="395">
        <v>8.1251577161534101</v>
      </c>
      <c r="AB1261" s="395"/>
      <c r="AC1261" s="395"/>
      <c r="AD1261" s="395">
        <v>6.4851484757885007</v>
      </c>
      <c r="AE1261" s="395">
        <v>6.3635926156348646</v>
      </c>
      <c r="AF1261" s="395"/>
      <c r="AG1261" s="395"/>
      <c r="AH1261" s="395"/>
      <c r="AI1261" s="395"/>
      <c r="AJ1261" s="395"/>
      <c r="AK1261" s="395"/>
      <c r="AL1261" s="395"/>
      <c r="AM1261" s="395"/>
      <c r="AN1261" s="395"/>
      <c r="AO1261" s="395"/>
      <c r="AP1261" s="395"/>
    </row>
    <row r="1262" spans="1:42">
      <c r="A1262" s="395">
        <v>10</v>
      </c>
      <c r="B1262" s="395">
        <v>546</v>
      </c>
      <c r="C1262" s="395">
        <v>2003</v>
      </c>
      <c r="D1262" s="395">
        <v>99</v>
      </c>
      <c r="E1262" s="395">
        <v>99</v>
      </c>
      <c r="F1262" s="395">
        <v>99</v>
      </c>
      <c r="G1262" s="395">
        <v>99</v>
      </c>
      <c r="H1262" s="395">
        <v>99</v>
      </c>
      <c r="I1262" s="395">
        <v>99</v>
      </c>
      <c r="J1262" s="395">
        <v>999</v>
      </c>
      <c r="K1262" s="395">
        <v>99</v>
      </c>
      <c r="L1262" s="395">
        <v>99</v>
      </c>
      <c r="M1262" s="395">
        <v>61</v>
      </c>
      <c r="N1262" s="395">
        <v>99</v>
      </c>
      <c r="O1262" s="395">
        <v>99</v>
      </c>
      <c r="P1262" s="395">
        <v>9999</v>
      </c>
      <c r="Q1262" s="395">
        <v>3013</v>
      </c>
      <c r="R1262" s="395">
        <v>33952</v>
      </c>
      <c r="S1262" s="395">
        <v>33951</v>
      </c>
      <c r="T1262" s="395">
        <v>16.999911639962299</v>
      </c>
      <c r="U1262" s="395">
        <v>61.001796707018947</v>
      </c>
      <c r="V1262" s="395">
        <v>81.554648272174816</v>
      </c>
      <c r="W1262" s="395">
        <v>75.273765132102369</v>
      </c>
      <c r="X1262" s="395">
        <v>0</v>
      </c>
      <c r="Y1262" s="395">
        <v>0</v>
      </c>
      <c r="Z1262" s="395"/>
      <c r="AA1262" s="395">
        <v>8.1152143625519049</v>
      </c>
      <c r="AB1262" s="395"/>
      <c r="AC1262" s="395"/>
      <c r="AD1262" s="395">
        <v>2.679058257996656</v>
      </c>
      <c r="AE1262" s="395">
        <v>2.6298771477686937</v>
      </c>
      <c r="AF1262" s="395"/>
      <c r="AG1262" s="395"/>
      <c r="AH1262" s="395"/>
      <c r="AI1262" s="395"/>
      <c r="AJ1262" s="395"/>
      <c r="AK1262" s="395"/>
      <c r="AL1262" s="395"/>
      <c r="AM1262" s="395"/>
      <c r="AN1262" s="395"/>
      <c r="AO1262" s="395"/>
      <c r="AP1262" s="395"/>
    </row>
    <row r="1263" spans="1:42">
      <c r="A1263" s="395">
        <v>10</v>
      </c>
      <c r="B1263" s="395">
        <v>547</v>
      </c>
      <c r="C1263" s="395">
        <v>2003</v>
      </c>
      <c r="D1263" s="395">
        <v>99</v>
      </c>
      <c r="E1263" s="395">
        <v>99</v>
      </c>
      <c r="F1263" s="395">
        <v>99</v>
      </c>
      <c r="G1263" s="395">
        <v>99</v>
      </c>
      <c r="H1263" s="395">
        <v>99</v>
      </c>
      <c r="I1263" s="395">
        <v>99</v>
      </c>
      <c r="J1263" s="395">
        <v>999</v>
      </c>
      <c r="K1263" s="395">
        <v>99</v>
      </c>
      <c r="L1263" s="395">
        <v>99</v>
      </c>
      <c r="M1263" s="395">
        <v>62</v>
      </c>
      <c r="N1263" s="395">
        <v>99</v>
      </c>
      <c r="O1263" s="395">
        <v>99</v>
      </c>
      <c r="P1263" s="395">
        <v>9999</v>
      </c>
      <c r="Q1263" s="395">
        <v>2097</v>
      </c>
      <c r="R1263" s="395">
        <v>10147</v>
      </c>
      <c r="S1263" s="395">
        <v>10147</v>
      </c>
      <c r="T1263" s="395">
        <v>16.998817384448603</v>
      </c>
      <c r="U1263" s="395">
        <v>62</v>
      </c>
      <c r="V1263" s="395">
        <v>81.972085105183652</v>
      </c>
      <c r="W1263" s="395">
        <v>75.660234552084347</v>
      </c>
      <c r="X1263" s="395">
        <v>0</v>
      </c>
      <c r="Y1263" s="395">
        <v>0</v>
      </c>
      <c r="Z1263" s="395"/>
      <c r="AA1263" s="395">
        <v>8.1695084129251807</v>
      </c>
      <c r="AB1263" s="395">
        <v>0</v>
      </c>
      <c r="AC1263" s="395"/>
      <c r="AD1263" s="395">
        <v>0.80067165833800846</v>
      </c>
      <c r="AE1263" s="395">
        <v>0.79003184016292005</v>
      </c>
      <c r="AF1263" s="395"/>
      <c r="AG1263" s="395"/>
      <c r="AH1263" s="395"/>
      <c r="AI1263" s="395"/>
      <c r="AJ1263" s="395"/>
      <c r="AK1263" s="395"/>
      <c r="AL1263" s="395"/>
      <c r="AM1263" s="395"/>
      <c r="AN1263" s="395"/>
      <c r="AO1263" s="395"/>
      <c r="AP1263" s="395"/>
    </row>
    <row r="1264" spans="1:42">
      <c r="A1264" s="395">
        <v>10</v>
      </c>
      <c r="B1264" s="395">
        <v>548</v>
      </c>
      <c r="C1264" s="395">
        <v>2003</v>
      </c>
      <c r="D1264" s="395">
        <v>99</v>
      </c>
      <c r="E1264" s="395">
        <v>99</v>
      </c>
      <c r="F1264" s="395">
        <v>99</v>
      </c>
      <c r="G1264" s="395">
        <v>99</v>
      </c>
      <c r="H1264" s="395">
        <v>99</v>
      </c>
      <c r="I1264" s="395">
        <v>99</v>
      </c>
      <c r="J1264" s="395">
        <v>999</v>
      </c>
      <c r="K1264" s="395">
        <v>99</v>
      </c>
      <c r="L1264" s="395">
        <v>99</v>
      </c>
      <c r="M1264" s="395">
        <v>63</v>
      </c>
      <c r="N1264" s="395">
        <v>99</v>
      </c>
      <c r="O1264" s="395">
        <v>99</v>
      </c>
      <c r="P1264" s="395">
        <v>9999</v>
      </c>
      <c r="Q1264" s="395">
        <v>958</v>
      </c>
      <c r="R1264" s="395">
        <v>2075</v>
      </c>
      <c r="S1264" s="395">
        <v>2075</v>
      </c>
      <c r="T1264" s="395">
        <v>17</v>
      </c>
      <c r="U1264" s="395">
        <v>63</v>
      </c>
      <c r="V1264" s="395">
        <v>82.537090942317263</v>
      </c>
      <c r="W1264" s="395">
        <v>76.181734939759011</v>
      </c>
      <c r="X1264" s="395">
        <v>0</v>
      </c>
      <c r="Y1264" s="395">
        <v>0</v>
      </c>
      <c r="Z1264" s="395"/>
      <c r="AA1264" s="395">
        <v>8.1861775287471481</v>
      </c>
      <c r="AB1264" s="395">
        <v>0</v>
      </c>
      <c r="AC1264" s="395"/>
      <c r="AD1264" s="395">
        <v>0.16373250133550485</v>
      </c>
      <c r="AE1264" s="395">
        <v>0.16267027881439991</v>
      </c>
      <c r="AF1264" s="395"/>
      <c r="AG1264" s="395"/>
      <c r="AH1264" s="395"/>
      <c r="AI1264" s="395"/>
      <c r="AJ1264" s="395"/>
      <c r="AK1264" s="395"/>
      <c r="AL1264" s="395"/>
      <c r="AM1264" s="395"/>
      <c r="AN1264" s="395"/>
      <c r="AO1264" s="395"/>
      <c r="AP1264" s="395"/>
    </row>
    <row r="1265" spans="1:42">
      <c r="A1265" s="395">
        <v>10</v>
      </c>
      <c r="B1265" s="395">
        <v>549</v>
      </c>
      <c r="C1265" s="395">
        <v>2003</v>
      </c>
      <c r="D1265" s="395">
        <v>99</v>
      </c>
      <c r="E1265" s="395">
        <v>99</v>
      </c>
      <c r="F1265" s="395">
        <v>99</v>
      </c>
      <c r="G1265" s="395">
        <v>99</v>
      </c>
      <c r="H1265" s="395">
        <v>99</v>
      </c>
      <c r="I1265" s="395">
        <v>99</v>
      </c>
      <c r="J1265" s="395">
        <v>999</v>
      </c>
      <c r="K1265" s="395">
        <v>99</v>
      </c>
      <c r="L1265" s="395">
        <v>99</v>
      </c>
      <c r="M1265" s="395">
        <v>64</v>
      </c>
      <c r="N1265" s="395">
        <v>99</v>
      </c>
      <c r="O1265" s="395">
        <v>99</v>
      </c>
      <c r="P1265" s="395">
        <v>9999</v>
      </c>
      <c r="Q1265" s="395">
        <v>357</v>
      </c>
      <c r="R1265" s="395">
        <v>612</v>
      </c>
      <c r="S1265" s="395">
        <v>612</v>
      </c>
      <c r="T1265" s="395">
        <v>16.995098039215684</v>
      </c>
      <c r="U1265" s="395">
        <v>64</v>
      </c>
      <c r="V1265" s="395">
        <v>82.712666142657852</v>
      </c>
      <c r="W1265" s="395">
        <v>76.343790849673283</v>
      </c>
      <c r="X1265" s="395">
        <v>0</v>
      </c>
      <c r="Y1265" s="395">
        <v>0</v>
      </c>
      <c r="Z1265" s="395"/>
      <c r="AA1265" s="395">
        <v>8.7362690026677434</v>
      </c>
      <c r="AB1265" s="395">
        <v>0</v>
      </c>
      <c r="AC1265" s="395"/>
      <c r="AD1265" s="395">
        <v>4.8291224490279026E-2</v>
      </c>
      <c r="AE1265" s="395">
        <v>4.8079992831839183E-2</v>
      </c>
      <c r="AF1265" s="395"/>
      <c r="AG1265" s="395"/>
      <c r="AH1265" s="395"/>
      <c r="AI1265" s="395"/>
      <c r="AJ1265" s="395"/>
      <c r="AK1265" s="395"/>
      <c r="AL1265" s="395"/>
      <c r="AM1265" s="395"/>
      <c r="AN1265" s="395"/>
      <c r="AO1265" s="395"/>
      <c r="AP1265" s="395"/>
    </row>
    <row r="1266" spans="1:42">
      <c r="A1266" s="395">
        <v>10</v>
      </c>
      <c r="B1266" s="395">
        <v>550</v>
      </c>
      <c r="C1266" s="395">
        <v>2003</v>
      </c>
      <c r="D1266" s="395">
        <v>99</v>
      </c>
      <c r="E1266" s="395">
        <v>99</v>
      </c>
      <c r="F1266" s="395">
        <v>99</v>
      </c>
      <c r="G1266" s="395">
        <v>99</v>
      </c>
      <c r="H1266" s="395">
        <v>99</v>
      </c>
      <c r="I1266" s="395">
        <v>99</v>
      </c>
      <c r="J1266" s="395">
        <v>999</v>
      </c>
      <c r="K1266" s="395">
        <v>99</v>
      </c>
      <c r="L1266" s="395">
        <v>99</v>
      </c>
      <c r="M1266" s="395">
        <v>65</v>
      </c>
      <c r="N1266" s="395">
        <v>99</v>
      </c>
      <c r="O1266" s="395">
        <v>99</v>
      </c>
      <c r="P1266" s="395">
        <v>9999</v>
      </c>
      <c r="Q1266" s="395">
        <v>54</v>
      </c>
      <c r="R1266" s="395">
        <v>61</v>
      </c>
      <c r="S1266" s="395">
        <v>61</v>
      </c>
      <c r="T1266" s="395">
        <v>17</v>
      </c>
      <c r="U1266" s="395">
        <v>65</v>
      </c>
      <c r="V1266" s="395">
        <v>80.896222226169158</v>
      </c>
      <c r="W1266" s="395">
        <v>74.667213114754091</v>
      </c>
      <c r="X1266" s="395">
        <v>0</v>
      </c>
      <c r="Y1266" s="395">
        <v>0</v>
      </c>
      <c r="Z1266" s="395"/>
      <c r="AA1266" s="395">
        <v>11.874766210799317</v>
      </c>
      <c r="AB1266" s="395">
        <v>0</v>
      </c>
      <c r="AC1266" s="395"/>
      <c r="AD1266" s="395">
        <v>4.8133410031160461E-3</v>
      </c>
      <c r="AE1266" s="395">
        <v>4.6870439735796484E-3</v>
      </c>
      <c r="AF1266" s="395"/>
      <c r="AG1266" s="395"/>
      <c r="AH1266" s="395"/>
      <c r="AI1266" s="395"/>
      <c r="AJ1266" s="395"/>
      <c r="AK1266" s="395"/>
      <c r="AL1266" s="395"/>
      <c r="AM1266" s="395"/>
      <c r="AN1266" s="395"/>
      <c r="AO1266" s="395"/>
      <c r="AP1266" s="395"/>
    </row>
    <row r="1267" spans="1:42">
      <c r="A1267" s="395">
        <v>10</v>
      </c>
      <c r="B1267" s="395">
        <v>551</v>
      </c>
      <c r="C1267" s="395">
        <v>2003</v>
      </c>
      <c r="D1267" s="395">
        <v>99</v>
      </c>
      <c r="E1267" s="395">
        <v>99</v>
      </c>
      <c r="F1267" s="395">
        <v>99</v>
      </c>
      <c r="G1267" s="395">
        <v>99</v>
      </c>
      <c r="H1267" s="395">
        <v>99</v>
      </c>
      <c r="I1267" s="395">
        <v>99</v>
      </c>
      <c r="J1267" s="395">
        <v>999</v>
      </c>
      <c r="K1267" s="395">
        <v>99</v>
      </c>
      <c r="L1267" s="395">
        <v>99</v>
      </c>
      <c r="M1267" s="395">
        <v>66</v>
      </c>
      <c r="N1267" s="395">
        <v>99</v>
      </c>
      <c r="O1267" s="395">
        <v>99</v>
      </c>
      <c r="P1267" s="395">
        <v>9999</v>
      </c>
      <c r="Q1267" s="395"/>
      <c r="R1267" s="395"/>
      <c r="S1267" s="395"/>
      <c r="T1267" s="395"/>
      <c r="U1267" s="395"/>
      <c r="V1267" s="395"/>
      <c r="W1267" s="395"/>
      <c r="X1267" s="395"/>
      <c r="Y1267" s="395"/>
      <c r="Z1267" s="395"/>
      <c r="AA1267" s="395"/>
      <c r="AB1267" s="395"/>
      <c r="AC1267" s="395"/>
      <c r="AD1267" s="395"/>
      <c r="AE1267" s="395"/>
      <c r="AF1267" s="395"/>
      <c r="AG1267" s="395"/>
      <c r="AH1267" s="395"/>
      <c r="AI1267" s="395"/>
      <c r="AJ1267" s="395"/>
      <c r="AK1267" s="395"/>
      <c r="AL1267" s="395"/>
      <c r="AM1267" s="395"/>
      <c r="AN1267" s="395"/>
      <c r="AO1267" s="395"/>
      <c r="AP1267" s="395"/>
    </row>
    <row r="1268" spans="1:42">
      <c r="A1268" s="395">
        <v>10</v>
      </c>
      <c r="B1268" s="395">
        <v>552</v>
      </c>
      <c r="C1268" s="395">
        <v>2003</v>
      </c>
      <c r="D1268" s="395">
        <v>99</v>
      </c>
      <c r="E1268" s="395">
        <v>99</v>
      </c>
      <c r="F1268" s="395">
        <v>99</v>
      </c>
      <c r="G1268" s="395">
        <v>99</v>
      </c>
      <c r="H1268" s="395">
        <v>99</v>
      </c>
      <c r="I1268" s="395">
        <v>99</v>
      </c>
      <c r="J1268" s="395">
        <v>999</v>
      </c>
      <c r="K1268" s="395">
        <v>99</v>
      </c>
      <c r="L1268" s="395">
        <v>99</v>
      </c>
      <c r="M1268" s="395">
        <v>67</v>
      </c>
      <c r="N1268" s="395">
        <v>99</v>
      </c>
      <c r="O1268" s="395">
        <v>99</v>
      </c>
      <c r="P1268" s="395">
        <v>9999</v>
      </c>
      <c r="Q1268" s="395"/>
      <c r="R1268" s="395"/>
      <c r="S1268" s="395"/>
      <c r="T1268" s="395"/>
      <c r="U1268" s="395"/>
      <c r="V1268" s="395"/>
      <c r="W1268" s="395"/>
      <c r="X1268" s="395"/>
      <c r="Y1268" s="395"/>
      <c r="Z1268" s="395"/>
      <c r="AA1268" s="395"/>
      <c r="AB1268" s="395"/>
      <c r="AC1268" s="395"/>
      <c r="AD1268" s="395"/>
      <c r="AE1268" s="395"/>
      <c r="AF1268" s="395"/>
      <c r="AG1268" s="395"/>
      <c r="AH1268" s="395"/>
      <c r="AI1268" s="395"/>
      <c r="AJ1268" s="395"/>
      <c r="AK1268" s="395"/>
      <c r="AL1268" s="395"/>
      <c r="AM1268" s="395"/>
      <c r="AN1268" s="395"/>
      <c r="AO1268" s="395"/>
      <c r="AP1268" s="395"/>
    </row>
    <row r="1269" spans="1:42">
      <c r="A1269" s="395">
        <v>10</v>
      </c>
      <c r="B1269" s="395">
        <v>553</v>
      </c>
      <c r="C1269" s="395">
        <v>2003</v>
      </c>
      <c r="D1269" s="395">
        <v>99</v>
      </c>
      <c r="E1269" s="395">
        <v>99</v>
      </c>
      <c r="F1269" s="395">
        <v>99</v>
      </c>
      <c r="G1269" s="395">
        <v>99</v>
      </c>
      <c r="H1269" s="395">
        <v>99</v>
      </c>
      <c r="I1269" s="395">
        <v>99</v>
      </c>
      <c r="J1269" s="395">
        <v>999</v>
      </c>
      <c r="K1269" s="395">
        <v>99</v>
      </c>
      <c r="L1269" s="395">
        <v>99</v>
      </c>
      <c r="M1269" s="395">
        <v>68</v>
      </c>
      <c r="N1269" s="395">
        <v>99</v>
      </c>
      <c r="O1269" s="395">
        <v>99</v>
      </c>
      <c r="P1269" s="395">
        <v>9999</v>
      </c>
      <c r="Q1269" s="395"/>
      <c r="R1269" s="395"/>
      <c r="S1269" s="395"/>
      <c r="T1269" s="395"/>
      <c r="U1269" s="395"/>
      <c r="V1269" s="395"/>
      <c r="W1269" s="395"/>
      <c r="X1269" s="395"/>
      <c r="Y1269" s="395"/>
      <c r="Z1269" s="395"/>
      <c r="AA1269" s="395"/>
      <c r="AB1269" s="395"/>
      <c r="AC1269" s="395"/>
      <c r="AD1269" s="395"/>
      <c r="AE1269" s="395"/>
      <c r="AF1269" s="395"/>
      <c r="AG1269" s="395"/>
      <c r="AH1269" s="395"/>
      <c r="AI1269" s="395"/>
      <c r="AJ1269" s="395"/>
      <c r="AK1269" s="395"/>
      <c r="AL1269" s="395"/>
      <c r="AM1269" s="395"/>
      <c r="AN1269" s="395"/>
      <c r="AO1269" s="395"/>
      <c r="AP1269" s="395"/>
    </row>
    <row r="1270" spans="1:42">
      <c r="A1270" s="395">
        <v>10</v>
      </c>
      <c r="B1270" s="395">
        <v>554</v>
      </c>
      <c r="C1270" s="395">
        <v>2002</v>
      </c>
      <c r="D1270" s="395">
        <v>99</v>
      </c>
      <c r="E1270" s="395">
        <v>99</v>
      </c>
      <c r="F1270" s="395">
        <v>99</v>
      </c>
      <c r="G1270" s="395">
        <v>99</v>
      </c>
      <c r="H1270" s="395">
        <v>99</v>
      </c>
      <c r="I1270" s="395">
        <v>99</v>
      </c>
      <c r="J1270" s="395">
        <v>999</v>
      </c>
      <c r="K1270" s="395">
        <v>99</v>
      </c>
      <c r="L1270" s="395">
        <v>99</v>
      </c>
      <c r="M1270" s="395">
        <v>35</v>
      </c>
      <c r="N1270" s="395">
        <v>99</v>
      </c>
      <c r="O1270" s="395">
        <v>99</v>
      </c>
      <c r="P1270" s="395">
        <v>9999</v>
      </c>
      <c r="Q1270" s="395">
        <v>19</v>
      </c>
      <c r="R1270" s="395">
        <v>24</v>
      </c>
      <c r="S1270" s="395">
        <v>24</v>
      </c>
      <c r="T1270" s="395">
        <v>2</v>
      </c>
      <c r="U1270" s="395">
        <v>35</v>
      </c>
      <c r="V1270" s="395">
        <v>64.933188876850863</v>
      </c>
      <c r="W1270" s="395">
        <v>59.93333333333333</v>
      </c>
      <c r="X1270" s="395">
        <v>0</v>
      </c>
      <c r="Y1270" s="395">
        <v>0</v>
      </c>
      <c r="Z1270" s="395"/>
      <c r="AA1270" s="395">
        <v>14.615250786611748</v>
      </c>
      <c r="AB1270" s="395">
        <v>0</v>
      </c>
      <c r="AC1270" s="395"/>
      <c r="AD1270" s="395">
        <v>1.9419659654281503E-3</v>
      </c>
      <c r="AE1270" s="395">
        <v>1.5378450105806997E-3</v>
      </c>
      <c r="AF1270" s="395"/>
      <c r="AG1270" s="395"/>
      <c r="AH1270" s="395"/>
      <c r="AI1270" s="395"/>
      <c r="AJ1270" s="395"/>
      <c r="AK1270" s="395"/>
      <c r="AL1270" s="395"/>
      <c r="AM1270" s="395"/>
      <c r="AN1270" s="395"/>
      <c r="AO1270" s="395"/>
      <c r="AP1270" s="395"/>
    </row>
    <row r="1271" spans="1:42">
      <c r="A1271" s="395">
        <v>10</v>
      </c>
      <c r="B1271" s="395">
        <v>555</v>
      </c>
      <c r="C1271" s="395">
        <v>2002</v>
      </c>
      <c r="D1271" s="395">
        <v>99</v>
      </c>
      <c r="E1271" s="395">
        <v>99</v>
      </c>
      <c r="F1271" s="395">
        <v>99</v>
      </c>
      <c r="G1271" s="395">
        <v>99</v>
      </c>
      <c r="H1271" s="395">
        <v>99</v>
      </c>
      <c r="I1271" s="395">
        <v>99</v>
      </c>
      <c r="J1271" s="395">
        <v>999</v>
      </c>
      <c r="K1271" s="395">
        <v>99</v>
      </c>
      <c r="L1271" s="395">
        <v>99</v>
      </c>
      <c r="M1271" s="395">
        <v>36</v>
      </c>
      <c r="N1271" s="395">
        <v>99</v>
      </c>
      <c r="O1271" s="395">
        <v>99</v>
      </c>
      <c r="P1271" s="395">
        <v>9999</v>
      </c>
      <c r="Q1271" s="395">
        <v>4</v>
      </c>
      <c r="R1271" s="395">
        <v>5</v>
      </c>
      <c r="S1271" s="395">
        <v>5</v>
      </c>
      <c r="T1271" s="395">
        <v>2</v>
      </c>
      <c r="U1271" s="395">
        <v>36</v>
      </c>
      <c r="V1271" s="395">
        <v>71.809317443120236</v>
      </c>
      <c r="W1271" s="395">
        <v>66.28</v>
      </c>
      <c r="X1271" s="395">
        <v>0</v>
      </c>
      <c r="Y1271" s="395">
        <v>0</v>
      </c>
      <c r="Z1271" s="395"/>
      <c r="AA1271" s="395">
        <v>15.855648835667354</v>
      </c>
      <c r="AB1271" s="395">
        <v>0</v>
      </c>
      <c r="AC1271" s="395"/>
      <c r="AD1271" s="395">
        <v>4.0457624279753134E-4</v>
      </c>
      <c r="AE1271" s="395">
        <v>3.5431162159791713E-4</v>
      </c>
      <c r="AF1271" s="395"/>
      <c r="AG1271" s="395"/>
      <c r="AH1271" s="395"/>
      <c r="AI1271" s="395"/>
      <c r="AJ1271" s="395"/>
      <c r="AK1271" s="395"/>
      <c r="AL1271" s="395"/>
      <c r="AM1271" s="395"/>
      <c r="AN1271" s="395"/>
      <c r="AO1271" s="395"/>
      <c r="AP1271" s="395"/>
    </row>
    <row r="1272" spans="1:42">
      <c r="A1272" s="395">
        <v>10</v>
      </c>
      <c r="B1272" s="395">
        <v>556</v>
      </c>
      <c r="C1272" s="395">
        <v>2002</v>
      </c>
      <c r="D1272" s="395">
        <v>99</v>
      </c>
      <c r="E1272" s="395">
        <v>99</v>
      </c>
      <c r="F1272" s="395">
        <v>99</v>
      </c>
      <c r="G1272" s="395">
        <v>99</v>
      </c>
      <c r="H1272" s="395">
        <v>99</v>
      </c>
      <c r="I1272" s="395">
        <v>99</v>
      </c>
      <c r="J1272" s="395">
        <v>999</v>
      </c>
      <c r="K1272" s="395">
        <v>99</v>
      </c>
      <c r="L1272" s="395">
        <v>99</v>
      </c>
      <c r="M1272" s="395">
        <v>37</v>
      </c>
      <c r="N1272" s="395">
        <v>99</v>
      </c>
      <c r="O1272" s="395">
        <v>99</v>
      </c>
      <c r="P1272" s="395">
        <v>9999</v>
      </c>
      <c r="Q1272" s="395">
        <v>9</v>
      </c>
      <c r="R1272" s="395">
        <v>9</v>
      </c>
      <c r="S1272" s="395">
        <v>9</v>
      </c>
      <c r="T1272" s="395">
        <v>2</v>
      </c>
      <c r="U1272" s="395">
        <v>37</v>
      </c>
      <c r="V1272" s="395">
        <v>81.605874563621057</v>
      </c>
      <c r="W1272" s="395">
        <v>75.322222222222223</v>
      </c>
      <c r="X1272" s="395">
        <v>0</v>
      </c>
      <c r="Y1272" s="395">
        <v>0</v>
      </c>
      <c r="Z1272" s="395"/>
      <c r="AA1272" s="395">
        <v>13.491213418598544</v>
      </c>
      <c r="AB1272" s="395">
        <v>0</v>
      </c>
      <c r="AC1272" s="395"/>
      <c r="AD1272" s="395">
        <v>7.2823723703555651E-4</v>
      </c>
      <c r="AE1272" s="395">
        <v>7.2476719457220283E-4</v>
      </c>
      <c r="AF1272" s="395"/>
      <c r="AG1272" s="395"/>
      <c r="AH1272" s="395"/>
      <c r="AI1272" s="395"/>
      <c r="AJ1272" s="395"/>
      <c r="AK1272" s="395"/>
      <c r="AL1272" s="395"/>
      <c r="AM1272" s="395"/>
      <c r="AN1272" s="395"/>
      <c r="AO1272" s="395"/>
      <c r="AP1272" s="395"/>
    </row>
    <row r="1273" spans="1:42">
      <c r="A1273" s="395">
        <v>10</v>
      </c>
      <c r="B1273" s="395">
        <v>557</v>
      </c>
      <c r="C1273" s="395">
        <v>2002</v>
      </c>
      <c r="D1273" s="395">
        <v>99</v>
      </c>
      <c r="E1273" s="395">
        <v>99</v>
      </c>
      <c r="F1273" s="395">
        <v>99</v>
      </c>
      <c r="G1273" s="395">
        <v>99</v>
      </c>
      <c r="H1273" s="395">
        <v>99</v>
      </c>
      <c r="I1273" s="395">
        <v>99</v>
      </c>
      <c r="J1273" s="395">
        <v>999</v>
      </c>
      <c r="K1273" s="395">
        <v>99</v>
      </c>
      <c r="L1273" s="395">
        <v>99</v>
      </c>
      <c r="M1273" s="395">
        <v>38</v>
      </c>
      <c r="N1273" s="395">
        <v>99</v>
      </c>
      <c r="O1273" s="395">
        <v>99</v>
      </c>
      <c r="P1273" s="395">
        <v>9999</v>
      </c>
      <c r="Q1273" s="395">
        <v>17</v>
      </c>
      <c r="R1273" s="395">
        <v>17</v>
      </c>
      <c r="S1273" s="395">
        <v>17</v>
      </c>
      <c r="T1273" s="395">
        <v>2</v>
      </c>
      <c r="U1273" s="395">
        <v>38</v>
      </c>
      <c r="V1273" s="395">
        <v>89.305971576062689</v>
      </c>
      <c r="W1273" s="395">
        <v>82.429411764705904</v>
      </c>
      <c r="X1273" s="395">
        <v>0</v>
      </c>
      <c r="Y1273" s="395">
        <v>0</v>
      </c>
      <c r="Z1273" s="395"/>
      <c r="AA1273" s="395">
        <v>7.9725089936592672</v>
      </c>
      <c r="AB1273" s="395">
        <v>0</v>
      </c>
      <c r="AC1273" s="395"/>
      <c r="AD1273" s="395">
        <v>1.3755592255116065E-3</v>
      </c>
      <c r="AE1273" s="395">
        <v>1.4981800704440599E-3</v>
      </c>
      <c r="AF1273" s="395"/>
      <c r="AG1273" s="395"/>
      <c r="AH1273" s="395"/>
      <c r="AI1273" s="395"/>
      <c r="AJ1273" s="395"/>
      <c r="AK1273" s="395"/>
      <c r="AL1273" s="395"/>
      <c r="AM1273" s="395"/>
      <c r="AN1273" s="395"/>
      <c r="AO1273" s="395"/>
      <c r="AP1273" s="395"/>
    </row>
    <row r="1274" spans="1:42">
      <c r="A1274" s="395">
        <v>10</v>
      </c>
      <c r="B1274" s="395">
        <v>558</v>
      </c>
      <c r="C1274" s="395">
        <v>2002</v>
      </c>
      <c r="D1274" s="395">
        <v>99</v>
      </c>
      <c r="E1274" s="395">
        <v>99</v>
      </c>
      <c r="F1274" s="395">
        <v>99</v>
      </c>
      <c r="G1274" s="395">
        <v>99</v>
      </c>
      <c r="H1274" s="395">
        <v>99</v>
      </c>
      <c r="I1274" s="395">
        <v>99</v>
      </c>
      <c r="J1274" s="395">
        <v>999</v>
      </c>
      <c r="K1274" s="395">
        <v>99</v>
      </c>
      <c r="L1274" s="395">
        <v>99</v>
      </c>
      <c r="M1274" s="395">
        <v>39</v>
      </c>
      <c r="N1274" s="395">
        <v>99</v>
      </c>
      <c r="O1274" s="395">
        <v>99</v>
      </c>
      <c r="P1274" s="395">
        <v>9999</v>
      </c>
      <c r="Q1274" s="395">
        <v>26</v>
      </c>
      <c r="R1274" s="395">
        <v>31</v>
      </c>
      <c r="S1274" s="395">
        <v>31</v>
      </c>
      <c r="T1274" s="395">
        <v>2</v>
      </c>
      <c r="U1274" s="395">
        <v>39</v>
      </c>
      <c r="V1274" s="395">
        <v>84.087652465662501</v>
      </c>
      <c r="W1274" s="395">
        <v>77.612903225806434</v>
      </c>
      <c r="X1274" s="395">
        <v>0</v>
      </c>
      <c r="Y1274" s="395">
        <v>0</v>
      </c>
      <c r="Z1274" s="395"/>
      <c r="AA1274" s="395">
        <v>15.176206800831348</v>
      </c>
      <c r="AB1274" s="395">
        <v>0</v>
      </c>
      <c r="AC1274" s="395"/>
      <c r="AD1274" s="395">
        <v>2.5083727053446954E-3</v>
      </c>
      <c r="AE1274" s="395">
        <v>2.5723408616915777E-3</v>
      </c>
      <c r="AF1274" s="395"/>
      <c r="AG1274" s="395"/>
      <c r="AH1274" s="395"/>
      <c r="AI1274" s="395"/>
      <c r="AJ1274" s="395"/>
      <c r="AK1274" s="395"/>
      <c r="AL1274" s="395"/>
      <c r="AM1274" s="395"/>
      <c r="AN1274" s="395"/>
      <c r="AO1274" s="395"/>
      <c r="AP1274" s="395"/>
    </row>
    <row r="1275" spans="1:42">
      <c r="A1275" s="395">
        <v>10</v>
      </c>
      <c r="B1275" s="395">
        <v>559</v>
      </c>
      <c r="C1275" s="395">
        <v>2002</v>
      </c>
      <c r="D1275" s="395">
        <v>99</v>
      </c>
      <c r="E1275" s="395">
        <v>99</v>
      </c>
      <c r="F1275" s="395">
        <v>99</v>
      </c>
      <c r="G1275" s="395">
        <v>99</v>
      </c>
      <c r="H1275" s="395">
        <v>99</v>
      </c>
      <c r="I1275" s="395">
        <v>99</v>
      </c>
      <c r="J1275" s="395">
        <v>999</v>
      </c>
      <c r="K1275" s="395">
        <v>99</v>
      </c>
      <c r="L1275" s="395">
        <v>99</v>
      </c>
      <c r="M1275" s="395">
        <v>40</v>
      </c>
      <c r="N1275" s="395">
        <v>99</v>
      </c>
      <c r="O1275" s="395">
        <v>99</v>
      </c>
      <c r="P1275" s="395">
        <v>9999</v>
      </c>
      <c r="Q1275" s="395">
        <v>36</v>
      </c>
      <c r="R1275" s="395">
        <v>48</v>
      </c>
      <c r="S1275" s="395">
        <v>47</v>
      </c>
      <c r="T1275" s="395">
        <v>5</v>
      </c>
      <c r="U1275" s="395">
        <v>40.85106382978725</v>
      </c>
      <c r="V1275" s="395">
        <v>90.341393697701761</v>
      </c>
      <c r="W1275" s="395">
        <v>82.589361702127675</v>
      </c>
      <c r="X1275" s="395">
        <v>0</v>
      </c>
      <c r="Y1275" s="395">
        <v>0</v>
      </c>
      <c r="Z1275" s="395"/>
      <c r="AA1275" s="395">
        <v>12.966704235907851</v>
      </c>
      <c r="AB1275" s="395"/>
      <c r="AC1275" s="395"/>
      <c r="AD1275" s="395">
        <v>3.8839319308563006E-3</v>
      </c>
      <c r="AE1275" s="395">
        <v>4.1500646395794642E-3</v>
      </c>
      <c r="AF1275" s="395"/>
      <c r="AG1275" s="395"/>
      <c r="AH1275" s="395"/>
      <c r="AI1275" s="395"/>
      <c r="AJ1275" s="395"/>
      <c r="AK1275" s="395"/>
      <c r="AL1275" s="395"/>
      <c r="AM1275" s="395"/>
      <c r="AN1275" s="395"/>
      <c r="AO1275" s="395"/>
      <c r="AP1275" s="395"/>
    </row>
    <row r="1276" spans="1:42">
      <c r="A1276" s="395">
        <v>10</v>
      </c>
      <c r="B1276" s="395">
        <v>560</v>
      </c>
      <c r="C1276" s="395">
        <v>2002</v>
      </c>
      <c r="D1276" s="395">
        <v>99</v>
      </c>
      <c r="E1276" s="395">
        <v>99</v>
      </c>
      <c r="F1276" s="395">
        <v>99</v>
      </c>
      <c r="G1276" s="395">
        <v>99</v>
      </c>
      <c r="H1276" s="395">
        <v>99</v>
      </c>
      <c r="I1276" s="395">
        <v>99</v>
      </c>
      <c r="J1276" s="395">
        <v>999</v>
      </c>
      <c r="K1276" s="395">
        <v>99</v>
      </c>
      <c r="L1276" s="395">
        <v>99</v>
      </c>
      <c r="M1276" s="395">
        <v>41</v>
      </c>
      <c r="N1276" s="395">
        <v>99</v>
      </c>
      <c r="O1276" s="395">
        <v>99</v>
      </c>
      <c r="P1276" s="395">
        <v>9999</v>
      </c>
      <c r="Q1276" s="395">
        <v>57</v>
      </c>
      <c r="R1276" s="395">
        <v>65</v>
      </c>
      <c r="S1276" s="395">
        <v>65</v>
      </c>
      <c r="T1276" s="395">
        <v>5</v>
      </c>
      <c r="U1276" s="395">
        <v>41</v>
      </c>
      <c r="V1276" s="395">
        <v>88.164013667805634</v>
      </c>
      <c r="W1276" s="395">
        <v>81.375384615384618</v>
      </c>
      <c r="X1276" s="395">
        <v>0</v>
      </c>
      <c r="Y1276" s="395">
        <v>0</v>
      </c>
      <c r="Z1276" s="395"/>
      <c r="AA1276" s="395">
        <v>11.800013438965282</v>
      </c>
      <c r="AB1276" s="395">
        <v>0</v>
      </c>
      <c r="AC1276" s="395"/>
      <c r="AD1276" s="395">
        <v>5.2594911563679089E-3</v>
      </c>
      <c r="AE1276" s="395">
        <v>5.6550871794810564E-3</v>
      </c>
      <c r="AF1276" s="395"/>
      <c r="AG1276" s="395"/>
      <c r="AH1276" s="395"/>
      <c r="AI1276" s="395"/>
      <c r="AJ1276" s="395"/>
      <c r="AK1276" s="395"/>
      <c r="AL1276" s="395"/>
      <c r="AM1276" s="395"/>
      <c r="AN1276" s="395"/>
      <c r="AO1276" s="395"/>
      <c r="AP1276" s="395"/>
    </row>
    <row r="1277" spans="1:42">
      <c r="A1277" s="395">
        <v>10</v>
      </c>
      <c r="B1277" s="395">
        <v>561</v>
      </c>
      <c r="C1277" s="395">
        <v>2002</v>
      </c>
      <c r="D1277" s="395">
        <v>99</v>
      </c>
      <c r="E1277" s="395">
        <v>99</v>
      </c>
      <c r="F1277" s="395">
        <v>99</v>
      </c>
      <c r="G1277" s="395">
        <v>99</v>
      </c>
      <c r="H1277" s="395">
        <v>99</v>
      </c>
      <c r="I1277" s="395">
        <v>99</v>
      </c>
      <c r="J1277" s="395">
        <v>999</v>
      </c>
      <c r="K1277" s="395">
        <v>99</v>
      </c>
      <c r="L1277" s="395">
        <v>99</v>
      </c>
      <c r="M1277" s="395">
        <v>42</v>
      </c>
      <c r="N1277" s="395">
        <v>99</v>
      </c>
      <c r="O1277" s="395">
        <v>99</v>
      </c>
      <c r="P1277" s="395">
        <v>9999</v>
      </c>
      <c r="Q1277" s="395">
        <v>98</v>
      </c>
      <c r="R1277" s="395">
        <v>126</v>
      </c>
      <c r="S1277" s="395">
        <v>126</v>
      </c>
      <c r="T1277" s="395">
        <v>5</v>
      </c>
      <c r="U1277" s="395">
        <v>42</v>
      </c>
      <c r="V1277" s="395">
        <v>87.926705532339369</v>
      </c>
      <c r="W1277" s="395">
        <v>81.156349206349205</v>
      </c>
      <c r="X1277" s="395">
        <v>0</v>
      </c>
      <c r="Y1277" s="395">
        <v>0</v>
      </c>
      <c r="Z1277" s="395"/>
      <c r="AA1277" s="395">
        <v>10.83088247757931</v>
      </c>
      <c r="AB1277" s="395">
        <v>0</v>
      </c>
      <c r="AC1277" s="395"/>
      <c r="AD1277" s="395">
        <v>1.0195321318497789E-2</v>
      </c>
      <c r="AE1277" s="395">
        <v>1.0932662489359741E-2</v>
      </c>
      <c r="AF1277" s="395"/>
      <c r="AG1277" s="395"/>
      <c r="AH1277" s="395"/>
      <c r="AI1277" s="395"/>
      <c r="AJ1277" s="395"/>
      <c r="AK1277" s="395"/>
      <c r="AL1277" s="395"/>
      <c r="AM1277" s="395"/>
      <c r="AN1277" s="395"/>
      <c r="AO1277" s="395"/>
      <c r="AP1277" s="395"/>
    </row>
    <row r="1278" spans="1:42">
      <c r="A1278" s="395">
        <v>10</v>
      </c>
      <c r="B1278" s="395">
        <v>562</v>
      </c>
      <c r="C1278" s="395">
        <v>2002</v>
      </c>
      <c r="D1278" s="395">
        <v>99</v>
      </c>
      <c r="E1278" s="395">
        <v>99</v>
      </c>
      <c r="F1278" s="395">
        <v>99</v>
      </c>
      <c r="G1278" s="395">
        <v>99</v>
      </c>
      <c r="H1278" s="395">
        <v>99</v>
      </c>
      <c r="I1278" s="395">
        <v>99</v>
      </c>
      <c r="J1278" s="395">
        <v>999</v>
      </c>
      <c r="K1278" s="395">
        <v>99</v>
      </c>
      <c r="L1278" s="395">
        <v>99</v>
      </c>
      <c r="M1278" s="395">
        <v>43</v>
      </c>
      <c r="N1278" s="395">
        <v>99</v>
      </c>
      <c r="O1278" s="395">
        <v>99</v>
      </c>
      <c r="P1278" s="395">
        <v>9999</v>
      </c>
      <c r="Q1278" s="395">
        <v>159</v>
      </c>
      <c r="R1278" s="395">
        <v>201</v>
      </c>
      <c r="S1278" s="395">
        <v>201</v>
      </c>
      <c r="T1278" s="395">
        <v>5</v>
      </c>
      <c r="U1278" s="395">
        <v>43</v>
      </c>
      <c r="V1278" s="395">
        <v>88.787374072217489</v>
      </c>
      <c r="W1278" s="395">
        <v>81.950746268656729</v>
      </c>
      <c r="X1278" s="395">
        <v>0</v>
      </c>
      <c r="Y1278" s="395">
        <v>0</v>
      </c>
      <c r="Z1278" s="395"/>
      <c r="AA1278" s="395">
        <v>10.53887907131949</v>
      </c>
      <c r="AB1278" s="395">
        <v>0</v>
      </c>
      <c r="AC1278" s="395"/>
      <c r="AD1278" s="395">
        <v>1.6263964960460762E-2</v>
      </c>
      <c r="AE1278" s="395">
        <v>1.7610912679912639E-2</v>
      </c>
      <c r="AF1278" s="395"/>
      <c r="AG1278" s="395"/>
      <c r="AH1278" s="395"/>
      <c r="AI1278" s="395"/>
      <c r="AJ1278" s="395"/>
      <c r="AK1278" s="395"/>
      <c r="AL1278" s="395"/>
      <c r="AM1278" s="395"/>
      <c r="AN1278" s="395"/>
      <c r="AO1278" s="395"/>
      <c r="AP1278" s="395"/>
    </row>
    <row r="1279" spans="1:42">
      <c r="A1279" s="395">
        <v>10</v>
      </c>
      <c r="B1279" s="395">
        <v>563</v>
      </c>
      <c r="C1279" s="395">
        <v>2002</v>
      </c>
      <c r="D1279" s="395">
        <v>99</v>
      </c>
      <c r="E1279" s="395">
        <v>99</v>
      </c>
      <c r="F1279" s="395">
        <v>99</v>
      </c>
      <c r="G1279" s="395">
        <v>99</v>
      </c>
      <c r="H1279" s="395">
        <v>99</v>
      </c>
      <c r="I1279" s="395">
        <v>99</v>
      </c>
      <c r="J1279" s="395">
        <v>999</v>
      </c>
      <c r="K1279" s="395">
        <v>99</v>
      </c>
      <c r="L1279" s="395">
        <v>99</v>
      </c>
      <c r="M1279" s="395">
        <v>44</v>
      </c>
      <c r="N1279" s="395">
        <v>99</v>
      </c>
      <c r="O1279" s="395">
        <v>99</v>
      </c>
      <c r="P1279" s="395">
        <v>9999</v>
      </c>
      <c r="Q1279" s="395">
        <v>272</v>
      </c>
      <c r="R1279" s="395">
        <v>370</v>
      </c>
      <c r="S1279" s="395">
        <v>370</v>
      </c>
      <c r="T1279" s="395">
        <v>5</v>
      </c>
      <c r="U1279" s="395">
        <v>44</v>
      </c>
      <c r="V1279" s="395">
        <v>87.607683523176547</v>
      </c>
      <c r="W1279" s="395">
        <v>80.861891891891958</v>
      </c>
      <c r="X1279" s="395">
        <v>0</v>
      </c>
      <c r="Y1279" s="395">
        <v>0</v>
      </c>
      <c r="Z1279" s="395"/>
      <c r="AA1279" s="395">
        <v>9.6693990248524884</v>
      </c>
      <c r="AB1279" s="395">
        <v>0</v>
      </c>
      <c r="AC1279" s="395"/>
      <c r="AD1279" s="395">
        <v>2.9938641967017322E-2</v>
      </c>
      <c r="AE1279" s="395">
        <v>3.198736866453207E-2</v>
      </c>
      <c r="AF1279" s="395"/>
      <c r="AG1279" s="395"/>
      <c r="AH1279" s="395"/>
      <c r="AI1279" s="395"/>
      <c r="AJ1279" s="395"/>
      <c r="AK1279" s="395"/>
      <c r="AL1279" s="395"/>
      <c r="AM1279" s="395"/>
      <c r="AN1279" s="395"/>
      <c r="AO1279" s="395"/>
      <c r="AP1279" s="395"/>
    </row>
    <row r="1280" spans="1:42">
      <c r="A1280" s="395">
        <v>10</v>
      </c>
      <c r="B1280" s="395">
        <v>564</v>
      </c>
      <c r="C1280" s="395">
        <v>2002</v>
      </c>
      <c r="D1280" s="395">
        <v>99</v>
      </c>
      <c r="E1280" s="395">
        <v>99</v>
      </c>
      <c r="F1280" s="395">
        <v>99</v>
      </c>
      <c r="G1280" s="395">
        <v>99</v>
      </c>
      <c r="H1280" s="395">
        <v>99</v>
      </c>
      <c r="I1280" s="395">
        <v>99</v>
      </c>
      <c r="J1280" s="395">
        <v>999</v>
      </c>
      <c r="K1280" s="395">
        <v>99</v>
      </c>
      <c r="L1280" s="395">
        <v>99</v>
      </c>
      <c r="M1280" s="395">
        <v>45</v>
      </c>
      <c r="N1280" s="395">
        <v>99</v>
      </c>
      <c r="O1280" s="395">
        <v>99</v>
      </c>
      <c r="P1280" s="395">
        <v>9999</v>
      </c>
      <c r="Q1280" s="395">
        <v>485</v>
      </c>
      <c r="R1280" s="395">
        <v>747</v>
      </c>
      <c r="S1280" s="395">
        <v>747</v>
      </c>
      <c r="T1280" s="395">
        <v>8</v>
      </c>
      <c r="U1280" s="395">
        <v>45</v>
      </c>
      <c r="V1280" s="395">
        <v>87.524964429766683</v>
      </c>
      <c r="W1280" s="395">
        <v>80.785542168674624</v>
      </c>
      <c r="X1280" s="395">
        <v>0</v>
      </c>
      <c r="Y1280" s="395">
        <v>0</v>
      </c>
      <c r="Z1280" s="395"/>
      <c r="AA1280" s="395">
        <v>9.4449623820405435</v>
      </c>
      <c r="AB1280" s="395">
        <v>0</v>
      </c>
      <c r="AC1280" s="395"/>
      <c r="AD1280" s="395">
        <v>6.0443690673951195E-2</v>
      </c>
      <c r="AE1280" s="395">
        <v>6.4518927478108515E-2</v>
      </c>
      <c r="AF1280" s="395"/>
      <c r="AG1280" s="395"/>
      <c r="AH1280" s="395"/>
      <c r="AI1280" s="395"/>
      <c r="AJ1280" s="395"/>
      <c r="AK1280" s="395"/>
      <c r="AL1280" s="395"/>
      <c r="AM1280" s="395"/>
      <c r="AN1280" s="395"/>
      <c r="AO1280" s="395"/>
      <c r="AP1280" s="395"/>
    </row>
    <row r="1281" spans="1:42">
      <c r="A1281" s="395">
        <v>10</v>
      </c>
      <c r="B1281" s="395">
        <v>565</v>
      </c>
      <c r="C1281" s="395">
        <v>2002</v>
      </c>
      <c r="D1281" s="395">
        <v>99</v>
      </c>
      <c r="E1281" s="395">
        <v>99</v>
      </c>
      <c r="F1281" s="395">
        <v>99</v>
      </c>
      <c r="G1281" s="395">
        <v>99</v>
      </c>
      <c r="H1281" s="395">
        <v>99</v>
      </c>
      <c r="I1281" s="395">
        <v>99</v>
      </c>
      <c r="J1281" s="395">
        <v>999</v>
      </c>
      <c r="K1281" s="395">
        <v>99</v>
      </c>
      <c r="L1281" s="395">
        <v>99</v>
      </c>
      <c r="M1281" s="395">
        <v>46</v>
      </c>
      <c r="N1281" s="395">
        <v>99</v>
      </c>
      <c r="O1281" s="395">
        <v>99</v>
      </c>
      <c r="P1281" s="395">
        <v>9999</v>
      </c>
      <c r="Q1281" s="395">
        <v>741</v>
      </c>
      <c r="R1281" s="395">
        <v>1333</v>
      </c>
      <c r="S1281" s="395">
        <v>1333</v>
      </c>
      <c r="T1281" s="395">
        <v>8.0045011252813243</v>
      </c>
      <c r="U1281" s="395">
        <v>46</v>
      </c>
      <c r="V1281" s="395">
        <v>86.758661496360148</v>
      </c>
      <c r="W1281" s="395">
        <v>80.078244561140451</v>
      </c>
      <c r="X1281" s="395">
        <v>0</v>
      </c>
      <c r="Y1281" s="395">
        <v>0</v>
      </c>
      <c r="Z1281" s="395"/>
      <c r="AA1281" s="395">
        <v>8.7899224970165424</v>
      </c>
      <c r="AB1281" s="395">
        <v>0</v>
      </c>
      <c r="AC1281" s="395"/>
      <c r="AD1281" s="395">
        <v>0.10786002632982188</v>
      </c>
      <c r="AE1281" s="395">
        <v>0.11412415820559624</v>
      </c>
      <c r="AF1281" s="395"/>
      <c r="AG1281" s="395"/>
      <c r="AH1281" s="395"/>
      <c r="AI1281" s="395"/>
      <c r="AJ1281" s="395"/>
      <c r="AK1281" s="395"/>
      <c r="AL1281" s="395"/>
      <c r="AM1281" s="395"/>
      <c r="AN1281" s="395"/>
      <c r="AO1281" s="395"/>
      <c r="AP1281" s="395"/>
    </row>
    <row r="1282" spans="1:42">
      <c r="A1282" s="395">
        <v>10</v>
      </c>
      <c r="B1282" s="395">
        <v>566</v>
      </c>
      <c r="C1282" s="395">
        <v>2002</v>
      </c>
      <c r="D1282" s="395">
        <v>99</v>
      </c>
      <c r="E1282" s="395">
        <v>99</v>
      </c>
      <c r="F1282" s="395">
        <v>99</v>
      </c>
      <c r="G1282" s="395">
        <v>99</v>
      </c>
      <c r="H1282" s="395">
        <v>99</v>
      </c>
      <c r="I1282" s="395">
        <v>99</v>
      </c>
      <c r="J1282" s="395">
        <v>999</v>
      </c>
      <c r="K1282" s="395">
        <v>99</v>
      </c>
      <c r="L1282" s="395">
        <v>99</v>
      </c>
      <c r="M1282" s="395">
        <v>47</v>
      </c>
      <c r="N1282" s="395">
        <v>99</v>
      </c>
      <c r="O1282" s="395">
        <v>99</v>
      </c>
      <c r="P1282" s="395">
        <v>9999</v>
      </c>
      <c r="Q1282" s="395">
        <v>1170</v>
      </c>
      <c r="R1282" s="395">
        <v>2567</v>
      </c>
      <c r="S1282" s="395">
        <v>2567</v>
      </c>
      <c r="T1282" s="395">
        <v>8</v>
      </c>
      <c r="U1282" s="395">
        <v>47</v>
      </c>
      <c r="V1282" s="395">
        <v>86.10263360149527</v>
      </c>
      <c r="W1282" s="395">
        <v>79.472730814179982</v>
      </c>
      <c r="X1282" s="395">
        <v>0</v>
      </c>
      <c r="Y1282" s="395">
        <v>0</v>
      </c>
      <c r="Z1282" s="395"/>
      <c r="AA1282" s="395">
        <v>8.9967407671903512</v>
      </c>
      <c r="AB1282" s="395">
        <v>0</v>
      </c>
      <c r="AC1282" s="395"/>
      <c r="AD1282" s="395">
        <v>0.20770944305225275</v>
      </c>
      <c r="AE1282" s="395">
        <v>0.21811066334192944</v>
      </c>
      <c r="AF1282" s="395"/>
      <c r="AG1282" s="395"/>
      <c r="AH1282" s="395"/>
      <c r="AI1282" s="395"/>
      <c r="AJ1282" s="395"/>
      <c r="AK1282" s="395"/>
      <c r="AL1282" s="395"/>
      <c r="AM1282" s="395"/>
      <c r="AN1282" s="395"/>
      <c r="AO1282" s="395"/>
      <c r="AP1282" s="395"/>
    </row>
    <row r="1283" spans="1:42">
      <c r="A1283" s="395">
        <v>10</v>
      </c>
      <c r="B1283" s="395">
        <v>567</v>
      </c>
      <c r="C1283" s="395">
        <v>2002</v>
      </c>
      <c r="D1283" s="395">
        <v>99</v>
      </c>
      <c r="E1283" s="395">
        <v>99</v>
      </c>
      <c r="F1283" s="395">
        <v>99</v>
      </c>
      <c r="G1283" s="395">
        <v>99</v>
      </c>
      <c r="H1283" s="395">
        <v>99</v>
      </c>
      <c r="I1283" s="395">
        <v>99</v>
      </c>
      <c r="J1283" s="395">
        <v>999</v>
      </c>
      <c r="K1283" s="395">
        <v>99</v>
      </c>
      <c r="L1283" s="395">
        <v>99</v>
      </c>
      <c r="M1283" s="395">
        <v>48</v>
      </c>
      <c r="N1283" s="395">
        <v>99</v>
      </c>
      <c r="O1283" s="395">
        <v>99</v>
      </c>
      <c r="P1283" s="395">
        <v>9999</v>
      </c>
      <c r="Q1283" s="395">
        <v>1722</v>
      </c>
      <c r="R1283" s="395">
        <v>4848</v>
      </c>
      <c r="S1283" s="395">
        <v>4848</v>
      </c>
      <c r="T1283" s="395">
        <v>8</v>
      </c>
      <c r="U1283" s="395">
        <v>48</v>
      </c>
      <c r="V1283" s="395">
        <v>85.468223149508603</v>
      </c>
      <c r="W1283" s="395">
        <v>78.887169966996694</v>
      </c>
      <c r="X1283" s="395">
        <v>0</v>
      </c>
      <c r="Y1283" s="395">
        <v>0</v>
      </c>
      <c r="Z1283" s="395"/>
      <c r="AA1283" s="395">
        <v>8.4154364927704979</v>
      </c>
      <c r="AB1283" s="395">
        <v>0</v>
      </c>
      <c r="AC1283" s="395"/>
      <c r="AD1283" s="395">
        <v>0.39227712501648654</v>
      </c>
      <c r="AE1283" s="395">
        <v>0.40888566120101183</v>
      </c>
      <c r="AF1283" s="395"/>
      <c r="AG1283" s="395"/>
      <c r="AH1283" s="395"/>
      <c r="AI1283" s="395"/>
      <c r="AJ1283" s="395"/>
      <c r="AK1283" s="395"/>
      <c r="AL1283" s="395"/>
      <c r="AM1283" s="395"/>
      <c r="AN1283" s="395"/>
      <c r="AO1283" s="395"/>
      <c r="AP1283" s="395"/>
    </row>
    <row r="1284" spans="1:42">
      <c r="A1284" s="395">
        <v>10</v>
      </c>
      <c r="B1284" s="395">
        <v>568</v>
      </c>
      <c r="C1284" s="395">
        <v>2002</v>
      </c>
      <c r="D1284" s="395">
        <v>99</v>
      </c>
      <c r="E1284" s="395">
        <v>99</v>
      </c>
      <c r="F1284" s="395">
        <v>99</v>
      </c>
      <c r="G1284" s="395">
        <v>99</v>
      </c>
      <c r="H1284" s="395">
        <v>99</v>
      </c>
      <c r="I1284" s="395">
        <v>99</v>
      </c>
      <c r="J1284" s="395">
        <v>999</v>
      </c>
      <c r="K1284" s="395">
        <v>99</v>
      </c>
      <c r="L1284" s="395">
        <v>99</v>
      </c>
      <c r="M1284" s="395">
        <v>49</v>
      </c>
      <c r="N1284" s="395">
        <v>99</v>
      </c>
      <c r="O1284" s="395">
        <v>99</v>
      </c>
      <c r="P1284" s="395">
        <v>9999</v>
      </c>
      <c r="Q1284" s="395">
        <v>2247</v>
      </c>
      <c r="R1284" s="395">
        <v>9461</v>
      </c>
      <c r="S1284" s="395">
        <v>9461</v>
      </c>
      <c r="T1284" s="395">
        <v>8.001268364866295</v>
      </c>
      <c r="U1284" s="395">
        <v>49</v>
      </c>
      <c r="V1284" s="395">
        <v>84.887528810468098</v>
      </c>
      <c r="W1284" s="395">
        <v>78.35118909206227</v>
      </c>
      <c r="X1284" s="395">
        <v>0</v>
      </c>
      <c r="Y1284" s="395">
        <v>0</v>
      </c>
      <c r="Z1284" s="395"/>
      <c r="AA1284" s="395">
        <v>8.2243326099467815</v>
      </c>
      <c r="AB1284" s="395">
        <v>0</v>
      </c>
      <c r="AC1284" s="395"/>
      <c r="AD1284" s="395">
        <v>0.76553916662148924</v>
      </c>
      <c r="AE1284" s="395">
        <v>0.79252966640035394</v>
      </c>
      <c r="AF1284" s="395"/>
      <c r="AG1284" s="395"/>
      <c r="AH1284" s="395"/>
      <c r="AI1284" s="395"/>
      <c r="AJ1284" s="395"/>
      <c r="AK1284" s="395"/>
      <c r="AL1284" s="395"/>
      <c r="AM1284" s="395"/>
      <c r="AN1284" s="395"/>
      <c r="AO1284" s="395"/>
      <c r="AP1284" s="395"/>
    </row>
    <row r="1285" spans="1:42">
      <c r="A1285" s="395">
        <v>10</v>
      </c>
      <c r="B1285" s="395">
        <v>569</v>
      </c>
      <c r="C1285" s="395">
        <v>2002</v>
      </c>
      <c r="D1285" s="395">
        <v>99</v>
      </c>
      <c r="E1285" s="395">
        <v>99</v>
      </c>
      <c r="F1285" s="395">
        <v>99</v>
      </c>
      <c r="G1285" s="395">
        <v>99</v>
      </c>
      <c r="H1285" s="395">
        <v>99</v>
      </c>
      <c r="I1285" s="395">
        <v>99</v>
      </c>
      <c r="J1285" s="395">
        <v>999</v>
      </c>
      <c r="K1285" s="395">
        <v>99</v>
      </c>
      <c r="L1285" s="395">
        <v>99</v>
      </c>
      <c r="M1285" s="395">
        <v>50</v>
      </c>
      <c r="N1285" s="395">
        <v>99</v>
      </c>
      <c r="O1285" s="395">
        <v>99</v>
      </c>
      <c r="P1285" s="395">
        <v>9999</v>
      </c>
      <c r="Q1285" s="395">
        <v>2800</v>
      </c>
      <c r="R1285" s="395">
        <v>17945</v>
      </c>
      <c r="S1285" s="395">
        <v>17945</v>
      </c>
      <c r="T1285" s="395">
        <v>11.000334354973532</v>
      </c>
      <c r="U1285" s="395">
        <v>50</v>
      </c>
      <c r="V1285" s="395">
        <v>84.400843192769557</v>
      </c>
      <c r="W1285" s="395">
        <v>77.901978266927003</v>
      </c>
      <c r="X1285" s="395">
        <v>0</v>
      </c>
      <c r="Y1285" s="395">
        <v>0</v>
      </c>
      <c r="Z1285" s="395"/>
      <c r="AA1285" s="395">
        <v>7.9978810225590493</v>
      </c>
      <c r="AB1285" s="395">
        <v>0</v>
      </c>
      <c r="AC1285" s="395"/>
      <c r="AD1285" s="395">
        <v>1.4520241354003403</v>
      </c>
      <c r="AE1285" s="395">
        <v>1.4945995344732399</v>
      </c>
      <c r="AF1285" s="395"/>
      <c r="AG1285" s="395"/>
      <c r="AH1285" s="395"/>
      <c r="AI1285" s="395"/>
      <c r="AJ1285" s="395"/>
      <c r="AK1285" s="395"/>
      <c r="AL1285" s="395"/>
      <c r="AM1285" s="395"/>
      <c r="AN1285" s="395"/>
      <c r="AO1285" s="395"/>
      <c r="AP1285" s="395"/>
    </row>
    <row r="1286" spans="1:42">
      <c r="A1286" s="395">
        <v>10</v>
      </c>
      <c r="B1286" s="395">
        <v>570</v>
      </c>
      <c r="C1286" s="395">
        <v>2002</v>
      </c>
      <c r="D1286" s="395">
        <v>99</v>
      </c>
      <c r="E1286" s="395">
        <v>99</v>
      </c>
      <c r="F1286" s="395">
        <v>99</v>
      </c>
      <c r="G1286" s="395">
        <v>99</v>
      </c>
      <c r="H1286" s="395">
        <v>99</v>
      </c>
      <c r="I1286" s="395">
        <v>99</v>
      </c>
      <c r="J1286" s="395">
        <v>999</v>
      </c>
      <c r="K1286" s="395">
        <v>99</v>
      </c>
      <c r="L1286" s="395">
        <v>99</v>
      </c>
      <c r="M1286" s="395">
        <v>51</v>
      </c>
      <c r="N1286" s="395">
        <v>99</v>
      </c>
      <c r="O1286" s="395">
        <v>99</v>
      </c>
      <c r="P1286" s="395">
        <v>9999</v>
      </c>
      <c r="Q1286" s="395">
        <v>3160</v>
      </c>
      <c r="R1286" s="395">
        <v>31785</v>
      </c>
      <c r="S1286" s="395">
        <v>31785</v>
      </c>
      <c r="T1286" s="395">
        <v>11.00028315243039</v>
      </c>
      <c r="U1286" s="395">
        <v>51</v>
      </c>
      <c r="V1286" s="395">
        <v>83.903406401794498</v>
      </c>
      <c r="W1286" s="395">
        <v>77.442844108856079</v>
      </c>
      <c r="X1286" s="395">
        <v>0</v>
      </c>
      <c r="Y1286" s="395">
        <v>0</v>
      </c>
      <c r="Z1286" s="395"/>
      <c r="AA1286" s="395">
        <v>7.7078290149177517</v>
      </c>
      <c r="AB1286" s="395">
        <v>0</v>
      </c>
      <c r="AC1286" s="395"/>
      <c r="AD1286" s="395">
        <v>2.5718911754639073</v>
      </c>
      <c r="AE1286" s="395">
        <v>2.6317001395443529</v>
      </c>
      <c r="AF1286" s="395"/>
      <c r="AG1286" s="395"/>
      <c r="AH1286" s="395"/>
      <c r="AI1286" s="395"/>
      <c r="AJ1286" s="395"/>
      <c r="AK1286" s="395"/>
      <c r="AL1286" s="395"/>
      <c r="AM1286" s="395"/>
      <c r="AN1286" s="395"/>
      <c r="AO1286" s="395"/>
      <c r="AP1286" s="395"/>
    </row>
    <row r="1287" spans="1:42">
      <c r="A1287" s="395">
        <v>10</v>
      </c>
      <c r="B1287" s="395">
        <v>571</v>
      </c>
      <c r="C1287" s="395">
        <v>2002</v>
      </c>
      <c r="D1287" s="395">
        <v>99</v>
      </c>
      <c r="E1287" s="395">
        <v>99</v>
      </c>
      <c r="F1287" s="395">
        <v>99</v>
      </c>
      <c r="G1287" s="395">
        <v>99</v>
      </c>
      <c r="H1287" s="395">
        <v>99</v>
      </c>
      <c r="I1287" s="395">
        <v>99</v>
      </c>
      <c r="J1287" s="395">
        <v>999</v>
      </c>
      <c r="K1287" s="395">
        <v>99</v>
      </c>
      <c r="L1287" s="395">
        <v>99</v>
      </c>
      <c r="M1287" s="395">
        <v>52</v>
      </c>
      <c r="N1287" s="395">
        <v>99</v>
      </c>
      <c r="O1287" s="395">
        <v>99</v>
      </c>
      <c r="P1287" s="395">
        <v>9999</v>
      </c>
      <c r="Q1287" s="395">
        <v>3449</v>
      </c>
      <c r="R1287" s="395">
        <v>54344</v>
      </c>
      <c r="S1287" s="395">
        <v>54344</v>
      </c>
      <c r="T1287" s="395">
        <v>11.000552038863535</v>
      </c>
      <c r="U1287" s="395">
        <v>52</v>
      </c>
      <c r="V1287" s="395">
        <v>83.404671082126683</v>
      </c>
      <c r="W1287" s="395">
        <v>76.982511408803148</v>
      </c>
      <c r="X1287" s="395">
        <v>0</v>
      </c>
      <c r="Y1287" s="395">
        <v>0</v>
      </c>
      <c r="Z1287" s="395"/>
      <c r="AA1287" s="395">
        <v>7.5152100282548764</v>
      </c>
      <c r="AB1287" s="395">
        <v>0</v>
      </c>
      <c r="AC1287" s="395"/>
      <c r="AD1287" s="395">
        <v>4.3972582677178087</v>
      </c>
      <c r="AE1287" s="395">
        <v>4.4727700394443506</v>
      </c>
      <c r="AF1287" s="395"/>
      <c r="AG1287" s="395"/>
      <c r="AH1287" s="395"/>
      <c r="AI1287" s="395"/>
      <c r="AJ1287" s="395"/>
      <c r="AK1287" s="395"/>
      <c r="AL1287" s="395"/>
      <c r="AM1287" s="395"/>
      <c r="AN1287" s="395"/>
      <c r="AO1287" s="395"/>
      <c r="AP1287" s="395"/>
    </row>
    <row r="1288" spans="1:42">
      <c r="A1288" s="395">
        <v>10</v>
      </c>
      <c r="B1288" s="395">
        <v>572</v>
      </c>
      <c r="C1288" s="395">
        <v>2002</v>
      </c>
      <c r="D1288" s="395">
        <v>99</v>
      </c>
      <c r="E1288" s="395">
        <v>99</v>
      </c>
      <c r="F1288" s="395">
        <v>99</v>
      </c>
      <c r="G1288" s="395">
        <v>99</v>
      </c>
      <c r="H1288" s="395">
        <v>99</v>
      </c>
      <c r="I1288" s="395">
        <v>99</v>
      </c>
      <c r="J1288" s="395">
        <v>999</v>
      </c>
      <c r="K1288" s="395">
        <v>99</v>
      </c>
      <c r="L1288" s="395">
        <v>99</v>
      </c>
      <c r="M1288" s="395">
        <v>53</v>
      </c>
      <c r="N1288" s="395">
        <v>99</v>
      </c>
      <c r="O1288" s="395">
        <v>99</v>
      </c>
      <c r="P1288" s="395">
        <v>9999</v>
      </c>
      <c r="Q1288" s="395">
        <v>3641</v>
      </c>
      <c r="R1288" s="395">
        <v>86114</v>
      </c>
      <c r="S1288" s="395">
        <v>86113</v>
      </c>
      <c r="T1288" s="395">
        <v>11.000452888032148</v>
      </c>
      <c r="U1288" s="395">
        <v>53.00061547037032</v>
      </c>
      <c r="V1288" s="395">
        <v>83.077896375394346</v>
      </c>
      <c r="W1288" s="395">
        <v>76.68044081613705</v>
      </c>
      <c r="X1288" s="395">
        <v>0</v>
      </c>
      <c r="Y1288" s="395">
        <v>0</v>
      </c>
      <c r="Z1288" s="395"/>
      <c r="AA1288" s="395">
        <v>7.4187704545585884</v>
      </c>
      <c r="AB1288" s="395"/>
      <c r="AC1288" s="395"/>
      <c r="AD1288" s="395">
        <v>6.9679357144533247</v>
      </c>
      <c r="AE1288" s="395">
        <v>7.0596994736737395</v>
      </c>
      <c r="AF1288" s="395"/>
      <c r="AG1288" s="395"/>
      <c r="AH1288" s="395"/>
      <c r="AI1288" s="395"/>
      <c r="AJ1288" s="395"/>
      <c r="AK1288" s="395"/>
      <c r="AL1288" s="395"/>
      <c r="AM1288" s="395"/>
      <c r="AN1288" s="395"/>
      <c r="AO1288" s="395"/>
      <c r="AP1288" s="395"/>
    </row>
    <row r="1289" spans="1:42">
      <c r="A1289" s="395">
        <v>10</v>
      </c>
      <c r="B1289" s="395">
        <v>573</v>
      </c>
      <c r="C1289" s="395">
        <v>2002</v>
      </c>
      <c r="D1289" s="395">
        <v>99</v>
      </c>
      <c r="E1289" s="395">
        <v>99</v>
      </c>
      <c r="F1289" s="395">
        <v>99</v>
      </c>
      <c r="G1289" s="395">
        <v>99</v>
      </c>
      <c r="H1289" s="395">
        <v>99</v>
      </c>
      <c r="I1289" s="395">
        <v>99</v>
      </c>
      <c r="J1289" s="395">
        <v>999</v>
      </c>
      <c r="K1289" s="395">
        <v>99</v>
      </c>
      <c r="L1289" s="395">
        <v>99</v>
      </c>
      <c r="M1289" s="395">
        <v>54</v>
      </c>
      <c r="N1289" s="395">
        <v>99</v>
      </c>
      <c r="O1289" s="395">
        <v>99</v>
      </c>
      <c r="P1289" s="395">
        <v>9999</v>
      </c>
      <c r="Q1289" s="395">
        <v>3787</v>
      </c>
      <c r="R1289" s="395">
        <v>125769</v>
      </c>
      <c r="S1289" s="395">
        <v>125766</v>
      </c>
      <c r="T1289" s="395">
        <v>11.000500918350312</v>
      </c>
      <c r="U1289" s="395">
        <v>54.001288106483479</v>
      </c>
      <c r="V1289" s="395">
        <v>82.644292934329826</v>
      </c>
      <c r="W1289" s="395">
        <v>76.279801377160354</v>
      </c>
      <c r="X1289" s="395">
        <v>0</v>
      </c>
      <c r="Y1289" s="395">
        <v>0</v>
      </c>
      <c r="Z1289" s="395"/>
      <c r="AA1289" s="395">
        <v>7.3552476579228019</v>
      </c>
      <c r="AB1289" s="395"/>
      <c r="AC1289" s="395"/>
      <c r="AD1289" s="395">
        <v>10.176629896080549</v>
      </c>
      <c r="AE1289" s="395">
        <v>10.256653769919602</v>
      </c>
      <c r="AF1289" s="395"/>
      <c r="AG1289" s="395"/>
      <c r="AH1289" s="395"/>
      <c r="AI1289" s="395"/>
      <c r="AJ1289" s="395"/>
      <c r="AK1289" s="395"/>
      <c r="AL1289" s="395"/>
      <c r="AM1289" s="395"/>
      <c r="AN1289" s="395"/>
      <c r="AO1289" s="395"/>
      <c r="AP1289" s="395"/>
    </row>
    <row r="1290" spans="1:42">
      <c r="A1290" s="395">
        <v>10</v>
      </c>
      <c r="B1290" s="395">
        <v>574</v>
      </c>
      <c r="C1290" s="395">
        <v>2002</v>
      </c>
      <c r="D1290" s="395">
        <v>99</v>
      </c>
      <c r="E1290" s="395">
        <v>99</v>
      </c>
      <c r="F1290" s="395">
        <v>99</v>
      </c>
      <c r="G1290" s="395">
        <v>99</v>
      </c>
      <c r="H1290" s="395">
        <v>99</v>
      </c>
      <c r="I1290" s="395">
        <v>99</v>
      </c>
      <c r="J1290" s="395">
        <v>999</v>
      </c>
      <c r="K1290" s="395">
        <v>99</v>
      </c>
      <c r="L1290" s="395">
        <v>99</v>
      </c>
      <c r="M1290" s="395">
        <v>55</v>
      </c>
      <c r="N1290" s="395">
        <v>99</v>
      </c>
      <c r="O1290" s="395">
        <v>99</v>
      </c>
      <c r="P1290" s="395">
        <v>9999</v>
      </c>
      <c r="Q1290" s="395">
        <v>3863</v>
      </c>
      <c r="R1290" s="395">
        <v>163604</v>
      </c>
      <c r="S1290" s="395">
        <v>163580</v>
      </c>
      <c r="T1290" s="395">
        <v>13.999627148480473</v>
      </c>
      <c r="U1290" s="395">
        <v>55.008405673065184</v>
      </c>
      <c r="V1290" s="395">
        <v>82.220213698984992</v>
      </c>
      <c r="W1290" s="395">
        <v>75.884093409952399</v>
      </c>
      <c r="X1290" s="395">
        <v>0</v>
      </c>
      <c r="Y1290" s="395">
        <v>0</v>
      </c>
      <c r="Z1290" s="395"/>
      <c r="AA1290" s="395">
        <v>7.3668784044995617</v>
      </c>
      <c r="AB1290" s="395"/>
      <c r="AC1290" s="395"/>
      <c r="AD1290" s="395">
        <v>13.238058325329471</v>
      </c>
      <c r="AE1290" s="395">
        <v>13.271311636359503</v>
      </c>
      <c r="AF1290" s="395"/>
      <c r="AG1290" s="395"/>
      <c r="AH1290" s="395"/>
      <c r="AI1290" s="395"/>
      <c r="AJ1290" s="395"/>
      <c r="AK1290" s="395"/>
      <c r="AL1290" s="395"/>
      <c r="AM1290" s="395"/>
      <c r="AN1290" s="395"/>
      <c r="AO1290" s="395"/>
      <c r="AP1290" s="395"/>
    </row>
    <row r="1291" spans="1:42">
      <c r="A1291" s="395">
        <v>10</v>
      </c>
      <c r="B1291" s="395">
        <v>575</v>
      </c>
      <c r="C1291" s="395">
        <v>2002</v>
      </c>
      <c r="D1291" s="395">
        <v>99</v>
      </c>
      <c r="E1291" s="395">
        <v>99</v>
      </c>
      <c r="F1291" s="395">
        <v>99</v>
      </c>
      <c r="G1291" s="395">
        <v>99</v>
      </c>
      <c r="H1291" s="395">
        <v>99</v>
      </c>
      <c r="I1291" s="395">
        <v>99</v>
      </c>
      <c r="J1291" s="395">
        <v>999</v>
      </c>
      <c r="K1291" s="395">
        <v>99</v>
      </c>
      <c r="L1291" s="395">
        <v>99</v>
      </c>
      <c r="M1291" s="395">
        <v>56</v>
      </c>
      <c r="N1291" s="395">
        <v>99</v>
      </c>
      <c r="O1291" s="395">
        <v>99</v>
      </c>
      <c r="P1291" s="395">
        <v>9999</v>
      </c>
      <c r="Q1291" s="395">
        <v>3914</v>
      </c>
      <c r="R1291" s="395">
        <v>186770</v>
      </c>
      <c r="S1291" s="395">
        <v>186768</v>
      </c>
      <c r="T1291" s="395">
        <v>13.999919687315952</v>
      </c>
      <c r="U1291" s="395">
        <v>56.000599674462414</v>
      </c>
      <c r="V1291" s="395">
        <v>81.888967479565636</v>
      </c>
      <c r="W1291" s="395">
        <v>75.583103101174117</v>
      </c>
      <c r="X1291" s="395">
        <v>0</v>
      </c>
      <c r="Y1291" s="395">
        <v>0</v>
      </c>
      <c r="Z1291" s="395"/>
      <c r="AA1291" s="395">
        <v>7.3637324708516942</v>
      </c>
      <c r="AB1291" s="395"/>
      <c r="AC1291" s="395"/>
      <c r="AD1291" s="395">
        <v>15.112540973458987</v>
      </c>
      <c r="AE1291" s="395">
        <v>15.092461610878502</v>
      </c>
      <c r="AF1291" s="395"/>
      <c r="AG1291" s="395"/>
      <c r="AH1291" s="395"/>
      <c r="AI1291" s="395"/>
      <c r="AJ1291" s="395"/>
      <c r="AK1291" s="395"/>
      <c r="AL1291" s="395"/>
      <c r="AM1291" s="395"/>
      <c r="AN1291" s="395"/>
      <c r="AO1291" s="395"/>
      <c r="AP1291" s="395"/>
    </row>
    <row r="1292" spans="1:42">
      <c r="A1292" s="395">
        <v>10</v>
      </c>
      <c r="B1292" s="395">
        <v>576</v>
      </c>
      <c r="C1292" s="395">
        <v>2002</v>
      </c>
      <c r="D1292" s="395">
        <v>99</v>
      </c>
      <c r="E1292" s="395">
        <v>99</v>
      </c>
      <c r="F1292" s="395">
        <v>99</v>
      </c>
      <c r="G1292" s="395">
        <v>99</v>
      </c>
      <c r="H1292" s="395">
        <v>99</v>
      </c>
      <c r="I1292" s="395">
        <v>99</v>
      </c>
      <c r="J1292" s="395">
        <v>999</v>
      </c>
      <c r="K1292" s="395">
        <v>99</v>
      </c>
      <c r="L1292" s="395">
        <v>99</v>
      </c>
      <c r="M1292" s="395">
        <v>57</v>
      </c>
      <c r="N1292" s="395">
        <v>99</v>
      </c>
      <c r="O1292" s="395">
        <v>99</v>
      </c>
      <c r="P1292" s="395">
        <v>9999</v>
      </c>
      <c r="Q1292" s="395">
        <v>3882</v>
      </c>
      <c r="R1292" s="395">
        <v>186686</v>
      </c>
      <c r="S1292" s="395">
        <v>186685</v>
      </c>
      <c r="T1292" s="395">
        <v>13.999983930235798</v>
      </c>
      <c r="U1292" s="395">
        <v>57.000305327155374</v>
      </c>
      <c r="V1292" s="395">
        <v>81.537438384037358</v>
      </c>
      <c r="W1292" s="395">
        <v>75.258859040629702</v>
      </c>
      <c r="X1292" s="395">
        <v>0</v>
      </c>
      <c r="Y1292" s="395">
        <v>0</v>
      </c>
      <c r="Z1292" s="395"/>
      <c r="AA1292" s="395">
        <v>7.4811804453868094</v>
      </c>
      <c r="AB1292" s="395"/>
      <c r="AC1292" s="395"/>
      <c r="AD1292" s="395">
        <v>15.10574409257999</v>
      </c>
      <c r="AE1292" s="395">
        <v>15.02103809714967</v>
      </c>
      <c r="AF1292" s="395"/>
      <c r="AG1292" s="395"/>
      <c r="AH1292" s="395"/>
      <c r="AI1292" s="395"/>
      <c r="AJ1292" s="395"/>
      <c r="AK1292" s="395"/>
      <c r="AL1292" s="395"/>
      <c r="AM1292" s="395"/>
      <c r="AN1292" s="395"/>
      <c r="AO1292" s="395"/>
      <c r="AP1292" s="395"/>
    </row>
    <row r="1293" spans="1:42">
      <c r="A1293" s="395">
        <v>10</v>
      </c>
      <c r="B1293" s="395">
        <v>577</v>
      </c>
      <c r="C1293" s="395">
        <v>2002</v>
      </c>
      <c r="D1293" s="395">
        <v>99</v>
      </c>
      <c r="E1293" s="395">
        <v>99</v>
      </c>
      <c r="F1293" s="395">
        <v>99</v>
      </c>
      <c r="G1293" s="395">
        <v>99</v>
      </c>
      <c r="H1293" s="395">
        <v>99</v>
      </c>
      <c r="I1293" s="395">
        <v>99</v>
      </c>
      <c r="J1293" s="395">
        <v>999</v>
      </c>
      <c r="K1293" s="395">
        <v>99</v>
      </c>
      <c r="L1293" s="395">
        <v>99</v>
      </c>
      <c r="M1293" s="395">
        <v>58</v>
      </c>
      <c r="N1293" s="395">
        <v>99</v>
      </c>
      <c r="O1293" s="395">
        <v>99</v>
      </c>
      <c r="P1293" s="395">
        <v>9999</v>
      </c>
      <c r="Q1293" s="395">
        <v>3842</v>
      </c>
      <c r="R1293" s="395">
        <v>158700</v>
      </c>
      <c r="S1293" s="395">
        <v>158689</v>
      </c>
      <c r="T1293" s="395">
        <v>13.999810964083176</v>
      </c>
      <c r="U1293" s="395">
        <v>58.004020442500718</v>
      </c>
      <c r="V1293" s="395">
        <v>81.245655806786687</v>
      </c>
      <c r="W1293" s="395">
        <v>74.987144666611499</v>
      </c>
      <c r="X1293" s="395">
        <v>0</v>
      </c>
      <c r="Y1293" s="395">
        <v>0</v>
      </c>
      <c r="Z1293" s="395"/>
      <c r="AA1293" s="395">
        <v>7.573159430766168</v>
      </c>
      <c r="AB1293" s="395"/>
      <c r="AC1293" s="395"/>
      <c r="AD1293" s="395">
        <v>12.841249946393647</v>
      </c>
      <c r="AE1293" s="395">
        <v>12.722326413015383</v>
      </c>
      <c r="AF1293" s="395"/>
      <c r="AG1293" s="395"/>
      <c r="AH1293" s="395"/>
      <c r="AI1293" s="395"/>
      <c r="AJ1293" s="395"/>
      <c r="AK1293" s="395"/>
      <c r="AL1293" s="395"/>
      <c r="AM1293" s="395"/>
      <c r="AN1293" s="395"/>
      <c r="AO1293" s="395"/>
      <c r="AP1293" s="395"/>
    </row>
    <row r="1294" spans="1:42">
      <c r="A1294" s="395">
        <v>10</v>
      </c>
      <c r="B1294" s="395">
        <v>578</v>
      </c>
      <c r="C1294" s="395">
        <v>2002</v>
      </c>
      <c r="D1294" s="395">
        <v>99</v>
      </c>
      <c r="E1294" s="395">
        <v>99</v>
      </c>
      <c r="F1294" s="395">
        <v>99</v>
      </c>
      <c r="G1294" s="395">
        <v>99</v>
      </c>
      <c r="H1294" s="395">
        <v>99</v>
      </c>
      <c r="I1294" s="395">
        <v>99</v>
      </c>
      <c r="J1294" s="395">
        <v>999</v>
      </c>
      <c r="K1294" s="395">
        <v>99</v>
      </c>
      <c r="L1294" s="395">
        <v>99</v>
      </c>
      <c r="M1294" s="395">
        <v>59</v>
      </c>
      <c r="N1294" s="395">
        <v>99</v>
      </c>
      <c r="O1294" s="395">
        <v>99</v>
      </c>
      <c r="P1294" s="395">
        <v>9999</v>
      </c>
      <c r="Q1294" s="395">
        <v>3675</v>
      </c>
      <c r="R1294" s="395">
        <v>109116</v>
      </c>
      <c r="S1294" s="395">
        <v>109111</v>
      </c>
      <c r="T1294" s="395">
        <v>13.99997250632355</v>
      </c>
      <c r="U1294" s="395">
        <v>59.002703668741006</v>
      </c>
      <c r="V1294" s="395">
        <v>80.998345805731446</v>
      </c>
      <c r="W1294" s="395">
        <v>74.759763910146347</v>
      </c>
      <c r="X1294" s="395">
        <v>0</v>
      </c>
      <c r="Y1294" s="395">
        <v>0</v>
      </c>
      <c r="Z1294" s="395"/>
      <c r="AA1294" s="395">
        <v>7.7209705916331011</v>
      </c>
      <c r="AB1294" s="395"/>
      <c r="AC1294" s="395"/>
      <c r="AD1294" s="395">
        <v>8.8291482618190891</v>
      </c>
      <c r="AE1294" s="395">
        <v>8.7210615354942487</v>
      </c>
      <c r="AF1294" s="395"/>
      <c r="AG1294" s="395"/>
      <c r="AH1294" s="395"/>
      <c r="AI1294" s="395"/>
      <c r="AJ1294" s="395"/>
      <c r="AK1294" s="395"/>
      <c r="AL1294" s="395"/>
      <c r="AM1294" s="395"/>
      <c r="AN1294" s="395"/>
      <c r="AO1294" s="395"/>
      <c r="AP1294" s="395"/>
    </row>
    <row r="1295" spans="1:42">
      <c r="A1295" s="395">
        <v>10</v>
      </c>
      <c r="B1295" s="395">
        <v>579</v>
      </c>
      <c r="C1295" s="395">
        <v>2002</v>
      </c>
      <c r="D1295" s="395">
        <v>99</v>
      </c>
      <c r="E1295" s="395">
        <v>99</v>
      </c>
      <c r="F1295" s="395">
        <v>99</v>
      </c>
      <c r="G1295" s="395">
        <v>99</v>
      </c>
      <c r="H1295" s="395">
        <v>99</v>
      </c>
      <c r="I1295" s="395">
        <v>99</v>
      </c>
      <c r="J1295" s="395">
        <v>999</v>
      </c>
      <c r="K1295" s="395">
        <v>99</v>
      </c>
      <c r="L1295" s="395">
        <v>99</v>
      </c>
      <c r="M1295" s="395">
        <v>60</v>
      </c>
      <c r="N1295" s="395">
        <v>99</v>
      </c>
      <c r="O1295" s="395">
        <v>99</v>
      </c>
      <c r="P1295" s="395">
        <v>9999</v>
      </c>
      <c r="Q1295" s="395">
        <v>3434</v>
      </c>
      <c r="R1295" s="395">
        <v>59586</v>
      </c>
      <c r="S1295" s="395">
        <v>59584</v>
      </c>
      <c r="T1295" s="395">
        <v>16.999848957808876</v>
      </c>
      <c r="U1295" s="395">
        <v>60.00201396348011</v>
      </c>
      <c r="V1295" s="395">
        <v>81.091890411294187</v>
      </c>
      <c r="W1295" s="395">
        <v>74.846529269602314</v>
      </c>
      <c r="X1295" s="395">
        <v>0</v>
      </c>
      <c r="Y1295" s="395">
        <v>0</v>
      </c>
      <c r="Z1295" s="395"/>
      <c r="AA1295" s="395">
        <v>7.7737216673180445</v>
      </c>
      <c r="AB1295" s="395"/>
      <c r="AC1295" s="395"/>
      <c r="AD1295" s="395">
        <v>4.8214160006667406</v>
      </c>
      <c r="AE1295" s="395">
        <v>4.7679776928310993</v>
      </c>
      <c r="AF1295" s="395"/>
      <c r="AG1295" s="395"/>
      <c r="AH1295" s="395"/>
      <c r="AI1295" s="395"/>
      <c r="AJ1295" s="395"/>
      <c r="AK1295" s="395"/>
      <c r="AL1295" s="395"/>
      <c r="AM1295" s="395"/>
      <c r="AN1295" s="395"/>
      <c r="AO1295" s="395"/>
      <c r="AP1295" s="395"/>
    </row>
    <row r="1296" spans="1:42">
      <c r="A1296" s="395">
        <v>10</v>
      </c>
      <c r="B1296" s="395">
        <v>580</v>
      </c>
      <c r="C1296" s="395">
        <v>2002</v>
      </c>
      <c r="D1296" s="395">
        <v>99</v>
      </c>
      <c r="E1296" s="395">
        <v>99</v>
      </c>
      <c r="F1296" s="395">
        <v>99</v>
      </c>
      <c r="G1296" s="395">
        <v>99</v>
      </c>
      <c r="H1296" s="395">
        <v>99</v>
      </c>
      <c r="I1296" s="395">
        <v>99</v>
      </c>
      <c r="J1296" s="395">
        <v>999</v>
      </c>
      <c r="K1296" s="395">
        <v>99</v>
      </c>
      <c r="L1296" s="395">
        <v>99</v>
      </c>
      <c r="M1296" s="395">
        <v>61</v>
      </c>
      <c r="N1296" s="395">
        <v>99</v>
      </c>
      <c r="O1296" s="395">
        <v>99</v>
      </c>
      <c r="P1296" s="395">
        <v>9999</v>
      </c>
      <c r="Q1296" s="395">
        <v>2928</v>
      </c>
      <c r="R1296" s="395">
        <v>23971</v>
      </c>
      <c r="S1296" s="395">
        <v>23970</v>
      </c>
      <c r="T1296" s="395">
        <v>16.99962454632681</v>
      </c>
      <c r="U1296" s="395">
        <v>61.00254484772632</v>
      </c>
      <c r="V1296" s="395">
        <v>81.597713103820695</v>
      </c>
      <c r="W1296" s="395">
        <v>75.313049645390137</v>
      </c>
      <c r="X1296" s="395">
        <v>0</v>
      </c>
      <c r="Y1296" s="395">
        <v>0</v>
      </c>
      <c r="Z1296" s="395"/>
      <c r="AA1296" s="395">
        <v>7.7933714816992303</v>
      </c>
      <c r="AB1296" s="395"/>
      <c r="AC1296" s="395"/>
      <c r="AD1296" s="395">
        <v>1.9396194232199253</v>
      </c>
      <c r="AE1296" s="395">
        <v>1.9300615608744796</v>
      </c>
      <c r="AF1296" s="395"/>
      <c r="AG1296" s="395"/>
      <c r="AH1296" s="395"/>
      <c r="AI1296" s="395"/>
      <c r="AJ1296" s="395"/>
      <c r="AK1296" s="395"/>
      <c r="AL1296" s="395"/>
      <c r="AM1296" s="395"/>
      <c r="AN1296" s="395"/>
      <c r="AO1296" s="395"/>
      <c r="AP1296" s="395"/>
    </row>
    <row r="1297" spans="1:42">
      <c r="A1297" s="395">
        <v>10</v>
      </c>
      <c r="B1297" s="395">
        <v>581</v>
      </c>
      <c r="C1297" s="395">
        <v>2002</v>
      </c>
      <c r="D1297" s="395">
        <v>99</v>
      </c>
      <c r="E1297" s="395">
        <v>99</v>
      </c>
      <c r="F1297" s="395">
        <v>99</v>
      </c>
      <c r="G1297" s="395">
        <v>99</v>
      </c>
      <c r="H1297" s="395">
        <v>99</v>
      </c>
      <c r="I1297" s="395">
        <v>99</v>
      </c>
      <c r="J1297" s="395">
        <v>999</v>
      </c>
      <c r="K1297" s="395">
        <v>99</v>
      </c>
      <c r="L1297" s="395">
        <v>99</v>
      </c>
      <c r="M1297" s="395">
        <v>62</v>
      </c>
      <c r="N1297" s="395">
        <v>99</v>
      </c>
      <c r="O1297" s="395">
        <v>99</v>
      </c>
      <c r="P1297" s="395">
        <v>9999</v>
      </c>
      <c r="Q1297" s="395">
        <v>2067</v>
      </c>
      <c r="R1297" s="395">
        <v>7782</v>
      </c>
      <c r="S1297" s="395">
        <v>7782</v>
      </c>
      <c r="T1297" s="395">
        <v>17</v>
      </c>
      <c r="U1297" s="395">
        <v>62</v>
      </c>
      <c r="V1297" s="395">
        <v>82.235723018895385</v>
      </c>
      <c r="W1297" s="395">
        <v>75.903572346440498</v>
      </c>
      <c r="X1297" s="395">
        <v>0</v>
      </c>
      <c r="Y1297" s="395">
        <v>0</v>
      </c>
      <c r="Z1297" s="395"/>
      <c r="AA1297" s="395">
        <v>7.6956524179792671</v>
      </c>
      <c r="AB1297" s="395">
        <v>0</v>
      </c>
      <c r="AC1297" s="395"/>
      <c r="AD1297" s="395">
        <v>0.6296824642900779</v>
      </c>
      <c r="AE1297" s="395">
        <v>0.63151887611361557</v>
      </c>
      <c r="AF1297" s="395"/>
      <c r="AG1297" s="395"/>
      <c r="AH1297" s="395"/>
      <c r="AI1297" s="395"/>
      <c r="AJ1297" s="395"/>
      <c r="AK1297" s="395"/>
      <c r="AL1297" s="395"/>
      <c r="AM1297" s="395"/>
      <c r="AN1297" s="395"/>
      <c r="AO1297" s="395"/>
      <c r="AP1297" s="395"/>
    </row>
    <row r="1298" spans="1:42">
      <c r="A1298" s="395">
        <v>10</v>
      </c>
      <c r="B1298" s="395">
        <v>582</v>
      </c>
      <c r="C1298" s="395">
        <v>2002</v>
      </c>
      <c r="D1298" s="395">
        <v>99</v>
      </c>
      <c r="E1298" s="395">
        <v>99</v>
      </c>
      <c r="F1298" s="395">
        <v>99</v>
      </c>
      <c r="G1298" s="395">
        <v>99</v>
      </c>
      <c r="H1298" s="395">
        <v>99</v>
      </c>
      <c r="I1298" s="395">
        <v>99</v>
      </c>
      <c r="J1298" s="395">
        <v>999</v>
      </c>
      <c r="K1298" s="395">
        <v>99</v>
      </c>
      <c r="L1298" s="395">
        <v>99</v>
      </c>
      <c r="M1298" s="395">
        <v>63</v>
      </c>
      <c r="N1298" s="395">
        <v>99</v>
      </c>
      <c r="O1298" s="395">
        <v>99</v>
      </c>
      <c r="P1298" s="395">
        <v>9999</v>
      </c>
      <c r="Q1298" s="395">
        <v>1055</v>
      </c>
      <c r="R1298" s="395">
        <v>2030</v>
      </c>
      <c r="S1298" s="395">
        <v>2030</v>
      </c>
      <c r="T1298" s="395">
        <v>16.998522167487685</v>
      </c>
      <c r="U1298" s="395">
        <v>63</v>
      </c>
      <c r="V1298" s="395">
        <v>83.147372297445486</v>
      </c>
      <c r="W1298" s="395">
        <v>76.745024630541806</v>
      </c>
      <c r="X1298" s="395">
        <v>0</v>
      </c>
      <c r="Y1298" s="395">
        <v>0</v>
      </c>
      <c r="Z1298" s="395"/>
      <c r="AA1298" s="395">
        <v>7.8663379837932563</v>
      </c>
      <c r="AB1298" s="395">
        <v>0</v>
      </c>
      <c r="AC1298" s="395"/>
      <c r="AD1298" s="395">
        <v>0.16425795457579775</v>
      </c>
      <c r="AE1298" s="395">
        <v>0.166563240424355</v>
      </c>
      <c r="AF1298" s="395"/>
      <c r="AG1298" s="395"/>
      <c r="AH1298" s="395"/>
      <c r="AI1298" s="395"/>
      <c r="AJ1298" s="395"/>
      <c r="AK1298" s="395"/>
      <c r="AL1298" s="395"/>
      <c r="AM1298" s="395"/>
      <c r="AN1298" s="395"/>
      <c r="AO1298" s="395"/>
      <c r="AP1298" s="395"/>
    </row>
    <row r="1299" spans="1:42">
      <c r="A1299" s="395">
        <v>10</v>
      </c>
      <c r="B1299" s="395">
        <v>583</v>
      </c>
      <c r="C1299" s="395">
        <v>2002</v>
      </c>
      <c r="D1299" s="395">
        <v>99</v>
      </c>
      <c r="E1299" s="395">
        <v>99</v>
      </c>
      <c r="F1299" s="395">
        <v>99</v>
      </c>
      <c r="G1299" s="395">
        <v>99</v>
      </c>
      <c r="H1299" s="395">
        <v>99</v>
      </c>
      <c r="I1299" s="395">
        <v>99</v>
      </c>
      <c r="J1299" s="395">
        <v>999</v>
      </c>
      <c r="K1299" s="395">
        <v>99</v>
      </c>
      <c r="L1299" s="395">
        <v>99</v>
      </c>
      <c r="M1299" s="395">
        <v>64</v>
      </c>
      <c r="N1299" s="395">
        <v>99</v>
      </c>
      <c r="O1299" s="395">
        <v>99</v>
      </c>
      <c r="P1299" s="395">
        <v>9999</v>
      </c>
      <c r="Q1299" s="395">
        <v>548</v>
      </c>
      <c r="R1299" s="395">
        <v>886</v>
      </c>
      <c r="S1299" s="395">
        <v>886</v>
      </c>
      <c r="T1299" s="395">
        <v>17</v>
      </c>
      <c r="U1299" s="395">
        <v>64</v>
      </c>
      <c r="V1299" s="395">
        <v>83.174651311235948</v>
      </c>
      <c r="W1299" s="395">
        <v>76.770203160270881</v>
      </c>
      <c r="X1299" s="395">
        <v>0</v>
      </c>
      <c r="Y1299" s="395">
        <v>0</v>
      </c>
      <c r="Z1299" s="395"/>
      <c r="AA1299" s="395">
        <v>7.7905535032179136</v>
      </c>
      <c r="AB1299" s="395">
        <v>0</v>
      </c>
      <c r="AC1299" s="395"/>
      <c r="AD1299" s="395">
        <v>7.1690910223722537E-2</v>
      </c>
      <c r="AE1299" s="395">
        <v>7.2720910085985954E-2</v>
      </c>
      <c r="AF1299" s="395"/>
      <c r="AG1299" s="395"/>
      <c r="AH1299" s="395"/>
      <c r="AI1299" s="395"/>
      <c r="AJ1299" s="395"/>
      <c r="AK1299" s="395"/>
      <c r="AL1299" s="395"/>
      <c r="AM1299" s="395"/>
      <c r="AN1299" s="395"/>
      <c r="AO1299" s="395"/>
      <c r="AP1299" s="395"/>
    </row>
    <row r="1300" spans="1:42">
      <c r="A1300" s="395">
        <v>10</v>
      </c>
      <c r="B1300" s="395">
        <v>584</v>
      </c>
      <c r="C1300" s="395">
        <v>2002</v>
      </c>
      <c r="D1300" s="395">
        <v>99</v>
      </c>
      <c r="E1300" s="395">
        <v>99</v>
      </c>
      <c r="F1300" s="395">
        <v>99</v>
      </c>
      <c r="G1300" s="395">
        <v>99</v>
      </c>
      <c r="H1300" s="395">
        <v>99</v>
      </c>
      <c r="I1300" s="395">
        <v>99</v>
      </c>
      <c r="J1300" s="395">
        <v>999</v>
      </c>
      <c r="K1300" s="395">
        <v>99</v>
      </c>
      <c r="L1300" s="395">
        <v>99</v>
      </c>
      <c r="M1300" s="395">
        <v>65</v>
      </c>
      <c r="N1300" s="395">
        <v>99</v>
      </c>
      <c r="O1300" s="395">
        <v>99</v>
      </c>
      <c r="P1300" s="395">
        <v>9999</v>
      </c>
      <c r="Q1300" s="395">
        <v>135</v>
      </c>
      <c r="R1300" s="395">
        <v>153</v>
      </c>
      <c r="S1300" s="395">
        <v>153</v>
      </c>
      <c r="T1300" s="395">
        <v>17</v>
      </c>
      <c r="U1300" s="395">
        <v>65</v>
      </c>
      <c r="V1300" s="395">
        <v>81.750331046105643</v>
      </c>
      <c r="W1300" s="395">
        <v>75.455555555555605</v>
      </c>
      <c r="X1300" s="395">
        <v>0</v>
      </c>
      <c r="Y1300" s="395">
        <v>0</v>
      </c>
      <c r="Z1300" s="395"/>
      <c r="AA1300" s="395">
        <v>8.5926012320593141</v>
      </c>
      <c r="AB1300" s="395">
        <v>0</v>
      </c>
      <c r="AC1300" s="395"/>
      <c r="AD1300" s="395">
        <v>1.2380033029604462E-2</v>
      </c>
      <c r="AE1300" s="395">
        <v>1.2342852679123341E-2</v>
      </c>
      <c r="AF1300" s="395"/>
      <c r="AG1300" s="395"/>
      <c r="AH1300" s="395"/>
      <c r="AI1300" s="395"/>
      <c r="AJ1300" s="395"/>
      <c r="AK1300" s="395"/>
      <c r="AL1300" s="395"/>
      <c r="AM1300" s="395"/>
      <c r="AN1300" s="395"/>
      <c r="AO1300" s="395"/>
      <c r="AP1300" s="395"/>
    </row>
    <row r="1301" spans="1:42">
      <c r="A1301" s="395">
        <v>10</v>
      </c>
      <c r="B1301" s="395">
        <v>585</v>
      </c>
      <c r="C1301" s="395">
        <v>2002</v>
      </c>
      <c r="D1301" s="395">
        <v>99</v>
      </c>
      <c r="E1301" s="395">
        <v>99</v>
      </c>
      <c r="F1301" s="395">
        <v>99</v>
      </c>
      <c r="G1301" s="395">
        <v>99</v>
      </c>
      <c r="H1301" s="395">
        <v>99</v>
      </c>
      <c r="I1301" s="395">
        <v>99</v>
      </c>
      <c r="J1301" s="395">
        <v>999</v>
      </c>
      <c r="K1301" s="395">
        <v>99</v>
      </c>
      <c r="L1301" s="395">
        <v>99</v>
      </c>
      <c r="M1301" s="395">
        <v>66</v>
      </c>
      <c r="N1301" s="395">
        <v>99</v>
      </c>
      <c r="O1301" s="395">
        <v>99</v>
      </c>
      <c r="P1301" s="395">
        <v>9999</v>
      </c>
      <c r="Q1301" s="395"/>
      <c r="R1301" s="395"/>
      <c r="S1301" s="395"/>
      <c r="T1301" s="395"/>
      <c r="U1301" s="395"/>
      <c r="V1301" s="395"/>
      <c r="W1301" s="395"/>
      <c r="X1301" s="395"/>
      <c r="Y1301" s="395"/>
      <c r="Z1301" s="395"/>
      <c r="AA1301" s="395"/>
      <c r="AB1301" s="395"/>
      <c r="AC1301" s="395"/>
      <c r="AD1301" s="395"/>
      <c r="AE1301" s="395"/>
      <c r="AF1301" s="395"/>
      <c r="AG1301" s="395"/>
      <c r="AH1301" s="395"/>
      <c r="AI1301" s="395"/>
      <c r="AJ1301" s="395"/>
      <c r="AK1301" s="395"/>
      <c r="AL1301" s="395"/>
      <c r="AM1301" s="395"/>
      <c r="AN1301" s="395"/>
      <c r="AO1301" s="395"/>
      <c r="AP1301" s="395"/>
    </row>
    <row r="1302" spans="1:42">
      <c r="A1302" s="395">
        <v>10</v>
      </c>
      <c r="B1302" s="395">
        <v>586</v>
      </c>
      <c r="C1302" s="395">
        <v>2002</v>
      </c>
      <c r="D1302" s="395">
        <v>99</v>
      </c>
      <c r="E1302" s="395">
        <v>99</v>
      </c>
      <c r="F1302" s="395">
        <v>99</v>
      </c>
      <c r="G1302" s="395">
        <v>99</v>
      </c>
      <c r="H1302" s="395">
        <v>99</v>
      </c>
      <c r="I1302" s="395">
        <v>99</v>
      </c>
      <c r="J1302" s="395">
        <v>999</v>
      </c>
      <c r="K1302" s="395">
        <v>99</v>
      </c>
      <c r="L1302" s="395">
        <v>99</v>
      </c>
      <c r="M1302" s="395">
        <v>67</v>
      </c>
      <c r="N1302" s="395">
        <v>99</v>
      </c>
      <c r="O1302" s="395">
        <v>99</v>
      </c>
      <c r="P1302" s="395">
        <v>9999</v>
      </c>
      <c r="Q1302" s="395"/>
      <c r="R1302" s="395"/>
      <c r="S1302" s="395"/>
      <c r="T1302" s="395"/>
      <c r="U1302" s="395"/>
      <c r="V1302" s="395"/>
      <c r="W1302" s="395"/>
      <c r="X1302" s="395"/>
      <c r="Y1302" s="395"/>
      <c r="Z1302" s="395"/>
      <c r="AA1302" s="395"/>
      <c r="AB1302" s="395"/>
      <c r="AC1302" s="395"/>
      <c r="AD1302" s="395"/>
      <c r="AE1302" s="395"/>
      <c r="AF1302" s="395"/>
      <c r="AG1302" s="395"/>
      <c r="AH1302" s="395"/>
      <c r="AI1302" s="395"/>
      <c r="AJ1302" s="395"/>
      <c r="AK1302" s="395"/>
      <c r="AL1302" s="395"/>
      <c r="AM1302" s="395"/>
      <c r="AN1302" s="395"/>
      <c r="AO1302" s="395"/>
      <c r="AP1302" s="395"/>
    </row>
    <row r="1303" spans="1:42">
      <c r="A1303" s="395">
        <v>10</v>
      </c>
      <c r="B1303" s="395">
        <v>587</v>
      </c>
      <c r="C1303" s="395">
        <v>2002</v>
      </c>
      <c r="D1303" s="395">
        <v>99</v>
      </c>
      <c r="E1303" s="395">
        <v>99</v>
      </c>
      <c r="F1303" s="395">
        <v>99</v>
      </c>
      <c r="G1303" s="395">
        <v>99</v>
      </c>
      <c r="H1303" s="395">
        <v>99</v>
      </c>
      <c r="I1303" s="395">
        <v>99</v>
      </c>
      <c r="J1303" s="395">
        <v>999</v>
      </c>
      <c r="K1303" s="395">
        <v>99</v>
      </c>
      <c r="L1303" s="395">
        <v>99</v>
      </c>
      <c r="M1303" s="395">
        <v>68</v>
      </c>
      <c r="N1303" s="395">
        <v>99</v>
      </c>
      <c r="O1303" s="395">
        <v>99</v>
      </c>
      <c r="P1303" s="395">
        <v>9999</v>
      </c>
      <c r="Q1303" s="395"/>
      <c r="R1303" s="395"/>
      <c r="S1303" s="395"/>
      <c r="T1303" s="395"/>
      <c r="U1303" s="395"/>
      <c r="V1303" s="395"/>
      <c r="W1303" s="395"/>
      <c r="X1303" s="395"/>
      <c r="Y1303" s="395"/>
      <c r="Z1303" s="395"/>
      <c r="AA1303" s="395"/>
      <c r="AB1303" s="395"/>
      <c r="AC1303" s="395"/>
      <c r="AD1303" s="395"/>
      <c r="AE1303" s="395"/>
      <c r="AF1303" s="395"/>
      <c r="AG1303" s="395"/>
      <c r="AH1303" s="395"/>
      <c r="AI1303" s="395"/>
      <c r="AJ1303" s="395"/>
      <c r="AK1303" s="395"/>
      <c r="AL1303" s="395"/>
      <c r="AM1303" s="395"/>
      <c r="AN1303" s="395"/>
      <c r="AO1303" s="395"/>
      <c r="AP1303" s="395"/>
    </row>
    <row r="1304" spans="1:42">
      <c r="A1304" s="395">
        <v>10</v>
      </c>
      <c r="B1304" s="395">
        <v>588</v>
      </c>
      <c r="C1304" s="395">
        <v>2001</v>
      </c>
      <c r="D1304" s="395">
        <v>99</v>
      </c>
      <c r="E1304" s="395">
        <v>99</v>
      </c>
      <c r="F1304" s="395">
        <v>99</v>
      </c>
      <c r="G1304" s="395">
        <v>99</v>
      </c>
      <c r="H1304" s="395">
        <v>99</v>
      </c>
      <c r="I1304" s="395">
        <v>99</v>
      </c>
      <c r="J1304" s="395">
        <v>999</v>
      </c>
      <c r="K1304" s="395">
        <v>99</v>
      </c>
      <c r="L1304" s="395">
        <v>99</v>
      </c>
      <c r="M1304" s="395">
        <v>35</v>
      </c>
      <c r="N1304" s="395">
        <v>99</v>
      </c>
      <c r="O1304" s="395">
        <v>99</v>
      </c>
      <c r="P1304" s="395">
        <v>9999</v>
      </c>
      <c r="Q1304" s="395">
        <v>35</v>
      </c>
      <c r="R1304" s="395">
        <v>41</v>
      </c>
      <c r="S1304" s="395">
        <v>41</v>
      </c>
      <c r="T1304" s="395">
        <v>2</v>
      </c>
      <c r="U1304" s="395">
        <v>35</v>
      </c>
      <c r="V1304" s="395">
        <v>72.15365853658534</v>
      </c>
      <c r="W1304" s="395">
        <v>66.5978268292683</v>
      </c>
      <c r="X1304" s="395">
        <v>0</v>
      </c>
      <c r="Y1304" s="395">
        <v>0</v>
      </c>
      <c r="Z1304" s="395"/>
      <c r="AA1304" s="395">
        <v>16.55419875701752</v>
      </c>
      <c r="AB1304" s="395">
        <v>0</v>
      </c>
      <c r="AC1304" s="395"/>
      <c r="AD1304" s="395">
        <v>3.3421149441365478E-3</v>
      </c>
      <c r="AE1304" s="395">
        <v>3.020453675470546E-3</v>
      </c>
      <c r="AF1304" s="395"/>
      <c r="AG1304" s="395"/>
      <c r="AH1304" s="395"/>
      <c r="AI1304" s="395"/>
      <c r="AJ1304" s="395"/>
      <c r="AK1304" s="395"/>
      <c r="AL1304" s="395"/>
      <c r="AM1304" s="395"/>
      <c r="AN1304" s="395"/>
      <c r="AO1304" s="395"/>
      <c r="AP1304" s="395"/>
    </row>
    <row r="1305" spans="1:42">
      <c r="A1305" s="395">
        <v>10</v>
      </c>
      <c r="B1305" s="395">
        <v>589</v>
      </c>
      <c r="C1305" s="395">
        <v>2001</v>
      </c>
      <c r="D1305" s="395">
        <v>99</v>
      </c>
      <c r="E1305" s="395">
        <v>99</v>
      </c>
      <c r="F1305" s="395">
        <v>99</v>
      </c>
      <c r="G1305" s="395">
        <v>99</v>
      </c>
      <c r="H1305" s="395">
        <v>99</v>
      </c>
      <c r="I1305" s="395">
        <v>99</v>
      </c>
      <c r="J1305" s="395">
        <v>999</v>
      </c>
      <c r="K1305" s="395">
        <v>99</v>
      </c>
      <c r="L1305" s="395">
        <v>99</v>
      </c>
      <c r="M1305" s="395">
        <v>36</v>
      </c>
      <c r="N1305" s="395">
        <v>99</v>
      </c>
      <c r="O1305" s="395">
        <v>99</v>
      </c>
      <c r="P1305" s="395">
        <v>9999</v>
      </c>
      <c r="Q1305" s="395">
        <v>15</v>
      </c>
      <c r="R1305" s="395">
        <v>14</v>
      </c>
      <c r="S1305" s="395">
        <v>14</v>
      </c>
      <c r="T1305" s="395">
        <v>2</v>
      </c>
      <c r="U1305" s="395">
        <v>36</v>
      </c>
      <c r="V1305" s="395">
        <v>85.014285714285748</v>
      </c>
      <c r="W1305" s="395">
        <v>78.468185714285696</v>
      </c>
      <c r="X1305" s="395">
        <v>0</v>
      </c>
      <c r="Y1305" s="395">
        <v>0</v>
      </c>
      <c r="Z1305" s="395"/>
      <c r="AA1305" s="395">
        <v>12.46234865349332</v>
      </c>
      <c r="AB1305" s="395">
        <v>0</v>
      </c>
      <c r="AC1305" s="395"/>
      <c r="AD1305" s="395">
        <v>1.1412099809246751E-3</v>
      </c>
      <c r="AE1305" s="395">
        <v>1.2152060185055753E-3</v>
      </c>
      <c r="AF1305" s="395"/>
      <c r="AG1305" s="395"/>
      <c r="AH1305" s="395"/>
      <c r="AI1305" s="395"/>
      <c r="AJ1305" s="395"/>
      <c r="AK1305" s="395"/>
      <c r="AL1305" s="395"/>
      <c r="AM1305" s="395"/>
      <c r="AN1305" s="395"/>
      <c r="AO1305" s="395"/>
      <c r="AP1305" s="395"/>
    </row>
    <row r="1306" spans="1:42">
      <c r="A1306" s="395">
        <v>10</v>
      </c>
      <c r="B1306" s="395">
        <v>590</v>
      </c>
      <c r="C1306" s="395">
        <v>2001</v>
      </c>
      <c r="D1306" s="395">
        <v>99</v>
      </c>
      <c r="E1306" s="395">
        <v>99</v>
      </c>
      <c r="F1306" s="395">
        <v>99</v>
      </c>
      <c r="G1306" s="395">
        <v>99</v>
      </c>
      <c r="H1306" s="395">
        <v>99</v>
      </c>
      <c r="I1306" s="395">
        <v>99</v>
      </c>
      <c r="J1306" s="395">
        <v>999</v>
      </c>
      <c r="K1306" s="395">
        <v>99</v>
      </c>
      <c r="L1306" s="395">
        <v>99</v>
      </c>
      <c r="M1306" s="395">
        <v>37</v>
      </c>
      <c r="N1306" s="395">
        <v>99</v>
      </c>
      <c r="O1306" s="395">
        <v>99</v>
      </c>
      <c r="P1306" s="395">
        <v>9999</v>
      </c>
      <c r="Q1306" s="395">
        <v>10</v>
      </c>
      <c r="R1306" s="395">
        <v>10</v>
      </c>
      <c r="S1306" s="395">
        <v>10</v>
      </c>
      <c r="T1306" s="395">
        <v>2</v>
      </c>
      <c r="U1306" s="395">
        <v>37</v>
      </c>
      <c r="V1306" s="395">
        <v>78.590000000000018</v>
      </c>
      <c r="W1306" s="395">
        <v>72.538570000000021</v>
      </c>
      <c r="X1306" s="395">
        <v>0</v>
      </c>
      <c r="Y1306" s="395">
        <v>0</v>
      </c>
      <c r="Z1306" s="395"/>
      <c r="AA1306" s="395">
        <v>12.400425134651613</v>
      </c>
      <c r="AB1306" s="395">
        <v>0</v>
      </c>
      <c r="AC1306" s="395"/>
      <c r="AD1306" s="395">
        <v>8.1514998637476814E-4</v>
      </c>
      <c r="AE1306" s="395">
        <v>8.02411703867864E-4</v>
      </c>
      <c r="AF1306" s="395"/>
      <c r="AG1306" s="395"/>
      <c r="AH1306" s="395"/>
      <c r="AI1306" s="395"/>
      <c r="AJ1306" s="395"/>
      <c r="AK1306" s="395"/>
      <c r="AL1306" s="395"/>
      <c r="AM1306" s="395"/>
      <c r="AN1306" s="395"/>
      <c r="AO1306" s="395"/>
      <c r="AP1306" s="395"/>
    </row>
    <row r="1307" spans="1:42">
      <c r="A1307" s="395">
        <v>10</v>
      </c>
      <c r="B1307" s="395">
        <v>591</v>
      </c>
      <c r="C1307" s="395">
        <v>2001</v>
      </c>
      <c r="D1307" s="395">
        <v>99</v>
      </c>
      <c r="E1307" s="395">
        <v>99</v>
      </c>
      <c r="F1307" s="395">
        <v>99</v>
      </c>
      <c r="G1307" s="395">
        <v>99</v>
      </c>
      <c r="H1307" s="395">
        <v>99</v>
      </c>
      <c r="I1307" s="395">
        <v>99</v>
      </c>
      <c r="J1307" s="395">
        <v>999</v>
      </c>
      <c r="K1307" s="395">
        <v>99</v>
      </c>
      <c r="L1307" s="395">
        <v>99</v>
      </c>
      <c r="M1307" s="395">
        <v>38</v>
      </c>
      <c r="N1307" s="395">
        <v>99</v>
      </c>
      <c r="O1307" s="395">
        <v>99</v>
      </c>
      <c r="P1307" s="395">
        <v>9999</v>
      </c>
      <c r="Q1307" s="395">
        <v>15</v>
      </c>
      <c r="R1307" s="395">
        <v>17</v>
      </c>
      <c r="S1307" s="395">
        <v>17</v>
      </c>
      <c r="T1307" s="395">
        <v>2</v>
      </c>
      <c r="U1307" s="395">
        <v>38</v>
      </c>
      <c r="V1307" s="395">
        <v>76.511764705882356</v>
      </c>
      <c r="W1307" s="395">
        <v>70.620358823529443</v>
      </c>
      <c r="X1307" s="395">
        <v>0</v>
      </c>
      <c r="Y1307" s="395">
        <v>0</v>
      </c>
      <c r="Z1307" s="395"/>
      <c r="AA1307" s="395">
        <v>12.253647097955961</v>
      </c>
      <c r="AB1307" s="395">
        <v>0</v>
      </c>
      <c r="AC1307" s="395"/>
      <c r="AD1307" s="395">
        <v>1.385754976837105E-3</v>
      </c>
      <c r="AE1307" s="395">
        <v>1.3280276157538243E-3</v>
      </c>
      <c r="AF1307" s="395"/>
      <c r="AG1307" s="395"/>
      <c r="AH1307" s="395"/>
      <c r="AI1307" s="395"/>
      <c r="AJ1307" s="395"/>
      <c r="AK1307" s="395"/>
      <c r="AL1307" s="395"/>
      <c r="AM1307" s="395"/>
      <c r="AN1307" s="395"/>
      <c r="AO1307" s="395"/>
      <c r="AP1307" s="395"/>
    </row>
    <row r="1308" spans="1:42">
      <c r="A1308" s="395">
        <v>10</v>
      </c>
      <c r="B1308" s="395">
        <v>592</v>
      </c>
      <c r="C1308" s="395">
        <v>2001</v>
      </c>
      <c r="D1308" s="395">
        <v>99</v>
      </c>
      <c r="E1308" s="395">
        <v>99</v>
      </c>
      <c r="F1308" s="395">
        <v>99</v>
      </c>
      <c r="G1308" s="395">
        <v>99</v>
      </c>
      <c r="H1308" s="395">
        <v>99</v>
      </c>
      <c r="I1308" s="395">
        <v>99</v>
      </c>
      <c r="J1308" s="395">
        <v>999</v>
      </c>
      <c r="K1308" s="395">
        <v>99</v>
      </c>
      <c r="L1308" s="395">
        <v>99</v>
      </c>
      <c r="M1308" s="395">
        <v>39</v>
      </c>
      <c r="N1308" s="395">
        <v>99</v>
      </c>
      <c r="O1308" s="395">
        <v>99</v>
      </c>
      <c r="P1308" s="395">
        <v>9999</v>
      </c>
      <c r="Q1308" s="395">
        <v>26</v>
      </c>
      <c r="R1308" s="395">
        <v>31</v>
      </c>
      <c r="S1308" s="395">
        <v>31</v>
      </c>
      <c r="T1308" s="395">
        <v>2</v>
      </c>
      <c r="U1308" s="395">
        <v>39</v>
      </c>
      <c r="V1308" s="395">
        <v>77.616129032258058</v>
      </c>
      <c r="W1308" s="395">
        <v>71.639687096774196</v>
      </c>
      <c r="X1308" s="395">
        <v>0</v>
      </c>
      <c r="Y1308" s="395">
        <v>0</v>
      </c>
      <c r="Z1308" s="395"/>
      <c r="AA1308" s="395">
        <v>15.988033881721019</v>
      </c>
      <c r="AB1308" s="395">
        <v>0</v>
      </c>
      <c r="AC1308" s="395"/>
      <c r="AD1308" s="395">
        <v>2.5269649577617796E-3</v>
      </c>
      <c r="AE1308" s="395">
        <v>2.4566519922082546E-3</v>
      </c>
      <c r="AF1308" s="395"/>
      <c r="AG1308" s="395"/>
      <c r="AH1308" s="395"/>
      <c r="AI1308" s="395"/>
      <c r="AJ1308" s="395"/>
      <c r="AK1308" s="395"/>
      <c r="AL1308" s="395"/>
      <c r="AM1308" s="395"/>
      <c r="AN1308" s="395"/>
      <c r="AO1308" s="395"/>
      <c r="AP1308" s="395"/>
    </row>
    <row r="1309" spans="1:42">
      <c r="A1309" s="395">
        <v>10</v>
      </c>
      <c r="B1309" s="395">
        <v>593</v>
      </c>
      <c r="C1309" s="395">
        <v>2001</v>
      </c>
      <c r="D1309" s="395">
        <v>99</v>
      </c>
      <c r="E1309" s="395">
        <v>99</v>
      </c>
      <c r="F1309" s="395">
        <v>99</v>
      </c>
      <c r="G1309" s="395">
        <v>99</v>
      </c>
      <c r="H1309" s="395">
        <v>99</v>
      </c>
      <c r="I1309" s="395">
        <v>99</v>
      </c>
      <c r="J1309" s="395">
        <v>999</v>
      </c>
      <c r="K1309" s="395">
        <v>99</v>
      </c>
      <c r="L1309" s="395">
        <v>99</v>
      </c>
      <c r="M1309" s="395">
        <v>40</v>
      </c>
      <c r="N1309" s="395">
        <v>99</v>
      </c>
      <c r="O1309" s="395">
        <v>99</v>
      </c>
      <c r="P1309" s="395">
        <v>9999</v>
      </c>
      <c r="Q1309" s="395">
        <v>49</v>
      </c>
      <c r="R1309" s="395">
        <v>53</v>
      </c>
      <c r="S1309" s="395">
        <v>50</v>
      </c>
      <c r="T1309" s="395">
        <v>5</v>
      </c>
      <c r="U1309" s="395">
        <v>42.4</v>
      </c>
      <c r="V1309" s="395">
        <v>82.474000000000018</v>
      </c>
      <c r="W1309" s="395">
        <v>73.871381999999983</v>
      </c>
      <c r="X1309" s="395">
        <v>0</v>
      </c>
      <c r="Y1309" s="395">
        <v>0</v>
      </c>
      <c r="Z1309" s="395"/>
      <c r="AA1309" s="395">
        <v>15.178830947918176</v>
      </c>
      <c r="AB1309" s="395"/>
      <c r="AC1309" s="395"/>
      <c r="AD1309" s="395">
        <v>4.3202949277862703E-3</v>
      </c>
      <c r="AE1309" s="395">
        <v>4.0857754362743741E-3</v>
      </c>
      <c r="AF1309" s="395"/>
      <c r="AG1309" s="395"/>
      <c r="AH1309" s="395"/>
      <c r="AI1309" s="395"/>
      <c r="AJ1309" s="395"/>
      <c r="AK1309" s="395"/>
      <c r="AL1309" s="395"/>
      <c r="AM1309" s="395"/>
      <c r="AN1309" s="395"/>
      <c r="AO1309" s="395"/>
      <c r="AP1309" s="395"/>
    </row>
    <row r="1310" spans="1:42">
      <c r="A1310" s="395">
        <v>10</v>
      </c>
      <c r="B1310" s="395">
        <v>594</v>
      </c>
      <c r="C1310" s="395">
        <v>2001</v>
      </c>
      <c r="D1310" s="395">
        <v>99</v>
      </c>
      <c r="E1310" s="395">
        <v>99</v>
      </c>
      <c r="F1310" s="395">
        <v>99</v>
      </c>
      <c r="G1310" s="395">
        <v>99</v>
      </c>
      <c r="H1310" s="395">
        <v>99</v>
      </c>
      <c r="I1310" s="395">
        <v>99</v>
      </c>
      <c r="J1310" s="395">
        <v>999</v>
      </c>
      <c r="K1310" s="395">
        <v>99</v>
      </c>
      <c r="L1310" s="395">
        <v>99</v>
      </c>
      <c r="M1310" s="395">
        <v>41</v>
      </c>
      <c r="N1310" s="395">
        <v>99</v>
      </c>
      <c r="O1310" s="395">
        <v>99</v>
      </c>
      <c r="P1310" s="395">
        <v>9999</v>
      </c>
      <c r="Q1310" s="395">
        <v>69</v>
      </c>
      <c r="R1310" s="395">
        <v>84</v>
      </c>
      <c r="S1310" s="395">
        <v>84</v>
      </c>
      <c r="T1310" s="395">
        <v>5</v>
      </c>
      <c r="U1310" s="395">
        <v>41</v>
      </c>
      <c r="V1310" s="395">
        <v>82.801190476190499</v>
      </c>
      <c r="W1310" s="395">
        <v>76.425498809523802</v>
      </c>
      <c r="X1310" s="395">
        <v>0</v>
      </c>
      <c r="Y1310" s="395">
        <v>0</v>
      </c>
      <c r="Z1310" s="395"/>
      <c r="AA1310" s="395">
        <v>9.8408391454461253</v>
      </c>
      <c r="AB1310" s="395">
        <v>0</v>
      </c>
      <c r="AC1310" s="395"/>
      <c r="AD1310" s="395">
        <v>6.8472598855480486E-3</v>
      </c>
      <c r="AE1310" s="395">
        <v>7.1014303650746352E-3</v>
      </c>
      <c r="AF1310" s="395"/>
      <c r="AG1310" s="395"/>
      <c r="AH1310" s="395"/>
      <c r="AI1310" s="395"/>
      <c r="AJ1310" s="395"/>
      <c r="AK1310" s="395"/>
      <c r="AL1310" s="395"/>
      <c r="AM1310" s="395"/>
      <c r="AN1310" s="395"/>
      <c r="AO1310" s="395"/>
      <c r="AP1310" s="395"/>
    </row>
    <row r="1311" spans="1:42">
      <c r="A1311" s="395">
        <v>10</v>
      </c>
      <c r="B1311" s="395">
        <v>595</v>
      </c>
      <c r="C1311" s="395">
        <v>2001</v>
      </c>
      <c r="D1311" s="395">
        <v>99</v>
      </c>
      <c r="E1311" s="395">
        <v>99</v>
      </c>
      <c r="F1311" s="395">
        <v>99</v>
      </c>
      <c r="G1311" s="395">
        <v>99</v>
      </c>
      <c r="H1311" s="395">
        <v>99</v>
      </c>
      <c r="I1311" s="395">
        <v>99</v>
      </c>
      <c r="J1311" s="395">
        <v>999</v>
      </c>
      <c r="K1311" s="395">
        <v>99</v>
      </c>
      <c r="L1311" s="395">
        <v>99</v>
      </c>
      <c r="M1311" s="395">
        <v>42</v>
      </c>
      <c r="N1311" s="395">
        <v>99</v>
      </c>
      <c r="O1311" s="395">
        <v>99</v>
      </c>
      <c r="P1311" s="395">
        <v>9999</v>
      </c>
      <c r="Q1311" s="395">
        <v>147</v>
      </c>
      <c r="R1311" s="395">
        <v>195</v>
      </c>
      <c r="S1311" s="395">
        <v>195</v>
      </c>
      <c r="T1311" s="395">
        <v>5</v>
      </c>
      <c r="U1311" s="395">
        <v>42</v>
      </c>
      <c r="V1311" s="395">
        <v>84.210256410256449</v>
      </c>
      <c r="W1311" s="395">
        <v>77.726066666666625</v>
      </c>
      <c r="X1311" s="395">
        <v>0</v>
      </c>
      <c r="Y1311" s="395">
        <v>0</v>
      </c>
      <c r="Z1311" s="395"/>
      <c r="AA1311" s="395">
        <v>8.7320747061756254</v>
      </c>
      <c r="AB1311" s="395">
        <v>0</v>
      </c>
      <c r="AC1311" s="395"/>
      <c r="AD1311" s="395">
        <v>1.589542473430797E-2</v>
      </c>
      <c r="AE1311" s="395">
        <v>1.6766004058040698E-2</v>
      </c>
      <c r="AF1311" s="395"/>
      <c r="AG1311" s="395"/>
      <c r="AH1311" s="395"/>
      <c r="AI1311" s="395"/>
      <c r="AJ1311" s="395"/>
      <c r="AK1311" s="395"/>
      <c r="AL1311" s="395"/>
      <c r="AM1311" s="395"/>
      <c r="AN1311" s="395"/>
      <c r="AO1311" s="395"/>
      <c r="AP1311" s="395"/>
    </row>
    <row r="1312" spans="1:42">
      <c r="A1312" s="395">
        <v>10</v>
      </c>
      <c r="B1312" s="395">
        <v>596</v>
      </c>
      <c r="C1312" s="395">
        <v>2001</v>
      </c>
      <c r="D1312" s="395">
        <v>99</v>
      </c>
      <c r="E1312" s="395">
        <v>99</v>
      </c>
      <c r="F1312" s="395">
        <v>99</v>
      </c>
      <c r="G1312" s="395">
        <v>99</v>
      </c>
      <c r="H1312" s="395">
        <v>99</v>
      </c>
      <c r="I1312" s="395">
        <v>99</v>
      </c>
      <c r="J1312" s="395">
        <v>999</v>
      </c>
      <c r="K1312" s="395">
        <v>99</v>
      </c>
      <c r="L1312" s="395">
        <v>99</v>
      </c>
      <c r="M1312" s="395">
        <v>43</v>
      </c>
      <c r="N1312" s="395">
        <v>99</v>
      </c>
      <c r="O1312" s="395">
        <v>99</v>
      </c>
      <c r="P1312" s="395">
        <v>9999</v>
      </c>
      <c r="Q1312" s="395">
        <v>231</v>
      </c>
      <c r="R1312" s="395">
        <v>304</v>
      </c>
      <c r="S1312" s="395">
        <v>304</v>
      </c>
      <c r="T1312" s="395">
        <v>5</v>
      </c>
      <c r="U1312" s="395">
        <v>43</v>
      </c>
      <c r="V1312" s="395">
        <v>84.410526315789454</v>
      </c>
      <c r="W1312" s="395">
        <v>77.910915789473691</v>
      </c>
      <c r="X1312" s="395">
        <v>0</v>
      </c>
      <c r="Y1312" s="395">
        <v>0</v>
      </c>
      <c r="Z1312" s="395"/>
      <c r="AA1312" s="395">
        <v>8.8089042256789689</v>
      </c>
      <c r="AB1312" s="395">
        <v>0</v>
      </c>
      <c r="AC1312" s="395"/>
      <c r="AD1312" s="395">
        <v>2.4780559585792939E-2</v>
      </c>
      <c r="AE1312" s="395">
        <v>2.6199931607854034E-2</v>
      </c>
      <c r="AF1312" s="395"/>
      <c r="AG1312" s="395"/>
      <c r="AH1312" s="395"/>
      <c r="AI1312" s="395"/>
      <c r="AJ1312" s="395"/>
      <c r="AK1312" s="395"/>
      <c r="AL1312" s="395"/>
      <c r="AM1312" s="395"/>
      <c r="AN1312" s="395"/>
      <c r="AO1312" s="395"/>
      <c r="AP1312" s="395"/>
    </row>
    <row r="1313" spans="1:42">
      <c r="A1313" s="395">
        <v>10</v>
      </c>
      <c r="B1313" s="395">
        <v>597</v>
      </c>
      <c r="C1313" s="395">
        <v>2001</v>
      </c>
      <c r="D1313" s="395">
        <v>99</v>
      </c>
      <c r="E1313" s="395">
        <v>99</v>
      </c>
      <c r="F1313" s="395">
        <v>99</v>
      </c>
      <c r="G1313" s="395">
        <v>99</v>
      </c>
      <c r="H1313" s="395">
        <v>99</v>
      </c>
      <c r="I1313" s="395">
        <v>99</v>
      </c>
      <c r="J1313" s="395">
        <v>999</v>
      </c>
      <c r="K1313" s="395">
        <v>99</v>
      </c>
      <c r="L1313" s="395">
        <v>99</v>
      </c>
      <c r="M1313" s="395">
        <v>44</v>
      </c>
      <c r="N1313" s="395">
        <v>99</v>
      </c>
      <c r="O1313" s="395">
        <v>99</v>
      </c>
      <c r="P1313" s="395">
        <v>9999</v>
      </c>
      <c r="Q1313" s="395">
        <v>418</v>
      </c>
      <c r="R1313" s="395">
        <v>618</v>
      </c>
      <c r="S1313" s="395">
        <v>618</v>
      </c>
      <c r="T1313" s="395">
        <v>5</v>
      </c>
      <c r="U1313" s="395">
        <v>44</v>
      </c>
      <c r="V1313" s="395">
        <v>83.430258899676474</v>
      </c>
      <c r="W1313" s="395">
        <v>77.006128964401313</v>
      </c>
      <c r="X1313" s="395">
        <v>0</v>
      </c>
      <c r="Y1313" s="395">
        <v>0</v>
      </c>
      <c r="Z1313" s="395"/>
      <c r="AA1313" s="395">
        <v>8.5289165965699851</v>
      </c>
      <c r="AB1313" s="395">
        <v>0</v>
      </c>
      <c r="AC1313" s="395"/>
      <c r="AD1313" s="395">
        <v>5.0376269157960653E-2</v>
      </c>
      <c r="AE1313" s="395">
        <v>5.2643169881990921E-2</v>
      </c>
      <c r="AF1313" s="395"/>
      <c r="AG1313" s="395"/>
      <c r="AH1313" s="395"/>
      <c r="AI1313" s="395"/>
      <c r="AJ1313" s="395"/>
      <c r="AK1313" s="395"/>
      <c r="AL1313" s="395"/>
      <c r="AM1313" s="395"/>
      <c r="AN1313" s="395"/>
      <c r="AO1313" s="395"/>
      <c r="AP1313" s="395"/>
    </row>
    <row r="1314" spans="1:42">
      <c r="A1314" s="395">
        <v>10</v>
      </c>
      <c r="B1314" s="395">
        <v>598</v>
      </c>
      <c r="C1314" s="395">
        <v>2001</v>
      </c>
      <c r="D1314" s="395">
        <v>99</v>
      </c>
      <c r="E1314" s="395">
        <v>99</v>
      </c>
      <c r="F1314" s="395">
        <v>99</v>
      </c>
      <c r="G1314" s="395">
        <v>99</v>
      </c>
      <c r="H1314" s="395">
        <v>99</v>
      </c>
      <c r="I1314" s="395">
        <v>99</v>
      </c>
      <c r="J1314" s="395">
        <v>999</v>
      </c>
      <c r="K1314" s="395">
        <v>99</v>
      </c>
      <c r="L1314" s="395">
        <v>99</v>
      </c>
      <c r="M1314" s="395">
        <v>45</v>
      </c>
      <c r="N1314" s="395">
        <v>99</v>
      </c>
      <c r="O1314" s="395">
        <v>99</v>
      </c>
      <c r="P1314" s="395">
        <v>9999</v>
      </c>
      <c r="Q1314" s="395">
        <v>684</v>
      </c>
      <c r="R1314" s="395">
        <v>1168</v>
      </c>
      <c r="S1314" s="395">
        <v>1168</v>
      </c>
      <c r="T1314" s="395">
        <v>8</v>
      </c>
      <c r="U1314" s="395">
        <v>45</v>
      </c>
      <c r="V1314" s="395">
        <v>82.699400684931348</v>
      </c>
      <c r="W1314" s="395">
        <v>76.331546832191805</v>
      </c>
      <c r="X1314" s="395">
        <v>0</v>
      </c>
      <c r="Y1314" s="395">
        <v>0</v>
      </c>
      <c r="Z1314" s="395"/>
      <c r="AA1314" s="395">
        <v>8.0410990341860398</v>
      </c>
      <c r="AB1314" s="395">
        <v>0</v>
      </c>
      <c r="AC1314" s="395"/>
      <c r="AD1314" s="395">
        <v>9.5209518408572877E-2</v>
      </c>
      <c r="AE1314" s="395">
        <v>9.8622310052854364E-2</v>
      </c>
      <c r="AF1314" s="395"/>
      <c r="AG1314" s="395"/>
      <c r="AH1314" s="395"/>
      <c r="AI1314" s="395"/>
      <c r="AJ1314" s="395"/>
      <c r="AK1314" s="395"/>
      <c r="AL1314" s="395"/>
      <c r="AM1314" s="395"/>
      <c r="AN1314" s="395"/>
      <c r="AO1314" s="395"/>
      <c r="AP1314" s="395"/>
    </row>
    <row r="1315" spans="1:42">
      <c r="A1315" s="395">
        <v>10</v>
      </c>
      <c r="B1315" s="395">
        <v>599</v>
      </c>
      <c r="C1315" s="395">
        <v>2001</v>
      </c>
      <c r="D1315" s="395">
        <v>99</v>
      </c>
      <c r="E1315" s="395">
        <v>99</v>
      </c>
      <c r="F1315" s="395">
        <v>99</v>
      </c>
      <c r="G1315" s="395">
        <v>99</v>
      </c>
      <c r="H1315" s="395">
        <v>99</v>
      </c>
      <c r="I1315" s="395">
        <v>99</v>
      </c>
      <c r="J1315" s="395">
        <v>999</v>
      </c>
      <c r="K1315" s="395">
        <v>99</v>
      </c>
      <c r="L1315" s="395">
        <v>99</v>
      </c>
      <c r="M1315" s="395">
        <v>46</v>
      </c>
      <c r="N1315" s="395">
        <v>99</v>
      </c>
      <c r="O1315" s="395">
        <v>99</v>
      </c>
      <c r="P1315" s="395">
        <v>9999</v>
      </c>
      <c r="Q1315" s="395">
        <v>1101</v>
      </c>
      <c r="R1315" s="395">
        <v>2329</v>
      </c>
      <c r="S1315" s="395">
        <v>2329</v>
      </c>
      <c r="T1315" s="395">
        <v>8</v>
      </c>
      <c r="U1315" s="395">
        <v>46</v>
      </c>
      <c r="V1315" s="395">
        <v>82.823658222412945</v>
      </c>
      <c r="W1315" s="395">
        <v>76.446236539287199</v>
      </c>
      <c r="X1315" s="395">
        <v>0</v>
      </c>
      <c r="Y1315" s="395">
        <v>0</v>
      </c>
      <c r="Z1315" s="395"/>
      <c r="AA1315" s="395">
        <v>8.0011738626137099</v>
      </c>
      <c r="AB1315" s="395">
        <v>0</v>
      </c>
      <c r="AC1315" s="395"/>
      <c r="AD1315" s="395">
        <v>0.18984843182668348</v>
      </c>
      <c r="AE1315" s="395">
        <v>0.19694903773101749</v>
      </c>
      <c r="AF1315" s="395"/>
      <c r="AG1315" s="395"/>
      <c r="AH1315" s="395"/>
      <c r="AI1315" s="395"/>
      <c r="AJ1315" s="395"/>
      <c r="AK1315" s="395"/>
      <c r="AL1315" s="395"/>
      <c r="AM1315" s="395"/>
      <c r="AN1315" s="395"/>
      <c r="AO1315" s="395"/>
      <c r="AP1315" s="395"/>
    </row>
    <row r="1316" spans="1:42">
      <c r="A1316" s="395">
        <v>10</v>
      </c>
      <c r="B1316" s="395">
        <v>600</v>
      </c>
      <c r="C1316" s="395">
        <v>2001</v>
      </c>
      <c r="D1316" s="395">
        <v>99</v>
      </c>
      <c r="E1316" s="395">
        <v>99</v>
      </c>
      <c r="F1316" s="395">
        <v>99</v>
      </c>
      <c r="G1316" s="395">
        <v>99</v>
      </c>
      <c r="H1316" s="395">
        <v>99</v>
      </c>
      <c r="I1316" s="395">
        <v>99</v>
      </c>
      <c r="J1316" s="395">
        <v>999</v>
      </c>
      <c r="K1316" s="395">
        <v>99</v>
      </c>
      <c r="L1316" s="395">
        <v>99</v>
      </c>
      <c r="M1316" s="395">
        <v>47</v>
      </c>
      <c r="N1316" s="395">
        <v>99</v>
      </c>
      <c r="O1316" s="395">
        <v>99</v>
      </c>
      <c r="P1316" s="395">
        <v>9999</v>
      </c>
      <c r="Q1316" s="395">
        <v>1588</v>
      </c>
      <c r="R1316" s="395">
        <v>4315</v>
      </c>
      <c r="S1316" s="395">
        <v>4315</v>
      </c>
      <c r="T1316" s="395">
        <v>8.0013904982618751</v>
      </c>
      <c r="U1316" s="395">
        <v>47</v>
      </c>
      <c r="V1316" s="395">
        <v>82.295573580533002</v>
      </c>
      <c r="W1316" s="395">
        <v>75.958814414831892</v>
      </c>
      <c r="X1316" s="395">
        <v>0</v>
      </c>
      <c r="Y1316" s="395">
        <v>0</v>
      </c>
      <c r="Z1316" s="395"/>
      <c r="AA1316" s="395">
        <v>7.9025710859499458</v>
      </c>
      <c r="AB1316" s="395">
        <v>0</v>
      </c>
      <c r="AC1316" s="395"/>
      <c r="AD1316" s="395">
        <v>0.35173721912071237</v>
      </c>
      <c r="AE1316" s="395">
        <v>0.36256613954279049</v>
      </c>
      <c r="AF1316" s="395"/>
      <c r="AG1316" s="395"/>
      <c r="AH1316" s="395"/>
      <c r="AI1316" s="395"/>
      <c r="AJ1316" s="395"/>
      <c r="AK1316" s="395"/>
      <c r="AL1316" s="395"/>
      <c r="AM1316" s="395"/>
      <c r="AN1316" s="395"/>
      <c r="AO1316" s="395"/>
      <c r="AP1316" s="395"/>
    </row>
    <row r="1317" spans="1:42">
      <c r="A1317" s="395">
        <v>10</v>
      </c>
      <c r="B1317" s="395">
        <v>601</v>
      </c>
      <c r="C1317" s="395">
        <v>2001</v>
      </c>
      <c r="D1317" s="395">
        <v>99</v>
      </c>
      <c r="E1317" s="395">
        <v>99</v>
      </c>
      <c r="F1317" s="395">
        <v>99</v>
      </c>
      <c r="G1317" s="395">
        <v>99</v>
      </c>
      <c r="H1317" s="395">
        <v>99</v>
      </c>
      <c r="I1317" s="395">
        <v>99</v>
      </c>
      <c r="J1317" s="395">
        <v>999</v>
      </c>
      <c r="K1317" s="395">
        <v>99</v>
      </c>
      <c r="L1317" s="395">
        <v>99</v>
      </c>
      <c r="M1317" s="395">
        <v>48</v>
      </c>
      <c r="N1317" s="395">
        <v>99</v>
      </c>
      <c r="O1317" s="395">
        <v>99</v>
      </c>
      <c r="P1317" s="395">
        <v>9999</v>
      </c>
      <c r="Q1317" s="395">
        <v>2160</v>
      </c>
      <c r="R1317" s="395">
        <v>8176</v>
      </c>
      <c r="S1317" s="395">
        <v>8176</v>
      </c>
      <c r="T1317" s="395">
        <v>8.0011007827788649</v>
      </c>
      <c r="U1317" s="395">
        <v>48</v>
      </c>
      <c r="V1317" s="395">
        <v>81.986570450097929</v>
      </c>
      <c r="W1317" s="395">
        <v>75.673604525439913</v>
      </c>
      <c r="X1317" s="395">
        <v>0</v>
      </c>
      <c r="Y1317" s="395">
        <v>0</v>
      </c>
      <c r="Z1317" s="395"/>
      <c r="AA1317" s="395">
        <v>7.4279777182885924</v>
      </c>
      <c r="AB1317" s="395">
        <v>0</v>
      </c>
      <c r="AC1317" s="395"/>
      <c r="AD1317" s="395">
        <v>0.66646662886001029</v>
      </c>
      <c r="AE1317" s="395">
        <v>0.68440562239782698</v>
      </c>
      <c r="AF1317" s="395"/>
      <c r="AG1317" s="395"/>
      <c r="AH1317" s="395"/>
      <c r="AI1317" s="395"/>
      <c r="AJ1317" s="395"/>
      <c r="AK1317" s="395"/>
      <c r="AL1317" s="395"/>
      <c r="AM1317" s="395"/>
      <c r="AN1317" s="395"/>
      <c r="AO1317" s="395"/>
      <c r="AP1317" s="395"/>
    </row>
    <row r="1318" spans="1:42">
      <c r="A1318" s="395">
        <v>10</v>
      </c>
      <c r="B1318" s="395">
        <v>602</v>
      </c>
      <c r="C1318" s="395">
        <v>2001</v>
      </c>
      <c r="D1318" s="395">
        <v>99</v>
      </c>
      <c r="E1318" s="395">
        <v>99</v>
      </c>
      <c r="F1318" s="395">
        <v>99</v>
      </c>
      <c r="G1318" s="395">
        <v>99</v>
      </c>
      <c r="H1318" s="395">
        <v>99</v>
      </c>
      <c r="I1318" s="395">
        <v>99</v>
      </c>
      <c r="J1318" s="395">
        <v>999</v>
      </c>
      <c r="K1318" s="395">
        <v>99</v>
      </c>
      <c r="L1318" s="395">
        <v>99</v>
      </c>
      <c r="M1318" s="395">
        <v>49</v>
      </c>
      <c r="N1318" s="395">
        <v>99</v>
      </c>
      <c r="O1318" s="395">
        <v>99</v>
      </c>
      <c r="P1318" s="395">
        <v>9999</v>
      </c>
      <c r="Q1318" s="395">
        <v>2629</v>
      </c>
      <c r="R1318" s="395">
        <v>14632</v>
      </c>
      <c r="S1318" s="395">
        <v>14632</v>
      </c>
      <c r="T1318" s="395">
        <v>8.0006150902132305</v>
      </c>
      <c r="U1318" s="395">
        <v>49</v>
      </c>
      <c r="V1318" s="395">
        <v>81.606000546746884</v>
      </c>
      <c r="W1318" s="395">
        <v>75.322338504647007</v>
      </c>
      <c r="X1318" s="395">
        <v>0</v>
      </c>
      <c r="Y1318" s="395">
        <v>0</v>
      </c>
      <c r="Z1318" s="395"/>
      <c r="AA1318" s="395">
        <v>7.3505798481315132</v>
      </c>
      <c r="AB1318" s="395">
        <v>0</v>
      </c>
      <c r="AC1318" s="395"/>
      <c r="AD1318" s="395">
        <v>1.1927274600635605</v>
      </c>
      <c r="AE1318" s="395">
        <v>1.219146095824855</v>
      </c>
      <c r="AF1318" s="395"/>
      <c r="AG1318" s="395"/>
      <c r="AH1318" s="395"/>
      <c r="AI1318" s="395"/>
      <c r="AJ1318" s="395"/>
      <c r="AK1318" s="395"/>
      <c r="AL1318" s="395"/>
      <c r="AM1318" s="395"/>
      <c r="AN1318" s="395"/>
      <c r="AO1318" s="395"/>
      <c r="AP1318" s="395"/>
    </row>
    <row r="1319" spans="1:42">
      <c r="A1319" s="395">
        <v>10</v>
      </c>
      <c r="B1319" s="395">
        <v>603</v>
      </c>
      <c r="C1319" s="395">
        <v>2001</v>
      </c>
      <c r="D1319" s="395">
        <v>99</v>
      </c>
      <c r="E1319" s="395">
        <v>99</v>
      </c>
      <c r="F1319" s="395">
        <v>99</v>
      </c>
      <c r="G1319" s="395">
        <v>99</v>
      </c>
      <c r="H1319" s="395">
        <v>99</v>
      </c>
      <c r="I1319" s="395">
        <v>99</v>
      </c>
      <c r="J1319" s="395">
        <v>999</v>
      </c>
      <c r="K1319" s="395">
        <v>99</v>
      </c>
      <c r="L1319" s="395">
        <v>99</v>
      </c>
      <c r="M1319" s="395">
        <v>50</v>
      </c>
      <c r="N1319" s="395">
        <v>99</v>
      </c>
      <c r="O1319" s="395">
        <v>99</v>
      </c>
      <c r="P1319" s="395">
        <v>9999</v>
      </c>
      <c r="Q1319" s="395">
        <v>3103</v>
      </c>
      <c r="R1319" s="395">
        <v>26976</v>
      </c>
      <c r="S1319" s="395">
        <v>26961</v>
      </c>
      <c r="T1319" s="395">
        <v>10.999888790035584</v>
      </c>
      <c r="U1319" s="395">
        <v>50.027817959274493</v>
      </c>
      <c r="V1319" s="395">
        <v>81.126397388820351</v>
      </c>
      <c r="W1319" s="395">
        <v>74.861174663402778</v>
      </c>
      <c r="X1319" s="395">
        <v>0</v>
      </c>
      <c r="Y1319" s="395">
        <v>0</v>
      </c>
      <c r="Z1319" s="395"/>
      <c r="AA1319" s="395">
        <v>7.274744668162386</v>
      </c>
      <c r="AB1319" s="395"/>
      <c r="AC1319" s="395"/>
      <c r="AD1319" s="395">
        <v>2.1989486032445735</v>
      </c>
      <c r="AE1319" s="395">
        <v>2.2326512963859062</v>
      </c>
      <c r="AF1319" s="395"/>
      <c r="AG1319" s="395"/>
      <c r="AH1319" s="395"/>
      <c r="AI1319" s="395"/>
      <c r="AJ1319" s="395"/>
      <c r="AK1319" s="395"/>
      <c r="AL1319" s="395"/>
      <c r="AM1319" s="395"/>
      <c r="AN1319" s="395"/>
      <c r="AO1319" s="395"/>
      <c r="AP1319" s="395"/>
    </row>
    <row r="1320" spans="1:42">
      <c r="A1320" s="395">
        <v>10</v>
      </c>
      <c r="B1320" s="395">
        <v>604</v>
      </c>
      <c r="C1320" s="395">
        <v>2001</v>
      </c>
      <c r="D1320" s="395">
        <v>99</v>
      </c>
      <c r="E1320" s="395">
        <v>99</v>
      </c>
      <c r="F1320" s="395">
        <v>99</v>
      </c>
      <c r="G1320" s="395">
        <v>99</v>
      </c>
      <c r="H1320" s="395">
        <v>99</v>
      </c>
      <c r="I1320" s="395">
        <v>99</v>
      </c>
      <c r="J1320" s="395">
        <v>999</v>
      </c>
      <c r="K1320" s="395">
        <v>99</v>
      </c>
      <c r="L1320" s="395">
        <v>99</v>
      </c>
      <c r="M1320" s="395">
        <v>51</v>
      </c>
      <c r="N1320" s="395">
        <v>99</v>
      </c>
      <c r="O1320" s="395">
        <v>99</v>
      </c>
      <c r="P1320" s="395">
        <v>9999</v>
      </c>
      <c r="Q1320" s="395">
        <v>3399</v>
      </c>
      <c r="R1320" s="395">
        <v>45367</v>
      </c>
      <c r="S1320" s="395">
        <v>45364</v>
      </c>
      <c r="T1320" s="395">
        <v>11.000132254722596</v>
      </c>
      <c r="U1320" s="395">
        <v>51.003372718455161</v>
      </c>
      <c r="V1320" s="395">
        <v>80.777993563178356</v>
      </c>
      <c r="W1320" s="395">
        <v>74.5567451878143</v>
      </c>
      <c r="X1320" s="395">
        <v>0</v>
      </c>
      <c r="Y1320" s="395">
        <v>0</v>
      </c>
      <c r="Z1320" s="395"/>
      <c r="AA1320" s="395">
        <v>7.0833794853364713</v>
      </c>
      <c r="AB1320" s="395"/>
      <c r="AC1320" s="395"/>
      <c r="AD1320" s="395">
        <v>3.6980909431864086</v>
      </c>
      <c r="AE1320" s="395">
        <v>3.741334571309241</v>
      </c>
      <c r="AF1320" s="395"/>
      <c r="AG1320" s="395"/>
      <c r="AH1320" s="395"/>
      <c r="AI1320" s="395"/>
      <c r="AJ1320" s="395"/>
      <c r="AK1320" s="395"/>
      <c r="AL1320" s="395"/>
      <c r="AM1320" s="395"/>
      <c r="AN1320" s="395"/>
      <c r="AO1320" s="395"/>
      <c r="AP1320" s="395"/>
    </row>
    <row r="1321" spans="1:42">
      <c r="A1321" s="395">
        <v>10</v>
      </c>
      <c r="B1321" s="395">
        <v>605</v>
      </c>
      <c r="C1321" s="395">
        <v>2001</v>
      </c>
      <c r="D1321" s="395">
        <v>99</v>
      </c>
      <c r="E1321" s="395">
        <v>99</v>
      </c>
      <c r="F1321" s="395">
        <v>99</v>
      </c>
      <c r="G1321" s="395">
        <v>99</v>
      </c>
      <c r="H1321" s="395">
        <v>99</v>
      </c>
      <c r="I1321" s="395">
        <v>99</v>
      </c>
      <c r="J1321" s="395">
        <v>999</v>
      </c>
      <c r="K1321" s="395">
        <v>99</v>
      </c>
      <c r="L1321" s="395">
        <v>99</v>
      </c>
      <c r="M1321" s="395">
        <v>52</v>
      </c>
      <c r="N1321" s="395">
        <v>99</v>
      </c>
      <c r="O1321" s="395">
        <v>99</v>
      </c>
      <c r="P1321" s="395">
        <v>9999</v>
      </c>
      <c r="Q1321" s="395">
        <v>3700</v>
      </c>
      <c r="R1321" s="395">
        <v>72854</v>
      </c>
      <c r="S1321" s="395">
        <v>72848</v>
      </c>
      <c r="T1321" s="395">
        <v>11.000329425975236</v>
      </c>
      <c r="U1321" s="395">
        <v>52.004282890401917</v>
      </c>
      <c r="V1321" s="395">
        <v>80.47944349879171</v>
      </c>
      <c r="W1321" s="395">
        <v>74.280420559247375</v>
      </c>
      <c r="X1321" s="395">
        <v>0</v>
      </c>
      <c r="Y1321" s="395">
        <v>0</v>
      </c>
      <c r="Z1321" s="395"/>
      <c r="AA1321" s="395">
        <v>6.9504437962048637</v>
      </c>
      <c r="AB1321" s="395"/>
      <c r="AC1321" s="395"/>
      <c r="AD1321" s="395">
        <v>5.9386937107347313</v>
      </c>
      <c r="AE1321" s="395">
        <v>5.9857731210323157</v>
      </c>
      <c r="AF1321" s="395"/>
      <c r="AG1321" s="395"/>
      <c r="AH1321" s="395"/>
      <c r="AI1321" s="395"/>
      <c r="AJ1321" s="395"/>
      <c r="AK1321" s="395"/>
      <c r="AL1321" s="395"/>
      <c r="AM1321" s="395"/>
      <c r="AN1321" s="395"/>
      <c r="AO1321" s="395"/>
      <c r="AP1321" s="395"/>
    </row>
    <row r="1322" spans="1:42">
      <c r="A1322" s="395">
        <v>10</v>
      </c>
      <c r="B1322" s="395">
        <v>606</v>
      </c>
      <c r="C1322" s="395">
        <v>2001</v>
      </c>
      <c r="D1322" s="395">
        <v>99</v>
      </c>
      <c r="E1322" s="395">
        <v>99</v>
      </c>
      <c r="F1322" s="395">
        <v>99</v>
      </c>
      <c r="G1322" s="395">
        <v>99</v>
      </c>
      <c r="H1322" s="395">
        <v>99</v>
      </c>
      <c r="I1322" s="395">
        <v>99</v>
      </c>
      <c r="J1322" s="395">
        <v>999</v>
      </c>
      <c r="K1322" s="395">
        <v>99</v>
      </c>
      <c r="L1322" s="395">
        <v>99</v>
      </c>
      <c r="M1322" s="395">
        <v>53</v>
      </c>
      <c r="N1322" s="395">
        <v>99</v>
      </c>
      <c r="O1322" s="395">
        <v>99</v>
      </c>
      <c r="P1322" s="395">
        <v>9999</v>
      </c>
      <c r="Q1322" s="395">
        <v>3874</v>
      </c>
      <c r="R1322" s="395">
        <v>106130</v>
      </c>
      <c r="S1322" s="395">
        <v>106125</v>
      </c>
      <c r="T1322" s="395">
        <v>11.000197870536136</v>
      </c>
      <c r="U1322" s="395">
        <v>53.002497055359264</v>
      </c>
      <c r="V1322" s="395">
        <v>80.176968669022685</v>
      </c>
      <c r="W1322" s="395">
        <v>74.001797442637553</v>
      </c>
      <c r="X1322" s="395">
        <v>0</v>
      </c>
      <c r="Y1322" s="395">
        <v>0</v>
      </c>
      <c r="Z1322" s="395"/>
      <c r="AA1322" s="395">
        <v>6.9524478082870482</v>
      </c>
      <c r="AB1322" s="395"/>
      <c r="AC1322" s="395"/>
      <c r="AD1322" s="395">
        <v>8.65118680539541</v>
      </c>
      <c r="AE1322" s="395">
        <v>8.6873683563398387</v>
      </c>
      <c r="AF1322" s="395"/>
      <c r="AG1322" s="395"/>
      <c r="AH1322" s="395"/>
      <c r="AI1322" s="395"/>
      <c r="AJ1322" s="395"/>
      <c r="AK1322" s="395"/>
      <c r="AL1322" s="395"/>
      <c r="AM1322" s="395"/>
      <c r="AN1322" s="395"/>
      <c r="AO1322" s="395"/>
      <c r="AP1322" s="395"/>
    </row>
    <row r="1323" spans="1:42">
      <c r="A1323" s="395">
        <v>10</v>
      </c>
      <c r="B1323" s="395">
        <v>607</v>
      </c>
      <c r="C1323" s="395">
        <v>2001</v>
      </c>
      <c r="D1323" s="395">
        <v>99</v>
      </c>
      <c r="E1323" s="395">
        <v>99</v>
      </c>
      <c r="F1323" s="395">
        <v>99</v>
      </c>
      <c r="G1323" s="395">
        <v>99</v>
      </c>
      <c r="H1323" s="395">
        <v>99</v>
      </c>
      <c r="I1323" s="395">
        <v>99</v>
      </c>
      <c r="J1323" s="395">
        <v>999</v>
      </c>
      <c r="K1323" s="395">
        <v>99</v>
      </c>
      <c r="L1323" s="395">
        <v>99</v>
      </c>
      <c r="M1323" s="395">
        <v>54</v>
      </c>
      <c r="N1323" s="395">
        <v>99</v>
      </c>
      <c r="O1323" s="395">
        <v>99</v>
      </c>
      <c r="P1323" s="395">
        <v>9999</v>
      </c>
      <c r="Q1323" s="395">
        <v>3999</v>
      </c>
      <c r="R1323" s="395">
        <v>142216</v>
      </c>
      <c r="S1323" s="395">
        <v>142212</v>
      </c>
      <c r="T1323" s="395">
        <v>11.000442988130732</v>
      </c>
      <c r="U1323" s="395">
        <v>54.001518859168009</v>
      </c>
      <c r="V1323" s="395">
        <v>79.982484600455621</v>
      </c>
      <c r="W1323" s="395">
        <v>73.82278120692969</v>
      </c>
      <c r="X1323" s="395">
        <v>0</v>
      </c>
      <c r="Y1323" s="395">
        <v>0</v>
      </c>
      <c r="Z1323" s="395"/>
      <c r="AA1323" s="395">
        <v>6.9717178134736146</v>
      </c>
      <c r="AB1323" s="395"/>
      <c r="AC1323" s="395"/>
      <c r="AD1323" s="395">
        <v>11.592737046227398</v>
      </c>
      <c r="AE1323" s="395">
        <v>11.613280392144137</v>
      </c>
      <c r="AF1323" s="395"/>
      <c r="AG1323" s="395"/>
      <c r="AH1323" s="395"/>
      <c r="AI1323" s="395"/>
      <c r="AJ1323" s="395"/>
      <c r="AK1323" s="395"/>
      <c r="AL1323" s="395"/>
      <c r="AM1323" s="395"/>
      <c r="AN1323" s="395"/>
      <c r="AO1323" s="395"/>
      <c r="AP1323" s="395"/>
    </row>
    <row r="1324" spans="1:42">
      <c r="A1324" s="395">
        <v>10</v>
      </c>
      <c r="B1324" s="395">
        <v>608</v>
      </c>
      <c r="C1324" s="395">
        <v>2001</v>
      </c>
      <c r="D1324" s="395">
        <v>99</v>
      </c>
      <c r="E1324" s="395">
        <v>99</v>
      </c>
      <c r="F1324" s="395">
        <v>99</v>
      </c>
      <c r="G1324" s="395">
        <v>99</v>
      </c>
      <c r="H1324" s="395">
        <v>99</v>
      </c>
      <c r="I1324" s="395">
        <v>99</v>
      </c>
      <c r="J1324" s="395">
        <v>999</v>
      </c>
      <c r="K1324" s="395">
        <v>99</v>
      </c>
      <c r="L1324" s="395">
        <v>99</v>
      </c>
      <c r="M1324" s="395">
        <v>55</v>
      </c>
      <c r="N1324" s="395">
        <v>99</v>
      </c>
      <c r="O1324" s="395">
        <v>99</v>
      </c>
      <c r="P1324" s="395">
        <v>9999</v>
      </c>
      <c r="Q1324" s="395">
        <v>4081</v>
      </c>
      <c r="R1324" s="395">
        <v>169791</v>
      </c>
      <c r="S1324" s="395">
        <v>169781</v>
      </c>
      <c r="T1324" s="395">
        <v>13.999087112980078</v>
      </c>
      <c r="U1324" s="395">
        <v>55.002915520582384</v>
      </c>
      <c r="V1324" s="395">
        <v>79.694050571029678</v>
      </c>
      <c r="W1324" s="395">
        <v>73.556095722725757</v>
      </c>
      <c r="X1324" s="395">
        <v>0</v>
      </c>
      <c r="Y1324" s="395">
        <v>0</v>
      </c>
      <c r="Z1324" s="395"/>
      <c r="AA1324" s="395">
        <v>6.9935799565340862</v>
      </c>
      <c r="AB1324" s="395"/>
      <c r="AC1324" s="395"/>
      <c r="AD1324" s="395">
        <v>13.840513133655822</v>
      </c>
      <c r="AE1324" s="395">
        <v>13.814527056704016</v>
      </c>
      <c r="AF1324" s="395"/>
      <c r="AG1324" s="395"/>
      <c r="AH1324" s="395"/>
      <c r="AI1324" s="395"/>
      <c r="AJ1324" s="395"/>
      <c r="AK1324" s="395"/>
      <c r="AL1324" s="395"/>
      <c r="AM1324" s="395"/>
      <c r="AN1324" s="395"/>
      <c r="AO1324" s="395"/>
      <c r="AP1324" s="395"/>
    </row>
    <row r="1325" spans="1:42">
      <c r="A1325" s="395">
        <v>10</v>
      </c>
      <c r="B1325" s="395">
        <v>609</v>
      </c>
      <c r="C1325" s="395">
        <v>2001</v>
      </c>
      <c r="D1325" s="395">
        <v>99</v>
      </c>
      <c r="E1325" s="395">
        <v>99</v>
      </c>
      <c r="F1325" s="395">
        <v>99</v>
      </c>
      <c r="G1325" s="395">
        <v>99</v>
      </c>
      <c r="H1325" s="395">
        <v>99</v>
      </c>
      <c r="I1325" s="395">
        <v>99</v>
      </c>
      <c r="J1325" s="395">
        <v>999</v>
      </c>
      <c r="K1325" s="395">
        <v>99</v>
      </c>
      <c r="L1325" s="395">
        <v>99</v>
      </c>
      <c r="M1325" s="395">
        <v>56</v>
      </c>
      <c r="N1325" s="395">
        <v>99</v>
      </c>
      <c r="O1325" s="395">
        <v>99</v>
      </c>
      <c r="P1325" s="395">
        <v>9999</v>
      </c>
      <c r="Q1325" s="395">
        <v>4047</v>
      </c>
      <c r="R1325" s="395">
        <v>178590</v>
      </c>
      <c r="S1325" s="395">
        <v>178590</v>
      </c>
      <c r="T1325" s="395">
        <v>13.999916008735088</v>
      </c>
      <c r="U1325" s="395">
        <v>56</v>
      </c>
      <c r="V1325" s="395">
        <v>79.568107956772224</v>
      </c>
      <c r="W1325" s="395">
        <v>73.441363644101699</v>
      </c>
      <c r="X1325" s="395">
        <v>0</v>
      </c>
      <c r="Y1325" s="395">
        <v>0</v>
      </c>
      <c r="Z1325" s="395"/>
      <c r="AA1325" s="395">
        <v>7.0442914153181402</v>
      </c>
      <c r="AB1325" s="395">
        <v>0</v>
      </c>
      <c r="AC1325" s="395"/>
      <c r="AD1325" s="395">
        <v>14.557763606666979</v>
      </c>
      <c r="AE1325" s="395">
        <v>14.508620940225216</v>
      </c>
      <c r="AF1325" s="395"/>
      <c r="AG1325" s="395"/>
      <c r="AH1325" s="395"/>
      <c r="AI1325" s="395"/>
      <c r="AJ1325" s="395"/>
      <c r="AK1325" s="395"/>
      <c r="AL1325" s="395"/>
      <c r="AM1325" s="395"/>
      <c r="AN1325" s="395"/>
      <c r="AO1325" s="395"/>
      <c r="AP1325" s="395"/>
    </row>
    <row r="1326" spans="1:42">
      <c r="A1326" s="395">
        <v>10</v>
      </c>
      <c r="B1326" s="395">
        <v>610</v>
      </c>
      <c r="C1326" s="395">
        <v>2001</v>
      </c>
      <c r="D1326" s="395">
        <v>99</v>
      </c>
      <c r="E1326" s="395">
        <v>99</v>
      </c>
      <c r="F1326" s="395">
        <v>99</v>
      </c>
      <c r="G1326" s="395">
        <v>99</v>
      </c>
      <c r="H1326" s="395">
        <v>99</v>
      </c>
      <c r="I1326" s="395">
        <v>99</v>
      </c>
      <c r="J1326" s="395">
        <v>999</v>
      </c>
      <c r="K1326" s="395">
        <v>99</v>
      </c>
      <c r="L1326" s="395">
        <v>99</v>
      </c>
      <c r="M1326" s="395">
        <v>57</v>
      </c>
      <c r="N1326" s="395">
        <v>99</v>
      </c>
      <c r="O1326" s="395">
        <v>99</v>
      </c>
      <c r="P1326" s="395">
        <v>9999</v>
      </c>
      <c r="Q1326" s="395">
        <v>3981</v>
      </c>
      <c r="R1326" s="395">
        <v>164263.6</v>
      </c>
      <c r="S1326" s="395">
        <v>164088</v>
      </c>
      <c r="T1326" s="395">
        <v>13.985539096914961</v>
      </c>
      <c r="U1326" s="395">
        <v>57.002431622056477</v>
      </c>
      <c r="V1326" s="395">
        <v>79.444538905952783</v>
      </c>
      <c r="W1326" s="395">
        <v>73.326154028935463</v>
      </c>
      <c r="X1326" s="395">
        <v>0</v>
      </c>
      <c r="Y1326" s="395">
        <v>0</v>
      </c>
      <c r="Z1326" s="395"/>
      <c r="AA1326" s="395">
        <v>7.0982305447097804</v>
      </c>
      <c r="AB1326" s="395"/>
      <c r="AC1326" s="395"/>
      <c r="AD1326" s="395">
        <v>13.389947130187032</v>
      </c>
      <c r="AE1326" s="395">
        <v>13.309569034526548</v>
      </c>
      <c r="AF1326" s="395"/>
      <c r="AG1326" s="395"/>
      <c r="AH1326" s="395"/>
      <c r="AI1326" s="395"/>
      <c r="AJ1326" s="395"/>
      <c r="AK1326" s="395"/>
      <c r="AL1326" s="395"/>
      <c r="AM1326" s="395"/>
      <c r="AN1326" s="395"/>
      <c r="AO1326" s="395"/>
      <c r="AP1326" s="395"/>
    </row>
    <row r="1327" spans="1:42">
      <c r="A1327" s="395">
        <v>10</v>
      </c>
      <c r="B1327" s="395">
        <v>611</v>
      </c>
      <c r="C1327" s="395">
        <v>2001</v>
      </c>
      <c r="D1327" s="395">
        <v>99</v>
      </c>
      <c r="E1327" s="395">
        <v>99</v>
      </c>
      <c r="F1327" s="395">
        <v>99</v>
      </c>
      <c r="G1327" s="395">
        <v>99</v>
      </c>
      <c r="H1327" s="395">
        <v>99</v>
      </c>
      <c r="I1327" s="395">
        <v>99</v>
      </c>
      <c r="J1327" s="395">
        <v>999</v>
      </c>
      <c r="K1327" s="395">
        <v>99</v>
      </c>
      <c r="L1327" s="395">
        <v>99</v>
      </c>
      <c r="M1327" s="395">
        <v>58</v>
      </c>
      <c r="N1327" s="395">
        <v>99</v>
      </c>
      <c r="O1327" s="395">
        <v>99</v>
      </c>
      <c r="P1327" s="395">
        <v>9999</v>
      </c>
      <c r="Q1327" s="395">
        <v>3917</v>
      </c>
      <c r="R1327" s="395">
        <v>130067</v>
      </c>
      <c r="S1327" s="395">
        <v>130064</v>
      </c>
      <c r="T1327" s="395">
        <v>13.999884674821438</v>
      </c>
      <c r="U1327" s="395">
        <v>58.001337802927793</v>
      </c>
      <c r="V1327" s="395">
        <v>79.469994002952149</v>
      </c>
      <c r="W1327" s="395">
        <v>73.349919530385051</v>
      </c>
      <c r="X1327" s="395">
        <v>0</v>
      </c>
      <c r="Y1327" s="395">
        <v>0</v>
      </c>
      <c r="Z1327" s="395"/>
      <c r="AA1327" s="395">
        <v>7.0901326774891364</v>
      </c>
      <c r="AB1327" s="395"/>
      <c r="AC1327" s="395"/>
      <c r="AD1327" s="395">
        <v>10.602411327780693</v>
      </c>
      <c r="AE1327" s="395">
        <v>10.553220508114901</v>
      </c>
      <c r="AF1327" s="395"/>
      <c r="AG1327" s="395"/>
      <c r="AH1327" s="395"/>
      <c r="AI1327" s="395"/>
      <c r="AJ1327" s="395"/>
      <c r="AK1327" s="395"/>
      <c r="AL1327" s="395"/>
      <c r="AM1327" s="395"/>
      <c r="AN1327" s="395"/>
      <c r="AO1327" s="395"/>
      <c r="AP1327" s="395"/>
    </row>
    <row r="1328" spans="1:42">
      <c r="A1328" s="395">
        <v>10</v>
      </c>
      <c r="B1328" s="395">
        <v>612</v>
      </c>
      <c r="C1328" s="395">
        <v>2001</v>
      </c>
      <c r="D1328" s="395">
        <v>99</v>
      </c>
      <c r="E1328" s="395">
        <v>99</v>
      </c>
      <c r="F1328" s="395">
        <v>99</v>
      </c>
      <c r="G1328" s="395">
        <v>99</v>
      </c>
      <c r="H1328" s="395">
        <v>99</v>
      </c>
      <c r="I1328" s="395">
        <v>99</v>
      </c>
      <c r="J1328" s="395">
        <v>999</v>
      </c>
      <c r="K1328" s="395">
        <v>99</v>
      </c>
      <c r="L1328" s="395">
        <v>99</v>
      </c>
      <c r="M1328" s="395">
        <v>59</v>
      </c>
      <c r="N1328" s="395">
        <v>99</v>
      </c>
      <c r="O1328" s="395">
        <v>99</v>
      </c>
      <c r="P1328" s="395">
        <v>9999</v>
      </c>
      <c r="Q1328" s="395">
        <v>3746</v>
      </c>
      <c r="R1328" s="395">
        <v>83908</v>
      </c>
      <c r="S1328" s="395">
        <v>83905</v>
      </c>
      <c r="T1328" s="395">
        <v>13.999785479334509</v>
      </c>
      <c r="U1328" s="395">
        <v>59.002109528633582</v>
      </c>
      <c r="V1328" s="395">
        <v>79.679356414992625</v>
      </c>
      <c r="W1328" s="395">
        <v>73.542678604374046</v>
      </c>
      <c r="X1328" s="395">
        <v>0</v>
      </c>
      <c r="Y1328" s="395">
        <v>0</v>
      </c>
      <c r="Z1328" s="395"/>
      <c r="AA1328" s="395">
        <v>7.1390990395101008</v>
      </c>
      <c r="AB1328" s="395"/>
      <c r="AC1328" s="395"/>
      <c r="AD1328" s="395">
        <v>6.8397605056734019</v>
      </c>
      <c r="AE1328" s="395">
        <v>6.8258312988315089</v>
      </c>
      <c r="AF1328" s="395"/>
      <c r="AG1328" s="395"/>
      <c r="AH1328" s="395"/>
      <c r="AI1328" s="395"/>
      <c r="AJ1328" s="395"/>
      <c r="AK1328" s="395"/>
      <c r="AL1328" s="395"/>
      <c r="AM1328" s="395"/>
      <c r="AN1328" s="395"/>
      <c r="AO1328" s="395"/>
      <c r="AP1328" s="395"/>
    </row>
    <row r="1329" spans="1:42">
      <c r="A1329" s="395">
        <v>10</v>
      </c>
      <c r="B1329" s="395">
        <v>613</v>
      </c>
      <c r="C1329" s="395">
        <v>2001</v>
      </c>
      <c r="D1329" s="395">
        <v>99</v>
      </c>
      <c r="E1329" s="395">
        <v>99</v>
      </c>
      <c r="F1329" s="395">
        <v>99</v>
      </c>
      <c r="G1329" s="395">
        <v>99</v>
      </c>
      <c r="H1329" s="395">
        <v>99</v>
      </c>
      <c r="I1329" s="395">
        <v>99</v>
      </c>
      <c r="J1329" s="395">
        <v>999</v>
      </c>
      <c r="K1329" s="395">
        <v>99</v>
      </c>
      <c r="L1329" s="395">
        <v>99</v>
      </c>
      <c r="M1329" s="395">
        <v>60</v>
      </c>
      <c r="N1329" s="395">
        <v>99</v>
      </c>
      <c r="O1329" s="395">
        <v>99</v>
      </c>
      <c r="P1329" s="395">
        <v>9999</v>
      </c>
      <c r="Q1329" s="395">
        <v>3428</v>
      </c>
      <c r="R1329" s="395">
        <v>45027</v>
      </c>
      <c r="S1329" s="395">
        <v>45027</v>
      </c>
      <c r="T1329" s="395">
        <v>16.999267106402829</v>
      </c>
      <c r="U1329" s="395">
        <v>60</v>
      </c>
      <c r="V1329" s="395">
        <v>80.079745486041418</v>
      </c>
      <c r="W1329" s="395">
        <v>73.913605083616758</v>
      </c>
      <c r="X1329" s="395">
        <v>0</v>
      </c>
      <c r="Y1329" s="395">
        <v>0</v>
      </c>
      <c r="Z1329" s="395"/>
      <c r="AA1329" s="395">
        <v>7.0915664061848238</v>
      </c>
      <c r="AB1329" s="395">
        <v>0</v>
      </c>
      <c r="AC1329" s="395"/>
      <c r="AD1329" s="395">
        <v>3.6703758436496674</v>
      </c>
      <c r="AE1329" s="395">
        <v>3.6815072692578608</v>
      </c>
      <c r="AF1329" s="395"/>
      <c r="AG1329" s="395"/>
      <c r="AH1329" s="395"/>
      <c r="AI1329" s="395"/>
      <c r="AJ1329" s="395"/>
      <c r="AK1329" s="395"/>
      <c r="AL1329" s="395"/>
      <c r="AM1329" s="395"/>
      <c r="AN1329" s="395"/>
      <c r="AO1329" s="395"/>
      <c r="AP1329" s="395"/>
    </row>
    <row r="1330" spans="1:42">
      <c r="A1330" s="395">
        <v>10</v>
      </c>
      <c r="B1330" s="395">
        <v>614</v>
      </c>
      <c r="C1330" s="395">
        <v>2001</v>
      </c>
      <c r="D1330" s="395">
        <v>99</v>
      </c>
      <c r="E1330" s="395">
        <v>99</v>
      </c>
      <c r="F1330" s="395">
        <v>99</v>
      </c>
      <c r="G1330" s="395">
        <v>99</v>
      </c>
      <c r="H1330" s="395">
        <v>99</v>
      </c>
      <c r="I1330" s="395">
        <v>99</v>
      </c>
      <c r="J1330" s="395">
        <v>999</v>
      </c>
      <c r="K1330" s="395">
        <v>99</v>
      </c>
      <c r="L1330" s="395">
        <v>99</v>
      </c>
      <c r="M1330" s="395">
        <v>61</v>
      </c>
      <c r="N1330" s="395">
        <v>99</v>
      </c>
      <c r="O1330" s="395">
        <v>99</v>
      </c>
      <c r="P1330" s="395">
        <v>9999</v>
      </c>
      <c r="Q1330" s="395">
        <v>2928</v>
      </c>
      <c r="R1330" s="395">
        <v>18823</v>
      </c>
      <c r="S1330" s="395">
        <v>18823</v>
      </c>
      <c r="T1330" s="395">
        <v>16.999681241034907</v>
      </c>
      <c r="U1330" s="395">
        <v>61</v>
      </c>
      <c r="V1330" s="395">
        <v>80.668522552196876</v>
      </c>
      <c r="W1330" s="395">
        <v>74.457046315677829</v>
      </c>
      <c r="X1330" s="395">
        <v>0</v>
      </c>
      <c r="Y1330" s="395">
        <v>0</v>
      </c>
      <c r="Z1330" s="395"/>
      <c r="AA1330" s="395">
        <v>7.0910588262914196</v>
      </c>
      <c r="AB1330" s="395">
        <v>0</v>
      </c>
      <c r="AC1330" s="395"/>
      <c r="AD1330" s="395">
        <v>1.5343568193532255</v>
      </c>
      <c r="AE1330" s="395">
        <v>1.5503255733161716</v>
      </c>
      <c r="AF1330" s="395"/>
      <c r="AG1330" s="395"/>
      <c r="AH1330" s="395"/>
      <c r="AI1330" s="395"/>
      <c r="AJ1330" s="395"/>
      <c r="AK1330" s="395"/>
      <c r="AL1330" s="395"/>
      <c r="AM1330" s="395"/>
      <c r="AN1330" s="395"/>
      <c r="AO1330" s="395"/>
      <c r="AP1330" s="395"/>
    </row>
    <row r="1331" spans="1:42">
      <c r="A1331" s="395">
        <v>10</v>
      </c>
      <c r="B1331" s="395">
        <v>615</v>
      </c>
      <c r="C1331" s="395">
        <v>2001</v>
      </c>
      <c r="D1331" s="395">
        <v>99</v>
      </c>
      <c r="E1331" s="395">
        <v>99</v>
      </c>
      <c r="F1331" s="395">
        <v>99</v>
      </c>
      <c r="G1331" s="395">
        <v>99</v>
      </c>
      <c r="H1331" s="395">
        <v>99</v>
      </c>
      <c r="I1331" s="395">
        <v>99</v>
      </c>
      <c r="J1331" s="395">
        <v>999</v>
      </c>
      <c r="K1331" s="395">
        <v>99</v>
      </c>
      <c r="L1331" s="395">
        <v>99</v>
      </c>
      <c r="M1331" s="395">
        <v>62</v>
      </c>
      <c r="N1331" s="395">
        <v>99</v>
      </c>
      <c r="O1331" s="395">
        <v>99</v>
      </c>
      <c r="P1331" s="395">
        <v>9999</v>
      </c>
      <c r="Q1331" s="395">
        <v>2069</v>
      </c>
      <c r="R1331" s="395">
        <v>6559</v>
      </c>
      <c r="S1331" s="395">
        <v>6558</v>
      </c>
      <c r="T1331" s="395">
        <v>16.999542613203225</v>
      </c>
      <c r="U1331" s="395">
        <v>62.009454101860314</v>
      </c>
      <c r="V1331" s="395">
        <v>81.325129612686709</v>
      </c>
      <c r="W1331" s="395">
        <v>75.0573100487956</v>
      </c>
      <c r="X1331" s="395">
        <v>0</v>
      </c>
      <c r="Y1331" s="395">
        <v>0</v>
      </c>
      <c r="Z1331" s="395"/>
      <c r="AA1331" s="395">
        <v>7.124103637240002</v>
      </c>
      <c r="AB1331" s="395"/>
      <c r="AC1331" s="395"/>
      <c r="AD1331" s="395">
        <v>0.53465687606321033</v>
      </c>
      <c r="AE1331" s="395">
        <v>0.54449346657992237</v>
      </c>
      <c r="AF1331" s="395"/>
      <c r="AG1331" s="395"/>
      <c r="AH1331" s="395"/>
      <c r="AI1331" s="395"/>
      <c r="AJ1331" s="395"/>
      <c r="AK1331" s="395"/>
      <c r="AL1331" s="395"/>
      <c r="AM1331" s="395"/>
      <c r="AN1331" s="395"/>
      <c r="AO1331" s="395"/>
      <c r="AP1331" s="395"/>
    </row>
    <row r="1332" spans="1:42">
      <c r="A1332" s="395">
        <v>10</v>
      </c>
      <c r="B1332" s="395">
        <v>616</v>
      </c>
      <c r="C1332" s="395">
        <v>2001</v>
      </c>
      <c r="D1332" s="395">
        <v>99</v>
      </c>
      <c r="E1332" s="395">
        <v>99</v>
      </c>
      <c r="F1332" s="395">
        <v>99</v>
      </c>
      <c r="G1332" s="395">
        <v>99</v>
      </c>
      <c r="H1332" s="395">
        <v>99</v>
      </c>
      <c r="I1332" s="395">
        <v>99</v>
      </c>
      <c r="J1332" s="395">
        <v>999</v>
      </c>
      <c r="K1332" s="395">
        <v>99</v>
      </c>
      <c r="L1332" s="395">
        <v>99</v>
      </c>
      <c r="M1332" s="395">
        <v>63</v>
      </c>
      <c r="N1332" s="395">
        <v>99</v>
      </c>
      <c r="O1332" s="395">
        <v>99</v>
      </c>
      <c r="P1332" s="395">
        <v>9999</v>
      </c>
      <c r="Q1332" s="395">
        <v>1116</v>
      </c>
      <c r="R1332" s="395">
        <v>2012</v>
      </c>
      <c r="S1332" s="395">
        <v>2012</v>
      </c>
      <c r="T1332" s="395">
        <v>17</v>
      </c>
      <c r="U1332" s="395">
        <v>63</v>
      </c>
      <c r="V1332" s="395">
        <v>81.93185884691863</v>
      </c>
      <c r="W1332" s="395">
        <v>75.623105715705861</v>
      </c>
      <c r="X1332" s="395">
        <v>0</v>
      </c>
      <c r="Y1332" s="395">
        <v>0</v>
      </c>
      <c r="Z1332" s="395"/>
      <c r="AA1332" s="395">
        <v>7.3580819520669918</v>
      </c>
      <c r="AB1332" s="395">
        <v>0</v>
      </c>
      <c r="AC1332" s="395"/>
      <c r="AD1332" s="395">
        <v>0.16400817725860331</v>
      </c>
      <c r="AE1332" s="395">
        <v>0.16831032180472763</v>
      </c>
      <c r="AF1332" s="395"/>
      <c r="AG1332" s="395"/>
      <c r="AH1332" s="395"/>
      <c r="AI1332" s="395"/>
      <c r="AJ1332" s="395"/>
      <c r="AK1332" s="395"/>
      <c r="AL1332" s="395"/>
      <c r="AM1332" s="395"/>
      <c r="AN1332" s="395"/>
      <c r="AO1332" s="395"/>
      <c r="AP1332" s="395"/>
    </row>
    <row r="1333" spans="1:42">
      <c r="A1333" s="395">
        <v>10</v>
      </c>
      <c r="B1333" s="395">
        <v>617</v>
      </c>
      <c r="C1333" s="395">
        <v>2001</v>
      </c>
      <c r="D1333" s="395">
        <v>99</v>
      </c>
      <c r="E1333" s="395">
        <v>99</v>
      </c>
      <c r="F1333" s="395">
        <v>99</v>
      </c>
      <c r="G1333" s="395">
        <v>99</v>
      </c>
      <c r="H1333" s="395">
        <v>99</v>
      </c>
      <c r="I1333" s="395">
        <v>99</v>
      </c>
      <c r="J1333" s="395">
        <v>999</v>
      </c>
      <c r="K1333" s="395">
        <v>99</v>
      </c>
      <c r="L1333" s="395">
        <v>99</v>
      </c>
      <c r="M1333" s="395">
        <v>64</v>
      </c>
      <c r="N1333" s="395">
        <v>99</v>
      </c>
      <c r="O1333" s="395">
        <v>99</v>
      </c>
      <c r="P1333" s="395">
        <v>9999</v>
      </c>
      <c r="Q1333" s="395">
        <v>665</v>
      </c>
      <c r="R1333" s="395">
        <v>1007</v>
      </c>
      <c r="S1333" s="395">
        <v>1007</v>
      </c>
      <c r="T1333" s="395">
        <v>17</v>
      </c>
      <c r="U1333" s="395">
        <v>64</v>
      </c>
      <c r="V1333" s="395">
        <v>81.869811320754707</v>
      </c>
      <c r="W1333" s="395">
        <v>75.565835849056626</v>
      </c>
      <c r="X1333" s="395">
        <v>0</v>
      </c>
      <c r="Y1333" s="395">
        <v>0</v>
      </c>
      <c r="Z1333" s="395"/>
      <c r="AA1333" s="395">
        <v>7.5503447979329277</v>
      </c>
      <c r="AB1333" s="395">
        <v>0</v>
      </c>
      <c r="AC1333" s="395"/>
      <c r="AD1333" s="395">
        <v>8.2085603627939138E-2</v>
      </c>
      <c r="AE1333" s="395">
        <v>8.4175019545499316E-2</v>
      </c>
      <c r="AF1333" s="395"/>
      <c r="AG1333" s="395"/>
      <c r="AH1333" s="395"/>
      <c r="AI1333" s="395"/>
      <c r="AJ1333" s="395"/>
      <c r="AK1333" s="395"/>
      <c r="AL1333" s="395"/>
      <c r="AM1333" s="395"/>
      <c r="AN1333" s="395"/>
      <c r="AO1333" s="395"/>
      <c r="AP1333" s="395"/>
    </row>
    <row r="1334" spans="1:42">
      <c r="A1334" s="395">
        <v>10</v>
      </c>
      <c r="B1334" s="395">
        <v>618</v>
      </c>
      <c r="C1334" s="395">
        <v>2001</v>
      </c>
      <c r="D1334" s="395">
        <v>99</v>
      </c>
      <c r="E1334" s="395">
        <v>99</v>
      </c>
      <c r="F1334" s="395">
        <v>99</v>
      </c>
      <c r="G1334" s="395">
        <v>99</v>
      </c>
      <c r="H1334" s="395">
        <v>99</v>
      </c>
      <c r="I1334" s="395">
        <v>99</v>
      </c>
      <c r="J1334" s="395">
        <v>999</v>
      </c>
      <c r="K1334" s="395">
        <v>99</v>
      </c>
      <c r="L1334" s="395">
        <v>99</v>
      </c>
      <c r="M1334" s="395">
        <v>65</v>
      </c>
      <c r="N1334" s="395">
        <v>99</v>
      </c>
      <c r="O1334" s="395">
        <v>99</v>
      </c>
      <c r="P1334" s="395">
        <v>9999</v>
      </c>
      <c r="Q1334" s="395">
        <v>218</v>
      </c>
      <c r="R1334" s="395">
        <v>264</v>
      </c>
      <c r="S1334" s="395">
        <v>264</v>
      </c>
      <c r="T1334" s="395">
        <v>17</v>
      </c>
      <c r="U1334" s="395">
        <v>65</v>
      </c>
      <c r="V1334" s="395">
        <v>80.518560606060618</v>
      </c>
      <c r="W1334" s="395">
        <v>74.318631439393982</v>
      </c>
      <c r="X1334" s="395">
        <v>0</v>
      </c>
      <c r="Y1334" s="395">
        <v>0</v>
      </c>
      <c r="Z1334" s="395"/>
      <c r="AA1334" s="395">
        <v>8.7006945230673445</v>
      </c>
      <c r="AB1334" s="395">
        <v>0</v>
      </c>
      <c r="AC1334" s="395"/>
      <c r="AD1334" s="395">
        <v>2.1519959640293875E-2</v>
      </c>
      <c r="AE1334" s="395">
        <v>2.1703505977794631E-2</v>
      </c>
      <c r="AF1334" s="395"/>
      <c r="AG1334" s="395"/>
      <c r="AH1334" s="395"/>
      <c r="AI1334" s="395"/>
      <c r="AJ1334" s="395"/>
      <c r="AK1334" s="395"/>
      <c r="AL1334" s="395"/>
      <c r="AM1334" s="395"/>
      <c r="AN1334" s="395"/>
      <c r="AO1334" s="395"/>
      <c r="AP1334" s="395"/>
    </row>
    <row r="1335" spans="1:42">
      <c r="A1335" s="395">
        <v>10</v>
      </c>
      <c r="B1335" s="395">
        <v>619</v>
      </c>
      <c r="C1335" s="395">
        <v>2001</v>
      </c>
      <c r="D1335" s="395">
        <v>99</v>
      </c>
      <c r="E1335" s="395">
        <v>99</v>
      </c>
      <c r="F1335" s="395">
        <v>99</v>
      </c>
      <c r="G1335" s="395">
        <v>99</v>
      </c>
      <c r="H1335" s="395">
        <v>99</v>
      </c>
      <c r="I1335" s="395">
        <v>99</v>
      </c>
      <c r="J1335" s="395">
        <v>999</v>
      </c>
      <c r="K1335" s="395">
        <v>99</v>
      </c>
      <c r="L1335" s="395">
        <v>99</v>
      </c>
      <c r="M1335" s="395">
        <v>66</v>
      </c>
      <c r="N1335" s="395">
        <v>99</v>
      </c>
      <c r="O1335" s="395">
        <v>99</v>
      </c>
      <c r="P1335" s="395">
        <v>9999</v>
      </c>
      <c r="Q1335" s="395"/>
      <c r="R1335" s="395"/>
      <c r="S1335" s="395"/>
      <c r="T1335" s="395"/>
      <c r="U1335" s="395"/>
      <c r="V1335" s="395"/>
      <c r="W1335" s="395"/>
      <c r="X1335" s="395"/>
      <c r="Y1335" s="395"/>
      <c r="Z1335" s="395"/>
      <c r="AA1335" s="395"/>
      <c r="AB1335" s="395"/>
      <c r="AC1335" s="395"/>
      <c r="AD1335" s="395"/>
      <c r="AE1335" s="395"/>
      <c r="AF1335" s="395"/>
      <c r="AG1335" s="395"/>
      <c r="AH1335" s="395"/>
      <c r="AI1335" s="395"/>
      <c r="AJ1335" s="395"/>
      <c r="AK1335" s="395"/>
      <c r="AL1335" s="395"/>
      <c r="AM1335" s="395"/>
      <c r="AN1335" s="395"/>
      <c r="AO1335" s="395"/>
      <c r="AP1335" s="395"/>
    </row>
    <row r="1336" spans="1:42">
      <c r="A1336" s="395">
        <v>10</v>
      </c>
      <c r="B1336" s="395">
        <v>620</v>
      </c>
      <c r="C1336" s="395">
        <v>2001</v>
      </c>
      <c r="D1336" s="395">
        <v>99</v>
      </c>
      <c r="E1336" s="395">
        <v>99</v>
      </c>
      <c r="F1336" s="395">
        <v>99</v>
      </c>
      <c r="G1336" s="395">
        <v>99</v>
      </c>
      <c r="H1336" s="395">
        <v>99</v>
      </c>
      <c r="I1336" s="395">
        <v>99</v>
      </c>
      <c r="J1336" s="395">
        <v>999</v>
      </c>
      <c r="K1336" s="395">
        <v>99</v>
      </c>
      <c r="L1336" s="395">
        <v>99</v>
      </c>
      <c r="M1336" s="395">
        <v>67</v>
      </c>
      <c r="N1336" s="395">
        <v>99</v>
      </c>
      <c r="O1336" s="395">
        <v>99</v>
      </c>
      <c r="P1336" s="395">
        <v>9999</v>
      </c>
      <c r="Q1336" s="395"/>
      <c r="R1336" s="395"/>
      <c r="S1336" s="395"/>
      <c r="T1336" s="395"/>
      <c r="U1336" s="395"/>
      <c r="V1336" s="395"/>
      <c r="W1336" s="395"/>
      <c r="X1336" s="395"/>
      <c r="Y1336" s="395"/>
      <c r="Z1336" s="395"/>
      <c r="AA1336" s="395"/>
      <c r="AB1336" s="395"/>
      <c r="AC1336" s="395"/>
      <c r="AD1336" s="395"/>
      <c r="AE1336" s="395"/>
      <c r="AF1336" s="395"/>
      <c r="AG1336" s="395"/>
      <c r="AH1336" s="395"/>
      <c r="AI1336" s="395"/>
      <c r="AJ1336" s="395"/>
      <c r="AK1336" s="395"/>
      <c r="AL1336" s="395"/>
      <c r="AM1336" s="395"/>
      <c r="AN1336" s="395"/>
      <c r="AO1336" s="395"/>
      <c r="AP1336" s="395"/>
    </row>
    <row r="1337" spans="1:42">
      <c r="A1337" s="395">
        <v>10</v>
      </c>
      <c r="B1337" s="395">
        <v>621</v>
      </c>
      <c r="C1337" s="395">
        <v>2001</v>
      </c>
      <c r="D1337" s="395">
        <v>99</v>
      </c>
      <c r="E1337" s="395">
        <v>99</v>
      </c>
      <c r="F1337" s="395">
        <v>99</v>
      </c>
      <c r="G1337" s="395">
        <v>99</v>
      </c>
      <c r="H1337" s="395">
        <v>99</v>
      </c>
      <c r="I1337" s="395">
        <v>99</v>
      </c>
      <c r="J1337" s="395">
        <v>999</v>
      </c>
      <c r="K1337" s="395">
        <v>99</v>
      </c>
      <c r="L1337" s="395">
        <v>99</v>
      </c>
      <c r="M1337" s="395">
        <v>68</v>
      </c>
      <c r="N1337" s="395">
        <v>99</v>
      </c>
      <c r="O1337" s="395">
        <v>99</v>
      </c>
      <c r="P1337" s="395">
        <v>9999</v>
      </c>
      <c r="Q1337" s="395"/>
      <c r="R1337" s="395"/>
      <c r="S1337" s="395"/>
      <c r="T1337" s="395"/>
      <c r="U1337" s="395"/>
      <c r="V1337" s="395"/>
      <c r="W1337" s="395"/>
      <c r="X1337" s="395"/>
      <c r="Y1337" s="395"/>
      <c r="Z1337" s="395"/>
      <c r="AA1337" s="395"/>
      <c r="AB1337" s="395"/>
      <c r="AC1337" s="395"/>
      <c r="AD1337" s="395"/>
      <c r="AE1337" s="395"/>
      <c r="AF1337" s="395"/>
      <c r="AG1337" s="395"/>
      <c r="AH1337" s="395"/>
      <c r="AI1337" s="395"/>
      <c r="AJ1337" s="395"/>
      <c r="AK1337" s="395"/>
      <c r="AL1337" s="395"/>
      <c r="AM1337" s="395"/>
      <c r="AN1337" s="395"/>
      <c r="AO1337" s="395"/>
      <c r="AP1337" s="395"/>
    </row>
    <row r="1338" spans="1:42">
      <c r="A1338" s="395">
        <v>10</v>
      </c>
      <c r="B1338" s="395">
        <v>622</v>
      </c>
      <c r="C1338" s="395">
        <v>2000</v>
      </c>
      <c r="D1338" s="395">
        <v>99</v>
      </c>
      <c r="E1338" s="395">
        <v>99</v>
      </c>
      <c r="F1338" s="395">
        <v>99</v>
      </c>
      <c r="G1338" s="395">
        <v>99</v>
      </c>
      <c r="H1338" s="395">
        <v>99</v>
      </c>
      <c r="I1338" s="395">
        <v>99</v>
      </c>
      <c r="J1338" s="395">
        <v>999</v>
      </c>
      <c r="K1338" s="395">
        <v>99</v>
      </c>
      <c r="L1338" s="395">
        <v>99</v>
      </c>
      <c r="M1338" s="395">
        <v>35</v>
      </c>
      <c r="N1338" s="395">
        <v>99</v>
      </c>
      <c r="O1338" s="395">
        <v>99</v>
      </c>
      <c r="P1338" s="395">
        <v>9999</v>
      </c>
      <c r="Q1338" s="395">
        <v>29</v>
      </c>
      <c r="R1338" s="395">
        <v>34</v>
      </c>
      <c r="S1338" s="395">
        <v>34</v>
      </c>
      <c r="T1338" s="395">
        <v>2</v>
      </c>
      <c r="U1338" s="395">
        <v>35</v>
      </c>
      <c r="V1338" s="395">
        <v>68.764705882352914</v>
      </c>
      <c r="W1338" s="395">
        <v>63.469823529411762</v>
      </c>
      <c r="X1338" s="395">
        <v>0</v>
      </c>
      <c r="Y1338" s="395">
        <v>0</v>
      </c>
      <c r="Z1338" s="395"/>
      <c r="AA1338" s="395">
        <v>14.42550260445752</v>
      </c>
      <c r="AB1338" s="395">
        <v>0</v>
      </c>
      <c r="AC1338" s="395"/>
      <c r="AD1338" s="395">
        <v>2.7336969150230316E-3</v>
      </c>
      <c r="AE1338" s="395">
        <v>2.5470110506671658E-3</v>
      </c>
      <c r="AF1338" s="395"/>
      <c r="AG1338" s="395"/>
      <c r="AH1338" s="395"/>
      <c r="AI1338" s="395"/>
      <c r="AJ1338" s="395"/>
      <c r="AK1338" s="395"/>
      <c r="AL1338" s="395"/>
      <c r="AM1338" s="395"/>
      <c r="AN1338" s="395"/>
      <c r="AO1338" s="395"/>
      <c r="AP1338" s="395"/>
    </row>
    <row r="1339" spans="1:42">
      <c r="A1339" s="395">
        <v>10</v>
      </c>
      <c r="B1339" s="395">
        <v>623</v>
      </c>
      <c r="C1339" s="395">
        <v>2000</v>
      </c>
      <c r="D1339" s="395">
        <v>99</v>
      </c>
      <c r="E1339" s="395">
        <v>99</v>
      </c>
      <c r="F1339" s="395">
        <v>99</v>
      </c>
      <c r="G1339" s="395">
        <v>99</v>
      </c>
      <c r="H1339" s="395">
        <v>99</v>
      </c>
      <c r="I1339" s="395">
        <v>99</v>
      </c>
      <c r="J1339" s="395">
        <v>999</v>
      </c>
      <c r="K1339" s="395">
        <v>99</v>
      </c>
      <c r="L1339" s="395">
        <v>99</v>
      </c>
      <c r="M1339" s="395">
        <v>36</v>
      </c>
      <c r="N1339" s="395">
        <v>99</v>
      </c>
      <c r="O1339" s="395">
        <v>99</v>
      </c>
      <c r="P1339" s="395">
        <v>9999</v>
      </c>
      <c r="Q1339" s="395">
        <v>11</v>
      </c>
      <c r="R1339" s="395">
        <v>11</v>
      </c>
      <c r="S1339" s="395">
        <v>11</v>
      </c>
      <c r="T1339" s="395">
        <v>2</v>
      </c>
      <c r="U1339" s="395">
        <v>36</v>
      </c>
      <c r="V1339" s="395">
        <v>74.827272727272756</v>
      </c>
      <c r="W1339" s="395">
        <v>69.065572727272752</v>
      </c>
      <c r="X1339" s="395">
        <v>0</v>
      </c>
      <c r="Y1339" s="395">
        <v>0</v>
      </c>
      <c r="Z1339" s="395"/>
      <c r="AA1339" s="395">
        <v>13.700317042190203</v>
      </c>
      <c r="AB1339" s="395">
        <v>0</v>
      </c>
      <c r="AC1339" s="395"/>
      <c r="AD1339" s="395">
        <v>8.8443135486039235E-4</v>
      </c>
      <c r="AE1339" s="395">
        <v>8.9668297510870178E-4</v>
      </c>
      <c r="AF1339" s="395"/>
      <c r="AG1339" s="395"/>
      <c r="AH1339" s="395"/>
      <c r="AI1339" s="395"/>
      <c r="AJ1339" s="395"/>
      <c r="AK1339" s="395"/>
      <c r="AL1339" s="395"/>
      <c r="AM1339" s="395"/>
      <c r="AN1339" s="395"/>
      <c r="AO1339" s="395"/>
      <c r="AP1339" s="395"/>
    </row>
    <row r="1340" spans="1:42">
      <c r="A1340" s="395">
        <v>10</v>
      </c>
      <c r="B1340" s="395">
        <v>624</v>
      </c>
      <c r="C1340" s="395">
        <v>2000</v>
      </c>
      <c r="D1340" s="395">
        <v>99</v>
      </c>
      <c r="E1340" s="395">
        <v>99</v>
      </c>
      <c r="F1340" s="395">
        <v>99</v>
      </c>
      <c r="G1340" s="395">
        <v>99</v>
      </c>
      <c r="H1340" s="395">
        <v>99</v>
      </c>
      <c r="I1340" s="395">
        <v>99</v>
      </c>
      <c r="J1340" s="395">
        <v>999</v>
      </c>
      <c r="K1340" s="395">
        <v>99</v>
      </c>
      <c r="L1340" s="395">
        <v>99</v>
      </c>
      <c r="M1340" s="395">
        <v>37</v>
      </c>
      <c r="N1340" s="395">
        <v>99</v>
      </c>
      <c r="O1340" s="395">
        <v>99</v>
      </c>
      <c r="P1340" s="395">
        <v>9999</v>
      </c>
      <c r="Q1340" s="395">
        <v>15</v>
      </c>
      <c r="R1340" s="395">
        <v>15</v>
      </c>
      <c r="S1340" s="395">
        <v>15</v>
      </c>
      <c r="T1340" s="395">
        <v>2</v>
      </c>
      <c r="U1340" s="395">
        <v>37</v>
      </c>
      <c r="V1340" s="395">
        <v>77.579999999999984</v>
      </c>
      <c r="W1340" s="395">
        <v>71.606340000000017</v>
      </c>
      <c r="X1340" s="395">
        <v>0</v>
      </c>
      <c r="Y1340" s="395">
        <v>0</v>
      </c>
      <c r="Z1340" s="395"/>
      <c r="AA1340" s="395">
        <v>12.787029380889509</v>
      </c>
      <c r="AB1340" s="395">
        <v>0</v>
      </c>
      <c r="AC1340" s="395"/>
      <c r="AD1340" s="395">
        <v>1.2060427566278078E-3</v>
      </c>
      <c r="AE1340" s="395">
        <v>1.2677317192734737E-3</v>
      </c>
      <c r="AF1340" s="395"/>
      <c r="AG1340" s="395"/>
      <c r="AH1340" s="395"/>
      <c r="AI1340" s="395"/>
      <c r="AJ1340" s="395"/>
      <c r="AK1340" s="395"/>
      <c r="AL1340" s="395"/>
      <c r="AM1340" s="395"/>
      <c r="AN1340" s="395"/>
      <c r="AO1340" s="395"/>
      <c r="AP1340" s="395"/>
    </row>
    <row r="1341" spans="1:42">
      <c r="A1341" s="395">
        <v>10</v>
      </c>
      <c r="B1341" s="395">
        <v>625</v>
      </c>
      <c r="C1341" s="395">
        <v>2000</v>
      </c>
      <c r="D1341" s="395">
        <v>99</v>
      </c>
      <c r="E1341" s="395">
        <v>99</v>
      </c>
      <c r="F1341" s="395">
        <v>99</v>
      </c>
      <c r="G1341" s="395">
        <v>99</v>
      </c>
      <c r="H1341" s="395">
        <v>99</v>
      </c>
      <c r="I1341" s="395">
        <v>99</v>
      </c>
      <c r="J1341" s="395">
        <v>999</v>
      </c>
      <c r="K1341" s="395">
        <v>99</v>
      </c>
      <c r="L1341" s="395">
        <v>99</v>
      </c>
      <c r="M1341" s="395">
        <v>38</v>
      </c>
      <c r="N1341" s="395">
        <v>99</v>
      </c>
      <c r="O1341" s="395">
        <v>99</v>
      </c>
      <c r="P1341" s="395">
        <v>9999</v>
      </c>
      <c r="Q1341" s="395">
        <v>28</v>
      </c>
      <c r="R1341" s="395">
        <v>32</v>
      </c>
      <c r="S1341" s="395">
        <v>32</v>
      </c>
      <c r="T1341" s="395">
        <v>2</v>
      </c>
      <c r="U1341" s="395">
        <v>38</v>
      </c>
      <c r="V1341" s="395">
        <v>75.112499999999997</v>
      </c>
      <c r="W1341" s="395">
        <v>69.32883750000002</v>
      </c>
      <c r="X1341" s="395">
        <v>0</v>
      </c>
      <c r="Y1341" s="395">
        <v>0</v>
      </c>
      <c r="Z1341" s="395"/>
      <c r="AA1341" s="395">
        <v>14.484718982231437</v>
      </c>
      <c r="AB1341" s="395">
        <v>0</v>
      </c>
      <c r="AC1341" s="395"/>
      <c r="AD1341" s="395">
        <v>2.5728912141393221E-3</v>
      </c>
      <c r="AE1341" s="395">
        <v>2.6184755181281449E-3</v>
      </c>
      <c r="AF1341" s="395"/>
      <c r="AG1341" s="395"/>
      <c r="AH1341" s="395"/>
      <c r="AI1341" s="395"/>
      <c r="AJ1341" s="395"/>
      <c r="AK1341" s="395"/>
      <c r="AL1341" s="395"/>
      <c r="AM1341" s="395"/>
      <c r="AN1341" s="395"/>
      <c r="AO1341" s="395"/>
      <c r="AP1341" s="395"/>
    </row>
    <row r="1342" spans="1:42">
      <c r="A1342" s="395">
        <v>10</v>
      </c>
      <c r="B1342" s="395">
        <v>626</v>
      </c>
      <c r="C1342" s="395">
        <v>2000</v>
      </c>
      <c r="D1342" s="395">
        <v>99</v>
      </c>
      <c r="E1342" s="395">
        <v>99</v>
      </c>
      <c r="F1342" s="395">
        <v>99</v>
      </c>
      <c r="G1342" s="395">
        <v>99</v>
      </c>
      <c r="H1342" s="395">
        <v>99</v>
      </c>
      <c r="I1342" s="395">
        <v>99</v>
      </c>
      <c r="J1342" s="395">
        <v>999</v>
      </c>
      <c r="K1342" s="395">
        <v>99</v>
      </c>
      <c r="L1342" s="395">
        <v>99</v>
      </c>
      <c r="M1342" s="395">
        <v>39</v>
      </c>
      <c r="N1342" s="395">
        <v>99</v>
      </c>
      <c r="O1342" s="395">
        <v>99</v>
      </c>
      <c r="P1342" s="395">
        <v>9999</v>
      </c>
      <c r="Q1342" s="395">
        <v>46</v>
      </c>
      <c r="R1342" s="395">
        <v>50</v>
      </c>
      <c r="S1342" s="395">
        <v>50</v>
      </c>
      <c r="T1342" s="395">
        <v>2</v>
      </c>
      <c r="U1342" s="395">
        <v>39</v>
      </c>
      <c r="V1342" s="395">
        <v>74.52200000000002</v>
      </c>
      <c r="W1342" s="395">
        <v>68.783805999999998</v>
      </c>
      <c r="X1342" s="395">
        <v>0</v>
      </c>
      <c r="Y1342" s="395">
        <v>0</v>
      </c>
      <c r="Z1342" s="395"/>
      <c r="AA1342" s="395">
        <v>12.819247780761701</v>
      </c>
      <c r="AB1342" s="395">
        <v>0</v>
      </c>
      <c r="AC1342" s="395"/>
      <c r="AD1342" s="395">
        <v>4.0201425220926902E-3</v>
      </c>
      <c r="AE1342" s="395">
        <v>4.0592035397309378E-3</v>
      </c>
      <c r="AF1342" s="395"/>
      <c r="AG1342" s="395"/>
      <c r="AH1342" s="395"/>
      <c r="AI1342" s="395"/>
      <c r="AJ1342" s="395"/>
      <c r="AK1342" s="395"/>
      <c r="AL1342" s="395"/>
      <c r="AM1342" s="395"/>
      <c r="AN1342" s="395"/>
      <c r="AO1342" s="395"/>
      <c r="AP1342" s="395"/>
    </row>
    <row r="1343" spans="1:42">
      <c r="A1343" s="395">
        <v>10</v>
      </c>
      <c r="B1343" s="395">
        <v>627</v>
      </c>
      <c r="C1343" s="395">
        <v>2000</v>
      </c>
      <c r="D1343" s="395">
        <v>99</v>
      </c>
      <c r="E1343" s="395">
        <v>99</v>
      </c>
      <c r="F1343" s="395">
        <v>99</v>
      </c>
      <c r="G1343" s="395">
        <v>99</v>
      </c>
      <c r="H1343" s="395">
        <v>99</v>
      </c>
      <c r="I1343" s="395">
        <v>99</v>
      </c>
      <c r="J1343" s="395">
        <v>999</v>
      </c>
      <c r="K1343" s="395">
        <v>99</v>
      </c>
      <c r="L1343" s="395">
        <v>99</v>
      </c>
      <c r="M1343" s="395">
        <v>40</v>
      </c>
      <c r="N1343" s="395">
        <v>99</v>
      </c>
      <c r="O1343" s="395">
        <v>99</v>
      </c>
      <c r="P1343" s="395">
        <v>9999</v>
      </c>
      <c r="Q1343" s="395">
        <v>74</v>
      </c>
      <c r="R1343" s="395">
        <v>86</v>
      </c>
      <c r="S1343" s="395">
        <v>83</v>
      </c>
      <c r="T1343" s="395">
        <v>5</v>
      </c>
      <c r="U1343" s="395">
        <v>41.445783132530131</v>
      </c>
      <c r="V1343" s="395">
        <v>75.234939759036195</v>
      </c>
      <c r="W1343" s="395">
        <v>68.144089156626507</v>
      </c>
      <c r="X1343" s="395">
        <v>0</v>
      </c>
      <c r="Y1343" s="395">
        <v>0</v>
      </c>
      <c r="Z1343" s="395"/>
      <c r="AA1343" s="395">
        <v>12.391485698170133</v>
      </c>
      <c r="AB1343" s="395"/>
      <c r="AC1343" s="395"/>
      <c r="AD1343" s="395">
        <v>6.9146451379994318E-3</v>
      </c>
      <c r="AE1343" s="395">
        <v>6.6756092028564017E-3</v>
      </c>
      <c r="AF1343" s="395"/>
      <c r="AG1343" s="395"/>
      <c r="AH1343" s="395"/>
      <c r="AI1343" s="395"/>
      <c r="AJ1343" s="395"/>
      <c r="AK1343" s="395"/>
      <c r="AL1343" s="395"/>
      <c r="AM1343" s="395"/>
      <c r="AN1343" s="395"/>
      <c r="AO1343" s="395"/>
      <c r="AP1343" s="395"/>
    </row>
    <row r="1344" spans="1:42">
      <c r="A1344" s="395">
        <v>10</v>
      </c>
      <c r="B1344" s="395">
        <v>628</v>
      </c>
      <c r="C1344" s="395">
        <v>2000</v>
      </c>
      <c r="D1344" s="395">
        <v>99</v>
      </c>
      <c r="E1344" s="395">
        <v>99</v>
      </c>
      <c r="F1344" s="395">
        <v>99</v>
      </c>
      <c r="G1344" s="395">
        <v>99</v>
      </c>
      <c r="H1344" s="395">
        <v>99</v>
      </c>
      <c r="I1344" s="395">
        <v>99</v>
      </c>
      <c r="J1344" s="395">
        <v>999</v>
      </c>
      <c r="K1344" s="395">
        <v>99</v>
      </c>
      <c r="L1344" s="395">
        <v>99</v>
      </c>
      <c r="M1344" s="395">
        <v>41</v>
      </c>
      <c r="N1344" s="395">
        <v>99</v>
      </c>
      <c r="O1344" s="395">
        <v>99</v>
      </c>
      <c r="P1344" s="395">
        <v>9999</v>
      </c>
      <c r="Q1344" s="395">
        <v>110</v>
      </c>
      <c r="R1344" s="395">
        <v>122</v>
      </c>
      <c r="S1344" s="395">
        <v>122</v>
      </c>
      <c r="T1344" s="395">
        <v>5</v>
      </c>
      <c r="U1344" s="395">
        <v>41</v>
      </c>
      <c r="V1344" s="395">
        <v>76.543442622950806</v>
      </c>
      <c r="W1344" s="395">
        <v>70.649597540983621</v>
      </c>
      <c r="X1344" s="395">
        <v>0</v>
      </c>
      <c r="Y1344" s="395">
        <v>0</v>
      </c>
      <c r="Z1344" s="395"/>
      <c r="AA1344" s="395">
        <v>11.225831426212929</v>
      </c>
      <c r="AB1344" s="395">
        <v>0</v>
      </c>
      <c r="AC1344" s="395"/>
      <c r="AD1344" s="395">
        <v>9.8091477539061726E-3</v>
      </c>
      <c r="AE1344" s="395">
        <v>1.0173119458701968E-2</v>
      </c>
      <c r="AF1344" s="395"/>
      <c r="AG1344" s="395"/>
      <c r="AH1344" s="395"/>
      <c r="AI1344" s="395"/>
      <c r="AJ1344" s="395"/>
      <c r="AK1344" s="395"/>
      <c r="AL1344" s="395"/>
      <c r="AM1344" s="395"/>
      <c r="AN1344" s="395"/>
      <c r="AO1344" s="395"/>
      <c r="AP1344" s="395"/>
    </row>
    <row r="1345" spans="1:42">
      <c r="A1345" s="395">
        <v>10</v>
      </c>
      <c r="B1345" s="395">
        <v>629</v>
      </c>
      <c r="C1345" s="395">
        <v>2000</v>
      </c>
      <c r="D1345" s="395">
        <v>99</v>
      </c>
      <c r="E1345" s="395">
        <v>99</v>
      </c>
      <c r="F1345" s="395">
        <v>99</v>
      </c>
      <c r="G1345" s="395">
        <v>99</v>
      </c>
      <c r="H1345" s="395">
        <v>99</v>
      </c>
      <c r="I1345" s="395">
        <v>99</v>
      </c>
      <c r="J1345" s="395">
        <v>999</v>
      </c>
      <c r="K1345" s="395">
        <v>99</v>
      </c>
      <c r="L1345" s="395">
        <v>99</v>
      </c>
      <c r="M1345" s="395">
        <v>42</v>
      </c>
      <c r="N1345" s="395">
        <v>99</v>
      </c>
      <c r="O1345" s="395">
        <v>99</v>
      </c>
      <c r="P1345" s="395">
        <v>9999</v>
      </c>
      <c r="Q1345" s="395">
        <v>191</v>
      </c>
      <c r="R1345" s="395">
        <v>247</v>
      </c>
      <c r="S1345" s="395">
        <v>247</v>
      </c>
      <c r="T1345" s="395">
        <v>5</v>
      </c>
      <c r="U1345" s="395">
        <v>42</v>
      </c>
      <c r="V1345" s="395">
        <v>77.531983805667977</v>
      </c>
      <c r="W1345" s="395">
        <v>71.562021052631593</v>
      </c>
      <c r="X1345" s="395">
        <v>0</v>
      </c>
      <c r="Y1345" s="395">
        <v>0</v>
      </c>
      <c r="Z1345" s="395"/>
      <c r="AA1345" s="395">
        <v>9.4023552215488646</v>
      </c>
      <c r="AB1345" s="395">
        <v>0</v>
      </c>
      <c r="AC1345" s="395"/>
      <c r="AD1345" s="395">
        <v>1.9859504059137903E-2</v>
      </c>
      <c r="AE1345" s="395">
        <v>2.0862395391230321E-2</v>
      </c>
      <c r="AF1345" s="395"/>
      <c r="AG1345" s="395"/>
      <c r="AH1345" s="395"/>
      <c r="AI1345" s="395"/>
      <c r="AJ1345" s="395"/>
      <c r="AK1345" s="395"/>
      <c r="AL1345" s="395"/>
      <c r="AM1345" s="395"/>
      <c r="AN1345" s="395"/>
      <c r="AO1345" s="395"/>
      <c r="AP1345" s="395"/>
    </row>
    <row r="1346" spans="1:42">
      <c r="A1346" s="395">
        <v>10</v>
      </c>
      <c r="B1346" s="395">
        <v>630</v>
      </c>
      <c r="C1346" s="395">
        <v>2000</v>
      </c>
      <c r="D1346" s="395">
        <v>99</v>
      </c>
      <c r="E1346" s="395">
        <v>99</v>
      </c>
      <c r="F1346" s="395">
        <v>99</v>
      </c>
      <c r="G1346" s="395">
        <v>99</v>
      </c>
      <c r="H1346" s="395">
        <v>99</v>
      </c>
      <c r="I1346" s="395">
        <v>99</v>
      </c>
      <c r="J1346" s="395">
        <v>999</v>
      </c>
      <c r="K1346" s="395">
        <v>99</v>
      </c>
      <c r="L1346" s="395">
        <v>99</v>
      </c>
      <c r="M1346" s="395">
        <v>43</v>
      </c>
      <c r="N1346" s="395">
        <v>99</v>
      </c>
      <c r="O1346" s="395">
        <v>99</v>
      </c>
      <c r="P1346" s="395">
        <v>9999</v>
      </c>
      <c r="Q1346" s="395">
        <v>331</v>
      </c>
      <c r="R1346" s="395">
        <v>441</v>
      </c>
      <c r="S1346" s="395">
        <v>441</v>
      </c>
      <c r="T1346" s="395">
        <v>5</v>
      </c>
      <c r="U1346" s="395">
        <v>43</v>
      </c>
      <c r="V1346" s="395">
        <v>75.870521541950183</v>
      </c>
      <c r="W1346" s="395">
        <v>70.028491383219915</v>
      </c>
      <c r="X1346" s="395">
        <v>0</v>
      </c>
      <c r="Y1346" s="395">
        <v>0</v>
      </c>
      <c r="Z1346" s="395"/>
      <c r="AA1346" s="395">
        <v>8.259266004977297</v>
      </c>
      <c r="AB1346" s="395">
        <v>0</v>
      </c>
      <c r="AC1346" s="395"/>
      <c r="AD1346" s="395">
        <v>3.5457657044857545E-2</v>
      </c>
      <c r="AE1346" s="395">
        <v>3.6450037657471152E-2</v>
      </c>
      <c r="AF1346" s="395"/>
      <c r="AG1346" s="395"/>
      <c r="AH1346" s="395"/>
      <c r="AI1346" s="395"/>
      <c r="AJ1346" s="395"/>
      <c r="AK1346" s="395"/>
      <c r="AL1346" s="395"/>
      <c r="AM1346" s="395"/>
      <c r="AN1346" s="395"/>
      <c r="AO1346" s="395"/>
      <c r="AP1346" s="395"/>
    </row>
    <row r="1347" spans="1:42">
      <c r="A1347" s="395">
        <v>10</v>
      </c>
      <c r="B1347" s="395">
        <v>631</v>
      </c>
      <c r="C1347" s="395">
        <v>2000</v>
      </c>
      <c r="D1347" s="395">
        <v>99</v>
      </c>
      <c r="E1347" s="395">
        <v>99</v>
      </c>
      <c r="F1347" s="395">
        <v>99</v>
      </c>
      <c r="G1347" s="395">
        <v>99</v>
      </c>
      <c r="H1347" s="395">
        <v>99</v>
      </c>
      <c r="I1347" s="395">
        <v>99</v>
      </c>
      <c r="J1347" s="395">
        <v>999</v>
      </c>
      <c r="K1347" s="395">
        <v>99</v>
      </c>
      <c r="L1347" s="395">
        <v>99</v>
      </c>
      <c r="M1347" s="395">
        <v>44</v>
      </c>
      <c r="N1347" s="395">
        <v>99</v>
      </c>
      <c r="O1347" s="395">
        <v>99</v>
      </c>
      <c r="P1347" s="395">
        <v>9999</v>
      </c>
      <c r="Q1347" s="395">
        <v>575</v>
      </c>
      <c r="R1347" s="395">
        <v>883</v>
      </c>
      <c r="S1347" s="395">
        <v>883</v>
      </c>
      <c r="T1347" s="395">
        <v>5</v>
      </c>
      <c r="U1347" s="395">
        <v>44</v>
      </c>
      <c r="V1347" s="395">
        <v>75.899660249150614</v>
      </c>
      <c r="W1347" s="395">
        <v>70.055386409966019</v>
      </c>
      <c r="X1347" s="395">
        <v>0</v>
      </c>
      <c r="Y1347" s="395">
        <v>0</v>
      </c>
      <c r="Z1347" s="395"/>
      <c r="AA1347" s="395">
        <v>7.9045255649372557</v>
      </c>
      <c r="AB1347" s="395">
        <v>0</v>
      </c>
      <c r="AC1347" s="395"/>
      <c r="AD1347" s="395">
        <v>7.0995716940156953E-2</v>
      </c>
      <c r="AE1347" s="395">
        <v>7.3010758087717301E-2</v>
      </c>
      <c r="AF1347" s="395"/>
      <c r="AG1347" s="395"/>
      <c r="AH1347" s="395"/>
      <c r="AI1347" s="395"/>
      <c r="AJ1347" s="395"/>
      <c r="AK1347" s="395"/>
      <c r="AL1347" s="395"/>
      <c r="AM1347" s="395"/>
      <c r="AN1347" s="395"/>
      <c r="AO1347" s="395"/>
      <c r="AP1347" s="395"/>
    </row>
    <row r="1348" spans="1:42">
      <c r="A1348" s="395">
        <v>10</v>
      </c>
      <c r="B1348" s="395">
        <v>632</v>
      </c>
      <c r="C1348" s="395">
        <v>2000</v>
      </c>
      <c r="D1348" s="395">
        <v>99</v>
      </c>
      <c r="E1348" s="395">
        <v>99</v>
      </c>
      <c r="F1348" s="395">
        <v>99</v>
      </c>
      <c r="G1348" s="395">
        <v>99</v>
      </c>
      <c r="H1348" s="395">
        <v>99</v>
      </c>
      <c r="I1348" s="395">
        <v>99</v>
      </c>
      <c r="J1348" s="395">
        <v>999</v>
      </c>
      <c r="K1348" s="395">
        <v>99</v>
      </c>
      <c r="L1348" s="395">
        <v>99</v>
      </c>
      <c r="M1348" s="395">
        <v>45</v>
      </c>
      <c r="N1348" s="395">
        <v>99</v>
      </c>
      <c r="O1348" s="395">
        <v>99</v>
      </c>
      <c r="P1348" s="395">
        <v>9999</v>
      </c>
      <c r="Q1348" s="395">
        <v>879</v>
      </c>
      <c r="R1348" s="395">
        <v>1595</v>
      </c>
      <c r="S1348" s="395">
        <v>1593</v>
      </c>
      <c r="T1348" s="395">
        <v>7.9949843260188116</v>
      </c>
      <c r="U1348" s="395">
        <v>45</v>
      </c>
      <c r="V1348" s="395">
        <v>76.164469554300084</v>
      </c>
      <c r="W1348" s="395">
        <v>70.244993220338969</v>
      </c>
      <c r="X1348" s="395">
        <v>0</v>
      </c>
      <c r="Y1348" s="395">
        <v>0</v>
      </c>
      <c r="Z1348" s="395"/>
      <c r="AA1348" s="395">
        <v>7.9032427732223693</v>
      </c>
      <c r="AB1348" s="395">
        <v>0</v>
      </c>
      <c r="AC1348" s="395"/>
      <c r="AD1348" s="395">
        <v>0.12824254645475697</v>
      </c>
      <c r="AE1348" s="395">
        <v>0.1320735258905279</v>
      </c>
      <c r="AF1348" s="395"/>
      <c r="AG1348" s="395"/>
      <c r="AH1348" s="395"/>
      <c r="AI1348" s="395"/>
      <c r="AJ1348" s="395"/>
      <c r="AK1348" s="395"/>
      <c r="AL1348" s="395"/>
      <c r="AM1348" s="395"/>
      <c r="AN1348" s="395"/>
      <c r="AO1348" s="395"/>
      <c r="AP1348" s="395"/>
    </row>
    <row r="1349" spans="1:42">
      <c r="A1349" s="395">
        <v>10</v>
      </c>
      <c r="B1349" s="395">
        <v>633</v>
      </c>
      <c r="C1349" s="395">
        <v>2000</v>
      </c>
      <c r="D1349" s="395">
        <v>99</v>
      </c>
      <c r="E1349" s="395">
        <v>99</v>
      </c>
      <c r="F1349" s="395">
        <v>99</v>
      </c>
      <c r="G1349" s="395">
        <v>99</v>
      </c>
      <c r="H1349" s="395">
        <v>99</v>
      </c>
      <c r="I1349" s="395">
        <v>99</v>
      </c>
      <c r="J1349" s="395">
        <v>999</v>
      </c>
      <c r="K1349" s="395">
        <v>99</v>
      </c>
      <c r="L1349" s="395">
        <v>99</v>
      </c>
      <c r="M1349" s="395">
        <v>46</v>
      </c>
      <c r="N1349" s="395">
        <v>99</v>
      </c>
      <c r="O1349" s="395">
        <v>99</v>
      </c>
      <c r="P1349" s="395">
        <v>9999</v>
      </c>
      <c r="Q1349" s="395">
        <v>1412</v>
      </c>
      <c r="R1349" s="395">
        <v>3114</v>
      </c>
      <c r="S1349" s="395">
        <v>3114</v>
      </c>
      <c r="T1349" s="395">
        <v>8</v>
      </c>
      <c r="U1349" s="395">
        <v>46</v>
      </c>
      <c r="V1349" s="395">
        <v>75.870777135517102</v>
      </c>
      <c r="W1349" s="395">
        <v>70.028727296082351</v>
      </c>
      <c r="X1349" s="395">
        <v>0</v>
      </c>
      <c r="Y1349" s="395">
        <v>0</v>
      </c>
      <c r="Z1349" s="395"/>
      <c r="AA1349" s="395">
        <v>7.7523933302083492</v>
      </c>
      <c r="AB1349" s="395">
        <v>0</v>
      </c>
      <c r="AC1349" s="395"/>
      <c r="AD1349" s="395">
        <v>0.25037447627593301</v>
      </c>
      <c r="AE1349" s="395">
        <v>0.25738276563229556</v>
      </c>
      <c r="AF1349" s="395"/>
      <c r="AG1349" s="395"/>
      <c r="AH1349" s="395"/>
      <c r="AI1349" s="395"/>
      <c r="AJ1349" s="395"/>
      <c r="AK1349" s="395"/>
      <c r="AL1349" s="395"/>
      <c r="AM1349" s="395"/>
      <c r="AN1349" s="395"/>
      <c r="AO1349" s="395"/>
      <c r="AP1349" s="395"/>
    </row>
    <row r="1350" spans="1:42">
      <c r="A1350" s="395">
        <v>10</v>
      </c>
      <c r="B1350" s="395">
        <v>634</v>
      </c>
      <c r="C1350" s="395">
        <v>2000</v>
      </c>
      <c r="D1350" s="395">
        <v>99</v>
      </c>
      <c r="E1350" s="395">
        <v>99</v>
      </c>
      <c r="F1350" s="395">
        <v>99</v>
      </c>
      <c r="G1350" s="395">
        <v>99</v>
      </c>
      <c r="H1350" s="395">
        <v>99</v>
      </c>
      <c r="I1350" s="395">
        <v>99</v>
      </c>
      <c r="J1350" s="395">
        <v>999</v>
      </c>
      <c r="K1350" s="395">
        <v>99</v>
      </c>
      <c r="L1350" s="395">
        <v>99</v>
      </c>
      <c r="M1350" s="395">
        <v>47</v>
      </c>
      <c r="N1350" s="395">
        <v>99</v>
      </c>
      <c r="O1350" s="395">
        <v>99</v>
      </c>
      <c r="P1350" s="395">
        <v>9999</v>
      </c>
      <c r="Q1350" s="395">
        <v>1943</v>
      </c>
      <c r="R1350" s="395">
        <v>5667</v>
      </c>
      <c r="S1350" s="395">
        <v>5667</v>
      </c>
      <c r="T1350" s="395">
        <v>8.0010587612493378</v>
      </c>
      <c r="U1350" s="395">
        <v>47</v>
      </c>
      <c r="V1350" s="395">
        <v>75.544556202576516</v>
      </c>
      <c r="W1350" s="395">
        <v>69.72762537497789</v>
      </c>
      <c r="X1350" s="395">
        <v>0</v>
      </c>
      <c r="Y1350" s="395">
        <v>0</v>
      </c>
      <c r="Z1350" s="395"/>
      <c r="AA1350" s="395">
        <v>7.5345118207424653</v>
      </c>
      <c r="AB1350" s="395">
        <v>0</v>
      </c>
      <c r="AC1350" s="395"/>
      <c r="AD1350" s="395">
        <v>0.45564295345398592</v>
      </c>
      <c r="AE1350" s="395">
        <v>0.46638299739613759</v>
      </c>
      <c r="AF1350" s="395"/>
      <c r="AG1350" s="395"/>
      <c r="AH1350" s="395"/>
      <c r="AI1350" s="395"/>
      <c r="AJ1350" s="395"/>
      <c r="AK1350" s="395"/>
      <c r="AL1350" s="395"/>
      <c r="AM1350" s="395"/>
      <c r="AN1350" s="395"/>
      <c r="AO1350" s="395"/>
      <c r="AP1350" s="395"/>
    </row>
    <row r="1351" spans="1:42">
      <c r="A1351" s="395">
        <v>10</v>
      </c>
      <c r="B1351" s="395">
        <v>635</v>
      </c>
      <c r="C1351" s="395">
        <v>2000</v>
      </c>
      <c r="D1351" s="395">
        <v>99</v>
      </c>
      <c r="E1351" s="395">
        <v>99</v>
      </c>
      <c r="F1351" s="395">
        <v>99</v>
      </c>
      <c r="G1351" s="395">
        <v>99</v>
      </c>
      <c r="H1351" s="395">
        <v>99</v>
      </c>
      <c r="I1351" s="395">
        <v>99</v>
      </c>
      <c r="J1351" s="395">
        <v>999</v>
      </c>
      <c r="K1351" s="395">
        <v>99</v>
      </c>
      <c r="L1351" s="395">
        <v>99</v>
      </c>
      <c r="M1351" s="395">
        <v>48</v>
      </c>
      <c r="N1351" s="395">
        <v>99</v>
      </c>
      <c r="O1351" s="395">
        <v>99</v>
      </c>
      <c r="P1351" s="395">
        <v>9999</v>
      </c>
      <c r="Q1351" s="395">
        <v>2600</v>
      </c>
      <c r="R1351" s="395">
        <v>10702</v>
      </c>
      <c r="S1351" s="395">
        <v>10701</v>
      </c>
      <c r="T1351" s="395">
        <v>8</v>
      </c>
      <c r="U1351" s="395">
        <v>48.004485562096995</v>
      </c>
      <c r="V1351" s="395">
        <v>75.325063078217397</v>
      </c>
      <c r="W1351" s="395">
        <v>69.521393318381186</v>
      </c>
      <c r="X1351" s="395">
        <v>0</v>
      </c>
      <c r="Y1351" s="395">
        <v>0</v>
      </c>
      <c r="Z1351" s="395"/>
      <c r="AA1351" s="395">
        <v>7.3137786013982238</v>
      </c>
      <c r="AB1351" s="395"/>
      <c r="AC1351" s="395"/>
      <c r="AD1351" s="395">
        <v>0.86047130542872019</v>
      </c>
      <c r="AE1351" s="395">
        <v>0.87806659027485012</v>
      </c>
      <c r="AF1351" s="395"/>
      <c r="AG1351" s="395"/>
      <c r="AH1351" s="395"/>
      <c r="AI1351" s="395"/>
      <c r="AJ1351" s="395"/>
      <c r="AK1351" s="395"/>
      <c r="AL1351" s="395"/>
      <c r="AM1351" s="395"/>
      <c r="AN1351" s="395"/>
      <c r="AO1351" s="395"/>
      <c r="AP1351" s="395"/>
    </row>
    <row r="1352" spans="1:42">
      <c r="A1352" s="395">
        <v>10</v>
      </c>
      <c r="B1352" s="395">
        <v>636</v>
      </c>
      <c r="C1352" s="395">
        <v>2000</v>
      </c>
      <c r="D1352" s="395">
        <v>99</v>
      </c>
      <c r="E1352" s="395">
        <v>99</v>
      </c>
      <c r="F1352" s="395">
        <v>99</v>
      </c>
      <c r="G1352" s="395">
        <v>99</v>
      </c>
      <c r="H1352" s="395">
        <v>99</v>
      </c>
      <c r="I1352" s="395">
        <v>99</v>
      </c>
      <c r="J1352" s="395">
        <v>999</v>
      </c>
      <c r="K1352" s="395">
        <v>99</v>
      </c>
      <c r="L1352" s="395">
        <v>99</v>
      </c>
      <c r="M1352" s="395">
        <v>49</v>
      </c>
      <c r="N1352" s="395">
        <v>99</v>
      </c>
      <c r="O1352" s="395">
        <v>99</v>
      </c>
      <c r="P1352" s="395">
        <v>9999</v>
      </c>
      <c r="Q1352" s="395">
        <v>3224</v>
      </c>
      <c r="R1352" s="395">
        <v>19779</v>
      </c>
      <c r="S1352" s="395">
        <v>19779</v>
      </c>
      <c r="T1352" s="395">
        <v>8</v>
      </c>
      <c r="U1352" s="395">
        <v>49</v>
      </c>
      <c r="V1352" s="395">
        <v>74.722003134638186</v>
      </c>
      <c r="W1352" s="395">
        <v>68.968408893270762</v>
      </c>
      <c r="X1352" s="395">
        <v>0</v>
      </c>
      <c r="Y1352" s="395">
        <v>0</v>
      </c>
      <c r="Z1352" s="395"/>
      <c r="AA1352" s="395">
        <v>6.8972718551627823</v>
      </c>
      <c r="AB1352" s="395">
        <v>0</v>
      </c>
      <c r="AC1352" s="395"/>
      <c r="AD1352" s="395">
        <v>1.5902879788894275</v>
      </c>
      <c r="AE1352" s="395">
        <v>1.6100492419049841</v>
      </c>
      <c r="AF1352" s="395"/>
      <c r="AG1352" s="395"/>
      <c r="AH1352" s="395"/>
      <c r="AI1352" s="395"/>
      <c r="AJ1352" s="395"/>
      <c r="AK1352" s="395"/>
      <c r="AL1352" s="395"/>
      <c r="AM1352" s="395"/>
      <c r="AN1352" s="395"/>
      <c r="AO1352" s="395"/>
      <c r="AP1352" s="395"/>
    </row>
    <row r="1353" spans="1:42">
      <c r="A1353" s="395">
        <v>10</v>
      </c>
      <c r="B1353" s="395">
        <v>637</v>
      </c>
      <c r="C1353" s="395">
        <v>2000</v>
      </c>
      <c r="D1353" s="395">
        <v>99</v>
      </c>
      <c r="E1353" s="395">
        <v>99</v>
      </c>
      <c r="F1353" s="395">
        <v>99</v>
      </c>
      <c r="G1353" s="395">
        <v>99</v>
      </c>
      <c r="H1353" s="395">
        <v>99</v>
      </c>
      <c r="I1353" s="395">
        <v>99</v>
      </c>
      <c r="J1353" s="395">
        <v>999</v>
      </c>
      <c r="K1353" s="395">
        <v>99</v>
      </c>
      <c r="L1353" s="395">
        <v>99</v>
      </c>
      <c r="M1353" s="395">
        <v>50</v>
      </c>
      <c r="N1353" s="395">
        <v>99</v>
      </c>
      <c r="O1353" s="395">
        <v>99</v>
      </c>
      <c r="P1353" s="395">
        <v>9999</v>
      </c>
      <c r="Q1353" s="395">
        <v>3776</v>
      </c>
      <c r="R1353" s="395">
        <v>35093.5</v>
      </c>
      <c r="S1353" s="395">
        <v>35084.5</v>
      </c>
      <c r="T1353" s="395">
        <v>10.999387350933929</v>
      </c>
      <c r="U1353" s="395">
        <v>50.007838219156611</v>
      </c>
      <c r="V1353" s="395">
        <v>74.514249882426739</v>
      </c>
      <c r="W1353" s="395">
        <v>68.765926905043628</v>
      </c>
      <c r="X1353" s="395">
        <v>0</v>
      </c>
      <c r="Y1353" s="395">
        <v>0</v>
      </c>
      <c r="Z1353" s="395"/>
      <c r="AA1353" s="395">
        <v>6.8283276433782483</v>
      </c>
      <c r="AB1353" s="395"/>
      <c r="AC1353" s="395"/>
      <c r="AD1353" s="395">
        <v>2.8216174319811991</v>
      </c>
      <c r="AE1353" s="395">
        <v>2.8475621675366898</v>
      </c>
      <c r="AF1353" s="395"/>
      <c r="AG1353" s="395"/>
      <c r="AH1353" s="395"/>
      <c r="AI1353" s="395"/>
      <c r="AJ1353" s="395"/>
      <c r="AK1353" s="395"/>
      <c r="AL1353" s="395"/>
      <c r="AM1353" s="395"/>
      <c r="AN1353" s="395"/>
      <c r="AO1353" s="395"/>
      <c r="AP1353" s="395"/>
    </row>
    <row r="1354" spans="1:42">
      <c r="A1354" s="395">
        <v>10</v>
      </c>
      <c r="B1354" s="395">
        <v>638</v>
      </c>
      <c r="C1354" s="395">
        <v>2000</v>
      </c>
      <c r="D1354" s="395">
        <v>99</v>
      </c>
      <c r="E1354" s="395">
        <v>99</v>
      </c>
      <c r="F1354" s="395">
        <v>99</v>
      </c>
      <c r="G1354" s="395">
        <v>99</v>
      </c>
      <c r="H1354" s="395">
        <v>99</v>
      </c>
      <c r="I1354" s="395">
        <v>99</v>
      </c>
      <c r="J1354" s="395">
        <v>999</v>
      </c>
      <c r="K1354" s="395">
        <v>99</v>
      </c>
      <c r="L1354" s="395">
        <v>99</v>
      </c>
      <c r="M1354" s="395">
        <v>51</v>
      </c>
      <c r="N1354" s="395">
        <v>99</v>
      </c>
      <c r="O1354" s="395">
        <v>99</v>
      </c>
      <c r="P1354" s="395">
        <v>9999</v>
      </c>
      <c r="Q1354" s="395">
        <v>4194</v>
      </c>
      <c r="R1354" s="395">
        <v>58004.5</v>
      </c>
      <c r="S1354" s="395">
        <v>58003.5</v>
      </c>
      <c r="T1354" s="395">
        <v>11.000249980604952</v>
      </c>
      <c r="U1354" s="395">
        <v>51.001318885929287</v>
      </c>
      <c r="V1354" s="395">
        <v>74.253162309170975</v>
      </c>
      <c r="W1354" s="395">
        <v>68.535000472385008</v>
      </c>
      <c r="X1354" s="395">
        <v>0</v>
      </c>
      <c r="Y1354" s="395">
        <v>0</v>
      </c>
      <c r="Z1354" s="395"/>
      <c r="AA1354" s="395">
        <v>6.6763231470597297</v>
      </c>
      <c r="AB1354" s="395"/>
      <c r="AC1354" s="395"/>
      <c r="AD1354" s="395">
        <v>4.6637271384545116</v>
      </c>
      <c r="AE1354" s="395">
        <v>4.6919269483459107</v>
      </c>
      <c r="AF1354" s="395"/>
      <c r="AG1354" s="395"/>
      <c r="AH1354" s="395"/>
      <c r="AI1354" s="395"/>
      <c r="AJ1354" s="395"/>
      <c r="AK1354" s="395"/>
      <c r="AL1354" s="395"/>
      <c r="AM1354" s="395"/>
      <c r="AN1354" s="395"/>
      <c r="AO1354" s="395"/>
      <c r="AP1354" s="395"/>
    </row>
    <row r="1355" spans="1:42">
      <c r="A1355" s="395">
        <v>10</v>
      </c>
      <c r="B1355" s="395">
        <v>639</v>
      </c>
      <c r="C1355" s="395">
        <v>2000</v>
      </c>
      <c r="D1355" s="395">
        <v>99</v>
      </c>
      <c r="E1355" s="395">
        <v>99</v>
      </c>
      <c r="F1355" s="395">
        <v>99</v>
      </c>
      <c r="G1355" s="395">
        <v>99</v>
      </c>
      <c r="H1355" s="395">
        <v>99</v>
      </c>
      <c r="I1355" s="395">
        <v>99</v>
      </c>
      <c r="J1355" s="395">
        <v>999</v>
      </c>
      <c r="K1355" s="395">
        <v>99</v>
      </c>
      <c r="L1355" s="395">
        <v>99</v>
      </c>
      <c r="M1355" s="395">
        <v>52</v>
      </c>
      <c r="N1355" s="395">
        <v>99</v>
      </c>
      <c r="O1355" s="395">
        <v>99</v>
      </c>
      <c r="P1355" s="395">
        <v>9999</v>
      </c>
      <c r="Q1355" s="395">
        <v>4554</v>
      </c>
      <c r="R1355" s="395">
        <v>90032</v>
      </c>
      <c r="S1355" s="395">
        <v>90027</v>
      </c>
      <c r="T1355" s="395">
        <v>11.000322107695045</v>
      </c>
      <c r="U1355" s="395">
        <v>52.003465626978574</v>
      </c>
      <c r="V1355" s="395">
        <v>74.102655869906187</v>
      </c>
      <c r="W1355" s="395">
        <v>68.394809548246641</v>
      </c>
      <c r="X1355" s="395">
        <v>0</v>
      </c>
      <c r="Y1355" s="395">
        <v>0</v>
      </c>
      <c r="Z1355" s="395"/>
      <c r="AA1355" s="395">
        <v>6.6193405398167782</v>
      </c>
      <c r="AB1355" s="395"/>
      <c r="AC1355" s="395"/>
      <c r="AD1355" s="395">
        <v>7.238829430980986</v>
      </c>
      <c r="AE1355" s="395">
        <v>7.2674247597765635</v>
      </c>
      <c r="AF1355" s="395"/>
      <c r="AG1355" s="395"/>
      <c r="AH1355" s="395"/>
      <c r="AI1355" s="395"/>
      <c r="AJ1355" s="395"/>
      <c r="AK1355" s="395"/>
      <c r="AL1355" s="395"/>
      <c r="AM1355" s="395"/>
      <c r="AN1355" s="395"/>
      <c r="AO1355" s="395"/>
      <c r="AP1355" s="395"/>
    </row>
    <row r="1356" spans="1:42">
      <c r="A1356" s="395">
        <v>10</v>
      </c>
      <c r="B1356" s="395">
        <v>640</v>
      </c>
      <c r="C1356" s="395">
        <v>2000</v>
      </c>
      <c r="D1356" s="395">
        <v>99</v>
      </c>
      <c r="E1356" s="395">
        <v>99</v>
      </c>
      <c r="F1356" s="395">
        <v>99</v>
      </c>
      <c r="G1356" s="395">
        <v>99</v>
      </c>
      <c r="H1356" s="395">
        <v>99</v>
      </c>
      <c r="I1356" s="395">
        <v>99</v>
      </c>
      <c r="J1356" s="395">
        <v>999</v>
      </c>
      <c r="K1356" s="395">
        <v>99</v>
      </c>
      <c r="L1356" s="395">
        <v>99</v>
      </c>
      <c r="M1356" s="395">
        <v>53</v>
      </c>
      <c r="N1356" s="395">
        <v>99</v>
      </c>
      <c r="O1356" s="395">
        <v>99</v>
      </c>
      <c r="P1356" s="395">
        <v>9999</v>
      </c>
      <c r="Q1356" s="395">
        <v>4751</v>
      </c>
      <c r="R1356" s="395">
        <v>126849</v>
      </c>
      <c r="S1356" s="395">
        <v>126845</v>
      </c>
      <c r="T1356" s="395">
        <v>11.000551837223783</v>
      </c>
      <c r="U1356" s="395">
        <v>53.003760495092429</v>
      </c>
      <c r="V1356" s="395">
        <v>73.979227403524405</v>
      </c>
      <c r="W1356" s="395">
        <v>68.281772514485553</v>
      </c>
      <c r="X1356" s="395">
        <v>0</v>
      </c>
      <c r="Y1356" s="395">
        <v>0</v>
      </c>
      <c r="Z1356" s="395"/>
      <c r="AA1356" s="395">
        <v>6.6307068191540584</v>
      </c>
      <c r="AB1356" s="395"/>
      <c r="AC1356" s="395"/>
      <c r="AD1356" s="395">
        <v>10.19902117569872</v>
      </c>
      <c r="AE1356" s="395">
        <v>10.222632787040212</v>
      </c>
      <c r="AF1356" s="395"/>
      <c r="AG1356" s="395"/>
      <c r="AH1356" s="395"/>
      <c r="AI1356" s="395"/>
      <c r="AJ1356" s="395"/>
      <c r="AK1356" s="395"/>
      <c r="AL1356" s="395"/>
      <c r="AM1356" s="395"/>
      <c r="AN1356" s="395"/>
      <c r="AO1356" s="395"/>
      <c r="AP1356" s="395"/>
    </row>
    <row r="1357" spans="1:42">
      <c r="A1357" s="395">
        <v>10</v>
      </c>
      <c r="B1357" s="395">
        <v>641</v>
      </c>
      <c r="C1357" s="395">
        <v>2000</v>
      </c>
      <c r="D1357" s="395">
        <v>99</v>
      </c>
      <c r="E1357" s="395">
        <v>99</v>
      </c>
      <c r="F1357" s="395">
        <v>99</v>
      </c>
      <c r="G1357" s="395">
        <v>99</v>
      </c>
      <c r="H1357" s="395">
        <v>99</v>
      </c>
      <c r="I1357" s="395">
        <v>99</v>
      </c>
      <c r="J1357" s="395">
        <v>999</v>
      </c>
      <c r="K1357" s="395">
        <v>99</v>
      </c>
      <c r="L1357" s="395">
        <v>99</v>
      </c>
      <c r="M1357" s="395">
        <v>54</v>
      </c>
      <c r="N1357" s="395">
        <v>99</v>
      </c>
      <c r="O1357" s="395">
        <v>99</v>
      </c>
      <c r="P1357" s="395">
        <v>9999</v>
      </c>
      <c r="Q1357" s="395">
        <v>4996</v>
      </c>
      <c r="R1357" s="395">
        <v>161246.25</v>
      </c>
      <c r="S1357" s="395">
        <v>161239.25</v>
      </c>
      <c r="T1357" s="395">
        <v>11.000448072435795</v>
      </c>
      <c r="U1357" s="395">
        <v>54.00326533396801</v>
      </c>
      <c r="V1357" s="395">
        <v>73.815820279490723</v>
      </c>
      <c r="W1357" s="395">
        <v>68.130435918673427</v>
      </c>
      <c r="X1357" s="395">
        <v>0</v>
      </c>
      <c r="Y1357" s="395">
        <v>0</v>
      </c>
      <c r="Z1357" s="395"/>
      <c r="AA1357" s="395">
        <v>6.6420446528291217</v>
      </c>
      <c r="AB1357" s="395"/>
      <c r="AC1357" s="395"/>
      <c r="AD1357" s="395">
        <v>12.964658123059777</v>
      </c>
      <c r="AE1357" s="395">
        <v>12.965717607100048</v>
      </c>
      <c r="AF1357" s="395"/>
      <c r="AG1357" s="395"/>
      <c r="AH1357" s="395"/>
      <c r="AI1357" s="395"/>
      <c r="AJ1357" s="395"/>
      <c r="AK1357" s="395"/>
      <c r="AL1357" s="395"/>
      <c r="AM1357" s="395"/>
      <c r="AN1357" s="395"/>
      <c r="AO1357" s="395"/>
      <c r="AP1357" s="395"/>
    </row>
    <row r="1358" spans="1:42">
      <c r="A1358" s="395">
        <v>10</v>
      </c>
      <c r="B1358" s="395">
        <v>642</v>
      </c>
      <c r="C1358" s="395">
        <v>2000</v>
      </c>
      <c r="D1358" s="395">
        <v>99</v>
      </c>
      <c r="E1358" s="395">
        <v>99</v>
      </c>
      <c r="F1358" s="395">
        <v>99</v>
      </c>
      <c r="G1358" s="395">
        <v>99</v>
      </c>
      <c r="H1358" s="395">
        <v>99</v>
      </c>
      <c r="I1358" s="395">
        <v>99</v>
      </c>
      <c r="J1358" s="395">
        <v>999</v>
      </c>
      <c r="K1358" s="395">
        <v>99</v>
      </c>
      <c r="L1358" s="395">
        <v>99</v>
      </c>
      <c r="M1358" s="395">
        <v>55</v>
      </c>
      <c r="N1358" s="395">
        <v>99</v>
      </c>
      <c r="O1358" s="395">
        <v>99</v>
      </c>
      <c r="P1358" s="395">
        <v>9999</v>
      </c>
      <c r="Q1358" s="395">
        <v>5053</v>
      </c>
      <c r="R1358" s="395">
        <v>182220</v>
      </c>
      <c r="S1358" s="395">
        <v>182209</v>
      </c>
      <c r="T1358" s="395">
        <v>14.000087805948851</v>
      </c>
      <c r="U1358" s="395">
        <v>55.00422591639272</v>
      </c>
      <c r="V1358" s="395">
        <v>73.629120405687445</v>
      </c>
      <c r="W1358" s="395">
        <v>67.957387971505881</v>
      </c>
      <c r="X1358" s="395">
        <v>0</v>
      </c>
      <c r="Y1358" s="395">
        <v>0</v>
      </c>
      <c r="Z1358" s="395"/>
      <c r="AA1358" s="395">
        <v>6.683033477841728</v>
      </c>
      <c r="AB1358" s="395"/>
      <c r="AC1358" s="395"/>
      <c r="AD1358" s="395">
        <v>14.651007407514612</v>
      </c>
      <c r="AE1358" s="395">
        <v>14.614741020368587</v>
      </c>
      <c r="AF1358" s="395"/>
      <c r="AG1358" s="395"/>
      <c r="AH1358" s="395"/>
      <c r="AI1358" s="395"/>
      <c r="AJ1358" s="395"/>
      <c r="AK1358" s="395"/>
      <c r="AL1358" s="395"/>
      <c r="AM1358" s="395"/>
      <c r="AN1358" s="395"/>
      <c r="AO1358" s="395"/>
      <c r="AP1358" s="395"/>
    </row>
    <row r="1359" spans="1:42">
      <c r="A1359" s="395">
        <v>10</v>
      </c>
      <c r="B1359" s="395">
        <v>643</v>
      </c>
      <c r="C1359" s="395">
        <v>2000</v>
      </c>
      <c r="D1359" s="395">
        <v>99</v>
      </c>
      <c r="E1359" s="395">
        <v>99</v>
      </c>
      <c r="F1359" s="395">
        <v>99</v>
      </c>
      <c r="G1359" s="395">
        <v>99</v>
      </c>
      <c r="H1359" s="395">
        <v>99</v>
      </c>
      <c r="I1359" s="395">
        <v>99</v>
      </c>
      <c r="J1359" s="395">
        <v>999</v>
      </c>
      <c r="K1359" s="395">
        <v>99</v>
      </c>
      <c r="L1359" s="395">
        <v>99</v>
      </c>
      <c r="M1359" s="395">
        <v>56</v>
      </c>
      <c r="N1359" s="395">
        <v>99</v>
      </c>
      <c r="O1359" s="395">
        <v>99</v>
      </c>
      <c r="P1359" s="395">
        <v>9999</v>
      </c>
      <c r="Q1359" s="395">
        <v>4978</v>
      </c>
      <c r="R1359" s="395">
        <v>178920.5</v>
      </c>
      <c r="S1359" s="395">
        <v>178909.5</v>
      </c>
      <c r="T1359" s="395">
        <v>14.000033534446862</v>
      </c>
      <c r="U1359" s="395">
        <v>56.003912592679555</v>
      </c>
      <c r="V1359" s="395">
        <v>73.614348595238411</v>
      </c>
      <c r="W1359" s="395">
        <v>67.944477986915089</v>
      </c>
      <c r="X1359" s="395">
        <v>0</v>
      </c>
      <c r="Y1359" s="395">
        <v>0</v>
      </c>
      <c r="Z1359" s="395"/>
      <c r="AA1359" s="395">
        <v>6.6853586941204455</v>
      </c>
      <c r="AB1359" s="395"/>
      <c r="AC1359" s="395"/>
      <c r="AD1359" s="395">
        <v>14.385718202481716</v>
      </c>
      <c r="AE1359" s="395">
        <v>14.347366410999777</v>
      </c>
      <c r="AF1359" s="395"/>
      <c r="AG1359" s="395"/>
      <c r="AH1359" s="395"/>
      <c r="AI1359" s="395"/>
      <c r="AJ1359" s="395"/>
      <c r="AK1359" s="395"/>
      <c r="AL1359" s="395"/>
      <c r="AM1359" s="395"/>
      <c r="AN1359" s="395"/>
      <c r="AO1359" s="395"/>
      <c r="AP1359" s="395"/>
    </row>
    <row r="1360" spans="1:42">
      <c r="A1360" s="395">
        <v>10</v>
      </c>
      <c r="B1360" s="395">
        <v>644</v>
      </c>
      <c r="C1360" s="395">
        <v>2000</v>
      </c>
      <c r="D1360" s="395">
        <v>99</v>
      </c>
      <c r="E1360" s="395">
        <v>99</v>
      </c>
      <c r="F1360" s="395">
        <v>99</v>
      </c>
      <c r="G1360" s="395">
        <v>99</v>
      </c>
      <c r="H1360" s="395">
        <v>99</v>
      </c>
      <c r="I1360" s="395">
        <v>99</v>
      </c>
      <c r="J1360" s="395">
        <v>999</v>
      </c>
      <c r="K1360" s="395">
        <v>99</v>
      </c>
      <c r="L1360" s="395">
        <v>99</v>
      </c>
      <c r="M1360" s="395">
        <v>57</v>
      </c>
      <c r="N1360" s="395">
        <v>99</v>
      </c>
      <c r="O1360" s="395">
        <v>99</v>
      </c>
      <c r="P1360" s="395">
        <v>9999</v>
      </c>
      <c r="Q1360" s="395">
        <v>4936</v>
      </c>
      <c r="R1360" s="395">
        <v>152289</v>
      </c>
      <c r="S1360" s="395">
        <v>152286</v>
      </c>
      <c r="T1360" s="395">
        <v>14.000328323122485</v>
      </c>
      <c r="U1360" s="395">
        <v>57.002620070131208</v>
      </c>
      <c r="V1360" s="395">
        <v>73.641486413722021</v>
      </c>
      <c r="W1360" s="395">
        <v>67.970337369817685</v>
      </c>
      <c r="X1360" s="395">
        <v>0</v>
      </c>
      <c r="Y1360" s="395">
        <v>0</v>
      </c>
      <c r="Z1360" s="395"/>
      <c r="AA1360" s="395">
        <v>6.7734685566803563</v>
      </c>
      <c r="AB1360" s="395"/>
      <c r="AC1360" s="395"/>
      <c r="AD1360" s="395">
        <v>12.244469690939482</v>
      </c>
      <c r="AE1360" s="395">
        <v>12.216984599390971</v>
      </c>
      <c r="AF1360" s="395"/>
      <c r="AG1360" s="395"/>
      <c r="AH1360" s="395"/>
      <c r="AI1360" s="395"/>
      <c r="AJ1360" s="395"/>
      <c r="AK1360" s="395"/>
      <c r="AL1360" s="395"/>
      <c r="AM1360" s="395"/>
      <c r="AN1360" s="395"/>
      <c r="AO1360" s="395"/>
      <c r="AP1360" s="395"/>
    </row>
    <row r="1361" spans="1:42">
      <c r="A1361" s="395">
        <v>10</v>
      </c>
      <c r="B1361" s="395">
        <v>645</v>
      </c>
      <c r="C1361" s="395">
        <v>2000</v>
      </c>
      <c r="D1361" s="395">
        <v>99</v>
      </c>
      <c r="E1361" s="395">
        <v>99</v>
      </c>
      <c r="F1361" s="395">
        <v>99</v>
      </c>
      <c r="G1361" s="395">
        <v>99</v>
      </c>
      <c r="H1361" s="395">
        <v>99</v>
      </c>
      <c r="I1361" s="395">
        <v>99</v>
      </c>
      <c r="J1361" s="395">
        <v>999</v>
      </c>
      <c r="K1361" s="395">
        <v>99</v>
      </c>
      <c r="L1361" s="395">
        <v>99</v>
      </c>
      <c r="M1361" s="395">
        <v>58</v>
      </c>
      <c r="N1361" s="395">
        <v>99</v>
      </c>
      <c r="O1361" s="395">
        <v>99</v>
      </c>
      <c r="P1361" s="395">
        <v>9999</v>
      </c>
      <c r="Q1361" s="395">
        <v>4701</v>
      </c>
      <c r="R1361" s="395">
        <v>108060.75</v>
      </c>
      <c r="S1361" s="395">
        <v>108056.75</v>
      </c>
      <c r="T1361" s="395">
        <v>14.000263740534839</v>
      </c>
      <c r="U1361" s="395">
        <v>58.003354718701054</v>
      </c>
      <c r="V1361" s="395">
        <v>73.766378315099018</v>
      </c>
      <c r="W1361" s="395">
        <v>68.084941557099114</v>
      </c>
      <c r="X1361" s="395">
        <v>0</v>
      </c>
      <c r="Y1361" s="395">
        <v>0</v>
      </c>
      <c r="Z1361" s="395"/>
      <c r="AA1361" s="395">
        <v>6.8214857793374231</v>
      </c>
      <c r="AB1361" s="395"/>
      <c r="AC1361" s="395"/>
      <c r="AD1361" s="395">
        <v>8.6883923208845619</v>
      </c>
      <c r="AE1361" s="395">
        <v>8.6833557005678479</v>
      </c>
      <c r="AF1361" s="395"/>
      <c r="AG1361" s="395"/>
      <c r="AH1361" s="395"/>
      <c r="AI1361" s="395"/>
      <c r="AJ1361" s="395"/>
      <c r="AK1361" s="395"/>
      <c r="AL1361" s="395"/>
      <c r="AM1361" s="395"/>
      <c r="AN1361" s="395"/>
      <c r="AO1361" s="395"/>
      <c r="AP1361" s="395"/>
    </row>
    <row r="1362" spans="1:42">
      <c r="A1362" s="395">
        <v>10</v>
      </c>
      <c r="B1362" s="395">
        <v>646</v>
      </c>
      <c r="C1362" s="395">
        <v>2000</v>
      </c>
      <c r="D1362" s="395">
        <v>99</v>
      </c>
      <c r="E1362" s="395">
        <v>99</v>
      </c>
      <c r="F1362" s="395">
        <v>99</v>
      </c>
      <c r="G1362" s="395">
        <v>99</v>
      </c>
      <c r="H1362" s="395">
        <v>99</v>
      </c>
      <c r="I1362" s="395">
        <v>99</v>
      </c>
      <c r="J1362" s="395">
        <v>999</v>
      </c>
      <c r="K1362" s="395">
        <v>99</v>
      </c>
      <c r="L1362" s="395">
        <v>99</v>
      </c>
      <c r="M1362" s="395">
        <v>59</v>
      </c>
      <c r="N1362" s="395">
        <v>99</v>
      </c>
      <c r="O1362" s="395">
        <v>99</v>
      </c>
      <c r="P1362" s="395">
        <v>9999</v>
      </c>
      <c r="Q1362" s="395">
        <v>4342</v>
      </c>
      <c r="R1362" s="395">
        <v>61902</v>
      </c>
      <c r="S1362" s="395">
        <v>61901</v>
      </c>
      <c r="T1362" s="395">
        <v>13.999951536299315</v>
      </c>
      <c r="U1362" s="395">
        <v>59.000953134844352</v>
      </c>
      <c r="V1362" s="395">
        <v>74.080867837352855</v>
      </c>
      <c r="W1362" s="395">
        <v>68.375998353823547</v>
      </c>
      <c r="X1362" s="395">
        <v>0</v>
      </c>
      <c r="Y1362" s="395">
        <v>0</v>
      </c>
      <c r="Z1362" s="395"/>
      <c r="AA1362" s="395">
        <v>6.971093054613946</v>
      </c>
      <c r="AB1362" s="395"/>
      <c r="AC1362" s="395"/>
      <c r="AD1362" s="395">
        <v>4.9770972480516367</v>
      </c>
      <c r="AE1362" s="395">
        <v>4.995580559985032</v>
      </c>
      <c r="AF1362" s="395"/>
      <c r="AG1362" s="395"/>
      <c r="AH1362" s="395"/>
      <c r="AI1362" s="395"/>
      <c r="AJ1362" s="395"/>
      <c r="AK1362" s="395"/>
      <c r="AL1362" s="395"/>
      <c r="AM1362" s="395"/>
      <c r="AN1362" s="395"/>
      <c r="AO1362" s="395"/>
      <c r="AP1362" s="395"/>
    </row>
    <row r="1363" spans="1:42">
      <c r="A1363" s="395">
        <v>10</v>
      </c>
      <c r="B1363" s="395">
        <v>647</v>
      </c>
      <c r="C1363" s="395">
        <v>2000</v>
      </c>
      <c r="D1363" s="395">
        <v>99</v>
      </c>
      <c r="E1363" s="395">
        <v>99</v>
      </c>
      <c r="F1363" s="395">
        <v>99</v>
      </c>
      <c r="G1363" s="395">
        <v>99</v>
      </c>
      <c r="H1363" s="395">
        <v>99</v>
      </c>
      <c r="I1363" s="395">
        <v>99</v>
      </c>
      <c r="J1363" s="395">
        <v>999</v>
      </c>
      <c r="K1363" s="395">
        <v>99</v>
      </c>
      <c r="L1363" s="395">
        <v>99</v>
      </c>
      <c r="M1363" s="395">
        <v>60</v>
      </c>
      <c r="N1363" s="395">
        <v>99</v>
      </c>
      <c r="O1363" s="395">
        <v>99</v>
      </c>
      <c r="P1363" s="395">
        <v>9999</v>
      </c>
      <c r="Q1363" s="395">
        <v>3707</v>
      </c>
      <c r="R1363" s="395">
        <v>28534</v>
      </c>
      <c r="S1363" s="395">
        <v>28533</v>
      </c>
      <c r="T1363" s="395">
        <v>17.000175229550713</v>
      </c>
      <c r="U1363" s="395">
        <v>60.004205656608114</v>
      </c>
      <c r="V1363" s="395">
        <v>74.588448463183155</v>
      </c>
      <c r="W1363" s="395">
        <v>68.843915157886983</v>
      </c>
      <c r="X1363" s="395">
        <v>0</v>
      </c>
      <c r="Y1363" s="395">
        <v>0</v>
      </c>
      <c r="Z1363" s="395"/>
      <c r="AA1363" s="395">
        <v>7.0701399255406612</v>
      </c>
      <c r="AB1363" s="395"/>
      <c r="AC1363" s="395"/>
      <c r="AD1363" s="395">
        <v>2.2942149345078593</v>
      </c>
      <c r="AE1363" s="395">
        <v>2.3184493818511327</v>
      </c>
      <c r="AF1363" s="395"/>
      <c r="AG1363" s="395"/>
      <c r="AH1363" s="395"/>
      <c r="AI1363" s="395"/>
      <c r="AJ1363" s="395"/>
      <c r="AK1363" s="395"/>
      <c r="AL1363" s="395"/>
      <c r="AM1363" s="395"/>
      <c r="AN1363" s="395"/>
      <c r="AO1363" s="395"/>
      <c r="AP1363" s="395"/>
    </row>
    <row r="1364" spans="1:42">
      <c r="A1364" s="395">
        <v>10</v>
      </c>
      <c r="B1364" s="395">
        <v>648</v>
      </c>
      <c r="C1364" s="395">
        <v>2000</v>
      </c>
      <c r="D1364" s="395">
        <v>99</v>
      </c>
      <c r="E1364" s="395">
        <v>99</v>
      </c>
      <c r="F1364" s="395">
        <v>99</v>
      </c>
      <c r="G1364" s="395">
        <v>99</v>
      </c>
      <c r="H1364" s="395">
        <v>99</v>
      </c>
      <c r="I1364" s="395">
        <v>99</v>
      </c>
      <c r="J1364" s="395">
        <v>999</v>
      </c>
      <c r="K1364" s="395">
        <v>99</v>
      </c>
      <c r="L1364" s="395">
        <v>99</v>
      </c>
      <c r="M1364" s="395">
        <v>61</v>
      </c>
      <c r="N1364" s="395">
        <v>99</v>
      </c>
      <c r="O1364" s="395">
        <v>99</v>
      </c>
      <c r="P1364" s="395">
        <v>9999</v>
      </c>
      <c r="Q1364" s="395">
        <v>2759</v>
      </c>
      <c r="R1364" s="395">
        <v>10783</v>
      </c>
      <c r="S1364" s="395">
        <v>10783</v>
      </c>
      <c r="T1364" s="395">
        <v>17</v>
      </c>
      <c r="U1364" s="395">
        <v>61</v>
      </c>
      <c r="V1364" s="395">
        <v>75.186552907353999</v>
      </c>
      <c r="W1364" s="395">
        <v>69.397188333487847</v>
      </c>
      <c r="X1364" s="395">
        <v>0</v>
      </c>
      <c r="Y1364" s="395">
        <v>0</v>
      </c>
      <c r="Z1364" s="395"/>
      <c r="AA1364" s="395">
        <v>7.2450857548449363</v>
      </c>
      <c r="AB1364" s="395">
        <v>0</v>
      </c>
      <c r="AC1364" s="395"/>
      <c r="AD1364" s="395">
        <v>0.86698393631451021</v>
      </c>
      <c r="AE1364" s="395">
        <v>0.88321431966651998</v>
      </c>
      <c r="AF1364" s="395"/>
      <c r="AG1364" s="395"/>
      <c r="AH1364" s="395"/>
      <c r="AI1364" s="395"/>
      <c r="AJ1364" s="395"/>
      <c r="AK1364" s="395"/>
      <c r="AL1364" s="395"/>
      <c r="AM1364" s="395"/>
      <c r="AN1364" s="395"/>
      <c r="AO1364" s="395"/>
      <c r="AP1364" s="395"/>
    </row>
    <row r="1365" spans="1:42">
      <c r="A1365" s="395">
        <v>10</v>
      </c>
      <c r="B1365" s="395">
        <v>649</v>
      </c>
      <c r="C1365" s="395">
        <v>2000</v>
      </c>
      <c r="D1365" s="395">
        <v>99</v>
      </c>
      <c r="E1365" s="395">
        <v>99</v>
      </c>
      <c r="F1365" s="395">
        <v>99</v>
      </c>
      <c r="G1365" s="395">
        <v>99</v>
      </c>
      <c r="H1365" s="395">
        <v>99</v>
      </c>
      <c r="I1365" s="395">
        <v>99</v>
      </c>
      <c r="J1365" s="395">
        <v>999</v>
      </c>
      <c r="K1365" s="395">
        <v>99</v>
      </c>
      <c r="L1365" s="395">
        <v>99</v>
      </c>
      <c r="M1365" s="395">
        <v>62</v>
      </c>
      <c r="N1365" s="395">
        <v>99</v>
      </c>
      <c r="O1365" s="395">
        <v>99</v>
      </c>
      <c r="P1365" s="395">
        <v>9999</v>
      </c>
      <c r="Q1365" s="395">
        <v>1574</v>
      </c>
      <c r="R1365" s="395">
        <v>3389</v>
      </c>
      <c r="S1365" s="395">
        <v>3389</v>
      </c>
      <c r="T1365" s="395">
        <v>16.997344349365594</v>
      </c>
      <c r="U1365" s="395">
        <v>62</v>
      </c>
      <c r="V1365" s="395">
        <v>76.062230746532947</v>
      </c>
      <c r="W1365" s="395">
        <v>70.205438979049774</v>
      </c>
      <c r="X1365" s="395">
        <v>0</v>
      </c>
      <c r="Y1365" s="395">
        <v>0</v>
      </c>
      <c r="Z1365" s="395"/>
      <c r="AA1365" s="395">
        <v>7.7888387304217197</v>
      </c>
      <c r="AB1365" s="395">
        <v>0</v>
      </c>
      <c r="AC1365" s="395"/>
      <c r="AD1365" s="395">
        <v>0.27248526014744279</v>
      </c>
      <c r="AE1365" s="395">
        <v>0.28081929806870087</v>
      </c>
      <c r="AF1365" s="395"/>
      <c r="AG1365" s="395"/>
      <c r="AH1365" s="395"/>
      <c r="AI1365" s="395"/>
      <c r="AJ1365" s="395"/>
      <c r="AK1365" s="395"/>
      <c r="AL1365" s="395"/>
      <c r="AM1365" s="395"/>
      <c r="AN1365" s="395"/>
      <c r="AO1365" s="395"/>
      <c r="AP1365" s="395"/>
    </row>
    <row r="1366" spans="1:42">
      <c r="A1366" s="395">
        <v>10</v>
      </c>
      <c r="B1366" s="395">
        <v>650</v>
      </c>
      <c r="C1366" s="395">
        <v>2000</v>
      </c>
      <c r="D1366" s="395">
        <v>99</v>
      </c>
      <c r="E1366" s="395">
        <v>99</v>
      </c>
      <c r="F1366" s="395">
        <v>99</v>
      </c>
      <c r="G1366" s="395">
        <v>99</v>
      </c>
      <c r="H1366" s="395">
        <v>99</v>
      </c>
      <c r="I1366" s="395">
        <v>99</v>
      </c>
      <c r="J1366" s="395">
        <v>999</v>
      </c>
      <c r="K1366" s="395">
        <v>99</v>
      </c>
      <c r="L1366" s="395">
        <v>99</v>
      </c>
      <c r="M1366" s="395">
        <v>63</v>
      </c>
      <c r="N1366" s="395">
        <v>99</v>
      </c>
      <c r="O1366" s="395">
        <v>99</v>
      </c>
      <c r="P1366" s="395">
        <v>9999</v>
      </c>
      <c r="Q1366" s="395">
        <v>730</v>
      </c>
      <c r="R1366" s="395">
        <v>1065</v>
      </c>
      <c r="S1366" s="395">
        <v>1065</v>
      </c>
      <c r="T1366" s="395">
        <v>17</v>
      </c>
      <c r="U1366" s="395">
        <v>63</v>
      </c>
      <c r="V1366" s="395">
        <v>76.51877934272305</v>
      </c>
      <c r="W1366" s="395">
        <v>70.626833333333352</v>
      </c>
      <c r="X1366" s="395">
        <v>0</v>
      </c>
      <c r="Y1366" s="395">
        <v>0</v>
      </c>
      <c r="Z1366" s="395"/>
      <c r="AA1366" s="395">
        <v>8.1901314525605908</v>
      </c>
      <c r="AB1366" s="395">
        <v>0</v>
      </c>
      <c r="AC1366" s="395"/>
      <c r="AD1366" s="395">
        <v>8.562903572057437E-2</v>
      </c>
      <c r="AE1366" s="395">
        <v>8.8777715161032514E-2</v>
      </c>
      <c r="AF1366" s="395"/>
      <c r="AG1366" s="395"/>
      <c r="AH1366" s="395"/>
      <c r="AI1366" s="395"/>
      <c r="AJ1366" s="395"/>
      <c r="AK1366" s="395"/>
      <c r="AL1366" s="395"/>
      <c r="AM1366" s="395"/>
      <c r="AN1366" s="395"/>
      <c r="AO1366" s="395"/>
      <c r="AP1366" s="395"/>
    </row>
    <row r="1367" spans="1:42">
      <c r="A1367" s="395">
        <v>10</v>
      </c>
      <c r="B1367" s="395">
        <v>651</v>
      </c>
      <c r="C1367" s="395">
        <v>2000</v>
      </c>
      <c r="D1367" s="395">
        <v>99</v>
      </c>
      <c r="E1367" s="395">
        <v>99</v>
      </c>
      <c r="F1367" s="395">
        <v>99</v>
      </c>
      <c r="G1367" s="395">
        <v>99</v>
      </c>
      <c r="H1367" s="395">
        <v>99</v>
      </c>
      <c r="I1367" s="395">
        <v>99</v>
      </c>
      <c r="J1367" s="395">
        <v>999</v>
      </c>
      <c r="K1367" s="395">
        <v>99</v>
      </c>
      <c r="L1367" s="395">
        <v>99</v>
      </c>
      <c r="M1367" s="395">
        <v>64</v>
      </c>
      <c r="N1367" s="395">
        <v>99</v>
      </c>
      <c r="O1367" s="395">
        <v>99</v>
      </c>
      <c r="P1367" s="395">
        <v>9999</v>
      </c>
      <c r="Q1367" s="395">
        <v>406</v>
      </c>
      <c r="R1367" s="395">
        <v>613</v>
      </c>
      <c r="S1367" s="395">
        <v>613</v>
      </c>
      <c r="T1367" s="395">
        <v>17</v>
      </c>
      <c r="U1367" s="395">
        <v>64</v>
      </c>
      <c r="V1367" s="395">
        <v>75.481076672104351</v>
      </c>
      <c r="W1367" s="395">
        <v>69.669033768352307</v>
      </c>
      <c r="X1367" s="395">
        <v>0</v>
      </c>
      <c r="Y1367" s="395">
        <v>0</v>
      </c>
      <c r="Z1367" s="395"/>
      <c r="AA1367" s="395">
        <v>7.6849111384537823</v>
      </c>
      <c r="AB1367" s="395">
        <v>0</v>
      </c>
      <c r="AC1367" s="395"/>
      <c r="AD1367" s="395">
        <v>4.9286947320856409E-2</v>
      </c>
      <c r="AE1367" s="395">
        <v>5.040630736238861E-2</v>
      </c>
      <c r="AF1367" s="395"/>
      <c r="AG1367" s="395"/>
      <c r="AH1367" s="395"/>
      <c r="AI1367" s="395"/>
      <c r="AJ1367" s="395"/>
      <c r="AK1367" s="395"/>
      <c r="AL1367" s="395"/>
      <c r="AM1367" s="395"/>
      <c r="AN1367" s="395"/>
      <c r="AO1367" s="395"/>
      <c r="AP1367" s="395"/>
    </row>
    <row r="1368" spans="1:42">
      <c r="A1368" s="395">
        <v>10</v>
      </c>
      <c r="B1368" s="395">
        <v>652</v>
      </c>
      <c r="C1368" s="395">
        <v>2000</v>
      </c>
      <c r="D1368" s="395">
        <v>99</v>
      </c>
      <c r="E1368" s="395">
        <v>99</v>
      </c>
      <c r="F1368" s="395">
        <v>99</v>
      </c>
      <c r="G1368" s="395">
        <v>99</v>
      </c>
      <c r="H1368" s="395">
        <v>99</v>
      </c>
      <c r="I1368" s="395">
        <v>99</v>
      </c>
      <c r="J1368" s="395">
        <v>999</v>
      </c>
      <c r="K1368" s="395">
        <v>99</v>
      </c>
      <c r="L1368" s="395">
        <v>99</v>
      </c>
      <c r="M1368" s="395">
        <v>65</v>
      </c>
      <c r="N1368" s="395">
        <v>99</v>
      </c>
      <c r="O1368" s="395">
        <v>99</v>
      </c>
      <c r="P1368" s="395">
        <v>9999</v>
      </c>
      <c r="Q1368" s="395">
        <v>227</v>
      </c>
      <c r="R1368" s="395">
        <v>279</v>
      </c>
      <c r="S1368" s="395">
        <v>279</v>
      </c>
      <c r="T1368" s="395">
        <v>17</v>
      </c>
      <c r="U1368" s="395">
        <v>65</v>
      </c>
      <c r="V1368" s="395">
        <v>74.107168458781388</v>
      </c>
      <c r="W1368" s="395">
        <v>68.400916487455191</v>
      </c>
      <c r="X1368" s="395">
        <v>0</v>
      </c>
      <c r="Y1368" s="395">
        <v>0</v>
      </c>
      <c r="Z1368" s="395"/>
      <c r="AA1368" s="395">
        <v>8.7472764233405318</v>
      </c>
      <c r="AB1368" s="395">
        <v>0</v>
      </c>
      <c r="AC1368" s="395"/>
      <c r="AD1368" s="395">
        <v>2.2432395273277225E-2</v>
      </c>
      <c r="AE1368" s="395">
        <v>2.2524271078909003E-2</v>
      </c>
      <c r="AF1368" s="395"/>
      <c r="AG1368" s="395"/>
      <c r="AH1368" s="395"/>
      <c r="AI1368" s="395"/>
      <c r="AJ1368" s="395"/>
      <c r="AK1368" s="395"/>
      <c r="AL1368" s="395"/>
      <c r="AM1368" s="395"/>
      <c r="AN1368" s="395"/>
      <c r="AO1368" s="395"/>
      <c r="AP1368" s="395"/>
    </row>
    <row r="1369" spans="1:42">
      <c r="A1369" s="395">
        <v>10</v>
      </c>
      <c r="B1369" s="395">
        <v>653</v>
      </c>
      <c r="C1369" s="395">
        <v>2000</v>
      </c>
      <c r="D1369" s="395">
        <v>99</v>
      </c>
      <c r="E1369" s="395">
        <v>99</v>
      </c>
      <c r="F1369" s="395">
        <v>99</v>
      </c>
      <c r="G1369" s="395">
        <v>99</v>
      </c>
      <c r="H1369" s="395">
        <v>99</v>
      </c>
      <c r="I1369" s="395">
        <v>99</v>
      </c>
      <c r="J1369" s="395">
        <v>999</v>
      </c>
      <c r="K1369" s="395">
        <v>99</v>
      </c>
      <c r="L1369" s="395">
        <v>99</v>
      </c>
      <c r="M1369" s="395">
        <v>66</v>
      </c>
      <c r="N1369" s="395">
        <v>99</v>
      </c>
      <c r="O1369" s="395">
        <v>99</v>
      </c>
      <c r="P1369" s="395">
        <v>9999</v>
      </c>
      <c r="Q1369" s="395"/>
      <c r="R1369" s="395"/>
      <c r="S1369" s="395"/>
      <c r="T1369" s="395"/>
      <c r="U1369" s="395"/>
      <c r="V1369" s="395"/>
      <c r="W1369" s="395"/>
      <c r="X1369" s="395"/>
      <c r="Y1369" s="395"/>
      <c r="Z1369" s="395"/>
      <c r="AA1369" s="395"/>
      <c r="AB1369" s="395"/>
      <c r="AC1369" s="395"/>
      <c r="AD1369" s="395"/>
      <c r="AE1369" s="395"/>
      <c r="AF1369" s="395"/>
      <c r="AG1369" s="395"/>
      <c r="AH1369" s="395"/>
      <c r="AI1369" s="395"/>
      <c r="AJ1369" s="395"/>
      <c r="AK1369" s="395"/>
      <c r="AL1369" s="395"/>
      <c r="AM1369" s="395"/>
      <c r="AN1369" s="395"/>
      <c r="AO1369" s="395"/>
      <c r="AP1369" s="395"/>
    </row>
    <row r="1370" spans="1:42">
      <c r="A1370" s="395">
        <v>10</v>
      </c>
      <c r="B1370" s="395">
        <v>654</v>
      </c>
      <c r="C1370" s="395">
        <v>2000</v>
      </c>
      <c r="D1370" s="395">
        <v>99</v>
      </c>
      <c r="E1370" s="395">
        <v>99</v>
      </c>
      <c r="F1370" s="395">
        <v>99</v>
      </c>
      <c r="G1370" s="395">
        <v>99</v>
      </c>
      <c r="H1370" s="395">
        <v>99</v>
      </c>
      <c r="I1370" s="395">
        <v>99</v>
      </c>
      <c r="J1370" s="395">
        <v>999</v>
      </c>
      <c r="K1370" s="395">
        <v>99</v>
      </c>
      <c r="L1370" s="395">
        <v>99</v>
      </c>
      <c r="M1370" s="395">
        <v>67</v>
      </c>
      <c r="N1370" s="395">
        <v>99</v>
      </c>
      <c r="O1370" s="395">
        <v>99</v>
      </c>
      <c r="P1370" s="395">
        <v>9999</v>
      </c>
      <c r="Q1370" s="395"/>
      <c r="R1370" s="395"/>
      <c r="S1370" s="395"/>
      <c r="T1370" s="395"/>
      <c r="U1370" s="395"/>
      <c r="V1370" s="395"/>
      <c r="W1370" s="395"/>
      <c r="X1370" s="395"/>
      <c r="Y1370" s="395"/>
      <c r="Z1370" s="395"/>
      <c r="AA1370" s="395"/>
      <c r="AB1370" s="395"/>
      <c r="AC1370" s="395"/>
      <c r="AD1370" s="395"/>
      <c r="AE1370" s="395"/>
      <c r="AF1370" s="395"/>
      <c r="AG1370" s="395"/>
      <c r="AH1370" s="395"/>
      <c r="AI1370" s="395"/>
      <c r="AJ1370" s="395"/>
      <c r="AK1370" s="395"/>
      <c r="AL1370" s="395"/>
      <c r="AM1370" s="395"/>
      <c r="AN1370" s="395"/>
      <c r="AO1370" s="395"/>
      <c r="AP1370" s="395"/>
    </row>
    <row r="1371" spans="1:42">
      <c r="A1371" s="395">
        <v>10</v>
      </c>
      <c r="B1371" s="395">
        <v>655</v>
      </c>
      <c r="C1371" s="395">
        <v>2000</v>
      </c>
      <c r="D1371" s="395">
        <v>99</v>
      </c>
      <c r="E1371" s="395">
        <v>99</v>
      </c>
      <c r="F1371" s="395">
        <v>99</v>
      </c>
      <c r="G1371" s="395">
        <v>99</v>
      </c>
      <c r="H1371" s="395">
        <v>99</v>
      </c>
      <c r="I1371" s="395">
        <v>99</v>
      </c>
      <c r="J1371" s="395">
        <v>999</v>
      </c>
      <c r="K1371" s="395">
        <v>99</v>
      </c>
      <c r="L1371" s="395">
        <v>99</v>
      </c>
      <c r="M1371" s="395">
        <v>68</v>
      </c>
      <c r="N1371" s="395">
        <v>99</v>
      </c>
      <c r="O1371" s="395">
        <v>99</v>
      </c>
      <c r="P1371" s="395">
        <v>9999</v>
      </c>
      <c r="Q1371" s="395"/>
      <c r="R1371" s="395"/>
      <c r="S1371" s="395"/>
      <c r="T1371" s="395"/>
      <c r="U1371" s="395"/>
      <c r="V1371" s="395"/>
      <c r="W1371" s="395"/>
      <c r="X1371" s="395"/>
      <c r="Y1371" s="395"/>
      <c r="Z1371" s="395"/>
      <c r="AA1371" s="395"/>
      <c r="AB1371" s="395"/>
      <c r="AC1371" s="395"/>
      <c r="AD1371" s="395"/>
      <c r="AE1371" s="395"/>
      <c r="AF1371" s="395"/>
      <c r="AG1371" s="395"/>
      <c r="AH1371" s="395"/>
      <c r="AI1371" s="395"/>
      <c r="AJ1371" s="395"/>
      <c r="AK1371" s="395"/>
      <c r="AL1371" s="395"/>
      <c r="AM1371" s="395"/>
      <c r="AN1371" s="395"/>
      <c r="AO1371" s="395"/>
      <c r="AP1371" s="395"/>
    </row>
    <row r="1372" spans="1:42">
      <c r="A1372" s="395">
        <v>10</v>
      </c>
      <c r="B1372" s="395">
        <v>656</v>
      </c>
      <c r="C1372" s="395">
        <v>1999</v>
      </c>
      <c r="D1372" s="395">
        <v>99</v>
      </c>
      <c r="E1372" s="395">
        <v>99</v>
      </c>
      <c r="F1372" s="395">
        <v>99</v>
      </c>
      <c r="G1372" s="395">
        <v>99</v>
      </c>
      <c r="H1372" s="395">
        <v>99</v>
      </c>
      <c r="I1372" s="395">
        <v>99</v>
      </c>
      <c r="J1372" s="395">
        <v>999</v>
      </c>
      <c r="K1372" s="395">
        <v>99</v>
      </c>
      <c r="L1372" s="395">
        <v>99</v>
      </c>
      <c r="M1372" s="395">
        <v>35</v>
      </c>
      <c r="N1372" s="395">
        <v>99</v>
      </c>
      <c r="O1372" s="395">
        <v>99</v>
      </c>
      <c r="P1372" s="395">
        <v>9999</v>
      </c>
      <c r="Q1372" s="395">
        <v>33</v>
      </c>
      <c r="R1372" s="395">
        <v>46</v>
      </c>
      <c r="S1372" s="395">
        <v>45</v>
      </c>
      <c r="T1372" s="395">
        <v>1.9782608695652173</v>
      </c>
      <c r="U1372" s="395">
        <v>35</v>
      </c>
      <c r="V1372" s="395">
        <v>72.797777777777782</v>
      </c>
      <c r="W1372" s="395">
        <v>66.066288888888877</v>
      </c>
      <c r="X1372" s="395">
        <v>0</v>
      </c>
      <c r="Y1372" s="395">
        <v>0</v>
      </c>
      <c r="Z1372" s="395"/>
      <c r="AA1372" s="395">
        <v>12.39979709286006</v>
      </c>
      <c r="AB1372" s="395">
        <v>0</v>
      </c>
      <c r="AC1372" s="395"/>
      <c r="AD1372" s="395">
        <v>3.5433083754759158E-3</v>
      </c>
      <c r="AE1372" s="395">
        <v>3.3108588649642472E-3</v>
      </c>
      <c r="AF1372" s="395"/>
      <c r="AG1372" s="395"/>
      <c r="AH1372" s="395"/>
      <c r="AI1372" s="395"/>
      <c r="AJ1372" s="395"/>
      <c r="AK1372" s="395"/>
      <c r="AL1372" s="395"/>
      <c r="AM1372" s="395"/>
      <c r="AN1372" s="395"/>
      <c r="AO1372" s="395"/>
      <c r="AP1372" s="395"/>
    </row>
    <row r="1373" spans="1:42">
      <c r="A1373" s="395">
        <v>10</v>
      </c>
      <c r="B1373" s="395">
        <v>657</v>
      </c>
      <c r="C1373" s="395">
        <v>1999</v>
      </c>
      <c r="D1373" s="395">
        <v>99</v>
      </c>
      <c r="E1373" s="395">
        <v>99</v>
      </c>
      <c r="F1373" s="395">
        <v>99</v>
      </c>
      <c r="G1373" s="395">
        <v>99</v>
      </c>
      <c r="H1373" s="395">
        <v>99</v>
      </c>
      <c r="I1373" s="395">
        <v>99</v>
      </c>
      <c r="J1373" s="395">
        <v>999</v>
      </c>
      <c r="K1373" s="395">
        <v>99</v>
      </c>
      <c r="L1373" s="395">
        <v>99</v>
      </c>
      <c r="M1373" s="395">
        <v>36</v>
      </c>
      <c r="N1373" s="395">
        <v>99</v>
      </c>
      <c r="O1373" s="395">
        <v>99</v>
      </c>
      <c r="P1373" s="395">
        <v>9999</v>
      </c>
      <c r="Q1373" s="395">
        <v>19</v>
      </c>
      <c r="R1373" s="395">
        <v>19</v>
      </c>
      <c r="S1373" s="395">
        <v>19</v>
      </c>
      <c r="T1373" s="395">
        <v>2</v>
      </c>
      <c r="U1373" s="395">
        <v>36</v>
      </c>
      <c r="V1373" s="395">
        <v>78.426315789473691</v>
      </c>
      <c r="W1373" s="395">
        <v>72.387489473684226</v>
      </c>
      <c r="X1373" s="395">
        <v>0</v>
      </c>
      <c r="Y1373" s="395">
        <v>0</v>
      </c>
      <c r="Z1373" s="395"/>
      <c r="AA1373" s="395">
        <v>12.272843971137576</v>
      </c>
      <c r="AB1373" s="395">
        <v>0</v>
      </c>
      <c r="AC1373" s="395"/>
      <c r="AD1373" s="395">
        <v>1.4635404159574436E-3</v>
      </c>
      <c r="AE1373" s="395">
        <v>1.5316705354496201E-3</v>
      </c>
      <c r="AF1373" s="395"/>
      <c r="AG1373" s="395"/>
      <c r="AH1373" s="395"/>
      <c r="AI1373" s="395"/>
      <c r="AJ1373" s="395"/>
      <c r="AK1373" s="395"/>
      <c r="AL1373" s="395"/>
      <c r="AM1373" s="395"/>
      <c r="AN1373" s="395"/>
      <c r="AO1373" s="395"/>
      <c r="AP1373" s="395"/>
    </row>
    <row r="1374" spans="1:42">
      <c r="A1374" s="395">
        <v>10</v>
      </c>
      <c r="B1374" s="395">
        <v>658</v>
      </c>
      <c r="C1374" s="395">
        <v>1999</v>
      </c>
      <c r="D1374" s="395">
        <v>99</v>
      </c>
      <c r="E1374" s="395">
        <v>99</v>
      </c>
      <c r="F1374" s="395">
        <v>99</v>
      </c>
      <c r="G1374" s="395">
        <v>99</v>
      </c>
      <c r="H1374" s="395">
        <v>99</v>
      </c>
      <c r="I1374" s="395">
        <v>99</v>
      </c>
      <c r="J1374" s="395">
        <v>999</v>
      </c>
      <c r="K1374" s="395">
        <v>99</v>
      </c>
      <c r="L1374" s="395">
        <v>99</v>
      </c>
      <c r="M1374" s="395">
        <v>37</v>
      </c>
      <c r="N1374" s="395">
        <v>99</v>
      </c>
      <c r="O1374" s="395">
        <v>99</v>
      </c>
      <c r="P1374" s="395">
        <v>9999</v>
      </c>
      <c r="Q1374" s="395">
        <v>22</v>
      </c>
      <c r="R1374" s="395">
        <v>22</v>
      </c>
      <c r="S1374" s="395">
        <v>22</v>
      </c>
      <c r="T1374" s="395">
        <v>2</v>
      </c>
      <c r="U1374" s="395">
        <v>37</v>
      </c>
      <c r="V1374" s="395">
        <v>82.190909090909088</v>
      </c>
      <c r="W1374" s="395">
        <v>75.862209090909104</v>
      </c>
      <c r="X1374" s="395">
        <v>0</v>
      </c>
      <c r="Y1374" s="395">
        <v>0</v>
      </c>
      <c r="Z1374" s="395"/>
      <c r="AA1374" s="395">
        <v>12.783373065428242</v>
      </c>
      <c r="AB1374" s="395">
        <v>0</v>
      </c>
      <c r="AC1374" s="395"/>
      <c r="AD1374" s="395">
        <v>1.6946257447928298E-3</v>
      </c>
      <c r="AE1374" s="395">
        <v>1.8586448306825072E-3</v>
      </c>
      <c r="AF1374" s="395"/>
      <c r="AG1374" s="395"/>
      <c r="AH1374" s="395"/>
      <c r="AI1374" s="395"/>
      <c r="AJ1374" s="395"/>
      <c r="AK1374" s="395"/>
      <c r="AL1374" s="395"/>
      <c r="AM1374" s="395"/>
      <c r="AN1374" s="395"/>
      <c r="AO1374" s="395"/>
      <c r="AP1374" s="395"/>
    </row>
    <row r="1375" spans="1:42">
      <c r="A1375" s="395">
        <v>10</v>
      </c>
      <c r="B1375" s="395">
        <v>659</v>
      </c>
      <c r="C1375" s="395">
        <v>1999</v>
      </c>
      <c r="D1375" s="395">
        <v>99</v>
      </c>
      <c r="E1375" s="395">
        <v>99</v>
      </c>
      <c r="F1375" s="395">
        <v>99</v>
      </c>
      <c r="G1375" s="395">
        <v>99</v>
      </c>
      <c r="H1375" s="395">
        <v>99</v>
      </c>
      <c r="I1375" s="395">
        <v>99</v>
      </c>
      <c r="J1375" s="395">
        <v>999</v>
      </c>
      <c r="K1375" s="395">
        <v>99</v>
      </c>
      <c r="L1375" s="395">
        <v>99</v>
      </c>
      <c r="M1375" s="395">
        <v>38</v>
      </c>
      <c r="N1375" s="395">
        <v>99</v>
      </c>
      <c r="O1375" s="395">
        <v>99</v>
      </c>
      <c r="P1375" s="395">
        <v>9999</v>
      </c>
      <c r="Q1375" s="395">
        <v>34</v>
      </c>
      <c r="R1375" s="395">
        <v>40</v>
      </c>
      <c r="S1375" s="395">
        <v>40</v>
      </c>
      <c r="T1375" s="395">
        <v>2</v>
      </c>
      <c r="U1375" s="395">
        <v>38</v>
      </c>
      <c r="V1375" s="395">
        <v>78.412499999999994</v>
      </c>
      <c r="W1375" s="395">
        <v>72.374737499999981</v>
      </c>
      <c r="X1375" s="395">
        <v>0</v>
      </c>
      <c r="Y1375" s="395">
        <v>0</v>
      </c>
      <c r="Z1375" s="395"/>
      <c r="AA1375" s="395">
        <v>11.117461004579516</v>
      </c>
      <c r="AB1375" s="395">
        <v>0</v>
      </c>
      <c r="AC1375" s="395"/>
      <c r="AD1375" s="395">
        <v>3.0811377178051446E-3</v>
      </c>
      <c r="AE1375" s="395">
        <v>3.2240014995219999E-3</v>
      </c>
      <c r="AF1375" s="395"/>
      <c r="AG1375" s="395"/>
      <c r="AH1375" s="395"/>
      <c r="AI1375" s="395"/>
      <c r="AJ1375" s="395"/>
      <c r="AK1375" s="395"/>
      <c r="AL1375" s="395"/>
      <c r="AM1375" s="395"/>
      <c r="AN1375" s="395"/>
      <c r="AO1375" s="395"/>
      <c r="AP1375" s="395"/>
    </row>
    <row r="1376" spans="1:42">
      <c r="A1376" s="395">
        <v>10</v>
      </c>
      <c r="B1376" s="395">
        <v>660</v>
      </c>
      <c r="C1376" s="395">
        <v>1999</v>
      </c>
      <c r="D1376" s="395">
        <v>99</v>
      </c>
      <c r="E1376" s="395">
        <v>99</v>
      </c>
      <c r="F1376" s="395">
        <v>99</v>
      </c>
      <c r="G1376" s="395">
        <v>99</v>
      </c>
      <c r="H1376" s="395">
        <v>99</v>
      </c>
      <c r="I1376" s="395">
        <v>99</v>
      </c>
      <c r="J1376" s="395">
        <v>999</v>
      </c>
      <c r="K1376" s="395">
        <v>99</v>
      </c>
      <c r="L1376" s="395">
        <v>99</v>
      </c>
      <c r="M1376" s="395">
        <v>39</v>
      </c>
      <c r="N1376" s="395">
        <v>99</v>
      </c>
      <c r="O1376" s="395">
        <v>99</v>
      </c>
      <c r="P1376" s="395">
        <v>9999</v>
      </c>
      <c r="Q1376" s="395">
        <v>86</v>
      </c>
      <c r="R1376" s="395">
        <v>97</v>
      </c>
      <c r="S1376" s="395">
        <v>97</v>
      </c>
      <c r="T1376" s="395">
        <v>2</v>
      </c>
      <c r="U1376" s="395">
        <v>39</v>
      </c>
      <c r="V1376" s="395">
        <v>78.532989690721649</v>
      </c>
      <c r="W1376" s="395">
        <v>72.48594948453615</v>
      </c>
      <c r="X1376" s="395">
        <v>0</v>
      </c>
      <c r="Y1376" s="395">
        <v>0</v>
      </c>
      <c r="Z1376" s="395"/>
      <c r="AA1376" s="395">
        <v>12.244704169500183</v>
      </c>
      <c r="AB1376" s="395">
        <v>0</v>
      </c>
      <c r="AC1376" s="395"/>
      <c r="AD1376" s="395">
        <v>7.4717589656774748E-3</v>
      </c>
      <c r="AE1376" s="395">
        <v>7.8302171920640127E-3</v>
      </c>
      <c r="AF1376" s="395"/>
      <c r="AG1376" s="395"/>
      <c r="AH1376" s="395"/>
      <c r="AI1376" s="395"/>
      <c r="AJ1376" s="395"/>
      <c r="AK1376" s="395"/>
      <c r="AL1376" s="395"/>
      <c r="AM1376" s="395"/>
      <c r="AN1376" s="395"/>
      <c r="AO1376" s="395"/>
      <c r="AP1376" s="395"/>
    </row>
    <row r="1377" spans="1:42">
      <c r="A1377" s="395">
        <v>10</v>
      </c>
      <c r="B1377" s="395">
        <v>661</v>
      </c>
      <c r="C1377" s="395">
        <v>1999</v>
      </c>
      <c r="D1377" s="395">
        <v>99</v>
      </c>
      <c r="E1377" s="395">
        <v>99</v>
      </c>
      <c r="F1377" s="395">
        <v>99</v>
      </c>
      <c r="G1377" s="395">
        <v>99</v>
      </c>
      <c r="H1377" s="395">
        <v>99</v>
      </c>
      <c r="I1377" s="395">
        <v>99</v>
      </c>
      <c r="J1377" s="395">
        <v>999</v>
      </c>
      <c r="K1377" s="395">
        <v>99</v>
      </c>
      <c r="L1377" s="395">
        <v>99</v>
      </c>
      <c r="M1377" s="395">
        <v>40</v>
      </c>
      <c r="N1377" s="395">
        <v>99</v>
      </c>
      <c r="O1377" s="395">
        <v>99</v>
      </c>
      <c r="P1377" s="395">
        <v>9999</v>
      </c>
      <c r="Q1377" s="395">
        <v>110</v>
      </c>
      <c r="R1377" s="395">
        <v>138</v>
      </c>
      <c r="S1377" s="395">
        <v>138</v>
      </c>
      <c r="T1377" s="395">
        <v>5</v>
      </c>
      <c r="U1377" s="395">
        <v>40</v>
      </c>
      <c r="V1377" s="395">
        <v>78.624637681159456</v>
      </c>
      <c r="W1377" s="395">
        <v>72.570540579710141</v>
      </c>
      <c r="X1377" s="395">
        <v>0</v>
      </c>
      <c r="Y1377" s="395">
        <v>0</v>
      </c>
      <c r="Z1377" s="395"/>
      <c r="AA1377" s="395">
        <v>9.8621495817371017</v>
      </c>
      <c r="AB1377" s="395">
        <v>0</v>
      </c>
      <c r="AC1377" s="395"/>
      <c r="AD1377" s="395">
        <v>1.0629925126427749E-2</v>
      </c>
      <c r="AE1377" s="395">
        <v>1.1152896881910923E-2</v>
      </c>
      <c r="AF1377" s="395"/>
      <c r="AG1377" s="395"/>
      <c r="AH1377" s="395"/>
      <c r="AI1377" s="395"/>
      <c r="AJ1377" s="395"/>
      <c r="AK1377" s="395"/>
      <c r="AL1377" s="395"/>
      <c r="AM1377" s="395"/>
      <c r="AN1377" s="395"/>
      <c r="AO1377" s="395"/>
      <c r="AP1377" s="395"/>
    </row>
    <row r="1378" spans="1:42">
      <c r="A1378" s="395">
        <v>10</v>
      </c>
      <c r="B1378" s="395">
        <v>662</v>
      </c>
      <c r="C1378" s="395">
        <v>1999</v>
      </c>
      <c r="D1378" s="395">
        <v>99</v>
      </c>
      <c r="E1378" s="395">
        <v>99</v>
      </c>
      <c r="F1378" s="395">
        <v>99</v>
      </c>
      <c r="G1378" s="395">
        <v>99</v>
      </c>
      <c r="H1378" s="395">
        <v>99</v>
      </c>
      <c r="I1378" s="395">
        <v>99</v>
      </c>
      <c r="J1378" s="395">
        <v>999</v>
      </c>
      <c r="K1378" s="395">
        <v>99</v>
      </c>
      <c r="L1378" s="395">
        <v>99</v>
      </c>
      <c r="M1378" s="395">
        <v>41</v>
      </c>
      <c r="N1378" s="395">
        <v>99</v>
      </c>
      <c r="O1378" s="395">
        <v>99</v>
      </c>
      <c r="P1378" s="395">
        <v>9999</v>
      </c>
      <c r="Q1378" s="395">
        <v>175</v>
      </c>
      <c r="R1378" s="395">
        <v>233.5</v>
      </c>
      <c r="S1378" s="395">
        <v>233.5</v>
      </c>
      <c r="T1378" s="395">
        <v>5.0107066381156313</v>
      </c>
      <c r="U1378" s="395">
        <v>41.087794432548193</v>
      </c>
      <c r="V1378" s="395">
        <v>77.18629550321198</v>
      </c>
      <c r="W1378" s="395">
        <v>71.242950749464697</v>
      </c>
      <c r="X1378" s="395">
        <v>0</v>
      </c>
      <c r="Y1378" s="395">
        <v>0</v>
      </c>
      <c r="Z1378" s="395"/>
      <c r="AA1378" s="395">
        <v>9.0144512086944246</v>
      </c>
      <c r="AB1378" s="395">
        <v>1.8952213253572152</v>
      </c>
      <c r="AC1378" s="395">
        <v>10.156901844710172</v>
      </c>
      <c r="AD1378" s="395">
        <v>1.7986141427687525E-2</v>
      </c>
      <c r="AE1378" s="395">
        <v>1.8525802335687881E-2</v>
      </c>
      <c r="AF1378" s="395"/>
      <c r="AG1378" s="395"/>
      <c r="AH1378" s="395"/>
      <c r="AI1378" s="395"/>
      <c r="AJ1378" s="395"/>
      <c r="AK1378" s="395"/>
      <c r="AL1378" s="395"/>
      <c r="AM1378" s="395"/>
      <c r="AN1378" s="395"/>
      <c r="AO1378" s="395"/>
      <c r="AP1378" s="395"/>
    </row>
    <row r="1379" spans="1:42">
      <c r="A1379" s="395">
        <v>10</v>
      </c>
      <c r="B1379" s="395">
        <v>663</v>
      </c>
      <c r="C1379" s="395">
        <v>1999</v>
      </c>
      <c r="D1379" s="395">
        <v>99</v>
      </c>
      <c r="E1379" s="395">
        <v>99</v>
      </c>
      <c r="F1379" s="395">
        <v>99</v>
      </c>
      <c r="G1379" s="395">
        <v>99</v>
      </c>
      <c r="H1379" s="395">
        <v>99</v>
      </c>
      <c r="I1379" s="395">
        <v>99</v>
      </c>
      <c r="J1379" s="395">
        <v>999</v>
      </c>
      <c r="K1379" s="395">
        <v>99</v>
      </c>
      <c r="L1379" s="395">
        <v>99</v>
      </c>
      <c r="M1379" s="395">
        <v>42</v>
      </c>
      <c r="N1379" s="395">
        <v>99</v>
      </c>
      <c r="O1379" s="395">
        <v>99</v>
      </c>
      <c r="P1379" s="395">
        <v>9999</v>
      </c>
      <c r="Q1379" s="395">
        <v>318</v>
      </c>
      <c r="R1379" s="395">
        <v>436</v>
      </c>
      <c r="S1379" s="395">
        <v>436</v>
      </c>
      <c r="T1379" s="395">
        <v>5</v>
      </c>
      <c r="U1379" s="395">
        <v>42</v>
      </c>
      <c r="V1379" s="395">
        <v>78.594724770642188</v>
      </c>
      <c r="W1379" s="395">
        <v>72.542930963302737</v>
      </c>
      <c r="X1379" s="395">
        <v>0</v>
      </c>
      <c r="Y1379" s="395">
        <v>0</v>
      </c>
      <c r="Z1379" s="395"/>
      <c r="AA1379" s="395">
        <v>9.5500231566549054</v>
      </c>
      <c r="AB1379" s="395">
        <v>0</v>
      </c>
      <c r="AC1379" s="395"/>
      <c r="AD1379" s="395">
        <v>3.3584401124076076E-2</v>
      </c>
      <c r="AE1379" s="395">
        <v>3.5223282826261824E-2</v>
      </c>
      <c r="AF1379" s="395"/>
      <c r="AG1379" s="395"/>
      <c r="AH1379" s="395"/>
      <c r="AI1379" s="395"/>
      <c r="AJ1379" s="395"/>
      <c r="AK1379" s="395"/>
      <c r="AL1379" s="395"/>
      <c r="AM1379" s="395"/>
      <c r="AN1379" s="395"/>
      <c r="AO1379" s="395"/>
      <c r="AP1379" s="395"/>
    </row>
    <row r="1380" spans="1:42">
      <c r="A1380" s="395">
        <v>10</v>
      </c>
      <c r="B1380" s="395">
        <v>664</v>
      </c>
      <c r="C1380" s="395">
        <v>1999</v>
      </c>
      <c r="D1380" s="395">
        <v>99</v>
      </c>
      <c r="E1380" s="395">
        <v>99</v>
      </c>
      <c r="F1380" s="395">
        <v>99</v>
      </c>
      <c r="G1380" s="395">
        <v>99</v>
      </c>
      <c r="H1380" s="395">
        <v>99</v>
      </c>
      <c r="I1380" s="395">
        <v>99</v>
      </c>
      <c r="J1380" s="395">
        <v>999</v>
      </c>
      <c r="K1380" s="395">
        <v>99</v>
      </c>
      <c r="L1380" s="395">
        <v>99</v>
      </c>
      <c r="M1380" s="395">
        <v>43</v>
      </c>
      <c r="N1380" s="395">
        <v>99</v>
      </c>
      <c r="O1380" s="395">
        <v>99</v>
      </c>
      <c r="P1380" s="395">
        <v>9999</v>
      </c>
      <c r="Q1380" s="395">
        <v>495</v>
      </c>
      <c r="R1380" s="395">
        <v>722</v>
      </c>
      <c r="S1380" s="395">
        <v>722</v>
      </c>
      <c r="T1380" s="395">
        <v>5</v>
      </c>
      <c r="U1380" s="395">
        <v>43</v>
      </c>
      <c r="V1380" s="395">
        <v>78.649168975069344</v>
      </c>
      <c r="W1380" s="395">
        <v>72.59318296398898</v>
      </c>
      <c r="X1380" s="395">
        <v>0</v>
      </c>
      <c r="Y1380" s="395">
        <v>0</v>
      </c>
      <c r="Z1380" s="395"/>
      <c r="AA1380" s="395">
        <v>8.7384145202278738</v>
      </c>
      <c r="AB1380" s="395">
        <v>0</v>
      </c>
      <c r="AC1380" s="395"/>
      <c r="AD1380" s="395">
        <v>5.5614535806382814E-2</v>
      </c>
      <c r="AE1380" s="395">
        <v>5.8368869105661456E-2</v>
      </c>
      <c r="AF1380" s="395"/>
      <c r="AG1380" s="395"/>
      <c r="AH1380" s="395"/>
      <c r="AI1380" s="395"/>
      <c r="AJ1380" s="395"/>
      <c r="AK1380" s="395"/>
      <c r="AL1380" s="395"/>
      <c r="AM1380" s="395"/>
      <c r="AN1380" s="395"/>
      <c r="AO1380" s="395"/>
      <c r="AP1380" s="395"/>
    </row>
    <row r="1381" spans="1:42">
      <c r="A1381" s="395">
        <v>10</v>
      </c>
      <c r="B1381" s="395">
        <v>665</v>
      </c>
      <c r="C1381" s="395">
        <v>1999</v>
      </c>
      <c r="D1381" s="395">
        <v>99</v>
      </c>
      <c r="E1381" s="395">
        <v>99</v>
      </c>
      <c r="F1381" s="395">
        <v>99</v>
      </c>
      <c r="G1381" s="395">
        <v>99</v>
      </c>
      <c r="H1381" s="395">
        <v>99</v>
      </c>
      <c r="I1381" s="395">
        <v>99</v>
      </c>
      <c r="J1381" s="395">
        <v>999</v>
      </c>
      <c r="K1381" s="395">
        <v>99</v>
      </c>
      <c r="L1381" s="395">
        <v>99</v>
      </c>
      <c r="M1381" s="395">
        <v>44</v>
      </c>
      <c r="N1381" s="395">
        <v>99</v>
      </c>
      <c r="O1381" s="395">
        <v>99</v>
      </c>
      <c r="P1381" s="395">
        <v>9999</v>
      </c>
      <c r="Q1381" s="395">
        <v>794</v>
      </c>
      <c r="R1381" s="395">
        <v>1292.5</v>
      </c>
      <c r="S1381" s="395">
        <v>1292.5</v>
      </c>
      <c r="T1381" s="395">
        <v>5.0019342359767913</v>
      </c>
      <c r="U1381" s="395">
        <v>44.017021276595749</v>
      </c>
      <c r="V1381" s="395">
        <v>77.943365570599553</v>
      </c>
      <c r="W1381" s="395">
        <v>71.941726421663475</v>
      </c>
      <c r="X1381" s="395">
        <v>0</v>
      </c>
      <c r="Y1381" s="395">
        <v>0</v>
      </c>
      <c r="Z1381" s="395"/>
      <c r="AA1381" s="395">
        <v>8.1196994620016003</v>
      </c>
      <c r="AB1381" s="395">
        <v>0.86524357631593196</v>
      </c>
      <c r="AC1381" s="395">
        <v>3.4117266790056711</v>
      </c>
      <c r="AD1381" s="395">
        <v>9.9559262506578691E-2</v>
      </c>
      <c r="AE1381" s="395">
        <v>0.10355227618828172</v>
      </c>
      <c r="AF1381" s="395"/>
      <c r="AG1381" s="395"/>
      <c r="AH1381" s="395"/>
      <c r="AI1381" s="395"/>
      <c r="AJ1381" s="395"/>
      <c r="AK1381" s="395"/>
      <c r="AL1381" s="395"/>
      <c r="AM1381" s="395"/>
      <c r="AN1381" s="395"/>
      <c r="AO1381" s="395"/>
      <c r="AP1381" s="395"/>
    </row>
    <row r="1382" spans="1:42">
      <c r="A1382" s="395">
        <v>10</v>
      </c>
      <c r="B1382" s="395">
        <v>666</v>
      </c>
      <c r="C1382" s="395">
        <v>1999</v>
      </c>
      <c r="D1382" s="395">
        <v>99</v>
      </c>
      <c r="E1382" s="395">
        <v>99</v>
      </c>
      <c r="F1382" s="395">
        <v>99</v>
      </c>
      <c r="G1382" s="395">
        <v>99</v>
      </c>
      <c r="H1382" s="395">
        <v>99</v>
      </c>
      <c r="I1382" s="395">
        <v>99</v>
      </c>
      <c r="J1382" s="395">
        <v>999</v>
      </c>
      <c r="K1382" s="395">
        <v>99</v>
      </c>
      <c r="L1382" s="395">
        <v>99</v>
      </c>
      <c r="M1382" s="395">
        <v>45</v>
      </c>
      <c r="N1382" s="395">
        <v>99</v>
      </c>
      <c r="O1382" s="395">
        <v>99</v>
      </c>
      <c r="P1382" s="395">
        <v>9999</v>
      </c>
      <c r="Q1382" s="395">
        <v>1322</v>
      </c>
      <c r="R1382" s="395">
        <v>2477</v>
      </c>
      <c r="S1382" s="395">
        <v>2477</v>
      </c>
      <c r="T1382" s="395">
        <v>8</v>
      </c>
      <c r="U1382" s="395">
        <v>45</v>
      </c>
      <c r="V1382" s="395">
        <v>77.345902301170753</v>
      </c>
      <c r="W1382" s="395">
        <v>71.390267823980565</v>
      </c>
      <c r="X1382" s="395">
        <v>0</v>
      </c>
      <c r="Y1382" s="395">
        <v>0</v>
      </c>
      <c r="Z1382" s="395"/>
      <c r="AA1382" s="395">
        <v>7.9293344627428404</v>
      </c>
      <c r="AB1382" s="395">
        <v>0</v>
      </c>
      <c r="AC1382" s="395"/>
      <c r="AD1382" s="395">
        <v>0.19079945317508357</v>
      </c>
      <c r="AE1382" s="395">
        <v>0.19693062537450076</v>
      </c>
      <c r="AF1382" s="395"/>
      <c r="AG1382" s="395"/>
      <c r="AH1382" s="395"/>
      <c r="AI1382" s="395"/>
      <c r="AJ1382" s="395"/>
      <c r="AK1382" s="395"/>
      <c r="AL1382" s="395"/>
      <c r="AM1382" s="395"/>
      <c r="AN1382" s="395"/>
      <c r="AO1382" s="395"/>
      <c r="AP1382" s="395"/>
    </row>
    <row r="1383" spans="1:42">
      <c r="A1383" s="395">
        <v>10</v>
      </c>
      <c r="B1383" s="395">
        <v>667</v>
      </c>
      <c r="C1383" s="395">
        <v>1999</v>
      </c>
      <c r="D1383" s="395">
        <v>99</v>
      </c>
      <c r="E1383" s="395">
        <v>99</v>
      </c>
      <c r="F1383" s="395">
        <v>99</v>
      </c>
      <c r="G1383" s="395">
        <v>99</v>
      </c>
      <c r="H1383" s="395">
        <v>99</v>
      </c>
      <c r="I1383" s="395">
        <v>99</v>
      </c>
      <c r="J1383" s="395">
        <v>999</v>
      </c>
      <c r="K1383" s="395">
        <v>99</v>
      </c>
      <c r="L1383" s="395">
        <v>99</v>
      </c>
      <c r="M1383" s="395">
        <v>46</v>
      </c>
      <c r="N1383" s="395">
        <v>99</v>
      </c>
      <c r="O1383" s="395">
        <v>99</v>
      </c>
      <c r="P1383" s="395">
        <v>9999</v>
      </c>
      <c r="Q1383" s="395">
        <v>2044</v>
      </c>
      <c r="R1383" s="395">
        <v>4599.5</v>
      </c>
      <c r="S1383" s="395">
        <v>4599.5</v>
      </c>
      <c r="T1383" s="395">
        <v>8.0021741493640608</v>
      </c>
      <c r="U1383" s="395">
        <v>46.005000543537349</v>
      </c>
      <c r="V1383" s="395">
        <v>76.917469290139934</v>
      </c>
      <c r="W1383" s="395">
        <v>70.994824154799346</v>
      </c>
      <c r="X1383" s="395">
        <v>0</v>
      </c>
      <c r="Y1383" s="395">
        <v>0</v>
      </c>
      <c r="Z1383" s="395"/>
      <c r="AA1383" s="395">
        <v>7.639182237708936</v>
      </c>
      <c r="AB1383" s="395">
        <v>0.4795831494973668</v>
      </c>
      <c r="AC1383" s="395">
        <v>1.6481619771337797</v>
      </c>
      <c r="AD1383" s="395">
        <v>0.35429232332611893</v>
      </c>
      <c r="AE1383" s="395">
        <v>0.36365164230949826</v>
      </c>
      <c r="AF1383" s="395"/>
      <c r="AG1383" s="395"/>
      <c r="AH1383" s="395"/>
      <c r="AI1383" s="395"/>
      <c r="AJ1383" s="395"/>
      <c r="AK1383" s="395"/>
      <c r="AL1383" s="395"/>
      <c r="AM1383" s="395"/>
      <c r="AN1383" s="395"/>
      <c r="AO1383" s="395"/>
      <c r="AP1383" s="395"/>
    </row>
    <row r="1384" spans="1:42">
      <c r="A1384" s="395">
        <v>10</v>
      </c>
      <c r="B1384" s="395">
        <v>668</v>
      </c>
      <c r="C1384" s="395">
        <v>1999</v>
      </c>
      <c r="D1384" s="395">
        <v>99</v>
      </c>
      <c r="E1384" s="395">
        <v>99</v>
      </c>
      <c r="F1384" s="395">
        <v>99</v>
      </c>
      <c r="G1384" s="395">
        <v>99</v>
      </c>
      <c r="H1384" s="395">
        <v>99</v>
      </c>
      <c r="I1384" s="395">
        <v>99</v>
      </c>
      <c r="J1384" s="395">
        <v>999</v>
      </c>
      <c r="K1384" s="395">
        <v>99</v>
      </c>
      <c r="L1384" s="395">
        <v>99</v>
      </c>
      <c r="M1384" s="395">
        <v>47</v>
      </c>
      <c r="N1384" s="395">
        <v>99</v>
      </c>
      <c r="O1384" s="395">
        <v>99</v>
      </c>
      <c r="P1384" s="395">
        <v>9999</v>
      </c>
      <c r="Q1384" s="395">
        <v>2867</v>
      </c>
      <c r="R1384" s="395">
        <v>8527</v>
      </c>
      <c r="S1384" s="395">
        <v>8528</v>
      </c>
      <c r="T1384" s="395">
        <v>8.0007036472381863</v>
      </c>
      <c r="U1384" s="395">
        <v>46.994488742964357</v>
      </c>
      <c r="V1384" s="395">
        <v>76.364997654784446</v>
      </c>
      <c r="W1384" s="395">
        <v>70.484892835366153</v>
      </c>
      <c r="X1384" s="395">
        <v>0</v>
      </c>
      <c r="Y1384" s="395">
        <v>0</v>
      </c>
      <c r="Z1384" s="395"/>
      <c r="AA1384" s="395">
        <v>7.5943221807886188</v>
      </c>
      <c r="AB1384" s="395">
        <v>0.71974147261145149</v>
      </c>
      <c r="AC1384" s="395">
        <v>7.1069157034470161</v>
      </c>
      <c r="AD1384" s="395">
        <v>0.65682153299311186</v>
      </c>
      <c r="AE1384" s="395">
        <v>0.66940889314515117</v>
      </c>
      <c r="AF1384" s="395"/>
      <c r="AG1384" s="395"/>
      <c r="AH1384" s="395"/>
      <c r="AI1384" s="395"/>
      <c r="AJ1384" s="395"/>
      <c r="AK1384" s="395"/>
      <c r="AL1384" s="395"/>
      <c r="AM1384" s="395"/>
      <c r="AN1384" s="395"/>
      <c r="AO1384" s="395"/>
      <c r="AP1384" s="395"/>
    </row>
    <row r="1385" spans="1:42">
      <c r="A1385" s="395">
        <v>10</v>
      </c>
      <c r="B1385" s="395">
        <v>669</v>
      </c>
      <c r="C1385" s="395">
        <v>1999</v>
      </c>
      <c r="D1385" s="395">
        <v>99</v>
      </c>
      <c r="E1385" s="395">
        <v>99</v>
      </c>
      <c r="F1385" s="395">
        <v>99</v>
      </c>
      <c r="G1385" s="395">
        <v>99</v>
      </c>
      <c r="H1385" s="395">
        <v>99</v>
      </c>
      <c r="I1385" s="395">
        <v>99</v>
      </c>
      <c r="J1385" s="395">
        <v>999</v>
      </c>
      <c r="K1385" s="395">
        <v>99</v>
      </c>
      <c r="L1385" s="395">
        <v>99</v>
      </c>
      <c r="M1385" s="395">
        <v>48</v>
      </c>
      <c r="N1385" s="395">
        <v>99</v>
      </c>
      <c r="O1385" s="395">
        <v>99</v>
      </c>
      <c r="P1385" s="395">
        <v>9999</v>
      </c>
      <c r="Q1385" s="395">
        <v>3792</v>
      </c>
      <c r="R1385" s="395">
        <v>15124.75</v>
      </c>
      <c r="S1385" s="395">
        <v>15124.75</v>
      </c>
      <c r="T1385" s="395">
        <v>8.0001322335906391</v>
      </c>
      <c r="U1385" s="395">
        <v>48.00079340154381</v>
      </c>
      <c r="V1385" s="395">
        <v>76.083650969437315</v>
      </c>
      <c r="W1385" s="395">
        <v>70.225209844790641</v>
      </c>
      <c r="X1385" s="395">
        <v>0</v>
      </c>
      <c r="Y1385" s="395">
        <v>0</v>
      </c>
      <c r="Z1385" s="395"/>
      <c r="AA1385" s="395">
        <v>7.0897263444658813</v>
      </c>
      <c r="AB1385" s="395">
        <v>0.11266674405314084</v>
      </c>
      <c r="AC1385" s="395">
        <v>0.57907610858797587</v>
      </c>
      <c r="AD1385" s="395">
        <v>1.1650359424343335</v>
      </c>
      <c r="AE1385" s="395">
        <v>1.1828495056174828</v>
      </c>
      <c r="AF1385" s="395"/>
      <c r="AG1385" s="395"/>
      <c r="AH1385" s="395"/>
      <c r="AI1385" s="395"/>
      <c r="AJ1385" s="395"/>
      <c r="AK1385" s="395"/>
      <c r="AL1385" s="395"/>
      <c r="AM1385" s="395"/>
      <c r="AN1385" s="395"/>
      <c r="AO1385" s="395"/>
      <c r="AP1385" s="395"/>
    </row>
    <row r="1386" spans="1:42">
      <c r="A1386" s="395">
        <v>10</v>
      </c>
      <c r="B1386" s="395">
        <v>670</v>
      </c>
      <c r="C1386" s="395">
        <v>1999</v>
      </c>
      <c r="D1386" s="395">
        <v>99</v>
      </c>
      <c r="E1386" s="395">
        <v>99</v>
      </c>
      <c r="F1386" s="395">
        <v>99</v>
      </c>
      <c r="G1386" s="395">
        <v>99</v>
      </c>
      <c r="H1386" s="395">
        <v>99</v>
      </c>
      <c r="I1386" s="395">
        <v>99</v>
      </c>
      <c r="J1386" s="395">
        <v>999</v>
      </c>
      <c r="K1386" s="395">
        <v>99</v>
      </c>
      <c r="L1386" s="395">
        <v>99</v>
      </c>
      <c r="M1386" s="395">
        <v>49</v>
      </c>
      <c r="N1386" s="395">
        <v>99</v>
      </c>
      <c r="O1386" s="395">
        <v>99</v>
      </c>
      <c r="P1386" s="395">
        <v>9999</v>
      </c>
      <c r="Q1386" s="395">
        <v>4731</v>
      </c>
      <c r="R1386" s="395">
        <v>26098</v>
      </c>
      <c r="S1386" s="395">
        <v>26100</v>
      </c>
      <c r="T1386" s="395">
        <v>8.0007663422484487</v>
      </c>
      <c r="U1386" s="395">
        <v>48.998122605363989</v>
      </c>
      <c r="V1386" s="395">
        <v>75.767643678160653</v>
      </c>
      <c r="W1386" s="395">
        <v>69.933535114942515</v>
      </c>
      <c r="X1386" s="395">
        <v>0</v>
      </c>
      <c r="Y1386" s="395">
        <v>0</v>
      </c>
      <c r="Z1386" s="395"/>
      <c r="AA1386" s="395">
        <v>6.9457926145221585</v>
      </c>
      <c r="AB1386" s="395">
        <v>0.67820215364857117</v>
      </c>
      <c r="AC1386" s="395">
        <v>5.9506986353667584</v>
      </c>
      <c r="AD1386" s="395">
        <v>2.0102883039819655</v>
      </c>
      <c r="AE1386" s="395">
        <v>2.0327044212842313</v>
      </c>
      <c r="AF1386" s="395"/>
      <c r="AG1386" s="395"/>
      <c r="AH1386" s="395"/>
      <c r="AI1386" s="395"/>
      <c r="AJ1386" s="395"/>
      <c r="AK1386" s="395"/>
      <c r="AL1386" s="395"/>
      <c r="AM1386" s="395"/>
      <c r="AN1386" s="395"/>
      <c r="AO1386" s="395"/>
      <c r="AP1386" s="395"/>
    </row>
    <row r="1387" spans="1:42">
      <c r="A1387" s="395">
        <v>10</v>
      </c>
      <c r="B1387" s="395">
        <v>671</v>
      </c>
      <c r="C1387" s="395">
        <v>1999</v>
      </c>
      <c r="D1387" s="395">
        <v>99</v>
      </c>
      <c r="E1387" s="395">
        <v>99</v>
      </c>
      <c r="F1387" s="395">
        <v>99</v>
      </c>
      <c r="G1387" s="395">
        <v>99</v>
      </c>
      <c r="H1387" s="395">
        <v>99</v>
      </c>
      <c r="I1387" s="395">
        <v>99</v>
      </c>
      <c r="J1387" s="395">
        <v>999</v>
      </c>
      <c r="K1387" s="395">
        <v>99</v>
      </c>
      <c r="L1387" s="395">
        <v>99</v>
      </c>
      <c r="M1387" s="395">
        <v>50</v>
      </c>
      <c r="N1387" s="395">
        <v>99</v>
      </c>
      <c r="O1387" s="395">
        <v>99</v>
      </c>
      <c r="P1387" s="395">
        <v>9999</v>
      </c>
      <c r="Q1387" s="395">
        <v>5657</v>
      </c>
      <c r="R1387" s="395">
        <v>44390</v>
      </c>
      <c r="S1387" s="395">
        <v>44391</v>
      </c>
      <c r="T1387" s="395">
        <v>10.999436810092361</v>
      </c>
      <c r="U1387" s="395">
        <v>50</v>
      </c>
      <c r="V1387" s="395">
        <v>75.453380189677574</v>
      </c>
      <c r="W1387" s="395">
        <v>69.64180235633394</v>
      </c>
      <c r="X1387" s="395">
        <v>0</v>
      </c>
      <c r="Y1387" s="395">
        <v>0</v>
      </c>
      <c r="Z1387" s="395"/>
      <c r="AA1387" s="395">
        <v>6.7598243290080076</v>
      </c>
      <c r="AB1387" s="395">
        <v>0.41103912974598195</v>
      </c>
      <c r="AC1387" s="395">
        <v>2.9670945555820118</v>
      </c>
      <c r="AD1387" s="395">
        <v>3.4192925823342581</v>
      </c>
      <c r="AE1387" s="395">
        <v>3.4428109299076279</v>
      </c>
      <c r="AF1387" s="395"/>
      <c r="AG1387" s="395"/>
      <c r="AH1387" s="395"/>
      <c r="AI1387" s="395"/>
      <c r="AJ1387" s="395"/>
      <c r="AK1387" s="395"/>
      <c r="AL1387" s="395"/>
      <c r="AM1387" s="395"/>
      <c r="AN1387" s="395"/>
      <c r="AO1387" s="395"/>
      <c r="AP1387" s="395"/>
    </row>
    <row r="1388" spans="1:42">
      <c r="A1388" s="395">
        <v>10</v>
      </c>
      <c r="B1388" s="395">
        <v>672</v>
      </c>
      <c r="C1388" s="395">
        <v>1999</v>
      </c>
      <c r="D1388" s="395">
        <v>99</v>
      </c>
      <c r="E1388" s="395">
        <v>99</v>
      </c>
      <c r="F1388" s="395">
        <v>99</v>
      </c>
      <c r="G1388" s="395">
        <v>99</v>
      </c>
      <c r="H1388" s="395">
        <v>99</v>
      </c>
      <c r="I1388" s="395">
        <v>99</v>
      </c>
      <c r="J1388" s="395">
        <v>999</v>
      </c>
      <c r="K1388" s="395">
        <v>99</v>
      </c>
      <c r="L1388" s="395">
        <v>99</v>
      </c>
      <c r="M1388" s="395">
        <v>51</v>
      </c>
      <c r="N1388" s="395">
        <v>99</v>
      </c>
      <c r="O1388" s="395">
        <v>99</v>
      </c>
      <c r="P1388" s="395">
        <v>9999</v>
      </c>
      <c r="Q1388" s="395">
        <v>6415</v>
      </c>
      <c r="R1388" s="395">
        <v>70278</v>
      </c>
      <c r="S1388" s="395">
        <v>70282</v>
      </c>
      <c r="T1388" s="395">
        <v>11</v>
      </c>
      <c r="U1388" s="395">
        <v>50.999274351896659</v>
      </c>
      <c r="V1388" s="395">
        <v>75.195943484818358</v>
      </c>
      <c r="W1388" s="395">
        <v>69.405855836487788</v>
      </c>
      <c r="X1388" s="395">
        <v>0</v>
      </c>
      <c r="Y1388" s="395">
        <v>0</v>
      </c>
      <c r="Z1388" s="395"/>
      <c r="AA1388" s="395">
        <v>6.6594662309262418</v>
      </c>
      <c r="AB1388" s="395">
        <v>0.43016245743957826</v>
      </c>
      <c r="AC1388" s="395">
        <v>3.6238997249131928</v>
      </c>
      <c r="AD1388" s="395">
        <v>5.4134049132977484</v>
      </c>
      <c r="AE1388" s="395">
        <v>5.4323590613919608</v>
      </c>
      <c r="AF1388" s="395"/>
      <c r="AG1388" s="395"/>
      <c r="AH1388" s="395"/>
      <c r="AI1388" s="395"/>
      <c r="AJ1388" s="395"/>
      <c r="AK1388" s="395"/>
      <c r="AL1388" s="395"/>
      <c r="AM1388" s="395"/>
      <c r="AN1388" s="395"/>
      <c r="AO1388" s="395"/>
      <c r="AP1388" s="395"/>
    </row>
    <row r="1389" spans="1:42">
      <c r="A1389" s="395">
        <v>10</v>
      </c>
      <c r="B1389" s="395">
        <v>673</v>
      </c>
      <c r="C1389" s="395">
        <v>1999</v>
      </c>
      <c r="D1389" s="395">
        <v>99</v>
      </c>
      <c r="E1389" s="395">
        <v>99</v>
      </c>
      <c r="F1389" s="395">
        <v>99</v>
      </c>
      <c r="G1389" s="395">
        <v>99</v>
      </c>
      <c r="H1389" s="395">
        <v>99</v>
      </c>
      <c r="I1389" s="395">
        <v>99</v>
      </c>
      <c r="J1389" s="395">
        <v>999</v>
      </c>
      <c r="K1389" s="395">
        <v>99</v>
      </c>
      <c r="L1389" s="395">
        <v>99</v>
      </c>
      <c r="M1389" s="395">
        <v>52</v>
      </c>
      <c r="N1389" s="395">
        <v>99</v>
      </c>
      <c r="O1389" s="395">
        <v>99</v>
      </c>
      <c r="P1389" s="395">
        <v>9999</v>
      </c>
      <c r="Q1389" s="395">
        <v>6916</v>
      </c>
      <c r="R1389" s="395">
        <v>104290.25</v>
      </c>
      <c r="S1389" s="395">
        <v>104294.25</v>
      </c>
      <c r="T1389" s="395">
        <v>11.000568125975342</v>
      </c>
      <c r="U1389" s="395">
        <v>52.001371120651427</v>
      </c>
      <c r="V1389" s="395">
        <v>75.108774453050145</v>
      </c>
      <c r="W1389" s="395">
        <v>69.325398820164764</v>
      </c>
      <c r="X1389" s="395">
        <v>0</v>
      </c>
      <c r="Y1389" s="395">
        <v>0</v>
      </c>
      <c r="Z1389" s="395"/>
      <c r="AA1389" s="395">
        <v>6.5649424388217614</v>
      </c>
      <c r="AB1389" s="395">
        <v>0.54801012016288031</v>
      </c>
      <c r="AC1389" s="395">
        <v>3.2062279435435124</v>
      </c>
      <c r="AD1389" s="395">
        <v>8.0333155718581981</v>
      </c>
      <c r="AE1389" s="395">
        <v>8.0519484219912218</v>
      </c>
      <c r="AF1389" s="395"/>
      <c r="AG1389" s="395"/>
      <c r="AH1389" s="395"/>
      <c r="AI1389" s="395"/>
      <c r="AJ1389" s="395"/>
      <c r="AK1389" s="395"/>
      <c r="AL1389" s="395"/>
      <c r="AM1389" s="395"/>
      <c r="AN1389" s="395"/>
      <c r="AO1389" s="395"/>
      <c r="AP1389" s="395"/>
    </row>
    <row r="1390" spans="1:42">
      <c r="A1390" s="395">
        <v>10</v>
      </c>
      <c r="B1390" s="395">
        <v>674</v>
      </c>
      <c r="C1390" s="395">
        <v>1999</v>
      </c>
      <c r="D1390" s="395">
        <v>99</v>
      </c>
      <c r="E1390" s="395">
        <v>99</v>
      </c>
      <c r="F1390" s="395">
        <v>99</v>
      </c>
      <c r="G1390" s="395">
        <v>99</v>
      </c>
      <c r="H1390" s="395">
        <v>99</v>
      </c>
      <c r="I1390" s="395">
        <v>99</v>
      </c>
      <c r="J1390" s="395">
        <v>999</v>
      </c>
      <c r="K1390" s="395">
        <v>99</v>
      </c>
      <c r="L1390" s="395">
        <v>99</v>
      </c>
      <c r="M1390" s="395">
        <v>53</v>
      </c>
      <c r="N1390" s="395">
        <v>99</v>
      </c>
      <c r="O1390" s="395">
        <v>99</v>
      </c>
      <c r="P1390" s="395">
        <v>9999</v>
      </c>
      <c r="Q1390" s="395">
        <v>7319</v>
      </c>
      <c r="R1390" s="395">
        <v>139988.5</v>
      </c>
      <c r="S1390" s="395">
        <v>139994.5</v>
      </c>
      <c r="T1390" s="395">
        <v>11.000925075988382</v>
      </c>
      <c r="U1390" s="395">
        <v>53.002082224658807</v>
      </c>
      <c r="V1390" s="395">
        <v>74.97107172067453</v>
      </c>
      <c r="W1390" s="395">
        <v>69.198019650057986</v>
      </c>
      <c r="X1390" s="395">
        <v>0</v>
      </c>
      <c r="Y1390" s="395">
        <v>0</v>
      </c>
      <c r="Z1390" s="395"/>
      <c r="AA1390" s="395">
        <v>6.5325077697719269</v>
      </c>
      <c r="AB1390" s="395">
        <v>0.64134988971211349</v>
      </c>
      <c r="AC1390" s="395">
        <v>3.849643632608033</v>
      </c>
      <c r="AD1390" s="395">
        <v>10.783096185224132</v>
      </c>
      <c r="AE1390" s="395">
        <v>10.788296695496976</v>
      </c>
      <c r="AF1390" s="395"/>
      <c r="AG1390" s="395"/>
      <c r="AH1390" s="395"/>
      <c r="AI1390" s="395"/>
      <c r="AJ1390" s="395"/>
      <c r="AK1390" s="395"/>
      <c r="AL1390" s="395"/>
      <c r="AM1390" s="395"/>
      <c r="AN1390" s="395"/>
      <c r="AO1390" s="395"/>
      <c r="AP1390" s="395"/>
    </row>
    <row r="1391" spans="1:42">
      <c r="A1391" s="395">
        <v>10</v>
      </c>
      <c r="B1391" s="395">
        <v>675</v>
      </c>
      <c r="C1391" s="395">
        <v>1999</v>
      </c>
      <c r="D1391" s="395">
        <v>99</v>
      </c>
      <c r="E1391" s="395">
        <v>99</v>
      </c>
      <c r="F1391" s="395">
        <v>99</v>
      </c>
      <c r="G1391" s="395">
        <v>99</v>
      </c>
      <c r="H1391" s="395">
        <v>99</v>
      </c>
      <c r="I1391" s="395">
        <v>99</v>
      </c>
      <c r="J1391" s="395">
        <v>999</v>
      </c>
      <c r="K1391" s="395">
        <v>99</v>
      </c>
      <c r="L1391" s="395">
        <v>99</v>
      </c>
      <c r="M1391" s="395">
        <v>54</v>
      </c>
      <c r="N1391" s="395">
        <v>99</v>
      </c>
      <c r="O1391" s="395">
        <v>99</v>
      </c>
      <c r="P1391" s="395">
        <v>9999</v>
      </c>
      <c r="Q1391" s="395">
        <v>7544</v>
      </c>
      <c r="R1391" s="395">
        <v>172260.5</v>
      </c>
      <c r="S1391" s="395">
        <v>172267.5</v>
      </c>
      <c r="T1391" s="395">
        <v>11.001767671636852</v>
      </c>
      <c r="U1391" s="395">
        <v>54.000470198963811</v>
      </c>
      <c r="V1391" s="395">
        <v>74.853576559711811</v>
      </c>
      <c r="W1391" s="395">
        <v>69.089363055713108</v>
      </c>
      <c r="X1391" s="395">
        <v>0</v>
      </c>
      <c r="Y1391" s="395">
        <v>0</v>
      </c>
      <c r="Z1391" s="395"/>
      <c r="AA1391" s="395">
        <v>6.586082890620311</v>
      </c>
      <c r="AB1391" s="395">
        <v>0.58426383308158059</v>
      </c>
      <c r="AC1391" s="395">
        <v>3.7586149678635872</v>
      </c>
      <c r="AD1391" s="395">
        <v>13.268958095949328</v>
      </c>
      <c r="AE1391" s="395">
        <v>13.254482688843495</v>
      </c>
      <c r="AF1391" s="395"/>
      <c r="AG1391" s="395"/>
      <c r="AH1391" s="395"/>
      <c r="AI1391" s="395"/>
      <c r="AJ1391" s="395"/>
      <c r="AK1391" s="395"/>
      <c r="AL1391" s="395"/>
      <c r="AM1391" s="395"/>
      <c r="AN1391" s="395"/>
      <c r="AO1391" s="395"/>
      <c r="AP1391" s="395"/>
    </row>
    <row r="1392" spans="1:42">
      <c r="A1392" s="395">
        <v>10</v>
      </c>
      <c r="B1392" s="395">
        <v>676</v>
      </c>
      <c r="C1392" s="395">
        <v>1999</v>
      </c>
      <c r="D1392" s="395">
        <v>99</v>
      </c>
      <c r="E1392" s="395">
        <v>99</v>
      </c>
      <c r="F1392" s="395">
        <v>99</v>
      </c>
      <c r="G1392" s="395">
        <v>99</v>
      </c>
      <c r="H1392" s="395">
        <v>99</v>
      </c>
      <c r="I1392" s="395">
        <v>99</v>
      </c>
      <c r="J1392" s="395">
        <v>999</v>
      </c>
      <c r="K1392" s="395">
        <v>99</v>
      </c>
      <c r="L1392" s="395">
        <v>99</v>
      </c>
      <c r="M1392" s="395">
        <v>55</v>
      </c>
      <c r="N1392" s="395">
        <v>99</v>
      </c>
      <c r="O1392" s="395">
        <v>99</v>
      </c>
      <c r="P1392" s="395">
        <v>9999</v>
      </c>
      <c r="Q1392" s="395">
        <v>7643</v>
      </c>
      <c r="R1392" s="395">
        <v>186497.75</v>
      </c>
      <c r="S1392" s="395">
        <v>186501.75</v>
      </c>
      <c r="T1392" s="395">
        <v>14.000587138450731</v>
      </c>
      <c r="U1392" s="395">
        <v>55.002138049642959</v>
      </c>
      <c r="V1392" s="395">
        <v>74.75472911112071</v>
      </c>
      <c r="W1392" s="395">
        <v>68.998013664214625</v>
      </c>
      <c r="X1392" s="395">
        <v>0</v>
      </c>
      <c r="Y1392" s="395">
        <v>0</v>
      </c>
      <c r="Z1392" s="395"/>
      <c r="AA1392" s="395">
        <v>6.6558899696989773</v>
      </c>
      <c r="AB1392" s="395">
        <v>0.4365509710981641</v>
      </c>
      <c r="AC1392" s="395">
        <v>1.0523192157250922</v>
      </c>
      <c r="AD1392" s="395">
        <v>14.36563129526985</v>
      </c>
      <c r="AE1392" s="395">
        <v>14.33071112934325</v>
      </c>
      <c r="AF1392" s="395"/>
      <c r="AG1392" s="395"/>
      <c r="AH1392" s="395"/>
      <c r="AI1392" s="395"/>
      <c r="AJ1392" s="395"/>
      <c r="AK1392" s="395"/>
      <c r="AL1392" s="395"/>
      <c r="AM1392" s="395"/>
      <c r="AN1392" s="395"/>
      <c r="AO1392" s="395"/>
      <c r="AP1392" s="395"/>
    </row>
    <row r="1393" spans="1:42">
      <c r="A1393" s="395">
        <v>10</v>
      </c>
      <c r="B1393" s="395">
        <v>677</v>
      </c>
      <c r="C1393" s="395">
        <v>1999</v>
      </c>
      <c r="D1393" s="395">
        <v>99</v>
      </c>
      <c r="E1393" s="395">
        <v>99</v>
      </c>
      <c r="F1393" s="395">
        <v>99</v>
      </c>
      <c r="G1393" s="395">
        <v>99</v>
      </c>
      <c r="H1393" s="395">
        <v>99</v>
      </c>
      <c r="I1393" s="395">
        <v>99</v>
      </c>
      <c r="J1393" s="395">
        <v>999</v>
      </c>
      <c r="K1393" s="395">
        <v>99</v>
      </c>
      <c r="L1393" s="395">
        <v>99</v>
      </c>
      <c r="M1393" s="395">
        <v>56</v>
      </c>
      <c r="N1393" s="395">
        <v>99</v>
      </c>
      <c r="O1393" s="395">
        <v>99</v>
      </c>
      <c r="P1393" s="395">
        <v>9999</v>
      </c>
      <c r="Q1393" s="395">
        <v>7596</v>
      </c>
      <c r="R1393" s="395">
        <v>177976.75</v>
      </c>
      <c r="S1393" s="395">
        <v>177979.75</v>
      </c>
      <c r="T1393" s="395">
        <v>14.000789428956304</v>
      </c>
      <c r="U1393" s="395">
        <v>56.003225085999951</v>
      </c>
      <c r="V1393" s="395">
        <v>74.76261709548389</v>
      </c>
      <c r="W1393" s="395">
        <v>69.005677767834996</v>
      </c>
      <c r="X1393" s="395">
        <v>0</v>
      </c>
      <c r="Y1393" s="395">
        <v>0</v>
      </c>
      <c r="Z1393" s="395"/>
      <c r="AA1393" s="395">
        <v>6.6777272636014704</v>
      </c>
      <c r="AB1393" s="395">
        <v>0.52678678427330317</v>
      </c>
      <c r="AC1393" s="395">
        <v>1.8422852609796787</v>
      </c>
      <c r="AD1393" s="395">
        <v>13.709271932934415</v>
      </c>
      <c r="AE1393" s="395">
        <v>13.677403535955344</v>
      </c>
      <c r="AF1393" s="395"/>
      <c r="AG1393" s="395"/>
      <c r="AH1393" s="395"/>
      <c r="AI1393" s="395"/>
      <c r="AJ1393" s="395"/>
      <c r="AK1393" s="395"/>
      <c r="AL1393" s="395"/>
      <c r="AM1393" s="395"/>
      <c r="AN1393" s="395"/>
      <c r="AO1393" s="395"/>
      <c r="AP1393" s="395"/>
    </row>
    <row r="1394" spans="1:42">
      <c r="A1394" s="395">
        <v>10</v>
      </c>
      <c r="B1394" s="395">
        <v>678</v>
      </c>
      <c r="C1394" s="395">
        <v>1999</v>
      </c>
      <c r="D1394" s="395">
        <v>99</v>
      </c>
      <c r="E1394" s="395">
        <v>99</v>
      </c>
      <c r="F1394" s="395">
        <v>99</v>
      </c>
      <c r="G1394" s="395">
        <v>99</v>
      </c>
      <c r="H1394" s="395">
        <v>99</v>
      </c>
      <c r="I1394" s="395">
        <v>99</v>
      </c>
      <c r="J1394" s="395">
        <v>999</v>
      </c>
      <c r="K1394" s="395">
        <v>99</v>
      </c>
      <c r="L1394" s="395">
        <v>99</v>
      </c>
      <c r="M1394" s="395">
        <v>57</v>
      </c>
      <c r="N1394" s="395">
        <v>99</v>
      </c>
      <c r="O1394" s="395">
        <v>99</v>
      </c>
      <c r="P1394" s="395">
        <v>9999</v>
      </c>
      <c r="Q1394" s="395">
        <v>7354</v>
      </c>
      <c r="R1394" s="395">
        <v>145298.75</v>
      </c>
      <c r="S1394" s="395">
        <v>145300.75</v>
      </c>
      <c r="T1394" s="395">
        <v>14.000443912972409</v>
      </c>
      <c r="U1394" s="395">
        <v>57.001274941801753</v>
      </c>
      <c r="V1394" s="395">
        <v>74.807690256244939</v>
      </c>
      <c r="W1394" s="395">
        <v>69.047331675164642</v>
      </c>
      <c r="X1394" s="395">
        <v>0</v>
      </c>
      <c r="Y1394" s="395">
        <v>0</v>
      </c>
      <c r="Z1394" s="395"/>
      <c r="AA1394" s="395">
        <v>6.7299662845524688</v>
      </c>
      <c r="AB1394" s="395">
        <v>0.45067328607982654</v>
      </c>
      <c r="AC1394" s="395">
        <v>2.2412795875216034</v>
      </c>
      <c r="AD1394" s="395">
        <v>11.192136474373505</v>
      </c>
      <c r="AE1394" s="395">
        <v>11.172825045237023</v>
      </c>
      <c r="AF1394" s="395"/>
      <c r="AG1394" s="395"/>
      <c r="AH1394" s="395"/>
      <c r="AI1394" s="395"/>
      <c r="AJ1394" s="395"/>
      <c r="AK1394" s="395"/>
      <c r="AL1394" s="395"/>
      <c r="AM1394" s="395"/>
      <c r="AN1394" s="395"/>
      <c r="AO1394" s="395"/>
      <c r="AP1394" s="395"/>
    </row>
    <row r="1395" spans="1:42">
      <c r="A1395" s="395">
        <v>10</v>
      </c>
      <c r="B1395" s="395">
        <v>679</v>
      </c>
      <c r="C1395" s="395">
        <v>1999</v>
      </c>
      <c r="D1395" s="395">
        <v>99</v>
      </c>
      <c r="E1395" s="395">
        <v>99</v>
      </c>
      <c r="F1395" s="395">
        <v>99</v>
      </c>
      <c r="G1395" s="395">
        <v>99</v>
      </c>
      <c r="H1395" s="395">
        <v>99</v>
      </c>
      <c r="I1395" s="395">
        <v>99</v>
      </c>
      <c r="J1395" s="395">
        <v>999</v>
      </c>
      <c r="K1395" s="395">
        <v>99</v>
      </c>
      <c r="L1395" s="395">
        <v>99</v>
      </c>
      <c r="M1395" s="395">
        <v>58</v>
      </c>
      <c r="N1395" s="395">
        <v>99</v>
      </c>
      <c r="O1395" s="395">
        <v>99</v>
      </c>
      <c r="P1395" s="395">
        <v>9999</v>
      </c>
      <c r="Q1395" s="395">
        <v>6809</v>
      </c>
      <c r="R1395" s="395">
        <v>100316.75</v>
      </c>
      <c r="S1395" s="395">
        <v>100319.75</v>
      </c>
      <c r="T1395" s="395">
        <v>14.000842331913661</v>
      </c>
      <c r="U1395" s="395">
        <v>58.001878991923313</v>
      </c>
      <c r="V1395" s="395">
        <v>75.003860157147386</v>
      </c>
      <c r="W1395" s="395">
        <v>69.228562925047271</v>
      </c>
      <c r="X1395" s="395">
        <v>0</v>
      </c>
      <c r="Y1395" s="395">
        <v>0</v>
      </c>
      <c r="Z1395" s="395"/>
      <c r="AA1395" s="395">
        <v>6.8216173483602596</v>
      </c>
      <c r="AB1395" s="395">
        <v>0.67074181830684387</v>
      </c>
      <c r="AC1395" s="395">
        <v>3.3814645339994431</v>
      </c>
      <c r="AD1395" s="395">
        <v>7.7272430538157284</v>
      </c>
      <c r="AE1395" s="395">
        <v>7.7342819470607811</v>
      </c>
      <c r="AF1395" s="395"/>
      <c r="AG1395" s="395"/>
      <c r="AH1395" s="395"/>
      <c r="AI1395" s="395"/>
      <c r="AJ1395" s="395"/>
      <c r="AK1395" s="395"/>
      <c r="AL1395" s="395"/>
      <c r="AM1395" s="395"/>
      <c r="AN1395" s="395"/>
      <c r="AO1395" s="395"/>
      <c r="AP1395" s="395"/>
    </row>
    <row r="1396" spans="1:42">
      <c r="A1396" s="395">
        <v>10</v>
      </c>
      <c r="B1396" s="395">
        <v>680</v>
      </c>
      <c r="C1396" s="395">
        <v>1999</v>
      </c>
      <c r="D1396" s="395">
        <v>99</v>
      </c>
      <c r="E1396" s="395">
        <v>99</v>
      </c>
      <c r="F1396" s="395">
        <v>99</v>
      </c>
      <c r="G1396" s="395">
        <v>99</v>
      </c>
      <c r="H1396" s="395">
        <v>99</v>
      </c>
      <c r="I1396" s="395">
        <v>99</v>
      </c>
      <c r="J1396" s="395">
        <v>999</v>
      </c>
      <c r="K1396" s="395">
        <v>99</v>
      </c>
      <c r="L1396" s="395">
        <v>99</v>
      </c>
      <c r="M1396" s="395">
        <v>59</v>
      </c>
      <c r="N1396" s="395">
        <v>99</v>
      </c>
      <c r="O1396" s="395">
        <v>99</v>
      </c>
      <c r="P1396" s="395">
        <v>9999</v>
      </c>
      <c r="Q1396" s="395">
        <v>6017</v>
      </c>
      <c r="R1396" s="395">
        <v>55877.25</v>
      </c>
      <c r="S1396" s="395">
        <v>55878.25</v>
      </c>
      <c r="T1396" s="395">
        <v>14.000742699399124</v>
      </c>
      <c r="U1396" s="395">
        <v>59.001847767243987</v>
      </c>
      <c r="V1396" s="395">
        <v>75.245434493742493</v>
      </c>
      <c r="W1396" s="395">
        <v>69.451536037724694</v>
      </c>
      <c r="X1396" s="395">
        <v>0</v>
      </c>
      <c r="Y1396" s="395">
        <v>0</v>
      </c>
      <c r="Z1396" s="395"/>
      <c r="AA1396" s="395">
        <v>6.917026011722414</v>
      </c>
      <c r="AB1396" s="395">
        <v>0.53434129487313775</v>
      </c>
      <c r="AC1396" s="395">
        <v>2.3402369807652725</v>
      </c>
      <c r="AD1396" s="395">
        <v>4.3041375635556873</v>
      </c>
      <c r="AE1396" s="395">
        <v>4.3218818879850094</v>
      </c>
      <c r="AF1396" s="395"/>
      <c r="AG1396" s="395"/>
      <c r="AH1396" s="395"/>
      <c r="AI1396" s="395"/>
      <c r="AJ1396" s="395"/>
      <c r="AK1396" s="395"/>
      <c r="AL1396" s="395"/>
      <c r="AM1396" s="395"/>
      <c r="AN1396" s="395"/>
      <c r="AO1396" s="395"/>
      <c r="AP1396" s="395"/>
    </row>
    <row r="1397" spans="1:42">
      <c r="A1397" s="395">
        <v>10</v>
      </c>
      <c r="B1397" s="395">
        <v>681</v>
      </c>
      <c r="C1397" s="395">
        <v>1999</v>
      </c>
      <c r="D1397" s="395">
        <v>99</v>
      </c>
      <c r="E1397" s="395">
        <v>99</v>
      </c>
      <c r="F1397" s="395">
        <v>99</v>
      </c>
      <c r="G1397" s="395">
        <v>99</v>
      </c>
      <c r="H1397" s="395">
        <v>99</v>
      </c>
      <c r="I1397" s="395">
        <v>99</v>
      </c>
      <c r="J1397" s="395">
        <v>999</v>
      </c>
      <c r="K1397" s="395">
        <v>99</v>
      </c>
      <c r="L1397" s="395">
        <v>99</v>
      </c>
      <c r="M1397" s="395">
        <v>60</v>
      </c>
      <c r="N1397" s="395">
        <v>99</v>
      </c>
      <c r="O1397" s="395">
        <v>99</v>
      </c>
      <c r="P1397" s="395">
        <v>9999</v>
      </c>
      <c r="Q1397" s="395">
        <v>4665</v>
      </c>
      <c r="R1397" s="395">
        <v>25565.5</v>
      </c>
      <c r="S1397" s="395">
        <v>25566.5</v>
      </c>
      <c r="T1397" s="395">
        <v>16.999393714185128</v>
      </c>
      <c r="U1397" s="395">
        <v>59.99882658948232</v>
      </c>
      <c r="V1397" s="395">
        <v>75.761117086812689</v>
      </c>
      <c r="W1397" s="395">
        <v>69.927511071127356</v>
      </c>
      <c r="X1397" s="395">
        <v>0</v>
      </c>
      <c r="Y1397" s="395">
        <v>0</v>
      </c>
      <c r="Z1397" s="395"/>
      <c r="AA1397" s="395">
        <v>7.0497304464971586</v>
      </c>
      <c r="AB1397" s="395">
        <v>0.5933142324345998</v>
      </c>
      <c r="AC1397" s="395">
        <v>4.4993212183832814</v>
      </c>
      <c r="AD1397" s="395">
        <v>1.9692706581136847</v>
      </c>
      <c r="AE1397" s="395">
        <v>1.9909831796250488</v>
      </c>
      <c r="AF1397" s="395"/>
      <c r="AG1397" s="395"/>
      <c r="AH1397" s="395"/>
      <c r="AI1397" s="395"/>
      <c r="AJ1397" s="395"/>
      <c r="AK1397" s="395"/>
      <c r="AL1397" s="395"/>
      <c r="AM1397" s="395"/>
      <c r="AN1397" s="395"/>
      <c r="AO1397" s="395"/>
      <c r="AP1397" s="395"/>
    </row>
    <row r="1398" spans="1:42">
      <c r="A1398" s="395">
        <v>10</v>
      </c>
      <c r="B1398" s="395">
        <v>682</v>
      </c>
      <c r="C1398" s="395">
        <v>1999</v>
      </c>
      <c r="D1398" s="395">
        <v>99</v>
      </c>
      <c r="E1398" s="395">
        <v>99</v>
      </c>
      <c r="F1398" s="395">
        <v>99</v>
      </c>
      <c r="G1398" s="395">
        <v>99</v>
      </c>
      <c r="H1398" s="395">
        <v>99</v>
      </c>
      <c r="I1398" s="395">
        <v>99</v>
      </c>
      <c r="J1398" s="395">
        <v>999</v>
      </c>
      <c r="K1398" s="395">
        <v>99</v>
      </c>
      <c r="L1398" s="395">
        <v>99</v>
      </c>
      <c r="M1398" s="395">
        <v>61</v>
      </c>
      <c r="N1398" s="395">
        <v>99</v>
      </c>
      <c r="O1398" s="395">
        <v>99</v>
      </c>
      <c r="P1398" s="395">
        <v>9999</v>
      </c>
      <c r="Q1398" s="395">
        <v>3130</v>
      </c>
      <c r="R1398" s="395">
        <v>9395</v>
      </c>
      <c r="S1398" s="395">
        <v>9395</v>
      </c>
      <c r="T1398" s="395">
        <v>17.00117083555082</v>
      </c>
      <c r="U1398" s="395">
        <v>61.006492815327277</v>
      </c>
      <c r="V1398" s="395">
        <v>76.378116019159052</v>
      </c>
      <c r="W1398" s="395">
        <v>70.497001085683763</v>
      </c>
      <c r="X1398" s="395">
        <v>0</v>
      </c>
      <c r="Y1398" s="395">
        <v>0</v>
      </c>
      <c r="Z1398" s="395"/>
      <c r="AA1398" s="395">
        <v>7.2896887766875311</v>
      </c>
      <c r="AB1398" s="395"/>
      <c r="AC1398" s="395"/>
      <c r="AD1398" s="395">
        <v>0.72368222146948302</v>
      </c>
      <c r="AE1398" s="395">
        <v>0.73759110269905903</v>
      </c>
      <c r="AF1398" s="395"/>
      <c r="AG1398" s="395"/>
      <c r="AH1398" s="395"/>
      <c r="AI1398" s="395"/>
      <c r="AJ1398" s="395"/>
      <c r="AK1398" s="395"/>
      <c r="AL1398" s="395"/>
      <c r="AM1398" s="395"/>
      <c r="AN1398" s="395"/>
      <c r="AO1398" s="395"/>
      <c r="AP1398" s="395"/>
    </row>
    <row r="1399" spans="1:42">
      <c r="A1399" s="395">
        <v>10</v>
      </c>
      <c r="B1399" s="395">
        <v>683</v>
      </c>
      <c r="C1399" s="395">
        <v>1999</v>
      </c>
      <c r="D1399" s="395">
        <v>99</v>
      </c>
      <c r="E1399" s="395">
        <v>99</v>
      </c>
      <c r="F1399" s="395">
        <v>99</v>
      </c>
      <c r="G1399" s="395">
        <v>99</v>
      </c>
      <c r="H1399" s="395">
        <v>99</v>
      </c>
      <c r="I1399" s="395">
        <v>99</v>
      </c>
      <c r="J1399" s="395">
        <v>999</v>
      </c>
      <c r="K1399" s="395">
        <v>99</v>
      </c>
      <c r="L1399" s="395">
        <v>99</v>
      </c>
      <c r="M1399" s="395">
        <v>62</v>
      </c>
      <c r="N1399" s="395">
        <v>99</v>
      </c>
      <c r="O1399" s="395">
        <v>99</v>
      </c>
      <c r="P1399" s="395">
        <v>9999</v>
      </c>
      <c r="Q1399" s="395">
        <v>1679</v>
      </c>
      <c r="R1399" s="395">
        <v>3085</v>
      </c>
      <c r="S1399" s="395">
        <v>3085</v>
      </c>
      <c r="T1399" s="395">
        <v>17</v>
      </c>
      <c r="U1399" s="395">
        <v>62</v>
      </c>
      <c r="V1399" s="395">
        <v>77.183273905996487</v>
      </c>
      <c r="W1399" s="395">
        <v>71.240161815235027</v>
      </c>
      <c r="X1399" s="395">
        <v>0</v>
      </c>
      <c r="Y1399" s="395">
        <v>0</v>
      </c>
      <c r="Z1399" s="395"/>
      <c r="AA1399" s="395">
        <v>7.7022927502154817</v>
      </c>
      <c r="AB1399" s="395">
        <v>0</v>
      </c>
      <c r="AC1399" s="395"/>
      <c r="AD1399" s="395">
        <v>0.23763274648572169</v>
      </c>
      <c r="AE1399" s="395">
        <v>0.24475316009940504</v>
      </c>
      <c r="AF1399" s="395"/>
      <c r="AG1399" s="395"/>
      <c r="AH1399" s="395"/>
      <c r="AI1399" s="395"/>
      <c r="AJ1399" s="395"/>
      <c r="AK1399" s="395"/>
      <c r="AL1399" s="395"/>
      <c r="AM1399" s="395"/>
      <c r="AN1399" s="395"/>
      <c r="AO1399" s="395"/>
      <c r="AP1399" s="395"/>
    </row>
    <row r="1400" spans="1:42">
      <c r="A1400" s="395">
        <v>10</v>
      </c>
      <c r="B1400" s="395">
        <v>684</v>
      </c>
      <c r="C1400" s="395">
        <v>1999</v>
      </c>
      <c r="D1400" s="395">
        <v>99</v>
      </c>
      <c r="E1400" s="395">
        <v>99</v>
      </c>
      <c r="F1400" s="395">
        <v>99</v>
      </c>
      <c r="G1400" s="395">
        <v>99</v>
      </c>
      <c r="H1400" s="395">
        <v>99</v>
      </c>
      <c r="I1400" s="395">
        <v>99</v>
      </c>
      <c r="J1400" s="395">
        <v>999</v>
      </c>
      <c r="K1400" s="395">
        <v>99</v>
      </c>
      <c r="L1400" s="395">
        <v>99</v>
      </c>
      <c r="M1400" s="395">
        <v>63</v>
      </c>
      <c r="N1400" s="395">
        <v>99</v>
      </c>
      <c r="O1400" s="395">
        <v>99</v>
      </c>
      <c r="P1400" s="395">
        <v>9999</v>
      </c>
      <c r="Q1400" s="395">
        <v>694</v>
      </c>
      <c r="R1400" s="395">
        <v>937</v>
      </c>
      <c r="S1400" s="395">
        <v>937</v>
      </c>
      <c r="T1400" s="395">
        <v>17.011739594450376</v>
      </c>
      <c r="U1400" s="395">
        <v>63.067235859124864</v>
      </c>
      <c r="V1400" s="395">
        <v>77.858591248665917</v>
      </c>
      <c r="W1400" s="395">
        <v>71.863479722518704</v>
      </c>
      <c r="X1400" s="395">
        <v>0</v>
      </c>
      <c r="Y1400" s="395">
        <v>0</v>
      </c>
      <c r="Z1400" s="395"/>
      <c r="AA1400" s="395">
        <v>8.2173107289543452</v>
      </c>
      <c r="AB1400" s="395">
        <v>2.057021746145328</v>
      </c>
      <c r="AC1400" s="395">
        <v>5.4856186612818911</v>
      </c>
      <c r="AD1400" s="395">
        <v>7.2175651039585467E-2</v>
      </c>
      <c r="AE1400" s="395">
        <v>7.4988743311136127E-2</v>
      </c>
      <c r="AF1400" s="395"/>
      <c r="AG1400" s="395"/>
      <c r="AH1400" s="395"/>
      <c r="AI1400" s="395"/>
      <c r="AJ1400" s="395"/>
      <c r="AK1400" s="395"/>
      <c r="AL1400" s="395"/>
      <c r="AM1400" s="395"/>
      <c r="AN1400" s="395"/>
      <c r="AO1400" s="395"/>
      <c r="AP1400" s="395"/>
    </row>
    <row r="1401" spans="1:42">
      <c r="A1401" s="395">
        <v>10</v>
      </c>
      <c r="B1401" s="395">
        <v>685</v>
      </c>
      <c r="C1401" s="395">
        <v>1999</v>
      </c>
      <c r="D1401" s="395">
        <v>99</v>
      </c>
      <c r="E1401" s="395">
        <v>99</v>
      </c>
      <c r="F1401" s="395">
        <v>99</v>
      </c>
      <c r="G1401" s="395">
        <v>99</v>
      </c>
      <c r="H1401" s="395">
        <v>99</v>
      </c>
      <c r="I1401" s="395">
        <v>99</v>
      </c>
      <c r="J1401" s="395">
        <v>999</v>
      </c>
      <c r="K1401" s="395">
        <v>99</v>
      </c>
      <c r="L1401" s="395">
        <v>99</v>
      </c>
      <c r="M1401" s="395">
        <v>64</v>
      </c>
      <c r="N1401" s="395">
        <v>99</v>
      </c>
      <c r="O1401" s="395">
        <v>99</v>
      </c>
      <c r="P1401" s="395">
        <v>9999</v>
      </c>
      <c r="Q1401" s="395">
        <v>361</v>
      </c>
      <c r="R1401" s="395">
        <v>439</v>
      </c>
      <c r="S1401" s="395">
        <v>439</v>
      </c>
      <c r="T1401" s="395">
        <v>17</v>
      </c>
      <c r="U1401" s="395">
        <v>64</v>
      </c>
      <c r="V1401" s="395">
        <v>77.535990888382713</v>
      </c>
      <c r="W1401" s="395">
        <v>71.565719589977149</v>
      </c>
      <c r="X1401" s="395">
        <v>0</v>
      </c>
      <c r="Y1401" s="395">
        <v>0</v>
      </c>
      <c r="Z1401" s="395"/>
      <c r="AA1401" s="395">
        <v>8.7824253841777029</v>
      </c>
      <c r="AB1401" s="395">
        <v>0</v>
      </c>
      <c r="AC1401" s="395"/>
      <c r="AD1401" s="395">
        <v>3.3815486452911464E-2</v>
      </c>
      <c r="AE1401" s="395">
        <v>3.4987894226424253E-2</v>
      </c>
      <c r="AF1401" s="395"/>
      <c r="AG1401" s="395"/>
      <c r="AH1401" s="395"/>
      <c r="AI1401" s="395"/>
      <c r="AJ1401" s="395"/>
      <c r="AK1401" s="395"/>
      <c r="AL1401" s="395"/>
      <c r="AM1401" s="395"/>
      <c r="AN1401" s="395"/>
      <c r="AO1401" s="395"/>
      <c r="AP1401" s="395"/>
    </row>
    <row r="1402" spans="1:42">
      <c r="A1402" s="395">
        <v>10</v>
      </c>
      <c r="B1402" s="395">
        <v>686</v>
      </c>
      <c r="C1402" s="395">
        <v>1999</v>
      </c>
      <c r="D1402" s="395">
        <v>99</v>
      </c>
      <c r="E1402" s="395">
        <v>99</v>
      </c>
      <c r="F1402" s="395">
        <v>99</v>
      </c>
      <c r="G1402" s="395">
        <v>99</v>
      </c>
      <c r="H1402" s="395">
        <v>99</v>
      </c>
      <c r="I1402" s="395">
        <v>99</v>
      </c>
      <c r="J1402" s="395">
        <v>999</v>
      </c>
      <c r="K1402" s="395">
        <v>99</v>
      </c>
      <c r="L1402" s="395">
        <v>99</v>
      </c>
      <c r="M1402" s="395">
        <v>65</v>
      </c>
      <c r="N1402" s="395">
        <v>99</v>
      </c>
      <c r="O1402" s="395">
        <v>99</v>
      </c>
      <c r="P1402" s="395">
        <v>9999</v>
      </c>
      <c r="Q1402" s="395">
        <v>202</v>
      </c>
      <c r="R1402" s="395">
        <v>242</v>
      </c>
      <c r="S1402" s="395">
        <v>242</v>
      </c>
      <c r="T1402" s="395">
        <v>17</v>
      </c>
      <c r="U1402" s="395">
        <v>65</v>
      </c>
      <c r="V1402" s="395">
        <v>78.676859504132253</v>
      </c>
      <c r="W1402" s="395">
        <v>72.618741322314023</v>
      </c>
      <c r="X1402" s="395">
        <v>0</v>
      </c>
      <c r="Y1402" s="395">
        <v>0</v>
      </c>
      <c r="Z1402" s="395"/>
      <c r="AA1402" s="395">
        <v>9.2142021149144018</v>
      </c>
      <c r="AB1402" s="395">
        <v>0</v>
      </c>
      <c r="AC1402" s="395"/>
      <c r="AD1402" s="395">
        <v>1.8640883192721121E-2</v>
      </c>
      <c r="AE1402" s="395">
        <v>1.957096883487932E-2</v>
      </c>
      <c r="AF1402" s="395"/>
      <c r="AG1402" s="395"/>
      <c r="AH1402" s="395"/>
      <c r="AI1402" s="395"/>
      <c r="AJ1402" s="395"/>
      <c r="AK1402" s="395"/>
      <c r="AL1402" s="395"/>
      <c r="AM1402" s="395"/>
      <c r="AN1402" s="395"/>
      <c r="AO1402" s="395"/>
      <c r="AP1402" s="395"/>
    </row>
    <row r="1403" spans="1:42">
      <c r="A1403" s="395">
        <v>10</v>
      </c>
      <c r="B1403" s="395">
        <v>687</v>
      </c>
      <c r="C1403" s="395">
        <v>1999</v>
      </c>
      <c r="D1403" s="395">
        <v>99</v>
      </c>
      <c r="E1403" s="395">
        <v>99</v>
      </c>
      <c r="F1403" s="395">
        <v>99</v>
      </c>
      <c r="G1403" s="395">
        <v>99</v>
      </c>
      <c r="H1403" s="395">
        <v>99</v>
      </c>
      <c r="I1403" s="395">
        <v>99</v>
      </c>
      <c r="J1403" s="395">
        <v>999</v>
      </c>
      <c r="K1403" s="395">
        <v>99</v>
      </c>
      <c r="L1403" s="395">
        <v>99</v>
      </c>
      <c r="M1403" s="395">
        <v>66</v>
      </c>
      <c r="N1403" s="395">
        <v>99</v>
      </c>
      <c r="O1403" s="395">
        <v>99</v>
      </c>
      <c r="P1403" s="395">
        <v>9999</v>
      </c>
      <c r="Q1403" s="395"/>
      <c r="R1403" s="395"/>
      <c r="S1403" s="395"/>
      <c r="T1403" s="395"/>
      <c r="U1403" s="395"/>
      <c r="V1403" s="395"/>
      <c r="W1403" s="395"/>
      <c r="X1403" s="395"/>
      <c r="Y1403" s="395"/>
      <c r="Z1403" s="395"/>
      <c r="AA1403" s="395"/>
      <c r="AB1403" s="395"/>
      <c r="AC1403" s="395"/>
      <c r="AD1403" s="395"/>
      <c r="AE1403" s="395"/>
      <c r="AF1403" s="395"/>
      <c r="AG1403" s="395"/>
      <c r="AH1403" s="395"/>
      <c r="AI1403" s="395"/>
      <c r="AJ1403" s="395"/>
      <c r="AK1403" s="395"/>
      <c r="AL1403" s="395"/>
      <c r="AM1403" s="395"/>
      <c r="AN1403" s="395"/>
      <c r="AO1403" s="395"/>
      <c r="AP1403" s="395"/>
    </row>
    <row r="1404" spans="1:42">
      <c r="A1404" s="395">
        <v>10</v>
      </c>
      <c r="B1404" s="395">
        <v>688</v>
      </c>
      <c r="C1404" s="395">
        <v>1999</v>
      </c>
      <c r="D1404" s="395">
        <v>99</v>
      </c>
      <c r="E1404" s="395">
        <v>99</v>
      </c>
      <c r="F1404" s="395">
        <v>99</v>
      </c>
      <c r="G1404" s="395">
        <v>99</v>
      </c>
      <c r="H1404" s="395">
        <v>99</v>
      </c>
      <c r="I1404" s="395">
        <v>99</v>
      </c>
      <c r="J1404" s="395">
        <v>999</v>
      </c>
      <c r="K1404" s="395">
        <v>99</v>
      </c>
      <c r="L1404" s="395">
        <v>99</v>
      </c>
      <c r="M1404" s="395">
        <v>67</v>
      </c>
      <c r="N1404" s="395">
        <v>99</v>
      </c>
      <c r="O1404" s="395">
        <v>99</v>
      </c>
      <c r="P1404" s="395">
        <v>9999</v>
      </c>
      <c r="Q1404" s="395"/>
      <c r="R1404" s="395"/>
      <c r="S1404" s="395"/>
      <c r="T1404" s="395"/>
      <c r="U1404" s="395"/>
      <c r="V1404" s="395"/>
      <c r="W1404" s="395"/>
      <c r="X1404" s="395"/>
      <c r="Y1404" s="395"/>
      <c r="Z1404" s="395"/>
      <c r="AA1404" s="395"/>
      <c r="AB1404" s="395"/>
      <c r="AC1404" s="395"/>
      <c r="AD1404" s="395"/>
      <c r="AE1404" s="395"/>
      <c r="AF1404" s="395"/>
      <c r="AG1404" s="395"/>
      <c r="AH1404" s="395"/>
      <c r="AI1404" s="395"/>
      <c r="AJ1404" s="395"/>
      <c r="AK1404" s="395"/>
      <c r="AL1404" s="395"/>
      <c r="AM1404" s="395"/>
      <c r="AN1404" s="395"/>
      <c r="AO1404" s="395"/>
      <c r="AP1404" s="395"/>
    </row>
    <row r="1405" spans="1:42">
      <c r="A1405" s="395">
        <v>10</v>
      </c>
      <c r="B1405" s="395">
        <v>689</v>
      </c>
      <c r="C1405" s="395">
        <v>1999</v>
      </c>
      <c r="D1405" s="395">
        <v>99</v>
      </c>
      <c r="E1405" s="395">
        <v>99</v>
      </c>
      <c r="F1405" s="395">
        <v>99</v>
      </c>
      <c r="G1405" s="395">
        <v>99</v>
      </c>
      <c r="H1405" s="395">
        <v>99</v>
      </c>
      <c r="I1405" s="395">
        <v>99</v>
      </c>
      <c r="J1405" s="395">
        <v>999</v>
      </c>
      <c r="K1405" s="395">
        <v>99</v>
      </c>
      <c r="L1405" s="395">
        <v>99</v>
      </c>
      <c r="M1405" s="395">
        <v>68</v>
      </c>
      <c r="N1405" s="395">
        <v>99</v>
      </c>
      <c r="O1405" s="395">
        <v>99</v>
      </c>
      <c r="P1405" s="395">
        <v>9999</v>
      </c>
      <c r="Q1405" s="395"/>
      <c r="R1405" s="395"/>
      <c r="S1405" s="395"/>
      <c r="T1405" s="395"/>
      <c r="U1405" s="395"/>
      <c r="V1405" s="395"/>
      <c r="W1405" s="395"/>
      <c r="X1405" s="395"/>
      <c r="Y1405" s="395"/>
      <c r="Z1405" s="395"/>
      <c r="AA1405" s="395"/>
      <c r="AB1405" s="395"/>
      <c r="AC1405" s="395"/>
      <c r="AD1405" s="395"/>
      <c r="AE1405" s="395"/>
      <c r="AF1405" s="395"/>
      <c r="AG1405" s="395"/>
      <c r="AH1405" s="395"/>
      <c r="AI1405" s="395"/>
      <c r="AJ1405" s="395"/>
      <c r="AK1405" s="395"/>
      <c r="AL1405" s="395"/>
      <c r="AM1405" s="395"/>
      <c r="AN1405" s="395"/>
      <c r="AO1405" s="395"/>
      <c r="AP1405" s="395"/>
    </row>
    <row r="1406" spans="1:42">
      <c r="A1406" s="395">
        <v>10</v>
      </c>
      <c r="B1406" s="395">
        <v>690</v>
      </c>
      <c r="C1406" s="395">
        <v>1998</v>
      </c>
      <c r="D1406" s="395">
        <v>99</v>
      </c>
      <c r="E1406" s="395">
        <v>99</v>
      </c>
      <c r="F1406" s="395">
        <v>99</v>
      </c>
      <c r="G1406" s="395">
        <v>99</v>
      </c>
      <c r="H1406" s="395">
        <v>99</v>
      </c>
      <c r="I1406" s="395">
        <v>99</v>
      </c>
      <c r="J1406" s="395">
        <v>999</v>
      </c>
      <c r="K1406" s="395">
        <v>99</v>
      </c>
      <c r="L1406" s="395">
        <v>99</v>
      </c>
      <c r="M1406" s="395">
        <v>35</v>
      </c>
      <c r="N1406" s="395">
        <v>99</v>
      </c>
      <c r="O1406" s="395">
        <v>99</v>
      </c>
      <c r="P1406" s="395">
        <v>9999</v>
      </c>
      <c r="Q1406" s="395">
        <v>28</v>
      </c>
      <c r="R1406" s="395">
        <v>49</v>
      </c>
      <c r="S1406" s="395">
        <v>49</v>
      </c>
      <c r="T1406" s="395">
        <v>2</v>
      </c>
      <c r="U1406" s="395">
        <v>35</v>
      </c>
      <c r="V1406" s="395">
        <v>78.422448979591863</v>
      </c>
      <c r="W1406" s="395">
        <v>72.383920408163263</v>
      </c>
      <c r="X1406" s="395">
        <v>0</v>
      </c>
      <c r="Y1406" s="395">
        <v>0</v>
      </c>
      <c r="Z1406" s="395"/>
      <c r="AA1406" s="395">
        <v>14.098633660097164</v>
      </c>
      <c r="AB1406" s="395">
        <v>0</v>
      </c>
      <c r="AC1406" s="395"/>
      <c r="AD1406" s="395">
        <v>3.9876967348494996E-3</v>
      </c>
      <c r="AE1406" s="395">
        <v>4.1275208296138377E-3</v>
      </c>
      <c r="AF1406" s="395"/>
      <c r="AG1406" s="395"/>
      <c r="AH1406" s="395"/>
      <c r="AI1406" s="395"/>
      <c r="AJ1406" s="395"/>
      <c r="AK1406" s="395"/>
      <c r="AL1406" s="395"/>
      <c r="AM1406" s="395"/>
      <c r="AN1406" s="395"/>
      <c r="AO1406" s="395"/>
      <c r="AP1406" s="395"/>
    </row>
    <row r="1407" spans="1:42">
      <c r="A1407" s="395">
        <v>10</v>
      </c>
      <c r="B1407" s="395">
        <v>691</v>
      </c>
      <c r="C1407" s="395">
        <v>1998</v>
      </c>
      <c r="D1407" s="395">
        <v>99</v>
      </c>
      <c r="E1407" s="395">
        <v>99</v>
      </c>
      <c r="F1407" s="395">
        <v>99</v>
      </c>
      <c r="G1407" s="395">
        <v>99</v>
      </c>
      <c r="H1407" s="395">
        <v>99</v>
      </c>
      <c r="I1407" s="395">
        <v>99</v>
      </c>
      <c r="J1407" s="395">
        <v>999</v>
      </c>
      <c r="K1407" s="395">
        <v>99</v>
      </c>
      <c r="L1407" s="395">
        <v>99</v>
      </c>
      <c r="M1407" s="395">
        <v>36</v>
      </c>
      <c r="N1407" s="395">
        <v>99</v>
      </c>
      <c r="O1407" s="395">
        <v>99</v>
      </c>
      <c r="P1407" s="395">
        <v>9999</v>
      </c>
      <c r="Q1407" s="395">
        <v>21</v>
      </c>
      <c r="R1407" s="395">
        <v>29</v>
      </c>
      <c r="S1407" s="395">
        <v>29</v>
      </c>
      <c r="T1407" s="395">
        <v>2</v>
      </c>
      <c r="U1407" s="395">
        <v>36</v>
      </c>
      <c r="V1407" s="395">
        <v>79.700000000000017</v>
      </c>
      <c r="W1407" s="395">
        <v>73.563100000000006</v>
      </c>
      <c r="X1407" s="395">
        <v>0</v>
      </c>
      <c r="Y1407" s="395">
        <v>0</v>
      </c>
      <c r="Z1407" s="395"/>
      <c r="AA1407" s="395">
        <v>11.408385061451337</v>
      </c>
      <c r="AB1407" s="395">
        <v>0</v>
      </c>
      <c r="AC1407" s="395"/>
      <c r="AD1407" s="395">
        <v>2.3600654145027656E-3</v>
      </c>
      <c r="AE1407" s="395">
        <v>2.482613499228787E-3</v>
      </c>
      <c r="AF1407" s="395"/>
      <c r="AG1407" s="395"/>
      <c r="AH1407" s="395"/>
      <c r="AI1407" s="395"/>
      <c r="AJ1407" s="395"/>
      <c r="AK1407" s="395"/>
      <c r="AL1407" s="395"/>
      <c r="AM1407" s="395"/>
      <c r="AN1407" s="395"/>
      <c r="AO1407" s="395"/>
      <c r="AP1407" s="395"/>
    </row>
    <row r="1408" spans="1:42">
      <c r="A1408" s="395">
        <v>10</v>
      </c>
      <c r="B1408" s="395">
        <v>692</v>
      </c>
      <c r="C1408" s="395">
        <v>1998</v>
      </c>
      <c r="D1408" s="395">
        <v>99</v>
      </c>
      <c r="E1408" s="395">
        <v>99</v>
      </c>
      <c r="F1408" s="395">
        <v>99</v>
      </c>
      <c r="G1408" s="395">
        <v>99</v>
      </c>
      <c r="H1408" s="395">
        <v>99</v>
      </c>
      <c r="I1408" s="395">
        <v>99</v>
      </c>
      <c r="J1408" s="395">
        <v>999</v>
      </c>
      <c r="K1408" s="395">
        <v>99</v>
      </c>
      <c r="L1408" s="395">
        <v>99</v>
      </c>
      <c r="M1408" s="395">
        <v>37</v>
      </c>
      <c r="N1408" s="395">
        <v>99</v>
      </c>
      <c r="O1408" s="395">
        <v>99</v>
      </c>
      <c r="P1408" s="395">
        <v>9999</v>
      </c>
      <c r="Q1408" s="395">
        <v>31</v>
      </c>
      <c r="R1408" s="395">
        <v>32</v>
      </c>
      <c r="S1408" s="395">
        <v>32</v>
      </c>
      <c r="T1408" s="395">
        <v>2</v>
      </c>
      <c r="U1408" s="395">
        <v>37</v>
      </c>
      <c r="V1408" s="395">
        <v>82.387500000000003</v>
      </c>
      <c r="W1408" s="395">
        <v>76.043662500000011</v>
      </c>
      <c r="X1408" s="395">
        <v>0</v>
      </c>
      <c r="Y1408" s="395">
        <v>0</v>
      </c>
      <c r="Z1408" s="395"/>
      <c r="AA1408" s="395">
        <v>10.972198895838519</v>
      </c>
      <c r="AB1408" s="395">
        <v>0</v>
      </c>
      <c r="AC1408" s="395"/>
      <c r="AD1408" s="395">
        <v>2.6042101125547746E-3</v>
      </c>
      <c r="AE1408" s="395">
        <v>2.8318099032435327E-3</v>
      </c>
      <c r="AF1408" s="395"/>
      <c r="AG1408" s="395"/>
      <c r="AH1408" s="395"/>
      <c r="AI1408" s="395"/>
      <c r="AJ1408" s="395"/>
      <c r="AK1408" s="395"/>
      <c r="AL1408" s="395"/>
      <c r="AM1408" s="395"/>
      <c r="AN1408" s="395"/>
      <c r="AO1408" s="395"/>
      <c r="AP1408" s="395"/>
    </row>
    <row r="1409" spans="1:42">
      <c r="A1409" s="395">
        <v>10</v>
      </c>
      <c r="B1409" s="395">
        <v>693</v>
      </c>
      <c r="C1409" s="395">
        <v>1998</v>
      </c>
      <c r="D1409" s="395">
        <v>99</v>
      </c>
      <c r="E1409" s="395">
        <v>99</v>
      </c>
      <c r="F1409" s="395">
        <v>99</v>
      </c>
      <c r="G1409" s="395">
        <v>99</v>
      </c>
      <c r="H1409" s="395">
        <v>99</v>
      </c>
      <c r="I1409" s="395">
        <v>99</v>
      </c>
      <c r="J1409" s="395">
        <v>999</v>
      </c>
      <c r="K1409" s="395">
        <v>99</v>
      </c>
      <c r="L1409" s="395">
        <v>99</v>
      </c>
      <c r="M1409" s="395">
        <v>38</v>
      </c>
      <c r="N1409" s="395">
        <v>99</v>
      </c>
      <c r="O1409" s="395">
        <v>99</v>
      </c>
      <c r="P1409" s="395">
        <v>9999</v>
      </c>
      <c r="Q1409" s="395">
        <v>44</v>
      </c>
      <c r="R1409" s="395">
        <v>48</v>
      </c>
      <c r="S1409" s="395">
        <v>48</v>
      </c>
      <c r="T1409" s="395">
        <v>2</v>
      </c>
      <c r="U1409" s="395">
        <v>38</v>
      </c>
      <c r="V1409" s="395">
        <v>81.00624999999998</v>
      </c>
      <c r="W1409" s="395">
        <v>74.768768749999978</v>
      </c>
      <c r="X1409" s="395">
        <v>0</v>
      </c>
      <c r="Y1409" s="395">
        <v>0</v>
      </c>
      <c r="Z1409" s="395"/>
      <c r="AA1409" s="395">
        <v>8.8602272377545557</v>
      </c>
      <c r="AB1409" s="395">
        <v>0</v>
      </c>
      <c r="AC1409" s="395"/>
      <c r="AD1409" s="395">
        <v>3.9063151688321623E-3</v>
      </c>
      <c r="AE1409" s="395">
        <v>4.1765007004937885E-3</v>
      </c>
      <c r="AF1409" s="395"/>
      <c r="AG1409" s="395"/>
      <c r="AH1409" s="395"/>
      <c r="AI1409" s="395"/>
      <c r="AJ1409" s="395"/>
      <c r="AK1409" s="395"/>
      <c r="AL1409" s="395"/>
      <c r="AM1409" s="395"/>
      <c r="AN1409" s="395"/>
      <c r="AO1409" s="395"/>
      <c r="AP1409" s="395"/>
    </row>
    <row r="1410" spans="1:42">
      <c r="A1410" s="395">
        <v>10</v>
      </c>
      <c r="B1410" s="395">
        <v>694</v>
      </c>
      <c r="C1410" s="395">
        <v>1998</v>
      </c>
      <c r="D1410" s="395">
        <v>99</v>
      </c>
      <c r="E1410" s="395">
        <v>99</v>
      </c>
      <c r="F1410" s="395">
        <v>99</v>
      </c>
      <c r="G1410" s="395">
        <v>99</v>
      </c>
      <c r="H1410" s="395">
        <v>99</v>
      </c>
      <c r="I1410" s="395">
        <v>99</v>
      </c>
      <c r="J1410" s="395">
        <v>999</v>
      </c>
      <c r="K1410" s="395">
        <v>99</v>
      </c>
      <c r="L1410" s="395">
        <v>99</v>
      </c>
      <c r="M1410" s="395">
        <v>39</v>
      </c>
      <c r="N1410" s="395">
        <v>99</v>
      </c>
      <c r="O1410" s="395">
        <v>99</v>
      </c>
      <c r="P1410" s="395">
        <v>9999</v>
      </c>
      <c r="Q1410" s="395">
        <v>70</v>
      </c>
      <c r="R1410" s="395">
        <v>93</v>
      </c>
      <c r="S1410" s="395">
        <v>93</v>
      </c>
      <c r="T1410" s="395">
        <v>2</v>
      </c>
      <c r="U1410" s="395">
        <v>39</v>
      </c>
      <c r="V1410" s="395">
        <v>81.026881720430111</v>
      </c>
      <c r="W1410" s="395">
        <v>74.787811827956972</v>
      </c>
      <c r="X1410" s="395">
        <v>0</v>
      </c>
      <c r="Y1410" s="395">
        <v>0</v>
      </c>
      <c r="Z1410" s="395"/>
      <c r="AA1410" s="395">
        <v>10.167345896322038</v>
      </c>
      <c r="AB1410" s="395">
        <v>0</v>
      </c>
      <c r="AC1410" s="395"/>
      <c r="AD1410" s="395">
        <v>7.5684856396123117E-3</v>
      </c>
      <c r="AE1410" s="395">
        <v>8.0940310749095801E-3</v>
      </c>
      <c r="AF1410" s="395"/>
      <c r="AG1410" s="395"/>
      <c r="AH1410" s="395"/>
      <c r="AI1410" s="395"/>
      <c r="AJ1410" s="395"/>
      <c r="AK1410" s="395"/>
      <c r="AL1410" s="395"/>
      <c r="AM1410" s="395"/>
      <c r="AN1410" s="395"/>
      <c r="AO1410" s="395"/>
      <c r="AP1410" s="395"/>
    </row>
    <row r="1411" spans="1:42">
      <c r="A1411" s="395">
        <v>10</v>
      </c>
      <c r="B1411" s="395">
        <v>695</v>
      </c>
      <c r="C1411" s="395">
        <v>1998</v>
      </c>
      <c r="D1411" s="395">
        <v>99</v>
      </c>
      <c r="E1411" s="395">
        <v>99</v>
      </c>
      <c r="F1411" s="395">
        <v>99</v>
      </c>
      <c r="G1411" s="395">
        <v>99</v>
      </c>
      <c r="H1411" s="395">
        <v>99</v>
      </c>
      <c r="I1411" s="395">
        <v>99</v>
      </c>
      <c r="J1411" s="395">
        <v>999</v>
      </c>
      <c r="K1411" s="395">
        <v>99</v>
      </c>
      <c r="L1411" s="395">
        <v>99</v>
      </c>
      <c r="M1411" s="395">
        <v>40</v>
      </c>
      <c r="N1411" s="395">
        <v>99</v>
      </c>
      <c r="O1411" s="395">
        <v>99</v>
      </c>
      <c r="P1411" s="395">
        <v>9999</v>
      </c>
      <c r="Q1411" s="395">
        <v>121</v>
      </c>
      <c r="R1411" s="395">
        <v>158</v>
      </c>
      <c r="S1411" s="395">
        <v>157</v>
      </c>
      <c r="T1411" s="395">
        <v>5</v>
      </c>
      <c r="U1411" s="395">
        <v>40.25477707006371</v>
      </c>
      <c r="V1411" s="395">
        <v>80.526114649681574</v>
      </c>
      <c r="W1411" s="395">
        <v>74.123954777070111</v>
      </c>
      <c r="X1411" s="395">
        <v>0</v>
      </c>
      <c r="Y1411" s="395">
        <v>0</v>
      </c>
      <c r="Z1411" s="395"/>
      <c r="AA1411" s="395">
        <v>8.925371554915591</v>
      </c>
      <c r="AB1411" s="395"/>
      <c r="AC1411" s="395"/>
      <c r="AD1411" s="395">
        <v>1.2858287430739202E-2</v>
      </c>
      <c r="AE1411" s="395">
        <v>1.3542826886309143E-2</v>
      </c>
      <c r="AF1411" s="395"/>
      <c r="AG1411" s="395"/>
      <c r="AH1411" s="395"/>
      <c r="AI1411" s="395"/>
      <c r="AJ1411" s="395"/>
      <c r="AK1411" s="395"/>
      <c r="AL1411" s="395"/>
      <c r="AM1411" s="395"/>
      <c r="AN1411" s="395"/>
      <c r="AO1411" s="395"/>
      <c r="AP1411" s="395"/>
    </row>
    <row r="1412" spans="1:42">
      <c r="A1412" s="395">
        <v>10</v>
      </c>
      <c r="B1412" s="395">
        <v>696</v>
      </c>
      <c r="C1412" s="395">
        <v>1998</v>
      </c>
      <c r="D1412" s="395">
        <v>99</v>
      </c>
      <c r="E1412" s="395">
        <v>99</v>
      </c>
      <c r="F1412" s="395">
        <v>99</v>
      </c>
      <c r="G1412" s="395">
        <v>99</v>
      </c>
      <c r="H1412" s="395">
        <v>99</v>
      </c>
      <c r="I1412" s="395">
        <v>99</v>
      </c>
      <c r="J1412" s="395">
        <v>999</v>
      </c>
      <c r="K1412" s="395">
        <v>99</v>
      </c>
      <c r="L1412" s="395">
        <v>99</v>
      </c>
      <c r="M1412" s="395">
        <v>41</v>
      </c>
      <c r="N1412" s="395">
        <v>99</v>
      </c>
      <c r="O1412" s="395">
        <v>99</v>
      </c>
      <c r="P1412" s="395">
        <v>9999</v>
      </c>
      <c r="Q1412" s="395">
        <v>214</v>
      </c>
      <c r="R1412" s="395">
        <v>268</v>
      </c>
      <c r="S1412" s="395">
        <v>268</v>
      </c>
      <c r="T1412" s="395">
        <v>5</v>
      </c>
      <c r="U1412" s="395">
        <v>41</v>
      </c>
      <c r="V1412" s="395">
        <v>80.851492537313376</v>
      </c>
      <c r="W1412" s="395">
        <v>74.625927611940284</v>
      </c>
      <c r="X1412" s="395">
        <v>0</v>
      </c>
      <c r="Y1412" s="395">
        <v>0</v>
      </c>
      <c r="Z1412" s="395"/>
      <c r="AA1412" s="395">
        <v>9.2077401205506533</v>
      </c>
      <c r="AB1412" s="395">
        <v>0</v>
      </c>
      <c r="AC1412" s="395"/>
      <c r="AD1412" s="395">
        <v>2.1810259692646244E-2</v>
      </c>
      <c r="AE1412" s="395">
        <v>2.3274246451775706E-2</v>
      </c>
      <c r="AF1412" s="395"/>
      <c r="AG1412" s="395"/>
      <c r="AH1412" s="395"/>
      <c r="AI1412" s="395"/>
      <c r="AJ1412" s="395"/>
      <c r="AK1412" s="395"/>
      <c r="AL1412" s="395"/>
      <c r="AM1412" s="395"/>
      <c r="AN1412" s="395"/>
      <c r="AO1412" s="395"/>
      <c r="AP1412" s="395"/>
    </row>
    <row r="1413" spans="1:42">
      <c r="A1413" s="395">
        <v>10</v>
      </c>
      <c r="B1413" s="395">
        <v>697</v>
      </c>
      <c r="C1413" s="395">
        <v>1998</v>
      </c>
      <c r="D1413" s="395">
        <v>99</v>
      </c>
      <c r="E1413" s="395">
        <v>99</v>
      </c>
      <c r="F1413" s="395">
        <v>99</v>
      </c>
      <c r="G1413" s="395">
        <v>99</v>
      </c>
      <c r="H1413" s="395">
        <v>99</v>
      </c>
      <c r="I1413" s="395">
        <v>99</v>
      </c>
      <c r="J1413" s="395">
        <v>999</v>
      </c>
      <c r="K1413" s="395">
        <v>99</v>
      </c>
      <c r="L1413" s="395">
        <v>99</v>
      </c>
      <c r="M1413" s="395">
        <v>42</v>
      </c>
      <c r="N1413" s="395">
        <v>99</v>
      </c>
      <c r="O1413" s="395">
        <v>99</v>
      </c>
      <c r="P1413" s="395">
        <v>9999</v>
      </c>
      <c r="Q1413" s="395">
        <v>344</v>
      </c>
      <c r="R1413" s="395">
        <v>461.5</v>
      </c>
      <c r="S1413" s="395">
        <v>461.5</v>
      </c>
      <c r="T1413" s="395">
        <v>5.0054171180931748</v>
      </c>
      <c r="U1413" s="395">
        <v>42.045503791982654</v>
      </c>
      <c r="V1413" s="395">
        <v>80.199133261105189</v>
      </c>
      <c r="W1413" s="395">
        <v>74.023800000000023</v>
      </c>
      <c r="X1413" s="395">
        <v>0</v>
      </c>
      <c r="Y1413" s="395">
        <v>0</v>
      </c>
      <c r="Z1413" s="395"/>
      <c r="AA1413" s="395">
        <v>8.6014824931517264</v>
      </c>
      <c r="AB1413" s="395">
        <v>1.381697748491665</v>
      </c>
      <c r="AC1413" s="395">
        <v>3.0630297381153743E-4</v>
      </c>
      <c r="AD1413" s="395">
        <v>3.755759271700089E-2</v>
      </c>
      <c r="AE1413" s="395">
        <v>3.9755221118896726E-2</v>
      </c>
      <c r="AF1413" s="395"/>
      <c r="AG1413" s="395"/>
      <c r="AH1413" s="395"/>
      <c r="AI1413" s="395"/>
      <c r="AJ1413" s="395"/>
      <c r="AK1413" s="395"/>
      <c r="AL1413" s="395"/>
      <c r="AM1413" s="395"/>
      <c r="AN1413" s="395"/>
      <c r="AO1413" s="395"/>
      <c r="AP1413" s="395"/>
    </row>
    <row r="1414" spans="1:42">
      <c r="A1414" s="395">
        <v>10</v>
      </c>
      <c r="B1414" s="395">
        <v>698</v>
      </c>
      <c r="C1414" s="395">
        <v>1998</v>
      </c>
      <c r="D1414" s="395">
        <v>99</v>
      </c>
      <c r="E1414" s="395">
        <v>99</v>
      </c>
      <c r="F1414" s="395">
        <v>99</v>
      </c>
      <c r="G1414" s="395">
        <v>99</v>
      </c>
      <c r="H1414" s="395">
        <v>99</v>
      </c>
      <c r="I1414" s="395">
        <v>99</v>
      </c>
      <c r="J1414" s="395">
        <v>999</v>
      </c>
      <c r="K1414" s="395">
        <v>99</v>
      </c>
      <c r="L1414" s="395">
        <v>99</v>
      </c>
      <c r="M1414" s="395">
        <v>43</v>
      </c>
      <c r="N1414" s="395">
        <v>99</v>
      </c>
      <c r="O1414" s="395">
        <v>99</v>
      </c>
      <c r="P1414" s="395">
        <v>9999</v>
      </c>
      <c r="Q1414" s="395">
        <v>563</v>
      </c>
      <c r="R1414" s="395">
        <v>865</v>
      </c>
      <c r="S1414" s="395">
        <v>865</v>
      </c>
      <c r="T1414" s="395">
        <v>5.0069364161849697</v>
      </c>
      <c r="U1414" s="395">
        <v>43</v>
      </c>
      <c r="V1414" s="395">
        <v>80.651791907514379</v>
      </c>
      <c r="W1414" s="395">
        <v>74.44160393063585</v>
      </c>
      <c r="X1414" s="395">
        <v>0</v>
      </c>
      <c r="Y1414" s="395">
        <v>0</v>
      </c>
      <c r="Z1414" s="395"/>
      <c r="AA1414" s="395">
        <v>8.6775495865816126</v>
      </c>
      <c r="AB1414" s="395">
        <v>0</v>
      </c>
      <c r="AC1414" s="395"/>
      <c r="AD1414" s="395">
        <v>7.0395054604996274E-2</v>
      </c>
      <c r="AE1414" s="395">
        <v>7.493469114242951E-2</v>
      </c>
      <c r="AF1414" s="395"/>
      <c r="AG1414" s="395"/>
      <c r="AH1414" s="395"/>
      <c r="AI1414" s="395"/>
      <c r="AJ1414" s="395"/>
      <c r="AK1414" s="395"/>
      <c r="AL1414" s="395"/>
      <c r="AM1414" s="395"/>
      <c r="AN1414" s="395"/>
      <c r="AO1414" s="395"/>
      <c r="AP1414" s="395"/>
    </row>
    <row r="1415" spans="1:42">
      <c r="A1415" s="395">
        <v>10</v>
      </c>
      <c r="B1415" s="395">
        <v>699</v>
      </c>
      <c r="C1415" s="395">
        <v>1998</v>
      </c>
      <c r="D1415" s="395">
        <v>99</v>
      </c>
      <c r="E1415" s="395">
        <v>99</v>
      </c>
      <c r="F1415" s="395">
        <v>99</v>
      </c>
      <c r="G1415" s="395">
        <v>99</v>
      </c>
      <c r="H1415" s="395">
        <v>99</v>
      </c>
      <c r="I1415" s="395">
        <v>99</v>
      </c>
      <c r="J1415" s="395">
        <v>999</v>
      </c>
      <c r="K1415" s="395">
        <v>99</v>
      </c>
      <c r="L1415" s="395">
        <v>99</v>
      </c>
      <c r="M1415" s="395">
        <v>44</v>
      </c>
      <c r="N1415" s="395">
        <v>99</v>
      </c>
      <c r="O1415" s="395">
        <v>99</v>
      </c>
      <c r="P1415" s="395">
        <v>9999</v>
      </c>
      <c r="Q1415" s="395">
        <v>867</v>
      </c>
      <c r="R1415" s="395">
        <v>1475</v>
      </c>
      <c r="S1415" s="395">
        <v>1475</v>
      </c>
      <c r="T1415" s="395">
        <v>5.0061016949152544</v>
      </c>
      <c r="U1415" s="395">
        <v>44</v>
      </c>
      <c r="V1415" s="395">
        <v>79.679796610169404</v>
      </c>
      <c r="W1415" s="395">
        <v>73.544452271186429</v>
      </c>
      <c r="X1415" s="395">
        <v>0</v>
      </c>
      <c r="Y1415" s="395">
        <v>0</v>
      </c>
      <c r="Z1415" s="395"/>
      <c r="AA1415" s="395">
        <v>7.6850115187625185</v>
      </c>
      <c r="AB1415" s="395">
        <v>0</v>
      </c>
      <c r="AC1415" s="395"/>
      <c r="AD1415" s="395">
        <v>0.12003780987557164</v>
      </c>
      <c r="AE1415" s="395">
        <v>0.12623885023723064</v>
      </c>
      <c r="AF1415" s="395"/>
      <c r="AG1415" s="395"/>
      <c r="AH1415" s="395"/>
      <c r="AI1415" s="395"/>
      <c r="AJ1415" s="395"/>
      <c r="AK1415" s="395"/>
      <c r="AL1415" s="395"/>
      <c r="AM1415" s="395"/>
      <c r="AN1415" s="395"/>
      <c r="AO1415" s="395"/>
      <c r="AP1415" s="395"/>
    </row>
    <row r="1416" spans="1:42">
      <c r="A1416" s="395">
        <v>10</v>
      </c>
      <c r="B1416" s="395">
        <v>700</v>
      </c>
      <c r="C1416" s="395">
        <v>1998</v>
      </c>
      <c r="D1416" s="395">
        <v>99</v>
      </c>
      <c r="E1416" s="395">
        <v>99</v>
      </c>
      <c r="F1416" s="395">
        <v>99</v>
      </c>
      <c r="G1416" s="395">
        <v>99</v>
      </c>
      <c r="H1416" s="395">
        <v>99</v>
      </c>
      <c r="I1416" s="395">
        <v>99</v>
      </c>
      <c r="J1416" s="395">
        <v>999</v>
      </c>
      <c r="K1416" s="395">
        <v>99</v>
      </c>
      <c r="L1416" s="395">
        <v>99</v>
      </c>
      <c r="M1416" s="395">
        <v>45</v>
      </c>
      <c r="N1416" s="395">
        <v>99</v>
      </c>
      <c r="O1416" s="395">
        <v>99</v>
      </c>
      <c r="P1416" s="395">
        <v>9999</v>
      </c>
      <c r="Q1416" s="395">
        <v>1339</v>
      </c>
      <c r="R1416" s="395">
        <v>2780</v>
      </c>
      <c r="S1416" s="395">
        <v>2780</v>
      </c>
      <c r="T1416" s="395">
        <v>8</v>
      </c>
      <c r="U1416" s="395">
        <v>45</v>
      </c>
      <c r="V1416" s="395">
        <v>79.363776978417292</v>
      </c>
      <c r="W1416" s="395">
        <v>73.252766151079101</v>
      </c>
      <c r="X1416" s="395">
        <v>0</v>
      </c>
      <c r="Y1416" s="395">
        <v>0</v>
      </c>
      <c r="Z1416" s="395"/>
      <c r="AA1416" s="395">
        <v>7.438056239345288</v>
      </c>
      <c r="AB1416" s="395">
        <v>0</v>
      </c>
      <c r="AC1416" s="395"/>
      <c r="AD1416" s="395">
        <v>0.22624075352819603</v>
      </c>
      <c r="AE1416" s="395">
        <v>0.23698448653675239</v>
      </c>
      <c r="AF1416" s="395"/>
      <c r="AG1416" s="395"/>
      <c r="AH1416" s="395"/>
      <c r="AI1416" s="395"/>
      <c r="AJ1416" s="395"/>
      <c r="AK1416" s="395"/>
      <c r="AL1416" s="395"/>
      <c r="AM1416" s="395"/>
      <c r="AN1416" s="395"/>
      <c r="AO1416" s="395"/>
      <c r="AP1416" s="395"/>
    </row>
    <row r="1417" spans="1:42">
      <c r="A1417" s="395">
        <v>10</v>
      </c>
      <c r="B1417" s="395">
        <v>701</v>
      </c>
      <c r="C1417" s="395">
        <v>1998</v>
      </c>
      <c r="D1417" s="395">
        <v>99</v>
      </c>
      <c r="E1417" s="395">
        <v>99</v>
      </c>
      <c r="F1417" s="395">
        <v>99</v>
      </c>
      <c r="G1417" s="395">
        <v>99</v>
      </c>
      <c r="H1417" s="395">
        <v>99</v>
      </c>
      <c r="I1417" s="395">
        <v>99</v>
      </c>
      <c r="J1417" s="395">
        <v>999</v>
      </c>
      <c r="K1417" s="395">
        <v>99</v>
      </c>
      <c r="L1417" s="395">
        <v>99</v>
      </c>
      <c r="M1417" s="395">
        <v>46</v>
      </c>
      <c r="N1417" s="395">
        <v>99</v>
      </c>
      <c r="O1417" s="395">
        <v>99</v>
      </c>
      <c r="P1417" s="395">
        <v>9999</v>
      </c>
      <c r="Q1417" s="395">
        <v>1914</v>
      </c>
      <c r="R1417" s="395">
        <v>4904</v>
      </c>
      <c r="S1417" s="395">
        <v>4904</v>
      </c>
      <c r="T1417" s="395">
        <v>8</v>
      </c>
      <c r="U1417" s="395">
        <v>46</v>
      </c>
      <c r="V1417" s="395">
        <v>79.145921696574518</v>
      </c>
      <c r="W1417" s="395">
        <v>73.051685725937929</v>
      </c>
      <c r="X1417" s="395">
        <v>0</v>
      </c>
      <c r="Y1417" s="395">
        <v>0</v>
      </c>
      <c r="Z1417" s="395"/>
      <c r="AA1417" s="395">
        <v>7.53769623813041</v>
      </c>
      <c r="AB1417" s="395">
        <v>0</v>
      </c>
      <c r="AC1417" s="395"/>
      <c r="AD1417" s="395">
        <v>0.39909519974901914</v>
      </c>
      <c r="AE1417" s="395">
        <v>0.41689990465853272</v>
      </c>
      <c r="AF1417" s="395"/>
      <c r="AG1417" s="395"/>
      <c r="AH1417" s="395"/>
      <c r="AI1417" s="395"/>
      <c r="AJ1417" s="395"/>
      <c r="AK1417" s="395"/>
      <c r="AL1417" s="395"/>
      <c r="AM1417" s="395"/>
      <c r="AN1417" s="395"/>
      <c r="AO1417" s="395"/>
      <c r="AP1417" s="395"/>
    </row>
    <row r="1418" spans="1:42">
      <c r="A1418" s="395">
        <v>10</v>
      </c>
      <c r="B1418" s="395">
        <v>702</v>
      </c>
      <c r="C1418" s="395">
        <v>1998</v>
      </c>
      <c r="D1418" s="395">
        <v>99</v>
      </c>
      <c r="E1418" s="395">
        <v>99</v>
      </c>
      <c r="F1418" s="395">
        <v>99</v>
      </c>
      <c r="G1418" s="395">
        <v>99</v>
      </c>
      <c r="H1418" s="395">
        <v>99</v>
      </c>
      <c r="I1418" s="395">
        <v>99</v>
      </c>
      <c r="J1418" s="395">
        <v>999</v>
      </c>
      <c r="K1418" s="395">
        <v>99</v>
      </c>
      <c r="L1418" s="395">
        <v>99</v>
      </c>
      <c r="M1418" s="395">
        <v>47</v>
      </c>
      <c r="N1418" s="395">
        <v>99</v>
      </c>
      <c r="O1418" s="395">
        <v>99</v>
      </c>
      <c r="P1418" s="395">
        <v>9999</v>
      </c>
      <c r="Q1418" s="395">
        <v>2640</v>
      </c>
      <c r="R1418" s="395">
        <v>9128</v>
      </c>
      <c r="S1418" s="395">
        <v>9128</v>
      </c>
      <c r="T1418" s="395">
        <v>8.0008764241893093</v>
      </c>
      <c r="U1418" s="395">
        <v>47.00514899211219</v>
      </c>
      <c r="V1418" s="395">
        <v>78.478385188431346</v>
      </c>
      <c r="W1418" s="395">
        <v>72.435549528921939</v>
      </c>
      <c r="X1418" s="395">
        <v>0</v>
      </c>
      <c r="Y1418" s="395">
        <v>0</v>
      </c>
      <c r="Z1418" s="395"/>
      <c r="AA1418" s="395">
        <v>7.3173604726437009</v>
      </c>
      <c r="AB1418" s="395">
        <v>0.49191068005569322</v>
      </c>
      <c r="AC1418" s="395">
        <v>1.3892027176545119</v>
      </c>
      <c r="AD1418" s="395">
        <v>0.7428509346062494</v>
      </c>
      <c r="AE1418" s="395">
        <v>0.7694465962886643</v>
      </c>
      <c r="AF1418" s="395"/>
      <c r="AG1418" s="395"/>
      <c r="AH1418" s="395"/>
      <c r="AI1418" s="395"/>
      <c r="AJ1418" s="395"/>
      <c r="AK1418" s="395"/>
      <c r="AL1418" s="395"/>
      <c r="AM1418" s="395"/>
      <c r="AN1418" s="395"/>
      <c r="AO1418" s="395"/>
      <c r="AP1418" s="395"/>
    </row>
    <row r="1419" spans="1:42">
      <c r="A1419" s="395">
        <v>10</v>
      </c>
      <c r="B1419" s="395">
        <v>703</v>
      </c>
      <c r="C1419" s="395">
        <v>1998</v>
      </c>
      <c r="D1419" s="395">
        <v>99</v>
      </c>
      <c r="E1419" s="395">
        <v>99</v>
      </c>
      <c r="F1419" s="395">
        <v>99</v>
      </c>
      <c r="G1419" s="395">
        <v>99</v>
      </c>
      <c r="H1419" s="395">
        <v>99</v>
      </c>
      <c r="I1419" s="395">
        <v>99</v>
      </c>
      <c r="J1419" s="395">
        <v>999</v>
      </c>
      <c r="K1419" s="395">
        <v>99</v>
      </c>
      <c r="L1419" s="395">
        <v>99</v>
      </c>
      <c r="M1419" s="395">
        <v>48</v>
      </c>
      <c r="N1419" s="395">
        <v>99</v>
      </c>
      <c r="O1419" s="395">
        <v>99</v>
      </c>
      <c r="P1419" s="395">
        <v>9999</v>
      </c>
      <c r="Q1419" s="395">
        <v>3346</v>
      </c>
      <c r="R1419" s="395">
        <v>15930</v>
      </c>
      <c r="S1419" s="395">
        <v>15931</v>
      </c>
      <c r="T1419" s="395">
        <v>8.0010043942247329</v>
      </c>
      <c r="U1419" s="395">
        <v>48.003012993534625</v>
      </c>
      <c r="V1419" s="395">
        <v>78.397049777164042</v>
      </c>
      <c r="W1419" s="395">
        <v>72.360476944322116</v>
      </c>
      <c r="X1419" s="395">
        <v>0</v>
      </c>
      <c r="Y1419" s="395">
        <v>0</v>
      </c>
      <c r="Z1419" s="395"/>
      <c r="AA1419" s="395">
        <v>7.0695557002358314</v>
      </c>
      <c r="AB1419" s="395">
        <v>0.76058246135224783</v>
      </c>
      <c r="AC1419" s="395">
        <v>5.0221987853050383</v>
      </c>
      <c r="AD1419" s="395">
        <v>1.2964083466561738</v>
      </c>
      <c r="AE1419" s="395">
        <v>1.3415150541308729</v>
      </c>
      <c r="AF1419" s="395"/>
      <c r="AG1419" s="395"/>
      <c r="AH1419" s="395"/>
      <c r="AI1419" s="395"/>
      <c r="AJ1419" s="395"/>
      <c r="AK1419" s="395"/>
      <c r="AL1419" s="395"/>
      <c r="AM1419" s="395"/>
      <c r="AN1419" s="395"/>
      <c r="AO1419" s="395"/>
      <c r="AP1419" s="395"/>
    </row>
    <row r="1420" spans="1:42">
      <c r="A1420" s="395">
        <v>10</v>
      </c>
      <c r="B1420" s="395">
        <v>704</v>
      </c>
      <c r="C1420" s="395">
        <v>1998</v>
      </c>
      <c r="D1420" s="395">
        <v>99</v>
      </c>
      <c r="E1420" s="395">
        <v>99</v>
      </c>
      <c r="F1420" s="395">
        <v>99</v>
      </c>
      <c r="G1420" s="395">
        <v>99</v>
      </c>
      <c r="H1420" s="395">
        <v>99</v>
      </c>
      <c r="I1420" s="395">
        <v>99</v>
      </c>
      <c r="J1420" s="395">
        <v>999</v>
      </c>
      <c r="K1420" s="395">
        <v>99</v>
      </c>
      <c r="L1420" s="395">
        <v>99</v>
      </c>
      <c r="M1420" s="395">
        <v>49</v>
      </c>
      <c r="N1420" s="395">
        <v>99</v>
      </c>
      <c r="O1420" s="395">
        <v>99</v>
      </c>
      <c r="P1420" s="395">
        <v>9999</v>
      </c>
      <c r="Q1420" s="395">
        <v>3963</v>
      </c>
      <c r="R1420" s="395">
        <v>27392.75</v>
      </c>
      <c r="S1420" s="395">
        <v>27393.75</v>
      </c>
      <c r="T1420" s="395">
        <v>8.000949156254844</v>
      </c>
      <c r="U1420" s="395">
        <v>49.004024640657086</v>
      </c>
      <c r="V1420" s="395">
        <v>78.075170431211419</v>
      </c>
      <c r="W1420" s="395">
        <v>72.06338230800813</v>
      </c>
      <c r="X1420" s="395">
        <v>0</v>
      </c>
      <c r="Y1420" s="395">
        <v>0</v>
      </c>
      <c r="Z1420" s="395"/>
      <c r="AA1420" s="395">
        <v>6.8356263336182783</v>
      </c>
      <c r="AB1420" s="395">
        <v>0.66747766186083302</v>
      </c>
      <c r="AC1420" s="395">
        <v>4.4024460964006407</v>
      </c>
      <c r="AD1420" s="395">
        <v>2.2292648925214005</v>
      </c>
      <c r="AE1420" s="395">
        <v>2.2972974058705038</v>
      </c>
      <c r="AF1420" s="395"/>
      <c r="AG1420" s="395"/>
      <c r="AH1420" s="395"/>
      <c r="AI1420" s="395"/>
      <c r="AJ1420" s="395"/>
      <c r="AK1420" s="395"/>
      <c r="AL1420" s="395"/>
      <c r="AM1420" s="395"/>
      <c r="AN1420" s="395"/>
      <c r="AO1420" s="395"/>
      <c r="AP1420" s="395"/>
    </row>
    <row r="1421" spans="1:42">
      <c r="A1421" s="395">
        <v>10</v>
      </c>
      <c r="B1421" s="395">
        <v>705</v>
      </c>
      <c r="C1421" s="395">
        <v>1998</v>
      </c>
      <c r="D1421" s="395">
        <v>99</v>
      </c>
      <c r="E1421" s="395">
        <v>99</v>
      </c>
      <c r="F1421" s="395">
        <v>99</v>
      </c>
      <c r="G1421" s="395">
        <v>99</v>
      </c>
      <c r="H1421" s="395">
        <v>99</v>
      </c>
      <c r="I1421" s="395">
        <v>99</v>
      </c>
      <c r="J1421" s="395">
        <v>999</v>
      </c>
      <c r="K1421" s="395">
        <v>99</v>
      </c>
      <c r="L1421" s="395">
        <v>99</v>
      </c>
      <c r="M1421" s="395">
        <v>50</v>
      </c>
      <c r="N1421" s="395">
        <v>99</v>
      </c>
      <c r="O1421" s="395">
        <v>99</v>
      </c>
      <c r="P1421" s="395">
        <v>9999</v>
      </c>
      <c r="Q1421" s="395">
        <v>4550</v>
      </c>
      <c r="R1421" s="395">
        <v>46099.25</v>
      </c>
      <c r="S1421" s="395">
        <v>46101.25</v>
      </c>
      <c r="T1421" s="395">
        <v>11.001133424079567</v>
      </c>
      <c r="U1421" s="395">
        <v>50.002982565548642</v>
      </c>
      <c r="V1421" s="395">
        <v>77.860175157940091</v>
      </c>
      <c r="W1421" s="395">
        <v>71.864242932676177</v>
      </c>
      <c r="X1421" s="395">
        <v>0</v>
      </c>
      <c r="Y1421" s="395">
        <v>0</v>
      </c>
      <c r="Z1421" s="395"/>
      <c r="AA1421" s="395">
        <v>6.8005377501181652</v>
      </c>
      <c r="AB1421" s="395">
        <v>0.47055711778381393</v>
      </c>
      <c r="AC1421" s="395">
        <v>3.0230480028988276</v>
      </c>
      <c r="AD1421" s="395">
        <v>3.7516291572247105</v>
      </c>
      <c r="AE1421" s="395">
        <v>3.855463962815147</v>
      </c>
      <c r="AF1421" s="395"/>
      <c r="AG1421" s="395"/>
      <c r="AH1421" s="395"/>
      <c r="AI1421" s="395"/>
      <c r="AJ1421" s="395"/>
      <c r="AK1421" s="395"/>
      <c r="AL1421" s="395"/>
      <c r="AM1421" s="395"/>
      <c r="AN1421" s="395"/>
      <c r="AO1421" s="395"/>
      <c r="AP1421" s="395"/>
    </row>
    <row r="1422" spans="1:42">
      <c r="A1422" s="395">
        <v>10</v>
      </c>
      <c r="B1422" s="395">
        <v>706</v>
      </c>
      <c r="C1422" s="395">
        <v>1998</v>
      </c>
      <c r="D1422" s="395">
        <v>99</v>
      </c>
      <c r="E1422" s="395">
        <v>99</v>
      </c>
      <c r="F1422" s="395">
        <v>99</v>
      </c>
      <c r="G1422" s="395">
        <v>99</v>
      </c>
      <c r="H1422" s="395">
        <v>99</v>
      </c>
      <c r="I1422" s="395">
        <v>99</v>
      </c>
      <c r="J1422" s="395">
        <v>999</v>
      </c>
      <c r="K1422" s="395">
        <v>99</v>
      </c>
      <c r="L1422" s="395">
        <v>99</v>
      </c>
      <c r="M1422" s="395">
        <v>51</v>
      </c>
      <c r="N1422" s="395">
        <v>99</v>
      </c>
      <c r="O1422" s="395">
        <v>99</v>
      </c>
      <c r="P1422" s="395">
        <v>9999</v>
      </c>
      <c r="Q1422" s="395">
        <v>4895</v>
      </c>
      <c r="R1422" s="395">
        <v>71759.75</v>
      </c>
      <c r="S1422" s="395">
        <v>71760.75</v>
      </c>
      <c r="T1422" s="395">
        <v>11.001194959569952</v>
      </c>
      <c r="U1422" s="395">
        <v>51.004441843208163</v>
      </c>
      <c r="V1422" s="395">
        <v>77.578387907038206</v>
      </c>
      <c r="W1422" s="395">
        <v>71.604852038196753</v>
      </c>
      <c r="X1422" s="395">
        <v>0</v>
      </c>
      <c r="Y1422" s="395">
        <v>0</v>
      </c>
      <c r="Z1422" s="395"/>
      <c r="AA1422" s="395">
        <v>6.6764042137464532</v>
      </c>
      <c r="AB1422" s="395">
        <v>0.57376797454869755</v>
      </c>
      <c r="AC1422" s="395">
        <v>2.0206653817470608</v>
      </c>
      <c r="AD1422" s="395">
        <v>5.8399208320125773</v>
      </c>
      <c r="AE1422" s="395">
        <v>5.9797153774547729</v>
      </c>
      <c r="AF1422" s="395"/>
      <c r="AG1422" s="395"/>
      <c r="AH1422" s="395"/>
      <c r="AI1422" s="395"/>
      <c r="AJ1422" s="395"/>
      <c r="AK1422" s="395"/>
      <c r="AL1422" s="395"/>
      <c r="AM1422" s="395"/>
      <c r="AN1422" s="395"/>
      <c r="AO1422" s="395"/>
      <c r="AP1422" s="395"/>
    </row>
    <row r="1423" spans="1:42">
      <c r="A1423" s="395">
        <v>10</v>
      </c>
      <c r="B1423" s="395">
        <v>707</v>
      </c>
      <c r="C1423" s="395">
        <v>1998</v>
      </c>
      <c r="D1423" s="395">
        <v>99</v>
      </c>
      <c r="E1423" s="395">
        <v>99</v>
      </c>
      <c r="F1423" s="395">
        <v>99</v>
      </c>
      <c r="G1423" s="395">
        <v>99</v>
      </c>
      <c r="H1423" s="395">
        <v>99</v>
      </c>
      <c r="I1423" s="395">
        <v>99</v>
      </c>
      <c r="J1423" s="395">
        <v>999</v>
      </c>
      <c r="K1423" s="395">
        <v>99</v>
      </c>
      <c r="L1423" s="395">
        <v>99</v>
      </c>
      <c r="M1423" s="395">
        <v>52</v>
      </c>
      <c r="N1423" s="395">
        <v>99</v>
      </c>
      <c r="O1423" s="395">
        <v>99</v>
      </c>
      <c r="P1423" s="395">
        <v>9999</v>
      </c>
      <c r="Q1423" s="395">
        <v>5174</v>
      </c>
      <c r="R1423" s="395">
        <v>103795.75</v>
      </c>
      <c r="S1423" s="395">
        <v>103797.75</v>
      </c>
      <c r="T1423" s="395">
        <v>11.000826141725453</v>
      </c>
      <c r="U1423" s="395">
        <v>52.002630114814643</v>
      </c>
      <c r="V1423" s="395">
        <v>77.420525974792511</v>
      </c>
      <c r="W1423" s="395">
        <v>71.459145474732651</v>
      </c>
      <c r="X1423" s="395">
        <v>0</v>
      </c>
      <c r="Y1423" s="395">
        <v>0</v>
      </c>
      <c r="Z1423" s="395"/>
      <c r="AA1423" s="395">
        <v>6.605526355929924</v>
      </c>
      <c r="AB1423" s="395">
        <v>0.53732787210993938</v>
      </c>
      <c r="AC1423" s="395">
        <v>2.2752000935855263</v>
      </c>
      <c r="AD1423" s="395">
        <v>8.4470606809439754</v>
      </c>
      <c r="AE1423" s="395">
        <v>8.6317101853821132</v>
      </c>
      <c r="AF1423" s="395"/>
      <c r="AG1423" s="395"/>
      <c r="AH1423" s="395"/>
      <c r="AI1423" s="395"/>
      <c r="AJ1423" s="395"/>
      <c r="AK1423" s="395"/>
      <c r="AL1423" s="395"/>
      <c r="AM1423" s="395"/>
      <c r="AN1423" s="395"/>
      <c r="AO1423" s="395"/>
      <c r="AP1423" s="395"/>
    </row>
    <row r="1424" spans="1:42">
      <c r="A1424" s="395">
        <v>10</v>
      </c>
      <c r="B1424" s="395">
        <v>708</v>
      </c>
      <c r="C1424" s="395">
        <v>1998</v>
      </c>
      <c r="D1424" s="395">
        <v>99</v>
      </c>
      <c r="E1424" s="395">
        <v>99</v>
      </c>
      <c r="F1424" s="395">
        <v>99</v>
      </c>
      <c r="G1424" s="395">
        <v>99</v>
      </c>
      <c r="H1424" s="395">
        <v>99</v>
      </c>
      <c r="I1424" s="395">
        <v>99</v>
      </c>
      <c r="J1424" s="395">
        <v>999</v>
      </c>
      <c r="K1424" s="395">
        <v>99</v>
      </c>
      <c r="L1424" s="395">
        <v>99</v>
      </c>
      <c r="M1424" s="395">
        <v>53</v>
      </c>
      <c r="N1424" s="395">
        <v>99</v>
      </c>
      <c r="O1424" s="395">
        <v>99</v>
      </c>
      <c r="P1424" s="395">
        <v>9999</v>
      </c>
      <c r="Q1424" s="395">
        <v>5392</v>
      </c>
      <c r="R1424" s="395">
        <v>136614.5</v>
      </c>
      <c r="S1424" s="395">
        <v>136617.5</v>
      </c>
      <c r="T1424" s="395">
        <v>11.000889363866937</v>
      </c>
      <c r="U1424" s="395">
        <v>53.002909583325689</v>
      </c>
      <c r="V1424" s="395">
        <v>77.308018372462797</v>
      </c>
      <c r="W1424" s="395">
        <v>71.354652373232241</v>
      </c>
      <c r="X1424" s="395">
        <v>0</v>
      </c>
      <c r="Y1424" s="395">
        <v>0</v>
      </c>
      <c r="Z1424" s="395"/>
      <c r="AA1424" s="395">
        <v>6.5836960142640724</v>
      </c>
      <c r="AB1424" s="395">
        <v>0.45719681967956721</v>
      </c>
      <c r="AC1424" s="395">
        <v>1.7022491490681699</v>
      </c>
      <c r="AD1424" s="395">
        <v>11.117901950675449</v>
      </c>
      <c r="AE1424" s="395">
        <v>11.344352707246856</v>
      </c>
      <c r="AF1424" s="395"/>
      <c r="AG1424" s="395"/>
      <c r="AH1424" s="395"/>
      <c r="AI1424" s="395"/>
      <c r="AJ1424" s="395"/>
      <c r="AK1424" s="395"/>
      <c r="AL1424" s="395"/>
      <c r="AM1424" s="395"/>
      <c r="AN1424" s="395"/>
      <c r="AO1424" s="395"/>
      <c r="AP1424" s="395"/>
    </row>
    <row r="1425" spans="1:42">
      <c r="A1425" s="395">
        <v>10</v>
      </c>
      <c r="B1425" s="395">
        <v>709</v>
      </c>
      <c r="C1425" s="395">
        <v>1998</v>
      </c>
      <c r="D1425" s="395">
        <v>99</v>
      </c>
      <c r="E1425" s="395">
        <v>99</v>
      </c>
      <c r="F1425" s="395">
        <v>99</v>
      </c>
      <c r="G1425" s="395">
        <v>99</v>
      </c>
      <c r="H1425" s="395">
        <v>99</v>
      </c>
      <c r="I1425" s="395">
        <v>99</v>
      </c>
      <c r="J1425" s="395">
        <v>999</v>
      </c>
      <c r="K1425" s="395">
        <v>99</v>
      </c>
      <c r="L1425" s="395">
        <v>99</v>
      </c>
      <c r="M1425" s="395">
        <v>54</v>
      </c>
      <c r="N1425" s="395">
        <v>99</v>
      </c>
      <c r="O1425" s="395">
        <v>99</v>
      </c>
      <c r="P1425" s="395">
        <v>9999</v>
      </c>
      <c r="Q1425" s="395">
        <v>5493</v>
      </c>
      <c r="R1425" s="395">
        <v>163046.5</v>
      </c>
      <c r="S1425" s="395">
        <v>163052.5</v>
      </c>
      <c r="T1425" s="395">
        <v>11.001082513270752</v>
      </c>
      <c r="U1425" s="395">
        <v>54.003146225908843</v>
      </c>
      <c r="V1425" s="395">
        <v>77.170018245656493</v>
      </c>
      <c r="W1425" s="395">
        <v>71.227031875622316</v>
      </c>
      <c r="X1425" s="395">
        <v>0</v>
      </c>
      <c r="Y1425" s="395">
        <v>0</v>
      </c>
      <c r="Z1425" s="395"/>
      <c r="AA1425" s="395">
        <v>6.684924439139686</v>
      </c>
      <c r="AB1425" s="395">
        <v>0.5751874426666832</v>
      </c>
      <c r="AC1425" s="395">
        <v>2.5391532030752275</v>
      </c>
      <c r="AD1425" s="395">
        <v>13.268979503645689</v>
      </c>
      <c r="AE1425" s="395">
        <v>13.515228769896138</v>
      </c>
      <c r="AF1425" s="395"/>
      <c r="AG1425" s="395"/>
      <c r="AH1425" s="395"/>
      <c r="AI1425" s="395"/>
      <c r="AJ1425" s="395"/>
      <c r="AK1425" s="395"/>
      <c r="AL1425" s="395"/>
      <c r="AM1425" s="395"/>
      <c r="AN1425" s="395"/>
      <c r="AO1425" s="395"/>
      <c r="AP1425" s="395"/>
    </row>
    <row r="1426" spans="1:42">
      <c r="A1426" s="395">
        <v>10</v>
      </c>
      <c r="B1426" s="395">
        <v>710</v>
      </c>
      <c r="C1426" s="395">
        <v>1998</v>
      </c>
      <c r="D1426" s="395">
        <v>99</v>
      </c>
      <c r="E1426" s="395">
        <v>99</v>
      </c>
      <c r="F1426" s="395">
        <v>99</v>
      </c>
      <c r="G1426" s="395">
        <v>99</v>
      </c>
      <c r="H1426" s="395">
        <v>99</v>
      </c>
      <c r="I1426" s="395">
        <v>99</v>
      </c>
      <c r="J1426" s="395">
        <v>999</v>
      </c>
      <c r="K1426" s="395">
        <v>99</v>
      </c>
      <c r="L1426" s="395">
        <v>99</v>
      </c>
      <c r="M1426" s="395">
        <v>55</v>
      </c>
      <c r="N1426" s="395">
        <v>99</v>
      </c>
      <c r="O1426" s="395">
        <v>99</v>
      </c>
      <c r="P1426" s="395">
        <v>9999</v>
      </c>
      <c r="Q1426" s="395">
        <v>5523</v>
      </c>
      <c r="R1426" s="395">
        <v>172151.5</v>
      </c>
      <c r="S1426" s="395">
        <v>172169.5</v>
      </c>
      <c r="T1426" s="395">
        <v>14.000650589742184</v>
      </c>
      <c r="U1426" s="395">
        <v>54.997284652624302</v>
      </c>
      <c r="V1426" s="395">
        <v>77.015068871083983</v>
      </c>
      <c r="W1426" s="395">
        <v>71.08405402524798</v>
      </c>
      <c r="X1426" s="395">
        <v>0</v>
      </c>
      <c r="Y1426" s="395">
        <v>0</v>
      </c>
      <c r="Z1426" s="395"/>
      <c r="AA1426" s="395">
        <v>6.7460783608177488</v>
      </c>
      <c r="AB1426" s="395">
        <v>0.88753004251563827</v>
      </c>
      <c r="AC1426" s="395">
        <v>7.2327415089166145</v>
      </c>
      <c r="AD1426" s="395">
        <v>14.009958662233544</v>
      </c>
      <c r="AE1426" s="395">
        <v>14.242279313694324</v>
      </c>
      <c r="AF1426" s="395"/>
      <c r="AG1426" s="395"/>
      <c r="AH1426" s="395"/>
      <c r="AI1426" s="395"/>
      <c r="AJ1426" s="395"/>
      <c r="AK1426" s="395"/>
      <c r="AL1426" s="395"/>
      <c r="AM1426" s="395"/>
      <c r="AN1426" s="395"/>
      <c r="AO1426" s="395"/>
      <c r="AP1426" s="395"/>
    </row>
    <row r="1427" spans="1:42">
      <c r="A1427" s="395">
        <v>10</v>
      </c>
      <c r="B1427" s="395">
        <v>711</v>
      </c>
      <c r="C1427" s="395">
        <v>1998</v>
      </c>
      <c r="D1427" s="395">
        <v>99</v>
      </c>
      <c r="E1427" s="395">
        <v>99</v>
      </c>
      <c r="F1427" s="395">
        <v>99</v>
      </c>
      <c r="G1427" s="395">
        <v>99</v>
      </c>
      <c r="H1427" s="395">
        <v>99</v>
      </c>
      <c r="I1427" s="395">
        <v>99</v>
      </c>
      <c r="J1427" s="395">
        <v>999</v>
      </c>
      <c r="K1427" s="395">
        <v>99</v>
      </c>
      <c r="L1427" s="395">
        <v>99</v>
      </c>
      <c r="M1427" s="395">
        <v>56</v>
      </c>
      <c r="N1427" s="395">
        <v>99</v>
      </c>
      <c r="O1427" s="395">
        <v>99</v>
      </c>
      <c r="P1427" s="395">
        <v>9999</v>
      </c>
      <c r="Q1427" s="395">
        <v>5446</v>
      </c>
      <c r="R1427" s="395">
        <v>159573.75</v>
      </c>
      <c r="S1427" s="395">
        <v>159587.75</v>
      </c>
      <c r="T1427" s="395">
        <v>14.000880470628784</v>
      </c>
      <c r="U1427" s="395">
        <v>55.998684109525954</v>
      </c>
      <c r="V1427" s="395">
        <v>76.992556759525442</v>
      </c>
      <c r="W1427" s="395">
        <v>71.063847068462508</v>
      </c>
      <c r="X1427" s="395">
        <v>0</v>
      </c>
      <c r="Y1427" s="395">
        <v>0</v>
      </c>
      <c r="Z1427" s="395"/>
      <c r="AA1427" s="395">
        <v>6.7666154755697638</v>
      </c>
      <c r="AB1427" s="395">
        <v>0.86128368826376867</v>
      </c>
      <c r="AC1427" s="395">
        <v>6.3122229065163378</v>
      </c>
      <c r="AD1427" s="395">
        <v>12.986361670258985</v>
      </c>
      <c r="AE1427" s="395">
        <v>13.197733620600598</v>
      </c>
      <c r="AF1427" s="395"/>
      <c r="AG1427" s="395"/>
      <c r="AH1427" s="395"/>
      <c r="AI1427" s="395"/>
      <c r="AJ1427" s="395"/>
      <c r="AK1427" s="395"/>
      <c r="AL1427" s="395"/>
      <c r="AM1427" s="395"/>
      <c r="AN1427" s="395"/>
      <c r="AO1427" s="395"/>
      <c r="AP1427" s="395"/>
    </row>
    <row r="1428" spans="1:42">
      <c r="A1428" s="395">
        <v>10</v>
      </c>
      <c r="B1428" s="395">
        <v>712</v>
      </c>
      <c r="C1428" s="395">
        <v>1998</v>
      </c>
      <c r="D1428" s="395">
        <v>99</v>
      </c>
      <c r="E1428" s="395">
        <v>99</v>
      </c>
      <c r="F1428" s="395">
        <v>99</v>
      </c>
      <c r="G1428" s="395">
        <v>99</v>
      </c>
      <c r="H1428" s="395">
        <v>99</v>
      </c>
      <c r="I1428" s="395">
        <v>99</v>
      </c>
      <c r="J1428" s="395">
        <v>999</v>
      </c>
      <c r="K1428" s="395">
        <v>99</v>
      </c>
      <c r="L1428" s="395">
        <v>99</v>
      </c>
      <c r="M1428" s="395">
        <v>57</v>
      </c>
      <c r="N1428" s="395">
        <v>99</v>
      </c>
      <c r="O1428" s="395">
        <v>99</v>
      </c>
      <c r="P1428" s="395">
        <v>9999</v>
      </c>
      <c r="Q1428" s="395">
        <v>5299</v>
      </c>
      <c r="R1428" s="395">
        <v>126424.75</v>
      </c>
      <c r="S1428" s="395">
        <v>126436.75</v>
      </c>
      <c r="T1428" s="395">
        <v>14.00084239834368</v>
      </c>
      <c r="U1428" s="395">
        <v>56.998309431395519</v>
      </c>
      <c r="V1428" s="395">
        <v>77.031651003368481</v>
      </c>
      <c r="W1428" s="395">
        <v>71.099313044664882</v>
      </c>
      <c r="X1428" s="395">
        <v>0</v>
      </c>
      <c r="Y1428" s="395">
        <v>0</v>
      </c>
      <c r="Z1428" s="395"/>
      <c r="AA1428" s="395">
        <v>6.8450201820888656</v>
      </c>
      <c r="AB1428" s="395">
        <v>0.86448896448869061</v>
      </c>
      <c r="AC1428" s="395">
        <v>6.3865409471514729</v>
      </c>
      <c r="AD1428" s="395">
        <v>10.288644138350289</v>
      </c>
      <c r="AE1428" s="395">
        <v>10.461400308557762</v>
      </c>
      <c r="AF1428" s="395"/>
      <c r="AG1428" s="395"/>
      <c r="AH1428" s="395"/>
      <c r="AI1428" s="395"/>
      <c r="AJ1428" s="395"/>
      <c r="AK1428" s="395"/>
      <c r="AL1428" s="395"/>
      <c r="AM1428" s="395"/>
      <c r="AN1428" s="395"/>
      <c r="AO1428" s="395"/>
      <c r="AP1428" s="395"/>
    </row>
    <row r="1429" spans="1:42">
      <c r="A1429" s="395">
        <v>10</v>
      </c>
      <c r="B1429" s="395">
        <v>713</v>
      </c>
      <c r="C1429" s="395">
        <v>1998</v>
      </c>
      <c r="D1429" s="395">
        <v>99</v>
      </c>
      <c r="E1429" s="395">
        <v>99</v>
      </c>
      <c r="F1429" s="395">
        <v>99</v>
      </c>
      <c r="G1429" s="395">
        <v>99</v>
      </c>
      <c r="H1429" s="395">
        <v>99</v>
      </c>
      <c r="I1429" s="395">
        <v>99</v>
      </c>
      <c r="J1429" s="395">
        <v>999</v>
      </c>
      <c r="K1429" s="395">
        <v>99</v>
      </c>
      <c r="L1429" s="395">
        <v>99</v>
      </c>
      <c r="M1429" s="395">
        <v>58</v>
      </c>
      <c r="N1429" s="395">
        <v>99</v>
      </c>
      <c r="O1429" s="395">
        <v>99</v>
      </c>
      <c r="P1429" s="395">
        <v>9999</v>
      </c>
      <c r="Q1429" s="395">
        <v>5052</v>
      </c>
      <c r="R1429" s="395">
        <v>84410.25</v>
      </c>
      <c r="S1429" s="395">
        <v>84417.25</v>
      </c>
      <c r="T1429" s="395">
        <v>14.000787819014873</v>
      </c>
      <c r="U1429" s="395">
        <v>57.99845410742472</v>
      </c>
      <c r="V1429" s="395">
        <v>77.112368621342171</v>
      </c>
      <c r="W1429" s="395">
        <v>71.174716237499212</v>
      </c>
      <c r="X1429" s="395">
        <v>0</v>
      </c>
      <c r="Y1429" s="395">
        <v>0</v>
      </c>
      <c r="Z1429" s="395"/>
      <c r="AA1429" s="395">
        <v>6.945960395706007</v>
      </c>
      <c r="AB1429" s="395">
        <v>0.8605448326803018</v>
      </c>
      <c r="AC1429" s="395">
        <v>6.035036324519492</v>
      </c>
      <c r="AD1429" s="395">
        <v>6.869438332914898</v>
      </c>
      <c r="AE1429" s="395">
        <v>6.992106537199902</v>
      </c>
      <c r="AF1429" s="395"/>
      <c r="AG1429" s="395"/>
      <c r="AH1429" s="395"/>
      <c r="AI1429" s="395"/>
      <c r="AJ1429" s="395"/>
      <c r="AK1429" s="395"/>
      <c r="AL1429" s="395"/>
      <c r="AM1429" s="395"/>
      <c r="AN1429" s="395"/>
      <c r="AO1429" s="395"/>
      <c r="AP1429" s="395"/>
    </row>
    <row r="1430" spans="1:42">
      <c r="A1430" s="395">
        <v>10</v>
      </c>
      <c r="B1430" s="395">
        <v>714</v>
      </c>
      <c r="C1430" s="395">
        <v>1998</v>
      </c>
      <c r="D1430" s="395">
        <v>99</v>
      </c>
      <c r="E1430" s="395">
        <v>99</v>
      </c>
      <c r="F1430" s="395">
        <v>99</v>
      </c>
      <c r="G1430" s="395">
        <v>99</v>
      </c>
      <c r="H1430" s="395">
        <v>99</v>
      </c>
      <c r="I1430" s="395">
        <v>99</v>
      </c>
      <c r="J1430" s="395">
        <v>999</v>
      </c>
      <c r="K1430" s="395">
        <v>99</v>
      </c>
      <c r="L1430" s="395">
        <v>99</v>
      </c>
      <c r="M1430" s="395">
        <v>59</v>
      </c>
      <c r="N1430" s="395">
        <v>99</v>
      </c>
      <c r="O1430" s="395">
        <v>99</v>
      </c>
      <c r="P1430" s="395">
        <v>9999</v>
      </c>
      <c r="Q1430" s="395">
        <v>4551</v>
      </c>
      <c r="R1430" s="395">
        <v>46152</v>
      </c>
      <c r="S1430" s="395">
        <v>46153</v>
      </c>
      <c r="T1430" s="395">
        <v>14.000606690934299</v>
      </c>
      <c r="U1430" s="395">
        <v>59.00127835676988</v>
      </c>
      <c r="V1430" s="395">
        <v>77.318692176023248</v>
      </c>
      <c r="W1430" s="395">
        <v>71.365152878469686</v>
      </c>
      <c r="X1430" s="395">
        <v>0</v>
      </c>
      <c r="Y1430" s="395">
        <v>0</v>
      </c>
      <c r="Z1430" s="395"/>
      <c r="AA1430" s="395">
        <v>7.0630983506125613</v>
      </c>
      <c r="AB1430" s="395">
        <v>0.52587978380955513</v>
      </c>
      <c r="AC1430" s="395">
        <v>3.0468912502906509</v>
      </c>
      <c r="AD1430" s="395">
        <v>3.7559220348321247</v>
      </c>
      <c r="AE1430" s="395">
        <v>3.8329859615011319</v>
      </c>
      <c r="AF1430" s="395"/>
      <c r="AG1430" s="395"/>
      <c r="AH1430" s="395"/>
      <c r="AI1430" s="395"/>
      <c r="AJ1430" s="395"/>
      <c r="AK1430" s="395"/>
      <c r="AL1430" s="395"/>
      <c r="AM1430" s="395"/>
      <c r="AN1430" s="395"/>
      <c r="AO1430" s="395"/>
      <c r="AP1430" s="395"/>
    </row>
    <row r="1431" spans="1:42">
      <c r="A1431" s="395">
        <v>10</v>
      </c>
      <c r="B1431" s="395">
        <v>715</v>
      </c>
      <c r="C1431" s="395">
        <v>1998</v>
      </c>
      <c r="D1431" s="395">
        <v>99</v>
      </c>
      <c r="E1431" s="395">
        <v>99</v>
      </c>
      <c r="F1431" s="395">
        <v>99</v>
      </c>
      <c r="G1431" s="395">
        <v>99</v>
      </c>
      <c r="H1431" s="395">
        <v>99</v>
      </c>
      <c r="I1431" s="395">
        <v>99</v>
      </c>
      <c r="J1431" s="395">
        <v>999</v>
      </c>
      <c r="K1431" s="395">
        <v>99</v>
      </c>
      <c r="L1431" s="395">
        <v>99</v>
      </c>
      <c r="M1431" s="395">
        <v>60</v>
      </c>
      <c r="N1431" s="395">
        <v>99</v>
      </c>
      <c r="O1431" s="395">
        <v>99</v>
      </c>
      <c r="P1431" s="395">
        <v>9999</v>
      </c>
      <c r="Q1431" s="395">
        <v>3818</v>
      </c>
      <c r="R1431" s="395">
        <v>20100.25</v>
      </c>
      <c r="S1431" s="395">
        <v>20100.25</v>
      </c>
      <c r="T1431" s="395">
        <v>17.000883073593613</v>
      </c>
      <c r="U1431" s="395">
        <v>60.005223815624205</v>
      </c>
      <c r="V1431" s="395">
        <v>77.895379410704052</v>
      </c>
      <c r="W1431" s="395">
        <v>71.897435196079243</v>
      </c>
      <c r="X1431" s="395">
        <v>0</v>
      </c>
      <c r="Y1431" s="395">
        <v>0</v>
      </c>
      <c r="Z1431" s="395"/>
      <c r="AA1431" s="395">
        <v>7.147735800046072</v>
      </c>
      <c r="AB1431" s="395">
        <v>0.53249532787239884</v>
      </c>
      <c r="AC1431" s="395">
        <v>1.2366122026403987</v>
      </c>
      <c r="AD1431" s="395">
        <v>1.6357898223399725</v>
      </c>
      <c r="AE1431" s="395">
        <v>1.6817674759341401</v>
      </c>
      <c r="AF1431" s="395"/>
      <c r="AG1431" s="395"/>
      <c r="AH1431" s="395"/>
      <c r="AI1431" s="395"/>
      <c r="AJ1431" s="395"/>
      <c r="AK1431" s="395"/>
      <c r="AL1431" s="395"/>
      <c r="AM1431" s="395"/>
      <c r="AN1431" s="395"/>
      <c r="AO1431" s="395"/>
      <c r="AP1431" s="395"/>
    </row>
    <row r="1432" spans="1:42">
      <c r="A1432" s="395">
        <v>10</v>
      </c>
      <c r="B1432" s="395">
        <v>716</v>
      </c>
      <c r="C1432" s="395">
        <v>1998</v>
      </c>
      <c r="D1432" s="395">
        <v>99</v>
      </c>
      <c r="E1432" s="395">
        <v>99</v>
      </c>
      <c r="F1432" s="395">
        <v>99</v>
      </c>
      <c r="G1432" s="395">
        <v>99</v>
      </c>
      <c r="H1432" s="395">
        <v>99</v>
      </c>
      <c r="I1432" s="395">
        <v>99</v>
      </c>
      <c r="J1432" s="395">
        <v>999</v>
      </c>
      <c r="K1432" s="395">
        <v>99</v>
      </c>
      <c r="L1432" s="395">
        <v>99</v>
      </c>
      <c r="M1432" s="395">
        <v>61</v>
      </c>
      <c r="N1432" s="395">
        <v>99</v>
      </c>
      <c r="O1432" s="395">
        <v>99</v>
      </c>
      <c r="P1432" s="395">
        <v>9999</v>
      </c>
      <c r="Q1432" s="395">
        <v>2568</v>
      </c>
      <c r="R1432" s="395">
        <v>7146</v>
      </c>
      <c r="S1432" s="395">
        <v>7147</v>
      </c>
      <c r="T1432" s="395">
        <v>17</v>
      </c>
      <c r="U1432" s="395">
        <v>60.991464950328819</v>
      </c>
      <c r="V1432" s="395">
        <v>78.480439345179775</v>
      </c>
      <c r="W1432" s="395">
        <v>72.437445515601055</v>
      </c>
      <c r="X1432" s="395">
        <v>0</v>
      </c>
      <c r="Y1432" s="395">
        <v>0</v>
      </c>
      <c r="Z1432" s="395"/>
      <c r="AA1432" s="395">
        <v>7.4350226904683714</v>
      </c>
      <c r="AB1432" s="395">
        <v>1.0203936558073281</v>
      </c>
      <c r="AC1432" s="395">
        <v>8.1492779666384809</v>
      </c>
      <c r="AD1432" s="395">
        <v>0.58155267075988815</v>
      </c>
      <c r="AE1432" s="395">
        <v>0.60247357198692497</v>
      </c>
      <c r="AF1432" s="395"/>
      <c r="AG1432" s="395"/>
      <c r="AH1432" s="395"/>
      <c r="AI1432" s="395"/>
      <c r="AJ1432" s="395"/>
      <c r="AK1432" s="395"/>
      <c r="AL1432" s="395"/>
      <c r="AM1432" s="395"/>
      <c r="AN1432" s="395"/>
      <c r="AO1432" s="395"/>
      <c r="AP1432" s="395"/>
    </row>
    <row r="1433" spans="1:42">
      <c r="A1433" s="395">
        <v>10</v>
      </c>
      <c r="B1433" s="395">
        <v>717</v>
      </c>
      <c r="C1433" s="395">
        <v>1998</v>
      </c>
      <c r="D1433" s="395">
        <v>99</v>
      </c>
      <c r="E1433" s="395">
        <v>99</v>
      </c>
      <c r="F1433" s="395">
        <v>99</v>
      </c>
      <c r="G1433" s="395">
        <v>99</v>
      </c>
      <c r="H1433" s="395">
        <v>99</v>
      </c>
      <c r="I1433" s="395">
        <v>99</v>
      </c>
      <c r="J1433" s="395">
        <v>999</v>
      </c>
      <c r="K1433" s="395">
        <v>99</v>
      </c>
      <c r="L1433" s="395">
        <v>99</v>
      </c>
      <c r="M1433" s="395">
        <v>62</v>
      </c>
      <c r="N1433" s="395">
        <v>99</v>
      </c>
      <c r="O1433" s="395">
        <v>99</v>
      </c>
      <c r="P1433" s="395">
        <v>9999</v>
      </c>
      <c r="Q1433" s="395">
        <v>1312</v>
      </c>
      <c r="R1433" s="395">
        <v>2280</v>
      </c>
      <c r="S1433" s="395">
        <v>2280</v>
      </c>
      <c r="T1433" s="395">
        <v>17</v>
      </c>
      <c r="U1433" s="395">
        <v>62</v>
      </c>
      <c r="V1433" s="395">
        <v>78.947982456140238</v>
      </c>
      <c r="W1433" s="395">
        <v>72.868987807017561</v>
      </c>
      <c r="X1433" s="395">
        <v>0</v>
      </c>
      <c r="Y1433" s="395">
        <v>0</v>
      </c>
      <c r="Z1433" s="395"/>
      <c r="AA1433" s="395">
        <v>7.8227590201646562</v>
      </c>
      <c r="AB1433" s="395">
        <v>0</v>
      </c>
      <c r="AC1433" s="395"/>
      <c r="AD1433" s="395">
        <v>0.18554997051952776</v>
      </c>
      <c r="AE1433" s="395">
        <v>0.19334309934672295</v>
      </c>
      <c r="AF1433" s="395"/>
      <c r="AG1433" s="395"/>
      <c r="AH1433" s="395"/>
      <c r="AI1433" s="395"/>
      <c r="AJ1433" s="395"/>
      <c r="AK1433" s="395"/>
      <c r="AL1433" s="395"/>
      <c r="AM1433" s="395"/>
      <c r="AN1433" s="395"/>
      <c r="AO1433" s="395"/>
      <c r="AP1433" s="395"/>
    </row>
    <row r="1434" spans="1:42">
      <c r="A1434" s="395">
        <v>10</v>
      </c>
      <c r="B1434" s="395">
        <v>718</v>
      </c>
      <c r="C1434" s="395">
        <v>1998</v>
      </c>
      <c r="D1434" s="395">
        <v>99</v>
      </c>
      <c r="E1434" s="395">
        <v>99</v>
      </c>
      <c r="F1434" s="395">
        <v>99</v>
      </c>
      <c r="G1434" s="395">
        <v>99</v>
      </c>
      <c r="H1434" s="395">
        <v>99</v>
      </c>
      <c r="I1434" s="395">
        <v>99</v>
      </c>
      <c r="J1434" s="395">
        <v>999</v>
      </c>
      <c r="K1434" s="395">
        <v>99</v>
      </c>
      <c r="L1434" s="395">
        <v>99</v>
      </c>
      <c r="M1434" s="395">
        <v>63</v>
      </c>
      <c r="N1434" s="395">
        <v>99</v>
      </c>
      <c r="O1434" s="395">
        <v>99</v>
      </c>
      <c r="P1434" s="395">
        <v>9999</v>
      </c>
      <c r="Q1434" s="395">
        <v>561</v>
      </c>
      <c r="R1434" s="395">
        <v>752</v>
      </c>
      <c r="S1434" s="395">
        <v>752</v>
      </c>
      <c r="T1434" s="395">
        <v>16.996010638297872</v>
      </c>
      <c r="U1434" s="395">
        <v>63</v>
      </c>
      <c r="V1434" s="395">
        <v>78.61808510638302</v>
      </c>
      <c r="W1434" s="395">
        <v>72.564492553191499</v>
      </c>
      <c r="X1434" s="395">
        <v>0</v>
      </c>
      <c r="Y1434" s="395">
        <v>0</v>
      </c>
      <c r="Z1434" s="395"/>
      <c r="AA1434" s="395">
        <v>7.8167344888446868</v>
      </c>
      <c r="AB1434" s="395">
        <v>0</v>
      </c>
      <c r="AC1434" s="395"/>
      <c r="AD1434" s="395">
        <v>6.1198937645037206E-2</v>
      </c>
      <c r="AE1434" s="395">
        <v>6.3502832243847757E-2</v>
      </c>
      <c r="AF1434" s="395"/>
      <c r="AG1434" s="395"/>
      <c r="AH1434" s="395"/>
      <c r="AI1434" s="395"/>
      <c r="AJ1434" s="395"/>
      <c r="AK1434" s="395"/>
      <c r="AL1434" s="395"/>
      <c r="AM1434" s="395"/>
      <c r="AN1434" s="395"/>
      <c r="AO1434" s="395"/>
      <c r="AP1434" s="395"/>
    </row>
    <row r="1435" spans="1:42">
      <c r="A1435" s="395">
        <v>10</v>
      </c>
      <c r="B1435" s="395">
        <v>719</v>
      </c>
      <c r="C1435" s="395">
        <v>1998</v>
      </c>
      <c r="D1435" s="395">
        <v>99</v>
      </c>
      <c r="E1435" s="395">
        <v>99</v>
      </c>
      <c r="F1435" s="395">
        <v>99</v>
      </c>
      <c r="G1435" s="395">
        <v>99</v>
      </c>
      <c r="H1435" s="395">
        <v>99</v>
      </c>
      <c r="I1435" s="395">
        <v>99</v>
      </c>
      <c r="J1435" s="395">
        <v>999</v>
      </c>
      <c r="K1435" s="395">
        <v>99</v>
      </c>
      <c r="L1435" s="395">
        <v>99</v>
      </c>
      <c r="M1435" s="395">
        <v>64</v>
      </c>
      <c r="N1435" s="395">
        <v>99</v>
      </c>
      <c r="O1435" s="395">
        <v>99</v>
      </c>
      <c r="P1435" s="395">
        <v>9999</v>
      </c>
      <c r="Q1435" s="395">
        <v>261</v>
      </c>
      <c r="R1435" s="395">
        <v>298.5</v>
      </c>
      <c r="S1435" s="395">
        <v>298.5</v>
      </c>
      <c r="T1435" s="395">
        <v>17.028475711892796</v>
      </c>
      <c r="U1435" s="395">
        <v>64.10720268006699</v>
      </c>
      <c r="V1435" s="395">
        <v>79.074706867671622</v>
      </c>
      <c r="W1435" s="395">
        <v>72.985954438860986</v>
      </c>
      <c r="X1435" s="395">
        <v>0</v>
      </c>
      <c r="Y1435" s="395">
        <v>0</v>
      </c>
      <c r="Z1435" s="395"/>
      <c r="AA1435" s="395">
        <v>7.8700601644329984</v>
      </c>
      <c r="AB1435" s="395">
        <v>2.6171509527870955</v>
      </c>
      <c r="AC1435" s="395">
        <v>5.5367192036330604</v>
      </c>
      <c r="AD1435" s="395">
        <v>2.4292397456175004E-2</v>
      </c>
      <c r="AE1435" s="395">
        <v>2.5353313076232623E-2</v>
      </c>
      <c r="AF1435" s="395"/>
      <c r="AG1435" s="395"/>
      <c r="AH1435" s="395"/>
      <c r="AI1435" s="395"/>
      <c r="AJ1435" s="395"/>
      <c r="AK1435" s="395"/>
      <c r="AL1435" s="395"/>
      <c r="AM1435" s="395"/>
      <c r="AN1435" s="395"/>
      <c r="AO1435" s="395"/>
      <c r="AP1435" s="395"/>
    </row>
    <row r="1436" spans="1:42">
      <c r="A1436" s="395">
        <v>10</v>
      </c>
      <c r="B1436" s="395">
        <v>720</v>
      </c>
      <c r="C1436" s="395">
        <v>1998</v>
      </c>
      <c r="D1436" s="395">
        <v>99</v>
      </c>
      <c r="E1436" s="395">
        <v>99</v>
      </c>
      <c r="F1436" s="395">
        <v>99</v>
      </c>
      <c r="G1436" s="395">
        <v>99</v>
      </c>
      <c r="H1436" s="395">
        <v>99</v>
      </c>
      <c r="I1436" s="395">
        <v>99</v>
      </c>
      <c r="J1436" s="395">
        <v>999</v>
      </c>
      <c r="K1436" s="395">
        <v>99</v>
      </c>
      <c r="L1436" s="395">
        <v>99</v>
      </c>
      <c r="M1436" s="395">
        <v>65</v>
      </c>
      <c r="N1436" s="395">
        <v>99</v>
      </c>
      <c r="O1436" s="395">
        <v>99</v>
      </c>
      <c r="P1436" s="395">
        <v>9999</v>
      </c>
      <c r="Q1436" s="395">
        <v>187</v>
      </c>
      <c r="R1436" s="395">
        <v>222</v>
      </c>
      <c r="S1436" s="395">
        <v>222</v>
      </c>
      <c r="T1436" s="395">
        <v>17</v>
      </c>
      <c r="U1436" s="395">
        <v>65</v>
      </c>
      <c r="V1436" s="395">
        <v>79.600900900900868</v>
      </c>
      <c r="W1436" s="395">
        <v>73.471631531531557</v>
      </c>
      <c r="X1436" s="395">
        <v>0</v>
      </c>
      <c r="Y1436" s="395">
        <v>0</v>
      </c>
      <c r="Z1436" s="395"/>
      <c r="AA1436" s="395">
        <v>9.5226859566511699</v>
      </c>
      <c r="AB1436" s="395">
        <v>0</v>
      </c>
      <c r="AC1436" s="395"/>
      <c r="AD1436" s="395">
        <v>1.8066707655848752E-2</v>
      </c>
      <c r="AE1436" s="395">
        <v>1.8981203733946964E-2</v>
      </c>
      <c r="AF1436" s="395"/>
      <c r="AG1436" s="395"/>
      <c r="AH1436" s="395"/>
      <c r="AI1436" s="395"/>
      <c r="AJ1436" s="395"/>
      <c r="AK1436" s="395"/>
      <c r="AL1436" s="395"/>
      <c r="AM1436" s="395"/>
      <c r="AN1436" s="395"/>
      <c r="AO1436" s="395"/>
      <c r="AP1436" s="395"/>
    </row>
    <row r="1437" spans="1:42">
      <c r="A1437" s="395">
        <v>10</v>
      </c>
      <c r="B1437" s="395">
        <v>721</v>
      </c>
      <c r="C1437" s="395">
        <v>1998</v>
      </c>
      <c r="D1437" s="395">
        <v>99</v>
      </c>
      <c r="E1437" s="395">
        <v>99</v>
      </c>
      <c r="F1437" s="395">
        <v>99</v>
      </c>
      <c r="G1437" s="395">
        <v>99</v>
      </c>
      <c r="H1437" s="395">
        <v>99</v>
      </c>
      <c r="I1437" s="395">
        <v>99</v>
      </c>
      <c r="J1437" s="395">
        <v>999</v>
      </c>
      <c r="K1437" s="395">
        <v>99</v>
      </c>
      <c r="L1437" s="395">
        <v>99</v>
      </c>
      <c r="M1437" s="395">
        <v>66</v>
      </c>
      <c r="N1437" s="395">
        <v>99</v>
      </c>
      <c r="O1437" s="395">
        <v>99</v>
      </c>
      <c r="P1437" s="395">
        <v>9999</v>
      </c>
      <c r="Q1437" s="395"/>
      <c r="R1437" s="395"/>
      <c r="S1437" s="395"/>
      <c r="T1437" s="395"/>
      <c r="U1437" s="395"/>
      <c r="V1437" s="395"/>
      <c r="W1437" s="395"/>
      <c r="X1437" s="395"/>
      <c r="Y1437" s="395"/>
      <c r="Z1437" s="395"/>
      <c r="AA1437" s="395"/>
      <c r="AB1437" s="395"/>
      <c r="AC1437" s="395"/>
      <c r="AD1437" s="395"/>
      <c r="AE1437" s="395"/>
      <c r="AF1437" s="395"/>
      <c r="AG1437" s="395"/>
      <c r="AH1437" s="395"/>
      <c r="AI1437" s="395"/>
      <c r="AJ1437" s="395"/>
      <c r="AK1437" s="395"/>
      <c r="AL1437" s="395"/>
      <c r="AM1437" s="395"/>
      <c r="AN1437" s="395"/>
      <c r="AO1437" s="395"/>
      <c r="AP1437" s="395"/>
    </row>
    <row r="1438" spans="1:42">
      <c r="A1438" s="395">
        <v>10</v>
      </c>
      <c r="B1438" s="395">
        <v>722</v>
      </c>
      <c r="C1438" s="395">
        <v>1998</v>
      </c>
      <c r="D1438" s="395">
        <v>99</v>
      </c>
      <c r="E1438" s="395">
        <v>99</v>
      </c>
      <c r="F1438" s="395">
        <v>99</v>
      </c>
      <c r="G1438" s="395">
        <v>99</v>
      </c>
      <c r="H1438" s="395">
        <v>99</v>
      </c>
      <c r="I1438" s="395">
        <v>99</v>
      </c>
      <c r="J1438" s="395">
        <v>999</v>
      </c>
      <c r="K1438" s="395">
        <v>99</v>
      </c>
      <c r="L1438" s="395">
        <v>99</v>
      </c>
      <c r="M1438" s="395">
        <v>67</v>
      </c>
      <c r="N1438" s="395">
        <v>99</v>
      </c>
      <c r="O1438" s="395">
        <v>99</v>
      </c>
      <c r="P1438" s="395">
        <v>9999</v>
      </c>
      <c r="Q1438" s="395"/>
      <c r="R1438" s="395"/>
      <c r="S1438" s="395"/>
      <c r="T1438" s="395"/>
      <c r="U1438" s="395"/>
      <c r="V1438" s="395"/>
      <c r="W1438" s="395"/>
      <c r="X1438" s="395"/>
      <c r="Y1438" s="395"/>
      <c r="Z1438" s="395"/>
      <c r="AA1438" s="395"/>
      <c r="AB1438" s="395"/>
      <c r="AC1438" s="395"/>
      <c r="AD1438" s="395"/>
      <c r="AE1438" s="395"/>
      <c r="AF1438" s="395"/>
      <c r="AG1438" s="395"/>
      <c r="AH1438" s="395"/>
      <c r="AI1438" s="395"/>
      <c r="AJ1438" s="395"/>
      <c r="AK1438" s="395"/>
      <c r="AL1438" s="395"/>
      <c r="AM1438" s="395"/>
      <c r="AN1438" s="395"/>
      <c r="AO1438" s="395"/>
      <c r="AP1438" s="395"/>
    </row>
    <row r="1439" spans="1:42">
      <c r="A1439" s="395">
        <v>10</v>
      </c>
      <c r="B1439" s="395">
        <v>723</v>
      </c>
      <c r="C1439" s="395">
        <v>1998</v>
      </c>
      <c r="D1439" s="395">
        <v>99</v>
      </c>
      <c r="E1439" s="395">
        <v>99</v>
      </c>
      <c r="F1439" s="395">
        <v>99</v>
      </c>
      <c r="G1439" s="395">
        <v>99</v>
      </c>
      <c r="H1439" s="395">
        <v>99</v>
      </c>
      <c r="I1439" s="395">
        <v>99</v>
      </c>
      <c r="J1439" s="395">
        <v>999</v>
      </c>
      <c r="K1439" s="395">
        <v>99</v>
      </c>
      <c r="L1439" s="395">
        <v>99</v>
      </c>
      <c r="M1439" s="395">
        <v>68</v>
      </c>
      <c r="N1439" s="395">
        <v>99</v>
      </c>
      <c r="O1439" s="395">
        <v>99</v>
      </c>
      <c r="P1439" s="395">
        <v>9999</v>
      </c>
      <c r="Q1439" s="395"/>
      <c r="R1439" s="395"/>
      <c r="S1439" s="395"/>
      <c r="T1439" s="395"/>
      <c r="U1439" s="395"/>
      <c r="V1439" s="395"/>
      <c r="W1439" s="395"/>
      <c r="X1439" s="395"/>
      <c r="Y1439" s="395"/>
      <c r="Z1439" s="395"/>
      <c r="AA1439" s="395"/>
      <c r="AB1439" s="395"/>
      <c r="AC1439" s="395"/>
      <c r="AD1439" s="395"/>
      <c r="AE1439" s="395"/>
      <c r="AF1439" s="395"/>
      <c r="AG1439" s="395"/>
      <c r="AH1439" s="395"/>
      <c r="AI1439" s="395"/>
      <c r="AJ1439" s="395"/>
      <c r="AK1439" s="395"/>
      <c r="AL1439" s="395"/>
      <c r="AM1439" s="395"/>
      <c r="AN1439" s="395"/>
      <c r="AO1439" s="395"/>
      <c r="AP1439" s="395"/>
    </row>
    <row r="1440" spans="1:42">
      <c r="A1440" s="395">
        <v>10</v>
      </c>
      <c r="B1440" s="395">
        <v>724</v>
      </c>
      <c r="C1440" s="395">
        <v>1997</v>
      </c>
      <c r="D1440" s="395">
        <v>99</v>
      </c>
      <c r="E1440" s="395">
        <v>99</v>
      </c>
      <c r="F1440" s="395">
        <v>99</v>
      </c>
      <c r="G1440" s="395">
        <v>99</v>
      </c>
      <c r="H1440" s="395">
        <v>99</v>
      </c>
      <c r="I1440" s="395">
        <v>99</v>
      </c>
      <c r="J1440" s="395">
        <v>999</v>
      </c>
      <c r="K1440" s="395">
        <v>99</v>
      </c>
      <c r="L1440" s="395">
        <v>99</v>
      </c>
      <c r="M1440" s="395">
        <v>35</v>
      </c>
      <c r="N1440" s="395">
        <v>99</v>
      </c>
      <c r="O1440" s="395">
        <v>99</v>
      </c>
      <c r="P1440" s="395">
        <v>9999</v>
      </c>
      <c r="Q1440" s="395">
        <v>24</v>
      </c>
      <c r="R1440" s="395">
        <v>30</v>
      </c>
      <c r="S1440" s="395">
        <v>30</v>
      </c>
      <c r="T1440" s="395">
        <v>2</v>
      </c>
      <c r="U1440" s="395">
        <v>35</v>
      </c>
      <c r="V1440" s="395">
        <v>75.066666666666663</v>
      </c>
      <c r="W1440" s="395">
        <v>69.286533333333352</v>
      </c>
      <c r="X1440" s="395">
        <v>0</v>
      </c>
      <c r="Y1440" s="395">
        <v>0</v>
      </c>
      <c r="Z1440" s="395"/>
      <c r="AA1440" s="395">
        <v>11.787528729504242</v>
      </c>
      <c r="AB1440" s="395">
        <v>0</v>
      </c>
      <c r="AC1440" s="395"/>
      <c r="AD1440" s="395">
        <v>2.3665380979107807E-3</v>
      </c>
      <c r="AE1440" s="395">
        <v>2.3429498039952358E-3</v>
      </c>
      <c r="AF1440" s="395"/>
      <c r="AG1440" s="395"/>
      <c r="AH1440" s="395"/>
      <c r="AI1440" s="395"/>
      <c r="AJ1440" s="395"/>
      <c r="AK1440" s="395"/>
      <c r="AL1440" s="395"/>
      <c r="AM1440" s="395"/>
      <c r="AN1440" s="395"/>
      <c r="AO1440" s="395"/>
      <c r="AP1440" s="395"/>
    </row>
    <row r="1441" spans="1:42">
      <c r="A1441" s="395">
        <v>10</v>
      </c>
      <c r="B1441" s="395">
        <v>725</v>
      </c>
      <c r="C1441" s="395">
        <v>1997</v>
      </c>
      <c r="D1441" s="395">
        <v>99</v>
      </c>
      <c r="E1441" s="395">
        <v>99</v>
      </c>
      <c r="F1441" s="395">
        <v>99</v>
      </c>
      <c r="G1441" s="395">
        <v>99</v>
      </c>
      <c r="H1441" s="395">
        <v>99</v>
      </c>
      <c r="I1441" s="395">
        <v>99</v>
      </c>
      <c r="J1441" s="395">
        <v>999</v>
      </c>
      <c r="K1441" s="395">
        <v>99</v>
      </c>
      <c r="L1441" s="395">
        <v>99</v>
      </c>
      <c r="M1441" s="395">
        <v>36</v>
      </c>
      <c r="N1441" s="395">
        <v>99</v>
      </c>
      <c r="O1441" s="395">
        <v>99</v>
      </c>
      <c r="P1441" s="395">
        <v>9999</v>
      </c>
      <c r="Q1441" s="395">
        <v>21</v>
      </c>
      <c r="R1441" s="395">
        <v>26</v>
      </c>
      <c r="S1441" s="395">
        <v>26</v>
      </c>
      <c r="T1441" s="395">
        <v>2</v>
      </c>
      <c r="U1441" s="395">
        <v>36</v>
      </c>
      <c r="V1441" s="395">
        <v>77.380769230769246</v>
      </c>
      <c r="W1441" s="395">
        <v>71.422450000000012</v>
      </c>
      <c r="X1441" s="395">
        <v>0</v>
      </c>
      <c r="Y1441" s="395">
        <v>0</v>
      </c>
      <c r="Z1441" s="395"/>
      <c r="AA1441" s="395">
        <v>12.130071565431878</v>
      </c>
      <c r="AB1441" s="395">
        <v>0</v>
      </c>
      <c r="AC1441" s="395"/>
      <c r="AD1441" s="395">
        <v>2.0509996848560095E-3</v>
      </c>
      <c r="AE1441" s="395">
        <v>2.0931530686758501E-3</v>
      </c>
      <c r="AF1441" s="395"/>
      <c r="AG1441" s="395"/>
      <c r="AH1441" s="395"/>
      <c r="AI1441" s="395"/>
      <c r="AJ1441" s="395"/>
      <c r="AK1441" s="395"/>
      <c r="AL1441" s="395"/>
      <c r="AM1441" s="395"/>
      <c r="AN1441" s="395"/>
      <c r="AO1441" s="395"/>
      <c r="AP1441" s="395"/>
    </row>
    <row r="1442" spans="1:42">
      <c r="A1442" s="395">
        <v>10</v>
      </c>
      <c r="B1442" s="395">
        <v>726</v>
      </c>
      <c r="C1442" s="395">
        <v>1997</v>
      </c>
      <c r="D1442" s="395">
        <v>99</v>
      </c>
      <c r="E1442" s="395">
        <v>99</v>
      </c>
      <c r="F1442" s="395">
        <v>99</v>
      </c>
      <c r="G1442" s="395">
        <v>99</v>
      </c>
      <c r="H1442" s="395">
        <v>99</v>
      </c>
      <c r="I1442" s="395">
        <v>99</v>
      </c>
      <c r="J1442" s="395">
        <v>999</v>
      </c>
      <c r="K1442" s="395">
        <v>99</v>
      </c>
      <c r="L1442" s="395">
        <v>99</v>
      </c>
      <c r="M1442" s="395">
        <v>37</v>
      </c>
      <c r="N1442" s="395">
        <v>99</v>
      </c>
      <c r="O1442" s="395">
        <v>99</v>
      </c>
      <c r="P1442" s="395">
        <v>9999</v>
      </c>
      <c r="Q1442" s="395">
        <v>29</v>
      </c>
      <c r="R1442" s="395">
        <v>30</v>
      </c>
      <c r="S1442" s="395">
        <v>30</v>
      </c>
      <c r="T1442" s="395">
        <v>2.4</v>
      </c>
      <c r="U1442" s="395">
        <v>37</v>
      </c>
      <c r="V1442" s="395">
        <v>78.583333333333314</v>
      </c>
      <c r="W1442" s="395">
        <v>72.532416666666691</v>
      </c>
      <c r="X1442" s="395">
        <v>0</v>
      </c>
      <c r="Y1442" s="395">
        <v>0</v>
      </c>
      <c r="Z1442" s="395"/>
      <c r="AA1442" s="395">
        <v>6.608580451609039</v>
      </c>
      <c r="AB1442" s="395">
        <v>0</v>
      </c>
      <c r="AC1442" s="395"/>
      <c r="AD1442" s="395">
        <v>2.3665380979107807E-3</v>
      </c>
      <c r="AE1442" s="395">
        <v>2.4527105519177475E-3</v>
      </c>
      <c r="AF1442" s="395"/>
      <c r="AG1442" s="395"/>
      <c r="AH1442" s="395"/>
      <c r="AI1442" s="395"/>
      <c r="AJ1442" s="395"/>
      <c r="AK1442" s="395"/>
      <c r="AL1442" s="395"/>
      <c r="AM1442" s="395"/>
      <c r="AN1442" s="395"/>
      <c r="AO1442" s="395"/>
      <c r="AP1442" s="395"/>
    </row>
    <row r="1443" spans="1:42">
      <c r="A1443" s="395">
        <v>10</v>
      </c>
      <c r="B1443" s="395">
        <v>727</v>
      </c>
      <c r="C1443" s="395">
        <v>1997</v>
      </c>
      <c r="D1443" s="395">
        <v>99</v>
      </c>
      <c r="E1443" s="395">
        <v>99</v>
      </c>
      <c r="F1443" s="395">
        <v>99</v>
      </c>
      <c r="G1443" s="395">
        <v>99</v>
      </c>
      <c r="H1443" s="395">
        <v>99</v>
      </c>
      <c r="I1443" s="395">
        <v>99</v>
      </c>
      <c r="J1443" s="395">
        <v>999</v>
      </c>
      <c r="K1443" s="395">
        <v>99</v>
      </c>
      <c r="L1443" s="395">
        <v>99</v>
      </c>
      <c r="M1443" s="395">
        <v>38</v>
      </c>
      <c r="N1443" s="395">
        <v>99</v>
      </c>
      <c r="O1443" s="395">
        <v>99</v>
      </c>
      <c r="P1443" s="395">
        <v>9999</v>
      </c>
      <c r="Q1443" s="395">
        <v>48</v>
      </c>
      <c r="R1443" s="395">
        <v>62</v>
      </c>
      <c r="S1443" s="395">
        <v>62</v>
      </c>
      <c r="T1443" s="395">
        <v>2</v>
      </c>
      <c r="U1443" s="395">
        <v>38</v>
      </c>
      <c r="V1443" s="395">
        <v>79.416129032258098</v>
      </c>
      <c r="W1443" s="395">
        <v>73.301087096774211</v>
      </c>
      <c r="X1443" s="395">
        <v>0</v>
      </c>
      <c r="Y1443" s="395">
        <v>0</v>
      </c>
      <c r="Z1443" s="395"/>
      <c r="AA1443" s="395">
        <v>10.916958074740373</v>
      </c>
      <c r="AB1443" s="395">
        <v>0</v>
      </c>
      <c r="AC1443" s="395"/>
      <c r="AD1443" s="395">
        <v>4.8908454023489454E-3</v>
      </c>
      <c r="AE1443" s="395">
        <v>5.1226537499608092E-3</v>
      </c>
      <c r="AF1443" s="395"/>
      <c r="AG1443" s="395"/>
      <c r="AH1443" s="395"/>
      <c r="AI1443" s="395"/>
      <c r="AJ1443" s="395"/>
      <c r="AK1443" s="395"/>
      <c r="AL1443" s="395"/>
      <c r="AM1443" s="395"/>
      <c r="AN1443" s="395"/>
      <c r="AO1443" s="395"/>
      <c r="AP1443" s="395"/>
    </row>
    <row r="1444" spans="1:42">
      <c r="A1444" s="395">
        <v>10</v>
      </c>
      <c r="B1444" s="395">
        <v>728</v>
      </c>
      <c r="C1444" s="395">
        <v>1997</v>
      </c>
      <c r="D1444" s="395">
        <v>99</v>
      </c>
      <c r="E1444" s="395">
        <v>99</v>
      </c>
      <c r="F1444" s="395">
        <v>99</v>
      </c>
      <c r="G1444" s="395">
        <v>99</v>
      </c>
      <c r="H1444" s="395">
        <v>99</v>
      </c>
      <c r="I1444" s="395">
        <v>99</v>
      </c>
      <c r="J1444" s="395">
        <v>999</v>
      </c>
      <c r="K1444" s="395">
        <v>99</v>
      </c>
      <c r="L1444" s="395">
        <v>99</v>
      </c>
      <c r="M1444" s="395">
        <v>39</v>
      </c>
      <c r="N1444" s="395">
        <v>99</v>
      </c>
      <c r="O1444" s="395">
        <v>99</v>
      </c>
      <c r="P1444" s="395">
        <v>9999</v>
      </c>
      <c r="Q1444" s="395">
        <v>69</v>
      </c>
      <c r="R1444" s="395">
        <v>84</v>
      </c>
      <c r="S1444" s="395">
        <v>84</v>
      </c>
      <c r="T1444" s="395">
        <v>2</v>
      </c>
      <c r="U1444" s="395">
        <v>39</v>
      </c>
      <c r="V1444" s="395">
        <v>78.544047619047646</v>
      </c>
      <c r="W1444" s="395">
        <v>72.496155952380988</v>
      </c>
      <c r="X1444" s="395">
        <v>0</v>
      </c>
      <c r="Y1444" s="395">
        <v>0</v>
      </c>
      <c r="Z1444" s="395"/>
      <c r="AA1444" s="395">
        <v>11.47409015184636</v>
      </c>
      <c r="AB1444" s="395">
        <v>0</v>
      </c>
      <c r="AC1444" s="395"/>
      <c r="AD1444" s="395">
        <v>6.6263066741501847E-3</v>
      </c>
      <c r="AE1444" s="395">
        <v>6.8641562707901288E-3</v>
      </c>
      <c r="AF1444" s="395"/>
      <c r="AG1444" s="395"/>
      <c r="AH1444" s="395"/>
      <c r="AI1444" s="395"/>
      <c r="AJ1444" s="395"/>
      <c r="AK1444" s="395"/>
      <c r="AL1444" s="395"/>
      <c r="AM1444" s="395"/>
      <c r="AN1444" s="395"/>
      <c r="AO1444" s="395"/>
      <c r="AP1444" s="395"/>
    </row>
    <row r="1445" spans="1:42">
      <c r="A1445" s="395">
        <v>10</v>
      </c>
      <c r="B1445" s="395">
        <v>729</v>
      </c>
      <c r="C1445" s="395">
        <v>1997</v>
      </c>
      <c r="D1445" s="395">
        <v>99</v>
      </c>
      <c r="E1445" s="395">
        <v>99</v>
      </c>
      <c r="F1445" s="395">
        <v>99</v>
      </c>
      <c r="G1445" s="395">
        <v>99</v>
      </c>
      <c r="H1445" s="395">
        <v>99</v>
      </c>
      <c r="I1445" s="395">
        <v>99</v>
      </c>
      <c r="J1445" s="395">
        <v>999</v>
      </c>
      <c r="K1445" s="395">
        <v>99</v>
      </c>
      <c r="L1445" s="395">
        <v>99</v>
      </c>
      <c r="M1445" s="395">
        <v>40</v>
      </c>
      <c r="N1445" s="395">
        <v>99</v>
      </c>
      <c r="O1445" s="395">
        <v>99</v>
      </c>
      <c r="P1445" s="395">
        <v>9999</v>
      </c>
      <c r="Q1445" s="395">
        <v>136</v>
      </c>
      <c r="R1445" s="395">
        <v>177</v>
      </c>
      <c r="S1445" s="395">
        <v>177</v>
      </c>
      <c r="T1445" s="395">
        <v>5</v>
      </c>
      <c r="U1445" s="395">
        <v>40</v>
      </c>
      <c r="V1445" s="395">
        <v>77.440677966101703</v>
      </c>
      <c r="W1445" s="395">
        <v>71.477745762711862</v>
      </c>
      <c r="X1445" s="395">
        <v>0</v>
      </c>
      <c r="Y1445" s="395">
        <v>0</v>
      </c>
      <c r="Z1445" s="395"/>
      <c r="AA1445" s="395">
        <v>10.087240083229903</v>
      </c>
      <c r="AB1445" s="395">
        <v>0</v>
      </c>
      <c r="AC1445" s="395"/>
      <c r="AD1445" s="395">
        <v>1.3962574777673604E-2</v>
      </c>
      <c r="AE1445" s="395">
        <v>1.4260574140036716E-2</v>
      </c>
      <c r="AF1445" s="395"/>
      <c r="AG1445" s="395"/>
      <c r="AH1445" s="395"/>
      <c r="AI1445" s="395"/>
      <c r="AJ1445" s="395"/>
      <c r="AK1445" s="395"/>
      <c r="AL1445" s="395"/>
      <c r="AM1445" s="395"/>
      <c r="AN1445" s="395"/>
      <c r="AO1445" s="395"/>
      <c r="AP1445" s="395"/>
    </row>
    <row r="1446" spans="1:42">
      <c r="A1446" s="395">
        <v>10</v>
      </c>
      <c r="B1446" s="395">
        <v>730</v>
      </c>
      <c r="C1446" s="395">
        <v>1997</v>
      </c>
      <c r="D1446" s="395">
        <v>99</v>
      </c>
      <c r="E1446" s="395">
        <v>99</v>
      </c>
      <c r="F1446" s="395">
        <v>99</v>
      </c>
      <c r="G1446" s="395">
        <v>99</v>
      </c>
      <c r="H1446" s="395">
        <v>99</v>
      </c>
      <c r="I1446" s="395">
        <v>99</v>
      </c>
      <c r="J1446" s="395">
        <v>999</v>
      </c>
      <c r="K1446" s="395">
        <v>99</v>
      </c>
      <c r="L1446" s="395">
        <v>99</v>
      </c>
      <c r="M1446" s="395">
        <v>41</v>
      </c>
      <c r="N1446" s="395">
        <v>99</v>
      </c>
      <c r="O1446" s="395">
        <v>99</v>
      </c>
      <c r="P1446" s="395">
        <v>9999</v>
      </c>
      <c r="Q1446" s="395">
        <v>223</v>
      </c>
      <c r="R1446" s="395">
        <v>274</v>
      </c>
      <c r="S1446" s="395">
        <v>274</v>
      </c>
      <c r="T1446" s="395">
        <v>5</v>
      </c>
      <c r="U1446" s="395">
        <v>41</v>
      </c>
      <c r="V1446" s="395">
        <v>79.223722627737146</v>
      </c>
      <c r="W1446" s="395">
        <v>73.123495985401547</v>
      </c>
      <c r="X1446" s="395">
        <v>0</v>
      </c>
      <c r="Y1446" s="395">
        <v>0</v>
      </c>
      <c r="Z1446" s="395"/>
      <c r="AA1446" s="395">
        <v>9.4731368760482439</v>
      </c>
      <c r="AB1446" s="395">
        <v>0</v>
      </c>
      <c r="AC1446" s="395"/>
      <c r="AD1446" s="395">
        <v>2.1614381294251795E-2</v>
      </c>
      <c r="AE1446" s="395">
        <v>2.2583976145766359E-2</v>
      </c>
      <c r="AF1446" s="395"/>
      <c r="AG1446" s="395"/>
      <c r="AH1446" s="395"/>
      <c r="AI1446" s="395"/>
      <c r="AJ1446" s="395"/>
      <c r="AK1446" s="395"/>
      <c r="AL1446" s="395"/>
      <c r="AM1446" s="395"/>
      <c r="AN1446" s="395"/>
      <c r="AO1446" s="395"/>
      <c r="AP1446" s="395"/>
    </row>
    <row r="1447" spans="1:42">
      <c r="A1447" s="395">
        <v>10</v>
      </c>
      <c r="B1447" s="395">
        <v>731</v>
      </c>
      <c r="C1447" s="395">
        <v>1997</v>
      </c>
      <c r="D1447" s="395">
        <v>99</v>
      </c>
      <c r="E1447" s="395">
        <v>99</v>
      </c>
      <c r="F1447" s="395">
        <v>99</v>
      </c>
      <c r="G1447" s="395">
        <v>99</v>
      </c>
      <c r="H1447" s="395">
        <v>99</v>
      </c>
      <c r="I1447" s="395">
        <v>99</v>
      </c>
      <c r="J1447" s="395">
        <v>999</v>
      </c>
      <c r="K1447" s="395">
        <v>99</v>
      </c>
      <c r="L1447" s="395">
        <v>99</v>
      </c>
      <c r="M1447" s="395">
        <v>42</v>
      </c>
      <c r="N1447" s="395">
        <v>99</v>
      </c>
      <c r="O1447" s="395">
        <v>99</v>
      </c>
      <c r="P1447" s="395">
        <v>9999</v>
      </c>
      <c r="Q1447" s="395">
        <v>366</v>
      </c>
      <c r="R1447" s="395">
        <v>482</v>
      </c>
      <c r="S1447" s="395">
        <v>482</v>
      </c>
      <c r="T1447" s="395">
        <v>5.0311203319502065</v>
      </c>
      <c r="U1447" s="395">
        <v>42</v>
      </c>
      <c r="V1447" s="395">
        <v>79.446265560165955</v>
      </c>
      <c r="W1447" s="395">
        <v>73.328903112033188</v>
      </c>
      <c r="X1447" s="395">
        <v>0</v>
      </c>
      <c r="Y1447" s="395">
        <v>0</v>
      </c>
      <c r="Z1447" s="395"/>
      <c r="AA1447" s="395">
        <v>8.6693175790917945</v>
      </c>
      <c r="AB1447" s="395">
        <v>0</v>
      </c>
      <c r="AC1447" s="395"/>
      <c r="AD1447" s="395">
        <v>3.8022378773099885E-2</v>
      </c>
      <c r="AE1447" s="395">
        <v>3.9839614182668737E-2</v>
      </c>
      <c r="AF1447" s="395"/>
      <c r="AG1447" s="395"/>
      <c r="AH1447" s="395"/>
      <c r="AI1447" s="395"/>
      <c r="AJ1447" s="395"/>
      <c r="AK1447" s="395"/>
      <c r="AL1447" s="395"/>
      <c r="AM1447" s="395"/>
      <c r="AN1447" s="395"/>
      <c r="AO1447" s="395"/>
      <c r="AP1447" s="395"/>
    </row>
    <row r="1448" spans="1:42">
      <c r="A1448" s="395">
        <v>10</v>
      </c>
      <c r="B1448" s="395">
        <v>732</v>
      </c>
      <c r="C1448" s="395">
        <v>1997</v>
      </c>
      <c r="D1448" s="395">
        <v>99</v>
      </c>
      <c r="E1448" s="395">
        <v>99</v>
      </c>
      <c r="F1448" s="395">
        <v>99</v>
      </c>
      <c r="G1448" s="395">
        <v>99</v>
      </c>
      <c r="H1448" s="395">
        <v>99</v>
      </c>
      <c r="I1448" s="395">
        <v>99</v>
      </c>
      <c r="J1448" s="395">
        <v>999</v>
      </c>
      <c r="K1448" s="395">
        <v>99</v>
      </c>
      <c r="L1448" s="395">
        <v>99</v>
      </c>
      <c r="M1448" s="395">
        <v>43</v>
      </c>
      <c r="N1448" s="395">
        <v>99</v>
      </c>
      <c r="O1448" s="395">
        <v>99</v>
      </c>
      <c r="P1448" s="395">
        <v>9999</v>
      </c>
      <c r="Q1448" s="395">
        <v>573</v>
      </c>
      <c r="R1448" s="395">
        <v>884</v>
      </c>
      <c r="S1448" s="395">
        <v>884</v>
      </c>
      <c r="T1448" s="395">
        <v>5</v>
      </c>
      <c r="U1448" s="395">
        <v>43</v>
      </c>
      <c r="V1448" s="395">
        <v>78.719570135746523</v>
      </c>
      <c r="W1448" s="395">
        <v>72.658163235294211</v>
      </c>
      <c r="X1448" s="395">
        <v>0</v>
      </c>
      <c r="Y1448" s="395">
        <v>0</v>
      </c>
      <c r="Z1448" s="395"/>
      <c r="AA1448" s="395">
        <v>8.6201302866816647</v>
      </c>
      <c r="AB1448" s="395">
        <v>0</v>
      </c>
      <c r="AC1448" s="395"/>
      <c r="AD1448" s="395">
        <v>6.9733989285104367E-2</v>
      </c>
      <c r="AE1448" s="395">
        <v>7.2398501445559982E-2</v>
      </c>
      <c r="AF1448" s="395"/>
      <c r="AG1448" s="395"/>
      <c r="AH1448" s="395"/>
      <c r="AI1448" s="395"/>
      <c r="AJ1448" s="395"/>
      <c r="AK1448" s="395"/>
      <c r="AL1448" s="395"/>
      <c r="AM1448" s="395"/>
      <c r="AN1448" s="395"/>
      <c r="AO1448" s="395"/>
      <c r="AP1448" s="395"/>
    </row>
    <row r="1449" spans="1:42">
      <c r="A1449" s="395">
        <v>10</v>
      </c>
      <c r="B1449" s="395">
        <v>733</v>
      </c>
      <c r="C1449" s="395">
        <v>1997</v>
      </c>
      <c r="D1449" s="395">
        <v>99</v>
      </c>
      <c r="E1449" s="395">
        <v>99</v>
      </c>
      <c r="F1449" s="395">
        <v>99</v>
      </c>
      <c r="G1449" s="395">
        <v>99</v>
      </c>
      <c r="H1449" s="395">
        <v>99</v>
      </c>
      <c r="I1449" s="395">
        <v>99</v>
      </c>
      <c r="J1449" s="395">
        <v>999</v>
      </c>
      <c r="K1449" s="395">
        <v>99</v>
      </c>
      <c r="L1449" s="395">
        <v>99</v>
      </c>
      <c r="M1449" s="395">
        <v>44</v>
      </c>
      <c r="N1449" s="395">
        <v>99</v>
      </c>
      <c r="O1449" s="395">
        <v>99</v>
      </c>
      <c r="P1449" s="395">
        <v>9999</v>
      </c>
      <c r="Q1449" s="395">
        <v>920</v>
      </c>
      <c r="R1449" s="395">
        <v>1575</v>
      </c>
      <c r="S1449" s="395">
        <v>1575</v>
      </c>
      <c r="T1449" s="395">
        <v>5.0095238095238086</v>
      </c>
      <c r="U1449" s="395">
        <v>44</v>
      </c>
      <c r="V1449" s="395">
        <v>78.000507936508058</v>
      </c>
      <c r="W1449" s="395">
        <v>71.99446882539678</v>
      </c>
      <c r="X1449" s="395">
        <v>0</v>
      </c>
      <c r="Y1449" s="395">
        <v>0</v>
      </c>
      <c r="Z1449" s="395"/>
      <c r="AA1449" s="395">
        <v>7.989469056638173</v>
      </c>
      <c r="AB1449" s="395">
        <v>0</v>
      </c>
      <c r="AC1449" s="395"/>
      <c r="AD1449" s="395">
        <v>0.12424325014031598</v>
      </c>
      <c r="AE1449" s="395">
        <v>0.12781228143013221</v>
      </c>
      <c r="AF1449" s="395"/>
      <c r="AG1449" s="395"/>
      <c r="AH1449" s="395"/>
      <c r="AI1449" s="395"/>
      <c r="AJ1449" s="395"/>
      <c r="AK1449" s="395"/>
      <c r="AL1449" s="395"/>
      <c r="AM1449" s="395"/>
      <c r="AN1449" s="395"/>
      <c r="AO1449" s="395"/>
      <c r="AP1449" s="395"/>
    </row>
    <row r="1450" spans="1:42">
      <c r="A1450" s="395">
        <v>10</v>
      </c>
      <c r="B1450" s="395">
        <v>734</v>
      </c>
      <c r="C1450" s="395">
        <v>1997</v>
      </c>
      <c r="D1450" s="395">
        <v>99</v>
      </c>
      <c r="E1450" s="395">
        <v>99</v>
      </c>
      <c r="F1450" s="395">
        <v>99</v>
      </c>
      <c r="G1450" s="395">
        <v>99</v>
      </c>
      <c r="H1450" s="395">
        <v>99</v>
      </c>
      <c r="I1450" s="395">
        <v>99</v>
      </c>
      <c r="J1450" s="395">
        <v>999</v>
      </c>
      <c r="K1450" s="395">
        <v>99</v>
      </c>
      <c r="L1450" s="395">
        <v>99</v>
      </c>
      <c r="M1450" s="395">
        <v>45</v>
      </c>
      <c r="N1450" s="395">
        <v>99</v>
      </c>
      <c r="O1450" s="395">
        <v>99</v>
      </c>
      <c r="P1450" s="395">
        <v>9999</v>
      </c>
      <c r="Q1450" s="395">
        <v>1486</v>
      </c>
      <c r="R1450" s="395">
        <v>2912</v>
      </c>
      <c r="S1450" s="395">
        <v>2912</v>
      </c>
      <c r="T1450" s="395">
        <v>8.001030219780219</v>
      </c>
      <c r="U1450" s="395">
        <v>45</v>
      </c>
      <c r="V1450" s="395">
        <v>77.688118131868066</v>
      </c>
      <c r="W1450" s="395">
        <v>71.706133035714444</v>
      </c>
      <c r="X1450" s="395">
        <v>0</v>
      </c>
      <c r="Y1450" s="395">
        <v>0</v>
      </c>
      <c r="Z1450" s="395"/>
      <c r="AA1450" s="395">
        <v>7.6481602147152508</v>
      </c>
      <c r="AB1450" s="395">
        <v>0</v>
      </c>
      <c r="AC1450" s="395"/>
      <c r="AD1450" s="395">
        <v>0.22971196470387312</v>
      </c>
      <c r="AE1450" s="395">
        <v>0.23536428937312379</v>
      </c>
      <c r="AF1450" s="395"/>
      <c r="AG1450" s="395"/>
      <c r="AH1450" s="395"/>
      <c r="AI1450" s="395"/>
      <c r="AJ1450" s="395"/>
      <c r="AK1450" s="395"/>
      <c r="AL1450" s="395"/>
      <c r="AM1450" s="395"/>
      <c r="AN1450" s="395"/>
      <c r="AO1450" s="395"/>
      <c r="AP1450" s="395"/>
    </row>
    <row r="1451" spans="1:42">
      <c r="A1451" s="395">
        <v>10</v>
      </c>
      <c r="B1451" s="395">
        <v>735</v>
      </c>
      <c r="C1451" s="395">
        <v>1997</v>
      </c>
      <c r="D1451" s="395">
        <v>99</v>
      </c>
      <c r="E1451" s="395">
        <v>99</v>
      </c>
      <c r="F1451" s="395">
        <v>99</v>
      </c>
      <c r="G1451" s="395">
        <v>99</v>
      </c>
      <c r="H1451" s="395">
        <v>99</v>
      </c>
      <c r="I1451" s="395">
        <v>99</v>
      </c>
      <c r="J1451" s="395">
        <v>999</v>
      </c>
      <c r="K1451" s="395">
        <v>99</v>
      </c>
      <c r="L1451" s="395">
        <v>99</v>
      </c>
      <c r="M1451" s="395">
        <v>46</v>
      </c>
      <c r="N1451" s="395">
        <v>99</v>
      </c>
      <c r="O1451" s="395">
        <v>99</v>
      </c>
      <c r="P1451" s="395">
        <v>9999</v>
      </c>
      <c r="Q1451" s="395">
        <v>2125</v>
      </c>
      <c r="R1451" s="395">
        <v>5448.5</v>
      </c>
      <c r="S1451" s="395">
        <v>5448.5</v>
      </c>
      <c r="T1451" s="395">
        <v>8.0018353675323493</v>
      </c>
      <c r="U1451" s="395">
        <v>46.00422134532441</v>
      </c>
      <c r="V1451" s="395">
        <v>77.217491052583441</v>
      </c>
      <c r="W1451" s="395">
        <v>71.265560980086377</v>
      </c>
      <c r="X1451" s="395">
        <v>0</v>
      </c>
      <c r="Y1451" s="395">
        <v>0</v>
      </c>
      <c r="Z1451" s="395"/>
      <c r="AA1451" s="395">
        <v>7.4647363206033921</v>
      </c>
      <c r="AB1451" s="395">
        <v>0.44064051693609224</v>
      </c>
      <c r="AC1451" s="395">
        <v>0.59099702583131697</v>
      </c>
      <c r="AD1451" s="395">
        <v>0.42980276088222952</v>
      </c>
      <c r="AE1451" s="395">
        <v>0.43767280301693134</v>
      </c>
      <c r="AF1451" s="395"/>
      <c r="AG1451" s="395"/>
      <c r="AH1451" s="395"/>
      <c r="AI1451" s="395"/>
      <c r="AJ1451" s="395"/>
      <c r="AK1451" s="395"/>
      <c r="AL1451" s="395"/>
      <c r="AM1451" s="395"/>
      <c r="AN1451" s="395"/>
      <c r="AO1451" s="395"/>
      <c r="AP1451" s="395"/>
    </row>
    <row r="1452" spans="1:42">
      <c r="A1452" s="395">
        <v>10</v>
      </c>
      <c r="B1452" s="395">
        <v>736</v>
      </c>
      <c r="C1452" s="395">
        <v>1997</v>
      </c>
      <c r="D1452" s="395">
        <v>99</v>
      </c>
      <c r="E1452" s="395">
        <v>99</v>
      </c>
      <c r="F1452" s="395">
        <v>99</v>
      </c>
      <c r="G1452" s="395">
        <v>99</v>
      </c>
      <c r="H1452" s="395">
        <v>99</v>
      </c>
      <c r="I1452" s="395">
        <v>99</v>
      </c>
      <c r="J1452" s="395">
        <v>999</v>
      </c>
      <c r="K1452" s="395">
        <v>99</v>
      </c>
      <c r="L1452" s="395">
        <v>99</v>
      </c>
      <c r="M1452" s="395">
        <v>47</v>
      </c>
      <c r="N1452" s="395">
        <v>99</v>
      </c>
      <c r="O1452" s="395">
        <v>99</v>
      </c>
      <c r="P1452" s="395">
        <v>9999</v>
      </c>
      <c r="Q1452" s="395">
        <v>2909</v>
      </c>
      <c r="R1452" s="395">
        <v>9961.75</v>
      </c>
      <c r="S1452" s="395">
        <v>9960.75</v>
      </c>
      <c r="T1452" s="395">
        <v>8.0016061434988845</v>
      </c>
      <c r="U1452" s="395">
        <v>47.010616670431439</v>
      </c>
      <c r="V1452" s="395">
        <v>77.070501719248014</v>
      </c>
      <c r="W1452" s="395">
        <v>71.133784293351638</v>
      </c>
      <c r="X1452" s="395">
        <v>0</v>
      </c>
      <c r="Y1452" s="395">
        <v>0</v>
      </c>
      <c r="Z1452" s="395"/>
      <c r="AA1452" s="395">
        <v>7.1684354808848942</v>
      </c>
      <c r="AB1452" s="395">
        <v>0.40769488967626577</v>
      </c>
      <c r="AC1452" s="395">
        <v>-9.8507515400847048</v>
      </c>
      <c r="AD1452" s="395">
        <v>0.78582869656209109</v>
      </c>
      <c r="AE1452" s="395">
        <v>0.79865800829081246</v>
      </c>
      <c r="AF1452" s="395"/>
      <c r="AG1452" s="395"/>
      <c r="AH1452" s="395"/>
      <c r="AI1452" s="395"/>
      <c r="AJ1452" s="395"/>
      <c r="AK1452" s="395"/>
      <c r="AL1452" s="395"/>
      <c r="AM1452" s="395"/>
      <c r="AN1452" s="395"/>
      <c r="AO1452" s="395"/>
      <c r="AP1452" s="395"/>
    </row>
    <row r="1453" spans="1:42">
      <c r="A1453" s="395">
        <v>10</v>
      </c>
      <c r="B1453" s="395">
        <v>737</v>
      </c>
      <c r="C1453" s="395">
        <v>1997</v>
      </c>
      <c r="D1453" s="395">
        <v>99</v>
      </c>
      <c r="E1453" s="395">
        <v>99</v>
      </c>
      <c r="F1453" s="395">
        <v>99</v>
      </c>
      <c r="G1453" s="395">
        <v>99</v>
      </c>
      <c r="H1453" s="395">
        <v>99</v>
      </c>
      <c r="I1453" s="395">
        <v>99</v>
      </c>
      <c r="J1453" s="395">
        <v>999</v>
      </c>
      <c r="K1453" s="395">
        <v>99</v>
      </c>
      <c r="L1453" s="395">
        <v>99</v>
      </c>
      <c r="M1453" s="395">
        <v>48</v>
      </c>
      <c r="N1453" s="395">
        <v>99</v>
      </c>
      <c r="O1453" s="395">
        <v>99</v>
      </c>
      <c r="P1453" s="395">
        <v>9999</v>
      </c>
      <c r="Q1453" s="395">
        <v>3682</v>
      </c>
      <c r="R1453" s="395">
        <v>18136.5</v>
      </c>
      <c r="S1453" s="395">
        <v>18137.5</v>
      </c>
      <c r="T1453" s="395">
        <v>8.0015989854712881</v>
      </c>
      <c r="U1453" s="395">
        <v>48.003969676085454</v>
      </c>
      <c r="V1453" s="395">
        <v>76.724658855961621</v>
      </c>
      <c r="W1453" s="395">
        <v>70.816860124052042</v>
      </c>
      <c r="X1453" s="395">
        <v>0</v>
      </c>
      <c r="Y1453" s="395">
        <v>0</v>
      </c>
      <c r="Z1453" s="395"/>
      <c r="AA1453" s="395">
        <v>6.9451585862846956</v>
      </c>
      <c r="AB1453" s="395">
        <v>0.43649592641104062</v>
      </c>
      <c r="AC1453" s="395">
        <v>1.4836381104612197</v>
      </c>
      <c r="AD1453" s="395">
        <v>1.4306906070919627</v>
      </c>
      <c r="AE1453" s="395">
        <v>1.4477947238303861</v>
      </c>
      <c r="AF1453" s="395"/>
      <c r="AG1453" s="395"/>
      <c r="AH1453" s="395"/>
      <c r="AI1453" s="395"/>
      <c r="AJ1453" s="395"/>
      <c r="AK1453" s="395"/>
      <c r="AL1453" s="395"/>
      <c r="AM1453" s="395"/>
      <c r="AN1453" s="395"/>
      <c r="AO1453" s="395"/>
      <c r="AP1453" s="395"/>
    </row>
    <row r="1454" spans="1:42">
      <c r="A1454" s="395">
        <v>10</v>
      </c>
      <c r="B1454" s="395">
        <v>738</v>
      </c>
      <c r="C1454" s="395">
        <v>1997</v>
      </c>
      <c r="D1454" s="395">
        <v>99</v>
      </c>
      <c r="E1454" s="395">
        <v>99</v>
      </c>
      <c r="F1454" s="395">
        <v>99</v>
      </c>
      <c r="G1454" s="395">
        <v>99</v>
      </c>
      <c r="H1454" s="395">
        <v>99</v>
      </c>
      <c r="I1454" s="395">
        <v>99</v>
      </c>
      <c r="J1454" s="395">
        <v>999</v>
      </c>
      <c r="K1454" s="395">
        <v>99</v>
      </c>
      <c r="L1454" s="395">
        <v>99</v>
      </c>
      <c r="M1454" s="395">
        <v>49</v>
      </c>
      <c r="N1454" s="395">
        <v>99</v>
      </c>
      <c r="O1454" s="395">
        <v>99</v>
      </c>
      <c r="P1454" s="395">
        <v>9999</v>
      </c>
      <c r="Q1454" s="395">
        <v>4353</v>
      </c>
      <c r="R1454" s="395">
        <v>31251.5</v>
      </c>
      <c r="S1454" s="395">
        <v>31252.5</v>
      </c>
      <c r="T1454" s="395">
        <v>8.000735964673698</v>
      </c>
      <c r="U1454" s="395">
        <v>49.00235181185505</v>
      </c>
      <c r="V1454" s="395">
        <v>76.387386609071186</v>
      </c>
      <c r="W1454" s="395">
        <v>70.505557840172756</v>
      </c>
      <c r="X1454" s="395">
        <v>0</v>
      </c>
      <c r="Y1454" s="395">
        <v>0</v>
      </c>
      <c r="Z1454" s="395"/>
      <c r="AA1454" s="395">
        <v>6.8347112588768741</v>
      </c>
      <c r="AB1454" s="395">
        <v>0.56577574505830552</v>
      </c>
      <c r="AC1454" s="395">
        <v>3.9040161227647672</v>
      </c>
      <c r="AD1454" s="395">
        <v>2.4652621788952924</v>
      </c>
      <c r="AE1454" s="395">
        <v>2.4837107325215158</v>
      </c>
      <c r="AF1454" s="395"/>
      <c r="AG1454" s="395"/>
      <c r="AH1454" s="395"/>
      <c r="AI1454" s="395"/>
      <c r="AJ1454" s="395"/>
      <c r="AK1454" s="395"/>
      <c r="AL1454" s="395"/>
      <c r="AM1454" s="395"/>
      <c r="AN1454" s="395"/>
      <c r="AO1454" s="395"/>
      <c r="AP1454" s="395"/>
    </row>
    <row r="1455" spans="1:42">
      <c r="A1455" s="395">
        <v>10</v>
      </c>
      <c r="B1455" s="395">
        <v>739</v>
      </c>
      <c r="C1455" s="395">
        <v>1997</v>
      </c>
      <c r="D1455" s="395">
        <v>99</v>
      </c>
      <c r="E1455" s="395">
        <v>99</v>
      </c>
      <c r="F1455" s="395">
        <v>99</v>
      </c>
      <c r="G1455" s="395">
        <v>99</v>
      </c>
      <c r="H1455" s="395">
        <v>99</v>
      </c>
      <c r="I1455" s="395">
        <v>99</v>
      </c>
      <c r="J1455" s="395">
        <v>999</v>
      </c>
      <c r="K1455" s="395">
        <v>99</v>
      </c>
      <c r="L1455" s="395">
        <v>99</v>
      </c>
      <c r="M1455" s="395">
        <v>50</v>
      </c>
      <c r="N1455" s="395">
        <v>99</v>
      </c>
      <c r="O1455" s="395">
        <v>99</v>
      </c>
      <c r="P1455" s="395">
        <v>9999</v>
      </c>
      <c r="Q1455" s="395">
        <v>4897</v>
      </c>
      <c r="R1455" s="395">
        <v>52819.5</v>
      </c>
      <c r="S1455" s="395">
        <v>52819.5</v>
      </c>
      <c r="T1455" s="395">
        <v>11.000350249434394</v>
      </c>
      <c r="U1455" s="395">
        <v>50.005206410511285</v>
      </c>
      <c r="V1455" s="395">
        <v>76.267393670897519</v>
      </c>
      <c r="W1455" s="395">
        <v>70.393002726266175</v>
      </c>
      <c r="X1455" s="395">
        <v>0</v>
      </c>
      <c r="Y1455" s="395">
        <v>0</v>
      </c>
      <c r="Z1455" s="395"/>
      <c r="AA1455" s="395">
        <v>6.7203991889868311</v>
      </c>
      <c r="AB1455" s="395">
        <v>0.32019275969311034</v>
      </c>
      <c r="AC1455" s="395">
        <v>-1.4019244427355799</v>
      </c>
      <c r="AD1455" s="395">
        <v>4.1666453020866152</v>
      </c>
      <c r="AE1455" s="395">
        <v>4.1909904763803576</v>
      </c>
      <c r="AF1455" s="395"/>
      <c r="AG1455" s="395"/>
      <c r="AH1455" s="395"/>
      <c r="AI1455" s="395"/>
      <c r="AJ1455" s="395"/>
      <c r="AK1455" s="395"/>
      <c r="AL1455" s="395"/>
      <c r="AM1455" s="395"/>
      <c r="AN1455" s="395"/>
      <c r="AO1455" s="395"/>
      <c r="AP1455" s="395"/>
    </row>
    <row r="1456" spans="1:42">
      <c r="A1456" s="395">
        <v>10</v>
      </c>
      <c r="B1456" s="395">
        <v>740</v>
      </c>
      <c r="C1456" s="395">
        <v>1997</v>
      </c>
      <c r="D1456" s="395">
        <v>99</v>
      </c>
      <c r="E1456" s="395">
        <v>99</v>
      </c>
      <c r="F1456" s="395">
        <v>99</v>
      </c>
      <c r="G1456" s="395">
        <v>99</v>
      </c>
      <c r="H1456" s="395">
        <v>99</v>
      </c>
      <c r="I1456" s="395">
        <v>99</v>
      </c>
      <c r="J1456" s="395">
        <v>999</v>
      </c>
      <c r="K1456" s="395">
        <v>99</v>
      </c>
      <c r="L1456" s="395">
        <v>99</v>
      </c>
      <c r="M1456" s="395">
        <v>51</v>
      </c>
      <c r="N1456" s="395">
        <v>99</v>
      </c>
      <c r="O1456" s="395">
        <v>99</v>
      </c>
      <c r="P1456" s="395">
        <v>9999</v>
      </c>
      <c r="Q1456" s="395">
        <v>5291</v>
      </c>
      <c r="R1456" s="395">
        <v>80899.5</v>
      </c>
      <c r="S1456" s="395">
        <v>80902.5</v>
      </c>
      <c r="T1456" s="395">
        <v>11.000859090600068</v>
      </c>
      <c r="U1456" s="395">
        <v>51.001575971076285</v>
      </c>
      <c r="V1456" s="395">
        <v>76.086853929111982</v>
      </c>
      <c r="W1456" s="395">
        <v>70.228166176571477</v>
      </c>
      <c r="X1456" s="395">
        <v>0</v>
      </c>
      <c r="Y1456" s="395">
        <v>0</v>
      </c>
      <c r="Z1456" s="395"/>
      <c r="AA1456" s="395">
        <v>6.5525076583188557</v>
      </c>
      <c r="AB1456" s="395">
        <v>0.60804632291824956</v>
      </c>
      <c r="AC1456" s="395">
        <v>3.7733704223994007</v>
      </c>
      <c r="AD1456" s="395">
        <v>6.3817249617311091</v>
      </c>
      <c r="AE1456" s="395">
        <v>6.4042188902020367</v>
      </c>
      <c r="AF1456" s="395"/>
      <c r="AG1456" s="395"/>
      <c r="AH1456" s="395"/>
      <c r="AI1456" s="395"/>
      <c r="AJ1456" s="395"/>
      <c r="AK1456" s="395"/>
      <c r="AL1456" s="395"/>
      <c r="AM1456" s="395"/>
      <c r="AN1456" s="395"/>
      <c r="AO1456" s="395"/>
      <c r="AP1456" s="395"/>
    </row>
    <row r="1457" spans="1:42">
      <c r="A1457" s="395">
        <v>10</v>
      </c>
      <c r="B1457" s="395">
        <v>741</v>
      </c>
      <c r="C1457" s="395">
        <v>1997</v>
      </c>
      <c r="D1457" s="395">
        <v>99</v>
      </c>
      <c r="E1457" s="395">
        <v>99</v>
      </c>
      <c r="F1457" s="395">
        <v>99</v>
      </c>
      <c r="G1457" s="395">
        <v>99</v>
      </c>
      <c r="H1457" s="395">
        <v>99</v>
      </c>
      <c r="I1457" s="395">
        <v>99</v>
      </c>
      <c r="J1457" s="395">
        <v>999</v>
      </c>
      <c r="K1457" s="395">
        <v>99</v>
      </c>
      <c r="L1457" s="395">
        <v>99</v>
      </c>
      <c r="M1457" s="395">
        <v>52</v>
      </c>
      <c r="N1457" s="395">
        <v>99</v>
      </c>
      <c r="O1457" s="395">
        <v>99</v>
      </c>
      <c r="P1457" s="395">
        <v>9999</v>
      </c>
      <c r="Q1457" s="395">
        <v>5570</v>
      </c>
      <c r="R1457" s="395">
        <v>116818.75</v>
      </c>
      <c r="S1457" s="395">
        <v>116823.75</v>
      </c>
      <c r="T1457" s="395">
        <v>11.001213418222674</v>
      </c>
      <c r="U1457" s="395">
        <v>52.002781968563752</v>
      </c>
      <c r="V1457" s="395">
        <v>76.014760697205062</v>
      </c>
      <c r="W1457" s="395">
        <v>70.16152457355625</v>
      </c>
      <c r="X1457" s="395">
        <v>0</v>
      </c>
      <c r="Y1457" s="395">
        <v>0</v>
      </c>
      <c r="Z1457" s="395"/>
      <c r="AA1457" s="395">
        <v>6.5447091174557679</v>
      </c>
      <c r="AB1457" s="395">
        <v>0.67038049561231616</v>
      </c>
      <c r="AC1457" s="395">
        <v>3.5986704866189752</v>
      </c>
      <c r="AD1457" s="395">
        <v>9.2152007475104991</v>
      </c>
      <c r="AE1457" s="395">
        <v>9.2389593721028316</v>
      </c>
      <c r="AF1457" s="395"/>
      <c r="AG1457" s="395"/>
      <c r="AH1457" s="395"/>
      <c r="AI1457" s="395"/>
      <c r="AJ1457" s="395"/>
      <c r="AK1457" s="395"/>
      <c r="AL1457" s="395"/>
      <c r="AM1457" s="395"/>
      <c r="AN1457" s="395"/>
      <c r="AO1457" s="395"/>
      <c r="AP1457" s="395"/>
    </row>
    <row r="1458" spans="1:42">
      <c r="A1458" s="395">
        <v>10</v>
      </c>
      <c r="B1458" s="395">
        <v>742</v>
      </c>
      <c r="C1458" s="395">
        <v>1997</v>
      </c>
      <c r="D1458" s="395">
        <v>99</v>
      </c>
      <c r="E1458" s="395">
        <v>99</v>
      </c>
      <c r="F1458" s="395">
        <v>99</v>
      </c>
      <c r="G1458" s="395">
        <v>99</v>
      </c>
      <c r="H1458" s="395">
        <v>99</v>
      </c>
      <c r="I1458" s="395">
        <v>99</v>
      </c>
      <c r="J1458" s="395">
        <v>999</v>
      </c>
      <c r="K1458" s="395">
        <v>99</v>
      </c>
      <c r="L1458" s="395">
        <v>99</v>
      </c>
      <c r="M1458" s="395">
        <v>53</v>
      </c>
      <c r="N1458" s="395">
        <v>99</v>
      </c>
      <c r="O1458" s="395">
        <v>99</v>
      </c>
      <c r="P1458" s="395">
        <v>9999</v>
      </c>
      <c r="Q1458" s="395">
        <v>5738</v>
      </c>
      <c r="R1458" s="395">
        <v>147989.75</v>
      </c>
      <c r="S1458" s="395">
        <v>147989.75</v>
      </c>
      <c r="T1458" s="395">
        <v>11.001072709427509</v>
      </c>
      <c r="U1458" s="395">
        <v>53.004387128162591</v>
      </c>
      <c r="V1458" s="395">
        <v>75.865094710951851</v>
      </c>
      <c r="W1458" s="395">
        <v>70.022997809646</v>
      </c>
      <c r="X1458" s="395">
        <v>0</v>
      </c>
      <c r="Y1458" s="395">
        <v>0</v>
      </c>
      <c r="Z1458" s="395"/>
      <c r="AA1458" s="395">
        <v>6.5300775683124606</v>
      </c>
      <c r="AB1458" s="395">
        <v>0.33977753393866456</v>
      </c>
      <c r="AC1458" s="395">
        <v>-0.93969184080093615</v>
      </c>
      <c r="AD1458" s="395">
        <v>11.674112715843064</v>
      </c>
      <c r="AE1458" s="395">
        <v>11.680602191200999</v>
      </c>
      <c r="AF1458" s="395"/>
      <c r="AG1458" s="395"/>
      <c r="AH1458" s="395"/>
      <c r="AI1458" s="395"/>
      <c r="AJ1458" s="395"/>
      <c r="AK1458" s="395"/>
      <c r="AL1458" s="395"/>
      <c r="AM1458" s="395"/>
      <c r="AN1458" s="395"/>
      <c r="AO1458" s="395"/>
      <c r="AP1458" s="395"/>
    </row>
    <row r="1459" spans="1:42">
      <c r="A1459" s="395">
        <v>10</v>
      </c>
      <c r="B1459" s="395">
        <v>743</v>
      </c>
      <c r="C1459" s="395">
        <v>1997</v>
      </c>
      <c r="D1459" s="395">
        <v>99</v>
      </c>
      <c r="E1459" s="395">
        <v>99</v>
      </c>
      <c r="F1459" s="395">
        <v>99</v>
      </c>
      <c r="G1459" s="395">
        <v>99</v>
      </c>
      <c r="H1459" s="395">
        <v>99</v>
      </c>
      <c r="I1459" s="395">
        <v>99</v>
      </c>
      <c r="J1459" s="395">
        <v>999</v>
      </c>
      <c r="K1459" s="395">
        <v>99</v>
      </c>
      <c r="L1459" s="395">
        <v>99</v>
      </c>
      <c r="M1459" s="395">
        <v>54</v>
      </c>
      <c r="N1459" s="395">
        <v>99</v>
      </c>
      <c r="O1459" s="395">
        <v>99</v>
      </c>
      <c r="P1459" s="395">
        <v>9999</v>
      </c>
      <c r="Q1459" s="395">
        <v>5865</v>
      </c>
      <c r="R1459" s="395">
        <v>174649.5</v>
      </c>
      <c r="S1459" s="395">
        <v>174643.5</v>
      </c>
      <c r="T1459" s="395">
        <v>11.001451478532719</v>
      </c>
      <c r="U1459" s="395">
        <v>54.007884633553502</v>
      </c>
      <c r="V1459" s="395">
        <v>75.7548451559895</v>
      </c>
      <c r="W1459" s="395">
        <v>69.919233876440003</v>
      </c>
      <c r="X1459" s="395">
        <v>0</v>
      </c>
      <c r="Y1459" s="395">
        <v>0</v>
      </c>
      <c r="Z1459" s="395"/>
      <c r="AA1459" s="395">
        <v>6.5814480627465741</v>
      </c>
      <c r="AB1459" s="395"/>
      <c r="AC1459" s="395"/>
      <c r="AD1459" s="395">
        <v>13.777156517702297</v>
      </c>
      <c r="AE1459" s="395">
        <v>13.7639150787773</v>
      </c>
      <c r="AF1459" s="395"/>
      <c r="AG1459" s="395"/>
      <c r="AH1459" s="395"/>
      <c r="AI1459" s="395"/>
      <c r="AJ1459" s="395"/>
      <c r="AK1459" s="395"/>
      <c r="AL1459" s="395"/>
      <c r="AM1459" s="395"/>
      <c r="AN1459" s="395"/>
      <c r="AO1459" s="395"/>
      <c r="AP1459" s="395"/>
    </row>
    <row r="1460" spans="1:42">
      <c r="A1460" s="395">
        <v>10</v>
      </c>
      <c r="B1460" s="395">
        <v>744</v>
      </c>
      <c r="C1460" s="395">
        <v>1997</v>
      </c>
      <c r="D1460" s="395">
        <v>99</v>
      </c>
      <c r="E1460" s="395">
        <v>99</v>
      </c>
      <c r="F1460" s="395">
        <v>99</v>
      </c>
      <c r="G1460" s="395">
        <v>99</v>
      </c>
      <c r="H1460" s="395">
        <v>99</v>
      </c>
      <c r="I1460" s="395">
        <v>99</v>
      </c>
      <c r="J1460" s="395">
        <v>999</v>
      </c>
      <c r="K1460" s="395">
        <v>99</v>
      </c>
      <c r="L1460" s="395">
        <v>99</v>
      </c>
      <c r="M1460" s="395">
        <v>55</v>
      </c>
      <c r="N1460" s="395">
        <v>99</v>
      </c>
      <c r="O1460" s="395">
        <v>99</v>
      </c>
      <c r="P1460" s="395">
        <v>9999</v>
      </c>
      <c r="Q1460" s="395">
        <v>5887</v>
      </c>
      <c r="R1460" s="395">
        <v>180244.25</v>
      </c>
      <c r="S1460" s="395">
        <v>180248.25</v>
      </c>
      <c r="T1460" s="395">
        <v>14.000762853738747</v>
      </c>
      <c r="U1460" s="395">
        <v>55.002364794110321</v>
      </c>
      <c r="V1460" s="395">
        <v>75.687911533120356</v>
      </c>
      <c r="W1460" s="395">
        <v>69.859233638052331</v>
      </c>
      <c r="X1460" s="395">
        <v>0</v>
      </c>
      <c r="Y1460" s="395">
        <v>0</v>
      </c>
      <c r="Z1460" s="395"/>
      <c r="AA1460" s="395">
        <v>6.6015624045705614</v>
      </c>
      <c r="AB1460" s="395">
        <v>0.59717720680314701</v>
      </c>
      <c r="AC1460" s="395">
        <v>3.0185294235319975</v>
      </c>
      <c r="AD1460" s="395">
        <v>14.21849615181184</v>
      </c>
      <c r="AE1460" s="395">
        <v>14.193443426221144</v>
      </c>
      <c r="AF1460" s="395"/>
      <c r="AG1460" s="395"/>
      <c r="AH1460" s="395"/>
      <c r="AI1460" s="395"/>
      <c r="AJ1460" s="395"/>
      <c r="AK1460" s="395"/>
      <c r="AL1460" s="395"/>
      <c r="AM1460" s="395"/>
      <c r="AN1460" s="395"/>
      <c r="AO1460" s="395"/>
      <c r="AP1460" s="395"/>
    </row>
    <row r="1461" spans="1:42">
      <c r="A1461" s="395">
        <v>10</v>
      </c>
      <c r="B1461" s="395">
        <v>745</v>
      </c>
      <c r="C1461" s="395">
        <v>1997</v>
      </c>
      <c r="D1461" s="395">
        <v>99</v>
      </c>
      <c r="E1461" s="395">
        <v>99</v>
      </c>
      <c r="F1461" s="395">
        <v>99</v>
      </c>
      <c r="G1461" s="395">
        <v>99</v>
      </c>
      <c r="H1461" s="395">
        <v>99</v>
      </c>
      <c r="I1461" s="395">
        <v>99</v>
      </c>
      <c r="J1461" s="395">
        <v>999</v>
      </c>
      <c r="K1461" s="395">
        <v>99</v>
      </c>
      <c r="L1461" s="395">
        <v>99</v>
      </c>
      <c r="M1461" s="395">
        <v>56</v>
      </c>
      <c r="N1461" s="395">
        <v>99</v>
      </c>
      <c r="O1461" s="395">
        <v>99</v>
      </c>
      <c r="P1461" s="395">
        <v>9999</v>
      </c>
      <c r="Q1461" s="395">
        <v>5807</v>
      </c>
      <c r="R1461" s="395">
        <v>163762</v>
      </c>
      <c r="S1461" s="395">
        <v>163770</v>
      </c>
      <c r="T1461" s="395">
        <v>14.000983134060403</v>
      </c>
      <c r="U1461" s="395">
        <v>56.00170971484399</v>
      </c>
      <c r="V1461" s="395">
        <v>75.664066068266749</v>
      </c>
      <c r="W1461" s="395">
        <v>69.83817194541119</v>
      </c>
      <c r="X1461" s="395">
        <v>0</v>
      </c>
      <c r="Y1461" s="395">
        <v>0</v>
      </c>
      <c r="Z1461" s="395"/>
      <c r="AA1461" s="395">
        <v>6.5946895341988458</v>
      </c>
      <c r="AB1461" s="395">
        <v>0.74089778160350395</v>
      </c>
      <c r="AC1461" s="395">
        <v>4.6617225476332314</v>
      </c>
      <c r="AD1461" s="395">
        <v>12.918300399668844</v>
      </c>
      <c r="AE1461" s="395">
        <v>12.891994424233056</v>
      </c>
      <c r="AF1461" s="395"/>
      <c r="AG1461" s="395"/>
      <c r="AH1461" s="395"/>
      <c r="AI1461" s="395"/>
      <c r="AJ1461" s="395"/>
      <c r="AK1461" s="395"/>
      <c r="AL1461" s="395"/>
      <c r="AM1461" s="395"/>
      <c r="AN1461" s="395"/>
      <c r="AO1461" s="395"/>
      <c r="AP1461" s="395"/>
    </row>
    <row r="1462" spans="1:42">
      <c r="A1462" s="395">
        <v>10</v>
      </c>
      <c r="B1462" s="395">
        <v>746</v>
      </c>
      <c r="C1462" s="395">
        <v>1997</v>
      </c>
      <c r="D1462" s="395">
        <v>99</v>
      </c>
      <c r="E1462" s="395">
        <v>99</v>
      </c>
      <c r="F1462" s="395">
        <v>99</v>
      </c>
      <c r="G1462" s="395">
        <v>99</v>
      </c>
      <c r="H1462" s="395">
        <v>99</v>
      </c>
      <c r="I1462" s="395">
        <v>99</v>
      </c>
      <c r="J1462" s="395">
        <v>999</v>
      </c>
      <c r="K1462" s="395">
        <v>99</v>
      </c>
      <c r="L1462" s="395">
        <v>99</v>
      </c>
      <c r="M1462" s="395">
        <v>57</v>
      </c>
      <c r="N1462" s="395">
        <v>99</v>
      </c>
      <c r="O1462" s="395">
        <v>99</v>
      </c>
      <c r="P1462" s="395">
        <v>9999</v>
      </c>
      <c r="Q1462" s="395">
        <v>5595</v>
      </c>
      <c r="R1462" s="395">
        <v>125178.25</v>
      </c>
      <c r="S1462" s="395">
        <v>125181.25</v>
      </c>
      <c r="T1462" s="395">
        <v>14.000659060180183</v>
      </c>
      <c r="U1462" s="395">
        <v>57.001707524090079</v>
      </c>
      <c r="V1462" s="395">
        <v>75.725529182685094</v>
      </c>
      <c r="W1462" s="395">
        <v>69.894388411202613</v>
      </c>
      <c r="X1462" s="395">
        <v>0</v>
      </c>
      <c r="Y1462" s="395">
        <v>0</v>
      </c>
      <c r="Z1462" s="395"/>
      <c r="AA1462" s="395">
        <v>6.6978230085781822</v>
      </c>
      <c r="AB1462" s="395">
        <v>0.56385997369208318</v>
      </c>
      <c r="AC1462" s="395">
        <v>3.0665805158884498</v>
      </c>
      <c r="AD1462" s="395">
        <v>9.87463658849334</v>
      </c>
      <c r="AE1462" s="395">
        <v>9.8622155436683716</v>
      </c>
      <c r="AF1462" s="395"/>
      <c r="AG1462" s="395"/>
      <c r="AH1462" s="395"/>
      <c r="AI1462" s="395"/>
      <c r="AJ1462" s="395"/>
      <c r="AK1462" s="395"/>
      <c r="AL1462" s="395"/>
      <c r="AM1462" s="395"/>
      <c r="AN1462" s="395"/>
      <c r="AO1462" s="395"/>
      <c r="AP1462" s="395"/>
    </row>
    <row r="1463" spans="1:42">
      <c r="A1463" s="395">
        <v>10</v>
      </c>
      <c r="B1463" s="395">
        <v>747</v>
      </c>
      <c r="C1463" s="395">
        <v>1997</v>
      </c>
      <c r="D1463" s="395">
        <v>99</v>
      </c>
      <c r="E1463" s="395">
        <v>99</v>
      </c>
      <c r="F1463" s="395">
        <v>99</v>
      </c>
      <c r="G1463" s="395">
        <v>99</v>
      </c>
      <c r="H1463" s="395">
        <v>99</v>
      </c>
      <c r="I1463" s="395">
        <v>99</v>
      </c>
      <c r="J1463" s="395">
        <v>999</v>
      </c>
      <c r="K1463" s="395">
        <v>99</v>
      </c>
      <c r="L1463" s="395">
        <v>99</v>
      </c>
      <c r="M1463" s="395">
        <v>58</v>
      </c>
      <c r="N1463" s="395">
        <v>99</v>
      </c>
      <c r="O1463" s="395">
        <v>99</v>
      </c>
      <c r="P1463" s="395">
        <v>9999</v>
      </c>
      <c r="Q1463" s="395">
        <v>5235</v>
      </c>
      <c r="R1463" s="395">
        <v>81999.25</v>
      </c>
      <c r="S1463" s="395">
        <v>82000.25</v>
      </c>
      <c r="T1463" s="395">
        <v>14.000359759388044</v>
      </c>
      <c r="U1463" s="395">
        <v>58.001237801104253</v>
      </c>
      <c r="V1463" s="395">
        <v>75.921499019820445</v>
      </c>
      <c r="W1463" s="395">
        <v>70.074751168441594</v>
      </c>
      <c r="X1463" s="395">
        <v>0</v>
      </c>
      <c r="Y1463" s="395">
        <v>0</v>
      </c>
      <c r="Z1463" s="395"/>
      <c r="AA1463" s="395">
        <v>6.6850140613226516</v>
      </c>
      <c r="AB1463" s="395">
        <v>0.43362005243871138</v>
      </c>
      <c r="AC1463" s="395">
        <v>2.0458538334067211</v>
      </c>
      <c r="AD1463" s="395">
        <v>6.4684783041703513</v>
      </c>
      <c r="AE1463" s="395">
        <v>6.4769364781061718</v>
      </c>
      <c r="AF1463" s="395"/>
      <c r="AG1463" s="395"/>
      <c r="AH1463" s="395"/>
      <c r="AI1463" s="395"/>
      <c r="AJ1463" s="395"/>
      <c r="AK1463" s="395"/>
      <c r="AL1463" s="395"/>
      <c r="AM1463" s="395"/>
      <c r="AN1463" s="395"/>
      <c r="AO1463" s="395"/>
      <c r="AP1463" s="395"/>
    </row>
    <row r="1464" spans="1:42">
      <c r="A1464" s="395">
        <v>10</v>
      </c>
      <c r="B1464" s="395">
        <v>748</v>
      </c>
      <c r="C1464" s="395">
        <v>1997</v>
      </c>
      <c r="D1464" s="395">
        <v>99</v>
      </c>
      <c r="E1464" s="395">
        <v>99</v>
      </c>
      <c r="F1464" s="395">
        <v>99</v>
      </c>
      <c r="G1464" s="395">
        <v>99</v>
      </c>
      <c r="H1464" s="395">
        <v>99</v>
      </c>
      <c r="I1464" s="395">
        <v>99</v>
      </c>
      <c r="J1464" s="395">
        <v>999</v>
      </c>
      <c r="K1464" s="395">
        <v>99</v>
      </c>
      <c r="L1464" s="395">
        <v>99</v>
      </c>
      <c r="M1464" s="395">
        <v>59</v>
      </c>
      <c r="N1464" s="395">
        <v>99</v>
      </c>
      <c r="O1464" s="395">
        <v>99</v>
      </c>
      <c r="P1464" s="395">
        <v>9999</v>
      </c>
      <c r="Q1464" s="395">
        <v>4639</v>
      </c>
      <c r="R1464" s="395">
        <v>42530.5</v>
      </c>
      <c r="S1464" s="395">
        <v>42533.5</v>
      </c>
      <c r="T1464" s="395">
        <v>14.00047025076122</v>
      </c>
      <c r="U1464" s="395">
        <v>58.999306429050051</v>
      </c>
      <c r="V1464" s="395">
        <v>76.262564801861444</v>
      </c>
      <c r="W1464" s="395">
        <v>70.390347312118891</v>
      </c>
      <c r="X1464" s="395">
        <v>0</v>
      </c>
      <c r="Y1464" s="395">
        <v>0</v>
      </c>
      <c r="Z1464" s="395"/>
      <c r="AA1464" s="395">
        <v>6.8528903129321517</v>
      </c>
      <c r="AB1464" s="395">
        <v>0.83405706145708847</v>
      </c>
      <c r="AC1464" s="395">
        <v>5.8874888966098222</v>
      </c>
      <c r="AD1464" s="395">
        <v>3.3550016191064822</v>
      </c>
      <c r="AE1464" s="395">
        <v>3.3747151917969176</v>
      </c>
      <c r="AF1464" s="395"/>
      <c r="AG1464" s="395"/>
      <c r="AH1464" s="395"/>
      <c r="AI1464" s="395"/>
      <c r="AJ1464" s="395"/>
      <c r="AK1464" s="395"/>
      <c r="AL1464" s="395"/>
      <c r="AM1464" s="395"/>
      <c r="AN1464" s="395"/>
      <c r="AO1464" s="395"/>
      <c r="AP1464" s="395"/>
    </row>
    <row r="1465" spans="1:42">
      <c r="A1465" s="395">
        <v>10</v>
      </c>
      <c r="B1465" s="395">
        <v>749</v>
      </c>
      <c r="C1465" s="395">
        <v>1997</v>
      </c>
      <c r="D1465" s="395">
        <v>99</v>
      </c>
      <c r="E1465" s="395">
        <v>99</v>
      </c>
      <c r="F1465" s="395">
        <v>99</v>
      </c>
      <c r="G1465" s="395">
        <v>99</v>
      </c>
      <c r="H1465" s="395">
        <v>99</v>
      </c>
      <c r="I1465" s="395">
        <v>99</v>
      </c>
      <c r="J1465" s="395">
        <v>999</v>
      </c>
      <c r="K1465" s="395">
        <v>99</v>
      </c>
      <c r="L1465" s="395">
        <v>99</v>
      </c>
      <c r="M1465" s="395">
        <v>60</v>
      </c>
      <c r="N1465" s="395">
        <v>99</v>
      </c>
      <c r="O1465" s="395">
        <v>99</v>
      </c>
      <c r="P1465" s="395">
        <v>9999</v>
      </c>
      <c r="Q1465" s="395">
        <v>3826</v>
      </c>
      <c r="R1465" s="395">
        <v>18249</v>
      </c>
      <c r="S1465" s="395">
        <v>18251</v>
      </c>
      <c r="T1465" s="395">
        <v>17.00076716532412</v>
      </c>
      <c r="U1465" s="395">
        <v>59.996712508903599</v>
      </c>
      <c r="V1465" s="395">
        <v>76.568966084050388</v>
      </c>
      <c r="W1465" s="395">
        <v>70.673155695578089</v>
      </c>
      <c r="X1465" s="395">
        <v>0</v>
      </c>
      <c r="Y1465" s="395">
        <v>0</v>
      </c>
      <c r="Z1465" s="395"/>
      <c r="AA1465" s="395">
        <v>7.0613882320707377</v>
      </c>
      <c r="AB1465" s="395">
        <v>0.99309441712046431</v>
      </c>
      <c r="AC1465" s="395">
        <v>5.9396112204458111</v>
      </c>
      <c r="AD1465" s="395">
        <v>1.4395651249591277</v>
      </c>
      <c r="AE1465" s="395">
        <v>1.4538983577624911</v>
      </c>
      <c r="AF1465" s="395"/>
      <c r="AG1465" s="395"/>
      <c r="AH1465" s="395"/>
      <c r="AI1465" s="395"/>
      <c r="AJ1465" s="395"/>
      <c r="AK1465" s="395"/>
      <c r="AL1465" s="395"/>
      <c r="AM1465" s="395"/>
      <c r="AN1465" s="395"/>
      <c r="AO1465" s="395"/>
      <c r="AP1465" s="395"/>
    </row>
    <row r="1466" spans="1:42">
      <c r="A1466" s="395">
        <v>10</v>
      </c>
      <c r="B1466" s="395">
        <v>750</v>
      </c>
      <c r="C1466" s="395">
        <v>1997</v>
      </c>
      <c r="D1466" s="395">
        <v>99</v>
      </c>
      <c r="E1466" s="395">
        <v>99</v>
      </c>
      <c r="F1466" s="395">
        <v>99</v>
      </c>
      <c r="G1466" s="395">
        <v>99</v>
      </c>
      <c r="H1466" s="395">
        <v>99</v>
      </c>
      <c r="I1466" s="395">
        <v>99</v>
      </c>
      <c r="J1466" s="395">
        <v>999</v>
      </c>
      <c r="K1466" s="395">
        <v>99</v>
      </c>
      <c r="L1466" s="395">
        <v>99</v>
      </c>
      <c r="M1466" s="395">
        <v>61</v>
      </c>
      <c r="N1466" s="395">
        <v>99</v>
      </c>
      <c r="O1466" s="395">
        <v>99</v>
      </c>
      <c r="P1466" s="395">
        <v>9999</v>
      </c>
      <c r="Q1466" s="395">
        <v>2466</v>
      </c>
      <c r="R1466" s="395">
        <v>6400.5</v>
      </c>
      <c r="S1466" s="395">
        <v>6400.5</v>
      </c>
      <c r="T1466" s="395">
        <v>17.000390594484806</v>
      </c>
      <c r="U1466" s="395">
        <v>61.004765252714627</v>
      </c>
      <c r="V1466" s="395">
        <v>77.349878915709724</v>
      </c>
      <c r="W1466" s="395">
        <v>71.393938239200054</v>
      </c>
      <c r="X1466" s="395">
        <v>0</v>
      </c>
      <c r="Y1466" s="395">
        <v>0</v>
      </c>
      <c r="Z1466" s="395"/>
      <c r="AA1466" s="395">
        <v>7.3307190566551936</v>
      </c>
      <c r="AB1466" s="395">
        <v>0.5391268013728211</v>
      </c>
      <c r="AC1466" s="395">
        <v>3.4332625274648971</v>
      </c>
      <c r="AD1466" s="395">
        <v>0.50490090318926495</v>
      </c>
      <c r="AE1466" s="395">
        <v>0.51507223302281191</v>
      </c>
      <c r="AF1466" s="395"/>
      <c r="AG1466" s="395"/>
      <c r="AH1466" s="395"/>
      <c r="AI1466" s="395"/>
      <c r="AJ1466" s="395"/>
      <c r="AK1466" s="395"/>
      <c r="AL1466" s="395"/>
      <c r="AM1466" s="395"/>
      <c r="AN1466" s="395"/>
      <c r="AO1466" s="395"/>
      <c r="AP1466" s="395"/>
    </row>
    <row r="1467" spans="1:42">
      <c r="A1467" s="395">
        <v>10</v>
      </c>
      <c r="B1467" s="395">
        <v>751</v>
      </c>
      <c r="C1467" s="395">
        <v>1997</v>
      </c>
      <c r="D1467" s="395">
        <v>99</v>
      </c>
      <c r="E1467" s="395">
        <v>99</v>
      </c>
      <c r="F1467" s="395">
        <v>99</v>
      </c>
      <c r="G1467" s="395">
        <v>99</v>
      </c>
      <c r="H1467" s="395">
        <v>99</v>
      </c>
      <c r="I1467" s="395">
        <v>99</v>
      </c>
      <c r="J1467" s="395">
        <v>999</v>
      </c>
      <c r="K1467" s="395">
        <v>99</v>
      </c>
      <c r="L1467" s="395">
        <v>99</v>
      </c>
      <c r="M1467" s="395">
        <v>62</v>
      </c>
      <c r="N1467" s="395">
        <v>99</v>
      </c>
      <c r="O1467" s="395">
        <v>99</v>
      </c>
      <c r="P1467" s="395">
        <v>9999</v>
      </c>
      <c r="Q1467" s="395">
        <v>1187</v>
      </c>
      <c r="R1467" s="395">
        <v>1990</v>
      </c>
      <c r="S1467" s="395">
        <v>1990</v>
      </c>
      <c r="T1467" s="395">
        <v>17.007035175879395</v>
      </c>
      <c r="U1467" s="395">
        <v>62.03115577889448</v>
      </c>
      <c r="V1467" s="395">
        <v>77.805879396984878</v>
      </c>
      <c r="W1467" s="395">
        <v>71.814826683417067</v>
      </c>
      <c r="X1467" s="395">
        <v>0</v>
      </c>
      <c r="Y1467" s="395">
        <v>0</v>
      </c>
      <c r="Z1467" s="395"/>
      <c r="AA1467" s="395">
        <v>7.4021417742548064</v>
      </c>
      <c r="AB1467" s="395">
        <v>1.3894918527644797</v>
      </c>
      <c r="AC1467" s="395">
        <v>6.2332889098812698</v>
      </c>
      <c r="AD1467" s="395">
        <v>0.15698036049474842</v>
      </c>
      <c r="AE1467" s="395">
        <v>0.16108685038492762</v>
      </c>
      <c r="AF1467" s="395"/>
      <c r="AG1467" s="395"/>
      <c r="AH1467" s="395"/>
      <c r="AI1467" s="395"/>
      <c r="AJ1467" s="395"/>
      <c r="AK1467" s="395"/>
      <c r="AL1467" s="395"/>
      <c r="AM1467" s="395"/>
      <c r="AN1467" s="395"/>
      <c r="AO1467" s="395"/>
      <c r="AP1467" s="395"/>
    </row>
    <row r="1468" spans="1:42">
      <c r="A1468" s="395">
        <v>10</v>
      </c>
      <c r="B1468" s="395">
        <v>752</v>
      </c>
      <c r="C1468" s="395">
        <v>1997</v>
      </c>
      <c r="D1468" s="395">
        <v>99</v>
      </c>
      <c r="E1468" s="395">
        <v>99</v>
      </c>
      <c r="F1468" s="395">
        <v>99</v>
      </c>
      <c r="G1468" s="395">
        <v>99</v>
      </c>
      <c r="H1468" s="395">
        <v>99</v>
      </c>
      <c r="I1468" s="395">
        <v>99</v>
      </c>
      <c r="J1468" s="395">
        <v>999</v>
      </c>
      <c r="K1468" s="395">
        <v>99</v>
      </c>
      <c r="L1468" s="395">
        <v>99</v>
      </c>
      <c r="M1468" s="395">
        <v>63</v>
      </c>
      <c r="N1468" s="395">
        <v>99</v>
      </c>
      <c r="O1468" s="395">
        <v>99</v>
      </c>
      <c r="P1468" s="395">
        <v>9999</v>
      </c>
      <c r="Q1468" s="395">
        <v>532</v>
      </c>
      <c r="R1468" s="395">
        <v>685</v>
      </c>
      <c r="S1468" s="395">
        <v>685</v>
      </c>
      <c r="T1468" s="395">
        <v>17</v>
      </c>
      <c r="U1468" s="395">
        <v>63</v>
      </c>
      <c r="V1468" s="395">
        <v>77.685401459853949</v>
      </c>
      <c r="W1468" s="395">
        <v>71.703625547445299</v>
      </c>
      <c r="X1468" s="395">
        <v>0</v>
      </c>
      <c r="Y1468" s="395">
        <v>0</v>
      </c>
      <c r="Z1468" s="395"/>
      <c r="AA1468" s="395">
        <v>7.9328422045271747</v>
      </c>
      <c r="AB1468" s="395">
        <v>0</v>
      </c>
      <c r="AC1468" s="395"/>
      <c r="AD1468" s="395">
        <v>5.4035953235629486E-2</v>
      </c>
      <c r="AE1468" s="395">
        <v>5.5363633367986061E-2</v>
      </c>
      <c r="AF1468" s="395"/>
      <c r="AG1468" s="395"/>
      <c r="AH1468" s="395"/>
      <c r="AI1468" s="395"/>
      <c r="AJ1468" s="395"/>
      <c r="AK1468" s="395"/>
      <c r="AL1468" s="395"/>
      <c r="AM1468" s="395"/>
      <c r="AN1468" s="395"/>
      <c r="AO1468" s="395"/>
      <c r="AP1468" s="395"/>
    </row>
    <row r="1469" spans="1:42">
      <c r="A1469" s="395">
        <v>10</v>
      </c>
      <c r="B1469" s="395">
        <v>753</v>
      </c>
      <c r="C1469" s="395">
        <v>1997</v>
      </c>
      <c r="D1469" s="395">
        <v>99</v>
      </c>
      <c r="E1469" s="395">
        <v>99</v>
      </c>
      <c r="F1469" s="395">
        <v>99</v>
      </c>
      <c r="G1469" s="395">
        <v>99</v>
      </c>
      <c r="H1469" s="395">
        <v>99</v>
      </c>
      <c r="I1469" s="395">
        <v>99</v>
      </c>
      <c r="J1469" s="395">
        <v>999</v>
      </c>
      <c r="K1469" s="395">
        <v>99</v>
      </c>
      <c r="L1469" s="395">
        <v>99</v>
      </c>
      <c r="M1469" s="395">
        <v>64</v>
      </c>
      <c r="N1469" s="395">
        <v>99</v>
      </c>
      <c r="O1469" s="395">
        <v>99</v>
      </c>
      <c r="P1469" s="395">
        <v>9999</v>
      </c>
      <c r="Q1469" s="395">
        <v>261</v>
      </c>
      <c r="R1469" s="395">
        <v>294</v>
      </c>
      <c r="S1469" s="395">
        <v>294</v>
      </c>
      <c r="T1469" s="395">
        <v>17</v>
      </c>
      <c r="U1469" s="395">
        <v>64</v>
      </c>
      <c r="V1469" s="395">
        <v>77.637755102040884</v>
      </c>
      <c r="W1469" s="395">
        <v>71.659647959183701</v>
      </c>
      <c r="X1469" s="395">
        <v>0</v>
      </c>
      <c r="Y1469" s="395">
        <v>0</v>
      </c>
      <c r="Z1469" s="395"/>
      <c r="AA1469" s="395">
        <v>8.4275749429004048</v>
      </c>
      <c r="AB1469" s="395">
        <v>0</v>
      </c>
      <c r="AC1469" s="395"/>
      <c r="AD1469" s="395">
        <v>2.3192073359525649E-2</v>
      </c>
      <c r="AE1469" s="395">
        <v>2.3747336035121344E-2</v>
      </c>
      <c r="AF1469" s="395"/>
      <c r="AG1469" s="395"/>
      <c r="AH1469" s="395"/>
      <c r="AI1469" s="395"/>
      <c r="AJ1469" s="395"/>
      <c r="AK1469" s="395"/>
      <c r="AL1469" s="395"/>
      <c r="AM1469" s="395"/>
      <c r="AN1469" s="395"/>
      <c r="AO1469" s="395"/>
      <c r="AP1469" s="395"/>
    </row>
    <row r="1470" spans="1:42">
      <c r="A1470" s="395">
        <v>10</v>
      </c>
      <c r="B1470" s="395">
        <v>754</v>
      </c>
      <c r="C1470" s="395">
        <v>1997</v>
      </c>
      <c r="D1470" s="395">
        <v>99</v>
      </c>
      <c r="E1470" s="395">
        <v>99</v>
      </c>
      <c r="F1470" s="395">
        <v>99</v>
      </c>
      <c r="G1470" s="395">
        <v>99</v>
      </c>
      <c r="H1470" s="395">
        <v>99</v>
      </c>
      <c r="I1470" s="395">
        <v>99</v>
      </c>
      <c r="J1470" s="395">
        <v>999</v>
      </c>
      <c r="K1470" s="395">
        <v>99</v>
      </c>
      <c r="L1470" s="395">
        <v>99</v>
      </c>
      <c r="M1470" s="395">
        <v>65</v>
      </c>
      <c r="N1470" s="395">
        <v>99</v>
      </c>
      <c r="O1470" s="395">
        <v>99</v>
      </c>
      <c r="P1470" s="395">
        <v>9999</v>
      </c>
      <c r="Q1470" s="395">
        <v>154</v>
      </c>
      <c r="R1470" s="395">
        <v>172</v>
      </c>
      <c r="S1470" s="395">
        <v>172</v>
      </c>
      <c r="T1470" s="395">
        <v>17</v>
      </c>
      <c r="U1470" s="395">
        <v>65</v>
      </c>
      <c r="V1470" s="395">
        <v>77.505813953488399</v>
      </c>
      <c r="W1470" s="395">
        <v>71.537866279069803</v>
      </c>
      <c r="X1470" s="395">
        <v>0</v>
      </c>
      <c r="Y1470" s="395">
        <v>0</v>
      </c>
      <c r="Z1470" s="395"/>
      <c r="AA1470" s="395">
        <v>9.9840428978542395</v>
      </c>
      <c r="AB1470" s="395">
        <v>0</v>
      </c>
      <c r="AC1470" s="395"/>
      <c r="AD1470" s="395">
        <v>1.3568151761355139E-2</v>
      </c>
      <c r="AE1470" s="395">
        <v>1.3869388915213368E-2</v>
      </c>
      <c r="AF1470" s="395"/>
      <c r="AG1470" s="395"/>
      <c r="AH1470" s="395"/>
      <c r="AI1470" s="395"/>
      <c r="AJ1470" s="395"/>
      <c r="AK1470" s="395"/>
      <c r="AL1470" s="395"/>
      <c r="AM1470" s="395"/>
      <c r="AN1470" s="395"/>
      <c r="AO1470" s="395"/>
      <c r="AP1470" s="395"/>
    </row>
    <row r="1471" spans="1:42">
      <c r="A1471" s="395">
        <v>10</v>
      </c>
      <c r="B1471" s="395">
        <v>755</v>
      </c>
      <c r="C1471" s="395">
        <v>1997</v>
      </c>
      <c r="D1471" s="395">
        <v>99</v>
      </c>
      <c r="E1471" s="395">
        <v>99</v>
      </c>
      <c r="F1471" s="395">
        <v>99</v>
      </c>
      <c r="G1471" s="395">
        <v>99</v>
      </c>
      <c r="H1471" s="395">
        <v>99</v>
      </c>
      <c r="I1471" s="395">
        <v>99</v>
      </c>
      <c r="J1471" s="395">
        <v>999</v>
      </c>
      <c r="K1471" s="395">
        <v>99</v>
      </c>
      <c r="L1471" s="395">
        <v>99</v>
      </c>
      <c r="M1471" s="395">
        <v>66</v>
      </c>
      <c r="N1471" s="395">
        <v>99</v>
      </c>
      <c r="O1471" s="395">
        <v>99</v>
      </c>
      <c r="P1471" s="395">
        <v>9999</v>
      </c>
      <c r="Q1471" s="395"/>
      <c r="R1471" s="395"/>
      <c r="S1471" s="395"/>
      <c r="T1471" s="395"/>
      <c r="U1471" s="395"/>
      <c r="V1471" s="395"/>
      <c r="W1471" s="395"/>
      <c r="X1471" s="395"/>
      <c r="Y1471" s="395"/>
      <c r="Z1471" s="395"/>
      <c r="AA1471" s="395"/>
      <c r="AB1471" s="395"/>
      <c r="AC1471" s="395"/>
      <c r="AD1471" s="395"/>
      <c r="AE1471" s="395"/>
      <c r="AF1471" s="395"/>
      <c r="AG1471" s="395"/>
      <c r="AH1471" s="395"/>
      <c r="AI1471" s="395"/>
      <c r="AJ1471" s="395"/>
      <c r="AK1471" s="395"/>
      <c r="AL1471" s="395"/>
      <c r="AM1471" s="395"/>
      <c r="AN1471" s="395"/>
      <c r="AO1471" s="395"/>
      <c r="AP1471" s="395"/>
    </row>
    <row r="1472" spans="1:42">
      <c r="A1472" s="395">
        <v>10</v>
      </c>
      <c r="B1472" s="395">
        <v>756</v>
      </c>
      <c r="C1472" s="395">
        <v>1997</v>
      </c>
      <c r="D1472" s="395">
        <v>99</v>
      </c>
      <c r="E1472" s="395">
        <v>99</v>
      </c>
      <c r="F1472" s="395">
        <v>99</v>
      </c>
      <c r="G1472" s="395">
        <v>99</v>
      </c>
      <c r="H1472" s="395">
        <v>99</v>
      </c>
      <c r="I1472" s="395">
        <v>99</v>
      </c>
      <c r="J1472" s="395">
        <v>999</v>
      </c>
      <c r="K1472" s="395">
        <v>99</v>
      </c>
      <c r="L1472" s="395">
        <v>99</v>
      </c>
      <c r="M1472" s="395">
        <v>67</v>
      </c>
      <c r="N1472" s="395">
        <v>99</v>
      </c>
      <c r="O1472" s="395">
        <v>99</v>
      </c>
      <c r="P1472" s="395">
        <v>9999</v>
      </c>
      <c r="Q1472" s="395"/>
      <c r="R1472" s="395"/>
      <c r="S1472" s="395"/>
      <c r="T1472" s="395"/>
      <c r="U1472" s="395"/>
      <c r="V1472" s="395"/>
      <c r="W1472" s="395"/>
      <c r="X1472" s="395"/>
      <c r="Y1472" s="395"/>
      <c r="Z1472" s="395"/>
      <c r="AA1472" s="395"/>
      <c r="AB1472" s="395"/>
      <c r="AC1472" s="395"/>
      <c r="AD1472" s="395"/>
      <c r="AE1472" s="395"/>
      <c r="AF1472" s="395"/>
      <c r="AG1472" s="395"/>
      <c r="AH1472" s="395"/>
      <c r="AI1472" s="395"/>
      <c r="AJ1472" s="395"/>
      <c r="AK1472" s="395"/>
      <c r="AL1472" s="395"/>
      <c r="AM1472" s="395"/>
      <c r="AN1472" s="395"/>
      <c r="AO1472" s="395"/>
      <c r="AP1472" s="395"/>
    </row>
    <row r="1473" spans="1:42">
      <c r="A1473" s="395">
        <v>10</v>
      </c>
      <c r="B1473" s="395">
        <v>757</v>
      </c>
      <c r="C1473" s="395">
        <v>1997</v>
      </c>
      <c r="D1473" s="395">
        <v>99</v>
      </c>
      <c r="E1473" s="395">
        <v>99</v>
      </c>
      <c r="F1473" s="395">
        <v>99</v>
      </c>
      <c r="G1473" s="395">
        <v>99</v>
      </c>
      <c r="H1473" s="395">
        <v>99</v>
      </c>
      <c r="I1473" s="395">
        <v>99</v>
      </c>
      <c r="J1473" s="395">
        <v>999</v>
      </c>
      <c r="K1473" s="395">
        <v>99</v>
      </c>
      <c r="L1473" s="395">
        <v>99</v>
      </c>
      <c r="M1473" s="395">
        <v>68</v>
      </c>
      <c r="N1473" s="395">
        <v>99</v>
      </c>
      <c r="O1473" s="395">
        <v>99</v>
      </c>
      <c r="P1473" s="395">
        <v>9999</v>
      </c>
      <c r="Q1473" s="395"/>
      <c r="R1473" s="395"/>
      <c r="S1473" s="395"/>
      <c r="T1473" s="395"/>
      <c r="U1473" s="395"/>
      <c r="V1473" s="395"/>
      <c r="W1473" s="395"/>
      <c r="X1473" s="395"/>
      <c r="Y1473" s="395"/>
      <c r="Z1473" s="395"/>
      <c r="AA1473" s="395"/>
      <c r="AB1473" s="395"/>
      <c r="AC1473" s="395"/>
      <c r="AD1473" s="395"/>
      <c r="AE1473" s="395"/>
      <c r="AF1473" s="395"/>
      <c r="AG1473" s="395"/>
      <c r="AH1473" s="395"/>
      <c r="AI1473" s="395"/>
      <c r="AJ1473" s="395"/>
      <c r="AK1473" s="395"/>
      <c r="AL1473" s="395"/>
      <c r="AM1473" s="395"/>
      <c r="AN1473" s="395"/>
      <c r="AO1473" s="395"/>
      <c r="AP1473" s="395"/>
    </row>
    <row r="1474" spans="1:42">
      <c r="A1474" s="395">
        <v>10</v>
      </c>
      <c r="B1474" s="395">
        <v>758</v>
      </c>
      <c r="C1474" s="395">
        <v>1996</v>
      </c>
      <c r="D1474" s="395">
        <v>99</v>
      </c>
      <c r="E1474" s="395">
        <v>99</v>
      </c>
      <c r="F1474" s="395">
        <v>99</v>
      </c>
      <c r="G1474" s="395">
        <v>99</v>
      </c>
      <c r="H1474" s="395">
        <v>99</v>
      </c>
      <c r="I1474" s="395">
        <v>99</v>
      </c>
      <c r="J1474" s="395">
        <v>999</v>
      </c>
      <c r="K1474" s="395">
        <v>99</v>
      </c>
      <c r="L1474" s="395">
        <v>99</v>
      </c>
      <c r="M1474" s="395">
        <v>35</v>
      </c>
      <c r="N1474" s="395">
        <v>99</v>
      </c>
      <c r="O1474" s="395">
        <v>99</v>
      </c>
      <c r="P1474" s="395">
        <v>9999</v>
      </c>
      <c r="Q1474" s="395">
        <v>33</v>
      </c>
      <c r="R1474" s="395">
        <v>80</v>
      </c>
      <c r="S1474" s="395">
        <v>80</v>
      </c>
      <c r="T1474" s="395">
        <v>2.1124999999999998</v>
      </c>
      <c r="U1474" s="395">
        <v>35</v>
      </c>
      <c r="V1474" s="395">
        <v>80.240000000000009</v>
      </c>
      <c r="W1474" s="395">
        <v>74.061520000000016</v>
      </c>
      <c r="X1474" s="395">
        <v>0</v>
      </c>
      <c r="Y1474" s="395">
        <v>0</v>
      </c>
      <c r="Z1474" s="395"/>
      <c r="AA1474" s="395">
        <v>9.6466151777890623</v>
      </c>
      <c r="AB1474" s="395">
        <v>0</v>
      </c>
      <c r="AC1474" s="395"/>
      <c r="AD1474" s="395">
        <v>6.6446065728448236E-3</v>
      </c>
      <c r="AE1474" s="395">
        <v>6.8069986257321812E-3</v>
      </c>
      <c r="AF1474" s="395"/>
      <c r="AG1474" s="395"/>
      <c r="AH1474" s="395"/>
      <c r="AI1474" s="395"/>
      <c r="AJ1474" s="395"/>
      <c r="AK1474" s="395"/>
      <c r="AL1474" s="395"/>
      <c r="AM1474" s="395"/>
      <c r="AN1474" s="395"/>
      <c r="AO1474" s="395"/>
      <c r="AP1474" s="395"/>
    </row>
    <row r="1475" spans="1:42">
      <c r="A1475" s="395">
        <v>10</v>
      </c>
      <c r="B1475" s="395">
        <v>759</v>
      </c>
      <c r="C1475" s="395">
        <v>1996</v>
      </c>
      <c r="D1475" s="395">
        <v>99</v>
      </c>
      <c r="E1475" s="395">
        <v>99</v>
      </c>
      <c r="F1475" s="395">
        <v>99</v>
      </c>
      <c r="G1475" s="395">
        <v>99</v>
      </c>
      <c r="H1475" s="395">
        <v>99</v>
      </c>
      <c r="I1475" s="395">
        <v>99</v>
      </c>
      <c r="J1475" s="395">
        <v>999</v>
      </c>
      <c r="K1475" s="395">
        <v>99</v>
      </c>
      <c r="L1475" s="395">
        <v>99</v>
      </c>
      <c r="M1475" s="395">
        <v>36</v>
      </c>
      <c r="N1475" s="395">
        <v>99</v>
      </c>
      <c r="O1475" s="395">
        <v>99</v>
      </c>
      <c r="P1475" s="395">
        <v>9999</v>
      </c>
      <c r="Q1475" s="395">
        <v>23</v>
      </c>
      <c r="R1475" s="395">
        <v>27</v>
      </c>
      <c r="S1475" s="395">
        <v>27</v>
      </c>
      <c r="T1475" s="395">
        <v>2</v>
      </c>
      <c r="U1475" s="395">
        <v>36</v>
      </c>
      <c r="V1475" s="395">
        <v>81.370370370370381</v>
      </c>
      <c r="W1475" s="395">
        <v>75.104851851851862</v>
      </c>
      <c r="X1475" s="395">
        <v>0</v>
      </c>
      <c r="Y1475" s="395">
        <v>0</v>
      </c>
      <c r="Z1475" s="395"/>
      <c r="AA1475" s="395">
        <v>9.3100500950785445</v>
      </c>
      <c r="AB1475" s="395">
        <v>0</v>
      </c>
      <c r="AC1475" s="395"/>
      <c r="AD1475" s="395">
        <v>2.2425547183351274E-3</v>
      </c>
      <c r="AE1475" s="395">
        <v>2.3297258195310315E-3</v>
      </c>
      <c r="AF1475" s="395"/>
      <c r="AG1475" s="395"/>
      <c r="AH1475" s="395"/>
      <c r="AI1475" s="395"/>
      <c r="AJ1475" s="395"/>
      <c r="AK1475" s="395"/>
      <c r="AL1475" s="395"/>
      <c r="AM1475" s="395"/>
      <c r="AN1475" s="395"/>
      <c r="AO1475" s="395"/>
      <c r="AP1475" s="395"/>
    </row>
    <row r="1476" spans="1:42">
      <c r="A1476" s="395">
        <v>10</v>
      </c>
      <c r="B1476" s="395">
        <v>760</v>
      </c>
      <c r="C1476" s="395">
        <v>1996</v>
      </c>
      <c r="D1476" s="395">
        <v>99</v>
      </c>
      <c r="E1476" s="395">
        <v>99</v>
      </c>
      <c r="F1476" s="395">
        <v>99</v>
      </c>
      <c r="G1476" s="395">
        <v>99</v>
      </c>
      <c r="H1476" s="395">
        <v>99</v>
      </c>
      <c r="I1476" s="395">
        <v>99</v>
      </c>
      <c r="J1476" s="395">
        <v>999</v>
      </c>
      <c r="K1476" s="395">
        <v>99</v>
      </c>
      <c r="L1476" s="395">
        <v>99</v>
      </c>
      <c r="M1476" s="395">
        <v>37</v>
      </c>
      <c r="N1476" s="395">
        <v>99</v>
      </c>
      <c r="O1476" s="395">
        <v>99</v>
      </c>
      <c r="P1476" s="395">
        <v>9999</v>
      </c>
      <c r="Q1476" s="395">
        <v>47</v>
      </c>
      <c r="R1476" s="395">
        <v>50</v>
      </c>
      <c r="S1476" s="395">
        <v>50</v>
      </c>
      <c r="T1476" s="395">
        <v>2</v>
      </c>
      <c r="U1476" s="395">
        <v>37</v>
      </c>
      <c r="V1476" s="395">
        <v>83.771999999999977</v>
      </c>
      <c r="W1476" s="395">
        <v>77.321556000000044</v>
      </c>
      <c r="X1476" s="395">
        <v>0</v>
      </c>
      <c r="Y1476" s="395">
        <v>0</v>
      </c>
      <c r="Z1476" s="395"/>
      <c r="AA1476" s="395">
        <v>9.7895633952929675</v>
      </c>
      <c r="AB1476" s="395">
        <v>0</v>
      </c>
      <c r="AC1476" s="395"/>
      <c r="AD1476" s="395">
        <v>4.1528791080280144E-3</v>
      </c>
      <c r="AE1476" s="395">
        <v>4.441642952975733E-3</v>
      </c>
      <c r="AF1476" s="395"/>
      <c r="AG1476" s="395"/>
      <c r="AH1476" s="395"/>
      <c r="AI1476" s="395"/>
      <c r="AJ1476" s="395"/>
      <c r="AK1476" s="395"/>
      <c r="AL1476" s="395"/>
      <c r="AM1476" s="395"/>
      <c r="AN1476" s="395"/>
      <c r="AO1476" s="395"/>
      <c r="AP1476" s="395"/>
    </row>
    <row r="1477" spans="1:42">
      <c r="A1477" s="395">
        <v>10</v>
      </c>
      <c r="B1477" s="395">
        <v>761</v>
      </c>
      <c r="C1477" s="395">
        <v>1996</v>
      </c>
      <c r="D1477" s="395">
        <v>99</v>
      </c>
      <c r="E1477" s="395">
        <v>99</v>
      </c>
      <c r="F1477" s="395">
        <v>99</v>
      </c>
      <c r="G1477" s="395">
        <v>99</v>
      </c>
      <c r="H1477" s="395">
        <v>99</v>
      </c>
      <c r="I1477" s="395">
        <v>99</v>
      </c>
      <c r="J1477" s="395">
        <v>999</v>
      </c>
      <c r="K1477" s="395">
        <v>99</v>
      </c>
      <c r="L1477" s="395">
        <v>99</v>
      </c>
      <c r="M1477" s="395">
        <v>38</v>
      </c>
      <c r="N1477" s="395">
        <v>99</v>
      </c>
      <c r="O1477" s="395">
        <v>99</v>
      </c>
      <c r="P1477" s="395">
        <v>9999</v>
      </c>
      <c r="Q1477" s="395">
        <v>70</v>
      </c>
      <c r="R1477" s="395">
        <v>79</v>
      </c>
      <c r="S1477" s="395">
        <v>79</v>
      </c>
      <c r="T1477" s="395">
        <v>2</v>
      </c>
      <c r="U1477" s="395">
        <v>38</v>
      </c>
      <c r="V1477" s="395">
        <v>80.663291139240499</v>
      </c>
      <c r="W1477" s="395">
        <v>74.452217721518991</v>
      </c>
      <c r="X1477" s="395">
        <v>0</v>
      </c>
      <c r="Y1477" s="395">
        <v>0</v>
      </c>
      <c r="Z1477" s="395"/>
      <c r="AA1477" s="395">
        <v>8.7546616327673057</v>
      </c>
      <c r="AB1477" s="395">
        <v>0</v>
      </c>
      <c r="AC1477" s="395"/>
      <c r="AD1477" s="395">
        <v>6.5615489906842607E-3</v>
      </c>
      <c r="AE1477" s="395">
        <v>6.7573713301682051E-3</v>
      </c>
      <c r="AF1477" s="395"/>
      <c r="AG1477" s="395"/>
      <c r="AH1477" s="395"/>
      <c r="AI1477" s="395"/>
      <c r="AJ1477" s="395"/>
      <c r="AK1477" s="395"/>
      <c r="AL1477" s="395"/>
      <c r="AM1477" s="395"/>
      <c r="AN1477" s="395"/>
      <c r="AO1477" s="395"/>
      <c r="AP1477" s="395"/>
    </row>
    <row r="1478" spans="1:42">
      <c r="A1478" s="395">
        <v>10</v>
      </c>
      <c r="B1478" s="395">
        <v>762</v>
      </c>
      <c r="C1478" s="395">
        <v>1996</v>
      </c>
      <c r="D1478" s="395">
        <v>99</v>
      </c>
      <c r="E1478" s="395">
        <v>99</v>
      </c>
      <c r="F1478" s="395">
        <v>99</v>
      </c>
      <c r="G1478" s="395">
        <v>99</v>
      </c>
      <c r="H1478" s="395">
        <v>99</v>
      </c>
      <c r="I1478" s="395">
        <v>99</v>
      </c>
      <c r="J1478" s="395">
        <v>999</v>
      </c>
      <c r="K1478" s="395">
        <v>99</v>
      </c>
      <c r="L1478" s="395">
        <v>99</v>
      </c>
      <c r="M1478" s="395">
        <v>39</v>
      </c>
      <c r="N1478" s="395">
        <v>99</v>
      </c>
      <c r="O1478" s="395">
        <v>99</v>
      </c>
      <c r="P1478" s="395">
        <v>9999</v>
      </c>
      <c r="Q1478" s="395">
        <v>95</v>
      </c>
      <c r="R1478" s="395">
        <v>112.5</v>
      </c>
      <c r="S1478" s="395">
        <v>112.5</v>
      </c>
      <c r="T1478" s="395">
        <v>2.0088888888888889</v>
      </c>
      <c r="U1478" s="395">
        <v>39.173333333333346</v>
      </c>
      <c r="V1478" s="395">
        <v>80.640888888888853</v>
      </c>
      <c r="W1478" s="395">
        <v>74.431540444444394</v>
      </c>
      <c r="X1478" s="395">
        <v>0</v>
      </c>
      <c r="Y1478" s="395">
        <v>0</v>
      </c>
      <c r="Z1478" s="395"/>
      <c r="AA1478" s="395">
        <v>9.7110408329400713</v>
      </c>
      <c r="AB1478" s="395">
        <v>2.5942157881632575</v>
      </c>
      <c r="AC1478" s="395">
        <v>2.0062119485034402</v>
      </c>
      <c r="AD1478" s="395">
        <v>9.3439779930630327E-3</v>
      </c>
      <c r="AE1478" s="395">
        <v>9.6201664120926112E-3</v>
      </c>
      <c r="AF1478" s="395"/>
      <c r="AG1478" s="395"/>
      <c r="AH1478" s="395"/>
      <c r="AI1478" s="395"/>
      <c r="AJ1478" s="395"/>
      <c r="AK1478" s="395"/>
      <c r="AL1478" s="395"/>
      <c r="AM1478" s="395"/>
      <c r="AN1478" s="395"/>
      <c r="AO1478" s="395"/>
      <c r="AP1478" s="395"/>
    </row>
    <row r="1479" spans="1:42">
      <c r="A1479" s="395">
        <v>10</v>
      </c>
      <c r="B1479" s="395">
        <v>763</v>
      </c>
      <c r="C1479" s="395">
        <v>1996</v>
      </c>
      <c r="D1479" s="395">
        <v>99</v>
      </c>
      <c r="E1479" s="395">
        <v>99</v>
      </c>
      <c r="F1479" s="395">
        <v>99</v>
      </c>
      <c r="G1479" s="395">
        <v>99</v>
      </c>
      <c r="H1479" s="395">
        <v>99</v>
      </c>
      <c r="I1479" s="395">
        <v>99</v>
      </c>
      <c r="J1479" s="395">
        <v>999</v>
      </c>
      <c r="K1479" s="395">
        <v>99</v>
      </c>
      <c r="L1479" s="395">
        <v>99</v>
      </c>
      <c r="M1479" s="395">
        <v>40</v>
      </c>
      <c r="N1479" s="395">
        <v>99</v>
      </c>
      <c r="O1479" s="395">
        <v>99</v>
      </c>
      <c r="P1479" s="395">
        <v>9999</v>
      </c>
      <c r="Q1479" s="395">
        <v>196</v>
      </c>
      <c r="R1479" s="395">
        <v>251</v>
      </c>
      <c r="S1479" s="395">
        <v>248</v>
      </c>
      <c r="T1479" s="395">
        <v>5</v>
      </c>
      <c r="U1479" s="395">
        <v>40.483870967741936</v>
      </c>
      <c r="V1479" s="395">
        <v>82.226209677419334</v>
      </c>
      <c r="W1479" s="395">
        <v>75.623474193548404</v>
      </c>
      <c r="X1479" s="395">
        <v>0</v>
      </c>
      <c r="Y1479" s="395">
        <v>0</v>
      </c>
      <c r="Z1479" s="395"/>
      <c r="AA1479" s="395">
        <v>9.4495275387046984</v>
      </c>
      <c r="AB1479" s="395"/>
      <c r="AC1479" s="395"/>
      <c r="AD1479" s="395">
        <v>2.0847453122300626E-2</v>
      </c>
      <c r="AE1479" s="395">
        <v>2.1546729573152006E-2</v>
      </c>
      <c r="AF1479" s="395"/>
      <c r="AG1479" s="395"/>
      <c r="AH1479" s="395"/>
      <c r="AI1479" s="395"/>
      <c r="AJ1479" s="395"/>
      <c r="AK1479" s="395"/>
      <c r="AL1479" s="395"/>
      <c r="AM1479" s="395"/>
      <c r="AN1479" s="395"/>
      <c r="AO1479" s="395"/>
      <c r="AP1479" s="395"/>
    </row>
    <row r="1480" spans="1:42">
      <c r="A1480" s="395">
        <v>10</v>
      </c>
      <c r="B1480" s="395">
        <v>764</v>
      </c>
      <c r="C1480" s="395">
        <v>1996</v>
      </c>
      <c r="D1480" s="395">
        <v>99</v>
      </c>
      <c r="E1480" s="395">
        <v>99</v>
      </c>
      <c r="F1480" s="395">
        <v>99</v>
      </c>
      <c r="G1480" s="395">
        <v>99</v>
      </c>
      <c r="H1480" s="395">
        <v>99</v>
      </c>
      <c r="I1480" s="395">
        <v>99</v>
      </c>
      <c r="J1480" s="395">
        <v>999</v>
      </c>
      <c r="K1480" s="395">
        <v>99</v>
      </c>
      <c r="L1480" s="395">
        <v>99</v>
      </c>
      <c r="M1480" s="395">
        <v>41</v>
      </c>
      <c r="N1480" s="395">
        <v>99</v>
      </c>
      <c r="O1480" s="395">
        <v>99</v>
      </c>
      <c r="P1480" s="395">
        <v>9999</v>
      </c>
      <c r="Q1480" s="395">
        <v>310</v>
      </c>
      <c r="R1480" s="395">
        <v>396</v>
      </c>
      <c r="S1480" s="395">
        <v>396</v>
      </c>
      <c r="T1480" s="395">
        <v>5</v>
      </c>
      <c r="U1480" s="395">
        <v>41</v>
      </c>
      <c r="V1480" s="395">
        <v>81.423232323232355</v>
      </c>
      <c r="W1480" s="395">
        <v>75.153643434343394</v>
      </c>
      <c r="X1480" s="395">
        <v>0</v>
      </c>
      <c r="Y1480" s="395">
        <v>0</v>
      </c>
      <c r="Z1480" s="395"/>
      <c r="AA1480" s="395">
        <v>8.8804863592202903</v>
      </c>
      <c r="AB1480" s="395">
        <v>0</v>
      </c>
      <c r="AC1480" s="395"/>
      <c r="AD1480" s="395">
        <v>3.2890802535581867E-2</v>
      </c>
      <c r="AE1480" s="395">
        <v>3.4191509983901129E-2</v>
      </c>
      <c r="AF1480" s="395"/>
      <c r="AG1480" s="395"/>
      <c r="AH1480" s="395"/>
      <c r="AI1480" s="395"/>
      <c r="AJ1480" s="395"/>
      <c r="AK1480" s="395"/>
      <c r="AL1480" s="395"/>
      <c r="AM1480" s="395"/>
      <c r="AN1480" s="395"/>
      <c r="AO1480" s="395"/>
      <c r="AP1480" s="395"/>
    </row>
    <row r="1481" spans="1:42">
      <c r="A1481" s="395">
        <v>10</v>
      </c>
      <c r="B1481" s="395">
        <v>765</v>
      </c>
      <c r="C1481" s="395">
        <v>1996</v>
      </c>
      <c r="D1481" s="395">
        <v>99</v>
      </c>
      <c r="E1481" s="395">
        <v>99</v>
      </c>
      <c r="F1481" s="395">
        <v>99</v>
      </c>
      <c r="G1481" s="395">
        <v>99</v>
      </c>
      <c r="H1481" s="395">
        <v>99</v>
      </c>
      <c r="I1481" s="395">
        <v>99</v>
      </c>
      <c r="J1481" s="395">
        <v>999</v>
      </c>
      <c r="K1481" s="395">
        <v>99</v>
      </c>
      <c r="L1481" s="395">
        <v>99</v>
      </c>
      <c r="M1481" s="395">
        <v>42</v>
      </c>
      <c r="N1481" s="395">
        <v>99</v>
      </c>
      <c r="O1481" s="395">
        <v>99</v>
      </c>
      <c r="P1481" s="395">
        <v>9999</v>
      </c>
      <c r="Q1481" s="395">
        <v>454</v>
      </c>
      <c r="R1481" s="395">
        <v>620</v>
      </c>
      <c r="S1481" s="395">
        <v>620</v>
      </c>
      <c r="T1481" s="395">
        <v>5</v>
      </c>
      <c r="U1481" s="395">
        <v>42</v>
      </c>
      <c r="V1481" s="395">
        <v>81.657580645161374</v>
      </c>
      <c r="W1481" s="395">
        <v>75.369946935483782</v>
      </c>
      <c r="X1481" s="395">
        <v>0</v>
      </c>
      <c r="Y1481" s="395">
        <v>0</v>
      </c>
      <c r="Z1481" s="395"/>
      <c r="AA1481" s="395">
        <v>8.2069863988000478</v>
      </c>
      <c r="AB1481" s="395">
        <v>0</v>
      </c>
      <c r="AC1481" s="395"/>
      <c r="AD1481" s="395">
        <v>5.1495700939547362E-2</v>
      </c>
      <c r="AE1481" s="395">
        <v>5.3686235718466611E-2</v>
      </c>
      <c r="AF1481" s="395"/>
      <c r="AG1481" s="395"/>
      <c r="AH1481" s="395"/>
      <c r="AI1481" s="395"/>
      <c r="AJ1481" s="395"/>
      <c r="AK1481" s="395"/>
      <c r="AL1481" s="395"/>
      <c r="AM1481" s="395"/>
      <c r="AN1481" s="395"/>
      <c r="AO1481" s="395"/>
      <c r="AP1481" s="395"/>
    </row>
    <row r="1482" spans="1:42">
      <c r="A1482" s="395">
        <v>10</v>
      </c>
      <c r="B1482" s="395">
        <v>766</v>
      </c>
      <c r="C1482" s="395">
        <v>1996</v>
      </c>
      <c r="D1482" s="395">
        <v>99</v>
      </c>
      <c r="E1482" s="395">
        <v>99</v>
      </c>
      <c r="F1482" s="395">
        <v>99</v>
      </c>
      <c r="G1482" s="395">
        <v>99</v>
      </c>
      <c r="H1482" s="395">
        <v>99</v>
      </c>
      <c r="I1482" s="395">
        <v>99</v>
      </c>
      <c r="J1482" s="395">
        <v>999</v>
      </c>
      <c r="K1482" s="395">
        <v>99</v>
      </c>
      <c r="L1482" s="395">
        <v>99</v>
      </c>
      <c r="M1482" s="395">
        <v>43</v>
      </c>
      <c r="N1482" s="395">
        <v>99</v>
      </c>
      <c r="O1482" s="395">
        <v>99</v>
      </c>
      <c r="P1482" s="395">
        <v>9999</v>
      </c>
      <c r="Q1482" s="395">
        <v>705</v>
      </c>
      <c r="R1482" s="395">
        <v>1066</v>
      </c>
      <c r="S1482" s="395">
        <v>1066</v>
      </c>
      <c r="T1482" s="395">
        <v>5</v>
      </c>
      <c r="U1482" s="395">
        <v>43</v>
      </c>
      <c r="V1482" s="395">
        <v>80.954971857410996</v>
      </c>
      <c r="W1482" s="395">
        <v>74.721439024390108</v>
      </c>
      <c r="X1482" s="395">
        <v>0</v>
      </c>
      <c r="Y1482" s="395">
        <v>0</v>
      </c>
      <c r="Z1482" s="395"/>
      <c r="AA1482" s="395">
        <v>7.950414256806611</v>
      </c>
      <c r="AB1482" s="395">
        <v>0</v>
      </c>
      <c r="AC1482" s="395"/>
      <c r="AD1482" s="395">
        <v>8.8539382583157245E-2</v>
      </c>
      <c r="AE1482" s="395">
        <v>9.15114605252111E-2</v>
      </c>
      <c r="AF1482" s="395"/>
      <c r="AG1482" s="395"/>
      <c r="AH1482" s="395"/>
      <c r="AI1482" s="395"/>
      <c r="AJ1482" s="395"/>
      <c r="AK1482" s="395"/>
      <c r="AL1482" s="395"/>
      <c r="AM1482" s="395"/>
      <c r="AN1482" s="395"/>
      <c r="AO1482" s="395"/>
      <c r="AP1482" s="395"/>
    </row>
    <row r="1483" spans="1:42">
      <c r="A1483" s="395">
        <v>10</v>
      </c>
      <c r="B1483" s="395">
        <v>767</v>
      </c>
      <c r="C1483" s="395">
        <v>1996</v>
      </c>
      <c r="D1483" s="395">
        <v>99</v>
      </c>
      <c r="E1483" s="395">
        <v>99</v>
      </c>
      <c r="F1483" s="395">
        <v>99</v>
      </c>
      <c r="G1483" s="395">
        <v>99</v>
      </c>
      <c r="H1483" s="395">
        <v>99</v>
      </c>
      <c r="I1483" s="395">
        <v>99</v>
      </c>
      <c r="J1483" s="395">
        <v>999</v>
      </c>
      <c r="K1483" s="395">
        <v>99</v>
      </c>
      <c r="L1483" s="395">
        <v>99</v>
      </c>
      <c r="M1483" s="395">
        <v>44</v>
      </c>
      <c r="N1483" s="395">
        <v>99</v>
      </c>
      <c r="O1483" s="395">
        <v>99</v>
      </c>
      <c r="P1483" s="395">
        <v>9999</v>
      </c>
      <c r="Q1483" s="395">
        <v>1182</v>
      </c>
      <c r="R1483" s="395">
        <v>2060</v>
      </c>
      <c r="S1483" s="395">
        <v>2060</v>
      </c>
      <c r="T1483" s="395">
        <v>5</v>
      </c>
      <c r="U1483" s="395">
        <v>44</v>
      </c>
      <c r="V1483" s="395">
        <v>80.768155339805858</v>
      </c>
      <c r="W1483" s="395">
        <v>74.549007378640638</v>
      </c>
      <c r="X1483" s="395">
        <v>0</v>
      </c>
      <c r="Y1483" s="395">
        <v>0</v>
      </c>
      <c r="Z1483" s="395"/>
      <c r="AA1483" s="395">
        <v>8.0554384285914704</v>
      </c>
      <c r="AB1483" s="395">
        <v>0</v>
      </c>
      <c r="AC1483" s="395"/>
      <c r="AD1483" s="395">
        <v>0.17109861925075412</v>
      </c>
      <c r="AE1483" s="395">
        <v>0.17643394319323596</v>
      </c>
      <c r="AF1483" s="395"/>
      <c r="AG1483" s="395"/>
      <c r="AH1483" s="395"/>
      <c r="AI1483" s="395"/>
      <c r="AJ1483" s="395"/>
      <c r="AK1483" s="395"/>
      <c r="AL1483" s="395"/>
      <c r="AM1483" s="395"/>
      <c r="AN1483" s="395"/>
      <c r="AO1483" s="395"/>
      <c r="AP1483" s="395"/>
    </row>
    <row r="1484" spans="1:42">
      <c r="A1484" s="395">
        <v>10</v>
      </c>
      <c r="B1484" s="395">
        <v>768</v>
      </c>
      <c r="C1484" s="395">
        <v>1996</v>
      </c>
      <c r="D1484" s="395">
        <v>99</v>
      </c>
      <c r="E1484" s="395">
        <v>99</v>
      </c>
      <c r="F1484" s="395">
        <v>99</v>
      </c>
      <c r="G1484" s="395">
        <v>99</v>
      </c>
      <c r="H1484" s="395">
        <v>99</v>
      </c>
      <c r="I1484" s="395">
        <v>99</v>
      </c>
      <c r="J1484" s="395">
        <v>999</v>
      </c>
      <c r="K1484" s="395">
        <v>99</v>
      </c>
      <c r="L1484" s="395">
        <v>99</v>
      </c>
      <c r="M1484" s="395">
        <v>45</v>
      </c>
      <c r="N1484" s="395">
        <v>99</v>
      </c>
      <c r="O1484" s="395">
        <v>99</v>
      </c>
      <c r="P1484" s="395">
        <v>9999</v>
      </c>
      <c r="Q1484" s="395">
        <v>1720</v>
      </c>
      <c r="R1484" s="395">
        <v>4099.5</v>
      </c>
      <c r="S1484" s="395">
        <v>4099.5</v>
      </c>
      <c r="T1484" s="395">
        <v>8.0043907793633355</v>
      </c>
      <c r="U1484" s="395">
        <v>45.016465422612512</v>
      </c>
      <c r="V1484" s="395">
        <v>79.891108671789411</v>
      </c>
      <c r="W1484" s="395">
        <v>73.725804220026944</v>
      </c>
      <c r="X1484" s="395">
        <v>0</v>
      </c>
      <c r="Y1484" s="395">
        <v>0</v>
      </c>
      <c r="Z1484" s="395"/>
      <c r="AA1484" s="395">
        <v>7.7220018551266092</v>
      </c>
      <c r="AB1484" s="395"/>
      <c r="AC1484" s="395"/>
      <c r="AD1484" s="395">
        <v>0.34049455806721673</v>
      </c>
      <c r="AE1484" s="395">
        <v>0.34723497625750238</v>
      </c>
      <c r="AF1484" s="395"/>
      <c r="AG1484" s="395"/>
      <c r="AH1484" s="395"/>
      <c r="AI1484" s="395"/>
      <c r="AJ1484" s="395"/>
      <c r="AK1484" s="395"/>
      <c r="AL1484" s="395"/>
      <c r="AM1484" s="395"/>
      <c r="AN1484" s="395"/>
      <c r="AO1484" s="395"/>
      <c r="AP1484" s="395"/>
    </row>
    <row r="1485" spans="1:42">
      <c r="A1485" s="395">
        <v>10</v>
      </c>
      <c r="B1485" s="395">
        <v>769</v>
      </c>
      <c r="C1485" s="395">
        <v>1996</v>
      </c>
      <c r="D1485" s="395">
        <v>99</v>
      </c>
      <c r="E1485" s="395">
        <v>99</v>
      </c>
      <c r="F1485" s="395">
        <v>99</v>
      </c>
      <c r="G1485" s="395">
        <v>99</v>
      </c>
      <c r="H1485" s="395">
        <v>99</v>
      </c>
      <c r="I1485" s="395">
        <v>99</v>
      </c>
      <c r="J1485" s="395">
        <v>999</v>
      </c>
      <c r="K1485" s="395">
        <v>99</v>
      </c>
      <c r="L1485" s="395">
        <v>99</v>
      </c>
      <c r="M1485" s="395">
        <v>46</v>
      </c>
      <c r="N1485" s="395">
        <v>99</v>
      </c>
      <c r="O1485" s="395">
        <v>99</v>
      </c>
      <c r="P1485" s="395">
        <v>9999</v>
      </c>
      <c r="Q1485" s="395">
        <v>2408</v>
      </c>
      <c r="R1485" s="395">
        <v>7048.5</v>
      </c>
      <c r="S1485" s="395">
        <v>7048.5</v>
      </c>
      <c r="T1485" s="395">
        <v>8.0025537348372016</v>
      </c>
      <c r="U1485" s="395">
        <v>46.009789316875931</v>
      </c>
      <c r="V1485" s="395">
        <v>79.976931261970748</v>
      </c>
      <c r="W1485" s="395">
        <v>73.818707554798976</v>
      </c>
      <c r="X1485" s="395">
        <v>0</v>
      </c>
      <c r="Y1485" s="395">
        <v>0</v>
      </c>
      <c r="Z1485" s="395"/>
      <c r="AA1485" s="395">
        <v>7.567811696945661</v>
      </c>
      <c r="AB1485" s="395">
        <v>0.67097894569627203</v>
      </c>
      <c r="AC1485" s="395">
        <v>1.7716474518888077</v>
      </c>
      <c r="AD1485" s="395">
        <v>0.58543136785870897</v>
      </c>
      <c r="AE1485" s="395">
        <v>0.59777286376827643</v>
      </c>
      <c r="AF1485" s="395"/>
      <c r="AG1485" s="395"/>
      <c r="AH1485" s="395"/>
      <c r="AI1485" s="395"/>
      <c r="AJ1485" s="395"/>
      <c r="AK1485" s="395"/>
      <c r="AL1485" s="395"/>
      <c r="AM1485" s="395"/>
      <c r="AN1485" s="395"/>
      <c r="AO1485" s="395"/>
      <c r="AP1485" s="395"/>
    </row>
    <row r="1486" spans="1:42">
      <c r="A1486" s="395">
        <v>10</v>
      </c>
      <c r="B1486" s="395">
        <v>770</v>
      </c>
      <c r="C1486" s="395">
        <v>1996</v>
      </c>
      <c r="D1486" s="395">
        <v>99</v>
      </c>
      <c r="E1486" s="395">
        <v>99</v>
      </c>
      <c r="F1486" s="395">
        <v>99</v>
      </c>
      <c r="G1486" s="395">
        <v>99</v>
      </c>
      <c r="H1486" s="395">
        <v>99</v>
      </c>
      <c r="I1486" s="395">
        <v>99</v>
      </c>
      <c r="J1486" s="395">
        <v>999</v>
      </c>
      <c r="K1486" s="395">
        <v>99</v>
      </c>
      <c r="L1486" s="395">
        <v>99</v>
      </c>
      <c r="M1486" s="395">
        <v>47</v>
      </c>
      <c r="N1486" s="395">
        <v>99</v>
      </c>
      <c r="O1486" s="395">
        <v>99</v>
      </c>
      <c r="P1486" s="395">
        <v>9999</v>
      </c>
      <c r="Q1486" s="395">
        <v>3106</v>
      </c>
      <c r="R1486" s="395">
        <v>11926.5</v>
      </c>
      <c r="S1486" s="395">
        <v>11926.5</v>
      </c>
      <c r="T1486" s="395">
        <v>8.0017607848069439</v>
      </c>
      <c r="U1486" s="395">
        <v>47.005911206137611</v>
      </c>
      <c r="V1486" s="395">
        <v>79.7797509747205</v>
      </c>
      <c r="W1486" s="395">
        <v>73.63671014966657</v>
      </c>
      <c r="X1486" s="395">
        <v>0</v>
      </c>
      <c r="Y1486" s="395">
        <v>0</v>
      </c>
      <c r="Z1486" s="395"/>
      <c r="AA1486" s="395">
        <v>7.3866667877103218</v>
      </c>
      <c r="AB1486" s="395">
        <v>0.52705952805045486</v>
      </c>
      <c r="AC1486" s="395">
        <v>1.4976902809569403</v>
      </c>
      <c r="AD1486" s="395">
        <v>0.99058625363792174</v>
      </c>
      <c r="AE1486" s="395">
        <v>1.008975091100683</v>
      </c>
      <c r="AF1486" s="395"/>
      <c r="AG1486" s="395"/>
      <c r="AH1486" s="395"/>
      <c r="AI1486" s="395"/>
      <c r="AJ1486" s="395"/>
      <c r="AK1486" s="395"/>
      <c r="AL1486" s="395"/>
      <c r="AM1486" s="395"/>
      <c r="AN1486" s="395"/>
      <c r="AO1486" s="395"/>
      <c r="AP1486" s="395"/>
    </row>
    <row r="1487" spans="1:42" s="372" customFormat="1">
      <c r="A1487" s="395">
        <v>10</v>
      </c>
      <c r="B1487" s="395">
        <v>771</v>
      </c>
      <c r="C1487" s="395">
        <v>1996</v>
      </c>
      <c r="D1487" s="395">
        <v>99</v>
      </c>
      <c r="E1487" s="395">
        <v>99</v>
      </c>
      <c r="F1487" s="395">
        <v>99</v>
      </c>
      <c r="G1487" s="395">
        <v>99</v>
      </c>
      <c r="H1487" s="395">
        <v>99</v>
      </c>
      <c r="I1487" s="395">
        <v>99</v>
      </c>
      <c r="J1487" s="395">
        <v>999</v>
      </c>
      <c r="K1487" s="395">
        <v>99</v>
      </c>
      <c r="L1487" s="395">
        <v>99</v>
      </c>
      <c r="M1487" s="395">
        <v>48</v>
      </c>
      <c r="N1487" s="395">
        <v>99</v>
      </c>
      <c r="O1487" s="395">
        <v>99</v>
      </c>
      <c r="P1487" s="395">
        <v>9999</v>
      </c>
      <c r="Q1487" s="395">
        <v>3843</v>
      </c>
      <c r="R1487" s="395">
        <v>20580.5</v>
      </c>
      <c r="S1487" s="395">
        <v>20579.5</v>
      </c>
      <c r="T1487" s="395">
        <v>8.0009717936882012</v>
      </c>
      <c r="U1487" s="395">
        <v>48.008163463640997</v>
      </c>
      <c r="V1487" s="395">
        <v>79.516479992225186</v>
      </c>
      <c r="W1487" s="395">
        <v>73.391800403314051</v>
      </c>
      <c r="X1487" s="395">
        <v>0</v>
      </c>
      <c r="Y1487" s="395">
        <v>0</v>
      </c>
      <c r="Z1487" s="395"/>
      <c r="AA1487" s="395">
        <v>7.2973843872749411</v>
      </c>
      <c r="AB1487" s="395">
        <v>0.23645590340804157</v>
      </c>
      <c r="AC1487" s="395">
        <v>-7.0991494822402279</v>
      </c>
      <c r="AD1487" s="395">
        <v>1.7093665696554106</v>
      </c>
      <c r="AE1487" s="395">
        <v>1.7352234793734074</v>
      </c>
      <c r="AF1487" s="395"/>
      <c r="AG1487" s="395"/>
      <c r="AH1487" s="395"/>
      <c r="AI1487" s="395"/>
      <c r="AJ1487" s="395"/>
      <c r="AK1487" s="395"/>
      <c r="AL1487" s="395"/>
      <c r="AM1487" s="395"/>
      <c r="AN1487" s="395"/>
      <c r="AO1487" s="395"/>
      <c r="AP1487" s="395"/>
    </row>
    <row r="1488" spans="1:42" s="372" customFormat="1">
      <c r="A1488" s="395">
        <v>10</v>
      </c>
      <c r="B1488" s="395">
        <v>772</v>
      </c>
      <c r="C1488" s="395">
        <v>1996</v>
      </c>
      <c r="D1488" s="395">
        <v>99</v>
      </c>
      <c r="E1488" s="395">
        <v>99</v>
      </c>
      <c r="F1488" s="395">
        <v>99</v>
      </c>
      <c r="G1488" s="395">
        <v>99</v>
      </c>
      <c r="H1488" s="395">
        <v>99</v>
      </c>
      <c r="I1488" s="395">
        <v>99</v>
      </c>
      <c r="J1488" s="395">
        <v>999</v>
      </c>
      <c r="K1488" s="395">
        <v>99</v>
      </c>
      <c r="L1488" s="395">
        <v>99</v>
      </c>
      <c r="M1488" s="395">
        <v>49</v>
      </c>
      <c r="N1488" s="395">
        <v>99</v>
      </c>
      <c r="O1488" s="395">
        <v>99</v>
      </c>
      <c r="P1488" s="395">
        <v>9999</v>
      </c>
      <c r="Q1488" s="395">
        <v>4396</v>
      </c>
      <c r="R1488" s="395">
        <v>33798.5</v>
      </c>
      <c r="S1488" s="395">
        <v>33798.5</v>
      </c>
      <c r="T1488" s="395">
        <v>8.0017160524875379</v>
      </c>
      <c r="U1488" s="395">
        <v>49.009423495125539</v>
      </c>
      <c r="V1488" s="395">
        <v>79.109916120539197</v>
      </c>
      <c r="W1488" s="395">
        <v>73.016366178972149</v>
      </c>
      <c r="X1488" s="395">
        <v>0</v>
      </c>
      <c r="Y1488" s="395">
        <v>0</v>
      </c>
      <c r="Z1488" s="395"/>
      <c r="AA1488" s="395">
        <v>7.1132118163687217</v>
      </c>
      <c r="AB1488" s="395">
        <v>0.18822998039726516</v>
      </c>
      <c r="AC1488" s="395">
        <v>-12.47267404699428</v>
      </c>
      <c r="AD1488" s="395">
        <v>2.8072216906536962</v>
      </c>
      <c r="AE1488" s="395">
        <v>2.8352456764538325</v>
      </c>
      <c r="AF1488" s="395"/>
      <c r="AG1488" s="395"/>
      <c r="AH1488" s="395"/>
      <c r="AI1488" s="395"/>
      <c r="AJ1488" s="395"/>
      <c r="AK1488" s="395"/>
      <c r="AL1488" s="395"/>
      <c r="AM1488" s="395"/>
      <c r="AN1488" s="395"/>
      <c r="AO1488" s="395"/>
      <c r="AP1488" s="395"/>
    </row>
    <row r="1489" spans="1:42" s="372" customFormat="1">
      <c r="A1489" s="395">
        <v>10</v>
      </c>
      <c r="B1489" s="395">
        <v>773</v>
      </c>
      <c r="C1489" s="395">
        <v>1996</v>
      </c>
      <c r="D1489" s="395">
        <v>99</v>
      </c>
      <c r="E1489" s="395">
        <v>99</v>
      </c>
      <c r="F1489" s="395">
        <v>99</v>
      </c>
      <c r="G1489" s="395">
        <v>99</v>
      </c>
      <c r="H1489" s="395">
        <v>99</v>
      </c>
      <c r="I1489" s="395">
        <v>99</v>
      </c>
      <c r="J1489" s="395">
        <v>999</v>
      </c>
      <c r="K1489" s="395">
        <v>99</v>
      </c>
      <c r="L1489" s="395">
        <v>99</v>
      </c>
      <c r="M1489" s="395">
        <v>50</v>
      </c>
      <c r="N1489" s="395">
        <v>99</v>
      </c>
      <c r="O1489" s="395">
        <v>99</v>
      </c>
      <c r="P1489" s="395">
        <v>9999</v>
      </c>
      <c r="Q1489" s="395">
        <v>4925</v>
      </c>
      <c r="R1489" s="395">
        <v>54720.75</v>
      </c>
      <c r="S1489" s="395">
        <v>54719.75</v>
      </c>
      <c r="T1489" s="395">
        <v>11.001311202788706</v>
      </c>
      <c r="U1489" s="395">
        <v>50.00662466476912</v>
      </c>
      <c r="V1489" s="395">
        <v>78.939214817319098</v>
      </c>
      <c r="W1489" s="395">
        <v>72.858685598892563</v>
      </c>
      <c r="X1489" s="395">
        <v>0</v>
      </c>
      <c r="Y1489" s="395">
        <v>0</v>
      </c>
      <c r="Z1489" s="395"/>
      <c r="AA1489" s="395">
        <v>7.0985131965752686</v>
      </c>
      <c r="AB1489" s="395"/>
      <c r="AC1489" s="395"/>
      <c r="AD1489" s="395">
        <v>4.5449731890124783</v>
      </c>
      <c r="AE1489" s="395">
        <v>4.5803481688813763</v>
      </c>
      <c r="AF1489" s="395"/>
      <c r="AG1489" s="395"/>
      <c r="AH1489" s="395"/>
      <c r="AI1489" s="395"/>
      <c r="AJ1489" s="395"/>
      <c r="AK1489" s="395"/>
      <c r="AL1489" s="395"/>
      <c r="AM1489" s="395"/>
      <c r="AN1489" s="395"/>
      <c r="AO1489" s="395"/>
      <c r="AP1489" s="395"/>
    </row>
    <row r="1490" spans="1:42" s="372" customFormat="1">
      <c r="A1490" s="395">
        <v>10</v>
      </c>
      <c r="B1490" s="395">
        <v>774</v>
      </c>
      <c r="C1490" s="395">
        <v>1996</v>
      </c>
      <c r="D1490" s="395">
        <v>99</v>
      </c>
      <c r="E1490" s="395">
        <v>99</v>
      </c>
      <c r="F1490" s="395">
        <v>99</v>
      </c>
      <c r="G1490" s="395">
        <v>99</v>
      </c>
      <c r="H1490" s="395">
        <v>99</v>
      </c>
      <c r="I1490" s="395">
        <v>99</v>
      </c>
      <c r="J1490" s="395">
        <v>999</v>
      </c>
      <c r="K1490" s="395">
        <v>99</v>
      </c>
      <c r="L1490" s="395">
        <v>99</v>
      </c>
      <c r="M1490" s="395">
        <v>51</v>
      </c>
      <c r="N1490" s="395">
        <v>99</v>
      </c>
      <c r="O1490" s="395">
        <v>99</v>
      </c>
      <c r="P1490" s="395">
        <v>9999</v>
      </c>
      <c r="Q1490" s="395">
        <v>5340</v>
      </c>
      <c r="R1490" s="395">
        <v>80446.5</v>
      </c>
      <c r="S1490" s="395">
        <v>80445.5</v>
      </c>
      <c r="T1490" s="395">
        <v>11.001348722442868</v>
      </c>
      <c r="U1490" s="395">
        <v>51.006022711027967</v>
      </c>
      <c r="V1490" s="395">
        <v>78.682680821177158</v>
      </c>
      <c r="W1490" s="395">
        <v>72.623767895033509</v>
      </c>
      <c r="X1490" s="395">
        <v>0</v>
      </c>
      <c r="Y1490" s="395">
        <v>0</v>
      </c>
      <c r="Z1490" s="395"/>
      <c r="AA1490" s="395">
        <v>6.9762425896713172</v>
      </c>
      <c r="AB1490" s="395">
        <v>0.44648310209551562</v>
      </c>
      <c r="AC1490" s="395">
        <v>0.23955347952717329</v>
      </c>
      <c r="AD1490" s="395">
        <v>6.6816917832795113</v>
      </c>
      <c r="AE1490" s="395">
        <v>6.712025343217598</v>
      </c>
      <c r="AF1490" s="395"/>
      <c r="AG1490" s="395"/>
      <c r="AH1490" s="395"/>
      <c r="AI1490" s="395"/>
      <c r="AJ1490" s="395"/>
      <c r="AK1490" s="395"/>
      <c r="AL1490" s="395"/>
      <c r="AM1490" s="395"/>
      <c r="AN1490" s="395"/>
      <c r="AO1490" s="395"/>
      <c r="AP1490" s="395"/>
    </row>
    <row r="1491" spans="1:42" s="372" customFormat="1">
      <c r="A1491" s="395">
        <v>10</v>
      </c>
      <c r="B1491" s="395">
        <v>775</v>
      </c>
      <c r="C1491" s="395">
        <v>1996</v>
      </c>
      <c r="D1491" s="395">
        <v>99</v>
      </c>
      <c r="E1491" s="395">
        <v>99</v>
      </c>
      <c r="F1491" s="395">
        <v>99</v>
      </c>
      <c r="G1491" s="395">
        <v>99</v>
      </c>
      <c r="H1491" s="395">
        <v>99</v>
      </c>
      <c r="I1491" s="395">
        <v>99</v>
      </c>
      <c r="J1491" s="395">
        <v>999</v>
      </c>
      <c r="K1491" s="395">
        <v>99</v>
      </c>
      <c r="L1491" s="395">
        <v>99</v>
      </c>
      <c r="M1491" s="395">
        <v>52</v>
      </c>
      <c r="N1491" s="395">
        <v>99</v>
      </c>
      <c r="O1491" s="395">
        <v>99</v>
      </c>
      <c r="P1491" s="395">
        <v>9999</v>
      </c>
      <c r="Q1491" s="395">
        <v>5642</v>
      </c>
      <c r="R1491" s="395">
        <v>112449.75</v>
      </c>
      <c r="S1491" s="395">
        <v>112442.75</v>
      </c>
      <c r="T1491" s="395">
        <v>11.001420634550097</v>
      </c>
      <c r="U1491" s="395">
        <v>52.00982722318691</v>
      </c>
      <c r="V1491" s="395">
        <v>78.554094416936394</v>
      </c>
      <c r="W1491" s="395">
        <v>72.502482251634817</v>
      </c>
      <c r="X1491" s="395">
        <v>0</v>
      </c>
      <c r="Y1491" s="395">
        <v>0</v>
      </c>
      <c r="Z1491" s="395"/>
      <c r="AA1491" s="395">
        <v>7.0051275320580944</v>
      </c>
      <c r="AB1491" s="395"/>
      <c r="AC1491" s="395"/>
      <c r="AD1491" s="395">
        <v>9.3398043495594631</v>
      </c>
      <c r="AE1491" s="395">
        <v>9.3660697809085054</v>
      </c>
      <c r="AF1491" s="395"/>
      <c r="AG1491" s="395"/>
      <c r="AH1491" s="395"/>
      <c r="AI1491" s="395"/>
      <c r="AJ1491" s="395"/>
      <c r="AK1491" s="395"/>
      <c r="AL1491" s="395"/>
      <c r="AM1491" s="395"/>
      <c r="AN1491" s="395"/>
      <c r="AO1491" s="395"/>
      <c r="AP1491" s="395"/>
    </row>
    <row r="1492" spans="1:42" s="372" customFormat="1">
      <c r="A1492" s="395">
        <v>10</v>
      </c>
      <c r="B1492" s="395">
        <v>776</v>
      </c>
      <c r="C1492" s="395">
        <v>1996</v>
      </c>
      <c r="D1492" s="395">
        <v>99</v>
      </c>
      <c r="E1492" s="395">
        <v>99</v>
      </c>
      <c r="F1492" s="395">
        <v>99</v>
      </c>
      <c r="G1492" s="395">
        <v>99</v>
      </c>
      <c r="H1492" s="395">
        <v>99</v>
      </c>
      <c r="I1492" s="395">
        <v>99</v>
      </c>
      <c r="J1492" s="395">
        <v>999</v>
      </c>
      <c r="K1492" s="395">
        <v>99</v>
      </c>
      <c r="L1492" s="395">
        <v>99</v>
      </c>
      <c r="M1492" s="395">
        <v>53</v>
      </c>
      <c r="N1492" s="395">
        <v>99</v>
      </c>
      <c r="O1492" s="395">
        <v>99</v>
      </c>
      <c r="P1492" s="395">
        <v>9999</v>
      </c>
      <c r="Q1492" s="395">
        <v>5815</v>
      </c>
      <c r="R1492" s="395">
        <v>139991.5</v>
      </c>
      <c r="S1492" s="395">
        <v>139988.5</v>
      </c>
      <c r="T1492" s="395">
        <v>11.001010775654237</v>
      </c>
      <c r="U1492" s="395">
        <v>53.005489736656955</v>
      </c>
      <c r="V1492" s="395">
        <v>78.440203302414602</v>
      </c>
      <c r="W1492" s="395">
        <v>72.397836442279285</v>
      </c>
      <c r="X1492" s="395">
        <v>0</v>
      </c>
      <c r="Y1492" s="395">
        <v>0</v>
      </c>
      <c r="Z1492" s="395"/>
      <c r="AA1492" s="395">
        <v>6.9691859735977708</v>
      </c>
      <c r="AB1492" s="395"/>
      <c r="AC1492" s="395"/>
      <c r="AD1492" s="395">
        <v>11.627355513030077</v>
      </c>
      <c r="AE1492" s="395">
        <v>11.643699877127403</v>
      </c>
      <c r="AF1492" s="395"/>
      <c r="AG1492" s="395"/>
      <c r="AH1492" s="395"/>
      <c r="AI1492" s="395"/>
      <c r="AJ1492" s="395"/>
      <c r="AK1492" s="395"/>
      <c r="AL1492" s="395"/>
      <c r="AM1492" s="395"/>
      <c r="AN1492" s="395"/>
      <c r="AO1492" s="395"/>
      <c r="AP1492" s="395"/>
    </row>
    <row r="1493" spans="1:42" s="372" customFormat="1">
      <c r="A1493" s="395">
        <v>10</v>
      </c>
      <c r="B1493" s="395">
        <v>777</v>
      </c>
      <c r="C1493" s="395">
        <v>1996</v>
      </c>
      <c r="D1493" s="395">
        <v>99</v>
      </c>
      <c r="E1493" s="395">
        <v>99</v>
      </c>
      <c r="F1493" s="395">
        <v>99</v>
      </c>
      <c r="G1493" s="395">
        <v>99</v>
      </c>
      <c r="H1493" s="395">
        <v>99</v>
      </c>
      <c r="I1493" s="395">
        <v>99</v>
      </c>
      <c r="J1493" s="395">
        <v>999</v>
      </c>
      <c r="K1493" s="395">
        <v>99</v>
      </c>
      <c r="L1493" s="395">
        <v>99</v>
      </c>
      <c r="M1493" s="395">
        <v>54</v>
      </c>
      <c r="N1493" s="395">
        <v>99</v>
      </c>
      <c r="O1493" s="395">
        <v>99</v>
      </c>
      <c r="P1493" s="395">
        <v>9999</v>
      </c>
      <c r="Q1493" s="395">
        <v>5914</v>
      </c>
      <c r="R1493" s="395">
        <v>160329.75</v>
      </c>
      <c r="S1493" s="395">
        <v>160322.75</v>
      </c>
      <c r="T1493" s="395">
        <v>11.000697001024452</v>
      </c>
      <c r="U1493" s="395">
        <v>54.00513651368879</v>
      </c>
      <c r="V1493" s="395">
        <v>78.26575641947305</v>
      </c>
      <c r="W1493" s="395">
        <v>72.237274147305982</v>
      </c>
      <c r="X1493" s="395">
        <v>0</v>
      </c>
      <c r="Y1493" s="395">
        <v>0</v>
      </c>
      <c r="Z1493" s="395"/>
      <c r="AA1493" s="395">
        <v>7.0802739430386072</v>
      </c>
      <c r="AB1493" s="395"/>
      <c r="AC1493" s="395"/>
      <c r="AD1493" s="395">
        <v>13.316601383407088</v>
      </c>
      <c r="AE1493" s="395">
        <v>13.305449721253416</v>
      </c>
      <c r="AF1493" s="395"/>
      <c r="AG1493" s="395"/>
      <c r="AH1493" s="395"/>
      <c r="AI1493" s="395"/>
      <c r="AJ1493" s="395"/>
      <c r="AK1493" s="395"/>
      <c r="AL1493" s="395"/>
      <c r="AM1493" s="395"/>
      <c r="AN1493" s="395"/>
      <c r="AO1493" s="395"/>
      <c r="AP1493" s="395"/>
    </row>
    <row r="1494" spans="1:42" s="372" customFormat="1">
      <c r="A1494" s="395">
        <v>10</v>
      </c>
      <c r="B1494" s="395">
        <v>778</v>
      </c>
      <c r="C1494" s="395">
        <v>1996</v>
      </c>
      <c r="D1494" s="395">
        <v>99</v>
      </c>
      <c r="E1494" s="395">
        <v>99</v>
      </c>
      <c r="F1494" s="395">
        <v>99</v>
      </c>
      <c r="G1494" s="395">
        <v>99</v>
      </c>
      <c r="H1494" s="395">
        <v>99</v>
      </c>
      <c r="I1494" s="395">
        <v>99</v>
      </c>
      <c r="J1494" s="395">
        <v>999</v>
      </c>
      <c r="K1494" s="395">
        <v>99</v>
      </c>
      <c r="L1494" s="395">
        <v>99</v>
      </c>
      <c r="M1494" s="395">
        <v>55</v>
      </c>
      <c r="N1494" s="395">
        <v>99</v>
      </c>
      <c r="O1494" s="395">
        <v>99</v>
      </c>
      <c r="P1494" s="395">
        <v>9999</v>
      </c>
      <c r="Q1494" s="395">
        <v>5930</v>
      </c>
      <c r="R1494" s="395">
        <v>164871.75</v>
      </c>
      <c r="S1494" s="395">
        <v>164867.25</v>
      </c>
      <c r="T1494" s="395">
        <v>14.002671773666499</v>
      </c>
      <c r="U1494" s="395">
        <v>55.012927067079723</v>
      </c>
      <c r="V1494" s="395">
        <v>78.12319911929103</v>
      </c>
      <c r="W1494" s="395">
        <v>72.105177811844925</v>
      </c>
      <c r="X1494" s="395">
        <v>0</v>
      </c>
      <c r="Y1494" s="395">
        <v>0</v>
      </c>
      <c r="Z1494" s="395"/>
      <c r="AA1494" s="395">
        <v>7.1322231953961115</v>
      </c>
      <c r="AB1494" s="395"/>
      <c r="AC1494" s="395"/>
      <c r="AD1494" s="395">
        <v>13.693848921580352</v>
      </c>
      <c r="AE1494" s="395">
        <v>13.657584650659121</v>
      </c>
      <c r="AF1494" s="395"/>
      <c r="AG1494" s="395"/>
      <c r="AH1494" s="395"/>
      <c r="AI1494" s="395"/>
      <c r="AJ1494" s="395"/>
      <c r="AK1494" s="395"/>
      <c r="AL1494" s="395"/>
      <c r="AM1494" s="395"/>
      <c r="AN1494" s="395"/>
      <c r="AO1494" s="395"/>
      <c r="AP1494" s="395"/>
    </row>
    <row r="1495" spans="1:42" s="372" customFormat="1">
      <c r="A1495" s="395">
        <v>10</v>
      </c>
      <c r="B1495" s="395">
        <v>779</v>
      </c>
      <c r="C1495" s="395">
        <v>1996</v>
      </c>
      <c r="D1495" s="395">
        <v>99</v>
      </c>
      <c r="E1495" s="395">
        <v>99</v>
      </c>
      <c r="F1495" s="395">
        <v>99</v>
      </c>
      <c r="G1495" s="395">
        <v>99</v>
      </c>
      <c r="H1495" s="395">
        <v>99</v>
      </c>
      <c r="I1495" s="395">
        <v>99</v>
      </c>
      <c r="J1495" s="395">
        <v>999</v>
      </c>
      <c r="K1495" s="395">
        <v>99</v>
      </c>
      <c r="L1495" s="395">
        <v>99</v>
      </c>
      <c r="M1495" s="395">
        <v>56</v>
      </c>
      <c r="N1495" s="395">
        <v>99</v>
      </c>
      <c r="O1495" s="395">
        <v>99</v>
      </c>
      <c r="P1495" s="395">
        <v>9999</v>
      </c>
      <c r="Q1495" s="395">
        <v>5879</v>
      </c>
      <c r="R1495" s="395">
        <v>148803.25</v>
      </c>
      <c r="S1495" s="395">
        <v>148785.25</v>
      </c>
      <c r="T1495" s="395">
        <v>14.000211688924804</v>
      </c>
      <c r="U1495" s="395">
        <v>56.008186295348494</v>
      </c>
      <c r="V1495" s="395">
        <v>78.109551854098854</v>
      </c>
      <c r="W1495" s="395">
        <v>72.093033201880345</v>
      </c>
      <c r="X1495" s="395">
        <v>0</v>
      </c>
      <c r="Y1495" s="395">
        <v>0</v>
      </c>
      <c r="Z1495" s="395"/>
      <c r="AA1495" s="395">
        <v>7.1693978580048636</v>
      </c>
      <c r="AB1495" s="395"/>
      <c r="AC1495" s="395"/>
      <c r="AD1495" s="395">
        <v>12.359238162633391</v>
      </c>
      <c r="AE1495" s="395">
        <v>12.323277611406548</v>
      </c>
      <c r="AF1495" s="395"/>
      <c r="AG1495" s="395"/>
      <c r="AH1495" s="395"/>
      <c r="AI1495" s="395"/>
      <c r="AJ1495" s="395"/>
      <c r="AK1495" s="395"/>
      <c r="AL1495" s="395"/>
      <c r="AM1495" s="395"/>
      <c r="AN1495" s="395"/>
      <c r="AO1495" s="395"/>
      <c r="AP1495" s="395"/>
    </row>
    <row r="1496" spans="1:42" s="372" customFormat="1">
      <c r="A1496" s="395">
        <v>10</v>
      </c>
      <c r="B1496" s="395">
        <v>780</v>
      </c>
      <c r="C1496" s="395">
        <v>1996</v>
      </c>
      <c r="D1496" s="395">
        <v>99</v>
      </c>
      <c r="E1496" s="395">
        <v>99</v>
      </c>
      <c r="F1496" s="395">
        <v>99</v>
      </c>
      <c r="G1496" s="395">
        <v>99</v>
      </c>
      <c r="H1496" s="395">
        <v>99</v>
      </c>
      <c r="I1496" s="395">
        <v>99</v>
      </c>
      <c r="J1496" s="395">
        <v>999</v>
      </c>
      <c r="K1496" s="395">
        <v>99</v>
      </c>
      <c r="L1496" s="395">
        <v>99</v>
      </c>
      <c r="M1496" s="395">
        <v>57</v>
      </c>
      <c r="N1496" s="395">
        <v>99</v>
      </c>
      <c r="O1496" s="395">
        <v>99</v>
      </c>
      <c r="P1496" s="395">
        <v>9999</v>
      </c>
      <c r="Q1496" s="395">
        <v>5603</v>
      </c>
      <c r="R1496" s="395">
        <v>113889.5</v>
      </c>
      <c r="S1496" s="395">
        <v>113888.5</v>
      </c>
      <c r="T1496" s="395">
        <v>14.00110633552698</v>
      </c>
      <c r="U1496" s="395">
        <v>57.005755629409478</v>
      </c>
      <c r="V1496" s="395">
        <v>78.160794110029201</v>
      </c>
      <c r="W1496" s="395">
        <v>72.141358578785443</v>
      </c>
      <c r="X1496" s="395">
        <v>0</v>
      </c>
      <c r="Y1496" s="395">
        <v>0</v>
      </c>
      <c r="Z1496" s="395"/>
      <c r="AA1496" s="395">
        <v>7.2385268904341116</v>
      </c>
      <c r="AB1496" s="395"/>
      <c r="AC1496" s="395"/>
      <c r="AD1496" s="395">
        <v>9.4593865034751285</v>
      </c>
      <c r="AE1496" s="395">
        <v>9.4392446980114322</v>
      </c>
      <c r="AF1496" s="395"/>
      <c r="AG1496" s="395"/>
      <c r="AH1496" s="395"/>
      <c r="AI1496" s="395"/>
      <c r="AJ1496" s="395"/>
      <c r="AK1496" s="395"/>
      <c r="AL1496" s="395"/>
      <c r="AM1496" s="395"/>
      <c r="AN1496" s="395"/>
      <c r="AO1496" s="395"/>
      <c r="AP1496" s="395"/>
    </row>
    <row r="1497" spans="1:42" s="372" customFormat="1">
      <c r="A1497" s="395">
        <v>10</v>
      </c>
      <c r="B1497" s="395">
        <v>781</v>
      </c>
      <c r="C1497" s="395">
        <v>1996</v>
      </c>
      <c r="D1497" s="395">
        <v>99</v>
      </c>
      <c r="E1497" s="395">
        <v>99</v>
      </c>
      <c r="F1497" s="395">
        <v>99</v>
      </c>
      <c r="G1497" s="395">
        <v>99</v>
      </c>
      <c r="H1497" s="395">
        <v>99</v>
      </c>
      <c r="I1497" s="395">
        <v>99</v>
      </c>
      <c r="J1497" s="395">
        <v>999</v>
      </c>
      <c r="K1497" s="395">
        <v>99</v>
      </c>
      <c r="L1497" s="395">
        <v>99</v>
      </c>
      <c r="M1497" s="395">
        <v>58</v>
      </c>
      <c r="N1497" s="395">
        <v>99</v>
      </c>
      <c r="O1497" s="395">
        <v>99</v>
      </c>
      <c r="P1497" s="395">
        <v>9999</v>
      </c>
      <c r="Q1497" s="395">
        <v>5216</v>
      </c>
      <c r="R1497" s="395">
        <v>75432</v>
      </c>
      <c r="S1497" s="395">
        <v>75430</v>
      </c>
      <c r="T1497" s="395">
        <v>14.000702619577895</v>
      </c>
      <c r="U1497" s="395">
        <v>58.00461354898583</v>
      </c>
      <c r="V1497" s="395">
        <v>78.21337531486094</v>
      </c>
      <c r="W1497" s="395">
        <v>72.189976283971703</v>
      </c>
      <c r="X1497" s="395">
        <v>0</v>
      </c>
      <c r="Y1497" s="395">
        <v>0</v>
      </c>
      <c r="Z1497" s="395"/>
      <c r="AA1497" s="395">
        <v>7.3380161346458141</v>
      </c>
      <c r="AB1497" s="395"/>
      <c r="AC1497" s="395"/>
      <c r="AD1497" s="395">
        <v>6.2651995375353833</v>
      </c>
      <c r="AE1497" s="395">
        <v>6.2559614192314221</v>
      </c>
      <c r="AF1497" s="395"/>
      <c r="AG1497" s="395"/>
      <c r="AH1497" s="395"/>
      <c r="AI1497" s="395"/>
      <c r="AJ1497" s="395"/>
      <c r="AK1497" s="395"/>
      <c r="AL1497" s="395"/>
      <c r="AM1497" s="395"/>
      <c r="AN1497" s="395"/>
      <c r="AO1497" s="395"/>
      <c r="AP1497" s="395"/>
    </row>
    <row r="1498" spans="1:42" s="372" customFormat="1">
      <c r="A1498" s="395">
        <v>10</v>
      </c>
      <c r="B1498" s="395">
        <v>782</v>
      </c>
      <c r="C1498" s="395">
        <v>1996</v>
      </c>
      <c r="D1498" s="395">
        <v>99</v>
      </c>
      <c r="E1498" s="395">
        <v>99</v>
      </c>
      <c r="F1498" s="395">
        <v>99</v>
      </c>
      <c r="G1498" s="395">
        <v>99</v>
      </c>
      <c r="H1498" s="395">
        <v>99</v>
      </c>
      <c r="I1498" s="395">
        <v>99</v>
      </c>
      <c r="J1498" s="395">
        <v>999</v>
      </c>
      <c r="K1498" s="395">
        <v>99</v>
      </c>
      <c r="L1498" s="395">
        <v>99</v>
      </c>
      <c r="M1498" s="395">
        <v>59</v>
      </c>
      <c r="N1498" s="395">
        <v>99</v>
      </c>
      <c r="O1498" s="395">
        <v>99</v>
      </c>
      <c r="P1498" s="395">
        <v>9999</v>
      </c>
      <c r="Q1498" s="395">
        <v>4639</v>
      </c>
      <c r="R1498" s="395">
        <v>40328</v>
      </c>
      <c r="S1498" s="395">
        <v>40328</v>
      </c>
      <c r="T1498" s="395">
        <v>14.001314223368379</v>
      </c>
      <c r="U1498" s="395">
        <v>59.005852013489395</v>
      </c>
      <c r="V1498" s="395">
        <v>78.508083713548771</v>
      </c>
      <c r="W1498" s="395">
        <v>72.461990845070389</v>
      </c>
      <c r="X1498" s="395">
        <v>0</v>
      </c>
      <c r="Y1498" s="395">
        <v>0</v>
      </c>
      <c r="Z1498" s="395"/>
      <c r="AA1498" s="395">
        <v>7.3857708454462045</v>
      </c>
      <c r="AB1498" s="395">
        <v>0.29373960050712378</v>
      </c>
      <c r="AC1498" s="395">
        <v>-3.7985579607342967</v>
      </c>
      <c r="AD1498" s="395">
        <v>3.3495461733710745</v>
      </c>
      <c r="AE1498" s="395">
        <v>3.3572988456855444</v>
      </c>
      <c r="AF1498" s="395"/>
      <c r="AG1498" s="395"/>
      <c r="AH1498" s="395"/>
      <c r="AI1498" s="395"/>
      <c r="AJ1498" s="395"/>
      <c r="AK1498" s="395"/>
      <c r="AL1498" s="395"/>
      <c r="AM1498" s="395"/>
      <c r="AN1498" s="395"/>
      <c r="AO1498" s="395"/>
      <c r="AP1498" s="395"/>
    </row>
    <row r="1499" spans="1:42" s="372" customFormat="1">
      <c r="A1499" s="395">
        <v>10</v>
      </c>
      <c r="B1499" s="395">
        <v>783</v>
      </c>
      <c r="C1499" s="395">
        <v>1996</v>
      </c>
      <c r="D1499" s="395">
        <v>99</v>
      </c>
      <c r="E1499" s="395">
        <v>99</v>
      </c>
      <c r="F1499" s="395">
        <v>99</v>
      </c>
      <c r="G1499" s="395">
        <v>99</v>
      </c>
      <c r="H1499" s="395">
        <v>99</v>
      </c>
      <c r="I1499" s="395">
        <v>99</v>
      </c>
      <c r="J1499" s="395">
        <v>999</v>
      </c>
      <c r="K1499" s="395">
        <v>99</v>
      </c>
      <c r="L1499" s="395">
        <v>99</v>
      </c>
      <c r="M1499" s="395">
        <v>60</v>
      </c>
      <c r="N1499" s="395">
        <v>99</v>
      </c>
      <c r="O1499" s="395">
        <v>99</v>
      </c>
      <c r="P1499" s="395">
        <v>9999</v>
      </c>
      <c r="Q1499" s="395">
        <v>3770</v>
      </c>
      <c r="R1499" s="395">
        <v>18535.5</v>
      </c>
      <c r="S1499" s="395">
        <v>18535.5</v>
      </c>
      <c r="T1499" s="395">
        <v>17.000350678427878</v>
      </c>
      <c r="U1499" s="395">
        <v>60.008092579104961</v>
      </c>
      <c r="V1499" s="395">
        <v>78.804963448517825</v>
      </c>
      <c r="W1499" s="395">
        <v>72.735049165115612</v>
      </c>
      <c r="X1499" s="395">
        <v>0</v>
      </c>
      <c r="Y1499" s="395">
        <v>0</v>
      </c>
      <c r="Z1499" s="395"/>
      <c r="AA1499" s="395">
        <v>7.6693783613351698</v>
      </c>
      <c r="AB1499" s="395"/>
      <c r="AC1499" s="395"/>
      <c r="AD1499" s="395">
        <v>1.539513814137065</v>
      </c>
      <c r="AE1499" s="395">
        <v>1.548891859869592</v>
      </c>
      <c r="AF1499" s="395"/>
      <c r="AG1499" s="395"/>
      <c r="AH1499" s="395"/>
      <c r="AI1499" s="395"/>
      <c r="AJ1499" s="395"/>
      <c r="AK1499" s="395"/>
      <c r="AL1499" s="395"/>
      <c r="AM1499" s="395"/>
      <c r="AN1499" s="395"/>
      <c r="AO1499" s="395"/>
      <c r="AP1499" s="395"/>
    </row>
    <row r="1500" spans="1:42" s="372" customFormat="1">
      <c r="A1500" s="395">
        <v>10</v>
      </c>
      <c r="B1500" s="395">
        <v>784</v>
      </c>
      <c r="C1500" s="395">
        <v>1996</v>
      </c>
      <c r="D1500" s="395">
        <v>99</v>
      </c>
      <c r="E1500" s="395">
        <v>99</v>
      </c>
      <c r="F1500" s="395">
        <v>99</v>
      </c>
      <c r="G1500" s="395">
        <v>99</v>
      </c>
      <c r="H1500" s="395">
        <v>99</v>
      </c>
      <c r="I1500" s="395">
        <v>99</v>
      </c>
      <c r="J1500" s="395">
        <v>999</v>
      </c>
      <c r="K1500" s="395">
        <v>99</v>
      </c>
      <c r="L1500" s="395">
        <v>99</v>
      </c>
      <c r="M1500" s="395">
        <v>61</v>
      </c>
      <c r="N1500" s="395">
        <v>99</v>
      </c>
      <c r="O1500" s="395">
        <v>99</v>
      </c>
      <c r="P1500" s="395">
        <v>9999</v>
      </c>
      <c r="Q1500" s="395">
        <v>2443</v>
      </c>
      <c r="R1500" s="395">
        <v>6717.75</v>
      </c>
      <c r="S1500" s="395">
        <v>6717.75</v>
      </c>
      <c r="T1500" s="395">
        <v>17.004354136429608</v>
      </c>
      <c r="U1500" s="395">
        <v>61.020430947862003</v>
      </c>
      <c r="V1500" s="395">
        <v>79.107052212422175</v>
      </c>
      <c r="W1500" s="395">
        <v>73.008788195452254</v>
      </c>
      <c r="X1500" s="395">
        <v>0</v>
      </c>
      <c r="Y1500" s="395">
        <v>0</v>
      </c>
      <c r="Z1500" s="395"/>
      <c r="AA1500" s="395">
        <v>7.8258055895242116</v>
      </c>
      <c r="AB1500" s="395"/>
      <c r="AC1500" s="395"/>
      <c r="AD1500" s="395">
        <v>0.55796007255910351</v>
      </c>
      <c r="AE1500" s="395">
        <v>0.56347160111149264</v>
      </c>
      <c r="AF1500" s="395"/>
      <c r="AG1500" s="395"/>
      <c r="AH1500" s="395"/>
      <c r="AI1500" s="395"/>
      <c r="AJ1500" s="395"/>
      <c r="AK1500" s="395"/>
      <c r="AL1500" s="395"/>
      <c r="AM1500" s="395"/>
      <c r="AN1500" s="395"/>
      <c r="AO1500" s="395"/>
      <c r="AP1500" s="395"/>
    </row>
    <row r="1501" spans="1:42" s="372" customFormat="1">
      <c r="A1501" s="395">
        <v>10</v>
      </c>
      <c r="B1501" s="395">
        <v>785</v>
      </c>
      <c r="C1501" s="395">
        <v>1996</v>
      </c>
      <c r="D1501" s="395">
        <v>99</v>
      </c>
      <c r="E1501" s="395">
        <v>99</v>
      </c>
      <c r="F1501" s="395">
        <v>99</v>
      </c>
      <c r="G1501" s="395">
        <v>99</v>
      </c>
      <c r="H1501" s="395">
        <v>99</v>
      </c>
      <c r="I1501" s="395">
        <v>99</v>
      </c>
      <c r="J1501" s="395">
        <v>999</v>
      </c>
      <c r="K1501" s="395">
        <v>99</v>
      </c>
      <c r="L1501" s="395">
        <v>99</v>
      </c>
      <c r="M1501" s="395">
        <v>62</v>
      </c>
      <c r="N1501" s="395">
        <v>99</v>
      </c>
      <c r="O1501" s="395">
        <v>99</v>
      </c>
      <c r="P1501" s="395">
        <v>9999</v>
      </c>
      <c r="Q1501" s="395">
        <v>1296</v>
      </c>
      <c r="R1501" s="395">
        <v>2294</v>
      </c>
      <c r="S1501" s="395">
        <v>2294</v>
      </c>
      <c r="T1501" s="395">
        <v>16.998692240627719</v>
      </c>
      <c r="U1501" s="395">
        <v>62</v>
      </c>
      <c r="V1501" s="395">
        <v>80.014690496948447</v>
      </c>
      <c r="W1501" s="395">
        <v>73.853559328683488</v>
      </c>
      <c r="X1501" s="395">
        <v>0</v>
      </c>
      <c r="Y1501" s="395">
        <v>0</v>
      </c>
      <c r="Z1501" s="395"/>
      <c r="AA1501" s="395">
        <v>8.0449745904640722</v>
      </c>
      <c r="AB1501" s="395">
        <v>0</v>
      </c>
      <c r="AC1501" s="395"/>
      <c r="AD1501" s="395">
        <v>0.19053409347632524</v>
      </c>
      <c r="AE1501" s="395">
        <v>0.19464260089233179</v>
      </c>
      <c r="AF1501" s="395"/>
      <c r="AG1501" s="395"/>
      <c r="AH1501" s="395"/>
      <c r="AI1501" s="395"/>
      <c r="AJ1501" s="395"/>
      <c r="AK1501" s="395"/>
      <c r="AL1501" s="395"/>
      <c r="AM1501" s="395"/>
      <c r="AN1501" s="395"/>
      <c r="AO1501" s="395"/>
      <c r="AP1501" s="395"/>
    </row>
    <row r="1502" spans="1:42" s="372" customFormat="1">
      <c r="A1502" s="395">
        <v>10</v>
      </c>
      <c r="B1502" s="395">
        <v>786</v>
      </c>
      <c r="C1502" s="395">
        <v>1996</v>
      </c>
      <c r="D1502" s="395">
        <v>99</v>
      </c>
      <c r="E1502" s="395">
        <v>99</v>
      </c>
      <c r="F1502" s="395">
        <v>99</v>
      </c>
      <c r="G1502" s="395">
        <v>99</v>
      </c>
      <c r="H1502" s="395">
        <v>99</v>
      </c>
      <c r="I1502" s="395">
        <v>99</v>
      </c>
      <c r="J1502" s="395">
        <v>999</v>
      </c>
      <c r="K1502" s="395">
        <v>99</v>
      </c>
      <c r="L1502" s="395">
        <v>99</v>
      </c>
      <c r="M1502" s="395">
        <v>63</v>
      </c>
      <c r="N1502" s="395">
        <v>99</v>
      </c>
      <c r="O1502" s="395">
        <v>99</v>
      </c>
      <c r="P1502" s="395">
        <v>9999</v>
      </c>
      <c r="Q1502" s="395">
        <v>570</v>
      </c>
      <c r="R1502" s="395">
        <v>830</v>
      </c>
      <c r="S1502" s="395">
        <v>830</v>
      </c>
      <c r="T1502" s="395">
        <v>17</v>
      </c>
      <c r="U1502" s="395">
        <v>63</v>
      </c>
      <c r="V1502" s="395">
        <v>80.395180722891553</v>
      </c>
      <c r="W1502" s="395">
        <v>74.204751807228945</v>
      </c>
      <c r="X1502" s="395">
        <v>0</v>
      </c>
      <c r="Y1502" s="395">
        <v>0</v>
      </c>
      <c r="Z1502" s="395"/>
      <c r="AA1502" s="395">
        <v>8.5705139380181219</v>
      </c>
      <c r="AB1502" s="395">
        <v>0</v>
      </c>
      <c r="AC1502" s="395"/>
      <c r="AD1502" s="395">
        <v>6.893779319326504E-2</v>
      </c>
      <c r="AE1502" s="395">
        <v>7.0759191846002198E-2</v>
      </c>
      <c r="AF1502" s="395"/>
      <c r="AG1502" s="395"/>
      <c r="AH1502" s="395"/>
      <c r="AI1502" s="395"/>
      <c r="AJ1502" s="395"/>
      <c r="AK1502" s="395"/>
      <c r="AL1502" s="395"/>
      <c r="AM1502" s="395"/>
      <c r="AN1502" s="395"/>
      <c r="AO1502" s="395"/>
      <c r="AP1502" s="395"/>
    </row>
    <row r="1503" spans="1:42" s="372" customFormat="1">
      <c r="A1503" s="395">
        <v>10</v>
      </c>
      <c r="B1503" s="395">
        <v>787</v>
      </c>
      <c r="C1503" s="395">
        <v>1996</v>
      </c>
      <c r="D1503" s="395">
        <v>99</v>
      </c>
      <c r="E1503" s="395">
        <v>99</v>
      </c>
      <c r="F1503" s="395">
        <v>99</v>
      </c>
      <c r="G1503" s="395">
        <v>99</v>
      </c>
      <c r="H1503" s="395">
        <v>99</v>
      </c>
      <c r="I1503" s="395">
        <v>99</v>
      </c>
      <c r="J1503" s="395">
        <v>999</v>
      </c>
      <c r="K1503" s="395">
        <v>99</v>
      </c>
      <c r="L1503" s="395">
        <v>99</v>
      </c>
      <c r="M1503" s="395">
        <v>64</v>
      </c>
      <c r="N1503" s="395">
        <v>99</v>
      </c>
      <c r="O1503" s="395">
        <v>99</v>
      </c>
      <c r="P1503" s="395">
        <v>9999</v>
      </c>
      <c r="Q1503" s="395">
        <v>301</v>
      </c>
      <c r="R1503" s="395">
        <v>393</v>
      </c>
      <c r="S1503" s="395">
        <v>393</v>
      </c>
      <c r="T1503" s="395">
        <v>16.984732824427486</v>
      </c>
      <c r="U1503" s="395">
        <v>64</v>
      </c>
      <c r="V1503" s="395">
        <v>80.630025445292517</v>
      </c>
      <c r="W1503" s="395">
        <v>74.421513486005082</v>
      </c>
      <c r="X1503" s="395">
        <v>0</v>
      </c>
      <c r="Y1503" s="395">
        <v>0</v>
      </c>
      <c r="Z1503" s="395"/>
      <c r="AA1503" s="395">
        <v>8.4932114082386629</v>
      </c>
      <c r="AB1503" s="395">
        <v>0</v>
      </c>
      <c r="AC1503" s="395"/>
      <c r="AD1503" s="395">
        <v>3.26416297891002E-2</v>
      </c>
      <c r="AE1503" s="395">
        <v>3.3601920746004342E-2</v>
      </c>
      <c r="AF1503" s="395"/>
      <c r="AG1503" s="395"/>
      <c r="AH1503" s="395"/>
      <c r="AI1503" s="395"/>
      <c r="AJ1503" s="395"/>
      <c r="AK1503" s="395"/>
      <c r="AL1503" s="395"/>
      <c r="AM1503" s="395"/>
      <c r="AN1503" s="395"/>
      <c r="AO1503" s="395"/>
      <c r="AP1503" s="395"/>
    </row>
    <row r="1504" spans="1:42" s="372" customFormat="1">
      <c r="A1504" s="395">
        <v>10</v>
      </c>
      <c r="B1504" s="395">
        <v>788</v>
      </c>
      <c r="C1504" s="395">
        <v>1996</v>
      </c>
      <c r="D1504" s="395">
        <v>99</v>
      </c>
      <c r="E1504" s="395">
        <v>99</v>
      </c>
      <c r="F1504" s="395">
        <v>99</v>
      </c>
      <c r="G1504" s="395">
        <v>99</v>
      </c>
      <c r="H1504" s="395">
        <v>99</v>
      </c>
      <c r="I1504" s="395">
        <v>99</v>
      </c>
      <c r="J1504" s="395">
        <v>999</v>
      </c>
      <c r="K1504" s="395">
        <v>99</v>
      </c>
      <c r="L1504" s="395">
        <v>99</v>
      </c>
      <c r="M1504" s="395">
        <v>65</v>
      </c>
      <c r="N1504" s="395">
        <v>99</v>
      </c>
      <c r="O1504" s="395">
        <v>99</v>
      </c>
      <c r="P1504" s="395">
        <v>9999</v>
      </c>
      <c r="Q1504" s="395">
        <v>160</v>
      </c>
      <c r="R1504" s="395">
        <v>190</v>
      </c>
      <c r="S1504" s="395">
        <v>190</v>
      </c>
      <c r="T1504" s="395">
        <v>17</v>
      </c>
      <c r="U1504" s="395">
        <v>65</v>
      </c>
      <c r="V1504" s="395">
        <v>78.891052631578972</v>
      </c>
      <c r="W1504" s="395">
        <v>72.816441578947277</v>
      </c>
      <c r="X1504" s="395">
        <v>0</v>
      </c>
      <c r="Y1504" s="395">
        <v>0</v>
      </c>
      <c r="Z1504" s="395"/>
      <c r="AA1504" s="395">
        <v>8.7880312202758635</v>
      </c>
      <c r="AB1504" s="395">
        <v>0</v>
      </c>
      <c r="AC1504" s="395"/>
      <c r="AD1504" s="395">
        <v>1.5780940610506451E-2</v>
      </c>
      <c r="AE1504" s="395">
        <v>1.5894838064040268E-2</v>
      </c>
      <c r="AF1504" s="395"/>
      <c r="AG1504" s="395"/>
      <c r="AH1504" s="395"/>
      <c r="AI1504" s="395"/>
      <c r="AJ1504" s="395"/>
      <c r="AK1504" s="395"/>
      <c r="AL1504" s="395"/>
      <c r="AM1504" s="395"/>
      <c r="AN1504" s="395"/>
      <c r="AO1504" s="395"/>
      <c r="AP1504" s="395"/>
    </row>
    <row r="1505" spans="1:42" s="372" customFormat="1">
      <c r="A1505" s="395">
        <v>10</v>
      </c>
      <c r="B1505" s="395">
        <v>789</v>
      </c>
      <c r="C1505" s="395">
        <v>1996</v>
      </c>
      <c r="D1505" s="395">
        <v>99</v>
      </c>
      <c r="E1505" s="395">
        <v>99</v>
      </c>
      <c r="F1505" s="395">
        <v>99</v>
      </c>
      <c r="G1505" s="395">
        <v>99</v>
      </c>
      <c r="H1505" s="395">
        <v>99</v>
      </c>
      <c r="I1505" s="395">
        <v>99</v>
      </c>
      <c r="J1505" s="395">
        <v>999</v>
      </c>
      <c r="K1505" s="395">
        <v>99</v>
      </c>
      <c r="L1505" s="395">
        <v>99</v>
      </c>
      <c r="M1505" s="395">
        <v>66</v>
      </c>
      <c r="N1505" s="395">
        <v>99</v>
      </c>
      <c r="O1505" s="395">
        <v>99</v>
      </c>
      <c r="P1505" s="395">
        <v>9999</v>
      </c>
      <c r="Q1505" s="395"/>
      <c r="R1505" s="395"/>
      <c r="S1505" s="395"/>
      <c r="T1505" s="395"/>
      <c r="U1505" s="395"/>
      <c r="V1505" s="395"/>
      <c r="W1505" s="395"/>
      <c r="X1505" s="395"/>
      <c r="Y1505" s="395"/>
      <c r="Z1505" s="395"/>
      <c r="AA1505" s="395"/>
      <c r="AB1505" s="395"/>
      <c r="AC1505" s="395"/>
      <c r="AD1505" s="395"/>
      <c r="AE1505" s="395"/>
      <c r="AF1505" s="395"/>
      <c r="AG1505" s="395"/>
      <c r="AH1505" s="395"/>
      <c r="AI1505" s="395"/>
      <c r="AJ1505" s="395"/>
      <c r="AK1505" s="395"/>
      <c r="AL1505" s="395"/>
      <c r="AM1505" s="395"/>
      <c r="AN1505" s="395"/>
      <c r="AO1505" s="395"/>
      <c r="AP1505" s="395"/>
    </row>
    <row r="1506" spans="1:42" s="372" customFormat="1">
      <c r="A1506" s="395">
        <v>10</v>
      </c>
      <c r="B1506" s="395">
        <v>790</v>
      </c>
      <c r="C1506" s="395">
        <v>1996</v>
      </c>
      <c r="D1506" s="395">
        <v>99</v>
      </c>
      <c r="E1506" s="395">
        <v>99</v>
      </c>
      <c r="F1506" s="395">
        <v>99</v>
      </c>
      <c r="G1506" s="395">
        <v>99</v>
      </c>
      <c r="H1506" s="395">
        <v>99</v>
      </c>
      <c r="I1506" s="395">
        <v>99</v>
      </c>
      <c r="J1506" s="395">
        <v>999</v>
      </c>
      <c r="K1506" s="395">
        <v>99</v>
      </c>
      <c r="L1506" s="395">
        <v>99</v>
      </c>
      <c r="M1506" s="395">
        <v>67</v>
      </c>
      <c r="N1506" s="395">
        <v>99</v>
      </c>
      <c r="O1506" s="395">
        <v>99</v>
      </c>
      <c r="P1506" s="395">
        <v>9999</v>
      </c>
      <c r="Q1506" s="395"/>
      <c r="R1506" s="395"/>
      <c r="S1506" s="395"/>
      <c r="T1506" s="395"/>
      <c r="U1506" s="395"/>
      <c r="V1506" s="395"/>
      <c r="W1506" s="395"/>
      <c r="X1506" s="395"/>
      <c r="Y1506" s="395"/>
      <c r="Z1506" s="395"/>
      <c r="AA1506" s="395"/>
      <c r="AB1506" s="395"/>
      <c r="AC1506" s="395"/>
      <c r="AD1506" s="395"/>
      <c r="AE1506" s="395"/>
      <c r="AF1506" s="395"/>
      <c r="AG1506" s="395"/>
      <c r="AH1506" s="395"/>
      <c r="AI1506" s="395"/>
      <c r="AJ1506" s="395"/>
      <c r="AK1506" s="395"/>
      <c r="AL1506" s="395"/>
      <c r="AM1506" s="395"/>
      <c r="AN1506" s="395"/>
      <c r="AO1506" s="395"/>
      <c r="AP1506" s="395"/>
    </row>
    <row r="1507" spans="1:42" s="372" customFormat="1">
      <c r="A1507" s="395">
        <v>10</v>
      </c>
      <c r="B1507" s="395">
        <v>791</v>
      </c>
      <c r="C1507" s="395">
        <v>1996</v>
      </c>
      <c r="D1507" s="395">
        <v>99</v>
      </c>
      <c r="E1507" s="395">
        <v>99</v>
      </c>
      <c r="F1507" s="395">
        <v>99</v>
      </c>
      <c r="G1507" s="395">
        <v>99</v>
      </c>
      <c r="H1507" s="395">
        <v>99</v>
      </c>
      <c r="I1507" s="395">
        <v>99</v>
      </c>
      <c r="J1507" s="395">
        <v>999</v>
      </c>
      <c r="K1507" s="395">
        <v>99</v>
      </c>
      <c r="L1507" s="395">
        <v>99</v>
      </c>
      <c r="M1507" s="395">
        <v>68</v>
      </c>
      <c r="N1507" s="395">
        <v>99</v>
      </c>
      <c r="O1507" s="395">
        <v>99</v>
      </c>
      <c r="P1507" s="395">
        <v>9999</v>
      </c>
      <c r="Q1507" s="395"/>
      <c r="R1507" s="395"/>
      <c r="S1507" s="395"/>
      <c r="T1507" s="395"/>
      <c r="U1507" s="395"/>
      <c r="V1507" s="395"/>
      <c r="W1507" s="395"/>
      <c r="X1507" s="395"/>
      <c r="Y1507" s="395"/>
      <c r="Z1507" s="395"/>
      <c r="AA1507" s="395"/>
      <c r="AB1507" s="395"/>
      <c r="AC1507" s="395"/>
      <c r="AD1507" s="395"/>
      <c r="AE1507" s="395"/>
      <c r="AF1507" s="395"/>
      <c r="AG1507" s="395"/>
      <c r="AH1507" s="395"/>
      <c r="AI1507" s="395"/>
      <c r="AJ1507" s="395"/>
      <c r="AK1507" s="395"/>
      <c r="AL1507" s="395"/>
      <c r="AM1507" s="395"/>
      <c r="AN1507" s="395"/>
      <c r="AO1507" s="395"/>
      <c r="AP1507" s="395"/>
    </row>
    <row r="1508" spans="1:42" s="248" customFormat="1">
      <c r="A1508" s="395">
        <v>11</v>
      </c>
      <c r="B1508" s="395">
        <v>1</v>
      </c>
      <c r="C1508" s="395">
        <v>2024</v>
      </c>
      <c r="D1508" s="395">
        <v>99</v>
      </c>
      <c r="E1508" s="395">
        <v>99</v>
      </c>
      <c r="F1508" s="395">
        <v>99</v>
      </c>
      <c r="G1508" s="395">
        <v>99</v>
      </c>
      <c r="H1508" s="395">
        <v>99</v>
      </c>
      <c r="I1508" s="395">
        <v>99</v>
      </c>
      <c r="J1508" s="395">
        <v>999</v>
      </c>
      <c r="K1508" s="395">
        <v>99</v>
      </c>
      <c r="L1508" s="395">
        <v>99</v>
      </c>
      <c r="M1508" s="395">
        <v>99</v>
      </c>
      <c r="N1508" s="395">
        <v>40</v>
      </c>
      <c r="O1508" s="395">
        <v>99</v>
      </c>
      <c r="P1508" s="395">
        <v>9999</v>
      </c>
      <c r="Q1508" s="395">
        <v>1140</v>
      </c>
      <c r="R1508" s="395">
        <v>9358</v>
      </c>
      <c r="S1508" s="395">
        <v>9134</v>
      </c>
      <c r="T1508" s="395">
        <v>1.2984612096601837</v>
      </c>
      <c r="U1508" s="395">
        <v>62.526713378585512</v>
      </c>
      <c r="V1508" s="395">
        <v>55.212437143281839</v>
      </c>
      <c r="W1508" s="395">
        <v>49.765611999124225</v>
      </c>
      <c r="X1508" s="395">
        <v>1.2716392391536651</v>
      </c>
      <c r="Y1508" s="395">
        <v>2.5432784783073301</v>
      </c>
      <c r="Z1508" s="395">
        <v>0</v>
      </c>
      <c r="AA1508" s="395">
        <v>4.0634717931698514</v>
      </c>
      <c r="AB1508" s="395">
        <v>2.6842235464385342</v>
      </c>
      <c r="AC1508" s="395">
        <v>0.69613744764225638</v>
      </c>
      <c r="AD1508" s="395">
        <v>0.63232122296519344</v>
      </c>
      <c r="AE1508" s="395">
        <v>0.37605949020751578</v>
      </c>
      <c r="AF1508" s="395">
        <v>371</v>
      </c>
      <c r="AG1508" s="395">
        <v>1</v>
      </c>
      <c r="AH1508" s="395">
        <v>0</v>
      </c>
      <c r="AI1508" s="395">
        <v>399</v>
      </c>
      <c r="AJ1508" s="395">
        <v>679</v>
      </c>
      <c r="AK1508" s="395">
        <v>150</v>
      </c>
      <c r="AL1508" s="395">
        <v>886</v>
      </c>
      <c r="AM1508" s="395">
        <v>1</v>
      </c>
      <c r="AN1508" s="395">
        <v>192</v>
      </c>
      <c r="AO1508" s="395">
        <v>79</v>
      </c>
      <c r="AP1508" s="395">
        <v>565</v>
      </c>
    </row>
    <row r="1509" spans="1:42">
      <c r="A1509" s="395">
        <v>11</v>
      </c>
      <c r="B1509" s="395">
        <v>2</v>
      </c>
      <c r="C1509" s="395">
        <v>2024</v>
      </c>
      <c r="D1509" s="395">
        <v>99</v>
      </c>
      <c r="E1509" s="395">
        <v>99</v>
      </c>
      <c r="F1509" s="395">
        <v>99</v>
      </c>
      <c r="G1509" s="395">
        <v>99</v>
      </c>
      <c r="H1509" s="395">
        <v>99</v>
      </c>
      <c r="I1509" s="395">
        <v>99</v>
      </c>
      <c r="J1509" s="395">
        <v>999</v>
      </c>
      <c r="K1509" s="395">
        <v>99</v>
      </c>
      <c r="L1509" s="395">
        <v>99</v>
      </c>
      <c r="M1509" s="395">
        <v>99</v>
      </c>
      <c r="N1509" s="395">
        <v>55</v>
      </c>
      <c r="O1509" s="395">
        <v>99</v>
      </c>
      <c r="P1509" s="395">
        <v>9999</v>
      </c>
      <c r="Q1509" s="395">
        <v>1437</v>
      </c>
      <c r="R1509" s="395">
        <v>26083</v>
      </c>
      <c r="S1509" s="395">
        <v>25881</v>
      </c>
      <c r="T1509" s="395">
        <v>1.39006249281141</v>
      </c>
      <c r="U1509" s="395">
        <v>62.352536609868238</v>
      </c>
      <c r="V1509" s="395">
        <v>65.453798184481357</v>
      </c>
      <c r="W1509" s="395">
        <v>59.948301843050778</v>
      </c>
      <c r="X1509" s="395">
        <v>2.0396426791396687</v>
      </c>
      <c r="Y1509" s="395">
        <v>4.0792853582793374</v>
      </c>
      <c r="Z1509" s="395">
        <v>0</v>
      </c>
      <c r="AA1509" s="395">
        <v>2.1973373269158372</v>
      </c>
      <c r="AB1509" s="395">
        <v>2.2173662898713649</v>
      </c>
      <c r="AC1509" s="395">
        <v>-3.8021447009779106</v>
      </c>
      <c r="AD1509" s="395">
        <v>1.7624315514641091</v>
      </c>
      <c r="AE1509" s="395">
        <v>1.2835835260271844</v>
      </c>
      <c r="AF1509" s="395">
        <v>821</v>
      </c>
      <c r="AG1509" s="395">
        <v>0</v>
      </c>
      <c r="AH1509" s="395">
        <v>0</v>
      </c>
      <c r="AI1509" s="395">
        <v>680</v>
      </c>
      <c r="AJ1509" s="395">
        <v>1793</v>
      </c>
      <c r="AK1509" s="395">
        <v>437</v>
      </c>
      <c r="AL1509" s="395">
        <v>2386</v>
      </c>
      <c r="AM1509" s="395">
        <v>1</v>
      </c>
      <c r="AN1509" s="395">
        <v>521</v>
      </c>
      <c r="AO1509" s="395">
        <v>269</v>
      </c>
      <c r="AP1509" s="395">
        <v>696</v>
      </c>
    </row>
    <row r="1510" spans="1:42">
      <c r="A1510" s="395">
        <v>11</v>
      </c>
      <c r="B1510" s="395">
        <v>3</v>
      </c>
      <c r="C1510" s="395">
        <v>2024</v>
      </c>
      <c r="D1510" s="395">
        <v>99</v>
      </c>
      <c r="E1510" s="395">
        <v>99</v>
      </c>
      <c r="F1510" s="395">
        <v>99</v>
      </c>
      <c r="G1510" s="395">
        <v>99</v>
      </c>
      <c r="H1510" s="395">
        <v>99</v>
      </c>
      <c r="I1510" s="395">
        <v>99</v>
      </c>
      <c r="J1510" s="395">
        <v>999</v>
      </c>
      <c r="K1510" s="395">
        <v>99</v>
      </c>
      <c r="L1510" s="395">
        <v>99</v>
      </c>
      <c r="M1510" s="395">
        <v>99</v>
      </c>
      <c r="N1510" s="395">
        <v>63</v>
      </c>
      <c r="O1510" s="395">
        <v>99</v>
      </c>
      <c r="P1510" s="395">
        <v>9999</v>
      </c>
      <c r="Q1510" s="395">
        <v>1324</v>
      </c>
      <c r="R1510" s="395">
        <v>14994</v>
      </c>
      <c r="S1510" s="395">
        <v>14949</v>
      </c>
      <c r="T1510" s="395">
        <v>1.4867280245431505</v>
      </c>
      <c r="U1510" s="395">
        <v>62.158873503244394</v>
      </c>
      <c r="V1510" s="395">
        <v>69.658753811352852</v>
      </c>
      <c r="W1510" s="395">
        <v>64.10179945146821</v>
      </c>
      <c r="X1510" s="395">
        <v>2.1408563425370151</v>
      </c>
      <c r="Y1510" s="395">
        <v>4.2817126850740301</v>
      </c>
      <c r="Z1510" s="395">
        <v>0</v>
      </c>
      <c r="AA1510" s="395">
        <v>0.5680633233113922</v>
      </c>
      <c r="AB1510" s="395">
        <v>2.1488472911230048</v>
      </c>
      <c r="AC1510" s="395">
        <v>-1.8839015327222124</v>
      </c>
      <c r="AD1510" s="395">
        <v>1.0131464433789383</v>
      </c>
      <c r="AE1510" s="395">
        <v>0.79277246843232174</v>
      </c>
      <c r="AF1510" s="395">
        <v>384</v>
      </c>
      <c r="AG1510" s="395">
        <v>0</v>
      </c>
      <c r="AH1510" s="395">
        <v>0</v>
      </c>
      <c r="AI1510" s="395">
        <v>237</v>
      </c>
      <c r="AJ1510" s="395">
        <v>974</v>
      </c>
      <c r="AK1510" s="395">
        <v>243</v>
      </c>
      <c r="AL1510" s="395">
        <v>1298</v>
      </c>
      <c r="AM1510" s="395">
        <v>0</v>
      </c>
      <c r="AN1510" s="395">
        <v>263</v>
      </c>
      <c r="AO1510" s="395">
        <v>132</v>
      </c>
      <c r="AP1510" s="395">
        <v>638</v>
      </c>
    </row>
    <row r="1511" spans="1:42">
      <c r="A1511" s="395">
        <v>11</v>
      </c>
      <c r="B1511" s="395">
        <v>4</v>
      </c>
      <c r="C1511" s="395">
        <v>2024</v>
      </c>
      <c r="D1511" s="395">
        <v>99</v>
      </c>
      <c r="E1511" s="395">
        <v>99</v>
      </c>
      <c r="F1511" s="395">
        <v>99</v>
      </c>
      <c r="G1511" s="395">
        <v>99</v>
      </c>
      <c r="H1511" s="395">
        <v>99</v>
      </c>
      <c r="I1511" s="395">
        <v>99</v>
      </c>
      <c r="J1511" s="395">
        <v>999</v>
      </c>
      <c r="K1511" s="395">
        <v>99</v>
      </c>
      <c r="L1511" s="395">
        <v>99</v>
      </c>
      <c r="M1511" s="395">
        <v>99</v>
      </c>
      <c r="N1511" s="395">
        <v>65</v>
      </c>
      <c r="O1511" s="395">
        <v>99</v>
      </c>
      <c r="P1511" s="395">
        <v>9999</v>
      </c>
      <c r="Q1511" s="395">
        <v>1392</v>
      </c>
      <c r="R1511" s="395">
        <v>20959</v>
      </c>
      <c r="S1511" s="395">
        <v>20908</v>
      </c>
      <c r="T1511" s="395">
        <v>1.7236032253447204</v>
      </c>
      <c r="U1511" s="395">
        <v>61.919982781710353</v>
      </c>
      <c r="V1511" s="395">
        <v>71.761030784197615</v>
      </c>
      <c r="W1511" s="395">
        <v>66.074153434092267</v>
      </c>
      <c r="X1511" s="395">
        <v>2.3140417004628087</v>
      </c>
      <c r="Y1511" s="395">
        <v>4.6280834009256173</v>
      </c>
      <c r="Z1511" s="395">
        <v>0</v>
      </c>
      <c r="AA1511" s="395">
        <v>0.57205223459794574</v>
      </c>
      <c r="AB1511" s="395">
        <v>2.1420200767659843</v>
      </c>
      <c r="AC1511" s="395">
        <v>-1.5798134724314621</v>
      </c>
      <c r="AD1511" s="395">
        <v>1.4162022346791503</v>
      </c>
      <c r="AE1511" s="395">
        <v>1.1429054282197728</v>
      </c>
      <c r="AF1511" s="395">
        <v>474</v>
      </c>
      <c r="AG1511" s="395">
        <v>1</v>
      </c>
      <c r="AH1511" s="395">
        <v>0</v>
      </c>
      <c r="AI1511" s="395">
        <v>247</v>
      </c>
      <c r="AJ1511" s="395">
        <v>1261</v>
      </c>
      <c r="AK1511" s="395">
        <v>314</v>
      </c>
      <c r="AL1511" s="395">
        <v>1801</v>
      </c>
      <c r="AM1511" s="395">
        <v>0</v>
      </c>
      <c r="AN1511" s="395">
        <v>341</v>
      </c>
      <c r="AO1511" s="395">
        <v>228</v>
      </c>
      <c r="AP1511" s="395">
        <v>671</v>
      </c>
    </row>
    <row r="1512" spans="1:42">
      <c r="A1512" s="395">
        <v>11</v>
      </c>
      <c r="B1512" s="395">
        <v>5</v>
      </c>
      <c r="C1512" s="395">
        <v>2024</v>
      </c>
      <c r="D1512" s="395">
        <v>99</v>
      </c>
      <c r="E1512" s="395">
        <v>99</v>
      </c>
      <c r="F1512" s="395">
        <v>99</v>
      </c>
      <c r="G1512" s="395">
        <v>99</v>
      </c>
      <c r="H1512" s="395">
        <v>99</v>
      </c>
      <c r="I1512" s="395">
        <v>99</v>
      </c>
      <c r="J1512" s="395">
        <v>999</v>
      </c>
      <c r="K1512" s="395">
        <v>99</v>
      </c>
      <c r="L1512" s="395">
        <v>99</v>
      </c>
      <c r="M1512" s="395">
        <v>99</v>
      </c>
      <c r="N1512" s="395">
        <v>67</v>
      </c>
      <c r="O1512" s="395">
        <v>99</v>
      </c>
      <c r="P1512" s="395">
        <v>9999</v>
      </c>
      <c r="Q1512" s="395">
        <v>1433</v>
      </c>
      <c r="R1512" s="395">
        <v>30864</v>
      </c>
      <c r="S1512" s="395">
        <v>30765</v>
      </c>
      <c r="T1512" s="395">
        <v>1.9574261275272165</v>
      </c>
      <c r="U1512" s="395">
        <v>61.752348447911601</v>
      </c>
      <c r="V1512" s="395">
        <v>74.016215962086804</v>
      </c>
      <c r="W1512" s="395">
        <v>68.098738826588729</v>
      </c>
      <c r="X1512" s="395">
        <v>2.420295489891136</v>
      </c>
      <c r="Y1512" s="395">
        <v>4.8405909797822719</v>
      </c>
      <c r="Z1512" s="395">
        <v>0</v>
      </c>
      <c r="AA1512" s="395">
        <v>0.57309442478719219</v>
      </c>
      <c r="AB1512" s="395">
        <v>2.1683429449883174</v>
      </c>
      <c r="AC1512" s="395">
        <v>-1.3110150673894645</v>
      </c>
      <c r="AD1512" s="395">
        <v>2.0854843156227534</v>
      </c>
      <c r="AE1512" s="395">
        <v>1.7332538950761971</v>
      </c>
      <c r="AF1512" s="395">
        <v>725</v>
      </c>
      <c r="AG1512" s="395">
        <v>0</v>
      </c>
      <c r="AH1512" s="395">
        <v>0</v>
      </c>
      <c r="AI1512" s="395">
        <v>353</v>
      </c>
      <c r="AJ1512" s="395">
        <v>1895</v>
      </c>
      <c r="AK1512" s="395">
        <v>483</v>
      </c>
      <c r="AL1512" s="395">
        <v>2703</v>
      </c>
      <c r="AM1512" s="395">
        <v>1</v>
      </c>
      <c r="AN1512" s="395">
        <v>459</v>
      </c>
      <c r="AO1512" s="395">
        <v>327</v>
      </c>
      <c r="AP1512" s="395">
        <v>681</v>
      </c>
    </row>
    <row r="1513" spans="1:42">
      <c r="A1513" s="395">
        <v>11</v>
      </c>
      <c r="B1513" s="395">
        <v>6</v>
      </c>
      <c r="C1513" s="395">
        <v>2024</v>
      </c>
      <c r="D1513" s="395">
        <v>99</v>
      </c>
      <c r="E1513" s="395">
        <v>99</v>
      </c>
      <c r="F1513" s="395">
        <v>99</v>
      </c>
      <c r="G1513" s="395">
        <v>99</v>
      </c>
      <c r="H1513" s="395">
        <v>99</v>
      </c>
      <c r="I1513" s="395">
        <v>99</v>
      </c>
      <c r="J1513" s="395">
        <v>999</v>
      </c>
      <c r="K1513" s="395">
        <v>99</v>
      </c>
      <c r="L1513" s="395">
        <v>99</v>
      </c>
      <c r="M1513" s="395">
        <v>99</v>
      </c>
      <c r="N1513" s="395">
        <v>69</v>
      </c>
      <c r="O1513" s="395">
        <v>99</v>
      </c>
      <c r="P1513" s="395">
        <v>9999</v>
      </c>
      <c r="Q1513" s="395">
        <v>1490</v>
      </c>
      <c r="R1513" s="395">
        <v>41431</v>
      </c>
      <c r="S1513" s="395">
        <v>41338</v>
      </c>
      <c r="T1513" s="395">
        <v>2.2535058289686463</v>
      </c>
      <c r="U1513" s="395">
        <v>61.569669553437521</v>
      </c>
      <c r="V1513" s="395">
        <v>76.122153824556051</v>
      </c>
      <c r="W1513" s="395">
        <v>70.102704533359386</v>
      </c>
      <c r="X1513" s="395">
        <v>2.2060775747628587</v>
      </c>
      <c r="Y1513" s="395">
        <v>4.4121551495257174</v>
      </c>
      <c r="Z1513" s="395">
        <v>0</v>
      </c>
      <c r="AA1513" s="395">
        <v>0.57408130624764708</v>
      </c>
      <c r="AB1513" s="395">
        <v>2.2047995649567813</v>
      </c>
      <c r="AC1513" s="395">
        <v>-1.5665965162354503</v>
      </c>
      <c r="AD1513" s="395">
        <v>2.7994978188363886</v>
      </c>
      <c r="AE1513" s="395">
        <v>2.3974548141385967</v>
      </c>
      <c r="AF1513" s="395">
        <v>848</v>
      </c>
      <c r="AG1513" s="395">
        <v>0</v>
      </c>
      <c r="AH1513" s="395">
        <v>1</v>
      </c>
      <c r="AI1513" s="395">
        <v>324</v>
      </c>
      <c r="AJ1513" s="395">
        <v>2521</v>
      </c>
      <c r="AK1513" s="395">
        <v>568</v>
      </c>
      <c r="AL1513" s="395">
        <v>3449</v>
      </c>
      <c r="AM1513" s="395">
        <v>1</v>
      </c>
      <c r="AN1513" s="395">
        <v>590</v>
      </c>
      <c r="AO1513" s="395">
        <v>389</v>
      </c>
      <c r="AP1513" s="395">
        <v>698</v>
      </c>
    </row>
    <row r="1514" spans="1:42">
      <c r="A1514" s="395">
        <v>11</v>
      </c>
      <c r="B1514" s="395">
        <v>7</v>
      </c>
      <c r="C1514" s="395">
        <v>2024</v>
      </c>
      <c r="D1514" s="395">
        <v>99</v>
      </c>
      <c r="E1514" s="395">
        <v>99</v>
      </c>
      <c r="F1514" s="395">
        <v>99</v>
      </c>
      <c r="G1514" s="395">
        <v>99</v>
      </c>
      <c r="H1514" s="395">
        <v>99</v>
      </c>
      <c r="I1514" s="395">
        <v>99</v>
      </c>
      <c r="J1514" s="395">
        <v>999</v>
      </c>
      <c r="K1514" s="395">
        <v>99</v>
      </c>
      <c r="L1514" s="395">
        <v>99</v>
      </c>
      <c r="M1514" s="395">
        <v>99</v>
      </c>
      <c r="N1514" s="395">
        <v>71</v>
      </c>
      <c r="O1514" s="395">
        <v>99</v>
      </c>
      <c r="P1514" s="395">
        <v>9999</v>
      </c>
      <c r="Q1514" s="395">
        <v>1512</v>
      </c>
      <c r="R1514" s="395">
        <v>58779</v>
      </c>
      <c r="S1514" s="395">
        <v>58644</v>
      </c>
      <c r="T1514" s="395">
        <v>2.5642661494751522</v>
      </c>
      <c r="U1514" s="395">
        <v>61.386518654934861</v>
      </c>
      <c r="V1514" s="395">
        <v>78.285964125459486</v>
      </c>
      <c r="W1514" s="395">
        <v>72.095000341040418</v>
      </c>
      <c r="X1514" s="395">
        <v>2.5672434032562657</v>
      </c>
      <c r="Y1514" s="395">
        <v>5.1344868065125313</v>
      </c>
      <c r="Z1514" s="395">
        <v>0</v>
      </c>
      <c r="AA1514" s="395">
        <v>0.57285696239040484</v>
      </c>
      <c r="AB1514" s="395">
        <v>2.2399377563187466</v>
      </c>
      <c r="AC1514" s="395">
        <v>-2.0912631624166442</v>
      </c>
      <c r="AD1514" s="395">
        <v>3.9717043347586127</v>
      </c>
      <c r="AE1514" s="395">
        <v>3.4977996484513474</v>
      </c>
      <c r="AF1514" s="395">
        <v>1130</v>
      </c>
      <c r="AG1514" s="395">
        <v>0</v>
      </c>
      <c r="AH1514" s="395">
        <v>0</v>
      </c>
      <c r="AI1514" s="395">
        <v>390</v>
      </c>
      <c r="AJ1514" s="395">
        <v>3350</v>
      </c>
      <c r="AK1514" s="395">
        <v>803</v>
      </c>
      <c r="AL1514" s="395">
        <v>4608</v>
      </c>
      <c r="AM1514" s="395">
        <v>0</v>
      </c>
      <c r="AN1514" s="395">
        <v>805</v>
      </c>
      <c r="AO1514" s="395">
        <v>566</v>
      </c>
      <c r="AP1514" s="395">
        <v>704</v>
      </c>
    </row>
    <row r="1515" spans="1:42">
      <c r="A1515" s="395">
        <v>11</v>
      </c>
      <c r="B1515" s="395">
        <v>8</v>
      </c>
      <c r="C1515" s="395">
        <v>2024</v>
      </c>
      <c r="D1515" s="395">
        <v>99</v>
      </c>
      <c r="E1515" s="395">
        <v>99</v>
      </c>
      <c r="F1515" s="395">
        <v>99</v>
      </c>
      <c r="G1515" s="395">
        <v>99</v>
      </c>
      <c r="H1515" s="395">
        <v>99</v>
      </c>
      <c r="I1515" s="395">
        <v>99</v>
      </c>
      <c r="J1515" s="395">
        <v>999</v>
      </c>
      <c r="K1515" s="395">
        <v>99</v>
      </c>
      <c r="L1515" s="395">
        <v>99</v>
      </c>
      <c r="M1515" s="395">
        <v>99</v>
      </c>
      <c r="N1515" s="395">
        <v>73</v>
      </c>
      <c r="O1515" s="395">
        <v>99</v>
      </c>
      <c r="P1515" s="395">
        <v>9999</v>
      </c>
      <c r="Q1515" s="395">
        <v>1525</v>
      </c>
      <c r="R1515" s="395">
        <v>74014</v>
      </c>
      <c r="S1515" s="395">
        <v>73896</v>
      </c>
      <c r="T1515" s="395">
        <v>2.8293295862944849</v>
      </c>
      <c r="U1515" s="395">
        <v>61.219741257984211</v>
      </c>
      <c r="V1515" s="395">
        <v>80.40792139601642</v>
      </c>
      <c r="W1515" s="395">
        <v>74.098205586228858</v>
      </c>
      <c r="X1515" s="395">
        <v>2.4090037020023241</v>
      </c>
      <c r="Y1515" s="395">
        <v>4.8180074040046481</v>
      </c>
      <c r="Z1515" s="395">
        <v>0</v>
      </c>
      <c r="AA1515" s="395">
        <v>0.56606329657278498</v>
      </c>
      <c r="AB1515" s="395">
        <v>2.2516934596774703</v>
      </c>
      <c r="AC1515" s="395">
        <v>-2.3776534993745004</v>
      </c>
      <c r="AD1515" s="395">
        <v>5.0011351780878197</v>
      </c>
      <c r="AE1515" s="395">
        <v>4.5299647026319345</v>
      </c>
      <c r="AF1515" s="395">
        <v>1259</v>
      </c>
      <c r="AG1515" s="395">
        <v>0</v>
      </c>
      <c r="AH1515" s="395">
        <v>0</v>
      </c>
      <c r="AI1515" s="395">
        <v>412</v>
      </c>
      <c r="AJ1515" s="395">
        <v>4260</v>
      </c>
      <c r="AK1515" s="395">
        <v>1092</v>
      </c>
      <c r="AL1515" s="395">
        <v>5681</v>
      </c>
      <c r="AM1515" s="395">
        <v>1</v>
      </c>
      <c r="AN1515" s="395">
        <v>951</v>
      </c>
      <c r="AO1515" s="395">
        <v>675</v>
      </c>
      <c r="AP1515" s="395">
        <v>709</v>
      </c>
    </row>
    <row r="1516" spans="1:42">
      <c r="A1516" s="395">
        <v>11</v>
      </c>
      <c r="B1516" s="395">
        <v>9</v>
      </c>
      <c r="C1516" s="395">
        <v>2024</v>
      </c>
      <c r="D1516" s="395">
        <v>99</v>
      </c>
      <c r="E1516" s="395">
        <v>99</v>
      </c>
      <c r="F1516" s="395">
        <v>99</v>
      </c>
      <c r="G1516" s="395">
        <v>99</v>
      </c>
      <c r="H1516" s="395">
        <v>99</v>
      </c>
      <c r="I1516" s="395">
        <v>99</v>
      </c>
      <c r="J1516" s="395">
        <v>999</v>
      </c>
      <c r="K1516" s="395">
        <v>99</v>
      </c>
      <c r="L1516" s="395">
        <v>99</v>
      </c>
      <c r="M1516" s="395">
        <v>99</v>
      </c>
      <c r="N1516" s="395">
        <v>75</v>
      </c>
      <c r="O1516" s="395">
        <v>99</v>
      </c>
      <c r="P1516" s="395">
        <v>9999</v>
      </c>
      <c r="Q1516" s="395">
        <v>1559</v>
      </c>
      <c r="R1516" s="395">
        <v>98599</v>
      </c>
      <c r="S1516" s="395">
        <v>98294</v>
      </c>
      <c r="T1516" s="395">
        <v>3.1877706670453048</v>
      </c>
      <c r="U1516" s="395">
        <v>61.038863002828265</v>
      </c>
      <c r="V1516" s="395">
        <v>82.669820595482534</v>
      </c>
      <c r="W1516" s="395">
        <v>76.067778297760015</v>
      </c>
      <c r="X1516" s="395">
        <v>2.3154393046582622</v>
      </c>
      <c r="Y1516" s="395">
        <v>4.6308786093165244</v>
      </c>
      <c r="Z1516" s="395">
        <v>0</v>
      </c>
      <c r="AA1516" s="395">
        <v>0.57999917403401491</v>
      </c>
      <c r="AB1516" s="395">
        <v>2.3020476971396997</v>
      </c>
      <c r="AC1516" s="395">
        <v>-2.547313326146909</v>
      </c>
      <c r="AD1516" s="395">
        <v>6.6623466833880212</v>
      </c>
      <c r="AE1516" s="395">
        <v>6.1857724107831986</v>
      </c>
      <c r="AF1516" s="395">
        <v>1455</v>
      </c>
      <c r="AG1516" s="395">
        <v>1</v>
      </c>
      <c r="AH1516" s="395">
        <v>1</v>
      </c>
      <c r="AI1516" s="395">
        <v>450</v>
      </c>
      <c r="AJ1516" s="395">
        <v>5501</v>
      </c>
      <c r="AK1516" s="395">
        <v>1261</v>
      </c>
      <c r="AL1516" s="395">
        <v>7271</v>
      </c>
      <c r="AM1516" s="395">
        <v>4</v>
      </c>
      <c r="AN1516" s="395">
        <v>1142</v>
      </c>
      <c r="AO1516" s="395">
        <v>873</v>
      </c>
      <c r="AP1516" s="395">
        <v>717</v>
      </c>
    </row>
    <row r="1517" spans="1:42">
      <c r="A1517" s="395">
        <v>11</v>
      </c>
      <c r="B1517" s="395">
        <v>10</v>
      </c>
      <c r="C1517" s="395">
        <v>2024</v>
      </c>
      <c r="D1517" s="395">
        <v>99</v>
      </c>
      <c r="E1517" s="395">
        <v>99</v>
      </c>
      <c r="F1517" s="395">
        <v>99</v>
      </c>
      <c r="G1517" s="395">
        <v>99</v>
      </c>
      <c r="H1517" s="395">
        <v>99</v>
      </c>
      <c r="I1517" s="395">
        <v>99</v>
      </c>
      <c r="J1517" s="395">
        <v>999</v>
      </c>
      <c r="K1517" s="395">
        <v>99</v>
      </c>
      <c r="L1517" s="395">
        <v>99</v>
      </c>
      <c r="M1517" s="395">
        <v>99</v>
      </c>
      <c r="N1517" s="395">
        <v>77</v>
      </c>
      <c r="O1517" s="395">
        <v>99</v>
      </c>
      <c r="P1517" s="395">
        <v>9999</v>
      </c>
      <c r="Q1517" s="395">
        <v>1577</v>
      </c>
      <c r="R1517" s="395">
        <v>121689</v>
      </c>
      <c r="S1517" s="395">
        <v>121513</v>
      </c>
      <c r="T1517" s="395">
        <v>3.5358578014446658</v>
      </c>
      <c r="U1517" s="395">
        <v>60.85695357698355</v>
      </c>
      <c r="V1517" s="395">
        <v>84.743988041209889</v>
      </c>
      <c r="W1517" s="395">
        <v>78.105546731624756</v>
      </c>
      <c r="X1517" s="395">
        <v>2.1678212492501374</v>
      </c>
      <c r="Y1517" s="395">
        <v>4.3356424985002748</v>
      </c>
      <c r="Z1517" s="395">
        <v>0</v>
      </c>
      <c r="AA1517" s="395">
        <v>0.59000952843031118</v>
      </c>
      <c r="AB1517" s="395">
        <v>2.3281761381427151</v>
      </c>
      <c r="AC1517" s="395">
        <v>-2.3807723989836878</v>
      </c>
      <c r="AD1517" s="395">
        <v>8.2225408528971382</v>
      </c>
      <c r="AE1517" s="395">
        <v>7.8518287034610452</v>
      </c>
      <c r="AF1517" s="395">
        <v>1634</v>
      </c>
      <c r="AG1517" s="395">
        <v>0</v>
      </c>
      <c r="AH1517" s="395">
        <v>0</v>
      </c>
      <c r="AI1517" s="395">
        <v>495</v>
      </c>
      <c r="AJ1517" s="395">
        <v>6375</v>
      </c>
      <c r="AK1517" s="395">
        <v>1396</v>
      </c>
      <c r="AL1517" s="395">
        <v>8641</v>
      </c>
      <c r="AM1517" s="395">
        <v>3</v>
      </c>
      <c r="AN1517" s="395">
        <v>1330</v>
      </c>
      <c r="AO1517" s="395">
        <v>958</v>
      </c>
      <c r="AP1517" s="395">
        <v>725</v>
      </c>
    </row>
    <row r="1518" spans="1:42">
      <c r="A1518" s="395">
        <v>11</v>
      </c>
      <c r="B1518" s="395">
        <v>11</v>
      </c>
      <c r="C1518" s="395">
        <v>2024</v>
      </c>
      <c r="D1518" s="395">
        <v>99</v>
      </c>
      <c r="E1518" s="395">
        <v>99</v>
      </c>
      <c r="F1518" s="395">
        <v>99</v>
      </c>
      <c r="G1518" s="395">
        <v>99</v>
      </c>
      <c r="H1518" s="395">
        <v>99</v>
      </c>
      <c r="I1518" s="395">
        <v>99</v>
      </c>
      <c r="J1518" s="395">
        <v>999</v>
      </c>
      <c r="K1518" s="395">
        <v>99</v>
      </c>
      <c r="L1518" s="395">
        <v>99</v>
      </c>
      <c r="M1518" s="395">
        <v>99</v>
      </c>
      <c r="N1518" s="395">
        <v>79</v>
      </c>
      <c r="O1518" s="395">
        <v>99</v>
      </c>
      <c r="P1518" s="395">
        <v>9999</v>
      </c>
      <c r="Q1518" s="395">
        <v>1564</v>
      </c>
      <c r="R1518" s="395">
        <v>134041</v>
      </c>
      <c r="S1518" s="395">
        <v>133700</v>
      </c>
      <c r="T1518" s="395">
        <v>3.9110496042255742</v>
      </c>
      <c r="U1518" s="395">
        <v>60.679910246821265</v>
      </c>
      <c r="V1518" s="395">
        <v>86.980110060287856</v>
      </c>
      <c r="W1518" s="395">
        <v>80.07911787584024</v>
      </c>
      <c r="X1518" s="395">
        <v>2.0404204683641578</v>
      </c>
      <c r="Y1518" s="395">
        <v>4.0808409367283156</v>
      </c>
      <c r="Z1518" s="395">
        <v>0</v>
      </c>
      <c r="AA1518" s="395">
        <v>0.56541442941020015</v>
      </c>
      <c r="AB1518" s="395">
        <v>2.368825578575247</v>
      </c>
      <c r="AC1518" s="395">
        <v>-2.4001936701770763</v>
      </c>
      <c r="AD1518" s="395">
        <v>9.057167027941599</v>
      </c>
      <c r="AE1518" s="395">
        <v>8.857616725989006</v>
      </c>
      <c r="AF1518" s="395">
        <v>1680</v>
      </c>
      <c r="AG1518" s="395">
        <v>0</v>
      </c>
      <c r="AH1518" s="395">
        <v>0</v>
      </c>
      <c r="AI1518" s="395">
        <v>434</v>
      </c>
      <c r="AJ1518" s="395">
        <v>6922</v>
      </c>
      <c r="AK1518" s="395">
        <v>1567</v>
      </c>
      <c r="AL1518" s="395">
        <v>9303</v>
      </c>
      <c r="AM1518" s="395">
        <v>1</v>
      </c>
      <c r="AN1518" s="395">
        <v>1480</v>
      </c>
      <c r="AO1518" s="395">
        <v>1123</v>
      </c>
      <c r="AP1518" s="395">
        <v>714</v>
      </c>
    </row>
    <row r="1519" spans="1:42">
      <c r="A1519" s="395">
        <v>11</v>
      </c>
      <c r="B1519" s="395">
        <v>12</v>
      </c>
      <c r="C1519" s="395">
        <v>2024</v>
      </c>
      <c r="D1519" s="395">
        <v>99</v>
      </c>
      <c r="E1519" s="395">
        <v>99</v>
      </c>
      <c r="F1519" s="395">
        <v>99</v>
      </c>
      <c r="G1519" s="395">
        <v>99</v>
      </c>
      <c r="H1519" s="395">
        <v>99</v>
      </c>
      <c r="I1519" s="395">
        <v>99</v>
      </c>
      <c r="J1519" s="395">
        <v>999</v>
      </c>
      <c r="K1519" s="395">
        <v>99</v>
      </c>
      <c r="L1519" s="395">
        <v>99</v>
      </c>
      <c r="M1519" s="395">
        <v>99</v>
      </c>
      <c r="N1519" s="395">
        <v>81</v>
      </c>
      <c r="O1519" s="395">
        <v>99</v>
      </c>
      <c r="P1519" s="395">
        <v>9999</v>
      </c>
      <c r="Q1519" s="395">
        <v>1554</v>
      </c>
      <c r="R1519" s="395">
        <v>153120</v>
      </c>
      <c r="S1519" s="395">
        <v>152961</v>
      </c>
      <c r="T1519" s="395">
        <v>4.2438740856844301</v>
      </c>
      <c r="U1519" s="395">
        <v>60.520237184641843</v>
      </c>
      <c r="V1519" s="395">
        <v>88.994300468308282</v>
      </c>
      <c r="W1519" s="395">
        <v>82.05649740783511</v>
      </c>
      <c r="X1519" s="395">
        <v>1.9376959247648904</v>
      </c>
      <c r="Y1519" s="395">
        <v>3.8753918495297808</v>
      </c>
      <c r="Z1519" s="395">
        <v>0</v>
      </c>
      <c r="AA1519" s="395">
        <v>0.58303422219348622</v>
      </c>
      <c r="AB1519" s="395">
        <v>2.396792035862338</v>
      </c>
      <c r="AC1519" s="395">
        <v>-2.252654457874534</v>
      </c>
      <c r="AD1519" s="395">
        <v>10.3463374289838</v>
      </c>
      <c r="AE1519" s="395">
        <v>10.38388538344558</v>
      </c>
      <c r="AF1519" s="395">
        <v>1697</v>
      </c>
      <c r="AG1519" s="395">
        <v>1</v>
      </c>
      <c r="AH1519" s="395">
        <v>0</v>
      </c>
      <c r="AI1519" s="395">
        <v>467</v>
      </c>
      <c r="AJ1519" s="395">
        <v>7622</v>
      </c>
      <c r="AK1519" s="395">
        <v>1576</v>
      </c>
      <c r="AL1519" s="395">
        <v>10535</v>
      </c>
      <c r="AM1519" s="395">
        <v>7</v>
      </c>
      <c r="AN1519" s="395">
        <v>1561</v>
      </c>
      <c r="AO1519" s="395">
        <v>1177</v>
      </c>
      <c r="AP1519" s="395">
        <v>711</v>
      </c>
    </row>
    <row r="1520" spans="1:42">
      <c r="A1520" s="395">
        <v>11</v>
      </c>
      <c r="B1520" s="395">
        <v>13</v>
      </c>
      <c r="C1520" s="395">
        <v>2024</v>
      </c>
      <c r="D1520" s="395">
        <v>99</v>
      </c>
      <c r="E1520" s="395">
        <v>99</v>
      </c>
      <c r="F1520" s="395">
        <v>99</v>
      </c>
      <c r="G1520" s="395">
        <v>99</v>
      </c>
      <c r="H1520" s="395">
        <v>99</v>
      </c>
      <c r="I1520" s="395">
        <v>99</v>
      </c>
      <c r="J1520" s="395">
        <v>999</v>
      </c>
      <c r="K1520" s="395">
        <v>99</v>
      </c>
      <c r="L1520" s="395">
        <v>99</v>
      </c>
      <c r="M1520" s="395">
        <v>99</v>
      </c>
      <c r="N1520" s="395">
        <v>83</v>
      </c>
      <c r="O1520" s="395">
        <v>99</v>
      </c>
      <c r="P1520" s="395">
        <v>9999</v>
      </c>
      <c r="Q1520" s="395">
        <v>1585</v>
      </c>
      <c r="R1520" s="395">
        <v>154473</v>
      </c>
      <c r="S1520" s="395">
        <v>154255</v>
      </c>
      <c r="T1520" s="395">
        <v>4.5822117781100893</v>
      </c>
      <c r="U1520" s="395">
        <v>60.355722667012401</v>
      </c>
      <c r="V1520" s="395">
        <v>91.196608674422734</v>
      </c>
      <c r="W1520" s="395">
        <v>84.05643408641437</v>
      </c>
      <c r="X1520" s="395">
        <v>1.8177934007884875</v>
      </c>
      <c r="Y1520" s="395">
        <v>3.635586801576975</v>
      </c>
      <c r="Z1520" s="395">
        <v>0</v>
      </c>
      <c r="AA1520" s="395">
        <v>0.58889130474133677</v>
      </c>
      <c r="AB1520" s="395">
        <v>2.4248061459270711</v>
      </c>
      <c r="AC1520" s="395">
        <v>-1.7778120761562373</v>
      </c>
      <c r="AD1520" s="395">
        <v>10.43775980712784</v>
      </c>
      <c r="AE1520" s="395">
        <v>10.726953761834576</v>
      </c>
      <c r="AF1520" s="395">
        <v>1586</v>
      </c>
      <c r="AG1520" s="395">
        <v>1</v>
      </c>
      <c r="AH1520" s="395">
        <v>0</v>
      </c>
      <c r="AI1520" s="395">
        <v>355</v>
      </c>
      <c r="AJ1520" s="395">
        <v>7157</v>
      </c>
      <c r="AK1520" s="395">
        <v>1467</v>
      </c>
      <c r="AL1520" s="395">
        <v>10163</v>
      </c>
      <c r="AM1520" s="395">
        <v>2</v>
      </c>
      <c r="AN1520" s="395">
        <v>1695</v>
      </c>
      <c r="AO1520" s="395">
        <v>1153</v>
      </c>
      <c r="AP1520" s="395">
        <v>722</v>
      </c>
    </row>
    <row r="1521" spans="1:42">
      <c r="A1521" s="395">
        <v>11</v>
      </c>
      <c r="B1521" s="395">
        <v>14</v>
      </c>
      <c r="C1521" s="395">
        <v>2024</v>
      </c>
      <c r="D1521" s="395">
        <v>99</v>
      </c>
      <c r="E1521" s="395">
        <v>99</v>
      </c>
      <c r="F1521" s="395">
        <v>99</v>
      </c>
      <c r="G1521" s="395">
        <v>99</v>
      </c>
      <c r="H1521" s="395">
        <v>99</v>
      </c>
      <c r="I1521" s="395">
        <v>99</v>
      </c>
      <c r="J1521" s="395">
        <v>999</v>
      </c>
      <c r="K1521" s="395">
        <v>99</v>
      </c>
      <c r="L1521" s="395">
        <v>99</v>
      </c>
      <c r="M1521" s="395">
        <v>99</v>
      </c>
      <c r="N1521" s="395">
        <v>85</v>
      </c>
      <c r="O1521" s="395">
        <v>99</v>
      </c>
      <c r="P1521" s="395">
        <v>9999</v>
      </c>
      <c r="Q1521" s="395">
        <v>1570</v>
      </c>
      <c r="R1521" s="395">
        <v>138777</v>
      </c>
      <c r="S1521" s="395">
        <v>138506</v>
      </c>
      <c r="T1521" s="395">
        <v>4.9642231781923511</v>
      </c>
      <c r="U1521" s="395">
        <v>60.182526388748521</v>
      </c>
      <c r="V1521" s="395">
        <v>93.380430155768877</v>
      </c>
      <c r="W1521" s="395">
        <v>86.023042323076197</v>
      </c>
      <c r="X1521" s="395">
        <v>1.7322755211598457</v>
      </c>
      <c r="Y1521" s="395">
        <v>3.4645510423196915</v>
      </c>
      <c r="Z1521" s="395">
        <v>0</v>
      </c>
      <c r="AA1521" s="395">
        <v>0.55376877775056921</v>
      </c>
      <c r="AB1521" s="395">
        <v>2.4565808495238031</v>
      </c>
      <c r="AC1521" s="395">
        <v>-1.8669058104510017</v>
      </c>
      <c r="AD1521" s="395">
        <v>9.3771791365078681</v>
      </c>
      <c r="AE1521" s="395">
        <v>9.8571095121000951</v>
      </c>
      <c r="AF1521" s="395">
        <v>1368</v>
      </c>
      <c r="AG1521" s="395">
        <v>0</v>
      </c>
      <c r="AH1521" s="395">
        <v>1</v>
      </c>
      <c r="AI1521" s="395">
        <v>312</v>
      </c>
      <c r="AJ1521" s="395">
        <v>6492</v>
      </c>
      <c r="AK1521" s="395">
        <v>1297</v>
      </c>
      <c r="AL1521" s="395">
        <v>8946</v>
      </c>
      <c r="AM1521" s="395">
        <v>4</v>
      </c>
      <c r="AN1521" s="395">
        <v>1547</v>
      </c>
      <c r="AO1521" s="395">
        <v>1049</v>
      </c>
      <c r="AP1521" s="395">
        <v>719</v>
      </c>
    </row>
    <row r="1522" spans="1:42">
      <c r="A1522" s="395">
        <v>11</v>
      </c>
      <c r="B1522" s="395">
        <v>15</v>
      </c>
      <c r="C1522" s="395">
        <v>2024</v>
      </c>
      <c r="D1522" s="395">
        <v>99</v>
      </c>
      <c r="E1522" s="395">
        <v>99</v>
      </c>
      <c r="F1522" s="395">
        <v>99</v>
      </c>
      <c r="G1522" s="395">
        <v>99</v>
      </c>
      <c r="H1522" s="395">
        <v>99</v>
      </c>
      <c r="I1522" s="395">
        <v>99</v>
      </c>
      <c r="J1522" s="395">
        <v>999</v>
      </c>
      <c r="K1522" s="395">
        <v>99</v>
      </c>
      <c r="L1522" s="395">
        <v>99</v>
      </c>
      <c r="M1522" s="395">
        <v>99</v>
      </c>
      <c r="N1522" s="395">
        <v>87</v>
      </c>
      <c r="O1522" s="395">
        <v>99</v>
      </c>
      <c r="P1522" s="395">
        <v>9999</v>
      </c>
      <c r="Q1522" s="395">
        <v>1621</v>
      </c>
      <c r="R1522" s="395">
        <v>165177</v>
      </c>
      <c r="S1522" s="395">
        <v>164884</v>
      </c>
      <c r="T1522" s="395">
        <v>5.3693129188688484</v>
      </c>
      <c r="U1522" s="395">
        <v>59.994935833677005</v>
      </c>
      <c r="V1522" s="395">
        <v>96.00892106215079</v>
      </c>
      <c r="W1522" s="395">
        <v>88.461003190121104</v>
      </c>
      <c r="X1522" s="395">
        <v>1.8882774236122464</v>
      </c>
      <c r="Y1522" s="395">
        <v>3.7765548472244928</v>
      </c>
      <c r="Z1522" s="395">
        <v>0</v>
      </c>
      <c r="AA1522" s="395">
        <v>0.86453678649728405</v>
      </c>
      <c r="AB1522" s="395">
        <v>2.5233520020592688</v>
      </c>
      <c r="AC1522" s="395">
        <v>-2.5073046841018858</v>
      </c>
      <c r="AD1522" s="395">
        <v>11.161030417367144</v>
      </c>
      <c r="AE1522" s="395">
        <v>12.066923828627978</v>
      </c>
      <c r="AF1522" s="395">
        <v>1644</v>
      </c>
      <c r="AG1522" s="395">
        <v>0</v>
      </c>
      <c r="AH1522" s="395">
        <v>0</v>
      </c>
      <c r="AI1522" s="395">
        <v>323</v>
      </c>
      <c r="AJ1522" s="395">
        <v>7624</v>
      </c>
      <c r="AK1522" s="395">
        <v>1567</v>
      </c>
      <c r="AL1522" s="395">
        <v>10735</v>
      </c>
      <c r="AM1522" s="395">
        <v>4</v>
      </c>
      <c r="AN1522" s="395">
        <v>1787</v>
      </c>
      <c r="AO1522" s="395">
        <v>1387</v>
      </c>
      <c r="AP1522" s="395">
        <v>734</v>
      </c>
    </row>
    <row r="1523" spans="1:42">
      <c r="A1523" s="395">
        <v>11</v>
      </c>
      <c r="B1523" s="395">
        <v>16</v>
      </c>
      <c r="C1523" s="395">
        <v>2024</v>
      </c>
      <c r="D1523" s="395">
        <v>99</v>
      </c>
      <c r="E1523" s="395">
        <v>99</v>
      </c>
      <c r="F1523" s="395">
        <v>99</v>
      </c>
      <c r="G1523" s="395">
        <v>99</v>
      </c>
      <c r="H1523" s="395">
        <v>99</v>
      </c>
      <c r="I1523" s="395">
        <v>99</v>
      </c>
      <c r="J1523" s="395">
        <v>999</v>
      </c>
      <c r="K1523" s="395">
        <v>99</v>
      </c>
      <c r="L1523" s="395">
        <v>99</v>
      </c>
      <c r="M1523" s="395">
        <v>99</v>
      </c>
      <c r="N1523" s="395">
        <v>90</v>
      </c>
      <c r="O1523" s="395">
        <v>99</v>
      </c>
      <c r="P1523" s="395">
        <v>9999</v>
      </c>
      <c r="Q1523" s="395">
        <v>1692</v>
      </c>
      <c r="R1523" s="395">
        <v>146399</v>
      </c>
      <c r="S1523" s="395">
        <v>146069</v>
      </c>
      <c r="T1523" s="395">
        <v>6.0156899978825003</v>
      </c>
      <c r="U1523" s="395">
        <v>59.674195072191893</v>
      </c>
      <c r="V1523" s="395">
        <v>100.10290703453472</v>
      </c>
      <c r="W1523" s="395">
        <v>92.188534870506842</v>
      </c>
      <c r="X1523" s="395">
        <v>2.1502879118026756</v>
      </c>
      <c r="Y1523" s="395">
        <v>4.3005758236053513</v>
      </c>
      <c r="Z1523" s="395">
        <v>0</v>
      </c>
      <c r="AA1523" s="395">
        <v>1.4040861571175196</v>
      </c>
      <c r="AB1523" s="395">
        <v>2.6093498150159569</v>
      </c>
      <c r="AC1523" s="395">
        <v>-4.8153257688404842</v>
      </c>
      <c r="AD1523" s="395">
        <v>9.8921986237317121</v>
      </c>
      <c r="AE1523" s="395">
        <v>11.140409768538301</v>
      </c>
      <c r="AF1523" s="395">
        <v>1498</v>
      </c>
      <c r="AG1523" s="395">
        <v>1</v>
      </c>
      <c r="AH1523" s="395">
        <v>0</v>
      </c>
      <c r="AI1523" s="395">
        <v>337</v>
      </c>
      <c r="AJ1523" s="395">
        <v>6656</v>
      </c>
      <c r="AK1523" s="395">
        <v>1226</v>
      </c>
      <c r="AL1523" s="395">
        <v>9856</v>
      </c>
      <c r="AM1523" s="395">
        <v>1</v>
      </c>
      <c r="AN1523" s="395">
        <v>1710</v>
      </c>
      <c r="AO1523" s="395">
        <v>1383</v>
      </c>
      <c r="AP1523" s="395">
        <v>743</v>
      </c>
    </row>
    <row r="1524" spans="1:42">
      <c r="A1524" s="395">
        <v>11</v>
      </c>
      <c r="B1524" s="395">
        <v>17</v>
      </c>
      <c r="C1524" s="395">
        <v>2024</v>
      </c>
      <c r="D1524" s="395">
        <v>99</v>
      </c>
      <c r="E1524" s="395">
        <v>99</v>
      </c>
      <c r="F1524" s="395">
        <v>99</v>
      </c>
      <c r="G1524" s="395">
        <v>99</v>
      </c>
      <c r="H1524" s="395">
        <v>99</v>
      </c>
      <c r="I1524" s="395">
        <v>99</v>
      </c>
      <c r="J1524" s="395">
        <v>999</v>
      </c>
      <c r="K1524" s="395">
        <v>99</v>
      </c>
      <c r="L1524" s="395">
        <v>99</v>
      </c>
      <c r="M1524" s="395">
        <v>99</v>
      </c>
      <c r="N1524" s="395">
        <v>95</v>
      </c>
      <c r="O1524" s="395">
        <v>99</v>
      </c>
      <c r="P1524" s="395">
        <v>9999</v>
      </c>
      <c r="Q1524" s="395">
        <v>1633</v>
      </c>
      <c r="R1524" s="395">
        <v>55287</v>
      </c>
      <c r="S1524" s="395">
        <v>55079</v>
      </c>
      <c r="T1524" s="395">
        <v>6.8805867563803416</v>
      </c>
      <c r="U1524" s="395">
        <v>59.238403021115118</v>
      </c>
      <c r="V1524" s="395">
        <v>105.60577354103955</v>
      </c>
      <c r="W1524" s="395">
        <v>97.110531236951843</v>
      </c>
      <c r="X1524" s="395">
        <v>2.9156944670537386</v>
      </c>
      <c r="Y1524" s="395">
        <v>5.8313889341074772</v>
      </c>
      <c r="Z1524" s="395">
        <v>0</v>
      </c>
      <c r="AA1524" s="395">
        <v>1.3931753773777877</v>
      </c>
      <c r="AB1524" s="395">
        <v>2.7548798694983314</v>
      </c>
      <c r="AC1524" s="395">
        <v>-5.0685876300407022</v>
      </c>
      <c r="AD1524" s="395">
        <v>3.7357494607904074</v>
      </c>
      <c r="AE1524" s="395">
        <v>4.4250539819882393</v>
      </c>
      <c r="AF1524" s="395">
        <v>661</v>
      </c>
      <c r="AG1524" s="395">
        <v>0</v>
      </c>
      <c r="AH1524" s="395">
        <v>0</v>
      </c>
      <c r="AI1524" s="395">
        <v>164</v>
      </c>
      <c r="AJ1524" s="395">
        <v>2683</v>
      </c>
      <c r="AK1524" s="395">
        <v>458</v>
      </c>
      <c r="AL1524" s="395">
        <v>4006</v>
      </c>
      <c r="AM1524" s="395">
        <v>2</v>
      </c>
      <c r="AN1524" s="395">
        <v>815</v>
      </c>
      <c r="AO1524" s="395">
        <v>729</v>
      </c>
      <c r="AP1524" s="395">
        <v>739</v>
      </c>
    </row>
    <row r="1525" spans="1:42">
      <c r="A1525" s="395">
        <v>11</v>
      </c>
      <c r="B1525" s="395">
        <v>18</v>
      </c>
      <c r="C1525" s="395">
        <v>2024</v>
      </c>
      <c r="D1525" s="395">
        <v>99</v>
      </c>
      <c r="E1525" s="395">
        <v>99</v>
      </c>
      <c r="F1525" s="395">
        <v>99</v>
      </c>
      <c r="G1525" s="395">
        <v>99</v>
      </c>
      <c r="H1525" s="395">
        <v>99</v>
      </c>
      <c r="I1525" s="395">
        <v>99</v>
      </c>
      <c r="J1525" s="395">
        <v>999</v>
      </c>
      <c r="K1525" s="395">
        <v>99</v>
      </c>
      <c r="L1525" s="395">
        <v>99</v>
      </c>
      <c r="M1525" s="395">
        <v>99</v>
      </c>
      <c r="N1525" s="395">
        <v>100</v>
      </c>
      <c r="O1525" s="395">
        <v>99</v>
      </c>
      <c r="P1525" s="395">
        <v>9999</v>
      </c>
      <c r="Q1525" s="395">
        <v>1431</v>
      </c>
      <c r="R1525" s="395">
        <v>18856</v>
      </c>
      <c r="S1525" s="395">
        <v>18788</v>
      </c>
      <c r="T1525" s="395">
        <v>7.7147857445905812</v>
      </c>
      <c r="U1525" s="395">
        <v>58.751330636576554</v>
      </c>
      <c r="V1525" s="395">
        <v>111.01533539192619</v>
      </c>
      <c r="W1525" s="395">
        <v>102.09506067702816</v>
      </c>
      <c r="X1525" s="395">
        <v>4.1154009333899007</v>
      </c>
      <c r="Y1525" s="395">
        <v>8.2308018667798013</v>
      </c>
      <c r="Z1525" s="395">
        <v>0</v>
      </c>
      <c r="AA1525" s="395">
        <v>1.418798891085078</v>
      </c>
      <c r="AB1525" s="395">
        <v>2.94967202932592</v>
      </c>
      <c r="AC1525" s="395">
        <v>-4.4690104881903343</v>
      </c>
      <c r="AD1525" s="395">
        <v>1.274102263328883</v>
      </c>
      <c r="AE1525" s="395">
        <v>1.5869070135333996</v>
      </c>
      <c r="AF1525" s="395">
        <v>274</v>
      </c>
      <c r="AG1525" s="395">
        <v>0</v>
      </c>
      <c r="AH1525" s="395">
        <v>0</v>
      </c>
      <c r="AI1525" s="395">
        <v>74</v>
      </c>
      <c r="AJ1525" s="395">
        <v>918</v>
      </c>
      <c r="AK1525" s="395">
        <v>159</v>
      </c>
      <c r="AL1525" s="395">
        <v>1543</v>
      </c>
      <c r="AM1525" s="395">
        <v>1</v>
      </c>
      <c r="AN1525" s="395">
        <v>384</v>
      </c>
      <c r="AO1525" s="395">
        <v>342</v>
      </c>
      <c r="AP1525" s="395">
        <v>676</v>
      </c>
    </row>
    <row r="1526" spans="1:42">
      <c r="A1526" s="395">
        <v>11</v>
      </c>
      <c r="B1526" s="395">
        <v>19</v>
      </c>
      <c r="C1526" s="395">
        <v>2024</v>
      </c>
      <c r="D1526" s="395">
        <v>99</v>
      </c>
      <c r="E1526" s="395">
        <v>99</v>
      </c>
      <c r="F1526" s="395">
        <v>99</v>
      </c>
      <c r="G1526" s="395">
        <v>99</v>
      </c>
      <c r="H1526" s="395">
        <v>99</v>
      </c>
      <c r="I1526" s="395">
        <v>99</v>
      </c>
      <c r="J1526" s="395">
        <v>999</v>
      </c>
      <c r="K1526" s="395">
        <v>99</v>
      </c>
      <c r="L1526" s="395">
        <v>99</v>
      </c>
      <c r="M1526" s="395">
        <v>99</v>
      </c>
      <c r="N1526" s="395">
        <v>105</v>
      </c>
      <c r="O1526" s="395">
        <v>99</v>
      </c>
      <c r="P1526" s="395">
        <v>9999</v>
      </c>
      <c r="Q1526" s="395">
        <v>1138</v>
      </c>
      <c r="R1526" s="395">
        <v>7025</v>
      </c>
      <c r="S1526" s="395">
        <v>6979</v>
      </c>
      <c r="T1526" s="395">
        <v>8.1940213523131646</v>
      </c>
      <c r="U1526" s="395">
        <v>58.264794383149457</v>
      </c>
      <c r="V1526" s="395">
        <v>116.87844837716922</v>
      </c>
      <c r="W1526" s="395">
        <v>107.16933658117236</v>
      </c>
      <c r="X1526" s="395">
        <v>4.7971530249110321</v>
      </c>
      <c r="Y1526" s="395">
        <v>9.5943060498220643</v>
      </c>
      <c r="Z1526" s="395">
        <v>0</v>
      </c>
      <c r="AA1526" s="395">
        <v>1.4340794103884662</v>
      </c>
      <c r="AB1526" s="395">
        <v>3.2760613135783414</v>
      </c>
      <c r="AC1526" s="395">
        <v>-2.2011961576452808</v>
      </c>
      <c r="AD1526" s="395">
        <v>0.47468012303168222</v>
      </c>
      <c r="AE1526" s="395">
        <v>0.61877097960740557</v>
      </c>
      <c r="AF1526" s="395">
        <v>167</v>
      </c>
      <c r="AG1526" s="395">
        <v>0</v>
      </c>
      <c r="AH1526" s="395">
        <v>0</v>
      </c>
      <c r="AI1526" s="395">
        <v>33</v>
      </c>
      <c r="AJ1526" s="395">
        <v>328</v>
      </c>
      <c r="AK1526" s="395">
        <v>60</v>
      </c>
      <c r="AL1526" s="395">
        <v>600</v>
      </c>
      <c r="AM1526" s="395">
        <v>0</v>
      </c>
      <c r="AN1526" s="395">
        <v>214</v>
      </c>
      <c r="AO1526" s="395">
        <v>173</v>
      </c>
      <c r="AP1526" s="395">
        <v>600</v>
      </c>
    </row>
    <row r="1527" spans="1:42">
      <c r="A1527" s="395">
        <v>11</v>
      </c>
      <c r="B1527" s="395">
        <v>20</v>
      </c>
      <c r="C1527" s="395">
        <v>2024</v>
      </c>
      <c r="D1527" s="395">
        <v>99</v>
      </c>
      <c r="E1527" s="395">
        <v>99</v>
      </c>
      <c r="F1527" s="395">
        <v>99</v>
      </c>
      <c r="G1527" s="395">
        <v>99</v>
      </c>
      <c r="H1527" s="395">
        <v>99</v>
      </c>
      <c r="I1527" s="395">
        <v>99</v>
      </c>
      <c r="J1527" s="395">
        <v>999</v>
      </c>
      <c r="K1527" s="395">
        <v>99</v>
      </c>
      <c r="L1527" s="395">
        <v>99</v>
      </c>
      <c r="M1527" s="395">
        <v>99</v>
      </c>
      <c r="N1527" s="395">
        <v>110</v>
      </c>
      <c r="O1527" s="395">
        <v>99</v>
      </c>
      <c r="P1527" s="395">
        <v>9999</v>
      </c>
      <c r="Q1527" s="395">
        <v>772</v>
      </c>
      <c r="R1527" s="395">
        <v>3020</v>
      </c>
      <c r="S1527" s="395">
        <v>2994</v>
      </c>
      <c r="T1527" s="395">
        <v>8.1245033112582785</v>
      </c>
      <c r="U1527" s="395">
        <v>58.136940547762201</v>
      </c>
      <c r="V1527" s="395">
        <v>122.6577387349643</v>
      </c>
      <c r="W1527" s="395">
        <v>112.23286573146262</v>
      </c>
      <c r="X1527" s="395">
        <v>5.6953642384105949</v>
      </c>
      <c r="Y1527" s="395">
        <v>11.39072847682119</v>
      </c>
      <c r="Z1527" s="395">
        <v>0</v>
      </c>
      <c r="AA1527" s="395">
        <v>1.419292353831743</v>
      </c>
      <c r="AB1527" s="395">
        <v>3.3794663845881447</v>
      </c>
      <c r="AC1527" s="395">
        <v>-1.8632608664470141</v>
      </c>
      <c r="AD1527" s="395">
        <v>0.20406177531041716</v>
      </c>
      <c r="AE1527" s="395">
        <v>0.27799567846926398</v>
      </c>
      <c r="AF1527" s="395">
        <v>85</v>
      </c>
      <c r="AG1527" s="395">
        <v>0</v>
      </c>
      <c r="AH1527" s="395">
        <v>0</v>
      </c>
      <c r="AI1527" s="395">
        <v>19</v>
      </c>
      <c r="AJ1527" s="395">
        <v>158</v>
      </c>
      <c r="AK1527" s="395">
        <v>24</v>
      </c>
      <c r="AL1527" s="395">
        <v>264</v>
      </c>
      <c r="AM1527" s="395">
        <v>0</v>
      </c>
      <c r="AN1527" s="395">
        <v>118</v>
      </c>
      <c r="AO1527" s="395">
        <v>87</v>
      </c>
      <c r="AP1527" s="395">
        <v>481</v>
      </c>
    </row>
    <row r="1528" spans="1:42">
      <c r="A1528" s="395">
        <v>11</v>
      </c>
      <c r="B1528" s="395">
        <v>21</v>
      </c>
      <c r="C1528" s="395">
        <v>2024</v>
      </c>
      <c r="D1528" s="395">
        <v>99</v>
      </c>
      <c r="E1528" s="395">
        <v>99</v>
      </c>
      <c r="F1528" s="395">
        <v>99</v>
      </c>
      <c r="G1528" s="395">
        <v>99</v>
      </c>
      <c r="H1528" s="395">
        <v>99</v>
      </c>
      <c r="I1528" s="395">
        <v>99</v>
      </c>
      <c r="J1528" s="395">
        <v>999</v>
      </c>
      <c r="K1528" s="395">
        <v>99</v>
      </c>
      <c r="L1528" s="395">
        <v>99</v>
      </c>
      <c r="M1528" s="395">
        <v>99</v>
      </c>
      <c r="N1528" s="395">
        <v>115</v>
      </c>
      <c r="O1528" s="395">
        <v>99</v>
      </c>
      <c r="P1528" s="395">
        <v>9999</v>
      </c>
      <c r="Q1528" s="395">
        <v>568</v>
      </c>
      <c r="R1528" s="395">
        <v>1759</v>
      </c>
      <c r="S1528" s="395">
        <v>1743</v>
      </c>
      <c r="T1528" s="395">
        <v>8.5065378055713481</v>
      </c>
      <c r="U1528" s="395">
        <v>57.878944348823886</v>
      </c>
      <c r="V1528" s="395">
        <v>128.2710784322874</v>
      </c>
      <c r="W1528" s="395">
        <v>117.32197360872075</v>
      </c>
      <c r="X1528" s="395">
        <v>4.945992040932345</v>
      </c>
      <c r="Y1528" s="395">
        <v>9.89198408186469</v>
      </c>
      <c r="Z1528" s="395">
        <v>0</v>
      </c>
      <c r="AA1528" s="395">
        <v>1.464572726301816</v>
      </c>
      <c r="AB1528" s="395">
        <v>3.4244118102928214</v>
      </c>
      <c r="AC1528" s="395">
        <v>0.82062634065067108</v>
      </c>
      <c r="AD1528" s="395">
        <v>0.11885584859967672</v>
      </c>
      <c r="AE1528" s="395">
        <v>0.16917763275097425</v>
      </c>
      <c r="AF1528" s="395">
        <v>64</v>
      </c>
      <c r="AG1528" s="395">
        <v>0</v>
      </c>
      <c r="AH1528" s="395">
        <v>0</v>
      </c>
      <c r="AI1528" s="395">
        <v>16</v>
      </c>
      <c r="AJ1528" s="395">
        <v>92</v>
      </c>
      <c r="AK1528" s="395">
        <v>17</v>
      </c>
      <c r="AL1528" s="395">
        <v>160</v>
      </c>
      <c r="AM1528" s="395">
        <v>1</v>
      </c>
      <c r="AN1528" s="395">
        <v>72</v>
      </c>
      <c r="AO1528" s="395">
        <v>58</v>
      </c>
      <c r="AP1528" s="395">
        <v>416</v>
      </c>
    </row>
    <row r="1529" spans="1:42">
      <c r="A1529" s="395">
        <v>11</v>
      </c>
      <c r="B1529" s="395">
        <v>22</v>
      </c>
      <c r="C1529" s="395">
        <v>2024</v>
      </c>
      <c r="D1529" s="395">
        <v>99</v>
      </c>
      <c r="E1529" s="395">
        <v>99</v>
      </c>
      <c r="F1529" s="395">
        <v>99</v>
      </c>
      <c r="G1529" s="395">
        <v>99</v>
      </c>
      <c r="H1529" s="395">
        <v>99</v>
      </c>
      <c r="I1529" s="395">
        <v>99</v>
      </c>
      <c r="J1529" s="395">
        <v>999</v>
      </c>
      <c r="K1529" s="395">
        <v>99</v>
      </c>
      <c r="L1529" s="395">
        <v>99</v>
      </c>
      <c r="M1529" s="395">
        <v>99</v>
      </c>
      <c r="N1529" s="395">
        <v>120</v>
      </c>
      <c r="O1529" s="395">
        <v>99</v>
      </c>
      <c r="P1529" s="395">
        <v>9999</v>
      </c>
      <c r="Q1529" s="395">
        <v>376</v>
      </c>
      <c r="R1529" s="395">
        <v>959</v>
      </c>
      <c r="S1529" s="395">
        <v>955</v>
      </c>
      <c r="T1529" s="395">
        <v>9.2481751824817522</v>
      </c>
      <c r="U1529" s="395">
        <v>57.316230366492178</v>
      </c>
      <c r="V1529" s="395">
        <v>132.98134355873484</v>
      </c>
      <c r="W1529" s="395">
        <v>122.23015706806272</v>
      </c>
      <c r="X1529" s="395">
        <v>3.7539103232533888</v>
      </c>
      <c r="Y1529" s="395">
        <v>7.5078206465067776</v>
      </c>
      <c r="Z1529" s="395">
        <v>0</v>
      </c>
      <c r="AA1529" s="395">
        <v>1.4061091377567916</v>
      </c>
      <c r="AB1529" s="395">
        <v>3.5525226534781273</v>
      </c>
      <c r="AC1529" s="395">
        <v>-1.6121634335371455</v>
      </c>
      <c r="AD1529" s="395">
        <v>6.4799749179698676E-2</v>
      </c>
      <c r="AE1529" s="395">
        <v>9.6571268906562799E-2</v>
      </c>
      <c r="AF1529" s="395">
        <v>26</v>
      </c>
      <c r="AG1529" s="395">
        <v>0</v>
      </c>
      <c r="AH1529" s="395">
        <v>0</v>
      </c>
      <c r="AI1529" s="395">
        <v>12</v>
      </c>
      <c r="AJ1529" s="395">
        <v>50</v>
      </c>
      <c r="AK1529" s="395">
        <v>7</v>
      </c>
      <c r="AL1529" s="395">
        <v>76</v>
      </c>
      <c r="AM1529" s="395">
        <v>0</v>
      </c>
      <c r="AN1529" s="395">
        <v>57</v>
      </c>
      <c r="AO1529" s="395">
        <v>22</v>
      </c>
      <c r="AP1529" s="395">
        <v>311</v>
      </c>
    </row>
    <row r="1530" spans="1:42">
      <c r="A1530" s="395">
        <v>11</v>
      </c>
      <c r="B1530" s="395">
        <v>23</v>
      </c>
      <c r="C1530" s="395">
        <v>2024</v>
      </c>
      <c r="D1530" s="395">
        <v>99</v>
      </c>
      <c r="E1530" s="395">
        <v>99</v>
      </c>
      <c r="F1530" s="395">
        <v>99</v>
      </c>
      <c r="G1530" s="395">
        <v>99</v>
      </c>
      <c r="H1530" s="395">
        <v>99</v>
      </c>
      <c r="I1530" s="395">
        <v>99</v>
      </c>
      <c r="J1530" s="395">
        <v>999</v>
      </c>
      <c r="K1530" s="395">
        <v>99</v>
      </c>
      <c r="L1530" s="395">
        <v>99</v>
      </c>
      <c r="M1530" s="395">
        <v>99</v>
      </c>
      <c r="N1530" s="395">
        <v>125</v>
      </c>
      <c r="O1530" s="395">
        <v>99</v>
      </c>
      <c r="P1530" s="395">
        <v>9999</v>
      </c>
      <c r="Q1530" s="395">
        <v>12</v>
      </c>
      <c r="R1530" s="395">
        <v>15</v>
      </c>
      <c r="S1530" s="395">
        <v>6</v>
      </c>
      <c r="T1530" s="395">
        <v>0</v>
      </c>
      <c r="U1530" s="395">
        <v>61.16666666666665</v>
      </c>
      <c r="V1530" s="395">
        <v>422.26435536294701</v>
      </c>
      <c r="W1530" s="395">
        <v>128.30000000000001</v>
      </c>
      <c r="X1530" s="395">
        <v>20</v>
      </c>
      <c r="Y1530" s="395">
        <v>40</v>
      </c>
      <c r="Z1530" s="395">
        <v>0</v>
      </c>
      <c r="AA1530" s="395">
        <v>4.2677082062072005</v>
      </c>
      <c r="AB1530" s="395">
        <v>1.8633899812499335</v>
      </c>
      <c r="AC1530" s="395">
        <v>89.909910987087997</v>
      </c>
      <c r="AD1530" s="395">
        <v>1.0135518641245882E-3</v>
      </c>
      <c r="AE1530" s="395">
        <v>6.3686019169288492E-4</v>
      </c>
      <c r="AF1530" s="395">
        <v>2</v>
      </c>
      <c r="AG1530" s="395">
        <v>0</v>
      </c>
      <c r="AH1530" s="395">
        <v>0</v>
      </c>
      <c r="AI1530" s="395">
        <v>0</v>
      </c>
      <c r="AJ1530" s="395">
        <v>0</v>
      </c>
      <c r="AK1530" s="395">
        <v>0</v>
      </c>
      <c r="AL1530" s="395">
        <v>0</v>
      </c>
      <c r="AM1530" s="395">
        <v>0</v>
      </c>
      <c r="AN1530" s="395">
        <v>1</v>
      </c>
      <c r="AO1530" s="395">
        <v>1</v>
      </c>
      <c r="AP1530" s="395">
        <v>10</v>
      </c>
    </row>
    <row r="1531" spans="1:42">
      <c r="A1531" s="395">
        <v>11</v>
      </c>
      <c r="B1531" s="395">
        <v>24</v>
      </c>
      <c r="C1531" s="395">
        <v>2023</v>
      </c>
      <c r="D1531" s="395">
        <v>99</v>
      </c>
      <c r="E1531" s="395">
        <v>99</v>
      </c>
      <c r="F1531" s="395">
        <v>99</v>
      </c>
      <c r="G1531" s="395">
        <v>99</v>
      </c>
      <c r="H1531" s="395">
        <v>99</v>
      </c>
      <c r="I1531" s="395">
        <v>99</v>
      </c>
      <c r="J1531" s="395">
        <v>999</v>
      </c>
      <c r="K1531" s="395">
        <v>99</v>
      </c>
      <c r="L1531" s="395">
        <v>99</v>
      </c>
      <c r="M1531" s="395">
        <v>99</v>
      </c>
      <c r="N1531" s="395">
        <v>40</v>
      </c>
      <c r="O1531" s="395">
        <v>99</v>
      </c>
      <c r="P1531" s="395">
        <v>9999</v>
      </c>
      <c r="Q1531" s="395">
        <v>1155</v>
      </c>
      <c r="R1531" s="395">
        <v>10540</v>
      </c>
      <c r="S1531" s="395">
        <v>10319</v>
      </c>
      <c r="T1531" s="395">
        <v>1.1918406072106265</v>
      </c>
      <c r="U1531" s="395">
        <v>62.671382885938577</v>
      </c>
      <c r="V1531" s="395">
        <v>54.871537288765509</v>
      </c>
      <c r="W1531" s="395">
        <v>49.59902122298675</v>
      </c>
      <c r="X1531" s="395">
        <v>1.404174573055029</v>
      </c>
      <c r="Y1531" s="395">
        <v>2.808349146110058</v>
      </c>
      <c r="Z1531" s="395">
        <v>0</v>
      </c>
      <c r="AA1531" s="395">
        <v>4.1030919929897305</v>
      </c>
      <c r="AB1531" s="395">
        <v>2.7031055594072284</v>
      </c>
      <c r="AC1531" s="395">
        <v>-3.8611382867137006E-3</v>
      </c>
      <c r="AD1531" s="395">
        <v>0.71090415002101004</v>
      </c>
      <c r="AE1531" s="395">
        <v>0.41352963411393207</v>
      </c>
      <c r="AF1531" s="395">
        <v>482</v>
      </c>
      <c r="AG1531" s="395">
        <v>0</v>
      </c>
      <c r="AH1531" s="395">
        <v>0</v>
      </c>
      <c r="AI1531" s="395">
        <v>423</v>
      </c>
      <c r="AJ1531" s="395">
        <v>755</v>
      </c>
      <c r="AK1531" s="395">
        <v>476</v>
      </c>
      <c r="AL1531" s="395">
        <v>956</v>
      </c>
      <c r="AM1531" s="395">
        <v>0</v>
      </c>
      <c r="AN1531" s="395">
        <v>353</v>
      </c>
      <c r="AO1531" s="395">
        <v>102</v>
      </c>
      <c r="AP1531" s="395">
        <v>601</v>
      </c>
    </row>
    <row r="1532" spans="1:42">
      <c r="A1532" s="395">
        <v>11</v>
      </c>
      <c r="B1532" s="395">
        <v>25</v>
      </c>
      <c r="C1532" s="395">
        <v>2023</v>
      </c>
      <c r="D1532" s="395">
        <v>99</v>
      </c>
      <c r="E1532" s="395">
        <v>99</v>
      </c>
      <c r="F1532" s="395">
        <v>99</v>
      </c>
      <c r="G1532" s="395">
        <v>99</v>
      </c>
      <c r="H1532" s="395">
        <v>99</v>
      </c>
      <c r="I1532" s="395">
        <v>99</v>
      </c>
      <c r="J1532" s="395">
        <v>999</v>
      </c>
      <c r="K1532" s="395">
        <v>99</v>
      </c>
      <c r="L1532" s="395">
        <v>99</v>
      </c>
      <c r="M1532" s="395">
        <v>99</v>
      </c>
      <c r="N1532" s="395">
        <v>55</v>
      </c>
      <c r="O1532" s="395">
        <v>99</v>
      </c>
      <c r="P1532" s="395">
        <v>9999</v>
      </c>
      <c r="Q1532" s="395">
        <v>1432</v>
      </c>
      <c r="R1532" s="395">
        <v>23276</v>
      </c>
      <c r="S1532" s="395">
        <v>23038</v>
      </c>
      <c r="T1532" s="395">
        <v>1.1583605430486337</v>
      </c>
      <c r="U1532" s="395">
        <v>62.552608733396994</v>
      </c>
      <c r="V1532" s="395">
        <v>65.500218819780201</v>
      </c>
      <c r="W1532" s="395">
        <v>59.833683479468739</v>
      </c>
      <c r="X1532" s="395">
        <v>1.8001374806667811</v>
      </c>
      <c r="Y1532" s="395">
        <v>3.6002749613335623</v>
      </c>
      <c r="Z1532" s="395">
        <v>0</v>
      </c>
      <c r="AA1532" s="395">
        <v>2.2373573545816789</v>
      </c>
      <c r="AB1532" s="395">
        <v>2.2528520590954795</v>
      </c>
      <c r="AC1532" s="395">
        <v>-2.8200833831784125</v>
      </c>
      <c r="AD1532" s="395">
        <v>1.5699245726649931</v>
      </c>
      <c r="AE1532" s="395">
        <v>1.1137467045964602</v>
      </c>
      <c r="AF1532" s="395">
        <v>890</v>
      </c>
      <c r="AG1532" s="395">
        <v>0</v>
      </c>
      <c r="AH1532" s="395">
        <v>0</v>
      </c>
      <c r="AI1532" s="395">
        <v>682</v>
      </c>
      <c r="AJ1532" s="395">
        <v>1760</v>
      </c>
      <c r="AK1532" s="395">
        <v>619</v>
      </c>
      <c r="AL1532" s="395">
        <v>2007</v>
      </c>
      <c r="AM1532" s="395">
        <v>1</v>
      </c>
      <c r="AN1532" s="395">
        <v>616</v>
      </c>
      <c r="AO1532" s="395">
        <v>272</v>
      </c>
      <c r="AP1532" s="395">
        <v>720</v>
      </c>
    </row>
    <row r="1533" spans="1:42">
      <c r="A1533" s="395">
        <v>11</v>
      </c>
      <c r="B1533" s="395">
        <v>26</v>
      </c>
      <c r="C1533" s="395">
        <v>2023</v>
      </c>
      <c r="D1533" s="395">
        <v>99</v>
      </c>
      <c r="E1533" s="395">
        <v>99</v>
      </c>
      <c r="F1533" s="395">
        <v>99</v>
      </c>
      <c r="G1533" s="395">
        <v>99</v>
      </c>
      <c r="H1533" s="395">
        <v>99</v>
      </c>
      <c r="I1533" s="395">
        <v>99</v>
      </c>
      <c r="J1533" s="395">
        <v>999</v>
      </c>
      <c r="K1533" s="395">
        <v>99</v>
      </c>
      <c r="L1533" s="395">
        <v>99</v>
      </c>
      <c r="M1533" s="395">
        <v>99</v>
      </c>
      <c r="N1533" s="395">
        <v>63</v>
      </c>
      <c r="O1533" s="395">
        <v>99</v>
      </c>
      <c r="P1533" s="395">
        <v>9999</v>
      </c>
      <c r="Q1533" s="395">
        <v>1293</v>
      </c>
      <c r="R1533" s="395">
        <v>12172</v>
      </c>
      <c r="S1533" s="395">
        <v>12138</v>
      </c>
      <c r="T1533" s="395">
        <v>1.3696187972395659</v>
      </c>
      <c r="U1533" s="395">
        <v>62.312572087658602</v>
      </c>
      <c r="V1533" s="395">
        <v>69.626882044642755</v>
      </c>
      <c r="W1533" s="395">
        <v>64.085846103147105</v>
      </c>
      <c r="X1533" s="395">
        <v>1.8977982254354249</v>
      </c>
      <c r="Y1533" s="395">
        <v>3.7955964508708497</v>
      </c>
      <c r="Z1533" s="395">
        <v>0</v>
      </c>
      <c r="AA1533" s="395">
        <v>0.57635827246505555</v>
      </c>
      <c r="AB1533" s="395">
        <v>2.126268272227716</v>
      </c>
      <c r="AC1533" s="395">
        <v>-0.4786554128165576</v>
      </c>
      <c r="AD1533" s="395">
        <v>0.82097963131458596</v>
      </c>
      <c r="AE1533" s="395">
        <v>0.6284998438035595</v>
      </c>
      <c r="AF1533" s="395">
        <v>375</v>
      </c>
      <c r="AG1533" s="395">
        <v>1</v>
      </c>
      <c r="AH1533" s="395">
        <v>0</v>
      </c>
      <c r="AI1533" s="395">
        <v>270</v>
      </c>
      <c r="AJ1533" s="395">
        <v>866</v>
      </c>
      <c r="AK1533" s="395">
        <v>289</v>
      </c>
      <c r="AL1533" s="395">
        <v>975</v>
      </c>
      <c r="AM1533" s="395">
        <v>3</v>
      </c>
      <c r="AN1533" s="395">
        <v>281</v>
      </c>
      <c r="AO1533" s="395">
        <v>116</v>
      </c>
      <c r="AP1533" s="395">
        <v>657</v>
      </c>
    </row>
    <row r="1534" spans="1:42">
      <c r="A1534" s="395">
        <v>11</v>
      </c>
      <c r="B1534" s="395">
        <v>27</v>
      </c>
      <c r="C1534" s="395">
        <v>2023</v>
      </c>
      <c r="D1534" s="395">
        <v>99</v>
      </c>
      <c r="E1534" s="395">
        <v>99</v>
      </c>
      <c r="F1534" s="395">
        <v>99</v>
      </c>
      <c r="G1534" s="395">
        <v>99</v>
      </c>
      <c r="H1534" s="395">
        <v>99</v>
      </c>
      <c r="I1534" s="395">
        <v>99</v>
      </c>
      <c r="J1534" s="395">
        <v>999</v>
      </c>
      <c r="K1534" s="395">
        <v>99</v>
      </c>
      <c r="L1534" s="395">
        <v>99</v>
      </c>
      <c r="M1534" s="395">
        <v>99</v>
      </c>
      <c r="N1534" s="395">
        <v>65</v>
      </c>
      <c r="O1534" s="395">
        <v>99</v>
      </c>
      <c r="P1534" s="395">
        <v>9999</v>
      </c>
      <c r="Q1534" s="395">
        <v>1335</v>
      </c>
      <c r="R1534" s="395">
        <v>17316</v>
      </c>
      <c r="S1534" s="395">
        <v>17284</v>
      </c>
      <c r="T1534" s="395">
        <v>1.5535920535920538</v>
      </c>
      <c r="U1534" s="395">
        <v>62.13000462855819</v>
      </c>
      <c r="V1534" s="395">
        <v>71.734158533886998</v>
      </c>
      <c r="W1534" s="395">
        <v>66.087988891460199</v>
      </c>
      <c r="X1534" s="395">
        <v>1.9981519981519984</v>
      </c>
      <c r="Y1534" s="395">
        <v>3.9963039963039968</v>
      </c>
      <c r="Z1534" s="395">
        <v>0</v>
      </c>
      <c r="AA1534" s="395">
        <v>0.5643156235813751</v>
      </c>
      <c r="AB1534" s="395">
        <v>2.1833732386730822</v>
      </c>
      <c r="AC1534" s="395">
        <v>-1.0763195177524372</v>
      </c>
      <c r="AD1534" s="395">
        <v>1.167933231666396</v>
      </c>
      <c r="AE1534" s="395">
        <v>0.92291714131376479</v>
      </c>
      <c r="AF1534" s="395">
        <v>512</v>
      </c>
      <c r="AG1534" s="395">
        <v>0</v>
      </c>
      <c r="AH1534" s="395">
        <v>0</v>
      </c>
      <c r="AI1534" s="395">
        <v>255</v>
      </c>
      <c r="AJ1534" s="395">
        <v>1095</v>
      </c>
      <c r="AK1534" s="395">
        <v>344</v>
      </c>
      <c r="AL1534" s="395">
        <v>1404</v>
      </c>
      <c r="AM1534" s="395">
        <v>1</v>
      </c>
      <c r="AN1534" s="395">
        <v>364</v>
      </c>
      <c r="AO1534" s="395">
        <v>198</v>
      </c>
      <c r="AP1534" s="395">
        <v>673</v>
      </c>
    </row>
    <row r="1535" spans="1:42">
      <c r="A1535" s="395">
        <v>11</v>
      </c>
      <c r="B1535" s="395">
        <v>28</v>
      </c>
      <c r="C1535" s="395">
        <v>2023</v>
      </c>
      <c r="D1535" s="395">
        <v>99</v>
      </c>
      <c r="E1535" s="395">
        <v>99</v>
      </c>
      <c r="F1535" s="395">
        <v>99</v>
      </c>
      <c r="G1535" s="395">
        <v>99</v>
      </c>
      <c r="H1535" s="395">
        <v>99</v>
      </c>
      <c r="I1535" s="395">
        <v>99</v>
      </c>
      <c r="J1535" s="395">
        <v>999</v>
      </c>
      <c r="K1535" s="395">
        <v>99</v>
      </c>
      <c r="L1535" s="395">
        <v>99</v>
      </c>
      <c r="M1535" s="395">
        <v>99</v>
      </c>
      <c r="N1535" s="395">
        <v>67</v>
      </c>
      <c r="O1535" s="395">
        <v>99</v>
      </c>
      <c r="P1535" s="395">
        <v>9999</v>
      </c>
      <c r="Q1535" s="395">
        <v>1412</v>
      </c>
      <c r="R1535" s="395">
        <v>24317</v>
      </c>
      <c r="S1535" s="395">
        <v>24207</v>
      </c>
      <c r="T1535" s="395">
        <v>1.6952337870625491</v>
      </c>
      <c r="U1535" s="395">
        <v>61.993390341636719</v>
      </c>
      <c r="V1535" s="395">
        <v>74.122247618621245</v>
      </c>
      <c r="W1535" s="395">
        <v>68.107559796753307</v>
      </c>
      <c r="X1535" s="395">
        <v>1.9574783073569924</v>
      </c>
      <c r="Y1535" s="395">
        <v>3.9149566147139847</v>
      </c>
      <c r="Z1535" s="395">
        <v>0</v>
      </c>
      <c r="AA1535" s="395">
        <v>0.5734718992328105</v>
      </c>
      <c r="AB1535" s="395">
        <v>2.1732585988232214</v>
      </c>
      <c r="AC1535" s="395">
        <v>-0.3039201576810851</v>
      </c>
      <c r="AD1535" s="395">
        <v>1.6401381609165939</v>
      </c>
      <c r="AE1535" s="395">
        <v>1.3320858312941481</v>
      </c>
      <c r="AF1535" s="395">
        <v>645</v>
      </c>
      <c r="AG1535" s="395">
        <v>0</v>
      </c>
      <c r="AH1535" s="395">
        <v>0</v>
      </c>
      <c r="AI1535" s="395">
        <v>351</v>
      </c>
      <c r="AJ1535" s="395">
        <v>1565</v>
      </c>
      <c r="AK1535" s="395">
        <v>454</v>
      </c>
      <c r="AL1535" s="395">
        <v>1979</v>
      </c>
      <c r="AM1535" s="395">
        <v>3</v>
      </c>
      <c r="AN1535" s="395">
        <v>472</v>
      </c>
      <c r="AO1535" s="395">
        <v>249</v>
      </c>
      <c r="AP1535" s="395">
        <v>713</v>
      </c>
    </row>
    <row r="1536" spans="1:42">
      <c r="A1536" s="395">
        <v>11</v>
      </c>
      <c r="B1536" s="395">
        <v>29</v>
      </c>
      <c r="C1536" s="395">
        <v>2023</v>
      </c>
      <c r="D1536" s="395">
        <v>99</v>
      </c>
      <c r="E1536" s="395">
        <v>99</v>
      </c>
      <c r="F1536" s="395">
        <v>99</v>
      </c>
      <c r="G1536" s="395">
        <v>99</v>
      </c>
      <c r="H1536" s="395">
        <v>99</v>
      </c>
      <c r="I1536" s="395">
        <v>99</v>
      </c>
      <c r="J1536" s="395">
        <v>999</v>
      </c>
      <c r="K1536" s="395">
        <v>99</v>
      </c>
      <c r="L1536" s="395">
        <v>99</v>
      </c>
      <c r="M1536" s="395">
        <v>99</v>
      </c>
      <c r="N1536" s="395">
        <v>69</v>
      </c>
      <c r="O1536" s="395">
        <v>99</v>
      </c>
      <c r="P1536" s="395">
        <v>9999</v>
      </c>
      <c r="Q1536" s="395">
        <v>1460</v>
      </c>
      <c r="R1536" s="395">
        <v>32503</v>
      </c>
      <c r="S1536" s="395">
        <v>32447</v>
      </c>
      <c r="T1536" s="395">
        <v>1.907546995661938</v>
      </c>
      <c r="U1536" s="395">
        <v>61.830369525688063</v>
      </c>
      <c r="V1536" s="395">
        <v>76.070956416933726</v>
      </c>
      <c r="W1536" s="395">
        <v>70.09234752057219</v>
      </c>
      <c r="X1536" s="395">
        <v>2.0459649878472757</v>
      </c>
      <c r="Y1536" s="395">
        <v>4.0919299756945513</v>
      </c>
      <c r="Z1536" s="395">
        <v>0</v>
      </c>
      <c r="AA1536" s="395">
        <v>0.57714533616027652</v>
      </c>
      <c r="AB1536" s="395">
        <v>2.1886858874523973</v>
      </c>
      <c r="AC1536" s="395">
        <v>-1.8116092882483676</v>
      </c>
      <c r="AD1536" s="395">
        <v>2.1922692208854735</v>
      </c>
      <c r="AE1536" s="395">
        <v>1.8375580713130464</v>
      </c>
      <c r="AF1536" s="395">
        <v>762</v>
      </c>
      <c r="AG1536" s="395">
        <v>0</v>
      </c>
      <c r="AH1536" s="395">
        <v>0</v>
      </c>
      <c r="AI1536" s="395">
        <v>350</v>
      </c>
      <c r="AJ1536" s="395">
        <v>1927</v>
      </c>
      <c r="AK1536" s="395">
        <v>610</v>
      </c>
      <c r="AL1536" s="395">
        <v>2572</v>
      </c>
      <c r="AM1536" s="395">
        <v>4</v>
      </c>
      <c r="AN1536" s="395">
        <v>555</v>
      </c>
      <c r="AO1536" s="395">
        <v>333</v>
      </c>
      <c r="AP1536" s="395">
        <v>724</v>
      </c>
    </row>
    <row r="1537" spans="1:42">
      <c r="A1537" s="395">
        <v>11</v>
      </c>
      <c r="B1537" s="395">
        <v>30</v>
      </c>
      <c r="C1537" s="395">
        <v>2023</v>
      </c>
      <c r="D1537" s="395">
        <v>99</v>
      </c>
      <c r="E1537" s="395">
        <v>99</v>
      </c>
      <c r="F1537" s="395">
        <v>99</v>
      </c>
      <c r="G1537" s="395">
        <v>99</v>
      </c>
      <c r="H1537" s="395">
        <v>99</v>
      </c>
      <c r="I1537" s="395">
        <v>99</v>
      </c>
      <c r="J1537" s="395">
        <v>999</v>
      </c>
      <c r="K1537" s="395">
        <v>99</v>
      </c>
      <c r="L1537" s="395">
        <v>99</v>
      </c>
      <c r="M1537" s="395">
        <v>99</v>
      </c>
      <c r="N1537" s="395">
        <v>71</v>
      </c>
      <c r="O1537" s="395">
        <v>99</v>
      </c>
      <c r="P1537" s="395">
        <v>9999</v>
      </c>
      <c r="Q1537" s="395">
        <v>1493</v>
      </c>
      <c r="R1537" s="395">
        <v>45822</v>
      </c>
      <c r="S1537" s="395">
        <v>45614</v>
      </c>
      <c r="T1537" s="395">
        <v>2.140783902928725</v>
      </c>
      <c r="U1537" s="395">
        <v>61.663897049151601</v>
      </c>
      <c r="V1537" s="395">
        <v>78.452649751477338</v>
      </c>
      <c r="W1537" s="395">
        <v>72.084145218573724</v>
      </c>
      <c r="X1537" s="395">
        <v>2.0295927720309024</v>
      </c>
      <c r="Y1537" s="395">
        <v>4.0591855440618048</v>
      </c>
      <c r="Z1537" s="395">
        <v>0</v>
      </c>
      <c r="AA1537" s="395">
        <v>0.5823652189613896</v>
      </c>
      <c r="AB1537" s="395">
        <v>2.2187364359916919</v>
      </c>
      <c r="AC1537" s="395">
        <v>-2.1160514976760747</v>
      </c>
      <c r="AD1537" s="395">
        <v>3.0906119508788152</v>
      </c>
      <c r="AE1537" s="395">
        <v>2.6566468645550594</v>
      </c>
      <c r="AF1537" s="395">
        <v>954</v>
      </c>
      <c r="AG1537" s="395">
        <v>0</v>
      </c>
      <c r="AH1537" s="395">
        <v>1</v>
      </c>
      <c r="AI1537" s="395">
        <v>432</v>
      </c>
      <c r="AJ1537" s="395">
        <v>2628</v>
      </c>
      <c r="AK1537" s="395">
        <v>748</v>
      </c>
      <c r="AL1537" s="395">
        <v>3534</v>
      </c>
      <c r="AM1537" s="395">
        <v>1</v>
      </c>
      <c r="AN1537" s="395">
        <v>759</v>
      </c>
      <c r="AO1537" s="395">
        <v>472</v>
      </c>
      <c r="AP1537" s="395">
        <v>740</v>
      </c>
    </row>
    <row r="1538" spans="1:42">
      <c r="A1538" s="395">
        <v>11</v>
      </c>
      <c r="B1538" s="395">
        <v>31</v>
      </c>
      <c r="C1538" s="395">
        <v>2023</v>
      </c>
      <c r="D1538" s="395">
        <v>99</v>
      </c>
      <c r="E1538" s="395">
        <v>99</v>
      </c>
      <c r="F1538" s="395">
        <v>99</v>
      </c>
      <c r="G1538" s="395">
        <v>99</v>
      </c>
      <c r="H1538" s="395">
        <v>99</v>
      </c>
      <c r="I1538" s="395">
        <v>99</v>
      </c>
      <c r="J1538" s="395">
        <v>999</v>
      </c>
      <c r="K1538" s="395">
        <v>99</v>
      </c>
      <c r="L1538" s="395">
        <v>99</v>
      </c>
      <c r="M1538" s="395">
        <v>99</v>
      </c>
      <c r="N1538" s="395">
        <v>73</v>
      </c>
      <c r="O1538" s="395">
        <v>99</v>
      </c>
      <c r="P1538" s="395">
        <v>9999</v>
      </c>
      <c r="Q1538" s="395">
        <v>1492</v>
      </c>
      <c r="R1538" s="395">
        <v>58488</v>
      </c>
      <c r="S1538" s="395">
        <v>58405</v>
      </c>
      <c r="T1538" s="395">
        <v>2.3978422924360552</v>
      </c>
      <c r="U1538" s="395">
        <v>61.496806780241393</v>
      </c>
      <c r="V1538" s="395">
        <v>80.403804160861156</v>
      </c>
      <c r="W1538" s="395">
        <v>74.107240818421616</v>
      </c>
      <c r="X1538" s="395">
        <v>1.8653398987826564</v>
      </c>
      <c r="Y1538" s="395">
        <v>3.7306797975653128</v>
      </c>
      <c r="Z1538" s="395">
        <v>0</v>
      </c>
      <c r="AA1538" s="395">
        <v>0.57120331556780513</v>
      </c>
      <c r="AB1538" s="395">
        <v>2.2439701449007612</v>
      </c>
      <c r="AC1538" s="395">
        <v>-1.9685712468944825</v>
      </c>
      <c r="AD1538" s="395">
        <v>3.9449109987124142</v>
      </c>
      <c r="AE1538" s="395">
        <v>3.4970882377419703</v>
      </c>
      <c r="AF1538" s="395">
        <v>1165</v>
      </c>
      <c r="AG1538" s="395">
        <v>1</v>
      </c>
      <c r="AH1538" s="395">
        <v>0</v>
      </c>
      <c r="AI1538" s="395">
        <v>418</v>
      </c>
      <c r="AJ1538" s="395">
        <v>3252</v>
      </c>
      <c r="AK1538" s="395">
        <v>909</v>
      </c>
      <c r="AL1538" s="395">
        <v>4444</v>
      </c>
      <c r="AM1538" s="395">
        <v>4</v>
      </c>
      <c r="AN1538" s="395">
        <v>948</v>
      </c>
      <c r="AO1538" s="395">
        <v>537</v>
      </c>
      <c r="AP1538" s="395">
        <v>737</v>
      </c>
    </row>
    <row r="1539" spans="1:42">
      <c r="A1539" s="395">
        <v>11</v>
      </c>
      <c r="B1539" s="395">
        <v>32</v>
      </c>
      <c r="C1539" s="395">
        <v>2023</v>
      </c>
      <c r="D1539" s="395">
        <v>99</v>
      </c>
      <c r="E1539" s="395">
        <v>99</v>
      </c>
      <c r="F1539" s="395">
        <v>99</v>
      </c>
      <c r="G1539" s="395">
        <v>99</v>
      </c>
      <c r="H1539" s="395">
        <v>99</v>
      </c>
      <c r="I1539" s="395">
        <v>99</v>
      </c>
      <c r="J1539" s="395">
        <v>999</v>
      </c>
      <c r="K1539" s="395">
        <v>99</v>
      </c>
      <c r="L1539" s="395">
        <v>99</v>
      </c>
      <c r="M1539" s="395">
        <v>99</v>
      </c>
      <c r="N1539" s="395">
        <v>75</v>
      </c>
      <c r="O1539" s="395">
        <v>99</v>
      </c>
      <c r="P1539" s="395">
        <v>9999</v>
      </c>
      <c r="Q1539" s="395">
        <v>1527</v>
      </c>
      <c r="R1539" s="395">
        <v>77967</v>
      </c>
      <c r="S1539" s="395">
        <v>77782</v>
      </c>
      <c r="T1539" s="395">
        <v>2.7038875421652757</v>
      </c>
      <c r="U1539" s="395">
        <v>61.298552364300242</v>
      </c>
      <c r="V1539" s="395">
        <v>82.631143468927007</v>
      </c>
      <c r="W1539" s="395">
        <v>76.087120413463751</v>
      </c>
      <c r="X1539" s="395">
        <v>1.9905857606423232</v>
      </c>
      <c r="Y1539" s="395">
        <v>3.9811715212846464</v>
      </c>
      <c r="Z1539" s="395">
        <v>0</v>
      </c>
      <c r="AA1539" s="395">
        <v>0.57324956879545552</v>
      </c>
      <c r="AB1539" s="395">
        <v>2.271540407780293</v>
      </c>
      <c r="AC1539" s="395">
        <v>-2.7247093143225394</v>
      </c>
      <c r="AD1539" s="395">
        <v>5.2587347120197441</v>
      </c>
      <c r="AE1539" s="395">
        <v>4.7817423580129157</v>
      </c>
      <c r="AF1539" s="395">
        <v>1427</v>
      </c>
      <c r="AG1539" s="395">
        <v>1</v>
      </c>
      <c r="AH1539" s="395">
        <v>0</v>
      </c>
      <c r="AI1539" s="395">
        <v>501</v>
      </c>
      <c r="AJ1539" s="395">
        <v>4132</v>
      </c>
      <c r="AK1539" s="395">
        <v>1173</v>
      </c>
      <c r="AL1539" s="395">
        <v>5638</v>
      </c>
      <c r="AM1539" s="395">
        <v>3</v>
      </c>
      <c r="AN1539" s="395">
        <v>1114</v>
      </c>
      <c r="AO1539" s="395">
        <v>749</v>
      </c>
      <c r="AP1539" s="395">
        <v>751</v>
      </c>
    </row>
    <row r="1540" spans="1:42">
      <c r="A1540" s="395">
        <v>11</v>
      </c>
      <c r="B1540" s="395">
        <v>33</v>
      </c>
      <c r="C1540" s="395">
        <v>2023</v>
      </c>
      <c r="D1540" s="395">
        <v>99</v>
      </c>
      <c r="E1540" s="395">
        <v>99</v>
      </c>
      <c r="F1540" s="395">
        <v>99</v>
      </c>
      <c r="G1540" s="395">
        <v>99</v>
      </c>
      <c r="H1540" s="395">
        <v>99</v>
      </c>
      <c r="I1540" s="395">
        <v>99</v>
      </c>
      <c r="J1540" s="395">
        <v>999</v>
      </c>
      <c r="K1540" s="395">
        <v>99</v>
      </c>
      <c r="L1540" s="395">
        <v>99</v>
      </c>
      <c r="M1540" s="395">
        <v>99</v>
      </c>
      <c r="N1540" s="395">
        <v>77</v>
      </c>
      <c r="O1540" s="395">
        <v>99</v>
      </c>
      <c r="P1540" s="395">
        <v>9999</v>
      </c>
      <c r="Q1540" s="395">
        <v>1547</v>
      </c>
      <c r="R1540" s="395">
        <v>95893</v>
      </c>
      <c r="S1540" s="395">
        <v>95779</v>
      </c>
      <c r="T1540" s="395">
        <v>3.0665846307863975</v>
      </c>
      <c r="U1540" s="395">
        <v>61.126269850384752</v>
      </c>
      <c r="V1540" s="395">
        <v>84.719745936434592</v>
      </c>
      <c r="W1540" s="395">
        <v>78.103510894871519</v>
      </c>
      <c r="X1540" s="395">
        <v>1.8124367784926951</v>
      </c>
      <c r="Y1540" s="395">
        <v>3.6248735569853903</v>
      </c>
      <c r="Z1540" s="395">
        <v>0</v>
      </c>
      <c r="AA1540" s="395">
        <v>0.58518389917720215</v>
      </c>
      <c r="AB1540" s="395">
        <v>2.3145482346717845</v>
      </c>
      <c r="AC1540" s="395">
        <v>-2.5700910841421329</v>
      </c>
      <c r="AD1540" s="395">
        <v>6.4678113527480727</v>
      </c>
      <c r="AE1540" s="395">
        <v>6.0441714267220004</v>
      </c>
      <c r="AF1540" s="395">
        <v>1532</v>
      </c>
      <c r="AG1540" s="395">
        <v>1</v>
      </c>
      <c r="AH1540" s="395">
        <v>0</v>
      </c>
      <c r="AI1540" s="395">
        <v>453</v>
      </c>
      <c r="AJ1540" s="395">
        <v>4928</v>
      </c>
      <c r="AK1540" s="395">
        <v>1279</v>
      </c>
      <c r="AL1540" s="395">
        <v>6997</v>
      </c>
      <c r="AM1540" s="395">
        <v>0</v>
      </c>
      <c r="AN1540" s="395">
        <v>1282</v>
      </c>
      <c r="AO1540" s="395">
        <v>848</v>
      </c>
      <c r="AP1540" s="395">
        <v>760</v>
      </c>
    </row>
    <row r="1541" spans="1:42">
      <c r="A1541" s="395">
        <v>11</v>
      </c>
      <c r="B1541" s="395">
        <v>34</v>
      </c>
      <c r="C1541" s="395">
        <v>2023</v>
      </c>
      <c r="D1541" s="395">
        <v>99</v>
      </c>
      <c r="E1541" s="395">
        <v>99</v>
      </c>
      <c r="F1541" s="395">
        <v>99</v>
      </c>
      <c r="G1541" s="395">
        <v>99</v>
      </c>
      <c r="H1541" s="395">
        <v>99</v>
      </c>
      <c r="I1541" s="395">
        <v>99</v>
      </c>
      <c r="J1541" s="395">
        <v>999</v>
      </c>
      <c r="K1541" s="395">
        <v>99</v>
      </c>
      <c r="L1541" s="395">
        <v>99</v>
      </c>
      <c r="M1541" s="395">
        <v>99</v>
      </c>
      <c r="N1541" s="395">
        <v>79</v>
      </c>
      <c r="O1541" s="395">
        <v>99</v>
      </c>
      <c r="P1541" s="395">
        <v>9999</v>
      </c>
      <c r="Q1541" s="395">
        <v>1571</v>
      </c>
      <c r="R1541" s="395">
        <v>112518</v>
      </c>
      <c r="S1541" s="395">
        <v>112319</v>
      </c>
      <c r="T1541" s="395">
        <v>3.4036509714001322</v>
      </c>
      <c r="U1541" s="395">
        <v>60.937570669254512</v>
      </c>
      <c r="V1541" s="395">
        <v>86.927292493233452</v>
      </c>
      <c r="W1541" s="395">
        <v>80.091627418335065</v>
      </c>
      <c r="X1541" s="395">
        <v>1.7552747116016996</v>
      </c>
      <c r="Y1541" s="395">
        <v>3.5105494232033991</v>
      </c>
      <c r="Z1541" s="395">
        <v>0</v>
      </c>
      <c r="AA1541" s="395">
        <v>0.57234175853321001</v>
      </c>
      <c r="AB1541" s="395">
        <v>2.3466685340211524</v>
      </c>
      <c r="AC1541" s="395">
        <v>-2.7289131178054755</v>
      </c>
      <c r="AD1541" s="395">
        <v>7.5891378702147998</v>
      </c>
      <c r="AE1541" s="395">
        <v>7.268357243764739</v>
      </c>
      <c r="AF1541" s="395">
        <v>1738</v>
      </c>
      <c r="AG1541" s="395">
        <v>2</v>
      </c>
      <c r="AH1541" s="395">
        <v>0</v>
      </c>
      <c r="AI1541" s="395">
        <v>527</v>
      </c>
      <c r="AJ1541" s="395">
        <v>5656</v>
      </c>
      <c r="AK1541" s="395">
        <v>1449</v>
      </c>
      <c r="AL1541" s="395">
        <v>8010</v>
      </c>
      <c r="AM1541" s="395">
        <v>4</v>
      </c>
      <c r="AN1541" s="395">
        <v>1507</v>
      </c>
      <c r="AO1541" s="395">
        <v>1010</v>
      </c>
      <c r="AP1541" s="395">
        <v>762</v>
      </c>
    </row>
    <row r="1542" spans="1:42">
      <c r="A1542" s="395">
        <v>11</v>
      </c>
      <c r="B1542" s="395">
        <v>35</v>
      </c>
      <c r="C1542" s="395">
        <v>2023</v>
      </c>
      <c r="D1542" s="395">
        <v>99</v>
      </c>
      <c r="E1542" s="395">
        <v>99</v>
      </c>
      <c r="F1542" s="395">
        <v>99</v>
      </c>
      <c r="G1542" s="395">
        <v>99</v>
      </c>
      <c r="H1542" s="395">
        <v>99</v>
      </c>
      <c r="I1542" s="395">
        <v>99</v>
      </c>
      <c r="J1542" s="395">
        <v>999</v>
      </c>
      <c r="K1542" s="395">
        <v>99</v>
      </c>
      <c r="L1542" s="395">
        <v>99</v>
      </c>
      <c r="M1542" s="395">
        <v>99</v>
      </c>
      <c r="N1542" s="395">
        <v>81</v>
      </c>
      <c r="O1542" s="395">
        <v>99</v>
      </c>
      <c r="P1542" s="395">
        <v>9999</v>
      </c>
      <c r="Q1542" s="395">
        <v>1557</v>
      </c>
      <c r="R1542" s="395">
        <v>131797</v>
      </c>
      <c r="S1542" s="395">
        <v>131682</v>
      </c>
      <c r="T1542" s="395">
        <v>3.7326722156043002</v>
      </c>
      <c r="U1542" s="395">
        <v>60.769953372518643</v>
      </c>
      <c r="V1542" s="395">
        <v>88.984817374888394</v>
      </c>
      <c r="W1542" s="395">
        <v>82.061316808674206</v>
      </c>
      <c r="X1542" s="395">
        <v>1.7602828592456581</v>
      </c>
      <c r="Y1542" s="395">
        <v>3.5205657184913162</v>
      </c>
      <c r="Z1542" s="395">
        <v>0</v>
      </c>
      <c r="AA1542" s="395">
        <v>0.58199212643509612</v>
      </c>
      <c r="AB1542" s="395">
        <v>2.3633732907466438</v>
      </c>
      <c r="AC1542" s="395">
        <v>-2.1713474187852775</v>
      </c>
      <c r="AD1542" s="395">
        <v>8.8894719412067396</v>
      </c>
      <c r="AE1542" s="395">
        <v>8.7309361879448719</v>
      </c>
      <c r="AF1542" s="395">
        <v>1800</v>
      </c>
      <c r="AG1542" s="395">
        <v>1</v>
      </c>
      <c r="AH1542" s="395">
        <v>0</v>
      </c>
      <c r="AI1542" s="395">
        <v>536</v>
      </c>
      <c r="AJ1542" s="395">
        <v>6282</v>
      </c>
      <c r="AK1542" s="395">
        <v>1603</v>
      </c>
      <c r="AL1542" s="395">
        <v>9166</v>
      </c>
      <c r="AM1542" s="395">
        <v>9</v>
      </c>
      <c r="AN1542" s="395">
        <v>1754</v>
      </c>
      <c r="AO1542" s="395">
        <v>1155</v>
      </c>
      <c r="AP1542" s="395">
        <v>752</v>
      </c>
    </row>
    <row r="1543" spans="1:42">
      <c r="A1543" s="395">
        <v>11</v>
      </c>
      <c r="B1543" s="395">
        <v>36</v>
      </c>
      <c r="C1543" s="395">
        <v>2023</v>
      </c>
      <c r="D1543" s="395">
        <v>99</v>
      </c>
      <c r="E1543" s="395">
        <v>99</v>
      </c>
      <c r="F1543" s="395">
        <v>99</v>
      </c>
      <c r="G1543" s="395">
        <v>99</v>
      </c>
      <c r="H1543" s="395">
        <v>99</v>
      </c>
      <c r="I1543" s="395">
        <v>99</v>
      </c>
      <c r="J1543" s="395">
        <v>999</v>
      </c>
      <c r="K1543" s="395">
        <v>99</v>
      </c>
      <c r="L1543" s="395">
        <v>99</v>
      </c>
      <c r="M1543" s="395">
        <v>99</v>
      </c>
      <c r="N1543" s="395">
        <v>83</v>
      </c>
      <c r="O1543" s="395">
        <v>99</v>
      </c>
      <c r="P1543" s="395">
        <v>9999</v>
      </c>
      <c r="Q1543" s="395">
        <v>1572</v>
      </c>
      <c r="R1543" s="395">
        <v>141856</v>
      </c>
      <c r="S1543" s="395">
        <v>141666</v>
      </c>
      <c r="T1543" s="395">
        <v>4.1037460523347615</v>
      </c>
      <c r="U1543" s="395">
        <v>60.585482755212979</v>
      </c>
      <c r="V1543" s="395">
        <v>91.198563896627974</v>
      </c>
      <c r="W1543" s="395">
        <v>84.06327650953537</v>
      </c>
      <c r="X1543" s="395">
        <v>1.6551996390706063</v>
      </c>
      <c r="Y1543" s="395">
        <v>3.3103992781412126</v>
      </c>
      <c r="Z1543" s="395">
        <v>0</v>
      </c>
      <c r="AA1543" s="395">
        <v>0.58572252094290278</v>
      </c>
      <c r="AB1543" s="395">
        <v>2.4088061559484846</v>
      </c>
      <c r="AC1543" s="395">
        <v>-2.1196820236167064</v>
      </c>
      <c r="AD1543" s="395">
        <v>9.5679335014592422</v>
      </c>
      <c r="AE1543" s="395">
        <v>9.6220556280012488</v>
      </c>
      <c r="AF1543" s="395">
        <v>1820</v>
      </c>
      <c r="AG1543" s="395">
        <v>1</v>
      </c>
      <c r="AH1543" s="395">
        <v>0</v>
      </c>
      <c r="AI1543" s="395">
        <v>481</v>
      </c>
      <c r="AJ1543" s="395">
        <v>6693</v>
      </c>
      <c r="AK1543" s="395">
        <v>1585</v>
      </c>
      <c r="AL1543" s="395">
        <v>9550</v>
      </c>
      <c r="AM1543" s="395">
        <v>4</v>
      </c>
      <c r="AN1543" s="395">
        <v>1811</v>
      </c>
      <c r="AO1543" s="395">
        <v>1191</v>
      </c>
      <c r="AP1543" s="395">
        <v>756</v>
      </c>
    </row>
    <row r="1544" spans="1:42">
      <c r="A1544" s="395">
        <v>11</v>
      </c>
      <c r="B1544" s="395">
        <v>37</v>
      </c>
      <c r="C1544" s="395">
        <v>2023</v>
      </c>
      <c r="D1544" s="395">
        <v>99</v>
      </c>
      <c r="E1544" s="395">
        <v>99</v>
      </c>
      <c r="F1544" s="395">
        <v>99</v>
      </c>
      <c r="G1544" s="395">
        <v>99</v>
      </c>
      <c r="H1544" s="395">
        <v>99</v>
      </c>
      <c r="I1544" s="395">
        <v>99</v>
      </c>
      <c r="J1544" s="395">
        <v>999</v>
      </c>
      <c r="K1544" s="395">
        <v>99</v>
      </c>
      <c r="L1544" s="395">
        <v>99</v>
      </c>
      <c r="M1544" s="395">
        <v>99</v>
      </c>
      <c r="N1544" s="395">
        <v>85</v>
      </c>
      <c r="O1544" s="395">
        <v>99</v>
      </c>
      <c r="P1544" s="395">
        <v>9999</v>
      </c>
      <c r="Q1544" s="395">
        <v>1557</v>
      </c>
      <c r="R1544" s="395">
        <v>143781</v>
      </c>
      <c r="S1544" s="395">
        <v>143606</v>
      </c>
      <c r="T1544" s="395">
        <v>4.4781507987842621</v>
      </c>
      <c r="U1544" s="395">
        <v>60.403388437808999</v>
      </c>
      <c r="V1544" s="395">
        <v>93.328899076802756</v>
      </c>
      <c r="W1544" s="395">
        <v>86.037788532514483</v>
      </c>
      <c r="X1544" s="395">
        <v>1.6545997037160678</v>
      </c>
      <c r="Y1544" s="395">
        <v>3.3091994074321356</v>
      </c>
      <c r="Z1544" s="395">
        <v>0</v>
      </c>
      <c r="AA1544" s="395">
        <v>0.5571976692821361</v>
      </c>
      <c r="AB1544" s="395">
        <v>2.4379021002333219</v>
      </c>
      <c r="AC1544" s="395">
        <v>-2.2752518001992597</v>
      </c>
      <c r="AD1544" s="395">
        <v>9.6977713087448638</v>
      </c>
      <c r="AE1544" s="395">
        <v>9.9829234965025027</v>
      </c>
      <c r="AF1544" s="395">
        <v>1791</v>
      </c>
      <c r="AG1544" s="395">
        <v>1</v>
      </c>
      <c r="AH1544" s="395">
        <v>0</v>
      </c>
      <c r="AI1544" s="395">
        <v>435</v>
      </c>
      <c r="AJ1544" s="395">
        <v>6826</v>
      </c>
      <c r="AK1544" s="395">
        <v>1565</v>
      </c>
      <c r="AL1544" s="395">
        <v>9295</v>
      </c>
      <c r="AM1544" s="395">
        <v>2</v>
      </c>
      <c r="AN1544" s="395">
        <v>1786</v>
      </c>
      <c r="AO1544" s="395">
        <v>1205</v>
      </c>
      <c r="AP1544" s="395">
        <v>750</v>
      </c>
    </row>
    <row r="1545" spans="1:42">
      <c r="A1545" s="395">
        <v>11</v>
      </c>
      <c r="B1545" s="395">
        <v>38</v>
      </c>
      <c r="C1545" s="395">
        <v>2023</v>
      </c>
      <c r="D1545" s="395">
        <v>99</v>
      </c>
      <c r="E1545" s="395">
        <v>99</v>
      </c>
      <c r="F1545" s="395">
        <v>99</v>
      </c>
      <c r="G1545" s="395">
        <v>99</v>
      </c>
      <c r="H1545" s="395">
        <v>99</v>
      </c>
      <c r="I1545" s="395">
        <v>99</v>
      </c>
      <c r="J1545" s="395">
        <v>999</v>
      </c>
      <c r="K1545" s="395">
        <v>99</v>
      </c>
      <c r="L1545" s="395">
        <v>99</v>
      </c>
      <c r="M1545" s="395">
        <v>99</v>
      </c>
      <c r="N1545" s="395">
        <v>87</v>
      </c>
      <c r="O1545" s="395">
        <v>99</v>
      </c>
      <c r="P1545" s="395">
        <v>9999</v>
      </c>
      <c r="Q1545" s="395">
        <v>1607</v>
      </c>
      <c r="R1545" s="395">
        <v>195172</v>
      </c>
      <c r="S1545" s="395">
        <v>194933</v>
      </c>
      <c r="T1545" s="395">
        <v>4.9492908818887953</v>
      </c>
      <c r="U1545" s="395">
        <v>60.18482760743435</v>
      </c>
      <c r="V1545" s="395">
        <v>96.005196084846474</v>
      </c>
      <c r="W1545" s="395">
        <v>88.50426864614937</v>
      </c>
      <c r="X1545" s="395">
        <v>1.720533683110282</v>
      </c>
      <c r="Y1545" s="395">
        <v>3.441067366220564</v>
      </c>
      <c r="Z1545" s="395">
        <v>0</v>
      </c>
      <c r="AA1545" s="395">
        <v>0.86644092619782398</v>
      </c>
      <c r="AB1545" s="395">
        <v>2.4882067012569422</v>
      </c>
      <c r="AC1545" s="395">
        <v>-3.0925171971947725</v>
      </c>
      <c r="AD1545" s="395">
        <v>13.164002349895688</v>
      </c>
      <c r="AE1545" s="395">
        <v>13.939445642014032</v>
      </c>
      <c r="AF1545" s="395">
        <v>2229</v>
      </c>
      <c r="AG1545" s="395">
        <v>1</v>
      </c>
      <c r="AH1545" s="395">
        <v>0</v>
      </c>
      <c r="AI1545" s="395">
        <v>532</v>
      </c>
      <c r="AJ1545" s="395">
        <v>9160</v>
      </c>
      <c r="AK1545" s="395">
        <v>2005</v>
      </c>
      <c r="AL1545" s="395">
        <v>11868</v>
      </c>
      <c r="AM1545" s="395">
        <v>6</v>
      </c>
      <c r="AN1545" s="395">
        <v>2417</v>
      </c>
      <c r="AO1545" s="395">
        <v>1677</v>
      </c>
      <c r="AP1545" s="395">
        <v>773</v>
      </c>
    </row>
    <row r="1546" spans="1:42">
      <c r="A1546" s="395">
        <v>11</v>
      </c>
      <c r="B1546" s="395">
        <v>39</v>
      </c>
      <c r="C1546" s="395">
        <v>2023</v>
      </c>
      <c r="D1546" s="395">
        <v>99</v>
      </c>
      <c r="E1546" s="395">
        <v>99</v>
      </c>
      <c r="F1546" s="395">
        <v>99</v>
      </c>
      <c r="G1546" s="395">
        <v>99</v>
      </c>
      <c r="H1546" s="395">
        <v>99</v>
      </c>
      <c r="I1546" s="395">
        <v>99</v>
      </c>
      <c r="J1546" s="395">
        <v>999</v>
      </c>
      <c r="K1546" s="395">
        <v>99</v>
      </c>
      <c r="L1546" s="395">
        <v>99</v>
      </c>
      <c r="M1546" s="395">
        <v>99</v>
      </c>
      <c r="N1546" s="395">
        <v>90</v>
      </c>
      <c r="O1546" s="395">
        <v>99</v>
      </c>
      <c r="P1546" s="395">
        <v>9999</v>
      </c>
      <c r="Q1546" s="395">
        <v>1674</v>
      </c>
      <c r="R1546" s="395">
        <v>210152</v>
      </c>
      <c r="S1546" s="395">
        <v>209835</v>
      </c>
      <c r="T1546" s="395">
        <v>5.606284974684991</v>
      </c>
      <c r="U1546" s="395">
        <v>59.864884313865666</v>
      </c>
      <c r="V1546" s="395">
        <v>100.10210106527138</v>
      </c>
      <c r="W1546" s="395">
        <v>92.254608144496515</v>
      </c>
      <c r="X1546" s="395">
        <v>1.98427804636644</v>
      </c>
      <c r="Y1546" s="395">
        <v>3.96855609273288</v>
      </c>
      <c r="Z1546" s="395">
        <v>0</v>
      </c>
      <c r="AA1546" s="395">
        <v>1.4135650455259348</v>
      </c>
      <c r="AB1546" s="395">
        <v>2.5803818757804295</v>
      </c>
      <c r="AC1546" s="395">
        <v>-4.7270506064551059</v>
      </c>
      <c r="AD1546" s="395">
        <v>14.17437655931834</v>
      </c>
      <c r="AE1546" s="395">
        <v>15.640906366276804</v>
      </c>
      <c r="AF1546" s="395">
        <v>2247</v>
      </c>
      <c r="AG1546" s="395">
        <v>2</v>
      </c>
      <c r="AH1546" s="395">
        <v>0</v>
      </c>
      <c r="AI1546" s="395">
        <v>551</v>
      </c>
      <c r="AJ1546" s="395">
        <v>9898</v>
      </c>
      <c r="AK1546" s="395">
        <v>2114</v>
      </c>
      <c r="AL1546" s="395">
        <v>12525</v>
      </c>
      <c r="AM1546" s="395">
        <v>3</v>
      </c>
      <c r="AN1546" s="395">
        <v>2752</v>
      </c>
      <c r="AO1546" s="395">
        <v>1848</v>
      </c>
      <c r="AP1546" s="395">
        <v>807</v>
      </c>
    </row>
    <row r="1547" spans="1:42">
      <c r="A1547" s="395">
        <v>11</v>
      </c>
      <c r="B1547" s="395">
        <v>40</v>
      </c>
      <c r="C1547" s="395">
        <v>2023</v>
      </c>
      <c r="D1547" s="395">
        <v>99</v>
      </c>
      <c r="E1547" s="395">
        <v>99</v>
      </c>
      <c r="F1547" s="395">
        <v>99</v>
      </c>
      <c r="G1547" s="395">
        <v>99</v>
      </c>
      <c r="H1547" s="395">
        <v>99</v>
      </c>
      <c r="I1547" s="395">
        <v>99</v>
      </c>
      <c r="J1547" s="395">
        <v>999</v>
      </c>
      <c r="K1547" s="395">
        <v>99</v>
      </c>
      <c r="L1547" s="395">
        <v>99</v>
      </c>
      <c r="M1547" s="395">
        <v>99</v>
      </c>
      <c r="N1547" s="395">
        <v>95</v>
      </c>
      <c r="O1547" s="395">
        <v>99</v>
      </c>
      <c r="P1547" s="395">
        <v>9999</v>
      </c>
      <c r="Q1547" s="395">
        <v>1631</v>
      </c>
      <c r="R1547" s="395">
        <v>90314</v>
      </c>
      <c r="S1547" s="395">
        <v>90090</v>
      </c>
      <c r="T1547" s="395">
        <v>6.4995903182230892</v>
      </c>
      <c r="U1547" s="395">
        <v>59.422477522477521</v>
      </c>
      <c r="V1547" s="395">
        <v>105.50753327568476</v>
      </c>
      <c r="W1547" s="395">
        <v>97.1413908313897</v>
      </c>
      <c r="X1547" s="395">
        <v>2.4625196536528118</v>
      </c>
      <c r="Y1547" s="395">
        <v>4.9250393073056236</v>
      </c>
      <c r="Z1547" s="395">
        <v>0</v>
      </c>
      <c r="AA1547" s="395">
        <v>1.4066465592273656</v>
      </c>
      <c r="AB1547" s="395">
        <v>2.7143854901942723</v>
      </c>
      <c r="AC1547" s="395">
        <v>-5.4959243060187299</v>
      </c>
      <c r="AD1547" s="395">
        <v>6.0915177803602969</v>
      </c>
      <c r="AE1547" s="395">
        <v>7.070934634917486</v>
      </c>
      <c r="AF1547" s="395">
        <v>1037</v>
      </c>
      <c r="AG1547" s="395">
        <v>0</v>
      </c>
      <c r="AH1547" s="395">
        <v>0</v>
      </c>
      <c r="AI1547" s="395">
        <v>256</v>
      </c>
      <c r="AJ1547" s="395">
        <v>4351</v>
      </c>
      <c r="AK1547" s="395">
        <v>845</v>
      </c>
      <c r="AL1547" s="395">
        <v>5537</v>
      </c>
      <c r="AM1547" s="395">
        <v>2</v>
      </c>
      <c r="AN1547" s="395">
        <v>1292</v>
      </c>
      <c r="AO1547" s="395">
        <v>992</v>
      </c>
      <c r="AP1547" s="395">
        <v>791</v>
      </c>
    </row>
    <row r="1548" spans="1:42">
      <c r="A1548" s="395">
        <v>11</v>
      </c>
      <c r="B1548" s="395">
        <v>41</v>
      </c>
      <c r="C1548" s="395">
        <v>2023</v>
      </c>
      <c r="D1548" s="395">
        <v>99</v>
      </c>
      <c r="E1548" s="395">
        <v>99</v>
      </c>
      <c r="F1548" s="395">
        <v>99</v>
      </c>
      <c r="G1548" s="395">
        <v>99</v>
      </c>
      <c r="H1548" s="395">
        <v>99</v>
      </c>
      <c r="I1548" s="395">
        <v>99</v>
      </c>
      <c r="J1548" s="395">
        <v>999</v>
      </c>
      <c r="K1548" s="395">
        <v>99</v>
      </c>
      <c r="L1548" s="395">
        <v>99</v>
      </c>
      <c r="M1548" s="395">
        <v>99</v>
      </c>
      <c r="N1548" s="395">
        <v>100</v>
      </c>
      <c r="O1548" s="395">
        <v>99</v>
      </c>
      <c r="P1548" s="395">
        <v>9999</v>
      </c>
      <c r="Q1548" s="395">
        <v>1527</v>
      </c>
      <c r="R1548" s="395">
        <v>33526</v>
      </c>
      <c r="S1548" s="395">
        <v>33411</v>
      </c>
      <c r="T1548" s="395">
        <v>7.3943208256278705</v>
      </c>
      <c r="U1548" s="395">
        <v>58.949028762982245</v>
      </c>
      <c r="V1548" s="395">
        <v>110.9907101718416</v>
      </c>
      <c r="W1548" s="395">
        <v>102.09227499925233</v>
      </c>
      <c r="X1548" s="395">
        <v>3.2303287001133447</v>
      </c>
      <c r="Y1548" s="395">
        <v>6.4606574002266894</v>
      </c>
      <c r="Z1548" s="395">
        <v>0</v>
      </c>
      <c r="AA1548" s="395">
        <v>1.4151877835075128</v>
      </c>
      <c r="AB1548" s="395">
        <v>2.8660089397323314</v>
      </c>
      <c r="AC1548" s="395">
        <v>-4.7993578384049123</v>
      </c>
      <c r="AD1548" s="395">
        <v>2.2612687413286894</v>
      </c>
      <c r="AE1548" s="395">
        <v>2.7559940423682687</v>
      </c>
      <c r="AF1548" s="395">
        <v>445</v>
      </c>
      <c r="AG1548" s="395">
        <v>0</v>
      </c>
      <c r="AH1548" s="395">
        <v>0</v>
      </c>
      <c r="AI1548" s="395">
        <v>109</v>
      </c>
      <c r="AJ1548" s="395">
        <v>1694</v>
      </c>
      <c r="AK1548" s="395">
        <v>313</v>
      </c>
      <c r="AL1548" s="395">
        <v>2256</v>
      </c>
      <c r="AM1548" s="395">
        <v>0</v>
      </c>
      <c r="AN1548" s="395">
        <v>631</v>
      </c>
      <c r="AO1548" s="395">
        <v>494</v>
      </c>
      <c r="AP1548" s="395">
        <v>756</v>
      </c>
    </row>
    <row r="1549" spans="1:42">
      <c r="A1549" s="395">
        <v>11</v>
      </c>
      <c r="B1549" s="395">
        <v>42</v>
      </c>
      <c r="C1549" s="395">
        <v>2023</v>
      </c>
      <c r="D1549" s="395">
        <v>99</v>
      </c>
      <c r="E1549" s="395">
        <v>99</v>
      </c>
      <c r="F1549" s="395">
        <v>99</v>
      </c>
      <c r="G1549" s="395">
        <v>99</v>
      </c>
      <c r="H1549" s="395">
        <v>99</v>
      </c>
      <c r="I1549" s="395">
        <v>99</v>
      </c>
      <c r="J1549" s="395">
        <v>999</v>
      </c>
      <c r="K1549" s="395">
        <v>99</v>
      </c>
      <c r="L1549" s="395">
        <v>99</v>
      </c>
      <c r="M1549" s="395">
        <v>99</v>
      </c>
      <c r="N1549" s="395">
        <v>105</v>
      </c>
      <c r="O1549" s="395">
        <v>99</v>
      </c>
      <c r="P1549" s="395">
        <v>9999</v>
      </c>
      <c r="Q1549" s="395">
        <v>1273</v>
      </c>
      <c r="R1549" s="395">
        <v>11712</v>
      </c>
      <c r="S1549" s="395">
        <v>11651</v>
      </c>
      <c r="T1549" s="395">
        <v>7.9631147540983598</v>
      </c>
      <c r="U1549" s="395">
        <v>58.506909278173552</v>
      </c>
      <c r="V1549" s="395">
        <v>116.65877028676222</v>
      </c>
      <c r="W1549" s="395">
        <v>107.1138786370269</v>
      </c>
      <c r="X1549" s="395">
        <v>4.3886612021857925</v>
      </c>
      <c r="Y1549" s="395">
        <v>8.777322404371585</v>
      </c>
      <c r="Z1549" s="395">
        <v>0</v>
      </c>
      <c r="AA1549" s="395">
        <v>1.3932388766306882</v>
      </c>
      <c r="AB1549" s="395">
        <v>3.0818128580545161</v>
      </c>
      <c r="AC1549" s="395">
        <v>-4.2785168201425074</v>
      </c>
      <c r="AD1549" s="395">
        <v>0.7899534539891907</v>
      </c>
      <c r="AE1549" s="395">
        <v>1.0083350560236919</v>
      </c>
      <c r="AF1549" s="395">
        <v>228</v>
      </c>
      <c r="AG1549" s="395">
        <v>0</v>
      </c>
      <c r="AH1549" s="395">
        <v>0</v>
      </c>
      <c r="AI1549" s="395">
        <v>46</v>
      </c>
      <c r="AJ1549" s="395">
        <v>632</v>
      </c>
      <c r="AK1549" s="395">
        <v>131</v>
      </c>
      <c r="AL1549" s="395">
        <v>837</v>
      </c>
      <c r="AM1549" s="395">
        <v>1</v>
      </c>
      <c r="AN1549" s="395">
        <v>319</v>
      </c>
      <c r="AO1549" s="395">
        <v>228</v>
      </c>
      <c r="AP1549" s="395">
        <v>679</v>
      </c>
    </row>
    <row r="1550" spans="1:42">
      <c r="A1550" s="395">
        <v>11</v>
      </c>
      <c r="B1550" s="395">
        <v>43</v>
      </c>
      <c r="C1550" s="395">
        <v>2023</v>
      </c>
      <c r="D1550" s="395">
        <v>99</v>
      </c>
      <c r="E1550" s="395">
        <v>99</v>
      </c>
      <c r="F1550" s="395">
        <v>99</v>
      </c>
      <c r="G1550" s="395">
        <v>99</v>
      </c>
      <c r="H1550" s="395">
        <v>99</v>
      </c>
      <c r="I1550" s="395">
        <v>99</v>
      </c>
      <c r="J1550" s="395">
        <v>999</v>
      </c>
      <c r="K1550" s="395">
        <v>99</v>
      </c>
      <c r="L1550" s="395">
        <v>99</v>
      </c>
      <c r="M1550" s="395">
        <v>99</v>
      </c>
      <c r="N1550" s="395">
        <v>110</v>
      </c>
      <c r="O1550" s="395">
        <v>99</v>
      </c>
      <c r="P1550" s="395">
        <v>9999</v>
      </c>
      <c r="Q1550" s="395">
        <v>965</v>
      </c>
      <c r="R1550" s="395">
        <v>4574</v>
      </c>
      <c r="S1550" s="395">
        <v>4544</v>
      </c>
      <c r="T1550" s="395">
        <v>8.4960647135985976</v>
      </c>
      <c r="U1550" s="395">
        <v>58.062720070422543</v>
      </c>
      <c r="V1550" s="395">
        <v>122.3053652358355</v>
      </c>
      <c r="W1550" s="395">
        <v>112.14524647887322</v>
      </c>
      <c r="X1550" s="395">
        <v>5.050284215128988</v>
      </c>
      <c r="Y1550" s="395">
        <v>10.100568430257976</v>
      </c>
      <c r="Z1550" s="395">
        <v>0</v>
      </c>
      <c r="AA1550" s="395">
        <v>3.6360908929070823</v>
      </c>
      <c r="AB1550" s="395">
        <v>3.2762726259465209</v>
      </c>
      <c r="AC1550" s="395">
        <v>-0.77476575580910756</v>
      </c>
      <c r="AD1550" s="395">
        <v>0.30850811975295073</v>
      </c>
      <c r="AE1550" s="395">
        <v>0.41173246361771743</v>
      </c>
      <c r="AF1550" s="395">
        <v>95</v>
      </c>
      <c r="AG1550" s="395">
        <v>0</v>
      </c>
      <c r="AH1550" s="395">
        <v>0</v>
      </c>
      <c r="AI1550" s="395">
        <v>29</v>
      </c>
      <c r="AJ1550" s="395">
        <v>244</v>
      </c>
      <c r="AK1550" s="395">
        <v>51</v>
      </c>
      <c r="AL1550" s="395">
        <v>369</v>
      </c>
      <c r="AM1550" s="395">
        <v>0</v>
      </c>
      <c r="AN1550" s="395">
        <v>143</v>
      </c>
      <c r="AO1550" s="395">
        <v>103</v>
      </c>
      <c r="AP1550" s="395">
        <v>601</v>
      </c>
    </row>
    <row r="1551" spans="1:42">
      <c r="A1551" s="395">
        <v>11</v>
      </c>
      <c r="B1551" s="395">
        <v>44</v>
      </c>
      <c r="C1551" s="395">
        <v>2023</v>
      </c>
      <c r="D1551" s="395">
        <v>99</v>
      </c>
      <c r="E1551" s="395">
        <v>99</v>
      </c>
      <c r="F1551" s="395">
        <v>99</v>
      </c>
      <c r="G1551" s="395">
        <v>99</v>
      </c>
      <c r="H1551" s="395">
        <v>99</v>
      </c>
      <c r="I1551" s="395">
        <v>99</v>
      </c>
      <c r="J1551" s="395">
        <v>999</v>
      </c>
      <c r="K1551" s="395">
        <v>99</v>
      </c>
      <c r="L1551" s="395">
        <v>99</v>
      </c>
      <c r="M1551" s="395">
        <v>99</v>
      </c>
      <c r="N1551" s="395">
        <v>115</v>
      </c>
      <c r="O1551" s="395">
        <v>99</v>
      </c>
      <c r="P1551" s="395">
        <v>9999</v>
      </c>
      <c r="Q1551" s="395">
        <v>671</v>
      </c>
      <c r="R1551" s="395">
        <v>2243</v>
      </c>
      <c r="S1551" s="395">
        <v>2221</v>
      </c>
      <c r="T1551" s="395">
        <v>8.5969683459652249</v>
      </c>
      <c r="U1551" s="395">
        <v>57.757766771724462</v>
      </c>
      <c r="V1551" s="395">
        <v>128.33208860756477</v>
      </c>
      <c r="W1551" s="395">
        <v>117.28703286807777</v>
      </c>
      <c r="X1551" s="395">
        <v>3.9679001337494424</v>
      </c>
      <c r="Y1551" s="395">
        <v>7.9358002674988848</v>
      </c>
      <c r="Z1551" s="395">
        <v>0</v>
      </c>
      <c r="AA1551" s="395">
        <v>1.4535687186964474</v>
      </c>
      <c r="AB1551" s="395">
        <v>3.5445119969253001</v>
      </c>
      <c r="AC1551" s="395">
        <v>1.1983174730917681</v>
      </c>
      <c r="AD1551" s="395">
        <v>0.15128633856708976</v>
      </c>
      <c r="AE1551" s="395">
        <v>0.21047207203440005</v>
      </c>
      <c r="AF1551" s="395">
        <v>58</v>
      </c>
      <c r="AG1551" s="395">
        <v>0</v>
      </c>
      <c r="AH1551" s="395">
        <v>0</v>
      </c>
      <c r="AI1551" s="395">
        <v>16</v>
      </c>
      <c r="AJ1551" s="395">
        <v>123</v>
      </c>
      <c r="AK1551" s="395">
        <v>11</v>
      </c>
      <c r="AL1551" s="395">
        <v>176</v>
      </c>
      <c r="AM1551" s="395">
        <v>0</v>
      </c>
      <c r="AN1551" s="395">
        <v>116</v>
      </c>
      <c r="AO1551" s="395">
        <v>55</v>
      </c>
      <c r="AP1551" s="395">
        <v>461</v>
      </c>
    </row>
    <row r="1552" spans="1:42">
      <c r="A1552" s="395">
        <v>11</v>
      </c>
      <c r="B1552" s="395">
        <v>45</v>
      </c>
      <c r="C1552" s="395">
        <v>2023</v>
      </c>
      <c r="D1552" s="395">
        <v>99</v>
      </c>
      <c r="E1552" s="395">
        <v>99</v>
      </c>
      <c r="F1552" s="395">
        <v>99</v>
      </c>
      <c r="G1552" s="395">
        <v>99</v>
      </c>
      <c r="H1552" s="395">
        <v>99</v>
      </c>
      <c r="I1552" s="395">
        <v>99</v>
      </c>
      <c r="J1552" s="395">
        <v>999</v>
      </c>
      <c r="K1552" s="395">
        <v>99</v>
      </c>
      <c r="L1552" s="395">
        <v>99</v>
      </c>
      <c r="M1552" s="395">
        <v>99</v>
      </c>
      <c r="N1552" s="395">
        <v>120</v>
      </c>
      <c r="O1552" s="395">
        <v>99</v>
      </c>
      <c r="P1552" s="395">
        <v>9999</v>
      </c>
      <c r="Q1552" s="395">
        <v>459</v>
      </c>
      <c r="R1552" s="395">
        <v>1222</v>
      </c>
      <c r="S1552" s="395">
        <v>1217</v>
      </c>
      <c r="T1552" s="395">
        <v>8.6235679214402623</v>
      </c>
      <c r="U1552" s="395">
        <v>57.63681183237469</v>
      </c>
      <c r="V1552" s="395">
        <v>132.81829908723577</v>
      </c>
      <c r="W1552" s="395">
        <v>122.09367296631056</v>
      </c>
      <c r="X1552" s="395">
        <v>4.5008183306055667</v>
      </c>
      <c r="Y1552" s="395">
        <v>9.0016366612111334</v>
      </c>
      <c r="Z1552" s="395">
        <v>0</v>
      </c>
      <c r="AA1552" s="395">
        <v>1.3651193228939065</v>
      </c>
      <c r="AB1552" s="395">
        <v>3.6240172588961346</v>
      </c>
      <c r="AC1552" s="395">
        <v>-4.8315571327822839</v>
      </c>
      <c r="AD1552" s="395">
        <v>8.242171454702793E-2</v>
      </c>
      <c r="AE1552" s="395">
        <v>0.12005483509036596</v>
      </c>
      <c r="AF1552" s="395">
        <v>26</v>
      </c>
      <c r="AG1552" s="395">
        <v>0</v>
      </c>
      <c r="AH1552" s="395">
        <v>0</v>
      </c>
      <c r="AI1552" s="395">
        <v>9</v>
      </c>
      <c r="AJ1552" s="395">
        <v>51</v>
      </c>
      <c r="AK1552" s="395">
        <v>10</v>
      </c>
      <c r="AL1552" s="395">
        <v>88</v>
      </c>
      <c r="AM1552" s="395">
        <v>0</v>
      </c>
      <c r="AN1552" s="395">
        <v>59</v>
      </c>
      <c r="AO1552" s="395">
        <v>24</v>
      </c>
      <c r="AP1552" s="395">
        <v>382</v>
      </c>
    </row>
    <row r="1553" spans="1:42">
      <c r="A1553" s="395">
        <v>11</v>
      </c>
      <c r="B1553" s="395">
        <v>46</v>
      </c>
      <c r="C1553" s="395">
        <v>2023</v>
      </c>
      <c r="D1553" s="395">
        <v>99</v>
      </c>
      <c r="E1553" s="395">
        <v>99</v>
      </c>
      <c r="F1553" s="395">
        <v>99</v>
      </c>
      <c r="G1553" s="395">
        <v>99</v>
      </c>
      <c r="H1553" s="395">
        <v>99</v>
      </c>
      <c r="I1553" s="395">
        <v>99</v>
      </c>
      <c r="J1553" s="395">
        <v>999</v>
      </c>
      <c r="K1553" s="395">
        <v>99</v>
      </c>
      <c r="L1553" s="395">
        <v>99</v>
      </c>
      <c r="M1553" s="395">
        <v>99</v>
      </c>
      <c r="N1553" s="395">
        <v>125</v>
      </c>
      <c r="O1553" s="395">
        <v>99</v>
      </c>
      <c r="P1553" s="395">
        <v>9999</v>
      </c>
      <c r="Q1553" s="395">
        <v>10</v>
      </c>
      <c r="R1553" s="395">
        <v>12</v>
      </c>
      <c r="S1553" s="395">
        <v>7</v>
      </c>
      <c r="T1553" s="395">
        <v>3.5</v>
      </c>
      <c r="U1553" s="395">
        <v>58.857142857142847</v>
      </c>
      <c r="V1553" s="395">
        <v>529.15957282154443</v>
      </c>
      <c r="W1553" s="395">
        <v>380.90000000000009</v>
      </c>
      <c r="X1553" s="395">
        <v>8.3333333333333357</v>
      </c>
      <c r="Y1553" s="395">
        <v>16.666666666666671</v>
      </c>
      <c r="Z1553" s="395">
        <v>0</v>
      </c>
      <c r="AA1553" s="395">
        <v>381.1028582567028</v>
      </c>
      <c r="AB1553" s="395">
        <v>3.3986792152487073</v>
      </c>
      <c r="AC1553" s="395">
        <v>3.060642227477957</v>
      </c>
      <c r="AD1553" s="395">
        <v>8.0937853892335107E-4</v>
      </c>
      <c r="AE1553" s="395">
        <v>2.1542937976245921E-3</v>
      </c>
      <c r="AF1553" s="395">
        <v>0</v>
      </c>
      <c r="AG1553" s="395">
        <v>0</v>
      </c>
      <c r="AH1553" s="395">
        <v>0</v>
      </c>
      <c r="AI1553" s="395">
        <v>0</v>
      </c>
      <c r="AJ1553" s="395">
        <v>0</v>
      </c>
      <c r="AK1553" s="395">
        <v>0</v>
      </c>
      <c r="AL1553" s="395">
        <v>0</v>
      </c>
      <c r="AM1553" s="395">
        <v>0</v>
      </c>
      <c r="AN1553" s="395">
        <v>1</v>
      </c>
      <c r="AO1553" s="395">
        <v>1</v>
      </c>
      <c r="AP1553" s="395">
        <v>9</v>
      </c>
    </row>
    <row r="1554" spans="1:42">
      <c r="A1554" s="395">
        <v>11</v>
      </c>
      <c r="B1554" s="395">
        <v>47</v>
      </c>
      <c r="C1554" s="395">
        <v>2022</v>
      </c>
      <c r="D1554" s="395">
        <v>99</v>
      </c>
      <c r="E1554" s="395">
        <v>99</v>
      </c>
      <c r="F1554" s="395">
        <v>99</v>
      </c>
      <c r="G1554" s="395">
        <v>99</v>
      </c>
      <c r="H1554" s="395">
        <v>99</v>
      </c>
      <c r="I1554" s="395">
        <v>99</v>
      </c>
      <c r="J1554" s="395">
        <v>999</v>
      </c>
      <c r="K1554" s="395">
        <v>99</v>
      </c>
      <c r="L1554" s="395">
        <v>99</v>
      </c>
      <c r="M1554" s="395">
        <v>99</v>
      </c>
      <c r="N1554" s="395">
        <v>40</v>
      </c>
      <c r="O1554" s="395">
        <v>99</v>
      </c>
      <c r="P1554" s="395">
        <v>9999</v>
      </c>
      <c r="Q1554" s="395">
        <v>1168</v>
      </c>
      <c r="R1554" s="395">
        <v>9038</v>
      </c>
      <c r="S1554" s="395">
        <v>8826</v>
      </c>
      <c r="T1554" s="395">
        <v>0.8193184332816994</v>
      </c>
      <c r="U1554" s="395">
        <v>62.920348968955373</v>
      </c>
      <c r="V1554" s="395">
        <v>54.829983754783242</v>
      </c>
      <c r="W1554" s="395">
        <v>49.45857466576031</v>
      </c>
      <c r="X1554" s="395">
        <v>1.526886479309582</v>
      </c>
      <c r="Y1554" s="395">
        <v>3.053772958619164</v>
      </c>
      <c r="Z1554" s="395">
        <v>0</v>
      </c>
      <c r="AA1554" s="395">
        <v>4.1100033972457748</v>
      </c>
      <c r="AB1554" s="395">
        <v>2.5283573082398876</v>
      </c>
      <c r="AC1554" s="395">
        <v>1.8347836070925101</v>
      </c>
      <c r="AD1554" s="395">
        <v>0.6126697501259164</v>
      </c>
      <c r="AE1554" s="395">
        <v>0.34942015305727259</v>
      </c>
      <c r="AF1554" s="395">
        <v>359</v>
      </c>
      <c r="AG1554" s="395">
        <v>1</v>
      </c>
      <c r="AH1554" s="395">
        <v>0</v>
      </c>
      <c r="AI1554" s="395">
        <v>423</v>
      </c>
      <c r="AJ1554" s="395">
        <v>538</v>
      </c>
      <c r="AK1554" s="395">
        <v>163</v>
      </c>
      <c r="AL1554" s="395">
        <v>715</v>
      </c>
      <c r="AM1554" s="395">
        <v>0</v>
      </c>
      <c r="AN1554" s="395">
        <v>216</v>
      </c>
      <c r="AO1554" s="395">
        <v>107</v>
      </c>
      <c r="AP1554" s="395">
        <v>644</v>
      </c>
    </row>
    <row r="1555" spans="1:42">
      <c r="A1555" s="395">
        <v>11</v>
      </c>
      <c r="B1555" s="395">
        <v>48</v>
      </c>
      <c r="C1555" s="395">
        <v>2022</v>
      </c>
      <c r="D1555" s="395">
        <v>99</v>
      </c>
      <c r="E1555" s="395">
        <v>99</v>
      </c>
      <c r="F1555" s="395">
        <v>99</v>
      </c>
      <c r="G1555" s="395">
        <v>99</v>
      </c>
      <c r="H1555" s="395">
        <v>99</v>
      </c>
      <c r="I1555" s="395">
        <v>99</v>
      </c>
      <c r="J1555" s="395">
        <v>999</v>
      </c>
      <c r="K1555" s="395">
        <v>99</v>
      </c>
      <c r="L1555" s="395">
        <v>99</v>
      </c>
      <c r="M1555" s="395">
        <v>99</v>
      </c>
      <c r="N1555" s="395">
        <v>55</v>
      </c>
      <c r="O1555" s="395">
        <v>99</v>
      </c>
      <c r="P1555" s="395">
        <v>9999</v>
      </c>
      <c r="Q1555" s="395">
        <v>1417</v>
      </c>
      <c r="R1555" s="395">
        <v>20360</v>
      </c>
      <c r="S1555" s="395">
        <v>20195</v>
      </c>
      <c r="T1555" s="395">
        <v>0.95756385068762273</v>
      </c>
      <c r="U1555" s="395">
        <v>62.768408021787586</v>
      </c>
      <c r="V1555" s="395">
        <v>65.397251660878993</v>
      </c>
      <c r="W1555" s="395">
        <v>59.876591730626096</v>
      </c>
      <c r="X1555" s="395">
        <v>2.1316306483300598</v>
      </c>
      <c r="Y1555" s="395">
        <v>4.2632612966601195</v>
      </c>
      <c r="Z1555" s="395">
        <v>0</v>
      </c>
      <c r="AA1555" s="395">
        <v>2.2232270564737524</v>
      </c>
      <c r="AB1555" s="395">
        <v>2.2049915724347899</v>
      </c>
      <c r="AC1555" s="395">
        <v>-3.3081867468381865</v>
      </c>
      <c r="AD1555" s="395">
        <v>1.3801677486793165</v>
      </c>
      <c r="AE1555" s="395">
        <v>0.96792868214482597</v>
      </c>
      <c r="AF1555" s="395">
        <v>798</v>
      </c>
      <c r="AG1555" s="395">
        <v>0</v>
      </c>
      <c r="AH1555" s="395">
        <v>0</v>
      </c>
      <c r="AI1555" s="395">
        <v>700</v>
      </c>
      <c r="AJ1555" s="395">
        <v>1316</v>
      </c>
      <c r="AK1555" s="395">
        <v>369</v>
      </c>
      <c r="AL1555" s="395">
        <v>1799</v>
      </c>
      <c r="AM1555" s="395">
        <v>2</v>
      </c>
      <c r="AN1555" s="395">
        <v>471</v>
      </c>
      <c r="AO1555" s="395">
        <v>266</v>
      </c>
      <c r="AP1555" s="395">
        <v>748</v>
      </c>
    </row>
    <row r="1556" spans="1:42">
      <c r="A1556" s="395">
        <v>11</v>
      </c>
      <c r="B1556" s="395">
        <v>49</v>
      </c>
      <c r="C1556" s="395">
        <v>2022</v>
      </c>
      <c r="D1556" s="395">
        <v>99</v>
      </c>
      <c r="E1556" s="395">
        <v>99</v>
      </c>
      <c r="F1556" s="395">
        <v>99</v>
      </c>
      <c r="G1556" s="395">
        <v>99</v>
      </c>
      <c r="H1556" s="395">
        <v>99</v>
      </c>
      <c r="I1556" s="395">
        <v>99</v>
      </c>
      <c r="J1556" s="395">
        <v>999</v>
      </c>
      <c r="K1556" s="395">
        <v>99</v>
      </c>
      <c r="L1556" s="395">
        <v>99</v>
      </c>
      <c r="M1556" s="395">
        <v>99</v>
      </c>
      <c r="N1556" s="395">
        <v>63</v>
      </c>
      <c r="O1556" s="395">
        <v>99</v>
      </c>
      <c r="P1556" s="395">
        <v>9999</v>
      </c>
      <c r="Q1556" s="395">
        <v>1258</v>
      </c>
      <c r="R1556" s="395">
        <v>10437</v>
      </c>
      <c r="S1556" s="395">
        <v>10374</v>
      </c>
      <c r="T1556" s="395">
        <v>1.0498227459998084</v>
      </c>
      <c r="U1556" s="395">
        <v>62.585020242914958</v>
      </c>
      <c r="V1556" s="395">
        <v>69.856359166105662</v>
      </c>
      <c r="W1556" s="395">
        <v>64.087687487950973</v>
      </c>
      <c r="X1556" s="395">
        <v>2.1174667049918554</v>
      </c>
      <c r="Y1556" s="395">
        <v>4.2349334099837108</v>
      </c>
      <c r="Z1556" s="395">
        <v>0</v>
      </c>
      <c r="AA1556" s="395">
        <v>0.57311833445084004</v>
      </c>
      <c r="AB1556" s="395">
        <v>2.1114254937710015</v>
      </c>
      <c r="AC1556" s="395">
        <v>-3.0070823134740823</v>
      </c>
      <c r="AD1556" s="395">
        <v>0.70750544169774188</v>
      </c>
      <c r="AE1556" s="395">
        <v>0.53218579069567196</v>
      </c>
      <c r="AF1556" s="395">
        <v>347</v>
      </c>
      <c r="AG1556" s="395">
        <v>0</v>
      </c>
      <c r="AH1556" s="395">
        <v>0</v>
      </c>
      <c r="AI1556" s="395">
        <v>277</v>
      </c>
      <c r="AJ1556" s="395">
        <v>619</v>
      </c>
      <c r="AK1556" s="395">
        <v>172</v>
      </c>
      <c r="AL1556" s="395">
        <v>914</v>
      </c>
      <c r="AM1556" s="395">
        <v>0</v>
      </c>
      <c r="AN1556" s="395">
        <v>201</v>
      </c>
      <c r="AO1556" s="395">
        <v>134</v>
      </c>
      <c r="AP1556" s="395">
        <v>692</v>
      </c>
    </row>
    <row r="1557" spans="1:42">
      <c r="A1557" s="395">
        <v>11</v>
      </c>
      <c r="B1557" s="395">
        <v>50</v>
      </c>
      <c r="C1557" s="395">
        <v>2022</v>
      </c>
      <c r="D1557" s="395">
        <v>99</v>
      </c>
      <c r="E1557" s="395">
        <v>99</v>
      </c>
      <c r="F1557" s="395">
        <v>99</v>
      </c>
      <c r="G1557" s="395">
        <v>99</v>
      </c>
      <c r="H1557" s="395">
        <v>99</v>
      </c>
      <c r="I1557" s="395">
        <v>99</v>
      </c>
      <c r="J1557" s="395">
        <v>999</v>
      </c>
      <c r="K1557" s="395">
        <v>99</v>
      </c>
      <c r="L1557" s="395">
        <v>99</v>
      </c>
      <c r="M1557" s="395">
        <v>99</v>
      </c>
      <c r="N1557" s="395">
        <v>65</v>
      </c>
      <c r="O1557" s="395">
        <v>99</v>
      </c>
      <c r="P1557" s="395">
        <v>9999</v>
      </c>
      <c r="Q1557" s="395">
        <v>1334</v>
      </c>
      <c r="R1557" s="395">
        <v>14825</v>
      </c>
      <c r="S1557" s="395">
        <v>14758</v>
      </c>
      <c r="T1557" s="395">
        <v>1.267858347386172</v>
      </c>
      <c r="U1557" s="395">
        <v>62.355603740344215</v>
      </c>
      <c r="V1557" s="395">
        <v>71.945955235621042</v>
      </c>
      <c r="W1557" s="395">
        <v>66.106058408998706</v>
      </c>
      <c r="X1557" s="395">
        <v>2.4822934232715004</v>
      </c>
      <c r="Y1557" s="395">
        <v>4.9645868465430008</v>
      </c>
      <c r="Z1557" s="395">
        <v>0</v>
      </c>
      <c r="AA1557" s="395">
        <v>0.56919331379834748</v>
      </c>
      <c r="AB1557" s="395">
        <v>2.1026604958413628</v>
      </c>
      <c r="AC1557" s="395">
        <v>-0.38326320722425039</v>
      </c>
      <c r="AD1557" s="395">
        <v>1.004960062582066</v>
      </c>
      <c r="AE1557" s="395">
        <v>0.78092836772356178</v>
      </c>
      <c r="AF1557" s="395">
        <v>486</v>
      </c>
      <c r="AG1557" s="395">
        <v>1</v>
      </c>
      <c r="AH1557" s="395">
        <v>0</v>
      </c>
      <c r="AI1557" s="395">
        <v>314</v>
      </c>
      <c r="AJ1557" s="395">
        <v>930</v>
      </c>
      <c r="AK1557" s="395">
        <v>228</v>
      </c>
      <c r="AL1557" s="395">
        <v>1377</v>
      </c>
      <c r="AM1557" s="395">
        <v>0</v>
      </c>
      <c r="AN1557" s="395">
        <v>305</v>
      </c>
      <c r="AO1557" s="395">
        <v>208</v>
      </c>
      <c r="AP1557" s="395">
        <v>697</v>
      </c>
    </row>
    <row r="1558" spans="1:42">
      <c r="A1558" s="395">
        <v>11</v>
      </c>
      <c r="B1558" s="395">
        <v>51</v>
      </c>
      <c r="C1558" s="395">
        <v>2022</v>
      </c>
      <c r="D1558" s="395">
        <v>99</v>
      </c>
      <c r="E1558" s="395">
        <v>99</v>
      </c>
      <c r="F1558" s="395">
        <v>99</v>
      </c>
      <c r="G1558" s="395">
        <v>99</v>
      </c>
      <c r="H1558" s="395">
        <v>99</v>
      </c>
      <c r="I1558" s="395">
        <v>99</v>
      </c>
      <c r="J1558" s="395">
        <v>999</v>
      </c>
      <c r="K1558" s="395">
        <v>99</v>
      </c>
      <c r="L1558" s="395">
        <v>99</v>
      </c>
      <c r="M1558" s="395">
        <v>99</v>
      </c>
      <c r="N1558" s="395">
        <v>67</v>
      </c>
      <c r="O1558" s="395">
        <v>99</v>
      </c>
      <c r="P1558" s="395">
        <v>9999</v>
      </c>
      <c r="Q1558" s="395">
        <v>1419</v>
      </c>
      <c r="R1558" s="395">
        <v>20203</v>
      </c>
      <c r="S1558" s="395">
        <v>20137</v>
      </c>
      <c r="T1558" s="395">
        <v>1.4120675147255359</v>
      </c>
      <c r="U1558" s="395">
        <v>62.23300392312661</v>
      </c>
      <c r="V1558" s="395">
        <v>74.030397196322525</v>
      </c>
      <c r="W1558" s="395">
        <v>68.106507920743127</v>
      </c>
      <c r="X1558" s="395">
        <v>2.3016383705390289</v>
      </c>
      <c r="Y1558" s="395">
        <v>4.6032767410780577</v>
      </c>
      <c r="Z1558" s="395">
        <v>0</v>
      </c>
      <c r="AA1558" s="395">
        <v>0.57364575826207187</v>
      </c>
      <c r="AB1558" s="395">
        <v>2.1213466279116249</v>
      </c>
      <c r="AC1558" s="395">
        <v>-1.4776124304757661</v>
      </c>
      <c r="AD1558" s="395">
        <v>1.3695250013049223</v>
      </c>
      <c r="AE1558" s="395">
        <v>1.0978065385412352</v>
      </c>
      <c r="AF1558" s="395">
        <v>612</v>
      </c>
      <c r="AG1558" s="395">
        <v>1</v>
      </c>
      <c r="AH1558" s="395">
        <v>0</v>
      </c>
      <c r="AI1558" s="395">
        <v>344</v>
      </c>
      <c r="AJ1558" s="395">
        <v>1299</v>
      </c>
      <c r="AK1558" s="395">
        <v>370</v>
      </c>
      <c r="AL1558" s="395">
        <v>1821</v>
      </c>
      <c r="AM1558" s="395">
        <v>2</v>
      </c>
      <c r="AN1558" s="395">
        <v>434</v>
      </c>
      <c r="AO1558" s="395">
        <v>254</v>
      </c>
      <c r="AP1558" s="395">
        <v>740</v>
      </c>
    </row>
    <row r="1559" spans="1:42">
      <c r="A1559" s="395">
        <v>11</v>
      </c>
      <c r="B1559" s="395">
        <v>52</v>
      </c>
      <c r="C1559" s="395">
        <v>2022</v>
      </c>
      <c r="D1559" s="395">
        <v>99</v>
      </c>
      <c r="E1559" s="395">
        <v>99</v>
      </c>
      <c r="F1559" s="395">
        <v>99</v>
      </c>
      <c r="G1559" s="395">
        <v>99</v>
      </c>
      <c r="H1559" s="395">
        <v>99</v>
      </c>
      <c r="I1559" s="395">
        <v>99</v>
      </c>
      <c r="J1559" s="395">
        <v>999</v>
      </c>
      <c r="K1559" s="395">
        <v>99</v>
      </c>
      <c r="L1559" s="395">
        <v>99</v>
      </c>
      <c r="M1559" s="395">
        <v>99</v>
      </c>
      <c r="N1559" s="395">
        <v>69</v>
      </c>
      <c r="O1559" s="395">
        <v>99</v>
      </c>
      <c r="P1559" s="395">
        <v>9999</v>
      </c>
      <c r="Q1559" s="395">
        <v>1473</v>
      </c>
      <c r="R1559" s="395">
        <v>27655</v>
      </c>
      <c r="S1559" s="395">
        <v>27568</v>
      </c>
      <c r="T1559" s="395">
        <v>1.578701862231062</v>
      </c>
      <c r="U1559" s="395">
        <v>62.053177597214145</v>
      </c>
      <c r="V1559" s="395">
        <v>76.192777170636987</v>
      </c>
      <c r="W1559" s="395">
        <v>70.104756601857389</v>
      </c>
      <c r="X1559" s="395">
        <v>2.4046284577834034</v>
      </c>
      <c r="Y1559" s="395">
        <v>4.8092569155668068</v>
      </c>
      <c r="Z1559" s="395">
        <v>0</v>
      </c>
      <c r="AA1559" s="395">
        <v>0.57178507012956081</v>
      </c>
      <c r="AB1559" s="395">
        <v>2.1412338807360172</v>
      </c>
      <c r="AC1559" s="395">
        <v>-2.6516582284218071</v>
      </c>
      <c r="AD1559" s="395">
        <v>1.8746826664895135</v>
      </c>
      <c r="AE1559" s="395">
        <v>1.5470173202201971</v>
      </c>
      <c r="AF1559" s="395">
        <v>759</v>
      </c>
      <c r="AG1559" s="395">
        <v>1</v>
      </c>
      <c r="AH1559" s="395">
        <v>0</v>
      </c>
      <c r="AI1559" s="395">
        <v>387</v>
      </c>
      <c r="AJ1559" s="395">
        <v>1696</v>
      </c>
      <c r="AK1559" s="395">
        <v>435</v>
      </c>
      <c r="AL1559" s="395">
        <v>2529</v>
      </c>
      <c r="AM1559" s="395">
        <v>3</v>
      </c>
      <c r="AN1559" s="395">
        <v>503</v>
      </c>
      <c r="AO1559" s="395">
        <v>328</v>
      </c>
      <c r="AP1559" s="395">
        <v>778</v>
      </c>
    </row>
    <row r="1560" spans="1:42">
      <c r="A1560" s="395">
        <v>11</v>
      </c>
      <c r="B1560" s="395">
        <v>53</v>
      </c>
      <c r="C1560" s="395">
        <v>2022</v>
      </c>
      <c r="D1560" s="395">
        <v>99</v>
      </c>
      <c r="E1560" s="395">
        <v>99</v>
      </c>
      <c r="F1560" s="395">
        <v>99</v>
      </c>
      <c r="G1560" s="395">
        <v>99</v>
      </c>
      <c r="H1560" s="395">
        <v>99</v>
      </c>
      <c r="I1560" s="395">
        <v>99</v>
      </c>
      <c r="J1560" s="395">
        <v>999</v>
      </c>
      <c r="K1560" s="395">
        <v>99</v>
      </c>
      <c r="L1560" s="395">
        <v>99</v>
      </c>
      <c r="M1560" s="395">
        <v>99</v>
      </c>
      <c r="N1560" s="395">
        <v>71</v>
      </c>
      <c r="O1560" s="395">
        <v>99</v>
      </c>
      <c r="P1560" s="395">
        <v>9999</v>
      </c>
      <c r="Q1560" s="395">
        <v>1522</v>
      </c>
      <c r="R1560" s="395">
        <v>38813</v>
      </c>
      <c r="S1560" s="395">
        <v>38699</v>
      </c>
      <c r="T1560" s="395">
        <v>1.786824002267281</v>
      </c>
      <c r="U1560" s="395">
        <v>61.8819866146412</v>
      </c>
      <c r="V1560" s="395">
        <v>78.313309682359986</v>
      </c>
      <c r="W1560" s="395">
        <v>72.07092612212243</v>
      </c>
      <c r="X1560" s="395">
        <v>2.1178471130806686</v>
      </c>
      <c r="Y1560" s="395">
        <v>4.2356942261613373</v>
      </c>
      <c r="Z1560" s="395">
        <v>0</v>
      </c>
      <c r="AA1560" s="395">
        <v>0.58682444066286421</v>
      </c>
      <c r="AB1560" s="395">
        <v>2.1491699725883122</v>
      </c>
      <c r="AC1560" s="395">
        <v>-2.9753556132470025</v>
      </c>
      <c r="AD1560" s="395">
        <v>2.6310634002696607</v>
      </c>
      <c r="AE1560" s="395">
        <v>2.2325555604659648</v>
      </c>
      <c r="AF1560" s="395">
        <v>1007</v>
      </c>
      <c r="AG1560" s="395">
        <v>0</v>
      </c>
      <c r="AH1560" s="395">
        <v>0</v>
      </c>
      <c r="AI1560" s="395">
        <v>462</v>
      </c>
      <c r="AJ1560" s="395">
        <v>2449</v>
      </c>
      <c r="AK1560" s="395">
        <v>654</v>
      </c>
      <c r="AL1560" s="395">
        <v>3501</v>
      </c>
      <c r="AM1560" s="395">
        <v>5</v>
      </c>
      <c r="AN1560" s="395">
        <v>683</v>
      </c>
      <c r="AO1560" s="395">
        <v>479</v>
      </c>
      <c r="AP1560" s="395">
        <v>791</v>
      </c>
    </row>
    <row r="1561" spans="1:42">
      <c r="A1561" s="395">
        <v>11</v>
      </c>
      <c r="B1561" s="395">
        <v>54</v>
      </c>
      <c r="C1561" s="395">
        <v>2022</v>
      </c>
      <c r="D1561" s="395">
        <v>99</v>
      </c>
      <c r="E1561" s="395">
        <v>99</v>
      </c>
      <c r="F1561" s="395">
        <v>99</v>
      </c>
      <c r="G1561" s="395">
        <v>99</v>
      </c>
      <c r="H1561" s="395">
        <v>99</v>
      </c>
      <c r="I1561" s="395">
        <v>99</v>
      </c>
      <c r="J1561" s="395">
        <v>999</v>
      </c>
      <c r="K1561" s="395">
        <v>99</v>
      </c>
      <c r="L1561" s="395">
        <v>99</v>
      </c>
      <c r="M1561" s="395">
        <v>99</v>
      </c>
      <c r="N1561" s="395">
        <v>73</v>
      </c>
      <c r="O1561" s="395">
        <v>99</v>
      </c>
      <c r="P1561" s="395">
        <v>9999</v>
      </c>
      <c r="Q1561" s="395">
        <v>1545</v>
      </c>
      <c r="R1561" s="395">
        <v>50629</v>
      </c>
      <c r="S1561" s="395">
        <v>50491</v>
      </c>
      <c r="T1561" s="395">
        <v>2.0630666218965419</v>
      </c>
      <c r="U1561" s="395">
        <v>61.703551127923774</v>
      </c>
      <c r="V1561" s="395">
        <v>80.505090927995511</v>
      </c>
      <c r="W1561" s="395">
        <v>74.10298845338643</v>
      </c>
      <c r="X1561" s="395">
        <v>1.9158980031207409</v>
      </c>
      <c r="Y1561" s="395">
        <v>3.8317960062414818</v>
      </c>
      <c r="Z1561" s="395">
        <v>0</v>
      </c>
      <c r="AA1561" s="395">
        <v>0.57953214497001115</v>
      </c>
      <c r="AB1561" s="395">
        <v>2.1867005219234703</v>
      </c>
      <c r="AC1561" s="395">
        <v>-1.42343251769191</v>
      </c>
      <c r="AD1561" s="395">
        <v>3.4320487695424906</v>
      </c>
      <c r="AE1561" s="395">
        <v>2.9949675762840404</v>
      </c>
      <c r="AF1561" s="395">
        <v>1069</v>
      </c>
      <c r="AG1561" s="395">
        <v>0</v>
      </c>
      <c r="AH1561" s="395">
        <v>0</v>
      </c>
      <c r="AI1561" s="395">
        <v>527</v>
      </c>
      <c r="AJ1561" s="395">
        <v>3061</v>
      </c>
      <c r="AK1561" s="395">
        <v>756</v>
      </c>
      <c r="AL1561" s="395">
        <v>4526</v>
      </c>
      <c r="AM1561" s="395">
        <v>0</v>
      </c>
      <c r="AN1561" s="395">
        <v>810</v>
      </c>
      <c r="AO1561" s="395">
        <v>549</v>
      </c>
      <c r="AP1561" s="395">
        <v>791</v>
      </c>
    </row>
    <row r="1562" spans="1:42">
      <c r="A1562" s="395">
        <v>11</v>
      </c>
      <c r="B1562" s="395">
        <v>55</v>
      </c>
      <c r="C1562" s="395">
        <v>2022</v>
      </c>
      <c r="D1562" s="395">
        <v>99</v>
      </c>
      <c r="E1562" s="395">
        <v>99</v>
      </c>
      <c r="F1562" s="395">
        <v>99</v>
      </c>
      <c r="G1562" s="395">
        <v>99</v>
      </c>
      <c r="H1562" s="395">
        <v>99</v>
      </c>
      <c r="I1562" s="395">
        <v>99</v>
      </c>
      <c r="J1562" s="395">
        <v>999</v>
      </c>
      <c r="K1562" s="395">
        <v>99</v>
      </c>
      <c r="L1562" s="395">
        <v>99</v>
      </c>
      <c r="M1562" s="395">
        <v>99</v>
      </c>
      <c r="N1562" s="395">
        <v>75</v>
      </c>
      <c r="O1562" s="395">
        <v>99</v>
      </c>
      <c r="P1562" s="395">
        <v>9999</v>
      </c>
      <c r="Q1562" s="395">
        <v>1577</v>
      </c>
      <c r="R1562" s="395">
        <v>68024</v>
      </c>
      <c r="S1562" s="395">
        <v>67903</v>
      </c>
      <c r="T1562" s="395">
        <v>2.349950017640833</v>
      </c>
      <c r="U1562" s="395">
        <v>61.504219253935744</v>
      </c>
      <c r="V1562" s="395">
        <v>82.582715459465632</v>
      </c>
      <c r="W1562" s="395">
        <v>76.088348821113726</v>
      </c>
      <c r="X1562" s="395">
        <v>2.0066447136304828</v>
      </c>
      <c r="Y1562" s="395">
        <v>4.0132894272609656</v>
      </c>
      <c r="Z1562" s="395">
        <v>0</v>
      </c>
      <c r="AA1562" s="395">
        <v>0.56561909059550952</v>
      </c>
      <c r="AB1562" s="395">
        <v>2.2041731943013367</v>
      </c>
      <c r="AC1562" s="395">
        <v>-2.3379824393891391</v>
      </c>
      <c r="AD1562" s="395">
        <v>4.611224505705394</v>
      </c>
      <c r="AE1562" s="395">
        <v>4.135704990080642</v>
      </c>
      <c r="AF1562" s="395">
        <v>1366</v>
      </c>
      <c r="AG1562" s="395">
        <v>0</v>
      </c>
      <c r="AH1562" s="395">
        <v>0</v>
      </c>
      <c r="AI1562" s="395">
        <v>502</v>
      </c>
      <c r="AJ1562" s="395">
        <v>3861</v>
      </c>
      <c r="AK1562" s="395">
        <v>991</v>
      </c>
      <c r="AL1562" s="395">
        <v>5954</v>
      </c>
      <c r="AM1562" s="395">
        <v>2</v>
      </c>
      <c r="AN1562" s="395">
        <v>1039</v>
      </c>
      <c r="AO1562" s="395">
        <v>818</v>
      </c>
      <c r="AP1562" s="395">
        <v>802</v>
      </c>
    </row>
    <row r="1563" spans="1:42">
      <c r="A1563" s="395">
        <v>11</v>
      </c>
      <c r="B1563" s="395">
        <v>56</v>
      </c>
      <c r="C1563" s="395">
        <v>2022</v>
      </c>
      <c r="D1563" s="395">
        <v>99</v>
      </c>
      <c r="E1563" s="395">
        <v>99</v>
      </c>
      <c r="F1563" s="395">
        <v>99</v>
      </c>
      <c r="G1563" s="395">
        <v>99</v>
      </c>
      <c r="H1563" s="395">
        <v>99</v>
      </c>
      <c r="I1563" s="395">
        <v>99</v>
      </c>
      <c r="J1563" s="395">
        <v>999</v>
      </c>
      <c r="K1563" s="395">
        <v>99</v>
      </c>
      <c r="L1563" s="395">
        <v>99</v>
      </c>
      <c r="M1563" s="395">
        <v>99</v>
      </c>
      <c r="N1563" s="395">
        <v>77</v>
      </c>
      <c r="O1563" s="395">
        <v>99</v>
      </c>
      <c r="P1563" s="395">
        <v>9999</v>
      </c>
      <c r="Q1563" s="395">
        <v>1584</v>
      </c>
      <c r="R1563" s="395">
        <v>83998</v>
      </c>
      <c r="S1563" s="395">
        <v>83869</v>
      </c>
      <c r="T1563" s="395">
        <v>2.7185409176408961</v>
      </c>
      <c r="U1563" s="395">
        <v>61.295365391264944</v>
      </c>
      <c r="V1563" s="395">
        <v>84.743388501959984</v>
      </c>
      <c r="W1563" s="395">
        <v>78.098049458084191</v>
      </c>
      <c r="X1563" s="395">
        <v>1.8690921212409819</v>
      </c>
      <c r="Y1563" s="395">
        <v>3.7381842424819638</v>
      </c>
      <c r="Z1563" s="395">
        <v>0</v>
      </c>
      <c r="AA1563" s="395">
        <v>0.57845802412109482</v>
      </c>
      <c r="AB1563" s="395">
        <v>2.2415487401262859</v>
      </c>
      <c r="AC1563" s="395">
        <v>-2.4451114658044704</v>
      </c>
      <c r="AD1563" s="395">
        <v>5.6940732099000604</v>
      </c>
      <c r="AE1563" s="395">
        <v>5.2430510000361696</v>
      </c>
      <c r="AF1563" s="395">
        <v>1461</v>
      </c>
      <c r="AG1563" s="395">
        <v>0</v>
      </c>
      <c r="AH1563" s="395">
        <v>0</v>
      </c>
      <c r="AI1563" s="395">
        <v>551</v>
      </c>
      <c r="AJ1563" s="395">
        <v>4729</v>
      </c>
      <c r="AK1563" s="395">
        <v>1240</v>
      </c>
      <c r="AL1563" s="395">
        <v>7442</v>
      </c>
      <c r="AM1563" s="395">
        <v>3</v>
      </c>
      <c r="AN1563" s="395">
        <v>1320</v>
      </c>
      <c r="AO1563" s="395">
        <v>905</v>
      </c>
      <c r="AP1563" s="395">
        <v>804</v>
      </c>
    </row>
    <row r="1564" spans="1:42">
      <c r="A1564" s="395">
        <v>11</v>
      </c>
      <c r="B1564" s="395">
        <v>57</v>
      </c>
      <c r="C1564" s="395">
        <v>2022</v>
      </c>
      <c r="D1564" s="395">
        <v>99</v>
      </c>
      <c r="E1564" s="395">
        <v>99</v>
      </c>
      <c r="F1564" s="395">
        <v>99</v>
      </c>
      <c r="G1564" s="395">
        <v>99</v>
      </c>
      <c r="H1564" s="395">
        <v>99</v>
      </c>
      <c r="I1564" s="395">
        <v>99</v>
      </c>
      <c r="J1564" s="395">
        <v>999</v>
      </c>
      <c r="K1564" s="395">
        <v>99</v>
      </c>
      <c r="L1564" s="395">
        <v>99</v>
      </c>
      <c r="M1564" s="395">
        <v>99</v>
      </c>
      <c r="N1564" s="395">
        <v>79</v>
      </c>
      <c r="O1564" s="395">
        <v>99</v>
      </c>
      <c r="P1564" s="395">
        <v>9999</v>
      </c>
      <c r="Q1564" s="395">
        <v>1604</v>
      </c>
      <c r="R1564" s="395">
        <v>102903</v>
      </c>
      <c r="S1564" s="395">
        <v>102738</v>
      </c>
      <c r="T1564" s="395">
        <v>3.0236436255502759</v>
      </c>
      <c r="U1564" s="395">
        <v>61.129085635305358</v>
      </c>
      <c r="V1564" s="395">
        <v>86.917557302722003</v>
      </c>
      <c r="W1564" s="395">
        <v>80.096354026746852</v>
      </c>
      <c r="X1564" s="395">
        <v>1.8473708249516527</v>
      </c>
      <c r="Y1564" s="395">
        <v>3.6947416499033054</v>
      </c>
      <c r="Z1564" s="395">
        <v>0</v>
      </c>
      <c r="AA1564" s="395">
        <v>0.57897133854519056</v>
      </c>
      <c r="AB1564" s="395">
        <v>2.2765668851025698</v>
      </c>
      <c r="AC1564" s="395">
        <v>-2.8237500614220696</v>
      </c>
      <c r="AD1564" s="395">
        <v>6.9756091278166892</v>
      </c>
      <c r="AE1564" s="395">
        <v>6.5869790885187856</v>
      </c>
      <c r="AF1564" s="395">
        <v>1745</v>
      </c>
      <c r="AG1564" s="395">
        <v>2</v>
      </c>
      <c r="AH1564" s="395">
        <v>0</v>
      </c>
      <c r="AI1564" s="395">
        <v>583</v>
      </c>
      <c r="AJ1564" s="395">
        <v>5684</v>
      </c>
      <c r="AK1564" s="395">
        <v>1387</v>
      </c>
      <c r="AL1564" s="395">
        <v>8508</v>
      </c>
      <c r="AM1564" s="395">
        <v>1</v>
      </c>
      <c r="AN1564" s="395">
        <v>1425</v>
      </c>
      <c r="AO1564" s="395">
        <v>1086</v>
      </c>
      <c r="AP1564" s="395">
        <v>819</v>
      </c>
    </row>
    <row r="1565" spans="1:42">
      <c r="A1565" s="395">
        <v>11</v>
      </c>
      <c r="B1565" s="395">
        <v>58</v>
      </c>
      <c r="C1565" s="395">
        <v>2022</v>
      </c>
      <c r="D1565" s="395">
        <v>99</v>
      </c>
      <c r="E1565" s="395">
        <v>99</v>
      </c>
      <c r="F1565" s="395">
        <v>99</v>
      </c>
      <c r="G1565" s="395">
        <v>99</v>
      </c>
      <c r="H1565" s="395">
        <v>99</v>
      </c>
      <c r="I1565" s="395">
        <v>99</v>
      </c>
      <c r="J1565" s="395">
        <v>999</v>
      </c>
      <c r="K1565" s="395">
        <v>99</v>
      </c>
      <c r="L1565" s="395">
        <v>99</v>
      </c>
      <c r="M1565" s="395">
        <v>99</v>
      </c>
      <c r="N1565" s="395">
        <v>81</v>
      </c>
      <c r="O1565" s="395">
        <v>99</v>
      </c>
      <c r="P1565" s="395">
        <v>9999</v>
      </c>
      <c r="Q1565" s="395">
        <v>1614</v>
      </c>
      <c r="R1565" s="395">
        <v>120174</v>
      </c>
      <c r="S1565" s="395">
        <v>120008</v>
      </c>
      <c r="T1565" s="395">
        <v>3.3732254897065928</v>
      </c>
      <c r="U1565" s="395">
        <v>60.943720418638762</v>
      </c>
      <c r="V1565" s="395">
        <v>89.035587497486944</v>
      </c>
      <c r="W1565" s="395">
        <v>82.066380407971906</v>
      </c>
      <c r="X1565" s="395">
        <v>1.748298300797178</v>
      </c>
      <c r="Y1565" s="395">
        <v>3.4965966015943559</v>
      </c>
      <c r="Z1565" s="395">
        <v>0</v>
      </c>
      <c r="AA1565" s="395">
        <v>0.57613675373335749</v>
      </c>
      <c r="AB1565" s="395">
        <v>2.3220119756198003</v>
      </c>
      <c r="AC1565" s="395">
        <v>-2.4018786547814264</v>
      </c>
      <c r="AD1565" s="395">
        <v>8.1463791271998112</v>
      </c>
      <c r="AE1565" s="395">
        <v>7.8834788562677298</v>
      </c>
      <c r="AF1565" s="395">
        <v>1782</v>
      </c>
      <c r="AG1565" s="395">
        <v>1</v>
      </c>
      <c r="AH1565" s="395">
        <v>0</v>
      </c>
      <c r="AI1565" s="395">
        <v>538</v>
      </c>
      <c r="AJ1565" s="395">
        <v>6413</v>
      </c>
      <c r="AK1565" s="395">
        <v>1453</v>
      </c>
      <c r="AL1565" s="395">
        <v>10145</v>
      </c>
      <c r="AM1565" s="395">
        <v>0</v>
      </c>
      <c r="AN1565" s="395">
        <v>1746</v>
      </c>
      <c r="AO1565" s="395">
        <v>1256</v>
      </c>
      <c r="AP1565" s="395">
        <v>809</v>
      </c>
    </row>
    <row r="1566" spans="1:42">
      <c r="A1566" s="395">
        <v>11</v>
      </c>
      <c r="B1566" s="395">
        <v>59</v>
      </c>
      <c r="C1566" s="395">
        <v>2022</v>
      </c>
      <c r="D1566" s="395">
        <v>99</v>
      </c>
      <c r="E1566" s="395">
        <v>99</v>
      </c>
      <c r="F1566" s="395">
        <v>99</v>
      </c>
      <c r="G1566" s="395">
        <v>99</v>
      </c>
      <c r="H1566" s="395">
        <v>99</v>
      </c>
      <c r="I1566" s="395">
        <v>99</v>
      </c>
      <c r="J1566" s="395">
        <v>999</v>
      </c>
      <c r="K1566" s="395">
        <v>99</v>
      </c>
      <c r="L1566" s="395">
        <v>99</v>
      </c>
      <c r="M1566" s="395">
        <v>99</v>
      </c>
      <c r="N1566" s="395">
        <v>83</v>
      </c>
      <c r="O1566" s="395">
        <v>99</v>
      </c>
      <c r="P1566" s="395">
        <v>9999</v>
      </c>
      <c r="Q1566" s="395">
        <v>1627</v>
      </c>
      <c r="R1566" s="395">
        <v>134760</v>
      </c>
      <c r="S1566" s="395">
        <v>134549</v>
      </c>
      <c r="T1566" s="395">
        <v>3.7430023745918657</v>
      </c>
      <c r="U1566" s="395">
        <v>60.757263153200689</v>
      </c>
      <c r="V1566" s="395">
        <v>91.221060265803359</v>
      </c>
      <c r="W1566" s="395">
        <v>84.065030360687246</v>
      </c>
      <c r="X1566" s="395">
        <v>1.6711190264173343</v>
      </c>
      <c r="Y1566" s="395">
        <v>3.3422380528346687</v>
      </c>
      <c r="Z1566" s="395">
        <v>0</v>
      </c>
      <c r="AA1566" s="395">
        <v>0.58473451429658352</v>
      </c>
      <c r="AB1566" s="395">
        <v>2.3366812653912721</v>
      </c>
      <c r="AC1566" s="395">
        <v>-2.5356466063481</v>
      </c>
      <c r="AD1566" s="395">
        <v>9.1351378100208613</v>
      </c>
      <c r="AE1566" s="395">
        <v>9.0539538946836888</v>
      </c>
      <c r="AF1566" s="395">
        <v>1845</v>
      </c>
      <c r="AG1566" s="395">
        <v>1</v>
      </c>
      <c r="AH1566" s="395">
        <v>0</v>
      </c>
      <c r="AI1566" s="395">
        <v>519</v>
      </c>
      <c r="AJ1566" s="395">
        <v>7098</v>
      </c>
      <c r="AK1566" s="395">
        <v>1655</v>
      </c>
      <c r="AL1566" s="395">
        <v>10743</v>
      </c>
      <c r="AM1566" s="395">
        <v>1</v>
      </c>
      <c r="AN1566" s="395">
        <v>1820</v>
      </c>
      <c r="AO1566" s="395">
        <v>1294</v>
      </c>
      <c r="AP1566" s="395">
        <v>816</v>
      </c>
    </row>
    <row r="1567" spans="1:42">
      <c r="A1567" s="395">
        <v>11</v>
      </c>
      <c r="B1567" s="395">
        <v>60</v>
      </c>
      <c r="C1567" s="395">
        <v>2022</v>
      </c>
      <c r="D1567" s="395">
        <v>99</v>
      </c>
      <c r="E1567" s="395">
        <v>99</v>
      </c>
      <c r="F1567" s="395">
        <v>99</v>
      </c>
      <c r="G1567" s="395">
        <v>99</v>
      </c>
      <c r="H1567" s="395">
        <v>99</v>
      </c>
      <c r="I1567" s="395">
        <v>99</v>
      </c>
      <c r="J1567" s="395">
        <v>999</v>
      </c>
      <c r="K1567" s="395">
        <v>99</v>
      </c>
      <c r="L1567" s="395">
        <v>99</v>
      </c>
      <c r="M1567" s="395">
        <v>99</v>
      </c>
      <c r="N1567" s="395">
        <v>85</v>
      </c>
      <c r="O1567" s="395">
        <v>99</v>
      </c>
      <c r="P1567" s="395">
        <v>9999</v>
      </c>
      <c r="Q1567" s="395">
        <v>1621</v>
      </c>
      <c r="R1567" s="395">
        <v>142388</v>
      </c>
      <c r="S1567" s="395">
        <v>142200</v>
      </c>
      <c r="T1567" s="395">
        <v>4.1054653482035004</v>
      </c>
      <c r="U1567" s="395">
        <v>60.583199718706048</v>
      </c>
      <c r="V1567" s="395">
        <v>93.347023327893041</v>
      </c>
      <c r="W1567" s="395">
        <v>86.045579606190444</v>
      </c>
      <c r="X1567" s="395">
        <v>1.7866674157934661</v>
      </c>
      <c r="Y1567" s="395">
        <v>3.5733348315869322</v>
      </c>
      <c r="Z1567" s="395">
        <v>0</v>
      </c>
      <c r="AA1567" s="395">
        <v>0.56197732734538042</v>
      </c>
      <c r="AB1567" s="395">
        <v>2.3761319963146037</v>
      </c>
      <c r="AC1567" s="395">
        <v>-2.1086752840063379</v>
      </c>
      <c r="AD1567" s="395">
        <v>9.6522261983767397</v>
      </c>
      <c r="AE1567" s="395">
        <v>9.7942365950930554</v>
      </c>
      <c r="AF1567" s="395">
        <v>1828</v>
      </c>
      <c r="AG1567" s="395">
        <v>1</v>
      </c>
      <c r="AH1567" s="395">
        <v>0</v>
      </c>
      <c r="AI1567" s="395">
        <v>475</v>
      </c>
      <c r="AJ1567" s="395">
        <v>6981</v>
      </c>
      <c r="AK1567" s="395">
        <v>1643</v>
      </c>
      <c r="AL1567" s="395">
        <v>10812</v>
      </c>
      <c r="AM1567" s="395">
        <v>2</v>
      </c>
      <c r="AN1567" s="395">
        <v>1876</v>
      </c>
      <c r="AO1567" s="395">
        <v>1334</v>
      </c>
      <c r="AP1567" s="395">
        <v>816</v>
      </c>
    </row>
    <row r="1568" spans="1:42">
      <c r="A1568" s="395">
        <v>11</v>
      </c>
      <c r="B1568" s="395">
        <v>61</v>
      </c>
      <c r="C1568" s="395">
        <v>2022</v>
      </c>
      <c r="D1568" s="395">
        <v>99</v>
      </c>
      <c r="E1568" s="395">
        <v>99</v>
      </c>
      <c r="F1568" s="395">
        <v>99</v>
      </c>
      <c r="G1568" s="395">
        <v>99</v>
      </c>
      <c r="H1568" s="395">
        <v>99</v>
      </c>
      <c r="I1568" s="395">
        <v>99</v>
      </c>
      <c r="J1568" s="395">
        <v>999</v>
      </c>
      <c r="K1568" s="395">
        <v>99</v>
      </c>
      <c r="L1568" s="395">
        <v>99</v>
      </c>
      <c r="M1568" s="395">
        <v>99</v>
      </c>
      <c r="N1568" s="395">
        <v>87</v>
      </c>
      <c r="O1568" s="395">
        <v>99</v>
      </c>
      <c r="P1568" s="395">
        <v>9999</v>
      </c>
      <c r="Q1568" s="395">
        <v>1698</v>
      </c>
      <c r="R1568" s="395">
        <v>200116</v>
      </c>
      <c r="S1568" s="395">
        <v>199859</v>
      </c>
      <c r="T1568" s="395">
        <v>4.5537138459693365</v>
      </c>
      <c r="U1568" s="395">
        <v>60.363646370691349</v>
      </c>
      <c r="V1568" s="395">
        <v>96.023342068292621</v>
      </c>
      <c r="W1568" s="395">
        <v>88.515450092313458</v>
      </c>
      <c r="X1568" s="395">
        <v>1.7180035579363964</v>
      </c>
      <c r="Y1568" s="395">
        <v>3.4360071158727927</v>
      </c>
      <c r="Z1568" s="395">
        <v>0</v>
      </c>
      <c r="AA1568" s="395">
        <v>0.8624850582967919</v>
      </c>
      <c r="AB1568" s="395">
        <v>2.4303906761127956</v>
      </c>
      <c r="AC1568" s="395">
        <v>-2.8955397670984873</v>
      </c>
      <c r="AD1568" s="395">
        <v>13.565503398561397</v>
      </c>
      <c r="AE1568" s="395">
        <v>14.160716305027488</v>
      </c>
      <c r="AF1568" s="395">
        <v>2433</v>
      </c>
      <c r="AG1568" s="395">
        <v>4</v>
      </c>
      <c r="AH1568" s="395">
        <v>0</v>
      </c>
      <c r="AI1568" s="395">
        <v>589</v>
      </c>
      <c r="AJ1568" s="395">
        <v>9585</v>
      </c>
      <c r="AK1568" s="395">
        <v>2149</v>
      </c>
      <c r="AL1568" s="395">
        <v>14569</v>
      </c>
      <c r="AM1568" s="395">
        <v>5</v>
      </c>
      <c r="AN1568" s="395">
        <v>2556</v>
      </c>
      <c r="AO1568" s="395">
        <v>1990</v>
      </c>
      <c r="AP1568" s="395">
        <v>837</v>
      </c>
    </row>
    <row r="1569" spans="1:42">
      <c r="A1569" s="395">
        <v>11</v>
      </c>
      <c r="B1569" s="395">
        <v>62</v>
      </c>
      <c r="C1569" s="395">
        <v>2022</v>
      </c>
      <c r="D1569" s="395">
        <v>99</v>
      </c>
      <c r="E1569" s="395">
        <v>99</v>
      </c>
      <c r="F1569" s="395">
        <v>99</v>
      </c>
      <c r="G1569" s="395">
        <v>99</v>
      </c>
      <c r="H1569" s="395">
        <v>99</v>
      </c>
      <c r="I1569" s="395">
        <v>99</v>
      </c>
      <c r="J1569" s="395">
        <v>999</v>
      </c>
      <c r="K1569" s="395">
        <v>99</v>
      </c>
      <c r="L1569" s="395">
        <v>99</v>
      </c>
      <c r="M1569" s="395">
        <v>99</v>
      </c>
      <c r="N1569" s="395">
        <v>90</v>
      </c>
      <c r="O1569" s="395">
        <v>99</v>
      </c>
      <c r="P1569" s="395">
        <v>9999</v>
      </c>
      <c r="Q1569" s="395">
        <v>1761</v>
      </c>
      <c r="R1569" s="395">
        <v>240324</v>
      </c>
      <c r="S1569" s="395">
        <v>239935</v>
      </c>
      <c r="T1569" s="395">
        <v>5.2765225279206405</v>
      </c>
      <c r="U1569" s="395">
        <v>60.02026382145165</v>
      </c>
      <c r="V1569" s="395">
        <v>100.15548441805468</v>
      </c>
      <c r="W1569" s="395">
        <v>92.293842624043265</v>
      </c>
      <c r="X1569" s="395">
        <v>1.896190143306536</v>
      </c>
      <c r="Y1569" s="395">
        <v>3.792380286613072</v>
      </c>
      <c r="Z1569" s="395">
        <v>0</v>
      </c>
      <c r="AA1569" s="395">
        <v>1.4267362531411121</v>
      </c>
      <c r="AB1569" s="395">
        <v>2.507665101142424</v>
      </c>
      <c r="AC1569" s="395">
        <v>-4.7673577416619004</v>
      </c>
      <c r="AD1569" s="395">
        <v>16.291131337603534</v>
      </c>
      <c r="AE1569" s="395">
        <v>17.72591908663178</v>
      </c>
      <c r="AF1569" s="395">
        <v>2810</v>
      </c>
      <c r="AG1569" s="395">
        <v>2</v>
      </c>
      <c r="AH1569" s="395">
        <v>0</v>
      </c>
      <c r="AI1569" s="395">
        <v>663</v>
      </c>
      <c r="AJ1569" s="395">
        <v>11302</v>
      </c>
      <c r="AK1569" s="395">
        <v>2388</v>
      </c>
      <c r="AL1569" s="395">
        <v>16518</v>
      </c>
      <c r="AM1569" s="395">
        <v>4</v>
      </c>
      <c r="AN1569" s="395">
        <v>3153</v>
      </c>
      <c r="AO1569" s="395">
        <v>2278</v>
      </c>
      <c r="AP1569" s="395">
        <v>857</v>
      </c>
    </row>
    <row r="1570" spans="1:42">
      <c r="A1570" s="395">
        <v>11</v>
      </c>
      <c r="B1570" s="395">
        <v>63</v>
      </c>
      <c r="C1570" s="395">
        <v>2022</v>
      </c>
      <c r="D1570" s="395">
        <v>99</v>
      </c>
      <c r="E1570" s="395">
        <v>99</v>
      </c>
      <c r="F1570" s="395">
        <v>99</v>
      </c>
      <c r="G1570" s="395">
        <v>99</v>
      </c>
      <c r="H1570" s="395">
        <v>99</v>
      </c>
      <c r="I1570" s="395">
        <v>99</v>
      </c>
      <c r="J1570" s="395">
        <v>999</v>
      </c>
      <c r="K1570" s="395">
        <v>99</v>
      </c>
      <c r="L1570" s="395">
        <v>99</v>
      </c>
      <c r="M1570" s="395">
        <v>99</v>
      </c>
      <c r="N1570" s="395">
        <v>95</v>
      </c>
      <c r="O1570" s="395">
        <v>99</v>
      </c>
      <c r="P1570" s="395">
        <v>9999</v>
      </c>
      <c r="Q1570" s="395">
        <v>1745</v>
      </c>
      <c r="R1570" s="395">
        <v>114654</v>
      </c>
      <c r="S1570" s="395">
        <v>114379</v>
      </c>
      <c r="T1570" s="395">
        <v>6.2029671882359079</v>
      </c>
      <c r="U1570" s="395">
        <v>59.583131518897687</v>
      </c>
      <c r="V1570" s="395">
        <v>105.53573033606216</v>
      </c>
      <c r="W1570" s="395">
        <v>97.175310677658302</v>
      </c>
      <c r="X1570" s="395">
        <v>2.3409562684250003</v>
      </c>
      <c r="Y1570" s="395">
        <v>4.6819125368500005</v>
      </c>
      <c r="Z1570" s="395">
        <v>0</v>
      </c>
      <c r="AA1570" s="395">
        <v>1.4064586942703421</v>
      </c>
      <c r="AB1570" s="395">
        <v>2.6393051415839142</v>
      </c>
      <c r="AC1570" s="395">
        <v>-5.421544608232681</v>
      </c>
      <c r="AD1570" s="395">
        <v>7.7721882641001123</v>
      </c>
      <c r="AE1570" s="395">
        <v>8.8970219730919062</v>
      </c>
      <c r="AF1570" s="395">
        <v>1466</v>
      </c>
      <c r="AG1570" s="395">
        <v>1</v>
      </c>
      <c r="AH1570" s="395">
        <v>0</v>
      </c>
      <c r="AI1570" s="395">
        <v>329</v>
      </c>
      <c r="AJ1570" s="395">
        <v>5366</v>
      </c>
      <c r="AK1570" s="395">
        <v>1103</v>
      </c>
      <c r="AL1570" s="395">
        <v>7857</v>
      </c>
      <c r="AM1570" s="395">
        <v>2</v>
      </c>
      <c r="AN1570" s="395">
        <v>1599</v>
      </c>
      <c r="AO1570" s="395">
        <v>1342</v>
      </c>
      <c r="AP1570" s="395">
        <v>847</v>
      </c>
    </row>
    <row r="1571" spans="1:42">
      <c r="A1571" s="395">
        <v>11</v>
      </c>
      <c r="B1571" s="395">
        <v>64</v>
      </c>
      <c r="C1571" s="395">
        <v>2022</v>
      </c>
      <c r="D1571" s="395">
        <v>99</v>
      </c>
      <c r="E1571" s="395">
        <v>99</v>
      </c>
      <c r="F1571" s="395">
        <v>99</v>
      </c>
      <c r="G1571" s="395">
        <v>99</v>
      </c>
      <c r="H1571" s="395">
        <v>99</v>
      </c>
      <c r="I1571" s="395">
        <v>99</v>
      </c>
      <c r="J1571" s="395">
        <v>999</v>
      </c>
      <c r="K1571" s="395">
        <v>99</v>
      </c>
      <c r="L1571" s="395">
        <v>99</v>
      </c>
      <c r="M1571" s="395">
        <v>99</v>
      </c>
      <c r="N1571" s="395">
        <v>100</v>
      </c>
      <c r="O1571" s="395">
        <v>99</v>
      </c>
      <c r="P1571" s="395">
        <v>9999</v>
      </c>
      <c r="Q1571" s="395">
        <v>1650</v>
      </c>
      <c r="R1571" s="395">
        <v>44973</v>
      </c>
      <c r="S1571" s="395">
        <v>44806</v>
      </c>
      <c r="T1571" s="395">
        <v>7.0999710937673708</v>
      </c>
      <c r="U1571" s="395">
        <v>59.10255322947819</v>
      </c>
      <c r="V1571" s="395">
        <v>111.02949424094618</v>
      </c>
      <c r="W1571" s="395">
        <v>102.09879525063688</v>
      </c>
      <c r="X1571" s="395">
        <v>2.9551063971716358</v>
      </c>
      <c r="Y1571" s="395">
        <v>5.9102127943432716</v>
      </c>
      <c r="Z1571" s="395">
        <v>0</v>
      </c>
      <c r="AA1571" s="395">
        <v>1.41318003299331</v>
      </c>
      <c r="AB1571" s="395">
        <v>2.7988149904661297</v>
      </c>
      <c r="AC1571" s="395">
        <v>-4.8440190251231723</v>
      </c>
      <c r="AD1571" s="395">
        <v>3.0486387112649753</v>
      </c>
      <c r="AE1571" s="395">
        <v>3.6618388010734368</v>
      </c>
      <c r="AF1571" s="395">
        <v>636</v>
      </c>
      <c r="AG1571" s="395">
        <v>0</v>
      </c>
      <c r="AH1571" s="395">
        <v>0</v>
      </c>
      <c r="AI1571" s="395">
        <v>135</v>
      </c>
      <c r="AJ1571" s="395">
        <v>2126</v>
      </c>
      <c r="AK1571" s="395">
        <v>441</v>
      </c>
      <c r="AL1571" s="395">
        <v>3310</v>
      </c>
      <c r="AM1571" s="395">
        <v>1</v>
      </c>
      <c r="AN1571" s="395">
        <v>740</v>
      </c>
      <c r="AO1571" s="395">
        <v>635</v>
      </c>
      <c r="AP1571" s="395">
        <v>826</v>
      </c>
    </row>
    <row r="1572" spans="1:42">
      <c r="A1572" s="395">
        <v>11</v>
      </c>
      <c r="B1572" s="395">
        <v>65</v>
      </c>
      <c r="C1572" s="395">
        <v>2022</v>
      </c>
      <c r="D1572" s="395">
        <v>99</v>
      </c>
      <c r="E1572" s="395">
        <v>99</v>
      </c>
      <c r="F1572" s="395">
        <v>99</v>
      </c>
      <c r="G1572" s="395">
        <v>99</v>
      </c>
      <c r="H1572" s="395">
        <v>99</v>
      </c>
      <c r="I1572" s="395">
        <v>99</v>
      </c>
      <c r="J1572" s="395">
        <v>999</v>
      </c>
      <c r="K1572" s="395">
        <v>99</v>
      </c>
      <c r="L1572" s="395">
        <v>99</v>
      </c>
      <c r="M1572" s="395">
        <v>99</v>
      </c>
      <c r="N1572" s="395">
        <v>105</v>
      </c>
      <c r="O1572" s="395">
        <v>99</v>
      </c>
      <c r="P1572" s="395">
        <v>9999</v>
      </c>
      <c r="Q1572" s="395">
        <v>1445</v>
      </c>
      <c r="R1572" s="395">
        <v>15954</v>
      </c>
      <c r="S1572" s="395">
        <v>15882</v>
      </c>
      <c r="T1572" s="395">
        <v>7.8492541055534684</v>
      </c>
      <c r="U1572" s="395">
        <v>58.634302984510761</v>
      </c>
      <c r="V1572" s="395">
        <v>116.572271286221</v>
      </c>
      <c r="W1572" s="395">
        <v>107.10907631280702</v>
      </c>
      <c r="X1572" s="395">
        <v>3.622915883164096</v>
      </c>
      <c r="Y1572" s="395">
        <v>7.2458317663281919</v>
      </c>
      <c r="Z1572" s="395">
        <v>0</v>
      </c>
      <c r="AA1572" s="395">
        <v>1.4117172104494169</v>
      </c>
      <c r="AB1572" s="395">
        <v>2.9881606593870882</v>
      </c>
      <c r="AC1572" s="395">
        <v>-5.5432214083147278</v>
      </c>
      <c r="AD1572" s="395">
        <v>1.0814929401979283</v>
      </c>
      <c r="AE1572" s="395">
        <v>1.3616763540509704</v>
      </c>
      <c r="AF1572" s="395">
        <v>292</v>
      </c>
      <c r="AG1572" s="395">
        <v>1</v>
      </c>
      <c r="AH1572" s="395">
        <v>0</v>
      </c>
      <c r="AI1572" s="395">
        <v>74</v>
      </c>
      <c r="AJ1572" s="395">
        <v>766</v>
      </c>
      <c r="AK1572" s="395">
        <v>153</v>
      </c>
      <c r="AL1572" s="395">
        <v>1200</v>
      </c>
      <c r="AM1572" s="395">
        <v>2</v>
      </c>
      <c r="AN1572" s="395">
        <v>326</v>
      </c>
      <c r="AO1572" s="395">
        <v>314</v>
      </c>
      <c r="AP1572" s="395">
        <v>765</v>
      </c>
    </row>
    <row r="1573" spans="1:42">
      <c r="A1573" s="395">
        <v>11</v>
      </c>
      <c r="B1573" s="395">
        <v>66</v>
      </c>
      <c r="C1573" s="395">
        <v>2022</v>
      </c>
      <c r="D1573" s="395">
        <v>99</v>
      </c>
      <c r="E1573" s="395">
        <v>99</v>
      </c>
      <c r="F1573" s="395">
        <v>99</v>
      </c>
      <c r="G1573" s="395">
        <v>99</v>
      </c>
      <c r="H1573" s="395">
        <v>99</v>
      </c>
      <c r="I1573" s="395">
        <v>99</v>
      </c>
      <c r="J1573" s="395">
        <v>999</v>
      </c>
      <c r="K1573" s="395">
        <v>99</v>
      </c>
      <c r="L1573" s="395">
        <v>99</v>
      </c>
      <c r="M1573" s="395">
        <v>99</v>
      </c>
      <c r="N1573" s="395">
        <v>110</v>
      </c>
      <c r="O1573" s="395">
        <v>99</v>
      </c>
      <c r="P1573" s="395">
        <v>9999</v>
      </c>
      <c r="Q1573" s="395">
        <v>1104</v>
      </c>
      <c r="R1573" s="395">
        <v>6182</v>
      </c>
      <c r="S1573" s="395">
        <v>6145</v>
      </c>
      <c r="T1573" s="395">
        <v>8.3083144613393767</v>
      </c>
      <c r="U1573" s="395">
        <v>58.260699755899111</v>
      </c>
      <c r="V1573" s="395">
        <v>122.25718484405871</v>
      </c>
      <c r="W1573" s="395">
        <v>112.16796419853544</v>
      </c>
      <c r="X1573" s="395">
        <v>4.0925266903914599</v>
      </c>
      <c r="Y1573" s="395">
        <v>8.1850533807829198</v>
      </c>
      <c r="Z1573" s="395">
        <v>0</v>
      </c>
      <c r="AA1573" s="395">
        <v>1.447812447790535</v>
      </c>
      <c r="AB1573" s="395">
        <v>3.2133863365510775</v>
      </c>
      <c r="AC1573" s="395">
        <v>-2.2398871671779448</v>
      </c>
      <c r="AD1573" s="395">
        <v>0.41906665139172561</v>
      </c>
      <c r="AE1573" s="395">
        <v>0.55173832873183404</v>
      </c>
      <c r="AF1573" s="395">
        <v>159</v>
      </c>
      <c r="AG1573" s="395">
        <v>0</v>
      </c>
      <c r="AH1573" s="395">
        <v>0</v>
      </c>
      <c r="AI1573" s="395">
        <v>34</v>
      </c>
      <c r="AJ1573" s="395">
        <v>292</v>
      </c>
      <c r="AK1573" s="395">
        <v>57</v>
      </c>
      <c r="AL1573" s="395">
        <v>479</v>
      </c>
      <c r="AM1573" s="395">
        <v>0</v>
      </c>
      <c r="AN1573" s="395">
        <v>199</v>
      </c>
      <c r="AO1573" s="395">
        <v>157</v>
      </c>
      <c r="AP1573" s="395">
        <v>650</v>
      </c>
    </row>
    <row r="1574" spans="1:42">
      <c r="A1574" s="395">
        <v>11</v>
      </c>
      <c r="B1574" s="395">
        <v>67</v>
      </c>
      <c r="C1574" s="395">
        <v>2022</v>
      </c>
      <c r="D1574" s="395">
        <v>99</v>
      </c>
      <c r="E1574" s="395">
        <v>99</v>
      </c>
      <c r="F1574" s="395">
        <v>99</v>
      </c>
      <c r="G1574" s="395">
        <v>99</v>
      </c>
      <c r="H1574" s="395">
        <v>99</v>
      </c>
      <c r="I1574" s="395">
        <v>99</v>
      </c>
      <c r="J1574" s="395">
        <v>999</v>
      </c>
      <c r="K1574" s="395">
        <v>99</v>
      </c>
      <c r="L1574" s="395">
        <v>99</v>
      </c>
      <c r="M1574" s="395">
        <v>99</v>
      </c>
      <c r="N1574" s="395">
        <v>115</v>
      </c>
      <c r="O1574" s="395">
        <v>99</v>
      </c>
      <c r="P1574" s="395">
        <v>9999</v>
      </c>
      <c r="Q1574" s="395">
        <v>792</v>
      </c>
      <c r="R1574" s="395">
        <v>2921</v>
      </c>
      <c r="S1574" s="395">
        <v>2893</v>
      </c>
      <c r="T1574" s="395">
        <v>8.386853817185898</v>
      </c>
      <c r="U1574" s="395">
        <v>57.942965779467691</v>
      </c>
      <c r="V1574" s="395">
        <v>128.28622082143204</v>
      </c>
      <c r="W1574" s="395">
        <v>117.27288973384016</v>
      </c>
      <c r="X1574" s="395">
        <v>3.7658336186237578</v>
      </c>
      <c r="Y1574" s="395">
        <v>7.5316672372475155</v>
      </c>
      <c r="Z1574" s="395">
        <v>0</v>
      </c>
      <c r="AA1574" s="395">
        <v>1.4543907611124851</v>
      </c>
      <c r="AB1574" s="395">
        <v>3.4672727639313323</v>
      </c>
      <c r="AC1574" s="395">
        <v>-2.7120464718588169</v>
      </c>
      <c r="AD1574" s="395">
        <v>0.19800933172358953</v>
      </c>
      <c r="AE1574" s="395">
        <v>0.27157418854309623</v>
      </c>
      <c r="AF1574" s="395">
        <v>68</v>
      </c>
      <c r="AG1574" s="395">
        <v>0</v>
      </c>
      <c r="AH1574" s="395">
        <v>0</v>
      </c>
      <c r="AI1574" s="395">
        <v>19</v>
      </c>
      <c r="AJ1574" s="395">
        <v>126</v>
      </c>
      <c r="AK1574" s="395">
        <v>28</v>
      </c>
      <c r="AL1574" s="395">
        <v>245</v>
      </c>
      <c r="AM1574" s="395">
        <v>1</v>
      </c>
      <c r="AN1574" s="395">
        <v>105</v>
      </c>
      <c r="AO1574" s="395">
        <v>76</v>
      </c>
      <c r="AP1574" s="395">
        <v>558</v>
      </c>
    </row>
    <row r="1575" spans="1:42">
      <c r="A1575" s="395">
        <v>11</v>
      </c>
      <c r="B1575" s="395">
        <v>68</v>
      </c>
      <c r="C1575" s="395">
        <v>2022</v>
      </c>
      <c r="D1575" s="395">
        <v>99</v>
      </c>
      <c r="E1575" s="395">
        <v>99</v>
      </c>
      <c r="F1575" s="395">
        <v>99</v>
      </c>
      <c r="G1575" s="395">
        <v>99</v>
      </c>
      <c r="H1575" s="395">
        <v>99</v>
      </c>
      <c r="I1575" s="395">
        <v>99</v>
      </c>
      <c r="J1575" s="395">
        <v>999</v>
      </c>
      <c r="K1575" s="395">
        <v>99</v>
      </c>
      <c r="L1575" s="395">
        <v>99</v>
      </c>
      <c r="M1575" s="395">
        <v>99</v>
      </c>
      <c r="N1575" s="395">
        <v>120</v>
      </c>
      <c r="O1575" s="395">
        <v>99</v>
      </c>
      <c r="P1575" s="395">
        <v>9999</v>
      </c>
      <c r="Q1575" s="395">
        <v>563</v>
      </c>
      <c r="R1575" s="395">
        <v>1651</v>
      </c>
      <c r="S1575" s="395">
        <v>1631</v>
      </c>
      <c r="T1575" s="395">
        <v>8.7244094488188981</v>
      </c>
      <c r="U1575" s="395">
        <v>57.470876762722256</v>
      </c>
      <c r="V1575" s="395">
        <v>134.13630678093023</v>
      </c>
      <c r="W1575" s="395">
        <v>122.30584917228704</v>
      </c>
      <c r="X1575" s="395">
        <v>3.149606299212599</v>
      </c>
      <c r="Y1575" s="395">
        <v>6.2992125984251981</v>
      </c>
      <c r="Z1575" s="395">
        <v>0</v>
      </c>
      <c r="AA1575" s="395">
        <v>1.4390200355421536</v>
      </c>
      <c r="AB1575" s="395">
        <v>3.5687490441578218</v>
      </c>
      <c r="AC1575" s="395">
        <v>-2.343148280860313</v>
      </c>
      <c r="AD1575" s="395">
        <v>0.11191831793072451</v>
      </c>
      <c r="AE1575" s="395">
        <v>0.15967746103247757</v>
      </c>
      <c r="AF1575" s="395">
        <v>43</v>
      </c>
      <c r="AG1575" s="395">
        <v>0</v>
      </c>
      <c r="AH1575" s="395">
        <v>0</v>
      </c>
      <c r="AI1575" s="395">
        <v>15</v>
      </c>
      <c r="AJ1575" s="395">
        <v>71</v>
      </c>
      <c r="AK1575" s="395">
        <v>26</v>
      </c>
      <c r="AL1575" s="395">
        <v>127</v>
      </c>
      <c r="AM1575" s="395">
        <v>1</v>
      </c>
      <c r="AN1575" s="395">
        <v>76</v>
      </c>
      <c r="AO1575" s="395">
        <v>45</v>
      </c>
      <c r="AP1575" s="395">
        <v>450</v>
      </c>
    </row>
    <row r="1576" spans="1:42" ht="13.2" customHeight="1">
      <c r="A1576" s="395">
        <v>11</v>
      </c>
      <c r="B1576" s="395">
        <v>69</v>
      </c>
      <c r="C1576" s="395">
        <v>2022</v>
      </c>
      <c r="D1576" s="395">
        <v>99</v>
      </c>
      <c r="E1576" s="395">
        <v>99</v>
      </c>
      <c r="F1576" s="395">
        <v>99</v>
      </c>
      <c r="G1576" s="395">
        <v>99</v>
      </c>
      <c r="H1576" s="395">
        <v>99</v>
      </c>
      <c r="I1576" s="395">
        <v>99</v>
      </c>
      <c r="J1576" s="395">
        <v>999</v>
      </c>
      <c r="K1576" s="395">
        <v>99</v>
      </c>
      <c r="L1576" s="395">
        <v>99</v>
      </c>
      <c r="M1576" s="395">
        <v>99</v>
      </c>
      <c r="N1576" s="395">
        <v>125</v>
      </c>
      <c r="O1576" s="395">
        <v>99</v>
      </c>
      <c r="P1576" s="395">
        <v>9999</v>
      </c>
      <c r="Q1576" s="395">
        <v>37</v>
      </c>
      <c r="R1576" s="395">
        <v>65</v>
      </c>
      <c r="S1576" s="395">
        <v>56</v>
      </c>
      <c r="T1576" s="395">
        <v>7.9230769230769251</v>
      </c>
      <c r="U1576" s="395">
        <v>56.678571428571438</v>
      </c>
      <c r="V1576" s="395">
        <v>187.81303203838405</v>
      </c>
      <c r="W1576" s="395">
        <v>149.21785714285721</v>
      </c>
      <c r="X1576" s="395">
        <v>1.5384615384615381</v>
      </c>
      <c r="Y1576" s="395">
        <v>3.0769230769230762</v>
      </c>
      <c r="Z1576" s="395">
        <v>0</v>
      </c>
      <c r="AA1576" s="395">
        <v>95.423366985433518</v>
      </c>
      <c r="AB1576" s="395">
        <v>4.2891355391814026</v>
      </c>
      <c r="AC1576" s="395">
        <v>-1.1971199178584604</v>
      </c>
      <c r="AD1576" s="395">
        <v>4.4062329893986034E-3</v>
      </c>
      <c r="AE1576" s="395">
        <v>6.6888469082022487E-3</v>
      </c>
      <c r="AF1576" s="395">
        <v>3</v>
      </c>
      <c r="AG1576" s="395">
        <v>0</v>
      </c>
      <c r="AH1576" s="395">
        <v>0</v>
      </c>
      <c r="AI1576" s="395">
        <v>0</v>
      </c>
      <c r="AJ1576" s="395">
        <v>3</v>
      </c>
      <c r="AK1576" s="395">
        <v>1</v>
      </c>
      <c r="AL1576" s="395">
        <v>8</v>
      </c>
      <c r="AM1576" s="395">
        <v>0</v>
      </c>
      <c r="AN1576" s="395">
        <v>1</v>
      </c>
      <c r="AO1576" s="395">
        <v>1</v>
      </c>
      <c r="AP1576" s="395">
        <v>30</v>
      </c>
    </row>
    <row r="1577" spans="1:42">
      <c r="A1577" s="395">
        <v>12</v>
      </c>
      <c r="B1577" s="395">
        <v>1</v>
      </c>
      <c r="C1577" s="395">
        <v>2024</v>
      </c>
      <c r="D1577" s="395">
        <v>99</v>
      </c>
      <c r="E1577" s="395">
        <v>99</v>
      </c>
      <c r="F1577" s="395">
        <v>99</v>
      </c>
      <c r="G1577" s="395">
        <v>99</v>
      </c>
      <c r="H1577" s="395">
        <v>99</v>
      </c>
      <c r="I1577" s="395">
        <v>99</v>
      </c>
      <c r="J1577" s="395">
        <v>999</v>
      </c>
      <c r="K1577" s="395">
        <v>0</v>
      </c>
      <c r="L1577" s="395">
        <v>99</v>
      </c>
      <c r="M1577" s="395">
        <v>99</v>
      </c>
      <c r="N1577" s="395">
        <v>99</v>
      </c>
      <c r="O1577" s="395">
        <v>99</v>
      </c>
      <c r="P1577" s="395">
        <v>9999</v>
      </c>
      <c r="Q1577" s="395">
        <v>2033</v>
      </c>
      <c r="R1577" s="395">
        <v>1345490</v>
      </c>
      <c r="S1577" s="395">
        <v>1338737</v>
      </c>
      <c r="T1577" s="395">
        <v>4.3001605363101927</v>
      </c>
      <c r="U1577" s="395">
        <v>60.506631250200726</v>
      </c>
      <c r="V1577" s="395">
        <v>89.121263072487494</v>
      </c>
      <c r="W1577" s="395">
        <v>82.017202714197808</v>
      </c>
      <c r="X1577" s="395">
        <v>2.3431612275081939</v>
      </c>
      <c r="Y1577" s="395">
        <v>4.6863224550163878</v>
      </c>
      <c r="Z1577" s="395">
        <v>0</v>
      </c>
      <c r="AA1577" s="395">
        <v>8.9274386307293305</v>
      </c>
      <c r="AB1577" s="395">
        <v>2.5284612580749486</v>
      </c>
      <c r="AC1577" s="395">
        <v>-28.915502001281887</v>
      </c>
      <c r="AD1577" s="395">
        <v>90.914926510732826</v>
      </c>
      <c r="AE1577" s="395">
        <v>90.837759981161568</v>
      </c>
      <c r="AF1577" s="395">
        <v>18335</v>
      </c>
      <c r="AG1577" s="395">
        <v>5</v>
      </c>
      <c r="AH1577" s="395">
        <v>5</v>
      </c>
      <c r="AI1577" s="395">
        <v>5895</v>
      </c>
      <c r="AJ1577" s="395">
        <v>69486</v>
      </c>
      <c r="AK1577" s="395">
        <v>15205</v>
      </c>
      <c r="AL1577" s="395">
        <v>96454</v>
      </c>
      <c r="AM1577" s="395">
        <v>34</v>
      </c>
      <c r="AN1577" s="395">
        <v>15934</v>
      </c>
      <c r="AO1577" s="395">
        <v>11810</v>
      </c>
      <c r="AP1577" s="395">
        <v>846</v>
      </c>
    </row>
    <row r="1578" spans="1:42">
      <c r="A1578" s="395">
        <v>12</v>
      </c>
      <c r="B1578" s="395">
        <v>2</v>
      </c>
      <c r="C1578" s="395">
        <v>2024</v>
      </c>
      <c r="D1578" s="395">
        <v>99</v>
      </c>
      <c r="E1578" s="395">
        <v>99</v>
      </c>
      <c r="F1578" s="395">
        <v>99</v>
      </c>
      <c r="G1578" s="395">
        <v>99</v>
      </c>
      <c r="H1578" s="395">
        <v>99</v>
      </c>
      <c r="I1578" s="395">
        <v>99</v>
      </c>
      <c r="J1578" s="395">
        <v>999</v>
      </c>
      <c r="K1578" s="395">
        <v>1</v>
      </c>
      <c r="L1578" s="395">
        <v>99</v>
      </c>
      <c r="M1578" s="395">
        <v>99</v>
      </c>
      <c r="N1578" s="395">
        <v>99</v>
      </c>
      <c r="O1578" s="395">
        <v>99</v>
      </c>
      <c r="P1578" s="395">
        <v>9999</v>
      </c>
      <c r="Q1578" s="395">
        <v>294</v>
      </c>
      <c r="R1578" s="395">
        <v>55954</v>
      </c>
      <c r="S1578" s="395">
        <v>55807</v>
      </c>
      <c r="T1578" s="395">
        <v>3.8925367265968474</v>
      </c>
      <c r="U1578" s="395">
        <v>60.859533750246385</v>
      </c>
      <c r="V1578" s="395">
        <v>89.0320486401625</v>
      </c>
      <c r="W1578" s="395">
        <v>82.051791889905459</v>
      </c>
      <c r="X1578" s="395">
        <v>0</v>
      </c>
      <c r="Y1578" s="395">
        <v>0</v>
      </c>
      <c r="Z1578" s="395">
        <v>0</v>
      </c>
      <c r="AA1578" s="395">
        <v>8.7282384494227934</v>
      </c>
      <c r="AB1578" s="395">
        <v>2.7127284364415241</v>
      </c>
      <c r="AC1578" s="395">
        <v>-32.774180479642425</v>
      </c>
      <c r="AD1578" s="395">
        <v>3.7808187336818144</v>
      </c>
      <c r="AE1578" s="395">
        <v>3.7882876068005822</v>
      </c>
      <c r="AF1578" s="395">
        <v>629</v>
      </c>
      <c r="AG1578" s="395">
        <v>0</v>
      </c>
      <c r="AH1578" s="395">
        <v>0</v>
      </c>
      <c r="AI1578" s="395">
        <v>348</v>
      </c>
      <c r="AJ1578" s="395">
        <v>4047</v>
      </c>
      <c r="AK1578" s="395">
        <v>751</v>
      </c>
      <c r="AL1578" s="395">
        <v>5111</v>
      </c>
      <c r="AM1578" s="395">
        <v>0</v>
      </c>
      <c r="AN1578" s="395">
        <v>1056</v>
      </c>
      <c r="AO1578" s="395">
        <v>397</v>
      </c>
      <c r="AP1578" s="395">
        <v>133</v>
      </c>
    </row>
    <row r="1579" spans="1:42">
      <c r="A1579" s="395">
        <v>12</v>
      </c>
      <c r="B1579" s="395">
        <v>3</v>
      </c>
      <c r="C1579" s="395">
        <v>2024</v>
      </c>
      <c r="D1579" s="395">
        <v>99</v>
      </c>
      <c r="E1579" s="395">
        <v>99</v>
      </c>
      <c r="F1579" s="395">
        <v>99</v>
      </c>
      <c r="G1579" s="395">
        <v>99</v>
      </c>
      <c r="H1579" s="395">
        <v>99</v>
      </c>
      <c r="I1579" s="395">
        <v>99</v>
      </c>
      <c r="J1579" s="395">
        <v>999</v>
      </c>
      <c r="K1579" s="395">
        <v>3</v>
      </c>
      <c r="L1579" s="395">
        <v>99</v>
      </c>
      <c r="M1579" s="395">
        <v>99</v>
      </c>
      <c r="N1579" s="395">
        <v>99</v>
      </c>
      <c r="O1579" s="395">
        <v>99</v>
      </c>
      <c r="P1579" s="395">
        <v>9999</v>
      </c>
      <c r="Q1579" s="395">
        <v>158</v>
      </c>
      <c r="R1579" s="395">
        <v>16487</v>
      </c>
      <c r="S1579" s="395">
        <v>16480</v>
      </c>
      <c r="T1579" s="395">
        <v>4.9833201916661611</v>
      </c>
      <c r="U1579" s="395">
        <v>60.210315533980605</v>
      </c>
      <c r="V1579" s="395">
        <v>91.420908761004355</v>
      </c>
      <c r="W1579" s="395">
        <v>84.366802184466565</v>
      </c>
      <c r="X1579" s="395">
        <v>1.8196154546005937E-2</v>
      </c>
      <c r="Y1579" s="395">
        <v>3.6392309092011875E-2</v>
      </c>
      <c r="Z1579" s="395">
        <v>0</v>
      </c>
      <c r="AA1579" s="395">
        <v>8.2187888116915708</v>
      </c>
      <c r="AB1579" s="395">
        <v>2.7769317421279962</v>
      </c>
      <c r="AC1579" s="395">
        <v>-26.351980169824124</v>
      </c>
      <c r="AD1579" s="395">
        <v>1.1140286389214726</v>
      </c>
      <c r="AE1579" s="395">
        <v>1.1502572833685152</v>
      </c>
      <c r="AF1579" s="395">
        <v>168</v>
      </c>
      <c r="AG1579" s="395">
        <v>1</v>
      </c>
      <c r="AH1579" s="395">
        <v>0</v>
      </c>
      <c r="AI1579" s="395">
        <v>68</v>
      </c>
      <c r="AJ1579" s="395">
        <v>550</v>
      </c>
      <c r="AK1579" s="395">
        <v>107</v>
      </c>
      <c r="AL1579" s="395">
        <v>622</v>
      </c>
      <c r="AM1579" s="395">
        <v>1</v>
      </c>
      <c r="AN1579" s="395">
        <v>290</v>
      </c>
      <c r="AO1579" s="395">
        <v>110</v>
      </c>
      <c r="AP1579" s="395">
        <v>66</v>
      </c>
    </row>
    <row r="1580" spans="1:42">
      <c r="A1580" s="395">
        <v>12</v>
      </c>
      <c r="B1580" s="395">
        <v>4</v>
      </c>
      <c r="C1580" s="395">
        <v>2024</v>
      </c>
      <c r="D1580" s="395">
        <v>99</v>
      </c>
      <c r="E1580" s="395">
        <v>99</v>
      </c>
      <c r="F1580" s="395">
        <v>99</v>
      </c>
      <c r="G1580" s="395">
        <v>99</v>
      </c>
      <c r="H1580" s="395">
        <v>99</v>
      </c>
      <c r="I1580" s="395">
        <v>99</v>
      </c>
      <c r="J1580" s="395">
        <v>999</v>
      </c>
      <c r="K1580" s="395">
        <v>6</v>
      </c>
      <c r="L1580" s="395">
        <v>99</v>
      </c>
      <c r="M1580" s="395">
        <v>99</v>
      </c>
      <c r="N1580" s="395">
        <v>99</v>
      </c>
      <c r="O1580" s="395">
        <v>99</v>
      </c>
      <c r="P1580" s="395">
        <v>9999</v>
      </c>
      <c r="Q1580" s="395">
        <v>123</v>
      </c>
      <c r="R1580" s="395">
        <v>57472</v>
      </c>
      <c r="S1580" s="395">
        <v>57455</v>
      </c>
      <c r="T1580" s="395">
        <v>3.8582092149220495</v>
      </c>
      <c r="U1580" s="395">
        <v>60.714019667565928</v>
      </c>
      <c r="V1580" s="395">
        <v>89.812317011391983</v>
      </c>
      <c r="W1580" s="395">
        <v>82.885845270211234</v>
      </c>
      <c r="X1580" s="395">
        <v>1.3919821826280623E-2</v>
      </c>
      <c r="Y1580" s="395">
        <v>2.7839643652561245E-2</v>
      </c>
      <c r="Z1580" s="395">
        <v>0</v>
      </c>
      <c r="AA1580" s="395">
        <v>8.6222861691196808</v>
      </c>
      <c r="AB1580" s="395">
        <v>2.4515425841335672</v>
      </c>
      <c r="AC1580" s="395">
        <v>-30.752823217673676</v>
      </c>
      <c r="AD1580" s="395">
        <v>3.8833901823312238</v>
      </c>
      <c r="AE1580" s="395">
        <v>3.9398019990744446</v>
      </c>
      <c r="AF1580" s="395">
        <v>795</v>
      </c>
      <c r="AG1580" s="395">
        <v>0</v>
      </c>
      <c r="AH1580" s="395">
        <v>0</v>
      </c>
      <c r="AI1580" s="395">
        <v>292</v>
      </c>
      <c r="AJ1580" s="395">
        <v>1320</v>
      </c>
      <c r="AK1580" s="395">
        <v>166</v>
      </c>
      <c r="AL1580" s="395">
        <v>2241</v>
      </c>
      <c r="AM1580" s="395">
        <v>0</v>
      </c>
      <c r="AN1580" s="395">
        <v>812</v>
      </c>
      <c r="AO1580" s="395">
        <v>841</v>
      </c>
      <c r="AP1580" s="395">
        <v>54</v>
      </c>
    </row>
    <row r="1581" spans="1:42">
      <c r="A1581" s="395">
        <v>12</v>
      </c>
      <c r="B1581" s="395">
        <v>5</v>
      </c>
      <c r="C1581" s="395">
        <v>2024</v>
      </c>
      <c r="D1581" s="395">
        <v>99</v>
      </c>
      <c r="E1581" s="395">
        <v>99</v>
      </c>
      <c r="F1581" s="395">
        <v>99</v>
      </c>
      <c r="G1581" s="395">
        <v>99</v>
      </c>
      <c r="H1581" s="395">
        <v>99</v>
      </c>
      <c r="I1581" s="395">
        <v>99</v>
      </c>
      <c r="J1581" s="395">
        <v>999</v>
      </c>
      <c r="K1581" s="395">
        <v>7</v>
      </c>
      <c r="L1581" s="395">
        <v>99</v>
      </c>
      <c r="M1581" s="395">
        <v>99</v>
      </c>
      <c r="N1581" s="395">
        <v>99</v>
      </c>
      <c r="O1581" s="395">
        <v>99</v>
      </c>
      <c r="P1581" s="395">
        <v>9999</v>
      </c>
      <c r="Q1581" s="395"/>
      <c r="R1581" s="395"/>
      <c r="S1581" s="395"/>
      <c r="T1581" s="395"/>
      <c r="U1581" s="395"/>
      <c r="V1581" s="395"/>
      <c r="W1581" s="395"/>
      <c r="X1581" s="395"/>
      <c r="Y1581" s="395"/>
      <c r="Z1581" s="395"/>
      <c r="AA1581" s="395"/>
      <c r="AB1581" s="395"/>
      <c r="AC1581" s="395"/>
      <c r="AD1581" s="395"/>
      <c r="AE1581" s="395"/>
      <c r="AF1581" s="395"/>
      <c r="AG1581" s="395"/>
      <c r="AH1581" s="395"/>
      <c r="AI1581" s="395"/>
      <c r="AJ1581" s="395"/>
      <c r="AK1581" s="395"/>
      <c r="AL1581" s="395"/>
      <c r="AM1581" s="395"/>
      <c r="AN1581" s="395"/>
      <c r="AO1581" s="395"/>
      <c r="AP1581" s="395"/>
    </row>
    <row r="1582" spans="1:42">
      <c r="A1582" s="395">
        <v>12</v>
      </c>
      <c r="B1582" s="395">
        <v>6</v>
      </c>
      <c r="C1582" s="395">
        <v>2024</v>
      </c>
      <c r="D1582" s="395">
        <v>99</v>
      </c>
      <c r="E1582" s="395">
        <v>99</v>
      </c>
      <c r="F1582" s="395">
        <v>99</v>
      </c>
      <c r="G1582" s="395">
        <v>99</v>
      </c>
      <c r="H1582" s="395">
        <v>99</v>
      </c>
      <c r="I1582" s="395">
        <v>99</v>
      </c>
      <c r="J1582" s="395">
        <v>999</v>
      </c>
      <c r="K1582" s="395">
        <v>8</v>
      </c>
      <c r="L1582" s="395">
        <v>99</v>
      </c>
      <c r="M1582" s="395">
        <v>99</v>
      </c>
      <c r="N1582" s="395">
        <v>99</v>
      </c>
      <c r="O1582" s="395">
        <v>99</v>
      </c>
      <c r="P1582" s="395">
        <v>9999</v>
      </c>
      <c r="Q1582" s="395">
        <v>366</v>
      </c>
      <c r="R1582" s="395">
        <v>4515</v>
      </c>
      <c r="S1582" s="395">
        <v>3756</v>
      </c>
      <c r="T1582" s="395">
        <v>6.1264673311184961</v>
      </c>
      <c r="U1582" s="395">
        <v>58.704472843450482</v>
      </c>
      <c r="V1582" s="395">
        <v>116.28193878598837</v>
      </c>
      <c r="W1582" s="395">
        <v>90.819435569755029</v>
      </c>
      <c r="X1582" s="395">
        <v>0</v>
      </c>
      <c r="Y1582" s="395">
        <v>0</v>
      </c>
      <c r="Z1582" s="395">
        <v>0</v>
      </c>
      <c r="AA1582" s="395">
        <v>12.648782297563727</v>
      </c>
      <c r="AB1582" s="395">
        <v>3.3124464693659177</v>
      </c>
      <c r="AC1582" s="395">
        <v>-44.63241301494844</v>
      </c>
      <c r="AD1582" s="395">
        <v>0.30507911110150121</v>
      </c>
      <c r="AE1582" s="395">
        <v>0.28220881722247304</v>
      </c>
      <c r="AF1582" s="395">
        <v>36</v>
      </c>
      <c r="AG1582" s="395">
        <v>0</v>
      </c>
      <c r="AH1582" s="395">
        <v>0</v>
      </c>
      <c r="AI1582" s="395">
        <v>15</v>
      </c>
      <c r="AJ1582" s="395">
        <v>166</v>
      </c>
      <c r="AK1582" s="395">
        <v>28</v>
      </c>
      <c r="AL1582" s="395">
        <v>823</v>
      </c>
      <c r="AM1582" s="395">
        <v>0</v>
      </c>
      <c r="AN1582" s="395">
        <v>57</v>
      </c>
      <c r="AO1582" s="395">
        <v>31</v>
      </c>
      <c r="AP1582" s="395">
        <v>188</v>
      </c>
    </row>
    <row r="1583" spans="1:42">
      <c r="A1583" s="395">
        <v>12</v>
      </c>
      <c r="B1583" s="395">
        <v>7</v>
      </c>
      <c r="C1583" s="395">
        <v>2024</v>
      </c>
      <c r="D1583" s="395">
        <v>99</v>
      </c>
      <c r="E1583" s="395">
        <v>99</v>
      </c>
      <c r="F1583" s="395">
        <v>99</v>
      </c>
      <c r="G1583" s="395">
        <v>99</v>
      </c>
      <c r="H1583" s="395">
        <v>99</v>
      </c>
      <c r="I1583" s="395">
        <v>99</v>
      </c>
      <c r="J1583" s="395">
        <v>999</v>
      </c>
      <c r="K1583" s="395">
        <v>9</v>
      </c>
      <c r="L1583" s="395">
        <v>99</v>
      </c>
      <c r="M1583" s="395">
        <v>99</v>
      </c>
      <c r="N1583" s="395">
        <v>99</v>
      </c>
      <c r="O1583" s="395">
        <v>99</v>
      </c>
      <c r="P1583" s="395">
        <v>9999</v>
      </c>
      <c r="Q1583" s="395">
        <v>4</v>
      </c>
      <c r="R1583" s="395">
        <v>26</v>
      </c>
      <c r="S1583" s="395">
        <v>26</v>
      </c>
      <c r="T1583" s="395">
        <v>14</v>
      </c>
      <c r="U1583" s="395">
        <v>57.615384615384599</v>
      </c>
      <c r="V1583" s="395">
        <v>84.836236353029392</v>
      </c>
      <c r="W1583" s="395">
        <v>78.303846153846138</v>
      </c>
      <c r="X1583" s="395">
        <v>0</v>
      </c>
      <c r="Y1583" s="395">
        <v>0</v>
      </c>
      <c r="Z1583" s="395">
        <v>0</v>
      </c>
      <c r="AA1583" s="395">
        <v>11.430710347710537</v>
      </c>
      <c r="AB1583" s="395">
        <v>1.211385826771243</v>
      </c>
      <c r="AC1583" s="395">
        <v>13.120992554673878</v>
      </c>
      <c r="AD1583" s="395">
        <v>1.756823231149287E-3</v>
      </c>
      <c r="AE1583" s="395">
        <v>1.6843123723922729E-3</v>
      </c>
      <c r="AF1583" s="395">
        <v>0</v>
      </c>
      <c r="AG1583" s="395">
        <v>0</v>
      </c>
      <c r="AH1583" s="395">
        <v>0</v>
      </c>
      <c r="AI1583" s="395">
        <v>0</v>
      </c>
      <c r="AJ1583" s="395">
        <v>0</v>
      </c>
      <c r="AK1583" s="395">
        <v>0</v>
      </c>
      <c r="AL1583" s="395">
        <v>0</v>
      </c>
      <c r="AM1583" s="395">
        <v>0</v>
      </c>
      <c r="AN1583" s="395">
        <v>0</v>
      </c>
      <c r="AO1583" s="395">
        <v>0</v>
      </c>
      <c r="AP1583" s="395">
        <v>2</v>
      </c>
    </row>
    <row r="1584" spans="1:42">
      <c r="A1584" s="395">
        <v>12</v>
      </c>
      <c r="B1584" s="395">
        <v>8</v>
      </c>
      <c r="C1584" s="395">
        <v>2023</v>
      </c>
      <c r="D1584" s="395">
        <v>99</v>
      </c>
      <c r="E1584" s="395">
        <v>99</v>
      </c>
      <c r="F1584" s="395">
        <v>99</v>
      </c>
      <c r="G1584" s="395">
        <v>99</v>
      </c>
      <c r="H1584" s="395">
        <v>99</v>
      </c>
      <c r="I1584" s="395">
        <v>99</v>
      </c>
      <c r="J1584" s="395">
        <v>999</v>
      </c>
      <c r="K1584" s="395">
        <v>0</v>
      </c>
      <c r="L1584" s="395">
        <v>99</v>
      </c>
      <c r="M1584" s="395">
        <v>99</v>
      </c>
      <c r="N1584" s="395">
        <v>99</v>
      </c>
      <c r="O1584" s="395">
        <v>99</v>
      </c>
      <c r="P1584" s="395">
        <v>9999</v>
      </c>
      <c r="Q1584" s="395">
        <v>2055</v>
      </c>
      <c r="R1584" s="395">
        <v>1293469</v>
      </c>
      <c r="S1584" s="395">
        <v>1286231</v>
      </c>
      <c r="T1584" s="395">
        <v>4.1820252360126151</v>
      </c>
      <c r="U1584" s="395">
        <v>60.570073338303921</v>
      </c>
      <c r="V1584" s="395">
        <v>91.099052356284645</v>
      </c>
      <c r="W1584" s="395">
        <v>83.832153299056898</v>
      </c>
      <c r="X1584" s="395">
        <v>2.1901568572574988</v>
      </c>
      <c r="Y1584" s="395">
        <v>4.3803137145149975</v>
      </c>
      <c r="Z1584" s="395">
        <v>0</v>
      </c>
      <c r="AA1584" s="395">
        <v>9.6103073692422853</v>
      </c>
      <c r="AB1584" s="395">
        <v>2.5629548682628345</v>
      </c>
      <c r="AC1584" s="395">
        <v>-30.94017796844512</v>
      </c>
      <c r="AD1584" s="395">
        <v>87.242170780220647</v>
      </c>
      <c r="AE1584" s="395">
        <v>87.121533743602512</v>
      </c>
      <c r="AF1584" s="395">
        <v>19535</v>
      </c>
      <c r="AG1584" s="395">
        <v>11</v>
      </c>
      <c r="AH1584" s="395">
        <v>1</v>
      </c>
      <c r="AI1584" s="395">
        <v>6603</v>
      </c>
      <c r="AJ1584" s="395">
        <v>66473</v>
      </c>
      <c r="AK1584" s="395">
        <v>16744</v>
      </c>
      <c r="AL1584" s="395">
        <v>87687</v>
      </c>
      <c r="AM1584" s="395">
        <v>48</v>
      </c>
      <c r="AN1584" s="395">
        <v>17605</v>
      </c>
      <c r="AO1584" s="395">
        <v>11935</v>
      </c>
      <c r="AP1584" s="395">
        <v>899</v>
      </c>
    </row>
    <row r="1585" spans="1:42">
      <c r="A1585" s="395">
        <v>12</v>
      </c>
      <c r="B1585" s="395">
        <v>9</v>
      </c>
      <c r="C1585" s="395">
        <v>2023</v>
      </c>
      <c r="D1585" s="395">
        <v>99</v>
      </c>
      <c r="E1585" s="395">
        <v>99</v>
      </c>
      <c r="F1585" s="395">
        <v>99</v>
      </c>
      <c r="G1585" s="395">
        <v>99</v>
      </c>
      <c r="H1585" s="395">
        <v>99</v>
      </c>
      <c r="I1585" s="395">
        <v>99</v>
      </c>
      <c r="J1585" s="395">
        <v>999</v>
      </c>
      <c r="K1585" s="395">
        <v>1</v>
      </c>
      <c r="L1585" s="395">
        <v>99</v>
      </c>
      <c r="M1585" s="395">
        <v>99</v>
      </c>
      <c r="N1585" s="395">
        <v>99</v>
      </c>
      <c r="O1585" s="395">
        <v>99</v>
      </c>
      <c r="P1585" s="395">
        <v>9999</v>
      </c>
      <c r="Q1585" s="395">
        <v>338</v>
      </c>
      <c r="R1585" s="395">
        <v>83545</v>
      </c>
      <c r="S1585" s="395">
        <v>83414</v>
      </c>
      <c r="T1585" s="395">
        <v>3.842109043030701</v>
      </c>
      <c r="U1585" s="395">
        <v>60.851583667010317</v>
      </c>
      <c r="V1585" s="395">
        <v>91.553012826595321</v>
      </c>
      <c r="W1585" s="395">
        <v>84.418744335483026</v>
      </c>
      <c r="X1585" s="395">
        <v>2.3939194446106881E-3</v>
      </c>
      <c r="Y1585" s="395">
        <v>4.7878388892213762E-3</v>
      </c>
      <c r="Z1585" s="395">
        <v>0</v>
      </c>
      <c r="AA1585" s="395">
        <v>8.5906144796350645</v>
      </c>
      <c r="AB1585" s="395">
        <v>2.7108975397449342</v>
      </c>
      <c r="AC1585" s="395">
        <v>-31.337860728003466</v>
      </c>
      <c r="AD1585" s="395">
        <v>5.6349608361959458</v>
      </c>
      <c r="AE1585" s="395">
        <v>5.6894954460500511</v>
      </c>
      <c r="AF1585" s="395">
        <v>1480</v>
      </c>
      <c r="AG1585" s="395">
        <v>0</v>
      </c>
      <c r="AH1585" s="395">
        <v>0</v>
      </c>
      <c r="AI1585" s="395">
        <v>544</v>
      </c>
      <c r="AJ1585" s="395">
        <v>5392</v>
      </c>
      <c r="AK1585" s="395">
        <v>1383</v>
      </c>
      <c r="AL1585" s="395">
        <v>7840</v>
      </c>
      <c r="AM1585" s="395">
        <v>2</v>
      </c>
      <c r="AN1585" s="395">
        <v>1996</v>
      </c>
      <c r="AO1585" s="395">
        <v>809</v>
      </c>
      <c r="AP1585" s="395">
        <v>163</v>
      </c>
    </row>
    <row r="1586" spans="1:42">
      <c r="A1586" s="395">
        <v>12</v>
      </c>
      <c r="B1586" s="395">
        <v>10</v>
      </c>
      <c r="C1586" s="395">
        <v>2023</v>
      </c>
      <c r="D1586" s="395">
        <v>99</v>
      </c>
      <c r="E1586" s="395">
        <v>99</v>
      </c>
      <c r="F1586" s="395">
        <v>99</v>
      </c>
      <c r="G1586" s="395">
        <v>99</v>
      </c>
      <c r="H1586" s="395">
        <v>99</v>
      </c>
      <c r="I1586" s="395">
        <v>99</v>
      </c>
      <c r="J1586" s="395">
        <v>999</v>
      </c>
      <c r="K1586" s="395">
        <v>3</v>
      </c>
      <c r="L1586" s="395">
        <v>99</v>
      </c>
      <c r="M1586" s="395">
        <v>99</v>
      </c>
      <c r="N1586" s="395">
        <v>99</v>
      </c>
      <c r="O1586" s="395">
        <v>99</v>
      </c>
      <c r="P1586" s="395">
        <v>9999</v>
      </c>
      <c r="Q1586" s="395">
        <v>205</v>
      </c>
      <c r="R1586" s="395">
        <v>30107</v>
      </c>
      <c r="S1586" s="395">
        <v>29816</v>
      </c>
      <c r="T1586" s="395">
        <v>4.208390075397749</v>
      </c>
      <c r="U1586" s="395">
        <v>60.550409176281192</v>
      </c>
      <c r="V1586" s="395">
        <v>91.969829181275102</v>
      </c>
      <c r="W1586" s="395">
        <v>84.718622551650085</v>
      </c>
      <c r="X1586" s="395">
        <v>9.9644600923373308E-2</v>
      </c>
      <c r="Y1586" s="395">
        <v>0.19928920184674664</v>
      </c>
      <c r="Z1586" s="395">
        <v>0</v>
      </c>
      <c r="AA1586" s="395">
        <v>8.8618780226194307</v>
      </c>
      <c r="AB1586" s="395">
        <v>2.5209095730305968</v>
      </c>
      <c r="AC1586" s="395">
        <v>-33.287178784577129</v>
      </c>
      <c r="AD1586" s="395">
        <v>2.0306633059471122</v>
      </c>
      <c r="AE1586" s="395">
        <v>2.0409115528702806</v>
      </c>
      <c r="AF1586" s="395">
        <v>310</v>
      </c>
      <c r="AG1586" s="395">
        <v>1</v>
      </c>
      <c r="AH1586" s="395">
        <v>0</v>
      </c>
      <c r="AI1586" s="395">
        <v>131</v>
      </c>
      <c r="AJ1586" s="395">
        <v>1203</v>
      </c>
      <c r="AK1586" s="395">
        <v>384</v>
      </c>
      <c r="AL1586" s="395">
        <v>2647</v>
      </c>
      <c r="AM1586" s="395">
        <v>1</v>
      </c>
      <c r="AN1586" s="395">
        <v>552</v>
      </c>
      <c r="AO1586" s="395">
        <v>182</v>
      </c>
      <c r="AP1586" s="395">
        <v>93</v>
      </c>
    </row>
    <row r="1587" spans="1:42">
      <c r="A1587" s="395">
        <v>12</v>
      </c>
      <c r="B1587" s="395">
        <v>11</v>
      </c>
      <c r="C1587" s="395">
        <v>2023</v>
      </c>
      <c r="D1587" s="395">
        <v>99</v>
      </c>
      <c r="E1587" s="395">
        <v>99</v>
      </c>
      <c r="F1587" s="395">
        <v>99</v>
      </c>
      <c r="G1587" s="395">
        <v>99</v>
      </c>
      <c r="H1587" s="395">
        <v>99</v>
      </c>
      <c r="I1587" s="395">
        <v>99</v>
      </c>
      <c r="J1587" s="395">
        <v>999</v>
      </c>
      <c r="K1587" s="395">
        <v>6</v>
      </c>
      <c r="L1587" s="395">
        <v>99</v>
      </c>
      <c r="M1587" s="395">
        <v>99</v>
      </c>
      <c r="N1587" s="395">
        <v>99</v>
      </c>
      <c r="O1587" s="395">
        <v>99</v>
      </c>
      <c r="P1587" s="395">
        <v>9999</v>
      </c>
      <c r="Q1587" s="395">
        <v>136</v>
      </c>
      <c r="R1587" s="395">
        <v>71448</v>
      </c>
      <c r="S1587" s="395">
        <v>71396</v>
      </c>
      <c r="T1587" s="395">
        <v>4.034234688164819</v>
      </c>
      <c r="U1587" s="395">
        <v>60.691481315479855</v>
      </c>
      <c r="V1587" s="395">
        <v>91.79847015656253</v>
      </c>
      <c r="W1587" s="395">
        <v>84.704070536164082</v>
      </c>
      <c r="X1587" s="395">
        <v>2.7992386070988698E-3</v>
      </c>
      <c r="Y1587" s="395">
        <v>5.5984772141977395E-3</v>
      </c>
      <c r="Z1587" s="395">
        <v>0</v>
      </c>
      <c r="AA1587" s="395">
        <v>9.2266238349557508</v>
      </c>
      <c r="AB1587" s="395">
        <v>2.5603732028929764</v>
      </c>
      <c r="AC1587" s="395">
        <v>-33.401211056475148</v>
      </c>
      <c r="AD1587" s="395">
        <v>4.8190398207496337</v>
      </c>
      <c r="AE1587" s="395">
        <v>4.8862319659315796</v>
      </c>
      <c r="AF1587" s="395">
        <v>1041</v>
      </c>
      <c r="AG1587" s="395">
        <v>0</v>
      </c>
      <c r="AH1587" s="395">
        <v>0</v>
      </c>
      <c r="AI1587" s="395">
        <v>453</v>
      </c>
      <c r="AJ1587" s="395">
        <v>1662</v>
      </c>
      <c r="AK1587" s="395">
        <v>294</v>
      </c>
      <c r="AL1587" s="395">
        <v>1927</v>
      </c>
      <c r="AM1587" s="395">
        <v>0</v>
      </c>
      <c r="AN1587" s="395">
        <v>1236</v>
      </c>
      <c r="AO1587" s="395">
        <v>919</v>
      </c>
      <c r="AP1587" s="395">
        <v>58</v>
      </c>
    </row>
    <row r="1588" spans="1:42">
      <c r="A1588" s="395">
        <v>12</v>
      </c>
      <c r="B1588" s="395">
        <v>12</v>
      </c>
      <c r="C1588" s="395">
        <v>2023</v>
      </c>
      <c r="D1588" s="395">
        <v>99</v>
      </c>
      <c r="E1588" s="395">
        <v>99</v>
      </c>
      <c r="F1588" s="395">
        <v>99</v>
      </c>
      <c r="G1588" s="395">
        <v>99</v>
      </c>
      <c r="H1588" s="395">
        <v>99</v>
      </c>
      <c r="I1588" s="395">
        <v>99</v>
      </c>
      <c r="J1588" s="395">
        <v>999</v>
      </c>
      <c r="K1588" s="395">
        <v>7</v>
      </c>
      <c r="L1588" s="395">
        <v>99</v>
      </c>
      <c r="M1588" s="395">
        <v>99</v>
      </c>
      <c r="N1588" s="395">
        <v>99</v>
      </c>
      <c r="O1588" s="395">
        <v>99</v>
      </c>
      <c r="P1588" s="395">
        <v>9999</v>
      </c>
      <c r="Q1588" s="395"/>
      <c r="R1588" s="395"/>
      <c r="S1588" s="395"/>
      <c r="T1588" s="395"/>
      <c r="U1588" s="395"/>
      <c r="V1588" s="395"/>
      <c r="W1588" s="395"/>
      <c r="X1588" s="395"/>
      <c r="Y1588" s="395"/>
      <c r="Z1588" s="395"/>
      <c r="AA1588" s="395"/>
      <c r="AB1588" s="395"/>
      <c r="AC1588" s="395"/>
      <c r="AD1588" s="395"/>
      <c r="AE1588" s="395"/>
      <c r="AF1588" s="395"/>
      <c r="AG1588" s="395"/>
      <c r="AH1588" s="395"/>
      <c r="AI1588" s="395"/>
      <c r="AJ1588" s="395"/>
      <c r="AK1588" s="395"/>
      <c r="AL1588" s="395"/>
      <c r="AM1588" s="395"/>
      <c r="AN1588" s="395"/>
      <c r="AO1588" s="395"/>
      <c r="AP1588" s="395"/>
    </row>
    <row r="1589" spans="1:42">
      <c r="A1589" s="395">
        <v>12</v>
      </c>
      <c r="B1589" s="395">
        <v>13</v>
      </c>
      <c r="C1589" s="395">
        <v>2023</v>
      </c>
      <c r="D1589" s="395">
        <v>99</v>
      </c>
      <c r="E1589" s="395">
        <v>99</v>
      </c>
      <c r="F1589" s="395">
        <v>99</v>
      </c>
      <c r="G1589" s="395">
        <v>99</v>
      </c>
      <c r="H1589" s="395">
        <v>99</v>
      </c>
      <c r="I1589" s="395">
        <v>99</v>
      </c>
      <c r="J1589" s="395">
        <v>999</v>
      </c>
      <c r="K1589" s="395">
        <v>8</v>
      </c>
      <c r="L1589" s="395">
        <v>99</v>
      </c>
      <c r="M1589" s="395">
        <v>99</v>
      </c>
      <c r="N1589" s="395">
        <v>99</v>
      </c>
      <c r="O1589" s="395">
        <v>99</v>
      </c>
      <c r="P1589" s="395">
        <v>9999</v>
      </c>
      <c r="Q1589" s="395">
        <v>321</v>
      </c>
      <c r="R1589" s="395">
        <v>4050</v>
      </c>
      <c r="S1589" s="395">
        <v>3592</v>
      </c>
      <c r="T1589" s="395">
        <v>6.6511111111111116</v>
      </c>
      <c r="U1589" s="395">
        <v>58.746659242761702</v>
      </c>
      <c r="V1589" s="395">
        <v>109.50795616598317</v>
      </c>
      <c r="W1589" s="395">
        <v>90.215812917594533</v>
      </c>
      <c r="X1589" s="395">
        <v>0</v>
      </c>
      <c r="Y1589" s="395">
        <v>0</v>
      </c>
      <c r="Z1589" s="395">
        <v>0</v>
      </c>
      <c r="AA1589" s="395">
        <v>11.473045561251585</v>
      </c>
      <c r="AB1589" s="395">
        <v>3.0652454018988493</v>
      </c>
      <c r="AC1589" s="395">
        <v>-35.131629577253705</v>
      </c>
      <c r="AD1589" s="395">
        <v>0.27316525688663096</v>
      </c>
      <c r="AE1589" s="395">
        <v>0.26182729154558737</v>
      </c>
      <c r="AF1589" s="395">
        <v>40</v>
      </c>
      <c r="AG1589" s="395">
        <v>0</v>
      </c>
      <c r="AH1589" s="395">
        <v>0</v>
      </c>
      <c r="AI1589" s="395">
        <v>14</v>
      </c>
      <c r="AJ1589" s="395">
        <v>140</v>
      </c>
      <c r="AK1589" s="395">
        <v>28</v>
      </c>
      <c r="AL1589" s="395">
        <v>506</v>
      </c>
      <c r="AM1589" s="395">
        <v>0</v>
      </c>
      <c r="AN1589" s="395">
        <v>58</v>
      </c>
      <c r="AO1589" s="395">
        <v>34</v>
      </c>
      <c r="AP1589" s="395">
        <v>173</v>
      </c>
    </row>
    <row r="1590" spans="1:42">
      <c r="A1590" s="395">
        <v>12</v>
      </c>
      <c r="B1590" s="395">
        <v>14</v>
      </c>
      <c r="C1590" s="395">
        <v>2023</v>
      </c>
      <c r="D1590" s="395">
        <v>99</v>
      </c>
      <c r="E1590" s="395">
        <v>99</v>
      </c>
      <c r="F1590" s="395">
        <v>99</v>
      </c>
      <c r="G1590" s="395">
        <v>99</v>
      </c>
      <c r="H1590" s="395">
        <v>99</v>
      </c>
      <c r="I1590" s="395">
        <v>99</v>
      </c>
      <c r="J1590" s="395">
        <v>999</v>
      </c>
      <c r="K1590" s="395">
        <v>9</v>
      </c>
      <c r="L1590" s="395">
        <v>99</v>
      </c>
      <c r="M1590" s="395">
        <v>99</v>
      </c>
      <c r="N1590" s="395">
        <v>99</v>
      </c>
      <c r="O1590" s="395">
        <v>99</v>
      </c>
      <c r="P1590" s="395">
        <v>9999</v>
      </c>
      <c r="Q1590" s="395"/>
      <c r="R1590" s="395"/>
      <c r="S1590" s="395"/>
      <c r="T1590" s="395"/>
      <c r="U1590" s="395"/>
      <c r="V1590" s="395"/>
      <c r="W1590" s="395"/>
      <c r="X1590" s="395"/>
      <c r="Y1590" s="395"/>
      <c r="Z1590" s="395"/>
      <c r="AA1590" s="395"/>
      <c r="AB1590" s="395"/>
      <c r="AC1590" s="395"/>
      <c r="AD1590" s="395"/>
      <c r="AE1590" s="395"/>
      <c r="AF1590" s="395"/>
      <c r="AG1590" s="395"/>
      <c r="AH1590" s="395"/>
      <c r="AI1590" s="395"/>
      <c r="AJ1590" s="395"/>
      <c r="AK1590" s="395"/>
      <c r="AL1590" s="395"/>
      <c r="AM1590" s="395"/>
      <c r="AN1590" s="395"/>
      <c r="AO1590" s="395"/>
      <c r="AP1590" s="395"/>
    </row>
    <row r="1591" spans="1:42">
      <c r="A1591" s="395">
        <v>12</v>
      </c>
      <c r="B1591" s="395">
        <v>15</v>
      </c>
      <c r="C1591" s="395">
        <v>2022</v>
      </c>
      <c r="D1591" s="395">
        <v>99</v>
      </c>
      <c r="E1591" s="395">
        <v>99</v>
      </c>
      <c r="F1591" s="395">
        <v>99</v>
      </c>
      <c r="G1591" s="395">
        <v>99</v>
      </c>
      <c r="H1591" s="395">
        <v>99</v>
      </c>
      <c r="I1591" s="395">
        <v>99</v>
      </c>
      <c r="J1591" s="395">
        <v>999</v>
      </c>
      <c r="K1591" s="395">
        <v>0</v>
      </c>
      <c r="L1591" s="395">
        <v>99</v>
      </c>
      <c r="M1591" s="395">
        <v>99</v>
      </c>
      <c r="N1591" s="395">
        <v>99</v>
      </c>
      <c r="O1591" s="395">
        <v>99</v>
      </c>
      <c r="P1591" s="395">
        <v>9999</v>
      </c>
      <c r="Q1591" s="395">
        <v>2165</v>
      </c>
      <c r="R1591" s="395">
        <v>1259841</v>
      </c>
      <c r="S1591" s="395">
        <v>1253277</v>
      </c>
      <c r="T1591" s="395">
        <v>4.0694198712377192</v>
      </c>
      <c r="U1591" s="395">
        <v>60.62557439416824</v>
      </c>
      <c r="V1591" s="395">
        <v>92.372988403717628</v>
      </c>
      <c r="W1591" s="395">
        <v>84.994110240592818</v>
      </c>
      <c r="X1591" s="395">
        <v>2.2752871195650881</v>
      </c>
      <c r="Y1591" s="395">
        <v>4.5505742391301762</v>
      </c>
      <c r="Z1591" s="395">
        <v>0</v>
      </c>
      <c r="AA1591" s="395">
        <v>9.7295590648635226</v>
      </c>
      <c r="AB1591" s="395">
        <v>2.5294079120556638</v>
      </c>
      <c r="AC1591" s="395">
        <v>-33.36927123423132</v>
      </c>
      <c r="AD1591" s="395">
        <v>85.40235347072192</v>
      </c>
      <c r="AE1591" s="395">
        <v>85.266479396744785</v>
      </c>
      <c r="AF1591" s="395">
        <v>20158</v>
      </c>
      <c r="AG1591" s="395">
        <v>17</v>
      </c>
      <c r="AH1591" s="395">
        <v>0</v>
      </c>
      <c r="AI1591" s="395">
        <v>6926</v>
      </c>
      <c r="AJ1591" s="395">
        <v>66602</v>
      </c>
      <c r="AK1591" s="395">
        <v>15746</v>
      </c>
      <c r="AL1591" s="395">
        <v>99289</v>
      </c>
      <c r="AM1591" s="395">
        <v>34</v>
      </c>
      <c r="AN1591" s="395">
        <v>17148</v>
      </c>
      <c r="AO1591" s="395">
        <v>13189</v>
      </c>
      <c r="AP1591" s="395">
        <v>960</v>
      </c>
    </row>
    <row r="1592" spans="1:42">
      <c r="A1592" s="395">
        <v>12</v>
      </c>
      <c r="B1592" s="395">
        <v>16</v>
      </c>
      <c r="C1592" s="395">
        <v>2022</v>
      </c>
      <c r="D1592" s="395">
        <v>99</v>
      </c>
      <c r="E1592" s="395">
        <v>99</v>
      </c>
      <c r="F1592" s="395">
        <v>99</v>
      </c>
      <c r="G1592" s="395">
        <v>99</v>
      </c>
      <c r="H1592" s="395">
        <v>99</v>
      </c>
      <c r="I1592" s="395">
        <v>99</v>
      </c>
      <c r="J1592" s="395">
        <v>999</v>
      </c>
      <c r="K1592" s="395">
        <v>1</v>
      </c>
      <c r="L1592" s="395">
        <v>99</v>
      </c>
      <c r="M1592" s="395">
        <v>99</v>
      </c>
      <c r="N1592" s="395">
        <v>99</v>
      </c>
      <c r="O1592" s="395">
        <v>99</v>
      </c>
      <c r="P1592" s="395">
        <v>9999</v>
      </c>
      <c r="Q1592" s="395">
        <v>376</v>
      </c>
      <c r="R1592" s="395">
        <v>93436</v>
      </c>
      <c r="S1592" s="395">
        <v>93322</v>
      </c>
      <c r="T1592" s="395">
        <v>3.5552035617963114</v>
      </c>
      <c r="U1592" s="395">
        <v>61.042230127944087</v>
      </c>
      <c r="V1592" s="395">
        <v>92.809233204444567</v>
      </c>
      <c r="W1592" s="395">
        <v>85.597917211376327</v>
      </c>
      <c r="X1592" s="395">
        <v>9.632261655036601E-3</v>
      </c>
      <c r="Y1592" s="395">
        <v>1.9264523310073205E-2</v>
      </c>
      <c r="Z1592" s="395">
        <v>0</v>
      </c>
      <c r="AA1592" s="395">
        <v>8.9165563014158895</v>
      </c>
      <c r="AB1592" s="395">
        <v>2.7296173467870304</v>
      </c>
      <c r="AC1592" s="395">
        <v>-30.682698998575969</v>
      </c>
      <c r="AD1592" s="395">
        <v>6.3338582399607377</v>
      </c>
      <c r="AE1592" s="395">
        <v>6.3942507815446703</v>
      </c>
      <c r="AF1592" s="395">
        <v>1540</v>
      </c>
      <c r="AG1592" s="395">
        <v>0</v>
      </c>
      <c r="AH1592" s="395">
        <v>0</v>
      </c>
      <c r="AI1592" s="395">
        <v>858</v>
      </c>
      <c r="AJ1592" s="395">
        <v>6184</v>
      </c>
      <c r="AK1592" s="395">
        <v>1381</v>
      </c>
      <c r="AL1592" s="395">
        <v>9801</v>
      </c>
      <c r="AM1592" s="395">
        <v>1</v>
      </c>
      <c r="AN1592" s="395">
        <v>2270</v>
      </c>
      <c r="AO1592" s="395">
        <v>1108</v>
      </c>
      <c r="AP1592" s="395">
        <v>173</v>
      </c>
    </row>
    <row r="1593" spans="1:42">
      <c r="A1593" s="395">
        <v>12</v>
      </c>
      <c r="B1593" s="395">
        <v>17</v>
      </c>
      <c r="C1593" s="395">
        <v>2022</v>
      </c>
      <c r="D1593" s="395">
        <v>99</v>
      </c>
      <c r="E1593" s="395">
        <v>99</v>
      </c>
      <c r="F1593" s="395">
        <v>99</v>
      </c>
      <c r="G1593" s="395">
        <v>99</v>
      </c>
      <c r="H1593" s="395">
        <v>99</v>
      </c>
      <c r="I1593" s="395">
        <v>99</v>
      </c>
      <c r="J1593" s="395">
        <v>999</v>
      </c>
      <c r="K1593" s="395">
        <v>3</v>
      </c>
      <c r="L1593" s="395">
        <v>99</v>
      </c>
      <c r="M1593" s="395">
        <v>99</v>
      </c>
      <c r="N1593" s="395">
        <v>99</v>
      </c>
      <c r="O1593" s="395">
        <v>99</v>
      </c>
      <c r="P1593" s="395">
        <v>9999</v>
      </c>
      <c r="Q1593" s="395">
        <v>255</v>
      </c>
      <c r="R1593" s="395">
        <v>59269</v>
      </c>
      <c r="S1593" s="395">
        <v>59252</v>
      </c>
      <c r="T1593" s="395">
        <v>3.8916465605966009</v>
      </c>
      <c r="U1593" s="395">
        <v>60.743012894079534</v>
      </c>
      <c r="V1593" s="395">
        <v>93.520793241917602</v>
      </c>
      <c r="W1593" s="395">
        <v>86.309341456829117</v>
      </c>
      <c r="X1593" s="395">
        <v>0.22440061414904924</v>
      </c>
      <c r="Y1593" s="395">
        <v>0.44880122829809849</v>
      </c>
      <c r="Z1593" s="395">
        <v>0</v>
      </c>
      <c r="AA1593" s="395">
        <v>9.040038940666431</v>
      </c>
      <c r="AB1593" s="395">
        <v>2.4895103546987318</v>
      </c>
      <c r="AC1593" s="395">
        <v>-31.514611075079529</v>
      </c>
      <c r="AD1593" s="395">
        <v>4.0177388161333196</v>
      </c>
      <c r="AE1593" s="395">
        <v>4.093579670936335</v>
      </c>
      <c r="AF1593" s="395">
        <v>802</v>
      </c>
      <c r="AG1593" s="395">
        <v>0</v>
      </c>
      <c r="AH1593" s="395">
        <v>0</v>
      </c>
      <c r="AI1593" s="395">
        <v>340</v>
      </c>
      <c r="AJ1593" s="395">
        <v>2333</v>
      </c>
      <c r="AK1593" s="395">
        <v>563</v>
      </c>
      <c r="AL1593" s="395">
        <v>3542</v>
      </c>
      <c r="AM1593" s="395">
        <v>2</v>
      </c>
      <c r="AN1593" s="395">
        <v>1510</v>
      </c>
      <c r="AO1593" s="395">
        <v>659</v>
      </c>
      <c r="AP1593" s="395">
        <v>112</v>
      </c>
    </row>
    <row r="1594" spans="1:42">
      <c r="A1594" s="395">
        <v>12</v>
      </c>
      <c r="B1594" s="395">
        <v>18</v>
      </c>
      <c r="C1594" s="395">
        <v>2022</v>
      </c>
      <c r="D1594" s="395">
        <v>99</v>
      </c>
      <c r="E1594" s="395">
        <v>99</v>
      </c>
      <c r="F1594" s="395">
        <v>99</v>
      </c>
      <c r="G1594" s="395">
        <v>99</v>
      </c>
      <c r="H1594" s="395">
        <v>99</v>
      </c>
      <c r="I1594" s="395">
        <v>99</v>
      </c>
      <c r="J1594" s="395">
        <v>999</v>
      </c>
      <c r="K1594" s="395">
        <v>6</v>
      </c>
      <c r="L1594" s="395">
        <v>99</v>
      </c>
      <c r="M1594" s="395">
        <v>99</v>
      </c>
      <c r="N1594" s="395">
        <v>99</v>
      </c>
      <c r="O1594" s="395">
        <v>99</v>
      </c>
      <c r="P1594" s="395">
        <v>9999</v>
      </c>
      <c r="Q1594" s="395">
        <v>225</v>
      </c>
      <c r="R1594" s="395">
        <v>58179</v>
      </c>
      <c r="S1594" s="395">
        <v>58150</v>
      </c>
      <c r="T1594" s="395">
        <v>3.4317021605734026</v>
      </c>
      <c r="U1594" s="395">
        <v>60.988736027515031</v>
      </c>
      <c r="V1594" s="395">
        <v>91.992746744372411</v>
      </c>
      <c r="W1594" s="395">
        <v>84.892080309544241</v>
      </c>
      <c r="X1594" s="395">
        <v>3.9533164887674249E-2</v>
      </c>
      <c r="Y1594" s="395">
        <v>7.9066329775348498E-2</v>
      </c>
      <c r="Z1594" s="395">
        <v>0</v>
      </c>
      <c r="AA1594" s="395">
        <v>8.9992213369486347</v>
      </c>
      <c r="AB1594" s="395">
        <v>2.4457646621098394</v>
      </c>
      <c r="AC1594" s="395">
        <v>-31.308546645850495</v>
      </c>
      <c r="AD1594" s="395">
        <v>3.9438496783110977</v>
      </c>
      <c r="AE1594" s="395">
        <v>3.9514757899618096</v>
      </c>
      <c r="AF1594" s="395">
        <v>967</v>
      </c>
      <c r="AG1594" s="395">
        <v>0</v>
      </c>
      <c r="AH1594" s="395">
        <v>0</v>
      </c>
      <c r="AI1594" s="395">
        <v>392</v>
      </c>
      <c r="AJ1594" s="395">
        <v>1280</v>
      </c>
      <c r="AK1594" s="395">
        <v>241</v>
      </c>
      <c r="AL1594" s="395">
        <v>2069</v>
      </c>
      <c r="AM1594" s="395">
        <v>0</v>
      </c>
      <c r="AN1594" s="395">
        <v>730</v>
      </c>
      <c r="AO1594" s="395">
        <v>910</v>
      </c>
      <c r="AP1594" s="395">
        <v>129</v>
      </c>
    </row>
    <row r="1595" spans="1:42">
      <c r="A1595" s="395">
        <v>12</v>
      </c>
      <c r="B1595" s="395">
        <v>19</v>
      </c>
      <c r="C1595" s="395">
        <v>2022</v>
      </c>
      <c r="D1595" s="395">
        <v>99</v>
      </c>
      <c r="E1595" s="395">
        <v>99</v>
      </c>
      <c r="F1595" s="395">
        <v>99</v>
      </c>
      <c r="G1595" s="395">
        <v>99</v>
      </c>
      <c r="H1595" s="395">
        <v>99</v>
      </c>
      <c r="I1595" s="395">
        <v>99</v>
      </c>
      <c r="J1595" s="395">
        <v>999</v>
      </c>
      <c r="K1595" s="395">
        <v>7</v>
      </c>
      <c r="L1595" s="395">
        <v>99</v>
      </c>
      <c r="M1595" s="395">
        <v>99</v>
      </c>
      <c r="N1595" s="395">
        <v>99</v>
      </c>
      <c r="O1595" s="395">
        <v>99</v>
      </c>
      <c r="P1595" s="395">
        <v>9999</v>
      </c>
      <c r="Q1595" s="395"/>
      <c r="R1595" s="395"/>
      <c r="S1595" s="395"/>
      <c r="T1595" s="395"/>
      <c r="U1595" s="395"/>
      <c r="V1595" s="395"/>
      <c r="W1595" s="395"/>
      <c r="X1595" s="395"/>
      <c r="Y1595" s="395"/>
      <c r="Z1595" s="395"/>
      <c r="AA1595" s="395"/>
      <c r="AB1595" s="395"/>
      <c r="AC1595" s="395"/>
      <c r="AD1595" s="395"/>
      <c r="AE1595" s="395"/>
      <c r="AF1595" s="395"/>
      <c r="AG1595" s="395"/>
      <c r="AH1595" s="395"/>
      <c r="AI1595" s="395"/>
      <c r="AJ1595" s="395"/>
      <c r="AK1595" s="395"/>
      <c r="AL1595" s="395"/>
      <c r="AM1595" s="395"/>
      <c r="AN1595" s="395"/>
      <c r="AO1595" s="395"/>
      <c r="AP1595" s="395"/>
    </row>
    <row r="1596" spans="1:42">
      <c r="A1596" s="395">
        <v>12</v>
      </c>
      <c r="B1596" s="395">
        <v>20</v>
      </c>
      <c r="C1596" s="395">
        <v>2022</v>
      </c>
      <c r="D1596" s="395">
        <v>99</v>
      </c>
      <c r="E1596" s="395">
        <v>99</v>
      </c>
      <c r="F1596" s="395">
        <v>99</v>
      </c>
      <c r="G1596" s="395">
        <v>99</v>
      </c>
      <c r="H1596" s="395">
        <v>99</v>
      </c>
      <c r="I1596" s="395">
        <v>99</v>
      </c>
      <c r="J1596" s="395">
        <v>999</v>
      </c>
      <c r="K1596" s="395">
        <v>8</v>
      </c>
      <c r="L1596" s="395">
        <v>99</v>
      </c>
      <c r="M1596" s="395">
        <v>99</v>
      </c>
      <c r="N1596" s="395">
        <v>99</v>
      </c>
      <c r="O1596" s="395">
        <v>99</v>
      </c>
      <c r="P1596" s="395">
        <v>9999</v>
      </c>
      <c r="Q1596" s="395">
        <v>355</v>
      </c>
      <c r="R1596" s="395">
        <v>4458</v>
      </c>
      <c r="S1596" s="395">
        <v>3999</v>
      </c>
      <c r="T1596" s="395">
        <v>7.4524450426200097</v>
      </c>
      <c r="U1596" s="395">
        <v>58.217554388597144</v>
      </c>
      <c r="V1596" s="395">
        <v>109.76472991487282</v>
      </c>
      <c r="W1596" s="395">
        <v>91.911537884471116</v>
      </c>
      <c r="X1596" s="395">
        <v>0</v>
      </c>
      <c r="Y1596" s="395">
        <v>0</v>
      </c>
      <c r="Z1596" s="395">
        <v>0</v>
      </c>
      <c r="AA1596" s="395">
        <v>12.469822088795299</v>
      </c>
      <c r="AB1596" s="395">
        <v>3.2516649968582154</v>
      </c>
      <c r="AC1596" s="395">
        <v>-38.954773109117902</v>
      </c>
      <c r="AD1596" s="395">
        <v>0.30219979487290727</v>
      </c>
      <c r="AE1596" s="395">
        <v>0.29421436081240654</v>
      </c>
      <c r="AF1596" s="395">
        <v>24</v>
      </c>
      <c r="AG1596" s="395">
        <v>0</v>
      </c>
      <c r="AH1596" s="395">
        <v>0</v>
      </c>
      <c r="AI1596" s="395">
        <v>17</v>
      </c>
      <c r="AJ1596" s="395">
        <v>112</v>
      </c>
      <c r="AK1596" s="395">
        <v>20</v>
      </c>
      <c r="AL1596" s="395">
        <v>576</v>
      </c>
      <c r="AM1596" s="395">
        <v>0</v>
      </c>
      <c r="AN1596" s="395">
        <v>34</v>
      </c>
      <c r="AO1596" s="395">
        <v>11</v>
      </c>
      <c r="AP1596" s="395">
        <v>187</v>
      </c>
    </row>
    <row r="1597" spans="1:42">
      <c r="A1597" s="395">
        <v>12</v>
      </c>
      <c r="B1597" s="395">
        <v>21</v>
      </c>
      <c r="C1597" s="395">
        <v>2022</v>
      </c>
      <c r="D1597" s="395">
        <v>99</v>
      </c>
      <c r="E1597" s="395">
        <v>99</v>
      </c>
      <c r="F1597" s="395">
        <v>99</v>
      </c>
      <c r="G1597" s="395">
        <v>99</v>
      </c>
      <c r="H1597" s="395">
        <v>99</v>
      </c>
      <c r="I1597" s="395">
        <v>99</v>
      </c>
      <c r="J1597" s="395">
        <v>999</v>
      </c>
      <c r="K1597" s="395">
        <v>9</v>
      </c>
      <c r="L1597" s="395">
        <v>99</v>
      </c>
      <c r="M1597" s="395">
        <v>99</v>
      </c>
      <c r="N1597" s="395">
        <v>99</v>
      </c>
      <c r="O1597" s="395">
        <v>99</v>
      </c>
      <c r="P1597" s="395">
        <v>9999</v>
      </c>
      <c r="Q1597" s="395"/>
      <c r="R1597" s="395"/>
      <c r="S1597" s="395"/>
      <c r="T1597" s="395"/>
      <c r="U1597" s="395"/>
      <c r="V1597" s="395"/>
      <c r="W1597" s="395"/>
      <c r="X1597" s="395"/>
      <c r="Y1597" s="395"/>
      <c r="Z1597" s="395"/>
      <c r="AA1597" s="395"/>
      <c r="AB1597" s="395"/>
      <c r="AC1597" s="395"/>
      <c r="AD1597" s="395"/>
      <c r="AE1597" s="395"/>
      <c r="AF1597" s="395"/>
      <c r="AG1597" s="395"/>
      <c r="AH1597" s="395"/>
      <c r="AI1597" s="395"/>
      <c r="AJ1597" s="395"/>
      <c r="AK1597" s="395"/>
      <c r="AL1597" s="395"/>
      <c r="AM1597" s="395"/>
      <c r="AN1597" s="395"/>
      <c r="AO1597" s="395"/>
      <c r="AP1597" s="395"/>
    </row>
    <row r="1598" spans="1:42">
      <c r="A1598" s="395">
        <v>13</v>
      </c>
      <c r="B1598" s="395">
        <v>1</v>
      </c>
      <c r="C1598" s="395">
        <v>2024</v>
      </c>
      <c r="D1598" s="395">
        <v>99</v>
      </c>
      <c r="E1598" s="395">
        <v>99</v>
      </c>
      <c r="F1598" s="395">
        <v>99</v>
      </c>
      <c r="G1598" s="395">
        <v>99</v>
      </c>
      <c r="H1598" s="395">
        <v>99</v>
      </c>
      <c r="I1598" s="395">
        <v>99</v>
      </c>
      <c r="J1598" s="395">
        <v>999</v>
      </c>
      <c r="K1598" s="395">
        <v>99</v>
      </c>
      <c r="L1598" s="395">
        <v>99</v>
      </c>
      <c r="M1598" s="395">
        <v>99</v>
      </c>
      <c r="N1598" s="395">
        <v>99</v>
      </c>
      <c r="O1598" s="395">
        <v>1</v>
      </c>
      <c r="P1598" s="395">
        <v>9999</v>
      </c>
      <c r="Q1598" s="395">
        <v>119</v>
      </c>
      <c r="R1598" s="395">
        <v>105801</v>
      </c>
      <c r="S1598" s="395">
        <v>105421</v>
      </c>
      <c r="T1598" s="395">
        <v>4.2654322737970345</v>
      </c>
      <c r="U1598" s="395">
        <v>60.598704242987651</v>
      </c>
      <c r="V1598" s="395">
        <v>90.082817402521115</v>
      </c>
      <c r="W1598" s="395">
        <v>82.921495717172064</v>
      </c>
      <c r="X1598" s="395">
        <v>0.63609984782752527</v>
      </c>
      <c r="Y1598" s="395">
        <v>1.2721996956550503</v>
      </c>
      <c r="Z1598" s="395">
        <v>0</v>
      </c>
      <c r="AA1598" s="395">
        <v>7.9257865834188319</v>
      </c>
      <c r="AB1598" s="395">
        <v>2.6915357722792925</v>
      </c>
      <c r="AC1598" s="395">
        <v>-21.137843036696314</v>
      </c>
      <c r="AD1598" s="395">
        <v>7.1489867184163725</v>
      </c>
      <c r="AE1598" s="395">
        <v>7.2320339326258001</v>
      </c>
      <c r="AF1598" s="395">
        <v>1230</v>
      </c>
      <c r="AG1598" s="395">
        <v>1</v>
      </c>
      <c r="AH1598" s="395">
        <v>0</v>
      </c>
      <c r="AI1598" s="395">
        <v>460</v>
      </c>
      <c r="AJ1598" s="395">
        <v>5447</v>
      </c>
      <c r="AK1598" s="395">
        <v>1130</v>
      </c>
      <c r="AL1598" s="395">
        <v>8725</v>
      </c>
      <c r="AM1598" s="395">
        <v>3</v>
      </c>
      <c r="AN1598" s="395">
        <v>1387</v>
      </c>
      <c r="AO1598" s="395">
        <v>820</v>
      </c>
      <c r="AP1598" s="395">
        <v>46</v>
      </c>
    </row>
    <row r="1599" spans="1:42">
      <c r="A1599" s="395">
        <v>13</v>
      </c>
      <c r="B1599" s="395">
        <v>2</v>
      </c>
      <c r="C1599" s="395">
        <v>2024</v>
      </c>
      <c r="D1599" s="395">
        <v>99</v>
      </c>
      <c r="E1599" s="395">
        <v>99</v>
      </c>
      <c r="F1599" s="395">
        <v>99</v>
      </c>
      <c r="G1599" s="395">
        <v>99</v>
      </c>
      <c r="H1599" s="395">
        <v>99</v>
      </c>
      <c r="I1599" s="395">
        <v>99</v>
      </c>
      <c r="J1599" s="395">
        <v>999</v>
      </c>
      <c r="K1599" s="395">
        <v>99</v>
      </c>
      <c r="L1599" s="395">
        <v>99</v>
      </c>
      <c r="M1599" s="395">
        <v>99</v>
      </c>
      <c r="N1599" s="395">
        <v>99</v>
      </c>
      <c r="O1599" s="395">
        <v>2</v>
      </c>
      <c r="P1599" s="395">
        <v>9999</v>
      </c>
      <c r="Q1599" s="395">
        <v>86</v>
      </c>
      <c r="R1599" s="395">
        <v>52588</v>
      </c>
      <c r="S1599" s="395">
        <v>52440</v>
      </c>
      <c r="T1599" s="395">
        <v>4.2229786263025773</v>
      </c>
      <c r="U1599" s="395">
        <v>60.543287566742954</v>
      </c>
      <c r="V1599" s="395">
        <v>89.885415142973358</v>
      </c>
      <c r="W1599" s="395">
        <v>82.783078756674371</v>
      </c>
      <c r="X1599" s="395">
        <v>4.5942040009127556</v>
      </c>
      <c r="Y1599" s="395">
        <v>9.1884080018255112</v>
      </c>
      <c r="Z1599" s="395">
        <v>0</v>
      </c>
      <c r="AA1599" s="395">
        <v>8.4738807174341577</v>
      </c>
      <c r="AB1599" s="395">
        <v>2.6557212581340961</v>
      </c>
      <c r="AC1599" s="395">
        <v>-22.144883754959775</v>
      </c>
      <c r="AD1599" s="395">
        <v>3.5533776953722569</v>
      </c>
      <c r="AE1599" s="395">
        <v>3.5914552013062262</v>
      </c>
      <c r="AF1599" s="395">
        <v>634</v>
      </c>
      <c r="AG1599" s="395">
        <v>0</v>
      </c>
      <c r="AH1599" s="395">
        <v>0</v>
      </c>
      <c r="AI1599" s="395">
        <v>202</v>
      </c>
      <c r="AJ1599" s="395">
        <v>1838</v>
      </c>
      <c r="AK1599" s="395">
        <v>425</v>
      </c>
      <c r="AL1599" s="395">
        <v>2979</v>
      </c>
      <c r="AM1599" s="395">
        <v>0</v>
      </c>
      <c r="AN1599" s="395">
        <v>549</v>
      </c>
      <c r="AO1599" s="395">
        <v>347</v>
      </c>
      <c r="AP1599" s="395">
        <v>28</v>
      </c>
    </row>
    <row r="1600" spans="1:42">
      <c r="A1600" s="395">
        <v>13</v>
      </c>
      <c r="B1600" s="395">
        <v>3</v>
      </c>
      <c r="C1600" s="395">
        <v>2024</v>
      </c>
      <c r="D1600" s="395">
        <v>99</v>
      </c>
      <c r="E1600" s="395">
        <v>99</v>
      </c>
      <c r="F1600" s="395">
        <v>99</v>
      </c>
      <c r="G1600" s="395">
        <v>99</v>
      </c>
      <c r="H1600" s="395">
        <v>99</v>
      </c>
      <c r="I1600" s="395">
        <v>99</v>
      </c>
      <c r="J1600" s="395">
        <v>999</v>
      </c>
      <c r="K1600" s="395">
        <v>99</v>
      </c>
      <c r="L1600" s="395">
        <v>99</v>
      </c>
      <c r="M1600" s="395">
        <v>99</v>
      </c>
      <c r="N1600" s="395">
        <v>99</v>
      </c>
      <c r="O1600" s="395">
        <v>3</v>
      </c>
      <c r="P1600" s="395">
        <v>9999</v>
      </c>
      <c r="Q1600" s="395">
        <v>53</v>
      </c>
      <c r="R1600" s="395">
        <v>6212</v>
      </c>
      <c r="S1600" s="395">
        <v>6038</v>
      </c>
      <c r="T1600" s="395">
        <v>5.8374114616870596</v>
      </c>
      <c r="U1600" s="395">
        <v>59.757866843325608</v>
      </c>
      <c r="V1600" s="395">
        <v>89.761386624329219</v>
      </c>
      <c r="W1600" s="395">
        <v>82.035549850944236</v>
      </c>
      <c r="X1600" s="395">
        <v>10.978750804893751</v>
      </c>
      <c r="Y1600" s="395">
        <v>21.957501609787503</v>
      </c>
      <c r="Z1600" s="395">
        <v>0</v>
      </c>
      <c r="AA1600" s="395">
        <v>8.8342584584930606</v>
      </c>
      <c r="AB1600" s="395">
        <v>3.0945678218664394</v>
      </c>
      <c r="AC1600" s="395">
        <v>-21.607579524991682</v>
      </c>
      <c r="AD1600" s="395">
        <v>0.41974561199612959</v>
      </c>
      <c r="AE1600" s="395">
        <v>0.40979003989394758</v>
      </c>
      <c r="AF1600" s="395">
        <v>66</v>
      </c>
      <c r="AG1600" s="395">
        <v>0</v>
      </c>
      <c r="AH1600" s="395">
        <v>0</v>
      </c>
      <c r="AI1600" s="395">
        <v>46</v>
      </c>
      <c r="AJ1600" s="395">
        <v>180</v>
      </c>
      <c r="AK1600" s="395">
        <v>29</v>
      </c>
      <c r="AL1600" s="395">
        <v>160</v>
      </c>
      <c r="AM1600" s="395">
        <v>2</v>
      </c>
      <c r="AN1600" s="395">
        <v>63</v>
      </c>
      <c r="AO1600" s="395">
        <v>37</v>
      </c>
      <c r="AP1600" s="395">
        <v>17</v>
      </c>
    </row>
    <row r="1601" spans="1:42">
      <c r="A1601" s="395">
        <v>13</v>
      </c>
      <c r="B1601" s="395">
        <v>4</v>
      </c>
      <c r="C1601" s="395">
        <v>2024</v>
      </c>
      <c r="D1601" s="395">
        <v>99</v>
      </c>
      <c r="E1601" s="395">
        <v>99</v>
      </c>
      <c r="F1601" s="395">
        <v>99</v>
      </c>
      <c r="G1601" s="395">
        <v>99</v>
      </c>
      <c r="H1601" s="395">
        <v>99</v>
      </c>
      <c r="I1601" s="395">
        <v>99</v>
      </c>
      <c r="J1601" s="395">
        <v>999</v>
      </c>
      <c r="K1601" s="395">
        <v>99</v>
      </c>
      <c r="L1601" s="395">
        <v>99</v>
      </c>
      <c r="M1601" s="395">
        <v>99</v>
      </c>
      <c r="N1601" s="395">
        <v>99</v>
      </c>
      <c r="O1601" s="395">
        <v>4</v>
      </c>
      <c r="P1601" s="395">
        <v>9999</v>
      </c>
      <c r="Q1601" s="395">
        <v>390</v>
      </c>
      <c r="R1601" s="395">
        <v>338421</v>
      </c>
      <c r="S1601" s="395">
        <v>337308</v>
      </c>
      <c r="T1601" s="395">
        <v>4.5963873400291364</v>
      </c>
      <c r="U1601" s="395">
        <v>60.385309568702809</v>
      </c>
      <c r="V1601" s="395">
        <v>90.37457360599376</v>
      </c>
      <c r="W1601" s="395">
        <v>83.194202627865337</v>
      </c>
      <c r="X1601" s="395">
        <v>2.6091761445063995</v>
      </c>
      <c r="Y1601" s="395">
        <v>5.2183522890127989</v>
      </c>
      <c r="Z1601" s="395">
        <v>0</v>
      </c>
      <c r="AA1601" s="395">
        <v>8.1505958593757413</v>
      </c>
      <c r="AB1601" s="395">
        <v>2.6638955508162496</v>
      </c>
      <c r="AC1601" s="395">
        <v>-23.721153465023058</v>
      </c>
      <c r="AD1601" s="395">
        <v>22.867149027260496</v>
      </c>
      <c r="AE1601" s="395">
        <v>23.215920165218382</v>
      </c>
      <c r="AF1601" s="395">
        <v>4409</v>
      </c>
      <c r="AG1601" s="395">
        <v>0</v>
      </c>
      <c r="AH1601" s="395">
        <v>0</v>
      </c>
      <c r="AI1601" s="395">
        <v>1397</v>
      </c>
      <c r="AJ1601" s="395">
        <v>14704</v>
      </c>
      <c r="AK1601" s="395">
        <v>3043</v>
      </c>
      <c r="AL1601" s="395">
        <v>13126</v>
      </c>
      <c r="AM1601" s="395">
        <v>10</v>
      </c>
      <c r="AN1601" s="395">
        <v>4014</v>
      </c>
      <c r="AO1601" s="395">
        <v>3147</v>
      </c>
      <c r="AP1601" s="395">
        <v>167</v>
      </c>
    </row>
    <row r="1602" spans="1:42">
      <c r="A1602" s="395">
        <v>13</v>
      </c>
      <c r="B1602" s="395">
        <v>5</v>
      </c>
      <c r="C1602" s="395">
        <v>2024</v>
      </c>
      <c r="D1602" s="395">
        <v>99</v>
      </c>
      <c r="E1602" s="395">
        <v>99</v>
      </c>
      <c r="F1602" s="395">
        <v>99</v>
      </c>
      <c r="G1602" s="395">
        <v>99</v>
      </c>
      <c r="H1602" s="395">
        <v>99</v>
      </c>
      <c r="I1602" s="395">
        <v>99</v>
      </c>
      <c r="J1602" s="395">
        <v>999</v>
      </c>
      <c r="K1602" s="395">
        <v>99</v>
      </c>
      <c r="L1602" s="395">
        <v>99</v>
      </c>
      <c r="M1602" s="395">
        <v>99</v>
      </c>
      <c r="N1602" s="395">
        <v>99</v>
      </c>
      <c r="O1602" s="395">
        <v>7</v>
      </c>
      <c r="P1602" s="395">
        <v>9999</v>
      </c>
      <c r="Q1602" s="395">
        <v>119</v>
      </c>
      <c r="R1602" s="395">
        <v>93486</v>
      </c>
      <c r="S1602" s="395">
        <v>93110</v>
      </c>
      <c r="T1602" s="395">
        <v>4.6791605160130931</v>
      </c>
      <c r="U1602" s="395">
        <v>60.325238964665445</v>
      </c>
      <c r="V1602" s="395">
        <v>89.646078514992496</v>
      </c>
      <c r="W1602" s="395">
        <v>82.497833745032722</v>
      </c>
      <c r="X1602" s="395">
        <v>2.0388079498534535</v>
      </c>
      <c r="Y1602" s="395">
        <v>4.077615899706907</v>
      </c>
      <c r="Z1602" s="395">
        <v>0</v>
      </c>
      <c r="AA1602" s="395">
        <v>9.5737863997447867</v>
      </c>
      <c r="AB1602" s="395">
        <v>2.7598424999169255</v>
      </c>
      <c r="AC1602" s="395">
        <v>-25.967840303116581</v>
      </c>
      <c r="AD1602" s="395">
        <v>6.3168606379700867</v>
      </c>
      <c r="AE1602" s="395">
        <v>6.3548465475481741</v>
      </c>
      <c r="AF1602" s="395">
        <v>1227</v>
      </c>
      <c r="AG1602" s="395">
        <v>1</v>
      </c>
      <c r="AH1602" s="395">
        <v>0</v>
      </c>
      <c r="AI1602" s="395">
        <v>475</v>
      </c>
      <c r="AJ1602" s="395">
        <v>3570</v>
      </c>
      <c r="AK1602" s="395">
        <v>681</v>
      </c>
      <c r="AL1602" s="395">
        <v>6830</v>
      </c>
      <c r="AM1602" s="395">
        <v>2</v>
      </c>
      <c r="AN1602" s="395">
        <v>994</v>
      </c>
      <c r="AO1602" s="395">
        <v>757</v>
      </c>
      <c r="AP1602" s="395">
        <v>64</v>
      </c>
    </row>
    <row r="1603" spans="1:42">
      <c r="A1603" s="395">
        <v>13</v>
      </c>
      <c r="B1603" s="395">
        <v>6</v>
      </c>
      <c r="C1603" s="395">
        <v>2024</v>
      </c>
      <c r="D1603" s="395">
        <v>99</v>
      </c>
      <c r="E1603" s="395">
        <v>99</v>
      </c>
      <c r="F1603" s="395">
        <v>99</v>
      </c>
      <c r="G1603" s="395">
        <v>99</v>
      </c>
      <c r="H1603" s="395">
        <v>99</v>
      </c>
      <c r="I1603" s="395">
        <v>99</v>
      </c>
      <c r="J1603" s="395">
        <v>999</v>
      </c>
      <c r="K1603" s="395">
        <v>99</v>
      </c>
      <c r="L1603" s="395">
        <v>99</v>
      </c>
      <c r="M1603" s="395">
        <v>99</v>
      </c>
      <c r="N1603" s="395">
        <v>99</v>
      </c>
      <c r="O1603" s="395">
        <v>8</v>
      </c>
      <c r="P1603" s="395">
        <v>9999</v>
      </c>
      <c r="Q1603" s="395">
        <v>51</v>
      </c>
      <c r="R1603" s="395">
        <v>15576</v>
      </c>
      <c r="S1603" s="395">
        <v>15527</v>
      </c>
      <c r="T1603" s="395">
        <v>3.5653569594247561</v>
      </c>
      <c r="U1603" s="395">
        <v>60.821665485927717</v>
      </c>
      <c r="V1603" s="395">
        <v>91.61047603025456</v>
      </c>
      <c r="W1603" s="395">
        <v>84.378849745604683</v>
      </c>
      <c r="X1603" s="395">
        <v>10.111710323574732</v>
      </c>
      <c r="Y1603" s="395">
        <v>20.223420647149464</v>
      </c>
      <c r="Z1603" s="395">
        <v>0</v>
      </c>
      <c r="AA1603" s="395">
        <v>9.6150408750855192</v>
      </c>
      <c r="AB1603" s="395">
        <v>2.6079969724515446</v>
      </c>
      <c r="AC1603" s="395">
        <v>-26.377614672855156</v>
      </c>
      <c r="AD1603" s="395">
        <v>1.0524722557069732</v>
      </c>
      <c r="AE1603" s="395">
        <v>1.0838953428039864</v>
      </c>
      <c r="AF1603" s="395">
        <v>174</v>
      </c>
      <c r="AG1603" s="395">
        <v>0</v>
      </c>
      <c r="AH1603" s="395">
        <v>0</v>
      </c>
      <c r="AI1603" s="395">
        <v>58</v>
      </c>
      <c r="AJ1603" s="395">
        <v>1016</v>
      </c>
      <c r="AK1603" s="395">
        <v>129</v>
      </c>
      <c r="AL1603" s="395">
        <v>1394</v>
      </c>
      <c r="AM1603" s="395">
        <v>0</v>
      </c>
      <c r="AN1603" s="395">
        <v>230</v>
      </c>
      <c r="AO1603" s="395">
        <v>91</v>
      </c>
      <c r="AP1603" s="395">
        <v>19</v>
      </c>
    </row>
    <row r="1604" spans="1:42">
      <c r="A1604" s="395">
        <v>13</v>
      </c>
      <c r="B1604" s="395">
        <v>7</v>
      </c>
      <c r="C1604" s="395">
        <v>2024</v>
      </c>
      <c r="D1604" s="395">
        <v>99</v>
      </c>
      <c r="E1604" s="395">
        <v>99</v>
      </c>
      <c r="F1604" s="395">
        <v>99</v>
      </c>
      <c r="G1604" s="395">
        <v>99</v>
      </c>
      <c r="H1604" s="395">
        <v>99</v>
      </c>
      <c r="I1604" s="395">
        <v>99</v>
      </c>
      <c r="J1604" s="395">
        <v>999</v>
      </c>
      <c r="K1604" s="395">
        <v>99</v>
      </c>
      <c r="L1604" s="395">
        <v>99</v>
      </c>
      <c r="M1604" s="395">
        <v>99</v>
      </c>
      <c r="N1604" s="395">
        <v>99</v>
      </c>
      <c r="O1604" s="395">
        <v>9</v>
      </c>
      <c r="P1604" s="395">
        <v>9999</v>
      </c>
      <c r="Q1604" s="395">
        <v>102</v>
      </c>
      <c r="R1604" s="395">
        <v>32546</v>
      </c>
      <c r="S1604" s="395">
        <v>32294</v>
      </c>
      <c r="T1604" s="395">
        <v>4.5093098998340801</v>
      </c>
      <c r="U1604" s="395">
        <v>60.32721248529139</v>
      </c>
      <c r="V1604" s="395">
        <v>89.586270666957262</v>
      </c>
      <c r="W1604" s="395">
        <v>82.408360686195309</v>
      </c>
      <c r="X1604" s="395">
        <v>6.145148405333989E-3</v>
      </c>
      <c r="Y1604" s="395">
        <v>1.2290296810667978E-2</v>
      </c>
      <c r="Z1604" s="395">
        <v>0</v>
      </c>
      <c r="AA1604" s="395">
        <v>9.3110727037057028</v>
      </c>
      <c r="AB1604" s="395">
        <v>2.4765534923244843</v>
      </c>
      <c r="AC1604" s="395">
        <v>-29.625471331962039</v>
      </c>
      <c r="AD1604" s="395">
        <v>2.1991372646532574</v>
      </c>
      <c r="AE1604" s="395">
        <v>2.2017059313684313</v>
      </c>
      <c r="AF1604" s="395">
        <v>376</v>
      </c>
      <c r="AG1604" s="395">
        <v>0</v>
      </c>
      <c r="AH1604" s="395">
        <v>0</v>
      </c>
      <c r="AI1604" s="395">
        <v>98</v>
      </c>
      <c r="AJ1604" s="395">
        <v>368</v>
      </c>
      <c r="AK1604" s="395">
        <v>95</v>
      </c>
      <c r="AL1604" s="395">
        <v>2187</v>
      </c>
      <c r="AM1604" s="395">
        <v>1</v>
      </c>
      <c r="AN1604" s="395">
        <v>325</v>
      </c>
      <c r="AO1604" s="395">
        <v>333</v>
      </c>
      <c r="AP1604" s="395">
        <v>29</v>
      </c>
    </row>
    <row r="1605" spans="1:42">
      <c r="A1605" s="395">
        <v>13</v>
      </c>
      <c r="B1605" s="395">
        <v>8</v>
      </c>
      <c r="C1605" s="395">
        <v>2024</v>
      </c>
      <c r="D1605" s="395">
        <v>99</v>
      </c>
      <c r="E1605" s="395">
        <v>99</v>
      </c>
      <c r="F1605" s="395">
        <v>99</v>
      </c>
      <c r="G1605" s="395">
        <v>99</v>
      </c>
      <c r="H1605" s="395">
        <v>99</v>
      </c>
      <c r="I1605" s="395">
        <v>99</v>
      </c>
      <c r="J1605" s="395">
        <v>999</v>
      </c>
      <c r="K1605" s="395">
        <v>99</v>
      </c>
      <c r="L1605" s="395">
        <v>99</v>
      </c>
      <c r="M1605" s="395">
        <v>99</v>
      </c>
      <c r="N1605" s="395">
        <v>99</v>
      </c>
      <c r="O1605" s="395">
        <v>11</v>
      </c>
      <c r="P1605" s="395">
        <v>9999</v>
      </c>
      <c r="Q1605" s="395">
        <v>504</v>
      </c>
      <c r="R1605" s="395">
        <v>417592</v>
      </c>
      <c r="S1605" s="395">
        <v>413938</v>
      </c>
      <c r="T1605" s="395">
        <v>4.140797716431349</v>
      </c>
      <c r="U1605" s="395">
        <v>60.561477805854992</v>
      </c>
      <c r="V1605" s="395">
        <v>89.208800050225477</v>
      </c>
      <c r="W1605" s="395">
        <v>81.972440317148738</v>
      </c>
      <c r="X1605" s="395">
        <v>0.50168585605088245</v>
      </c>
      <c r="Y1605" s="395">
        <v>1.0033717121017649</v>
      </c>
      <c r="Z1605" s="395">
        <v>0</v>
      </c>
      <c r="AA1605" s="395">
        <v>8.7575075567777052</v>
      </c>
      <c r="AB1605" s="395">
        <v>2.4025177426088633</v>
      </c>
      <c r="AC1605" s="395">
        <v>-30.407710347640077</v>
      </c>
      <c r="AD1605" s="395">
        <v>28.216743336234341</v>
      </c>
      <c r="AE1605" s="395">
        <v>28.071741607311662</v>
      </c>
      <c r="AF1605" s="395">
        <v>5775</v>
      </c>
      <c r="AG1605" s="395">
        <v>1</v>
      </c>
      <c r="AH1605" s="395">
        <v>5</v>
      </c>
      <c r="AI1605" s="395">
        <v>1667</v>
      </c>
      <c r="AJ1605" s="395">
        <v>27773</v>
      </c>
      <c r="AK1605" s="395">
        <v>6171</v>
      </c>
      <c r="AL1605" s="395">
        <v>45201</v>
      </c>
      <c r="AM1605" s="395">
        <v>16</v>
      </c>
      <c r="AN1605" s="395">
        <v>4995</v>
      </c>
      <c r="AO1605" s="395">
        <v>3014</v>
      </c>
      <c r="AP1605" s="395">
        <v>224</v>
      </c>
    </row>
    <row r="1606" spans="1:42">
      <c r="A1606" s="395">
        <v>13</v>
      </c>
      <c r="B1606" s="395">
        <v>9</v>
      </c>
      <c r="C1606" s="395">
        <v>2024</v>
      </c>
      <c r="D1606" s="395">
        <v>99</v>
      </c>
      <c r="E1606" s="395">
        <v>99</v>
      </c>
      <c r="F1606" s="395">
        <v>99</v>
      </c>
      <c r="G1606" s="395">
        <v>99</v>
      </c>
      <c r="H1606" s="395">
        <v>99</v>
      </c>
      <c r="I1606" s="395">
        <v>99</v>
      </c>
      <c r="J1606" s="395">
        <v>999</v>
      </c>
      <c r="K1606" s="395">
        <v>99</v>
      </c>
      <c r="L1606" s="395">
        <v>99</v>
      </c>
      <c r="M1606" s="395">
        <v>99</v>
      </c>
      <c r="N1606" s="395">
        <v>99</v>
      </c>
      <c r="O1606" s="395">
        <v>14</v>
      </c>
      <c r="P1606" s="395">
        <v>9999</v>
      </c>
      <c r="Q1606" s="395">
        <v>135</v>
      </c>
      <c r="R1606" s="395">
        <v>48632</v>
      </c>
      <c r="S1606" s="395">
        <v>48478</v>
      </c>
      <c r="T1606" s="395">
        <v>4.0294456325053476</v>
      </c>
      <c r="U1606" s="395">
        <v>60.639424068649689</v>
      </c>
      <c r="V1606" s="395">
        <v>87.77995241231919</v>
      </c>
      <c r="W1606" s="395">
        <v>80.823687033293893</v>
      </c>
      <c r="X1606" s="395">
        <v>7.2647639414377378</v>
      </c>
      <c r="Y1606" s="395">
        <v>14.529527882875476</v>
      </c>
      <c r="Z1606" s="395">
        <v>0</v>
      </c>
      <c r="AA1606" s="395">
        <v>9.5897226466722216</v>
      </c>
      <c r="AB1606" s="395">
        <v>2.4466548902168288</v>
      </c>
      <c r="AC1606" s="395">
        <v>-38.003206152424447</v>
      </c>
      <c r="AD1606" s="395">
        <v>3.2860702837404658</v>
      </c>
      <c r="AE1606" s="395">
        <v>3.2415262965542344</v>
      </c>
      <c r="AF1606" s="395">
        <v>837</v>
      </c>
      <c r="AG1606" s="395">
        <v>1</v>
      </c>
      <c r="AH1606" s="395">
        <v>0</v>
      </c>
      <c r="AI1606" s="395">
        <v>266</v>
      </c>
      <c r="AJ1606" s="395">
        <v>3995</v>
      </c>
      <c r="AK1606" s="395">
        <v>1373</v>
      </c>
      <c r="AL1606" s="395">
        <v>5527</v>
      </c>
      <c r="AM1606" s="395">
        <v>0</v>
      </c>
      <c r="AN1606" s="395">
        <v>965</v>
      </c>
      <c r="AO1606" s="395">
        <v>394</v>
      </c>
      <c r="AP1606" s="395">
        <v>46</v>
      </c>
    </row>
    <row r="1607" spans="1:42">
      <c r="A1607" s="395">
        <v>13</v>
      </c>
      <c r="B1607" s="395">
        <v>10</v>
      </c>
      <c r="C1607" s="395">
        <v>2024</v>
      </c>
      <c r="D1607" s="395">
        <v>99</v>
      </c>
      <c r="E1607" s="395">
        <v>99</v>
      </c>
      <c r="F1607" s="395">
        <v>99</v>
      </c>
      <c r="G1607" s="395">
        <v>99</v>
      </c>
      <c r="H1607" s="395">
        <v>99</v>
      </c>
      <c r="I1607" s="395">
        <v>99</v>
      </c>
      <c r="J1607" s="395">
        <v>999</v>
      </c>
      <c r="K1607" s="395">
        <v>99</v>
      </c>
      <c r="L1607" s="395">
        <v>99</v>
      </c>
      <c r="M1607" s="395">
        <v>99</v>
      </c>
      <c r="N1607" s="395">
        <v>99</v>
      </c>
      <c r="O1607" s="395">
        <v>15</v>
      </c>
      <c r="P1607" s="395">
        <v>9999</v>
      </c>
      <c r="Q1607" s="395">
        <v>39</v>
      </c>
      <c r="R1607" s="395">
        <v>23226</v>
      </c>
      <c r="S1607" s="395">
        <v>23139</v>
      </c>
      <c r="T1607" s="395">
        <v>4.5525703952467076</v>
      </c>
      <c r="U1607" s="395">
        <v>60.383638013743024</v>
      </c>
      <c r="V1607" s="395">
        <v>88.861928548354385</v>
      </c>
      <c r="W1607" s="395">
        <v>81.799286918189921</v>
      </c>
      <c r="X1607" s="395">
        <v>3.1171962455868423</v>
      </c>
      <c r="Y1607" s="395">
        <v>6.2343924911736845</v>
      </c>
      <c r="Z1607" s="395">
        <v>0</v>
      </c>
      <c r="AA1607" s="395">
        <v>9.6096052286849698</v>
      </c>
      <c r="AB1607" s="395">
        <v>2.4104466497336889</v>
      </c>
      <c r="AC1607" s="395">
        <v>-34.487474317433957</v>
      </c>
      <c r="AD1607" s="395">
        <v>1.5693837064105125</v>
      </c>
      <c r="AE1607" s="395">
        <v>1.565886573407911</v>
      </c>
      <c r="AF1607" s="395">
        <v>349</v>
      </c>
      <c r="AG1607" s="395">
        <v>0</v>
      </c>
      <c r="AH1607" s="395">
        <v>0</v>
      </c>
      <c r="AI1607" s="395">
        <v>81</v>
      </c>
      <c r="AJ1607" s="395">
        <v>887</v>
      </c>
      <c r="AK1607" s="395">
        <v>146</v>
      </c>
      <c r="AL1607" s="395">
        <v>650</v>
      </c>
      <c r="AM1607" s="395">
        <v>0</v>
      </c>
      <c r="AN1607" s="395">
        <v>360</v>
      </c>
      <c r="AO1607" s="395">
        <v>158</v>
      </c>
      <c r="AP1607" s="395">
        <v>15</v>
      </c>
    </row>
    <row r="1608" spans="1:42" s="377" customFormat="1">
      <c r="A1608" s="395">
        <v>13</v>
      </c>
      <c r="B1608" s="395">
        <v>11</v>
      </c>
      <c r="C1608" s="395">
        <v>2024</v>
      </c>
      <c r="D1608" s="395">
        <v>99</v>
      </c>
      <c r="E1608" s="395">
        <v>99</v>
      </c>
      <c r="F1608" s="395">
        <v>99</v>
      </c>
      <c r="G1608" s="395">
        <v>99</v>
      </c>
      <c r="H1608" s="395">
        <v>99</v>
      </c>
      <c r="I1608" s="395">
        <v>99</v>
      </c>
      <c r="J1608" s="395">
        <v>999</v>
      </c>
      <c r="K1608" s="395">
        <v>99</v>
      </c>
      <c r="L1608" s="395">
        <v>99</v>
      </c>
      <c r="M1608" s="395">
        <v>99</v>
      </c>
      <c r="N1608" s="395">
        <v>99</v>
      </c>
      <c r="O1608" s="395">
        <v>16</v>
      </c>
      <c r="P1608" s="395">
        <v>9999</v>
      </c>
      <c r="Q1608" s="395">
        <v>316</v>
      </c>
      <c r="R1608" s="395">
        <v>257532</v>
      </c>
      <c r="S1608" s="395">
        <v>256484</v>
      </c>
      <c r="T1608" s="395">
        <v>4.1614440147243847</v>
      </c>
      <c r="U1608" s="395">
        <v>60.586586297780755</v>
      </c>
      <c r="V1608" s="395">
        <v>88.256651330740823</v>
      </c>
      <c r="W1608" s="395">
        <v>81.20331170755351</v>
      </c>
      <c r="X1608" s="395">
        <v>2.6035599459484646</v>
      </c>
      <c r="Y1608" s="395">
        <v>5.2071198918969293</v>
      </c>
      <c r="Z1608" s="395">
        <v>0</v>
      </c>
      <c r="AA1608" s="395">
        <v>9.5034555442533364</v>
      </c>
      <c r="AB1608" s="395">
        <v>2.4561071679904902</v>
      </c>
      <c r="AC1608" s="395">
        <v>-35.673435608744782</v>
      </c>
      <c r="AD1608" s="395">
        <v>17.401469244782231</v>
      </c>
      <c r="AE1608" s="395">
        <v>17.230592674495821</v>
      </c>
      <c r="AF1608" s="395">
        <v>3909</v>
      </c>
      <c r="AG1608" s="395">
        <v>1</v>
      </c>
      <c r="AH1608" s="395">
        <v>0</v>
      </c>
      <c r="AI1608" s="395">
        <v>1570</v>
      </c>
      <c r="AJ1608" s="395">
        <v>10094</v>
      </c>
      <c r="AK1608" s="395">
        <v>1585</v>
      </c>
      <c r="AL1608" s="395">
        <v>12061</v>
      </c>
      <c r="AM1608" s="395">
        <v>0</v>
      </c>
      <c r="AN1608" s="395">
        <v>2951</v>
      </c>
      <c r="AO1608" s="395">
        <v>3666</v>
      </c>
      <c r="AP1608" s="395">
        <v>152</v>
      </c>
    </row>
    <row r="1609" spans="1:42" s="377" customFormat="1">
      <c r="A1609" s="395">
        <v>13</v>
      </c>
      <c r="B1609" s="395">
        <v>12</v>
      </c>
      <c r="C1609" s="395">
        <v>2024</v>
      </c>
      <c r="D1609" s="395">
        <v>99</v>
      </c>
      <c r="E1609" s="395">
        <v>99</v>
      </c>
      <c r="F1609" s="395">
        <v>99</v>
      </c>
      <c r="G1609" s="395">
        <v>99</v>
      </c>
      <c r="H1609" s="395">
        <v>99</v>
      </c>
      <c r="I1609" s="395">
        <v>99</v>
      </c>
      <c r="J1609" s="395">
        <v>999</v>
      </c>
      <c r="K1609" s="395">
        <v>99</v>
      </c>
      <c r="L1609" s="395">
        <v>99</v>
      </c>
      <c r="M1609" s="395">
        <v>99</v>
      </c>
      <c r="N1609" s="395">
        <v>99</v>
      </c>
      <c r="O1609" s="395">
        <v>18</v>
      </c>
      <c r="P1609" s="395">
        <v>9999</v>
      </c>
      <c r="Q1609" s="395">
        <v>107</v>
      </c>
      <c r="R1609" s="395">
        <v>80559</v>
      </c>
      <c r="S1609" s="395">
        <v>80338</v>
      </c>
      <c r="T1609" s="395">
        <v>3.5810896361672806</v>
      </c>
      <c r="U1609" s="395">
        <v>60.849311658243906</v>
      </c>
      <c r="V1609" s="395">
        <v>86.197498801583308</v>
      </c>
      <c r="W1609" s="395">
        <v>79.41392491722398</v>
      </c>
      <c r="X1609" s="395">
        <v>2.9754589803746323</v>
      </c>
      <c r="Y1609" s="395">
        <v>5.9509179607492646</v>
      </c>
      <c r="Z1609" s="395">
        <v>0</v>
      </c>
      <c r="AA1609" s="395">
        <v>9.7303615131393517</v>
      </c>
      <c r="AB1609" s="395">
        <v>2.3907786881318902</v>
      </c>
      <c r="AC1609" s="395">
        <v>-37.405056842288602</v>
      </c>
      <c r="AD1609" s="395">
        <v>5.4433816414675151</v>
      </c>
      <c r="AE1609" s="395">
        <v>5.2781760684152976</v>
      </c>
      <c r="AF1609" s="395">
        <v>873</v>
      </c>
      <c r="AG1609" s="395">
        <v>0</v>
      </c>
      <c r="AH1609" s="395">
        <v>0</v>
      </c>
      <c r="AI1609" s="395">
        <v>270</v>
      </c>
      <c r="AJ1609" s="395">
        <v>4612</v>
      </c>
      <c r="AK1609" s="395">
        <v>1367</v>
      </c>
      <c r="AL1609" s="395">
        <v>5438</v>
      </c>
      <c r="AM1609" s="395">
        <v>1</v>
      </c>
      <c r="AN1609" s="395">
        <v>1265</v>
      </c>
      <c r="AO1609" s="395">
        <v>373</v>
      </c>
      <c r="AP1609" s="395">
        <v>46</v>
      </c>
    </row>
    <row r="1610" spans="1:42" s="377" customFormat="1">
      <c r="A1610" s="395">
        <v>13</v>
      </c>
      <c r="B1610" s="395">
        <v>13</v>
      </c>
      <c r="C1610" s="395">
        <v>2024</v>
      </c>
      <c r="D1610" s="395">
        <v>99</v>
      </c>
      <c r="E1610" s="395">
        <v>99</v>
      </c>
      <c r="F1610" s="395">
        <v>99</v>
      </c>
      <c r="G1610" s="395">
        <v>99</v>
      </c>
      <c r="H1610" s="395">
        <v>99</v>
      </c>
      <c r="I1610" s="395">
        <v>99</v>
      </c>
      <c r="J1610" s="395">
        <v>999</v>
      </c>
      <c r="K1610" s="395">
        <v>99</v>
      </c>
      <c r="L1610" s="395">
        <v>99</v>
      </c>
      <c r="M1610" s="395">
        <v>99</v>
      </c>
      <c r="N1610" s="395">
        <v>99</v>
      </c>
      <c r="O1610" s="395">
        <v>55</v>
      </c>
      <c r="P1610" s="395">
        <v>9999</v>
      </c>
      <c r="Q1610" s="395">
        <v>34</v>
      </c>
      <c r="R1610" s="395">
        <v>7743</v>
      </c>
      <c r="S1610" s="395">
        <v>7716</v>
      </c>
      <c r="T1610" s="395">
        <v>5.1136510396487154</v>
      </c>
      <c r="U1610" s="395">
        <v>60.133618455158093</v>
      </c>
      <c r="V1610" s="395">
        <v>88.548556361898534</v>
      </c>
      <c r="W1610" s="395">
        <v>81.545295489891018</v>
      </c>
      <c r="X1610" s="395">
        <v>0</v>
      </c>
      <c r="Y1610" s="395">
        <v>0</v>
      </c>
      <c r="Z1610" s="395">
        <v>0</v>
      </c>
      <c r="AA1610" s="395">
        <v>9.6976890837372665</v>
      </c>
      <c r="AB1610" s="395">
        <v>2.7498819281106957</v>
      </c>
      <c r="AC1610" s="395">
        <v>-33.738204898216793</v>
      </c>
      <c r="AD1610" s="395">
        <v>0.52319547226111263</v>
      </c>
      <c r="AE1610" s="395">
        <v>0.52054385765631594</v>
      </c>
      <c r="AF1610" s="395">
        <v>104</v>
      </c>
      <c r="AG1610" s="395">
        <v>1</v>
      </c>
      <c r="AH1610" s="395">
        <v>0</v>
      </c>
      <c r="AI1610" s="395">
        <v>28</v>
      </c>
      <c r="AJ1610" s="395">
        <v>1085</v>
      </c>
      <c r="AK1610" s="395">
        <v>83</v>
      </c>
      <c r="AL1610" s="395">
        <v>973</v>
      </c>
      <c r="AM1610" s="395">
        <v>0</v>
      </c>
      <c r="AN1610" s="395">
        <v>51</v>
      </c>
      <c r="AO1610" s="395">
        <v>52</v>
      </c>
      <c r="AP1610" s="395">
        <v>6</v>
      </c>
    </row>
    <row r="1611" spans="1:42" s="377" customFormat="1">
      <c r="A1611" s="395">
        <v>13</v>
      </c>
      <c r="B1611" s="395">
        <v>14</v>
      </c>
      <c r="C1611" s="395">
        <v>2024</v>
      </c>
      <c r="D1611" s="395">
        <v>99</v>
      </c>
      <c r="E1611" s="395">
        <v>99</v>
      </c>
      <c r="F1611" s="395">
        <v>99</v>
      </c>
      <c r="G1611" s="395">
        <v>99</v>
      </c>
      <c r="H1611" s="395">
        <v>99</v>
      </c>
      <c r="I1611" s="395">
        <v>99</v>
      </c>
      <c r="J1611" s="395">
        <v>999</v>
      </c>
      <c r="K1611" s="395">
        <v>99</v>
      </c>
      <c r="L1611" s="395">
        <v>99</v>
      </c>
      <c r="M1611" s="395">
        <v>99</v>
      </c>
      <c r="N1611" s="395">
        <v>99</v>
      </c>
      <c r="O1611" s="395">
        <v>56</v>
      </c>
      <c r="P1611" s="395">
        <v>9999</v>
      </c>
      <c r="Q1611" s="395">
        <v>1</v>
      </c>
      <c r="R1611" s="395">
        <v>30</v>
      </c>
      <c r="S1611" s="395">
        <v>30</v>
      </c>
      <c r="T1611" s="395">
        <v>0.93333333333333357</v>
      </c>
      <c r="U1611" s="395">
        <v>61.7</v>
      </c>
      <c r="V1611" s="395">
        <v>82.318526543878662</v>
      </c>
      <c r="W1611" s="395">
        <v>75.980000000000018</v>
      </c>
      <c r="X1611" s="395">
        <v>0</v>
      </c>
      <c r="Y1611" s="395">
        <v>0</v>
      </c>
      <c r="Z1611" s="395">
        <v>0</v>
      </c>
      <c r="AA1611" s="395">
        <v>8.6912753187703231</v>
      </c>
      <c r="AB1611" s="395">
        <v>1.8101565309846219</v>
      </c>
      <c r="AC1611" s="395">
        <v>-8.7038127873819224</v>
      </c>
      <c r="AD1611" s="395">
        <v>2.0271037282491764E-3</v>
      </c>
      <c r="AE1611" s="395">
        <v>1.8857613937967729E-3</v>
      </c>
      <c r="AF1611" s="395">
        <v>0</v>
      </c>
      <c r="AG1611" s="395">
        <v>0</v>
      </c>
      <c r="AH1611" s="395">
        <v>0</v>
      </c>
      <c r="AI1611" s="395">
        <v>0</v>
      </c>
      <c r="AJ1611" s="395">
        <v>0</v>
      </c>
      <c r="AK1611" s="395">
        <v>0</v>
      </c>
      <c r="AL1611" s="395">
        <v>0</v>
      </c>
      <c r="AM1611" s="395">
        <v>0</v>
      </c>
      <c r="AN1611" s="395">
        <v>0</v>
      </c>
      <c r="AO1611" s="395">
        <v>0</v>
      </c>
      <c r="AP1611" s="395">
        <v>0</v>
      </c>
    </row>
    <row r="1612" spans="1:42">
      <c r="A1612" s="395">
        <v>13</v>
      </c>
      <c r="B1612" s="395">
        <v>15</v>
      </c>
      <c r="C1612" s="395">
        <v>2023</v>
      </c>
      <c r="D1612" s="395">
        <v>99</v>
      </c>
      <c r="E1612" s="395">
        <v>99</v>
      </c>
      <c r="F1612" s="395">
        <v>99</v>
      </c>
      <c r="G1612" s="395">
        <v>99</v>
      </c>
      <c r="H1612" s="395">
        <v>99</v>
      </c>
      <c r="I1612" s="395">
        <v>99</v>
      </c>
      <c r="J1612" s="395">
        <v>999</v>
      </c>
      <c r="K1612" s="395">
        <v>99</v>
      </c>
      <c r="L1612" s="395">
        <v>99</v>
      </c>
      <c r="M1612" s="395">
        <v>99</v>
      </c>
      <c r="N1612" s="395">
        <v>99</v>
      </c>
      <c r="O1612" s="395">
        <v>1</v>
      </c>
      <c r="P1612" s="395">
        <v>9999</v>
      </c>
      <c r="Q1612" s="395">
        <v>126</v>
      </c>
      <c r="R1612" s="395">
        <v>104485</v>
      </c>
      <c r="S1612" s="395">
        <v>104124</v>
      </c>
      <c r="T1612" s="395">
        <v>4.3023209073072683</v>
      </c>
      <c r="U1612" s="395">
        <v>60.573758211363376</v>
      </c>
      <c r="V1612" s="395">
        <v>91.907774100328567</v>
      </c>
      <c r="W1612" s="395">
        <v>84.6353259575111</v>
      </c>
      <c r="X1612" s="395">
        <v>0.41441355218452408</v>
      </c>
      <c r="Y1612" s="395">
        <v>0.82882710436904816</v>
      </c>
      <c r="Z1612" s="395">
        <v>0</v>
      </c>
      <c r="AA1612" s="395">
        <v>8.4370599407058595</v>
      </c>
      <c r="AB1612" s="395">
        <v>2.7136715819168842</v>
      </c>
      <c r="AC1612" s="395">
        <v>-23.454019213738764</v>
      </c>
      <c r="AD1612" s="395">
        <v>7.0473263866171987</v>
      </c>
      <c r="AE1612" s="395">
        <v>7.1203023097418008</v>
      </c>
      <c r="AF1612" s="395">
        <v>1592</v>
      </c>
      <c r="AG1612" s="395">
        <v>0</v>
      </c>
      <c r="AH1612" s="395">
        <v>0</v>
      </c>
      <c r="AI1612" s="395">
        <v>664</v>
      </c>
      <c r="AJ1612" s="395">
        <v>5259</v>
      </c>
      <c r="AK1612" s="395">
        <v>1212</v>
      </c>
      <c r="AL1612" s="395">
        <v>6633</v>
      </c>
      <c r="AM1612" s="395">
        <v>2</v>
      </c>
      <c r="AN1612" s="395">
        <v>1456</v>
      </c>
      <c r="AO1612" s="395">
        <v>817</v>
      </c>
      <c r="AP1612" s="395">
        <v>53</v>
      </c>
    </row>
    <row r="1613" spans="1:42">
      <c r="A1613" s="395">
        <v>13</v>
      </c>
      <c r="B1613" s="395">
        <v>16</v>
      </c>
      <c r="C1613" s="395">
        <v>2023</v>
      </c>
      <c r="D1613" s="395">
        <v>99</v>
      </c>
      <c r="E1613" s="395">
        <v>99</v>
      </c>
      <c r="F1613" s="395">
        <v>99</v>
      </c>
      <c r="G1613" s="395">
        <v>99</v>
      </c>
      <c r="H1613" s="395">
        <v>99</v>
      </c>
      <c r="I1613" s="395">
        <v>99</v>
      </c>
      <c r="J1613" s="395">
        <v>999</v>
      </c>
      <c r="K1613" s="395">
        <v>99</v>
      </c>
      <c r="L1613" s="395">
        <v>99</v>
      </c>
      <c r="M1613" s="395">
        <v>99</v>
      </c>
      <c r="N1613" s="395">
        <v>99</v>
      </c>
      <c r="O1613" s="395">
        <v>2</v>
      </c>
      <c r="P1613" s="395">
        <v>9999</v>
      </c>
      <c r="Q1613" s="395">
        <v>86</v>
      </c>
      <c r="R1613" s="395">
        <v>53818</v>
      </c>
      <c r="S1613" s="395">
        <v>53224</v>
      </c>
      <c r="T1613" s="395">
        <v>3.9651417741276158</v>
      </c>
      <c r="U1613" s="395">
        <v>60.717082519164308</v>
      </c>
      <c r="V1613" s="395">
        <v>91.425357112089898</v>
      </c>
      <c r="W1613" s="395">
        <v>84.050349842176146</v>
      </c>
      <c r="X1613" s="395">
        <v>4.544947786985766</v>
      </c>
      <c r="Y1613" s="395">
        <v>9.0898955739715319</v>
      </c>
      <c r="Z1613" s="395">
        <v>0</v>
      </c>
      <c r="AA1613" s="395">
        <v>10.025201128713304</v>
      </c>
      <c r="AB1613" s="395">
        <v>2.7349461865956406</v>
      </c>
      <c r="AC1613" s="395">
        <v>-30.715430000399703</v>
      </c>
      <c r="AD1613" s="395">
        <v>3.6299278506480759</v>
      </c>
      <c r="AE1613" s="395">
        <v>3.6144560997357913</v>
      </c>
      <c r="AF1613" s="395">
        <v>785</v>
      </c>
      <c r="AG1613" s="395">
        <v>0</v>
      </c>
      <c r="AH1613" s="395">
        <v>0</v>
      </c>
      <c r="AI1613" s="395">
        <v>383</v>
      </c>
      <c r="AJ1613" s="395">
        <v>1630</v>
      </c>
      <c r="AK1613" s="395">
        <v>353</v>
      </c>
      <c r="AL1613" s="395">
        <v>2010</v>
      </c>
      <c r="AM1613" s="395">
        <v>1</v>
      </c>
      <c r="AN1613" s="395">
        <v>1103</v>
      </c>
      <c r="AO1613" s="395">
        <v>597</v>
      </c>
      <c r="AP1613" s="395">
        <v>32</v>
      </c>
    </row>
    <row r="1614" spans="1:42">
      <c r="A1614" s="395">
        <v>13</v>
      </c>
      <c r="B1614" s="395">
        <v>17</v>
      </c>
      <c r="C1614" s="395">
        <v>2023</v>
      </c>
      <c r="D1614" s="395">
        <v>99</v>
      </c>
      <c r="E1614" s="395">
        <v>99</v>
      </c>
      <c r="F1614" s="395">
        <v>99</v>
      </c>
      <c r="G1614" s="395">
        <v>99</v>
      </c>
      <c r="H1614" s="395">
        <v>99</v>
      </c>
      <c r="I1614" s="395">
        <v>99</v>
      </c>
      <c r="J1614" s="395">
        <v>999</v>
      </c>
      <c r="K1614" s="395">
        <v>99</v>
      </c>
      <c r="L1614" s="395">
        <v>99</v>
      </c>
      <c r="M1614" s="395">
        <v>99</v>
      </c>
      <c r="N1614" s="395">
        <v>99</v>
      </c>
      <c r="O1614" s="395">
        <v>3</v>
      </c>
      <c r="P1614" s="395">
        <v>9999</v>
      </c>
      <c r="Q1614" s="395">
        <v>47</v>
      </c>
      <c r="R1614" s="395">
        <v>7752</v>
      </c>
      <c r="S1614" s="395">
        <v>7669</v>
      </c>
      <c r="T1614" s="395">
        <v>5.6910474716202257</v>
      </c>
      <c r="U1614" s="395">
        <v>59.786804016168979</v>
      </c>
      <c r="V1614" s="395">
        <v>92.135861802105381</v>
      </c>
      <c r="W1614" s="395">
        <v>84.595331855522261</v>
      </c>
      <c r="X1614" s="395">
        <v>8.8235294117647047</v>
      </c>
      <c r="Y1614" s="395">
        <v>17.647058823529413</v>
      </c>
      <c r="Z1614" s="395">
        <v>0</v>
      </c>
      <c r="AA1614" s="395">
        <v>10.405179613814211</v>
      </c>
      <c r="AB1614" s="395">
        <v>3.17849126126398</v>
      </c>
      <c r="AC1614" s="395">
        <v>-26.730304491077501</v>
      </c>
      <c r="AD1614" s="395">
        <v>0.52285853614448485</v>
      </c>
      <c r="AE1614" s="395">
        <v>0.52418073398230225</v>
      </c>
      <c r="AF1614" s="395">
        <v>125</v>
      </c>
      <c r="AG1614" s="395">
        <v>0</v>
      </c>
      <c r="AH1614" s="395">
        <v>0</v>
      </c>
      <c r="AI1614" s="395">
        <v>51</v>
      </c>
      <c r="AJ1614" s="395">
        <v>396</v>
      </c>
      <c r="AK1614" s="395">
        <v>57</v>
      </c>
      <c r="AL1614" s="395">
        <v>306</v>
      </c>
      <c r="AM1614" s="395">
        <v>0</v>
      </c>
      <c r="AN1614" s="395">
        <v>174</v>
      </c>
      <c r="AO1614" s="395">
        <v>87</v>
      </c>
      <c r="AP1614" s="395">
        <v>15</v>
      </c>
    </row>
    <row r="1615" spans="1:42">
      <c r="A1615" s="395">
        <v>13</v>
      </c>
      <c r="B1615" s="395">
        <v>18</v>
      </c>
      <c r="C1615" s="395">
        <v>2023</v>
      </c>
      <c r="D1615" s="395">
        <v>99</v>
      </c>
      <c r="E1615" s="395">
        <v>99</v>
      </c>
      <c r="F1615" s="395">
        <v>99</v>
      </c>
      <c r="G1615" s="395">
        <v>99</v>
      </c>
      <c r="H1615" s="395">
        <v>99</v>
      </c>
      <c r="I1615" s="395">
        <v>99</v>
      </c>
      <c r="J1615" s="395">
        <v>999</v>
      </c>
      <c r="K1615" s="395">
        <v>99</v>
      </c>
      <c r="L1615" s="395">
        <v>99</v>
      </c>
      <c r="M1615" s="395">
        <v>99</v>
      </c>
      <c r="N1615" s="395">
        <v>99</v>
      </c>
      <c r="O1615" s="395">
        <v>4</v>
      </c>
      <c r="P1615" s="395">
        <v>9999</v>
      </c>
      <c r="Q1615" s="395">
        <v>391</v>
      </c>
      <c r="R1615" s="395">
        <v>335352</v>
      </c>
      <c r="S1615" s="395">
        <v>334347</v>
      </c>
      <c r="T1615" s="395">
        <v>4.6556573391540814</v>
      </c>
      <c r="U1615" s="395">
        <v>60.350309708177427</v>
      </c>
      <c r="V1615" s="395">
        <v>92.545704935994209</v>
      </c>
      <c r="W1615" s="395">
        <v>85.229811244006498</v>
      </c>
      <c r="X1615" s="395">
        <v>2.2949020730456362</v>
      </c>
      <c r="Y1615" s="395">
        <v>4.5898041460912724</v>
      </c>
      <c r="Z1615" s="395">
        <v>0</v>
      </c>
      <c r="AA1615" s="395">
        <v>8.8595057664254533</v>
      </c>
      <c r="AB1615" s="395">
        <v>2.6960088146552006</v>
      </c>
      <c r="AC1615" s="395">
        <v>-23.13636743487546</v>
      </c>
      <c r="AD1615" s="395">
        <v>22.618892648751967</v>
      </c>
      <c r="AE1615" s="395">
        <v>23.024217318517405</v>
      </c>
      <c r="AF1615" s="395">
        <v>5546</v>
      </c>
      <c r="AG1615" s="395">
        <v>1</v>
      </c>
      <c r="AH1615" s="395">
        <v>0</v>
      </c>
      <c r="AI1615" s="395">
        <v>1712</v>
      </c>
      <c r="AJ1615" s="395">
        <v>14725</v>
      </c>
      <c r="AK1615" s="395">
        <v>4085</v>
      </c>
      <c r="AL1615" s="395">
        <v>12297</v>
      </c>
      <c r="AM1615" s="395">
        <v>15</v>
      </c>
      <c r="AN1615" s="395">
        <v>5137</v>
      </c>
      <c r="AO1615" s="395">
        <v>3295</v>
      </c>
      <c r="AP1615" s="395">
        <v>171</v>
      </c>
    </row>
    <row r="1616" spans="1:42">
      <c r="A1616" s="395">
        <v>13</v>
      </c>
      <c r="B1616" s="395">
        <v>19</v>
      </c>
      <c r="C1616" s="395">
        <v>2023</v>
      </c>
      <c r="D1616" s="395">
        <v>99</v>
      </c>
      <c r="E1616" s="395">
        <v>99</v>
      </c>
      <c r="F1616" s="395">
        <v>99</v>
      </c>
      <c r="G1616" s="395">
        <v>99</v>
      </c>
      <c r="H1616" s="395">
        <v>99</v>
      </c>
      <c r="I1616" s="395">
        <v>99</v>
      </c>
      <c r="J1616" s="395">
        <v>999</v>
      </c>
      <c r="K1616" s="395">
        <v>99</v>
      </c>
      <c r="L1616" s="395">
        <v>99</v>
      </c>
      <c r="M1616" s="395">
        <v>99</v>
      </c>
      <c r="N1616" s="395">
        <v>99</v>
      </c>
      <c r="O1616" s="395">
        <v>7</v>
      </c>
      <c r="P1616" s="395">
        <v>9999</v>
      </c>
      <c r="Q1616" s="395">
        <v>117</v>
      </c>
      <c r="R1616" s="395">
        <v>97214</v>
      </c>
      <c r="S1616" s="395">
        <v>96936</v>
      </c>
      <c r="T1616" s="395">
        <v>4.4732445943999846</v>
      </c>
      <c r="U1616" s="395">
        <v>60.458477758521092</v>
      </c>
      <c r="V1616" s="395">
        <v>91.140582217028822</v>
      </c>
      <c r="W1616" s="395">
        <v>83.945455867789207</v>
      </c>
      <c r="X1616" s="395">
        <v>1.599563848828359</v>
      </c>
      <c r="Y1616" s="395">
        <v>3.199127697656718</v>
      </c>
      <c r="Z1616" s="395">
        <v>0</v>
      </c>
      <c r="AA1616" s="395">
        <v>9.9142309098698984</v>
      </c>
      <c r="AB1616" s="395">
        <v>2.734199834507709</v>
      </c>
      <c r="AC1616" s="395">
        <v>-25.481326612153911</v>
      </c>
      <c r="AD1616" s="395">
        <v>6.5569104402412224</v>
      </c>
      <c r="AE1616" s="395">
        <v>6.5747342772891288</v>
      </c>
      <c r="AF1616" s="395">
        <v>1379</v>
      </c>
      <c r="AG1616" s="395">
        <v>3</v>
      </c>
      <c r="AH1616" s="395">
        <v>0</v>
      </c>
      <c r="AI1616" s="395">
        <v>580</v>
      </c>
      <c r="AJ1616" s="395">
        <v>4234</v>
      </c>
      <c r="AK1616" s="395">
        <v>857</v>
      </c>
      <c r="AL1616" s="395">
        <v>5154</v>
      </c>
      <c r="AM1616" s="395">
        <v>7</v>
      </c>
      <c r="AN1616" s="395">
        <v>1322</v>
      </c>
      <c r="AO1616" s="395">
        <v>868</v>
      </c>
      <c r="AP1616" s="395">
        <v>61</v>
      </c>
    </row>
    <row r="1617" spans="1:42">
      <c r="A1617" s="395">
        <v>13</v>
      </c>
      <c r="B1617" s="395">
        <v>20</v>
      </c>
      <c r="C1617" s="395">
        <v>2023</v>
      </c>
      <c r="D1617" s="395">
        <v>99</v>
      </c>
      <c r="E1617" s="395">
        <v>99</v>
      </c>
      <c r="F1617" s="395">
        <v>99</v>
      </c>
      <c r="G1617" s="395">
        <v>99</v>
      </c>
      <c r="H1617" s="395">
        <v>99</v>
      </c>
      <c r="I1617" s="395">
        <v>99</v>
      </c>
      <c r="J1617" s="395">
        <v>999</v>
      </c>
      <c r="K1617" s="395">
        <v>99</v>
      </c>
      <c r="L1617" s="395">
        <v>99</v>
      </c>
      <c r="M1617" s="395">
        <v>99</v>
      </c>
      <c r="N1617" s="395">
        <v>99</v>
      </c>
      <c r="O1617" s="395">
        <v>8</v>
      </c>
      <c r="P1617" s="395">
        <v>9999</v>
      </c>
      <c r="Q1617" s="395">
        <v>57</v>
      </c>
      <c r="R1617" s="395">
        <v>18957</v>
      </c>
      <c r="S1617" s="395">
        <v>18897</v>
      </c>
      <c r="T1617" s="395">
        <v>3.9655008703908838</v>
      </c>
      <c r="U1617" s="395">
        <v>60.653913319574514</v>
      </c>
      <c r="V1617" s="395">
        <v>92.685471579952178</v>
      </c>
      <c r="W1617" s="395">
        <v>85.33932370217471</v>
      </c>
      <c r="X1617" s="395">
        <v>5.9977844595663887</v>
      </c>
      <c r="Y1617" s="395">
        <v>11.995568919132776</v>
      </c>
      <c r="Z1617" s="395">
        <v>0</v>
      </c>
      <c r="AA1617" s="395">
        <v>9.9679894301852165</v>
      </c>
      <c r="AB1617" s="395">
        <v>2.7158044195089497</v>
      </c>
      <c r="AC1617" s="395">
        <v>-28.053082427627078</v>
      </c>
      <c r="AD1617" s="395">
        <v>1.2786157468641639</v>
      </c>
      <c r="AE1617" s="395">
        <v>1.3029806862148476</v>
      </c>
      <c r="AF1617" s="395">
        <v>238</v>
      </c>
      <c r="AG1617" s="395">
        <v>0</v>
      </c>
      <c r="AH1617" s="395">
        <v>0</v>
      </c>
      <c r="AI1617" s="395">
        <v>100</v>
      </c>
      <c r="AJ1617" s="395">
        <v>1124</v>
      </c>
      <c r="AK1617" s="395">
        <v>129</v>
      </c>
      <c r="AL1617" s="395">
        <v>745</v>
      </c>
      <c r="AM1617" s="395">
        <v>1</v>
      </c>
      <c r="AN1617" s="395">
        <v>272</v>
      </c>
      <c r="AO1617" s="395">
        <v>122</v>
      </c>
      <c r="AP1617" s="395">
        <v>25</v>
      </c>
    </row>
    <row r="1618" spans="1:42">
      <c r="A1618" s="395">
        <v>13</v>
      </c>
      <c r="B1618" s="395">
        <v>21</v>
      </c>
      <c r="C1618" s="395">
        <v>2023</v>
      </c>
      <c r="D1618" s="395">
        <v>99</v>
      </c>
      <c r="E1618" s="395">
        <v>99</v>
      </c>
      <c r="F1618" s="395">
        <v>99</v>
      </c>
      <c r="G1618" s="395">
        <v>99</v>
      </c>
      <c r="H1618" s="395">
        <v>99</v>
      </c>
      <c r="I1618" s="395">
        <v>99</v>
      </c>
      <c r="J1618" s="395">
        <v>999</v>
      </c>
      <c r="K1618" s="395">
        <v>99</v>
      </c>
      <c r="L1618" s="395">
        <v>99</v>
      </c>
      <c r="M1618" s="395">
        <v>99</v>
      </c>
      <c r="N1618" s="395">
        <v>99</v>
      </c>
      <c r="O1618" s="395">
        <v>9</v>
      </c>
      <c r="P1618" s="395">
        <v>9999</v>
      </c>
      <c r="Q1618" s="395">
        <v>102</v>
      </c>
      <c r="R1618" s="395">
        <v>30576</v>
      </c>
      <c r="S1618" s="395">
        <v>30398</v>
      </c>
      <c r="T1618" s="395">
        <v>4.0532443746729454</v>
      </c>
      <c r="U1618" s="395">
        <v>60.530824396341849</v>
      </c>
      <c r="V1618" s="395">
        <v>91.017474420431185</v>
      </c>
      <c r="W1618" s="395">
        <v>83.750707283373856</v>
      </c>
      <c r="X1618" s="395">
        <v>1.6352694924123497E-2</v>
      </c>
      <c r="Y1618" s="395">
        <v>3.2705389848246995E-2</v>
      </c>
      <c r="Z1618" s="395">
        <v>0</v>
      </c>
      <c r="AA1618" s="395">
        <v>9.7801187318536247</v>
      </c>
      <c r="AB1618" s="395">
        <v>2.4026312523330344</v>
      </c>
      <c r="AC1618" s="395">
        <v>-34.069686810279606</v>
      </c>
      <c r="AD1618" s="395">
        <v>2.0622965171766996</v>
      </c>
      <c r="AE1618" s="395">
        <v>2.0569768900190444</v>
      </c>
      <c r="AF1618" s="395">
        <v>355</v>
      </c>
      <c r="AG1618" s="395">
        <v>1</v>
      </c>
      <c r="AH1618" s="395">
        <v>0</v>
      </c>
      <c r="AI1618" s="395">
        <v>101</v>
      </c>
      <c r="AJ1618" s="395">
        <v>458</v>
      </c>
      <c r="AK1618" s="395">
        <v>137</v>
      </c>
      <c r="AL1618" s="395">
        <v>1857</v>
      </c>
      <c r="AM1618" s="395">
        <v>2</v>
      </c>
      <c r="AN1618" s="395">
        <v>265</v>
      </c>
      <c r="AO1618" s="395">
        <v>241</v>
      </c>
      <c r="AP1618" s="395">
        <v>29</v>
      </c>
    </row>
    <row r="1619" spans="1:42">
      <c r="A1619" s="395">
        <v>13</v>
      </c>
      <c r="B1619" s="395">
        <v>22</v>
      </c>
      <c r="C1619" s="395">
        <v>2023</v>
      </c>
      <c r="D1619" s="395">
        <v>99</v>
      </c>
      <c r="E1619" s="395">
        <v>99</v>
      </c>
      <c r="F1619" s="395">
        <v>99</v>
      </c>
      <c r="G1619" s="395">
        <v>99</v>
      </c>
      <c r="H1619" s="395">
        <v>99</v>
      </c>
      <c r="I1619" s="395">
        <v>99</v>
      </c>
      <c r="J1619" s="395">
        <v>999</v>
      </c>
      <c r="K1619" s="395">
        <v>99</v>
      </c>
      <c r="L1619" s="395">
        <v>99</v>
      </c>
      <c r="M1619" s="395">
        <v>99</v>
      </c>
      <c r="N1619" s="395">
        <v>99</v>
      </c>
      <c r="O1619" s="395">
        <v>11</v>
      </c>
      <c r="P1619" s="395">
        <v>9999</v>
      </c>
      <c r="Q1619" s="395">
        <v>503</v>
      </c>
      <c r="R1619" s="395">
        <v>412214</v>
      </c>
      <c r="S1619" s="395">
        <v>408244</v>
      </c>
      <c r="T1619" s="395">
        <v>3.7972412387740344</v>
      </c>
      <c r="U1619" s="395">
        <v>60.73674322219064</v>
      </c>
      <c r="V1619" s="395">
        <v>91.451677911741186</v>
      </c>
      <c r="W1619" s="395">
        <v>84.041000480104685</v>
      </c>
      <c r="X1619" s="395">
        <v>0.60162925082602736</v>
      </c>
      <c r="Y1619" s="395">
        <v>1.2032585016520547</v>
      </c>
      <c r="Z1619" s="395">
        <v>0</v>
      </c>
      <c r="AA1619" s="395">
        <v>9.2872217767180985</v>
      </c>
      <c r="AB1619" s="395">
        <v>2.4185571102624905</v>
      </c>
      <c r="AC1619" s="395">
        <v>-32.843157093023002</v>
      </c>
      <c r="AD1619" s="395">
        <v>27.803097086979193</v>
      </c>
      <c r="AE1619" s="395">
        <v>27.720875534752089</v>
      </c>
      <c r="AF1619" s="395">
        <v>5896</v>
      </c>
      <c r="AG1619" s="395">
        <v>4</v>
      </c>
      <c r="AH1619" s="395">
        <v>1</v>
      </c>
      <c r="AI1619" s="395">
        <v>1519</v>
      </c>
      <c r="AJ1619" s="395">
        <v>29741</v>
      </c>
      <c r="AK1619" s="395">
        <v>8280</v>
      </c>
      <c r="AL1619" s="395">
        <v>50596</v>
      </c>
      <c r="AM1619" s="395">
        <v>18</v>
      </c>
      <c r="AN1619" s="395">
        <v>5601</v>
      </c>
      <c r="AO1619" s="395">
        <v>2893</v>
      </c>
      <c r="AP1619" s="395">
        <v>246</v>
      </c>
    </row>
    <row r="1620" spans="1:42">
      <c r="A1620" s="395">
        <v>13</v>
      </c>
      <c r="B1620" s="395">
        <v>23</v>
      </c>
      <c r="C1620" s="395">
        <v>2023</v>
      </c>
      <c r="D1620" s="395">
        <v>99</v>
      </c>
      <c r="E1620" s="395">
        <v>99</v>
      </c>
      <c r="F1620" s="395">
        <v>99</v>
      </c>
      <c r="G1620" s="395">
        <v>99</v>
      </c>
      <c r="H1620" s="395">
        <v>99</v>
      </c>
      <c r="I1620" s="395">
        <v>99</v>
      </c>
      <c r="J1620" s="395">
        <v>999</v>
      </c>
      <c r="K1620" s="395">
        <v>99</v>
      </c>
      <c r="L1620" s="395">
        <v>99</v>
      </c>
      <c r="M1620" s="395">
        <v>99</v>
      </c>
      <c r="N1620" s="395">
        <v>99</v>
      </c>
      <c r="O1620" s="395">
        <v>14</v>
      </c>
      <c r="P1620" s="395">
        <v>9999</v>
      </c>
      <c r="Q1620" s="395">
        <v>140</v>
      </c>
      <c r="R1620" s="395">
        <v>49761</v>
      </c>
      <c r="S1620" s="395">
        <v>49571</v>
      </c>
      <c r="T1620" s="395">
        <v>3.7686139747995422</v>
      </c>
      <c r="U1620" s="395">
        <v>60.783946258901359</v>
      </c>
      <c r="V1620" s="395">
        <v>89.649339764212627</v>
      </c>
      <c r="W1620" s="395">
        <v>82.516196970002426</v>
      </c>
      <c r="X1620" s="395">
        <v>5.9645103595185001</v>
      </c>
      <c r="Y1620" s="395">
        <v>11.929020719037</v>
      </c>
      <c r="Z1620" s="395">
        <v>0</v>
      </c>
      <c r="AA1620" s="395">
        <v>10.393518390591963</v>
      </c>
      <c r="AB1620" s="395">
        <v>2.4870610454795061</v>
      </c>
      <c r="AC1620" s="395">
        <v>-37.759477863592394</v>
      </c>
      <c r="AD1620" s="395">
        <v>3.3562904562804072</v>
      </c>
      <c r="AE1620" s="395">
        <v>3.3049340863590539</v>
      </c>
      <c r="AF1620" s="395">
        <v>853</v>
      </c>
      <c r="AG1620" s="395">
        <v>2</v>
      </c>
      <c r="AH1620" s="395">
        <v>0</v>
      </c>
      <c r="AI1620" s="395">
        <v>286</v>
      </c>
      <c r="AJ1620" s="395">
        <v>2545</v>
      </c>
      <c r="AK1620" s="395">
        <v>1011</v>
      </c>
      <c r="AL1620" s="395">
        <v>3666</v>
      </c>
      <c r="AM1620" s="395">
        <v>2</v>
      </c>
      <c r="AN1620" s="395">
        <v>916</v>
      </c>
      <c r="AO1620" s="395">
        <v>393</v>
      </c>
      <c r="AP1620" s="395">
        <v>44</v>
      </c>
    </row>
    <row r="1621" spans="1:42">
      <c r="A1621" s="395">
        <v>13</v>
      </c>
      <c r="B1621" s="395">
        <v>24</v>
      </c>
      <c r="C1621" s="395">
        <v>2023</v>
      </c>
      <c r="D1621" s="395">
        <v>99</v>
      </c>
      <c r="E1621" s="395">
        <v>99</v>
      </c>
      <c r="F1621" s="395">
        <v>99</v>
      </c>
      <c r="G1621" s="395">
        <v>99</v>
      </c>
      <c r="H1621" s="395">
        <v>99</v>
      </c>
      <c r="I1621" s="395">
        <v>99</v>
      </c>
      <c r="J1621" s="395">
        <v>999</v>
      </c>
      <c r="K1621" s="395">
        <v>99</v>
      </c>
      <c r="L1621" s="395">
        <v>99</v>
      </c>
      <c r="M1621" s="395">
        <v>99</v>
      </c>
      <c r="N1621" s="395">
        <v>99</v>
      </c>
      <c r="O1621" s="395">
        <v>15</v>
      </c>
      <c r="P1621" s="395">
        <v>9999</v>
      </c>
      <c r="Q1621" s="395">
        <v>41</v>
      </c>
      <c r="R1621" s="395">
        <v>24794</v>
      </c>
      <c r="S1621" s="395">
        <v>24661</v>
      </c>
      <c r="T1621" s="395">
        <v>4.6486246672582068</v>
      </c>
      <c r="U1621" s="395">
        <v>60.334414662827953</v>
      </c>
      <c r="V1621" s="395">
        <v>90.677801607346794</v>
      </c>
      <c r="W1621" s="395">
        <v>83.303181947204052</v>
      </c>
      <c r="X1621" s="395">
        <v>3.1055900621118009</v>
      </c>
      <c r="Y1621" s="395">
        <v>6.2111801242236018</v>
      </c>
      <c r="Z1621" s="395">
        <v>0</v>
      </c>
      <c r="AA1621" s="395">
        <v>9.7668980360811233</v>
      </c>
      <c r="AB1621" s="395">
        <v>2.4402771248767596</v>
      </c>
      <c r="AC1621" s="395">
        <v>-33.940185556599225</v>
      </c>
      <c r="AD1621" s="395">
        <v>1.6723109578387971</v>
      </c>
      <c r="AE1621" s="395">
        <v>1.659847513304785</v>
      </c>
      <c r="AF1621" s="395">
        <v>446</v>
      </c>
      <c r="AG1621" s="395">
        <v>1</v>
      </c>
      <c r="AH1621" s="395">
        <v>0</v>
      </c>
      <c r="AI1621" s="395">
        <v>143</v>
      </c>
      <c r="AJ1621" s="395">
        <v>902</v>
      </c>
      <c r="AK1621" s="395">
        <v>296</v>
      </c>
      <c r="AL1621" s="395">
        <v>673</v>
      </c>
      <c r="AM1621" s="395">
        <v>0</v>
      </c>
      <c r="AN1621" s="395">
        <v>366</v>
      </c>
      <c r="AO1621" s="395">
        <v>195</v>
      </c>
      <c r="AP1621" s="395">
        <v>11</v>
      </c>
    </row>
    <row r="1622" spans="1:42" s="379" customFormat="1">
      <c r="A1622" s="395">
        <v>13</v>
      </c>
      <c r="B1622" s="395">
        <v>25</v>
      </c>
      <c r="C1622" s="395">
        <v>2023</v>
      </c>
      <c r="D1622" s="395">
        <v>99</v>
      </c>
      <c r="E1622" s="395">
        <v>99</v>
      </c>
      <c r="F1622" s="395">
        <v>99</v>
      </c>
      <c r="G1622" s="395">
        <v>99</v>
      </c>
      <c r="H1622" s="395">
        <v>99</v>
      </c>
      <c r="I1622" s="395">
        <v>99</v>
      </c>
      <c r="J1622" s="395">
        <v>999</v>
      </c>
      <c r="K1622" s="395">
        <v>99</v>
      </c>
      <c r="L1622" s="395">
        <v>99</v>
      </c>
      <c r="M1622" s="395">
        <v>99</v>
      </c>
      <c r="N1622" s="395">
        <v>99</v>
      </c>
      <c r="O1622" s="395">
        <v>16</v>
      </c>
      <c r="P1622" s="395">
        <v>9999</v>
      </c>
      <c r="Q1622" s="395">
        <v>307</v>
      </c>
      <c r="R1622" s="395">
        <v>259301</v>
      </c>
      <c r="S1622" s="395">
        <v>258259</v>
      </c>
      <c r="T1622" s="395">
        <v>4.0606206686437778</v>
      </c>
      <c r="U1622" s="395">
        <v>60.658385574171632</v>
      </c>
      <c r="V1622" s="395">
        <v>90.098975405598523</v>
      </c>
      <c r="W1622" s="395">
        <v>82.935023368013745</v>
      </c>
      <c r="X1622" s="395">
        <v>2.1719931662430914</v>
      </c>
      <c r="Y1622" s="395">
        <v>4.3439863324861827</v>
      </c>
      <c r="Z1622" s="395">
        <v>0</v>
      </c>
      <c r="AA1622" s="395">
        <v>10.019217993766478</v>
      </c>
      <c r="AB1622" s="395">
        <v>2.510264198900714</v>
      </c>
      <c r="AC1622" s="395">
        <v>-38.421394301484888</v>
      </c>
      <c r="AD1622" s="395">
        <v>17.489388710113651</v>
      </c>
      <c r="AE1622" s="395">
        <v>17.3057073332863</v>
      </c>
      <c r="AF1622" s="395">
        <v>3896</v>
      </c>
      <c r="AG1622" s="395">
        <v>0</v>
      </c>
      <c r="AH1622" s="395">
        <v>0</v>
      </c>
      <c r="AI1622" s="395">
        <v>1759</v>
      </c>
      <c r="AJ1622" s="395">
        <v>8956</v>
      </c>
      <c r="AK1622" s="395">
        <v>1409</v>
      </c>
      <c r="AL1622" s="395">
        <v>11217</v>
      </c>
      <c r="AM1622" s="395">
        <v>0</v>
      </c>
      <c r="AN1622" s="395">
        <v>2949</v>
      </c>
      <c r="AO1622" s="395">
        <v>3781</v>
      </c>
      <c r="AP1622" s="395">
        <v>165</v>
      </c>
    </row>
    <row r="1623" spans="1:42" s="379" customFormat="1">
      <c r="A1623" s="395">
        <v>13</v>
      </c>
      <c r="B1623" s="395">
        <v>26</v>
      </c>
      <c r="C1623" s="395">
        <v>2023</v>
      </c>
      <c r="D1623" s="395">
        <v>99</v>
      </c>
      <c r="E1623" s="395">
        <v>99</v>
      </c>
      <c r="F1623" s="395">
        <v>99</v>
      </c>
      <c r="G1623" s="395">
        <v>99</v>
      </c>
      <c r="H1623" s="395">
        <v>99</v>
      </c>
      <c r="I1623" s="395">
        <v>99</v>
      </c>
      <c r="J1623" s="395">
        <v>999</v>
      </c>
      <c r="K1623" s="395">
        <v>99</v>
      </c>
      <c r="L1623" s="395">
        <v>99</v>
      </c>
      <c r="M1623" s="395">
        <v>99</v>
      </c>
      <c r="N1623" s="395">
        <v>99</v>
      </c>
      <c r="O1623" s="395">
        <v>18</v>
      </c>
      <c r="P1623" s="395">
        <v>9999</v>
      </c>
      <c r="Q1623" s="395">
        <v>109</v>
      </c>
      <c r="R1623" s="395">
        <v>79930</v>
      </c>
      <c r="S1623" s="395">
        <v>79690</v>
      </c>
      <c r="T1623" s="395">
        <v>3.7915801326160392</v>
      </c>
      <c r="U1623" s="395">
        <v>60.767699836867855</v>
      </c>
      <c r="V1623" s="395">
        <v>88.02020614279121</v>
      </c>
      <c r="W1623" s="395">
        <v>81.101115572845018</v>
      </c>
      <c r="X1623" s="395">
        <v>3.1990491680220199</v>
      </c>
      <c r="Y1623" s="395">
        <v>6.3980983360440398</v>
      </c>
      <c r="Z1623" s="395">
        <v>0</v>
      </c>
      <c r="AA1623" s="395">
        <v>10.390533382512862</v>
      </c>
      <c r="AB1623" s="395">
        <v>2.468264271760281</v>
      </c>
      <c r="AC1623" s="395">
        <v>-41.730800646454782</v>
      </c>
      <c r="AD1623" s="395">
        <v>5.3911355513452879</v>
      </c>
      <c r="AE1623" s="395">
        <v>5.2218762237336334</v>
      </c>
      <c r="AF1623" s="395">
        <v>1202</v>
      </c>
      <c r="AG1623" s="395">
        <v>0</v>
      </c>
      <c r="AH1623" s="395">
        <v>0</v>
      </c>
      <c r="AI1623" s="395">
        <v>417</v>
      </c>
      <c r="AJ1623" s="395">
        <v>3583</v>
      </c>
      <c r="AK1623" s="395">
        <v>873</v>
      </c>
      <c r="AL1623" s="395">
        <v>4485</v>
      </c>
      <c r="AM1623" s="395">
        <v>3</v>
      </c>
      <c r="AN1623" s="395">
        <v>1740</v>
      </c>
      <c r="AO1623" s="395">
        <v>512</v>
      </c>
      <c r="AP1623" s="395">
        <v>47</v>
      </c>
    </row>
    <row r="1624" spans="1:42" s="379" customFormat="1">
      <c r="A1624" s="395">
        <v>13</v>
      </c>
      <c r="B1624" s="395">
        <v>27</v>
      </c>
      <c r="C1624" s="395">
        <v>2023</v>
      </c>
      <c r="D1624" s="395">
        <v>99</v>
      </c>
      <c r="E1624" s="395">
        <v>99</v>
      </c>
      <c r="F1624" s="395">
        <v>99</v>
      </c>
      <c r="G1624" s="395">
        <v>99</v>
      </c>
      <c r="H1624" s="395">
        <v>99</v>
      </c>
      <c r="I1624" s="395">
        <v>99</v>
      </c>
      <c r="J1624" s="395">
        <v>999</v>
      </c>
      <c r="K1624" s="395">
        <v>99</v>
      </c>
      <c r="L1624" s="395">
        <v>99</v>
      </c>
      <c r="M1624" s="395">
        <v>99</v>
      </c>
      <c r="N1624" s="395">
        <v>99</v>
      </c>
      <c r="O1624" s="395">
        <v>55</v>
      </c>
      <c r="P1624" s="395">
        <v>9999</v>
      </c>
      <c r="Q1624" s="395">
        <v>34</v>
      </c>
      <c r="R1624" s="395">
        <v>7640</v>
      </c>
      <c r="S1624" s="395">
        <v>7606</v>
      </c>
      <c r="T1624" s="395">
        <v>5.3651832460733004</v>
      </c>
      <c r="U1624" s="395">
        <v>60.055613988956082</v>
      </c>
      <c r="V1624" s="395">
        <v>90.362515309092288</v>
      </c>
      <c r="W1624" s="395">
        <v>83.173560347094622</v>
      </c>
      <c r="X1624" s="395">
        <v>0</v>
      </c>
      <c r="Y1624" s="395">
        <v>0</v>
      </c>
      <c r="Z1624" s="395">
        <v>0</v>
      </c>
      <c r="AA1624" s="395">
        <v>9.9944973881505632</v>
      </c>
      <c r="AB1624" s="395">
        <v>2.7029622943531524</v>
      </c>
      <c r="AC1624" s="395">
        <v>-33.821872024882168</v>
      </c>
      <c r="AD1624" s="395">
        <v>0.515304336447867</v>
      </c>
      <c r="AE1624" s="395">
        <v>0.51113724978249364</v>
      </c>
      <c r="AF1624" s="395">
        <v>76</v>
      </c>
      <c r="AG1624" s="395">
        <v>0</v>
      </c>
      <c r="AH1624" s="395">
        <v>0</v>
      </c>
      <c r="AI1624" s="395">
        <v>27</v>
      </c>
      <c r="AJ1624" s="395">
        <v>1261</v>
      </c>
      <c r="AK1624" s="395">
        <v>128</v>
      </c>
      <c r="AL1624" s="395">
        <v>955</v>
      </c>
      <c r="AM1624" s="395">
        <v>0</v>
      </c>
      <c r="AN1624" s="395">
        <v>131</v>
      </c>
      <c r="AO1624" s="395">
        <v>70</v>
      </c>
      <c r="AP1624" s="395">
        <v>8</v>
      </c>
    </row>
    <row r="1625" spans="1:42" s="379" customFormat="1">
      <c r="A1625" s="395">
        <v>13</v>
      </c>
      <c r="B1625" s="395">
        <v>28</v>
      </c>
      <c r="C1625" s="395">
        <v>2023</v>
      </c>
      <c r="D1625" s="395">
        <v>99</v>
      </c>
      <c r="E1625" s="395">
        <v>99</v>
      </c>
      <c r="F1625" s="395">
        <v>99</v>
      </c>
      <c r="G1625" s="395">
        <v>99</v>
      </c>
      <c r="H1625" s="395">
        <v>99</v>
      </c>
      <c r="I1625" s="395">
        <v>99</v>
      </c>
      <c r="J1625" s="395">
        <v>999</v>
      </c>
      <c r="K1625" s="395">
        <v>99</v>
      </c>
      <c r="L1625" s="395">
        <v>99</v>
      </c>
      <c r="M1625" s="395">
        <v>99</v>
      </c>
      <c r="N1625" s="395">
        <v>99</v>
      </c>
      <c r="O1625" s="395">
        <v>56</v>
      </c>
      <c r="P1625" s="395">
        <v>9999</v>
      </c>
      <c r="Q1625" s="395">
        <v>4</v>
      </c>
      <c r="R1625" s="395">
        <v>58</v>
      </c>
      <c r="S1625" s="395">
        <v>58</v>
      </c>
      <c r="T1625" s="395">
        <v>4.8275862068965516</v>
      </c>
      <c r="U1625" s="395">
        <v>60.206896551724142</v>
      </c>
      <c r="V1625" s="395">
        <v>86.229312212799314</v>
      </c>
      <c r="W1625" s="395">
        <v>79.589655172413813</v>
      </c>
      <c r="X1625" s="395">
        <v>0</v>
      </c>
      <c r="Y1625" s="395">
        <v>0</v>
      </c>
      <c r="Z1625" s="395">
        <v>0</v>
      </c>
      <c r="AA1625" s="395">
        <v>12.084496902988336</v>
      </c>
      <c r="AB1625" s="395">
        <v>2.5377061369620235</v>
      </c>
      <c r="AC1625" s="395">
        <v>-62.410083126884608</v>
      </c>
      <c r="AD1625" s="395">
        <v>3.9119962714628644E-3</v>
      </c>
      <c r="AE1625" s="395">
        <v>3.7297569773073855E-3</v>
      </c>
      <c r="AF1625" s="395">
        <v>0</v>
      </c>
      <c r="AG1625" s="395">
        <v>0</v>
      </c>
      <c r="AH1625" s="395">
        <v>0</v>
      </c>
      <c r="AI1625" s="395">
        <v>0</v>
      </c>
      <c r="AJ1625" s="395">
        <v>1</v>
      </c>
      <c r="AK1625" s="395">
        <v>0</v>
      </c>
      <c r="AL1625" s="395">
        <v>0</v>
      </c>
      <c r="AM1625" s="395">
        <v>0</v>
      </c>
      <c r="AN1625" s="395">
        <v>1</v>
      </c>
      <c r="AO1625" s="395">
        <v>0</v>
      </c>
      <c r="AP1625" s="395">
        <v>0</v>
      </c>
    </row>
    <row r="1626" spans="1:42">
      <c r="A1626" s="395">
        <v>13</v>
      </c>
      <c r="B1626" s="395">
        <v>29</v>
      </c>
      <c r="C1626" s="395">
        <v>2022</v>
      </c>
      <c r="D1626" s="395">
        <v>99</v>
      </c>
      <c r="E1626" s="395">
        <v>99</v>
      </c>
      <c r="F1626" s="395">
        <v>99</v>
      </c>
      <c r="G1626" s="395">
        <v>99</v>
      </c>
      <c r="H1626" s="395">
        <v>99</v>
      </c>
      <c r="I1626" s="395">
        <v>99</v>
      </c>
      <c r="J1626" s="395">
        <v>999</v>
      </c>
      <c r="K1626" s="395">
        <v>99</v>
      </c>
      <c r="L1626" s="395">
        <v>99</v>
      </c>
      <c r="M1626" s="395">
        <v>99</v>
      </c>
      <c r="N1626" s="395">
        <v>99</v>
      </c>
      <c r="O1626" s="395">
        <v>1</v>
      </c>
      <c r="P1626" s="395">
        <v>9999</v>
      </c>
      <c r="Q1626" s="395">
        <v>129</v>
      </c>
      <c r="R1626" s="395">
        <v>104545</v>
      </c>
      <c r="S1626" s="395">
        <v>104173</v>
      </c>
      <c r="T1626" s="395">
        <v>4.2837438423645331</v>
      </c>
      <c r="U1626" s="395">
        <v>60.545074059497189</v>
      </c>
      <c r="V1626" s="395">
        <v>93.746535408913502</v>
      </c>
      <c r="W1626" s="395">
        <v>86.308256554002014</v>
      </c>
      <c r="X1626" s="395">
        <v>0.12434836673202924</v>
      </c>
      <c r="Y1626" s="395">
        <v>0.24869673346405849</v>
      </c>
      <c r="Z1626" s="395">
        <v>0</v>
      </c>
      <c r="AA1626" s="395">
        <v>8.6354897844707832</v>
      </c>
      <c r="AB1626" s="395">
        <v>2.6182782507728204</v>
      </c>
      <c r="AC1626" s="395">
        <v>-29.842350786983094</v>
      </c>
      <c r="AD1626" s="395">
        <v>7.0869173519488786</v>
      </c>
      <c r="AE1626" s="395">
        <v>7.1969741904293825</v>
      </c>
      <c r="AF1626" s="395">
        <v>1629</v>
      </c>
      <c r="AG1626" s="395">
        <v>0</v>
      </c>
      <c r="AH1626" s="395">
        <v>0</v>
      </c>
      <c r="AI1626" s="395">
        <v>577</v>
      </c>
      <c r="AJ1626" s="395">
        <v>4739</v>
      </c>
      <c r="AK1626" s="395">
        <v>1113</v>
      </c>
      <c r="AL1626" s="395">
        <v>8452</v>
      </c>
      <c r="AM1626" s="395">
        <v>1</v>
      </c>
      <c r="AN1626" s="395">
        <v>1357</v>
      </c>
      <c r="AO1626" s="395">
        <v>859</v>
      </c>
      <c r="AP1626" s="395">
        <v>57</v>
      </c>
    </row>
    <row r="1627" spans="1:42">
      <c r="A1627" s="395">
        <v>13</v>
      </c>
      <c r="B1627" s="395">
        <v>30</v>
      </c>
      <c r="C1627" s="395">
        <v>2022</v>
      </c>
      <c r="D1627" s="395">
        <v>99</v>
      </c>
      <c r="E1627" s="395">
        <v>99</v>
      </c>
      <c r="F1627" s="395">
        <v>99</v>
      </c>
      <c r="G1627" s="395">
        <v>99</v>
      </c>
      <c r="H1627" s="395">
        <v>99</v>
      </c>
      <c r="I1627" s="395">
        <v>99</v>
      </c>
      <c r="J1627" s="395">
        <v>999</v>
      </c>
      <c r="K1627" s="395">
        <v>99</v>
      </c>
      <c r="L1627" s="395">
        <v>99</v>
      </c>
      <c r="M1627" s="395">
        <v>99</v>
      </c>
      <c r="N1627" s="395">
        <v>99</v>
      </c>
      <c r="O1627" s="395">
        <v>2</v>
      </c>
      <c r="P1627" s="395">
        <v>9999</v>
      </c>
      <c r="Q1627" s="395">
        <v>99</v>
      </c>
      <c r="R1627" s="395">
        <v>56471</v>
      </c>
      <c r="S1627" s="395">
        <v>56244</v>
      </c>
      <c r="T1627" s="395">
        <v>4.1358396345026636</v>
      </c>
      <c r="U1627" s="395">
        <v>60.598819429628058</v>
      </c>
      <c r="V1627" s="395">
        <v>93.963399143940805</v>
      </c>
      <c r="W1627" s="395">
        <v>86.505174063011282</v>
      </c>
      <c r="X1627" s="395">
        <v>6.9150537443997804</v>
      </c>
      <c r="Y1627" s="395">
        <v>13.830107488799561</v>
      </c>
      <c r="Z1627" s="395">
        <v>0</v>
      </c>
      <c r="AA1627" s="395">
        <v>10.028438382698992</v>
      </c>
      <c r="AB1627" s="395">
        <v>2.6203340194626139</v>
      </c>
      <c r="AC1627" s="395">
        <v>-30.36637669902268</v>
      </c>
      <c r="AD1627" s="395">
        <v>3.8280674329896689</v>
      </c>
      <c r="AE1627" s="395">
        <v>3.8945807600960873</v>
      </c>
      <c r="AF1627" s="395">
        <v>980</v>
      </c>
      <c r="AG1627" s="395">
        <v>1</v>
      </c>
      <c r="AH1627" s="395">
        <v>0</v>
      </c>
      <c r="AI1627" s="395">
        <v>335</v>
      </c>
      <c r="AJ1627" s="395">
        <v>1566</v>
      </c>
      <c r="AK1627" s="395">
        <v>338</v>
      </c>
      <c r="AL1627" s="395">
        <v>2773</v>
      </c>
      <c r="AM1627" s="395">
        <v>4</v>
      </c>
      <c r="AN1627" s="395">
        <v>1014</v>
      </c>
      <c r="AO1627" s="395">
        <v>598</v>
      </c>
      <c r="AP1627" s="395">
        <v>37</v>
      </c>
    </row>
    <row r="1628" spans="1:42">
      <c r="A1628" s="395">
        <v>13</v>
      </c>
      <c r="B1628" s="395">
        <v>31</v>
      </c>
      <c r="C1628" s="395">
        <v>2022</v>
      </c>
      <c r="D1628" s="395">
        <v>99</v>
      </c>
      <c r="E1628" s="395">
        <v>99</v>
      </c>
      <c r="F1628" s="395">
        <v>99</v>
      </c>
      <c r="G1628" s="395">
        <v>99</v>
      </c>
      <c r="H1628" s="395">
        <v>99</v>
      </c>
      <c r="I1628" s="395">
        <v>99</v>
      </c>
      <c r="J1628" s="395">
        <v>999</v>
      </c>
      <c r="K1628" s="395">
        <v>99</v>
      </c>
      <c r="L1628" s="395">
        <v>99</v>
      </c>
      <c r="M1628" s="395">
        <v>99</v>
      </c>
      <c r="N1628" s="395">
        <v>99</v>
      </c>
      <c r="O1628" s="395">
        <v>3</v>
      </c>
      <c r="P1628" s="395">
        <v>9999</v>
      </c>
      <c r="Q1628" s="395">
        <v>65</v>
      </c>
      <c r="R1628" s="395">
        <v>8634</v>
      </c>
      <c r="S1628" s="395">
        <v>8586</v>
      </c>
      <c r="T1628" s="395">
        <v>5.9895760945100784</v>
      </c>
      <c r="U1628" s="395">
        <v>59.522129047286285</v>
      </c>
      <c r="V1628" s="395">
        <v>94.649107532002418</v>
      </c>
      <c r="W1628" s="395">
        <v>87.103156300954822</v>
      </c>
      <c r="X1628" s="395">
        <v>9.5552466990965943</v>
      </c>
      <c r="Y1628" s="395">
        <v>19.110493398193189</v>
      </c>
      <c r="Z1628" s="395">
        <v>0</v>
      </c>
      <c r="AA1628" s="395">
        <v>9.9762181039314886</v>
      </c>
      <c r="AB1628" s="395">
        <v>3.0633176704943992</v>
      </c>
      <c r="AC1628" s="395">
        <v>-32.349598562446879</v>
      </c>
      <c r="AD1628" s="395">
        <v>0.5852833173918085</v>
      </c>
      <c r="AE1628" s="395">
        <v>0.5986420326092361</v>
      </c>
      <c r="AF1628" s="395">
        <v>125</v>
      </c>
      <c r="AG1628" s="395">
        <v>0</v>
      </c>
      <c r="AH1628" s="395">
        <v>0</v>
      </c>
      <c r="AI1628" s="395">
        <v>35</v>
      </c>
      <c r="AJ1628" s="395">
        <v>182</v>
      </c>
      <c r="AK1628" s="395">
        <v>44</v>
      </c>
      <c r="AL1628" s="395">
        <v>374</v>
      </c>
      <c r="AM1628" s="395">
        <v>0</v>
      </c>
      <c r="AN1628" s="395">
        <v>113</v>
      </c>
      <c r="AO1628" s="395">
        <v>61</v>
      </c>
      <c r="AP1628" s="395">
        <v>22</v>
      </c>
    </row>
    <row r="1629" spans="1:42">
      <c r="A1629" s="395">
        <v>13</v>
      </c>
      <c r="B1629" s="395">
        <v>32</v>
      </c>
      <c r="C1629" s="395">
        <v>2022</v>
      </c>
      <c r="D1629" s="395">
        <v>99</v>
      </c>
      <c r="E1629" s="395">
        <v>99</v>
      </c>
      <c r="F1629" s="395">
        <v>99</v>
      </c>
      <c r="G1629" s="395">
        <v>99</v>
      </c>
      <c r="H1629" s="395">
        <v>99</v>
      </c>
      <c r="I1629" s="395">
        <v>99</v>
      </c>
      <c r="J1629" s="395">
        <v>999</v>
      </c>
      <c r="K1629" s="395">
        <v>99</v>
      </c>
      <c r="L1629" s="395">
        <v>99</v>
      </c>
      <c r="M1629" s="395">
        <v>99</v>
      </c>
      <c r="N1629" s="395">
        <v>99</v>
      </c>
      <c r="O1629" s="395">
        <v>4</v>
      </c>
      <c r="P1629" s="395">
        <v>9999</v>
      </c>
      <c r="Q1629" s="395">
        <v>432</v>
      </c>
      <c r="R1629" s="395">
        <v>328722</v>
      </c>
      <c r="S1629" s="395">
        <v>327786</v>
      </c>
      <c r="T1629" s="395">
        <v>4.7424419418231807</v>
      </c>
      <c r="U1629" s="395">
        <v>60.315812755883407</v>
      </c>
      <c r="V1629" s="395">
        <v>93.99323769355027</v>
      </c>
      <c r="W1629" s="395">
        <v>86.585415667538371</v>
      </c>
      <c r="X1629" s="395">
        <v>1.7951338821253211</v>
      </c>
      <c r="Y1629" s="395">
        <v>3.5902677642506422</v>
      </c>
      <c r="Z1629" s="395">
        <v>0</v>
      </c>
      <c r="AA1629" s="395">
        <v>9.0958606160788449</v>
      </c>
      <c r="AB1629" s="395">
        <v>2.656323779642356</v>
      </c>
      <c r="AC1629" s="395">
        <v>-30.274776667941431</v>
      </c>
      <c r="AD1629" s="395">
        <v>22.283472626785969</v>
      </c>
      <c r="AE1629" s="395">
        <v>22.718391370654221</v>
      </c>
      <c r="AF1629" s="395">
        <v>4709</v>
      </c>
      <c r="AG1629" s="395">
        <v>4</v>
      </c>
      <c r="AH1629" s="395">
        <v>0</v>
      </c>
      <c r="AI1629" s="395">
        <v>1719</v>
      </c>
      <c r="AJ1629" s="395">
        <v>11099</v>
      </c>
      <c r="AK1629" s="395">
        <v>2818</v>
      </c>
      <c r="AL1629" s="395">
        <v>12873</v>
      </c>
      <c r="AM1629" s="395">
        <v>10</v>
      </c>
      <c r="AN1629" s="395">
        <v>5303</v>
      </c>
      <c r="AO1629" s="395">
        <v>3343</v>
      </c>
      <c r="AP1629" s="395">
        <v>182</v>
      </c>
    </row>
    <row r="1630" spans="1:42">
      <c r="A1630" s="395">
        <v>13</v>
      </c>
      <c r="B1630" s="395">
        <v>33</v>
      </c>
      <c r="C1630" s="395">
        <v>2022</v>
      </c>
      <c r="D1630" s="395">
        <v>99</v>
      </c>
      <c r="E1630" s="395">
        <v>99</v>
      </c>
      <c r="F1630" s="395">
        <v>99</v>
      </c>
      <c r="G1630" s="395">
        <v>99</v>
      </c>
      <c r="H1630" s="395">
        <v>99</v>
      </c>
      <c r="I1630" s="395">
        <v>99</v>
      </c>
      <c r="J1630" s="395">
        <v>999</v>
      </c>
      <c r="K1630" s="395">
        <v>99</v>
      </c>
      <c r="L1630" s="395">
        <v>99</v>
      </c>
      <c r="M1630" s="395">
        <v>99</v>
      </c>
      <c r="N1630" s="395">
        <v>99</v>
      </c>
      <c r="O1630" s="395">
        <v>7</v>
      </c>
      <c r="P1630" s="395">
        <v>9999</v>
      </c>
      <c r="Q1630" s="395">
        <v>120</v>
      </c>
      <c r="R1630" s="395">
        <v>94515</v>
      </c>
      <c r="S1630" s="395">
        <v>94177</v>
      </c>
      <c r="T1630" s="395">
        <v>4.2420885573718445</v>
      </c>
      <c r="U1630" s="395">
        <v>60.553001263578139</v>
      </c>
      <c r="V1630" s="395">
        <v>93.306891494314755</v>
      </c>
      <c r="W1630" s="395">
        <v>85.898459071748064</v>
      </c>
      <c r="X1630" s="395">
        <v>1.7870179336613237</v>
      </c>
      <c r="Y1630" s="395">
        <v>3.5740358673226473</v>
      </c>
      <c r="Z1630" s="395">
        <v>0</v>
      </c>
      <c r="AA1630" s="395">
        <v>9.505924156017123</v>
      </c>
      <c r="AB1630" s="395">
        <v>2.6492380004845271</v>
      </c>
      <c r="AC1630" s="395">
        <v>-30.288248731549196</v>
      </c>
      <c r="AD1630" s="395">
        <v>6.4070017075847536</v>
      </c>
      <c r="AE1630" s="395">
        <v>6.4754902700453476</v>
      </c>
      <c r="AF1630" s="395">
        <v>1690</v>
      </c>
      <c r="AG1630" s="395">
        <v>0</v>
      </c>
      <c r="AH1630" s="395">
        <v>0</v>
      </c>
      <c r="AI1630" s="395">
        <v>632</v>
      </c>
      <c r="AJ1630" s="395">
        <v>3344</v>
      </c>
      <c r="AK1630" s="395">
        <v>750</v>
      </c>
      <c r="AL1630" s="395">
        <v>6191</v>
      </c>
      <c r="AM1630" s="395">
        <v>0</v>
      </c>
      <c r="AN1630" s="395">
        <v>1023</v>
      </c>
      <c r="AO1630" s="395">
        <v>876</v>
      </c>
      <c r="AP1630" s="395">
        <v>66</v>
      </c>
    </row>
    <row r="1631" spans="1:42">
      <c r="A1631" s="395">
        <v>13</v>
      </c>
      <c r="B1631" s="395">
        <v>34</v>
      </c>
      <c r="C1631" s="395">
        <v>2022</v>
      </c>
      <c r="D1631" s="395">
        <v>99</v>
      </c>
      <c r="E1631" s="395">
        <v>99</v>
      </c>
      <c r="F1631" s="395">
        <v>99</v>
      </c>
      <c r="G1631" s="395">
        <v>99</v>
      </c>
      <c r="H1631" s="395">
        <v>99</v>
      </c>
      <c r="I1631" s="395">
        <v>99</v>
      </c>
      <c r="J1631" s="395">
        <v>999</v>
      </c>
      <c r="K1631" s="395">
        <v>99</v>
      </c>
      <c r="L1631" s="395">
        <v>99</v>
      </c>
      <c r="M1631" s="395">
        <v>99</v>
      </c>
      <c r="N1631" s="395">
        <v>99</v>
      </c>
      <c r="O1631" s="395">
        <v>8</v>
      </c>
      <c r="P1631" s="395">
        <v>9999</v>
      </c>
      <c r="Q1631" s="395">
        <v>65</v>
      </c>
      <c r="R1631" s="395">
        <v>19123</v>
      </c>
      <c r="S1631" s="395">
        <v>19071</v>
      </c>
      <c r="T1631" s="395">
        <v>3.7522355278983426</v>
      </c>
      <c r="U1631" s="395">
        <v>60.760106968695922</v>
      </c>
      <c r="V1631" s="395">
        <v>93.262248109404723</v>
      </c>
      <c r="W1631" s="395">
        <v>85.907686539772357</v>
      </c>
      <c r="X1631" s="395">
        <v>6.9915808189091688</v>
      </c>
      <c r="Y1631" s="395">
        <v>13.983161637818336</v>
      </c>
      <c r="Z1631" s="395">
        <v>0</v>
      </c>
      <c r="AA1631" s="395">
        <v>11.53784055786171</v>
      </c>
      <c r="AB1631" s="395">
        <v>2.7654494440773352</v>
      </c>
      <c r="AC1631" s="395">
        <v>-31.441444657983443</v>
      </c>
      <c r="AD1631" s="395">
        <v>1.2963137454810696</v>
      </c>
      <c r="AE1631" s="395">
        <v>1.3114384726734112</v>
      </c>
      <c r="AF1631" s="395">
        <v>313</v>
      </c>
      <c r="AG1631" s="395">
        <v>0</v>
      </c>
      <c r="AH1631" s="395">
        <v>0</v>
      </c>
      <c r="AI1631" s="395">
        <v>80</v>
      </c>
      <c r="AJ1631" s="395">
        <v>985</v>
      </c>
      <c r="AK1631" s="395">
        <v>465</v>
      </c>
      <c r="AL1631" s="395">
        <v>1290</v>
      </c>
      <c r="AM1631" s="395">
        <v>0</v>
      </c>
      <c r="AN1631" s="395">
        <v>244</v>
      </c>
      <c r="AO1631" s="395">
        <v>131</v>
      </c>
      <c r="AP1631" s="395">
        <v>21</v>
      </c>
    </row>
    <row r="1632" spans="1:42" s="380" customFormat="1">
      <c r="A1632" s="395">
        <v>13</v>
      </c>
      <c r="B1632" s="395">
        <v>35</v>
      </c>
      <c r="C1632" s="395">
        <v>2022</v>
      </c>
      <c r="D1632" s="395">
        <v>99</v>
      </c>
      <c r="E1632" s="395">
        <v>99</v>
      </c>
      <c r="F1632" s="395">
        <v>99</v>
      </c>
      <c r="G1632" s="395">
        <v>99</v>
      </c>
      <c r="H1632" s="395">
        <v>99</v>
      </c>
      <c r="I1632" s="395">
        <v>99</v>
      </c>
      <c r="J1632" s="395">
        <v>999</v>
      </c>
      <c r="K1632" s="395">
        <v>99</v>
      </c>
      <c r="L1632" s="395">
        <v>99</v>
      </c>
      <c r="M1632" s="395">
        <v>99</v>
      </c>
      <c r="N1632" s="395">
        <v>99</v>
      </c>
      <c r="O1632" s="395">
        <v>9</v>
      </c>
      <c r="P1632" s="395">
        <v>9999</v>
      </c>
      <c r="Q1632" s="395">
        <v>100</v>
      </c>
      <c r="R1632" s="395">
        <v>29246</v>
      </c>
      <c r="S1632" s="395">
        <v>29074</v>
      </c>
      <c r="T1632" s="395">
        <v>3.7101483963618951</v>
      </c>
      <c r="U1632" s="395">
        <v>60.697530439567984</v>
      </c>
      <c r="V1632" s="395">
        <v>92.061704764865127</v>
      </c>
      <c r="W1632" s="395">
        <v>84.6646030817911</v>
      </c>
      <c r="X1632" s="395">
        <v>0</v>
      </c>
      <c r="Y1632" s="395">
        <v>0</v>
      </c>
      <c r="Z1632" s="395">
        <v>0</v>
      </c>
      <c r="AA1632" s="395">
        <v>10.34148246868941</v>
      </c>
      <c r="AB1632" s="395">
        <v>2.4295967106278344</v>
      </c>
      <c r="AC1632" s="395">
        <v>-34.769408626432629</v>
      </c>
      <c r="AD1632" s="395">
        <v>1.9825336924300236</v>
      </c>
      <c r="AE1632" s="395">
        <v>1.9703759271259289</v>
      </c>
      <c r="AF1632" s="395">
        <v>395</v>
      </c>
      <c r="AG1632" s="395">
        <v>0</v>
      </c>
      <c r="AH1632" s="395">
        <v>0</v>
      </c>
      <c r="AI1632" s="395">
        <v>109</v>
      </c>
      <c r="AJ1632" s="395">
        <v>553</v>
      </c>
      <c r="AK1632" s="395">
        <v>173</v>
      </c>
      <c r="AL1632" s="395">
        <v>2674</v>
      </c>
      <c r="AM1632" s="395">
        <v>1</v>
      </c>
      <c r="AN1632" s="395">
        <v>167</v>
      </c>
      <c r="AO1632" s="395">
        <v>228</v>
      </c>
      <c r="AP1632" s="395">
        <v>26</v>
      </c>
    </row>
    <row r="1633" spans="1:42" s="380" customFormat="1">
      <c r="A1633" s="395">
        <v>13</v>
      </c>
      <c r="B1633" s="395">
        <v>36</v>
      </c>
      <c r="C1633" s="395">
        <v>2022</v>
      </c>
      <c r="D1633" s="395">
        <v>99</v>
      </c>
      <c r="E1633" s="395">
        <v>99</v>
      </c>
      <c r="F1633" s="395">
        <v>99</v>
      </c>
      <c r="G1633" s="395">
        <v>99</v>
      </c>
      <c r="H1633" s="395">
        <v>99</v>
      </c>
      <c r="I1633" s="395">
        <v>99</v>
      </c>
      <c r="J1633" s="395">
        <v>999</v>
      </c>
      <c r="K1633" s="395">
        <v>99</v>
      </c>
      <c r="L1633" s="395">
        <v>99</v>
      </c>
      <c r="M1633" s="395">
        <v>99</v>
      </c>
      <c r="N1633" s="395">
        <v>99</v>
      </c>
      <c r="O1633" s="395">
        <v>11</v>
      </c>
      <c r="P1633" s="395">
        <v>9999</v>
      </c>
      <c r="Q1633" s="395">
        <v>523</v>
      </c>
      <c r="R1633" s="395">
        <v>415319</v>
      </c>
      <c r="S1633" s="395">
        <v>412023</v>
      </c>
      <c r="T1633" s="395">
        <v>3.724053077273132</v>
      </c>
      <c r="U1633" s="395">
        <v>60.773799035490732</v>
      </c>
      <c r="V1633" s="395">
        <v>92.395629051509246</v>
      </c>
      <c r="W1633" s="395">
        <v>84.923116185262359</v>
      </c>
      <c r="X1633" s="395">
        <v>0.80131176276548843</v>
      </c>
      <c r="Y1633" s="395">
        <v>1.6026235255309771</v>
      </c>
      <c r="Z1633" s="395">
        <v>0</v>
      </c>
      <c r="AA1633" s="395">
        <v>9.2490626852408511</v>
      </c>
      <c r="AB1633" s="395">
        <v>2.4088764896837311</v>
      </c>
      <c r="AC1633" s="395">
        <v>-31.306934967916501</v>
      </c>
      <c r="AD1633" s="395">
        <v>28.153727368062128</v>
      </c>
      <c r="AE1633" s="395">
        <v>28.008497498561155</v>
      </c>
      <c r="AF1633" s="395">
        <v>5694</v>
      </c>
      <c r="AG1633" s="395">
        <v>2</v>
      </c>
      <c r="AH1633" s="395">
        <v>0</v>
      </c>
      <c r="AI1633" s="395">
        <v>1804</v>
      </c>
      <c r="AJ1633" s="395">
        <v>35912</v>
      </c>
      <c r="AK1633" s="395">
        <v>8541</v>
      </c>
      <c r="AL1633" s="395">
        <v>53586</v>
      </c>
      <c r="AM1633" s="395">
        <v>18</v>
      </c>
      <c r="AN1633" s="395">
        <v>5888</v>
      </c>
      <c r="AO1633" s="395">
        <v>3341</v>
      </c>
      <c r="AP1633" s="395">
        <v>252</v>
      </c>
    </row>
    <row r="1634" spans="1:42" s="380" customFormat="1">
      <c r="A1634" s="395">
        <v>13</v>
      </c>
      <c r="B1634" s="395">
        <v>37</v>
      </c>
      <c r="C1634" s="395">
        <v>2022</v>
      </c>
      <c r="D1634" s="395">
        <v>99</v>
      </c>
      <c r="E1634" s="395">
        <v>99</v>
      </c>
      <c r="F1634" s="395">
        <v>99</v>
      </c>
      <c r="G1634" s="395">
        <v>99</v>
      </c>
      <c r="H1634" s="395">
        <v>99</v>
      </c>
      <c r="I1634" s="395">
        <v>99</v>
      </c>
      <c r="J1634" s="395">
        <v>999</v>
      </c>
      <c r="K1634" s="395">
        <v>99</v>
      </c>
      <c r="L1634" s="395">
        <v>99</v>
      </c>
      <c r="M1634" s="395">
        <v>99</v>
      </c>
      <c r="N1634" s="395">
        <v>99</v>
      </c>
      <c r="O1634" s="395">
        <v>14</v>
      </c>
      <c r="P1634" s="395">
        <v>9999</v>
      </c>
      <c r="Q1634" s="395">
        <v>144</v>
      </c>
      <c r="R1634" s="395">
        <v>50290</v>
      </c>
      <c r="S1634" s="395">
        <v>50067</v>
      </c>
      <c r="T1634" s="395">
        <v>3.6016504275203829</v>
      </c>
      <c r="U1634" s="395">
        <v>60.863842451115502</v>
      </c>
      <c r="V1634" s="395">
        <v>90.663584253222069</v>
      </c>
      <c r="W1634" s="395">
        <v>83.428817784169198</v>
      </c>
      <c r="X1634" s="395">
        <v>5.3648836746868156</v>
      </c>
      <c r="Y1634" s="395">
        <v>10.729767349373631</v>
      </c>
      <c r="Z1634" s="395">
        <v>0</v>
      </c>
      <c r="AA1634" s="395">
        <v>10.110744478041887</v>
      </c>
      <c r="AB1634" s="395">
        <v>2.4657957904671366</v>
      </c>
      <c r="AC1634" s="395">
        <v>-37.259012609478688</v>
      </c>
      <c r="AD1634" s="395">
        <v>3.4090685697977805</v>
      </c>
      <c r="AE1634" s="395">
        <v>3.343567452676222</v>
      </c>
      <c r="AF1634" s="395">
        <v>934</v>
      </c>
      <c r="AG1634" s="395">
        <v>2</v>
      </c>
      <c r="AH1634" s="395">
        <v>0</v>
      </c>
      <c r="AI1634" s="395">
        <v>210</v>
      </c>
      <c r="AJ1634" s="395">
        <v>3053</v>
      </c>
      <c r="AK1634" s="395">
        <v>1021</v>
      </c>
      <c r="AL1634" s="395">
        <v>5000</v>
      </c>
      <c r="AM1634" s="395">
        <v>1</v>
      </c>
      <c r="AN1634" s="395">
        <v>1215</v>
      </c>
      <c r="AO1634" s="395">
        <v>507</v>
      </c>
      <c r="AP1634" s="395">
        <v>51</v>
      </c>
    </row>
    <row r="1635" spans="1:42" s="380" customFormat="1">
      <c r="A1635" s="395">
        <v>13</v>
      </c>
      <c r="B1635" s="395">
        <v>38</v>
      </c>
      <c r="C1635" s="395">
        <v>2022</v>
      </c>
      <c r="D1635" s="395">
        <v>99</v>
      </c>
      <c r="E1635" s="395">
        <v>99</v>
      </c>
      <c r="F1635" s="395">
        <v>99</v>
      </c>
      <c r="G1635" s="395">
        <v>99</v>
      </c>
      <c r="H1635" s="395">
        <v>99</v>
      </c>
      <c r="I1635" s="395">
        <v>99</v>
      </c>
      <c r="J1635" s="395">
        <v>999</v>
      </c>
      <c r="K1635" s="395">
        <v>99</v>
      </c>
      <c r="L1635" s="395">
        <v>99</v>
      </c>
      <c r="M1635" s="395">
        <v>99</v>
      </c>
      <c r="N1635" s="395">
        <v>99</v>
      </c>
      <c r="O1635" s="395">
        <v>15</v>
      </c>
      <c r="P1635" s="395">
        <v>9999</v>
      </c>
      <c r="Q1635" s="395">
        <v>43</v>
      </c>
      <c r="R1635" s="395">
        <v>26581</v>
      </c>
      <c r="S1635" s="395">
        <v>26455</v>
      </c>
      <c r="T1635" s="395">
        <v>4.0964222564990038</v>
      </c>
      <c r="U1635" s="395">
        <v>60.589642789642802</v>
      </c>
      <c r="V1635" s="395">
        <v>92.351676726541626</v>
      </c>
      <c r="W1635" s="395">
        <v>84.87359591759585</v>
      </c>
      <c r="X1635" s="395">
        <v>3.2918249877732224</v>
      </c>
      <c r="Y1635" s="395">
        <v>6.5836499755464448</v>
      </c>
      <c r="Z1635" s="395">
        <v>0</v>
      </c>
      <c r="AA1635" s="395">
        <v>9.9852486432508378</v>
      </c>
      <c r="AB1635" s="395">
        <v>2.4078492739453483</v>
      </c>
      <c r="AC1635" s="395">
        <v>-34.166733081278743</v>
      </c>
      <c r="AD1635" s="395">
        <v>1.8018781398646804</v>
      </c>
      <c r="AE1635" s="395">
        <v>1.7973092055555961</v>
      </c>
      <c r="AF1635" s="395">
        <v>598</v>
      </c>
      <c r="AG1635" s="395">
        <v>2</v>
      </c>
      <c r="AH1635" s="395">
        <v>0</v>
      </c>
      <c r="AI1635" s="395">
        <v>240</v>
      </c>
      <c r="AJ1635" s="395">
        <v>1573</v>
      </c>
      <c r="AK1635" s="395">
        <v>487</v>
      </c>
      <c r="AL1635" s="395">
        <v>1804</v>
      </c>
      <c r="AM1635" s="395">
        <v>0</v>
      </c>
      <c r="AN1635" s="395">
        <v>488</v>
      </c>
      <c r="AO1635" s="395">
        <v>370</v>
      </c>
      <c r="AP1635" s="395">
        <v>13</v>
      </c>
    </row>
    <row r="1636" spans="1:42">
      <c r="A1636" s="395">
        <v>13</v>
      </c>
      <c r="B1636" s="395">
        <v>39</v>
      </c>
      <c r="C1636" s="395">
        <v>2022</v>
      </c>
      <c r="D1636" s="395">
        <v>99</v>
      </c>
      <c r="E1636" s="395">
        <v>99</v>
      </c>
      <c r="F1636" s="395">
        <v>99</v>
      </c>
      <c r="G1636" s="395">
        <v>99</v>
      </c>
      <c r="H1636" s="395">
        <v>99</v>
      </c>
      <c r="I1636" s="395">
        <v>99</v>
      </c>
      <c r="J1636" s="395">
        <v>999</v>
      </c>
      <c r="K1636" s="395">
        <v>99</v>
      </c>
      <c r="L1636" s="395">
        <v>99</v>
      </c>
      <c r="M1636" s="395">
        <v>99</v>
      </c>
      <c r="N1636" s="395">
        <v>99</v>
      </c>
      <c r="O1636" s="395">
        <v>16</v>
      </c>
      <c r="P1636" s="395">
        <v>9999</v>
      </c>
      <c r="Q1636" s="395">
        <v>321</v>
      </c>
      <c r="R1636" s="395">
        <v>256798</v>
      </c>
      <c r="S1636" s="395">
        <v>255632</v>
      </c>
      <c r="T1636" s="395">
        <v>3.4890809118451078</v>
      </c>
      <c r="U1636" s="395">
        <v>60.995955122989287</v>
      </c>
      <c r="V1636" s="395">
        <v>90.72622254051538</v>
      </c>
      <c r="W1636" s="395">
        <v>83.462470582712413</v>
      </c>
      <c r="X1636" s="395">
        <v>2.1269636056355576</v>
      </c>
      <c r="Y1636" s="395">
        <v>4.2539272112711153</v>
      </c>
      <c r="Z1636" s="395">
        <v>0</v>
      </c>
      <c r="AA1636" s="395">
        <v>10.141265825515456</v>
      </c>
      <c r="AB1636" s="395">
        <v>2.50483495161021</v>
      </c>
      <c r="AC1636" s="395">
        <v>-36.601204224736087</v>
      </c>
      <c r="AD1636" s="395">
        <v>17.407874141716658</v>
      </c>
      <c r="AE1636" s="395">
        <v>17.078466970342397</v>
      </c>
      <c r="AF1636" s="395">
        <v>4961</v>
      </c>
      <c r="AG1636" s="395">
        <v>2</v>
      </c>
      <c r="AH1636" s="395">
        <v>0</v>
      </c>
      <c r="AI1636" s="395">
        <v>2516</v>
      </c>
      <c r="AJ1636" s="395">
        <v>9326</v>
      </c>
      <c r="AK1636" s="395">
        <v>1231</v>
      </c>
      <c r="AL1636" s="395">
        <v>14911</v>
      </c>
      <c r="AM1636" s="395">
        <v>1</v>
      </c>
      <c r="AN1636" s="395">
        <v>3081</v>
      </c>
      <c r="AO1636" s="395">
        <v>4827</v>
      </c>
      <c r="AP1636" s="395">
        <v>174</v>
      </c>
    </row>
    <row r="1637" spans="1:42">
      <c r="A1637" s="395">
        <v>13</v>
      </c>
      <c r="B1637" s="395">
        <v>40</v>
      </c>
      <c r="C1637" s="395">
        <v>2022</v>
      </c>
      <c r="D1637" s="395">
        <v>99</v>
      </c>
      <c r="E1637" s="395">
        <v>99</v>
      </c>
      <c r="F1637" s="395">
        <v>99</v>
      </c>
      <c r="G1637" s="395">
        <v>99</v>
      </c>
      <c r="H1637" s="395">
        <v>99</v>
      </c>
      <c r="I1637" s="395">
        <v>99</v>
      </c>
      <c r="J1637" s="395">
        <v>999</v>
      </c>
      <c r="K1637" s="395">
        <v>99</v>
      </c>
      <c r="L1637" s="395">
        <v>99</v>
      </c>
      <c r="M1637" s="395">
        <v>99</v>
      </c>
      <c r="N1637" s="395">
        <v>99</v>
      </c>
      <c r="O1637" s="395">
        <v>18</v>
      </c>
      <c r="P1637" s="395">
        <v>9999</v>
      </c>
      <c r="Q1637" s="395">
        <v>104</v>
      </c>
      <c r="R1637" s="395">
        <v>75292</v>
      </c>
      <c r="S1637" s="395">
        <v>75099</v>
      </c>
      <c r="T1637" s="395">
        <v>3.5629150507358029</v>
      </c>
      <c r="U1637" s="395">
        <v>60.868826482376598</v>
      </c>
      <c r="V1637" s="395">
        <v>89.688616010616514</v>
      </c>
      <c r="W1637" s="395">
        <v>82.65711367661325</v>
      </c>
      <c r="X1637" s="395">
        <v>3.5541624608192119</v>
      </c>
      <c r="Y1637" s="395">
        <v>7.1083249216384239</v>
      </c>
      <c r="Z1637" s="395">
        <v>0</v>
      </c>
      <c r="AA1637" s="395">
        <v>10.469126109478484</v>
      </c>
      <c r="AB1637" s="395">
        <v>2.3980811250185394</v>
      </c>
      <c r="AC1637" s="395">
        <v>-36.167487299639504</v>
      </c>
      <c r="AD1637" s="395">
        <v>5.1039091421199956</v>
      </c>
      <c r="AE1637" s="395">
        <v>4.9688606832533377</v>
      </c>
      <c r="AF1637" s="395">
        <v>1331</v>
      </c>
      <c r="AG1637" s="395">
        <v>2</v>
      </c>
      <c r="AH1637" s="395">
        <v>0</v>
      </c>
      <c r="AI1637" s="395">
        <v>249</v>
      </c>
      <c r="AJ1637" s="395">
        <v>3020</v>
      </c>
      <c r="AK1637" s="395">
        <v>879</v>
      </c>
      <c r="AL1637" s="395">
        <v>3963</v>
      </c>
      <c r="AM1637" s="395">
        <v>1</v>
      </c>
      <c r="AN1637" s="395">
        <v>1629</v>
      </c>
      <c r="AO1637" s="395">
        <v>588</v>
      </c>
      <c r="AP1637" s="395">
        <v>56</v>
      </c>
    </row>
    <row r="1638" spans="1:42">
      <c r="A1638" s="395">
        <v>13</v>
      </c>
      <c r="B1638" s="395">
        <v>41</v>
      </c>
      <c r="C1638" s="395">
        <v>2022</v>
      </c>
      <c r="D1638" s="395">
        <v>99</v>
      </c>
      <c r="E1638" s="395">
        <v>99</v>
      </c>
      <c r="F1638" s="395">
        <v>99</v>
      </c>
      <c r="G1638" s="395">
        <v>99</v>
      </c>
      <c r="H1638" s="395">
        <v>99</v>
      </c>
      <c r="I1638" s="395">
        <v>99</v>
      </c>
      <c r="J1638" s="395">
        <v>999</v>
      </c>
      <c r="K1638" s="395">
        <v>99</v>
      </c>
      <c r="L1638" s="395">
        <v>99</v>
      </c>
      <c r="M1638" s="395">
        <v>99</v>
      </c>
      <c r="N1638" s="395">
        <v>99</v>
      </c>
      <c r="O1638" s="395">
        <v>55</v>
      </c>
      <c r="P1638" s="395">
        <v>9999</v>
      </c>
      <c r="Q1638" s="395">
        <v>29</v>
      </c>
      <c r="R1638" s="395">
        <v>8487</v>
      </c>
      <c r="S1638" s="395">
        <v>8454</v>
      </c>
      <c r="T1638" s="395">
        <v>4.9441498762813723</v>
      </c>
      <c r="U1638" s="395">
        <v>60.179914833215037</v>
      </c>
      <c r="V1638" s="395">
        <v>89.717407646915149</v>
      </c>
      <c r="W1638" s="395">
        <v>82.627040454223021</v>
      </c>
      <c r="X1638" s="395">
        <v>0</v>
      </c>
      <c r="Y1638" s="395">
        <v>0</v>
      </c>
      <c r="Z1638" s="395">
        <v>0</v>
      </c>
      <c r="AA1638" s="395">
        <v>9.9890323824922422</v>
      </c>
      <c r="AB1638" s="395">
        <v>2.6071853348166991</v>
      </c>
      <c r="AC1638" s="395">
        <v>-37.430211799236154</v>
      </c>
      <c r="AD1638" s="395">
        <v>0.5753184520157838</v>
      </c>
      <c r="AE1638" s="395">
        <v>0.55914812258438085</v>
      </c>
      <c r="AF1638" s="395">
        <v>114</v>
      </c>
      <c r="AG1638" s="395">
        <v>1</v>
      </c>
      <c r="AH1638" s="395">
        <v>0</v>
      </c>
      <c r="AI1638" s="395">
        <v>22</v>
      </c>
      <c r="AJ1638" s="395">
        <v>1037</v>
      </c>
      <c r="AK1638" s="395">
        <v>74</v>
      </c>
      <c r="AL1638" s="395">
        <v>1279</v>
      </c>
      <c r="AM1638" s="395">
        <v>0</v>
      </c>
      <c r="AN1638" s="395">
        <v>116</v>
      </c>
      <c r="AO1638" s="395">
        <v>141</v>
      </c>
      <c r="AP1638" s="395">
        <v>9</v>
      </c>
    </row>
    <row r="1639" spans="1:42">
      <c r="A1639" s="395">
        <v>13</v>
      </c>
      <c r="B1639" s="395">
        <v>42</v>
      </c>
      <c r="C1639" s="395">
        <v>2022</v>
      </c>
      <c r="D1639" s="395">
        <v>99</v>
      </c>
      <c r="E1639" s="395">
        <v>99</v>
      </c>
      <c r="F1639" s="395">
        <v>99</v>
      </c>
      <c r="G1639" s="395">
        <v>99</v>
      </c>
      <c r="H1639" s="395">
        <v>99</v>
      </c>
      <c r="I1639" s="395">
        <v>99</v>
      </c>
      <c r="J1639" s="395">
        <v>999</v>
      </c>
      <c r="K1639" s="395">
        <v>99</v>
      </c>
      <c r="L1639" s="395">
        <v>99</v>
      </c>
      <c r="M1639" s="395">
        <v>99</v>
      </c>
      <c r="N1639" s="395">
        <v>99</v>
      </c>
      <c r="O1639" s="395">
        <v>56</v>
      </c>
      <c r="P1639" s="395">
        <v>9999</v>
      </c>
      <c r="Q1639" s="395">
        <v>3</v>
      </c>
      <c r="R1639" s="395">
        <v>19</v>
      </c>
      <c r="S1639" s="395">
        <v>19</v>
      </c>
      <c r="T1639" s="395">
        <v>2.2105263157894748</v>
      </c>
      <c r="U1639" s="395">
        <v>61.421052631578959</v>
      </c>
      <c r="V1639" s="395">
        <v>78.599532417175098</v>
      </c>
      <c r="W1639" s="395">
        <v>72.547368421052639</v>
      </c>
      <c r="X1639" s="395">
        <v>0</v>
      </c>
      <c r="Y1639" s="395">
        <v>0</v>
      </c>
      <c r="Z1639" s="395">
        <v>0</v>
      </c>
      <c r="AA1639" s="395">
        <v>6.5094561516752307</v>
      </c>
      <c r="AB1639" s="395">
        <v>2.0082930556146925</v>
      </c>
      <c r="AC1639" s="395">
        <v>-10.90200519800395</v>
      </c>
      <c r="AD1639" s="395">
        <v>1.2879757969011304E-3</v>
      </c>
      <c r="AE1639" s="395">
        <v>1.1033611663514456E-3</v>
      </c>
      <c r="AF1639" s="395">
        <v>0</v>
      </c>
      <c r="AG1639" s="395">
        <v>0</v>
      </c>
      <c r="AH1639" s="395">
        <v>0</v>
      </c>
      <c r="AI1639" s="395">
        <v>0</v>
      </c>
      <c r="AJ1639" s="395">
        <v>0</v>
      </c>
      <c r="AK1639" s="395">
        <v>0</v>
      </c>
      <c r="AL1639" s="395">
        <v>0</v>
      </c>
      <c r="AM1639" s="395">
        <v>0</v>
      </c>
      <c r="AN1639" s="395">
        <v>0</v>
      </c>
      <c r="AO1639" s="395">
        <v>0</v>
      </c>
      <c r="AP1639" s="395">
        <v>0</v>
      </c>
    </row>
    <row r="1640" spans="1:42">
      <c r="A1640" s="395">
        <v>15</v>
      </c>
      <c r="B1640" s="395">
        <v>1</v>
      </c>
      <c r="C1640" s="395">
        <v>2024</v>
      </c>
      <c r="D1640" s="395">
        <v>1</v>
      </c>
      <c r="E1640" s="395">
        <v>99</v>
      </c>
      <c r="F1640" s="395">
        <v>99</v>
      </c>
      <c r="G1640" s="395">
        <v>99</v>
      </c>
      <c r="H1640" s="395">
        <v>99</v>
      </c>
      <c r="I1640" s="395">
        <v>99</v>
      </c>
      <c r="J1640" s="395">
        <v>999</v>
      </c>
      <c r="K1640" s="395">
        <v>0</v>
      </c>
      <c r="L1640" s="395"/>
      <c r="M1640" s="395">
        <v>99</v>
      </c>
      <c r="N1640" s="395">
        <v>99</v>
      </c>
      <c r="O1640" s="395">
        <v>99</v>
      </c>
      <c r="P1640" s="395">
        <v>99</v>
      </c>
      <c r="Q1640" s="395">
        <v>1022</v>
      </c>
      <c r="R1640" s="395">
        <v>116018</v>
      </c>
      <c r="S1640" s="395">
        <v>115345</v>
      </c>
      <c r="T1640" s="395">
        <v>4.0098002034167113</v>
      </c>
      <c r="U1640" s="395">
        <v>60.664276735012351</v>
      </c>
      <c r="V1640" s="395">
        <v>90.566692686556706</v>
      </c>
      <c r="W1640" s="395">
        <v>83.32991547097906</v>
      </c>
      <c r="X1640" s="395">
        <v>2.2979192883862849</v>
      </c>
      <c r="Y1640" s="395">
        <v>4.5958385767725698</v>
      </c>
      <c r="Z1640" s="395"/>
      <c r="AA1640" s="395">
        <v>9.229347632392658</v>
      </c>
      <c r="AB1640" s="395">
        <v>2.5356403606485545</v>
      </c>
      <c r="AC1640" s="395">
        <v>-31.429825776501897</v>
      </c>
      <c r="AD1640" s="395">
        <v>87.780039192246278</v>
      </c>
      <c r="AE1640" s="395">
        <v>87.613893507714394</v>
      </c>
      <c r="AF1640" s="395">
        <v>1659</v>
      </c>
      <c r="AG1640" s="395">
        <v>0</v>
      </c>
      <c r="AH1640" s="395">
        <v>0</v>
      </c>
      <c r="AI1640" s="395">
        <v>520</v>
      </c>
      <c r="AJ1640" s="395">
        <v>5604</v>
      </c>
      <c r="AK1640" s="395">
        <v>1326</v>
      </c>
      <c r="AL1640" s="395">
        <v>7261</v>
      </c>
      <c r="AM1640" s="395">
        <v>3</v>
      </c>
      <c r="AN1640" s="395">
        <v>1524</v>
      </c>
      <c r="AO1640" s="395">
        <v>1180</v>
      </c>
      <c r="AP1640" s="395">
        <v>563</v>
      </c>
    </row>
    <row r="1641" spans="1:42">
      <c r="A1641" s="395">
        <v>15</v>
      </c>
      <c r="B1641" s="395">
        <v>2</v>
      </c>
      <c r="C1641" s="395">
        <v>2024</v>
      </c>
      <c r="D1641" s="395">
        <v>2</v>
      </c>
      <c r="E1641" s="395">
        <v>99</v>
      </c>
      <c r="F1641" s="395">
        <v>99</v>
      </c>
      <c r="G1641" s="395">
        <v>99</v>
      </c>
      <c r="H1641" s="395">
        <v>99</v>
      </c>
      <c r="I1641" s="395">
        <v>99</v>
      </c>
      <c r="J1641" s="395">
        <v>999</v>
      </c>
      <c r="K1641" s="395">
        <v>0</v>
      </c>
      <c r="L1641" s="395"/>
      <c r="M1641" s="395">
        <v>99</v>
      </c>
      <c r="N1641" s="395">
        <v>99</v>
      </c>
      <c r="O1641" s="395">
        <v>99</v>
      </c>
      <c r="P1641" s="395">
        <v>99</v>
      </c>
      <c r="Q1641" s="395">
        <v>1013</v>
      </c>
      <c r="R1641" s="395">
        <v>105620</v>
      </c>
      <c r="S1641" s="395">
        <v>105113</v>
      </c>
      <c r="T1641" s="395">
        <v>3.980193145237644</v>
      </c>
      <c r="U1641" s="395">
        <v>60.675425494467859</v>
      </c>
      <c r="V1641" s="395">
        <v>89.740154688193684</v>
      </c>
      <c r="W1641" s="395">
        <v>82.576189434228127</v>
      </c>
      <c r="X1641" s="395">
        <v>2.0403332702139743</v>
      </c>
      <c r="Y1641" s="395">
        <v>4.0806665404279485</v>
      </c>
      <c r="Z1641" s="395"/>
      <c r="AA1641" s="395">
        <v>8.9614903140008515</v>
      </c>
      <c r="AB1641" s="395">
        <v>2.5241340618548409</v>
      </c>
      <c r="AC1641" s="395">
        <v>-29.133736644768224</v>
      </c>
      <c r="AD1641" s="395">
        <v>86.42147035961213</v>
      </c>
      <c r="AE1641" s="395">
        <v>86.199551537108491</v>
      </c>
      <c r="AF1641" s="395">
        <v>1649</v>
      </c>
      <c r="AG1641" s="395">
        <v>0</v>
      </c>
      <c r="AH1641" s="395">
        <v>0</v>
      </c>
      <c r="AI1641" s="395">
        <v>480</v>
      </c>
      <c r="AJ1641" s="395">
        <v>6019</v>
      </c>
      <c r="AK1641" s="395">
        <v>1448</v>
      </c>
      <c r="AL1641" s="395">
        <v>6154</v>
      </c>
      <c r="AM1641" s="395">
        <v>8</v>
      </c>
      <c r="AN1641" s="395">
        <v>1359</v>
      </c>
      <c r="AO1641" s="395">
        <v>1124</v>
      </c>
      <c r="AP1641" s="395">
        <v>546</v>
      </c>
    </row>
    <row r="1642" spans="1:42">
      <c r="A1642" s="395">
        <v>15</v>
      </c>
      <c r="B1642" s="395">
        <v>3</v>
      </c>
      <c r="C1642" s="395">
        <v>2024</v>
      </c>
      <c r="D1642" s="395">
        <v>3</v>
      </c>
      <c r="E1642" s="395">
        <v>99</v>
      </c>
      <c r="F1642" s="395">
        <v>99</v>
      </c>
      <c r="G1642" s="395">
        <v>99</v>
      </c>
      <c r="H1642" s="395">
        <v>99</v>
      </c>
      <c r="I1642" s="395">
        <v>99</v>
      </c>
      <c r="J1642" s="395">
        <v>999</v>
      </c>
      <c r="K1642" s="395">
        <v>0</v>
      </c>
      <c r="L1642" s="395"/>
      <c r="M1642" s="395">
        <v>99</v>
      </c>
      <c r="N1642" s="395">
        <v>99</v>
      </c>
      <c r="O1642" s="395">
        <v>99</v>
      </c>
      <c r="P1642" s="395">
        <v>99</v>
      </c>
      <c r="Q1642" s="395">
        <v>961</v>
      </c>
      <c r="R1642" s="395">
        <v>90425</v>
      </c>
      <c r="S1642" s="395">
        <v>90059</v>
      </c>
      <c r="T1642" s="395">
        <v>3.8394470555709153</v>
      </c>
      <c r="U1642" s="395">
        <v>60.742724214126291</v>
      </c>
      <c r="V1642" s="395">
        <v>88.95969088856873</v>
      </c>
      <c r="W1642" s="395">
        <v>81.902873671704143</v>
      </c>
      <c r="X1642" s="395">
        <v>2.7304395908211223</v>
      </c>
      <c r="Y1642" s="395">
        <v>5.4608791816422446</v>
      </c>
      <c r="Z1642" s="395"/>
      <c r="AA1642" s="395">
        <v>8.6730823799057752</v>
      </c>
      <c r="AB1642" s="395">
        <v>2.4732165938810406</v>
      </c>
      <c r="AC1642" s="395">
        <v>-28.14414994823408</v>
      </c>
      <c r="AD1642" s="395">
        <v>87.185198040803741</v>
      </c>
      <c r="AE1642" s="395">
        <v>87.000204228575342</v>
      </c>
      <c r="AF1642" s="395">
        <v>1502</v>
      </c>
      <c r="AG1642" s="395">
        <v>0</v>
      </c>
      <c r="AH1642" s="395">
        <v>0</v>
      </c>
      <c r="AI1642" s="395">
        <v>392</v>
      </c>
      <c r="AJ1642" s="395">
        <v>5341</v>
      </c>
      <c r="AK1642" s="395">
        <v>1127</v>
      </c>
      <c r="AL1642" s="395">
        <v>5097</v>
      </c>
      <c r="AM1642" s="395">
        <v>1</v>
      </c>
      <c r="AN1642" s="395">
        <v>1144</v>
      </c>
      <c r="AO1642" s="395">
        <v>871</v>
      </c>
      <c r="AP1642" s="395">
        <v>538</v>
      </c>
    </row>
    <row r="1643" spans="1:42">
      <c r="A1643" s="395">
        <v>15</v>
      </c>
      <c r="B1643" s="395">
        <v>4</v>
      </c>
      <c r="C1643" s="395">
        <v>2024</v>
      </c>
      <c r="D1643" s="395">
        <v>4</v>
      </c>
      <c r="E1643" s="395">
        <v>99</v>
      </c>
      <c r="F1643" s="395">
        <v>99</v>
      </c>
      <c r="G1643" s="395">
        <v>99</v>
      </c>
      <c r="H1643" s="395">
        <v>99</v>
      </c>
      <c r="I1643" s="395">
        <v>99</v>
      </c>
      <c r="J1643" s="395">
        <v>999</v>
      </c>
      <c r="K1643" s="395">
        <v>0</v>
      </c>
      <c r="L1643" s="395"/>
      <c r="M1643" s="395">
        <v>99</v>
      </c>
      <c r="N1643" s="395">
        <v>99</v>
      </c>
      <c r="O1643" s="395">
        <v>99</v>
      </c>
      <c r="P1643" s="395">
        <v>99</v>
      </c>
      <c r="Q1643" s="395">
        <v>1050</v>
      </c>
      <c r="R1643" s="395">
        <v>128578</v>
      </c>
      <c r="S1643" s="395">
        <v>128113</v>
      </c>
      <c r="T1643" s="395">
        <v>4.0549783011090543</v>
      </c>
      <c r="U1643" s="395">
        <v>60.647045967232046</v>
      </c>
      <c r="V1643" s="395">
        <v>89.5381759360465</v>
      </c>
      <c r="W1643" s="395">
        <v>82.422552746403142</v>
      </c>
      <c r="X1643" s="395">
        <v>2.5237598967163906</v>
      </c>
      <c r="Y1643" s="395">
        <v>5.0475197934327811</v>
      </c>
      <c r="Z1643" s="395"/>
      <c r="AA1643" s="395">
        <v>8.7643906416845443</v>
      </c>
      <c r="AB1643" s="395">
        <v>2.5541402572573775</v>
      </c>
      <c r="AC1643" s="395">
        <v>-28.550883270550631</v>
      </c>
      <c r="AD1643" s="395">
        <v>89.744609865220482</v>
      </c>
      <c r="AE1643" s="395">
        <v>89.523928128755315</v>
      </c>
      <c r="AF1643" s="395">
        <v>2044</v>
      </c>
      <c r="AG1643" s="395">
        <v>0</v>
      </c>
      <c r="AH1643" s="395">
        <v>0</v>
      </c>
      <c r="AI1643" s="395">
        <v>616</v>
      </c>
      <c r="AJ1643" s="395">
        <v>6680</v>
      </c>
      <c r="AK1643" s="395">
        <v>1408</v>
      </c>
      <c r="AL1643" s="395">
        <v>7204</v>
      </c>
      <c r="AM1643" s="395">
        <v>4</v>
      </c>
      <c r="AN1643" s="395">
        <v>1709</v>
      </c>
      <c r="AO1643" s="395">
        <v>1299</v>
      </c>
      <c r="AP1643" s="395">
        <v>585</v>
      </c>
    </row>
    <row r="1644" spans="1:42">
      <c r="A1644" s="395">
        <v>15</v>
      </c>
      <c r="B1644" s="395">
        <v>5</v>
      </c>
      <c r="C1644" s="395">
        <v>2024</v>
      </c>
      <c r="D1644" s="395">
        <v>5</v>
      </c>
      <c r="E1644" s="395">
        <v>99</v>
      </c>
      <c r="F1644" s="395">
        <v>99</v>
      </c>
      <c r="G1644" s="395">
        <v>99</v>
      </c>
      <c r="H1644" s="395">
        <v>99</v>
      </c>
      <c r="I1644" s="395">
        <v>99</v>
      </c>
      <c r="J1644" s="395">
        <v>999</v>
      </c>
      <c r="K1644" s="395">
        <v>0</v>
      </c>
      <c r="L1644" s="395"/>
      <c r="M1644" s="395">
        <v>99</v>
      </c>
      <c r="N1644" s="395">
        <v>99</v>
      </c>
      <c r="O1644" s="395">
        <v>99</v>
      </c>
      <c r="P1644" s="395">
        <v>99</v>
      </c>
      <c r="Q1644" s="395">
        <v>1021</v>
      </c>
      <c r="R1644" s="395">
        <v>111011</v>
      </c>
      <c r="S1644" s="395">
        <v>110440</v>
      </c>
      <c r="T1644" s="395">
        <v>4.123663420742087</v>
      </c>
      <c r="U1644" s="395">
        <v>60.607986236870701</v>
      </c>
      <c r="V1644" s="395">
        <v>88.992308712555612</v>
      </c>
      <c r="W1644" s="395">
        <v>81.893442593264112</v>
      </c>
      <c r="X1644" s="395">
        <v>1.8205403068164412</v>
      </c>
      <c r="Y1644" s="395">
        <v>3.6410806136328824</v>
      </c>
      <c r="Z1644" s="395"/>
      <c r="AA1644" s="395">
        <v>8.4812909612900942</v>
      </c>
      <c r="AB1644" s="395">
        <v>2.4916778472665402</v>
      </c>
      <c r="AC1644" s="395">
        <v>-27.800525866291483</v>
      </c>
      <c r="AD1644" s="395">
        <v>88.335322670486221</v>
      </c>
      <c r="AE1644" s="395">
        <v>88.190645141961511</v>
      </c>
      <c r="AF1644" s="395">
        <v>1493</v>
      </c>
      <c r="AG1644" s="395">
        <v>0</v>
      </c>
      <c r="AH1644" s="395">
        <v>0</v>
      </c>
      <c r="AI1644" s="395">
        <v>400</v>
      </c>
      <c r="AJ1644" s="395">
        <v>6286</v>
      </c>
      <c r="AK1644" s="395">
        <v>1210</v>
      </c>
      <c r="AL1644" s="395">
        <v>6421</v>
      </c>
      <c r="AM1644" s="395">
        <v>2</v>
      </c>
      <c r="AN1644" s="395">
        <v>1303</v>
      </c>
      <c r="AO1644" s="395">
        <v>888</v>
      </c>
      <c r="AP1644" s="395">
        <v>572</v>
      </c>
    </row>
    <row r="1645" spans="1:42">
      <c r="A1645" s="395">
        <v>15</v>
      </c>
      <c r="B1645" s="395">
        <v>6</v>
      </c>
      <c r="C1645" s="395">
        <v>2024</v>
      </c>
      <c r="D1645" s="395">
        <v>6</v>
      </c>
      <c r="E1645" s="395">
        <v>99</v>
      </c>
      <c r="F1645" s="395">
        <v>99</v>
      </c>
      <c r="G1645" s="395">
        <v>99</v>
      </c>
      <c r="H1645" s="395">
        <v>99</v>
      </c>
      <c r="I1645" s="395">
        <v>99</v>
      </c>
      <c r="J1645" s="395">
        <v>999</v>
      </c>
      <c r="K1645" s="395">
        <v>0</v>
      </c>
      <c r="L1645" s="395"/>
      <c r="M1645" s="395">
        <v>99</v>
      </c>
      <c r="N1645" s="395">
        <v>99</v>
      </c>
      <c r="O1645" s="395">
        <v>99</v>
      </c>
      <c r="P1645" s="395">
        <v>99</v>
      </c>
      <c r="Q1645" s="395">
        <v>963</v>
      </c>
      <c r="R1645" s="395">
        <v>100995</v>
      </c>
      <c r="S1645" s="395">
        <v>100034</v>
      </c>
      <c r="T1645" s="395">
        <v>4.3408386553789793</v>
      </c>
      <c r="U1645" s="395">
        <v>60.47208948957352</v>
      </c>
      <c r="V1645" s="395">
        <v>88.209818629164559</v>
      </c>
      <c r="W1645" s="395">
        <v>81.068209408800612</v>
      </c>
      <c r="X1645" s="395">
        <v>2.707064706173572</v>
      </c>
      <c r="Y1645" s="395">
        <v>5.414129412347144</v>
      </c>
      <c r="Z1645" s="395"/>
      <c r="AA1645" s="395">
        <v>8.8029725445489753</v>
      </c>
      <c r="AB1645" s="395">
        <v>2.5097338820549608</v>
      </c>
      <c r="AC1645" s="395">
        <v>-29.109675420471842</v>
      </c>
      <c r="AD1645" s="395">
        <v>88.133655633415643</v>
      </c>
      <c r="AE1645" s="395">
        <v>87.860032508649809</v>
      </c>
      <c r="AF1645" s="395">
        <v>1364</v>
      </c>
      <c r="AG1645" s="395">
        <v>0</v>
      </c>
      <c r="AH1645" s="395">
        <v>2</v>
      </c>
      <c r="AI1645" s="395">
        <v>387</v>
      </c>
      <c r="AJ1645" s="395">
        <v>6106</v>
      </c>
      <c r="AK1645" s="395">
        <v>1079</v>
      </c>
      <c r="AL1645" s="395">
        <v>6804</v>
      </c>
      <c r="AM1645" s="395">
        <v>1</v>
      </c>
      <c r="AN1645" s="395">
        <v>1036</v>
      </c>
      <c r="AO1645" s="395">
        <v>801</v>
      </c>
      <c r="AP1645" s="395">
        <v>549</v>
      </c>
    </row>
    <row r="1646" spans="1:42">
      <c r="A1646" s="395">
        <v>15</v>
      </c>
      <c r="B1646" s="395">
        <v>7</v>
      </c>
      <c r="C1646" s="395">
        <v>2024</v>
      </c>
      <c r="D1646" s="395">
        <v>7</v>
      </c>
      <c r="E1646" s="395">
        <v>99</v>
      </c>
      <c r="F1646" s="395">
        <v>99</v>
      </c>
      <c r="G1646" s="395">
        <v>99</v>
      </c>
      <c r="H1646" s="395">
        <v>99</v>
      </c>
      <c r="I1646" s="395">
        <v>99</v>
      </c>
      <c r="J1646" s="395">
        <v>999</v>
      </c>
      <c r="K1646" s="395">
        <v>0</v>
      </c>
      <c r="L1646" s="395"/>
      <c r="M1646" s="395">
        <v>99</v>
      </c>
      <c r="N1646" s="395">
        <v>99</v>
      </c>
      <c r="O1646" s="395">
        <v>99</v>
      </c>
      <c r="P1646" s="395">
        <v>99</v>
      </c>
      <c r="Q1646" s="395">
        <v>1013</v>
      </c>
      <c r="R1646" s="395">
        <v>114376</v>
      </c>
      <c r="S1646" s="395">
        <v>113907</v>
      </c>
      <c r="T1646" s="395">
        <v>4.310886899349514</v>
      </c>
      <c r="U1646" s="395">
        <v>60.504086667193391</v>
      </c>
      <c r="V1646" s="395">
        <v>88.117951158592604</v>
      </c>
      <c r="W1646" s="395">
        <v>81.120747627449802</v>
      </c>
      <c r="X1646" s="395">
        <v>2.378121284185494</v>
      </c>
      <c r="Y1646" s="395">
        <v>4.7562425683709879</v>
      </c>
      <c r="Z1646" s="395"/>
      <c r="AA1646" s="395">
        <v>8.9389856588068604</v>
      </c>
      <c r="AB1646" s="395">
        <v>2.4946462161938592</v>
      </c>
      <c r="AC1646" s="395">
        <v>-27.961471402873705</v>
      </c>
      <c r="AD1646" s="395">
        <v>89.546536389828347</v>
      </c>
      <c r="AE1646" s="395">
        <v>89.464299907136493</v>
      </c>
      <c r="AF1646" s="395">
        <v>1335</v>
      </c>
      <c r="AG1646" s="395">
        <v>0</v>
      </c>
      <c r="AH1646" s="395">
        <v>0</v>
      </c>
      <c r="AI1646" s="395">
        <v>415</v>
      </c>
      <c r="AJ1646" s="395">
        <v>6565</v>
      </c>
      <c r="AK1646" s="395">
        <v>1747</v>
      </c>
      <c r="AL1646" s="395">
        <v>9468</v>
      </c>
      <c r="AM1646" s="395">
        <v>2</v>
      </c>
      <c r="AN1646" s="395">
        <v>1060</v>
      </c>
      <c r="AO1646" s="395">
        <v>886</v>
      </c>
      <c r="AP1646" s="395">
        <v>553</v>
      </c>
    </row>
    <row r="1647" spans="1:42">
      <c r="A1647" s="395">
        <v>15</v>
      </c>
      <c r="B1647" s="395">
        <v>8</v>
      </c>
      <c r="C1647" s="395">
        <v>2024</v>
      </c>
      <c r="D1647" s="395">
        <v>8</v>
      </c>
      <c r="E1647" s="395">
        <v>99</v>
      </c>
      <c r="F1647" s="395">
        <v>99</v>
      </c>
      <c r="G1647" s="395">
        <v>99</v>
      </c>
      <c r="H1647" s="395">
        <v>99</v>
      </c>
      <c r="I1647" s="395">
        <v>99</v>
      </c>
      <c r="J1647" s="395">
        <v>999</v>
      </c>
      <c r="K1647" s="395">
        <v>0</v>
      </c>
      <c r="L1647" s="395"/>
      <c r="M1647" s="395">
        <v>99</v>
      </c>
      <c r="N1647" s="395">
        <v>99</v>
      </c>
      <c r="O1647" s="395">
        <v>99</v>
      </c>
      <c r="P1647" s="395">
        <v>99</v>
      </c>
      <c r="Q1647" s="395">
        <v>1024</v>
      </c>
      <c r="R1647" s="395">
        <v>109594</v>
      </c>
      <c r="S1647" s="395">
        <v>108876</v>
      </c>
      <c r="T1647" s="395">
        <v>4.4534554811394775</v>
      </c>
      <c r="U1647" s="395">
        <v>60.401677137293809</v>
      </c>
      <c r="V1647" s="395">
        <v>88.682007545476253</v>
      </c>
      <c r="W1647" s="395">
        <v>81.576145339652498</v>
      </c>
      <c r="X1647" s="395">
        <v>2.8140226654743858</v>
      </c>
      <c r="Y1647" s="395">
        <v>5.6280453309487717</v>
      </c>
      <c r="Z1647" s="395"/>
      <c r="AA1647" s="395">
        <v>8.8032569003561889</v>
      </c>
      <c r="AB1647" s="395">
        <v>2.5148817761219444</v>
      </c>
      <c r="AC1647" s="395">
        <v>-29.742709967512557</v>
      </c>
      <c r="AD1647" s="395">
        <v>90.740035436917367</v>
      </c>
      <c r="AE1647" s="395">
        <v>90.629055340259399</v>
      </c>
      <c r="AF1647" s="395">
        <v>1282</v>
      </c>
      <c r="AG1647" s="395">
        <v>1</v>
      </c>
      <c r="AH1647" s="395">
        <v>0</v>
      </c>
      <c r="AI1647" s="395">
        <v>467</v>
      </c>
      <c r="AJ1647" s="395">
        <v>5481</v>
      </c>
      <c r="AK1647" s="395">
        <v>1158</v>
      </c>
      <c r="AL1647" s="395">
        <v>10373</v>
      </c>
      <c r="AM1647" s="395">
        <v>1</v>
      </c>
      <c r="AN1647" s="395">
        <v>1017</v>
      </c>
      <c r="AO1647" s="395">
        <v>748</v>
      </c>
      <c r="AP1647" s="395">
        <v>552</v>
      </c>
    </row>
    <row r="1648" spans="1:42">
      <c r="A1648" s="395">
        <v>15</v>
      </c>
      <c r="B1648" s="395">
        <v>9</v>
      </c>
      <c r="C1648" s="395">
        <v>2024</v>
      </c>
      <c r="D1648" s="395">
        <v>9</v>
      </c>
      <c r="E1648" s="395">
        <v>99</v>
      </c>
      <c r="F1648" s="395">
        <v>99</v>
      </c>
      <c r="G1648" s="395">
        <v>99</v>
      </c>
      <c r="H1648" s="395">
        <v>99</v>
      </c>
      <c r="I1648" s="395">
        <v>99</v>
      </c>
      <c r="J1648" s="395">
        <v>999</v>
      </c>
      <c r="K1648" s="395">
        <v>0</v>
      </c>
      <c r="L1648" s="395"/>
      <c r="M1648" s="395">
        <v>99</v>
      </c>
      <c r="N1648" s="395">
        <v>99</v>
      </c>
      <c r="O1648" s="395">
        <v>99</v>
      </c>
      <c r="P1648" s="395">
        <v>99</v>
      </c>
      <c r="Q1648" s="395">
        <v>1104</v>
      </c>
      <c r="R1648" s="395">
        <v>116011</v>
      </c>
      <c r="S1648" s="395">
        <v>115614</v>
      </c>
      <c r="T1648" s="395">
        <v>4.8292834300195668</v>
      </c>
      <c r="U1648" s="395">
        <v>60.24984863424843</v>
      </c>
      <c r="V1648" s="395">
        <v>89.468520150017568</v>
      </c>
      <c r="W1648" s="395">
        <v>82.397069126576284</v>
      </c>
      <c r="X1648" s="395">
        <v>2.2446147348096313</v>
      </c>
      <c r="Y1648" s="395">
        <v>4.4892294696192625</v>
      </c>
      <c r="Z1648" s="395"/>
      <c r="AA1648" s="395">
        <v>8.8256335207272993</v>
      </c>
      <c r="AB1648" s="395">
        <v>2.5998772949550042</v>
      </c>
      <c r="AC1648" s="395">
        <v>-29.691457653401422</v>
      </c>
      <c r="AD1648" s="395">
        <v>96.033211095750914</v>
      </c>
      <c r="AE1648" s="395">
        <v>96.279192712169291</v>
      </c>
      <c r="AF1648" s="395">
        <v>1355</v>
      </c>
      <c r="AG1648" s="395">
        <v>1</v>
      </c>
      <c r="AH1648" s="395">
        <v>0</v>
      </c>
      <c r="AI1648" s="395">
        <v>529</v>
      </c>
      <c r="AJ1648" s="395">
        <v>5383</v>
      </c>
      <c r="AK1648" s="395">
        <v>1349</v>
      </c>
      <c r="AL1648" s="395">
        <v>10773</v>
      </c>
      <c r="AM1648" s="395">
        <v>4</v>
      </c>
      <c r="AN1648" s="395">
        <v>1294</v>
      </c>
      <c r="AO1648" s="395">
        <v>743</v>
      </c>
      <c r="AP1648" s="395">
        <v>556</v>
      </c>
    </row>
    <row r="1649" spans="1:42">
      <c r="A1649" s="395">
        <v>15</v>
      </c>
      <c r="B1649" s="395">
        <v>10</v>
      </c>
      <c r="C1649" s="395">
        <v>2024</v>
      </c>
      <c r="D1649" s="395">
        <v>10</v>
      </c>
      <c r="E1649" s="395">
        <v>99</v>
      </c>
      <c r="F1649" s="395">
        <v>99</v>
      </c>
      <c r="G1649" s="395">
        <v>99</v>
      </c>
      <c r="H1649" s="395">
        <v>99</v>
      </c>
      <c r="I1649" s="395">
        <v>99</v>
      </c>
      <c r="J1649" s="395">
        <v>999</v>
      </c>
      <c r="K1649" s="395">
        <v>0</v>
      </c>
      <c r="L1649" s="395"/>
      <c r="M1649" s="395">
        <v>99</v>
      </c>
      <c r="N1649" s="395">
        <v>99</v>
      </c>
      <c r="O1649" s="395">
        <v>99</v>
      </c>
      <c r="P1649" s="395">
        <v>99</v>
      </c>
      <c r="Q1649" s="395">
        <v>1164</v>
      </c>
      <c r="R1649" s="395">
        <v>123428</v>
      </c>
      <c r="S1649" s="395">
        <v>122891</v>
      </c>
      <c r="T1649" s="395">
        <v>4.8000858800272228</v>
      </c>
      <c r="U1649" s="395">
        <v>60.233979705592752</v>
      </c>
      <c r="V1649" s="395">
        <v>90.100394880848768</v>
      </c>
      <c r="W1649" s="395">
        <v>82.954699693223986</v>
      </c>
      <c r="X1649" s="395">
        <v>2.0894772660984544</v>
      </c>
      <c r="Y1649" s="395">
        <v>4.1789545321969088</v>
      </c>
      <c r="Z1649" s="395"/>
      <c r="AA1649" s="395">
        <v>8.7520875503611908</v>
      </c>
      <c r="AB1649" s="395">
        <v>2.5389274641433159</v>
      </c>
      <c r="AC1649" s="395">
        <v>-28.87696730379006</v>
      </c>
      <c r="AD1649" s="395">
        <v>95.349483962672238</v>
      </c>
      <c r="AE1649" s="395">
        <v>95.4344811346309</v>
      </c>
      <c r="AF1649" s="395">
        <v>1442</v>
      </c>
      <c r="AG1649" s="395">
        <v>1</v>
      </c>
      <c r="AH1649" s="395">
        <v>2</v>
      </c>
      <c r="AI1649" s="395">
        <v>535</v>
      </c>
      <c r="AJ1649" s="395">
        <v>5823</v>
      </c>
      <c r="AK1649" s="395">
        <v>1057</v>
      </c>
      <c r="AL1649" s="395">
        <v>11005</v>
      </c>
      <c r="AM1649" s="395">
        <v>3</v>
      </c>
      <c r="AN1649" s="395">
        <v>1424</v>
      </c>
      <c r="AO1649" s="395">
        <v>1026</v>
      </c>
      <c r="AP1649" s="395">
        <v>587</v>
      </c>
    </row>
    <row r="1650" spans="1:42">
      <c r="A1650" s="395">
        <v>15</v>
      </c>
      <c r="B1650" s="395">
        <v>11</v>
      </c>
      <c r="C1650" s="395">
        <v>2024</v>
      </c>
      <c r="D1650" s="395">
        <v>11</v>
      </c>
      <c r="E1650" s="395">
        <v>99</v>
      </c>
      <c r="F1650" s="395">
        <v>99</v>
      </c>
      <c r="G1650" s="395">
        <v>99</v>
      </c>
      <c r="H1650" s="395">
        <v>99</v>
      </c>
      <c r="I1650" s="395">
        <v>99</v>
      </c>
      <c r="J1650" s="395">
        <v>999</v>
      </c>
      <c r="K1650" s="395">
        <v>0</v>
      </c>
      <c r="L1650" s="395"/>
      <c r="M1650" s="395">
        <v>99</v>
      </c>
      <c r="N1650" s="395">
        <v>99</v>
      </c>
      <c r="O1650" s="395">
        <v>99</v>
      </c>
      <c r="P1650" s="395">
        <v>99</v>
      </c>
      <c r="Q1650" s="395">
        <v>1105</v>
      </c>
      <c r="R1650" s="395">
        <v>122205</v>
      </c>
      <c r="S1650" s="395">
        <v>121668</v>
      </c>
      <c r="T1650" s="395">
        <v>4.5507057812691789</v>
      </c>
      <c r="U1650" s="395">
        <v>60.370639773810701</v>
      </c>
      <c r="V1650" s="395">
        <v>89.911706157649178</v>
      </c>
      <c r="W1650" s="395">
        <v>82.75750649307885</v>
      </c>
      <c r="X1650" s="395">
        <v>2.3910641954093537</v>
      </c>
      <c r="Y1650" s="395">
        <v>4.7821283908187073</v>
      </c>
      <c r="Z1650" s="395"/>
      <c r="AA1650" s="395">
        <v>8.9052514150020077</v>
      </c>
      <c r="AB1650" s="395">
        <v>2.5464081936769296</v>
      </c>
      <c r="AC1650" s="395">
        <v>-27.575959516381968</v>
      </c>
      <c r="AD1650" s="395">
        <v>95.978040620140405</v>
      </c>
      <c r="AE1650" s="395">
        <v>96.082650196017283</v>
      </c>
      <c r="AF1650" s="395">
        <v>1709</v>
      </c>
      <c r="AG1650" s="395">
        <v>1</v>
      </c>
      <c r="AH1650" s="395">
        <v>0</v>
      </c>
      <c r="AI1650" s="395">
        <v>611</v>
      </c>
      <c r="AJ1650" s="395">
        <v>5383</v>
      </c>
      <c r="AK1650" s="395">
        <v>1198</v>
      </c>
      <c r="AL1650" s="395">
        <v>8565</v>
      </c>
      <c r="AM1650" s="395">
        <v>4</v>
      </c>
      <c r="AN1650" s="395">
        <v>1572</v>
      </c>
      <c r="AO1650" s="395">
        <v>1187</v>
      </c>
      <c r="AP1650" s="395">
        <v>586</v>
      </c>
    </row>
    <row r="1651" spans="1:42">
      <c r="A1651" s="395">
        <v>15</v>
      </c>
      <c r="B1651" s="395">
        <v>12</v>
      </c>
      <c r="C1651" s="395">
        <v>2024</v>
      </c>
      <c r="D1651" s="395">
        <v>12</v>
      </c>
      <c r="E1651" s="395">
        <v>99</v>
      </c>
      <c r="F1651" s="395">
        <v>99</v>
      </c>
      <c r="G1651" s="395">
        <v>99</v>
      </c>
      <c r="H1651" s="395">
        <v>99</v>
      </c>
      <c r="I1651" s="395">
        <v>99</v>
      </c>
      <c r="J1651" s="395">
        <v>999</v>
      </c>
      <c r="K1651" s="395">
        <v>0</v>
      </c>
      <c r="L1651" s="395"/>
      <c r="M1651" s="395">
        <v>99</v>
      </c>
      <c r="N1651" s="395">
        <v>99</v>
      </c>
      <c r="O1651" s="395">
        <v>99</v>
      </c>
      <c r="P1651" s="395">
        <v>99</v>
      </c>
      <c r="Q1651" s="395">
        <v>1004</v>
      </c>
      <c r="R1651" s="395">
        <v>107229</v>
      </c>
      <c r="S1651" s="395">
        <v>106677</v>
      </c>
      <c r="T1651" s="395">
        <v>4.15484617034571</v>
      </c>
      <c r="U1651" s="395">
        <v>60.586696288797029</v>
      </c>
      <c r="V1651" s="395">
        <v>86.686270807603989</v>
      </c>
      <c r="W1651" s="395">
        <v>79.746120532073391</v>
      </c>
      <c r="X1651" s="395">
        <v>2.1710544722043479</v>
      </c>
      <c r="Y1651" s="395">
        <v>4.3421089444086958</v>
      </c>
      <c r="Z1651" s="395"/>
      <c r="AA1651" s="395">
        <v>9.3426864882120704</v>
      </c>
      <c r="AB1651" s="395">
        <v>2.4673072381419177</v>
      </c>
      <c r="AC1651" s="395">
        <v>-30.478308008225799</v>
      </c>
      <c r="AD1651" s="395">
        <v>95.546526237001771</v>
      </c>
      <c r="AE1651" s="395">
        <v>95.680951192549884</v>
      </c>
      <c r="AF1651" s="395">
        <v>1501</v>
      </c>
      <c r="AG1651" s="395">
        <v>1</v>
      </c>
      <c r="AH1651" s="395">
        <v>1</v>
      </c>
      <c r="AI1651" s="395">
        <v>543</v>
      </c>
      <c r="AJ1651" s="395">
        <v>4815</v>
      </c>
      <c r="AK1651" s="395">
        <v>1098</v>
      </c>
      <c r="AL1651" s="395">
        <v>7329</v>
      </c>
      <c r="AM1651" s="395">
        <v>1</v>
      </c>
      <c r="AN1651" s="395">
        <v>1492</v>
      </c>
      <c r="AO1651" s="395">
        <v>1057</v>
      </c>
      <c r="AP1651" s="395">
        <v>559</v>
      </c>
    </row>
    <row r="1652" spans="1:42">
      <c r="A1652" s="395">
        <v>15</v>
      </c>
      <c r="B1652" s="395">
        <v>13</v>
      </c>
      <c r="C1652" s="395">
        <v>2024</v>
      </c>
      <c r="D1652" s="395">
        <v>1</v>
      </c>
      <c r="E1652" s="395">
        <v>99</v>
      </c>
      <c r="F1652" s="395">
        <v>99</v>
      </c>
      <c r="G1652" s="395">
        <v>99</v>
      </c>
      <c r="H1652" s="395">
        <v>99</v>
      </c>
      <c r="I1652" s="395">
        <v>99</v>
      </c>
      <c r="J1652" s="395">
        <v>999</v>
      </c>
      <c r="K1652" s="395">
        <v>1</v>
      </c>
      <c r="L1652" s="395"/>
      <c r="M1652" s="395">
        <v>99</v>
      </c>
      <c r="N1652" s="395">
        <v>99</v>
      </c>
      <c r="O1652" s="395">
        <v>99</v>
      </c>
      <c r="P1652" s="395">
        <v>99</v>
      </c>
      <c r="Q1652" s="395">
        <v>130</v>
      </c>
      <c r="R1652" s="395">
        <v>8042</v>
      </c>
      <c r="S1652" s="395">
        <v>8030</v>
      </c>
      <c r="T1652" s="395">
        <v>3.805521014672967</v>
      </c>
      <c r="U1652" s="395">
        <v>60.87945205479452</v>
      </c>
      <c r="V1652" s="395">
        <v>91.274641815834116</v>
      </c>
      <c r="W1652" s="395">
        <v>84.175498132004876</v>
      </c>
      <c r="X1652" s="395">
        <v>0</v>
      </c>
      <c r="Y1652" s="395">
        <v>0</v>
      </c>
      <c r="Z1652" s="395"/>
      <c r="AA1652" s="395">
        <v>9.3558098022429252</v>
      </c>
      <c r="AB1652" s="395">
        <v>2.6721969075011458</v>
      </c>
      <c r="AC1652" s="395">
        <v>-35.497660965123487</v>
      </c>
      <c r="AD1652" s="395">
        <v>6.0846340669899917</v>
      </c>
      <c r="AE1652" s="395">
        <v>6.1613305124745139</v>
      </c>
      <c r="AF1652" s="395">
        <v>74</v>
      </c>
      <c r="AG1652" s="395">
        <v>0</v>
      </c>
      <c r="AH1652" s="395">
        <v>0</v>
      </c>
      <c r="AI1652" s="395">
        <v>33</v>
      </c>
      <c r="AJ1652" s="395">
        <v>498</v>
      </c>
      <c r="AK1652" s="395">
        <v>86</v>
      </c>
      <c r="AL1652" s="395">
        <v>714</v>
      </c>
      <c r="AM1652" s="395">
        <v>0</v>
      </c>
      <c r="AN1652" s="395">
        <v>153</v>
      </c>
      <c r="AO1652" s="395">
        <v>59</v>
      </c>
      <c r="AP1652" s="395">
        <v>61</v>
      </c>
    </row>
    <row r="1653" spans="1:42">
      <c r="A1653" s="395">
        <v>15</v>
      </c>
      <c r="B1653" s="395">
        <v>14</v>
      </c>
      <c r="C1653" s="395">
        <v>2024</v>
      </c>
      <c r="D1653" s="395">
        <v>2</v>
      </c>
      <c r="E1653" s="395">
        <v>99</v>
      </c>
      <c r="F1653" s="395">
        <v>99</v>
      </c>
      <c r="G1653" s="395">
        <v>99</v>
      </c>
      <c r="H1653" s="395">
        <v>99</v>
      </c>
      <c r="I1653" s="395">
        <v>99</v>
      </c>
      <c r="J1653" s="395">
        <v>999</v>
      </c>
      <c r="K1653" s="395">
        <v>1</v>
      </c>
      <c r="L1653" s="395"/>
      <c r="M1653" s="395">
        <v>99</v>
      </c>
      <c r="N1653" s="395">
        <v>99</v>
      </c>
      <c r="O1653" s="395">
        <v>99</v>
      </c>
      <c r="P1653" s="395">
        <v>99</v>
      </c>
      <c r="Q1653" s="395">
        <v>132</v>
      </c>
      <c r="R1653" s="395">
        <v>7204</v>
      </c>
      <c r="S1653" s="395">
        <v>7198</v>
      </c>
      <c r="T1653" s="395">
        <v>4.1056357579122711</v>
      </c>
      <c r="U1653" s="395">
        <v>60.736871353153667</v>
      </c>
      <c r="V1653" s="395">
        <v>90.562639736510476</v>
      </c>
      <c r="W1653" s="395">
        <v>83.559085857182495</v>
      </c>
      <c r="X1653" s="395">
        <v>0</v>
      </c>
      <c r="Y1653" s="395">
        <v>0</v>
      </c>
      <c r="Z1653" s="395"/>
      <c r="AA1653" s="395">
        <v>8.3382398328434473</v>
      </c>
      <c r="AB1653" s="395">
        <v>2.8196122361751974</v>
      </c>
      <c r="AC1653" s="395">
        <v>-30.853631705048329</v>
      </c>
      <c r="AD1653" s="395">
        <v>5.8945301313259408</v>
      </c>
      <c r="AE1653" s="395">
        <v>5.9730927627820734</v>
      </c>
      <c r="AF1653" s="395">
        <v>72</v>
      </c>
      <c r="AG1653" s="395">
        <v>0</v>
      </c>
      <c r="AH1653" s="395">
        <v>0</v>
      </c>
      <c r="AI1653" s="395">
        <v>56</v>
      </c>
      <c r="AJ1653" s="395">
        <v>651</v>
      </c>
      <c r="AK1653" s="395">
        <v>140</v>
      </c>
      <c r="AL1653" s="395">
        <v>525</v>
      </c>
      <c r="AM1653" s="395">
        <v>0</v>
      </c>
      <c r="AN1653" s="395">
        <v>174</v>
      </c>
      <c r="AO1653" s="395">
        <v>49</v>
      </c>
      <c r="AP1653" s="395">
        <v>63</v>
      </c>
    </row>
    <row r="1654" spans="1:42">
      <c r="A1654" s="395">
        <v>15</v>
      </c>
      <c r="B1654" s="395">
        <v>15</v>
      </c>
      <c r="C1654" s="395">
        <v>2024</v>
      </c>
      <c r="D1654" s="395">
        <v>3</v>
      </c>
      <c r="E1654" s="395">
        <v>99</v>
      </c>
      <c r="F1654" s="395">
        <v>99</v>
      </c>
      <c r="G1654" s="395">
        <v>99</v>
      </c>
      <c r="H1654" s="395">
        <v>99</v>
      </c>
      <c r="I1654" s="395">
        <v>99</v>
      </c>
      <c r="J1654" s="395">
        <v>999</v>
      </c>
      <c r="K1654" s="395">
        <v>1</v>
      </c>
      <c r="L1654" s="395"/>
      <c r="M1654" s="395">
        <v>99</v>
      </c>
      <c r="N1654" s="395">
        <v>99</v>
      </c>
      <c r="O1654" s="395">
        <v>99</v>
      </c>
      <c r="P1654" s="395">
        <v>99</v>
      </c>
      <c r="Q1654" s="395">
        <v>119</v>
      </c>
      <c r="R1654" s="395">
        <v>5477</v>
      </c>
      <c r="S1654" s="395">
        <v>5428</v>
      </c>
      <c r="T1654" s="395">
        <v>3.8745663684498814</v>
      </c>
      <c r="U1654" s="395">
        <v>60.865880619012501</v>
      </c>
      <c r="V1654" s="395">
        <v>89.127380917213742</v>
      </c>
      <c r="W1654" s="395">
        <v>81.958069270449514</v>
      </c>
      <c r="X1654" s="395">
        <v>0</v>
      </c>
      <c r="Y1654" s="395">
        <v>0</v>
      </c>
      <c r="Z1654" s="395"/>
      <c r="AA1654" s="395">
        <v>7.87623540234173</v>
      </c>
      <c r="AB1654" s="395">
        <v>2.7555250684478954</v>
      </c>
      <c r="AC1654" s="395">
        <v>-32.668646635568138</v>
      </c>
      <c r="AD1654" s="395">
        <v>5.2807667090902086</v>
      </c>
      <c r="AE1654" s="395">
        <v>5.2471752557766811</v>
      </c>
      <c r="AF1654" s="395">
        <v>52</v>
      </c>
      <c r="AG1654" s="395">
        <v>0</v>
      </c>
      <c r="AH1654" s="395">
        <v>0</v>
      </c>
      <c r="AI1654" s="395">
        <v>37</v>
      </c>
      <c r="AJ1654" s="395">
        <v>331</v>
      </c>
      <c r="AK1654" s="395">
        <v>85</v>
      </c>
      <c r="AL1654" s="395">
        <v>387</v>
      </c>
      <c r="AM1654" s="395">
        <v>0</v>
      </c>
      <c r="AN1654" s="395">
        <v>82</v>
      </c>
      <c r="AO1654" s="395">
        <v>48</v>
      </c>
      <c r="AP1654" s="395">
        <v>55</v>
      </c>
    </row>
    <row r="1655" spans="1:42">
      <c r="A1655" s="395">
        <v>15</v>
      </c>
      <c r="B1655" s="395">
        <v>16</v>
      </c>
      <c r="C1655" s="395">
        <v>2024</v>
      </c>
      <c r="D1655" s="395">
        <v>4</v>
      </c>
      <c r="E1655" s="395">
        <v>99</v>
      </c>
      <c r="F1655" s="395">
        <v>99</v>
      </c>
      <c r="G1655" s="395">
        <v>99</v>
      </c>
      <c r="H1655" s="395">
        <v>99</v>
      </c>
      <c r="I1655" s="395">
        <v>99</v>
      </c>
      <c r="J1655" s="395">
        <v>999</v>
      </c>
      <c r="K1655" s="395">
        <v>1</v>
      </c>
      <c r="L1655" s="395"/>
      <c r="M1655" s="395">
        <v>99</v>
      </c>
      <c r="N1655" s="395">
        <v>99</v>
      </c>
      <c r="O1655" s="395">
        <v>99</v>
      </c>
      <c r="P1655" s="395">
        <v>99</v>
      </c>
      <c r="Q1655" s="395">
        <v>143</v>
      </c>
      <c r="R1655" s="395">
        <v>6618</v>
      </c>
      <c r="S1655" s="395">
        <v>6607</v>
      </c>
      <c r="T1655" s="395">
        <v>4.0007555152614085</v>
      </c>
      <c r="U1655" s="395">
        <v>60.809898592402</v>
      </c>
      <c r="V1655" s="395">
        <v>90.057739411284544</v>
      </c>
      <c r="W1655" s="395">
        <v>83.027031935825619</v>
      </c>
      <c r="X1655" s="395">
        <v>0</v>
      </c>
      <c r="Y1655" s="395">
        <v>0</v>
      </c>
      <c r="Z1655" s="395"/>
      <c r="AA1655" s="395">
        <v>7.8198812118107748</v>
      </c>
      <c r="AB1655" s="395">
        <v>2.7121428015619236</v>
      </c>
      <c r="AC1655" s="395">
        <v>-28.161299993554728</v>
      </c>
      <c r="AD1655" s="395">
        <v>4.61921812509161</v>
      </c>
      <c r="AE1655" s="395">
        <v>4.650757417974531</v>
      </c>
      <c r="AF1655" s="395">
        <v>70</v>
      </c>
      <c r="AG1655" s="395">
        <v>0</v>
      </c>
      <c r="AH1655" s="395">
        <v>0</v>
      </c>
      <c r="AI1655" s="395">
        <v>31</v>
      </c>
      <c r="AJ1655" s="395">
        <v>390</v>
      </c>
      <c r="AK1655" s="395">
        <v>68</v>
      </c>
      <c r="AL1655" s="395">
        <v>386</v>
      </c>
      <c r="AM1655" s="395">
        <v>0</v>
      </c>
      <c r="AN1655" s="395">
        <v>108</v>
      </c>
      <c r="AO1655" s="395">
        <v>50</v>
      </c>
      <c r="AP1655" s="395">
        <v>65</v>
      </c>
    </row>
    <row r="1656" spans="1:42">
      <c r="A1656" s="395">
        <v>15</v>
      </c>
      <c r="B1656" s="395">
        <v>17</v>
      </c>
      <c r="C1656" s="395">
        <v>2024</v>
      </c>
      <c r="D1656" s="395">
        <v>5</v>
      </c>
      <c r="E1656" s="395">
        <v>99</v>
      </c>
      <c r="F1656" s="395">
        <v>99</v>
      </c>
      <c r="G1656" s="395">
        <v>99</v>
      </c>
      <c r="H1656" s="395">
        <v>99</v>
      </c>
      <c r="I1656" s="395">
        <v>99</v>
      </c>
      <c r="J1656" s="395">
        <v>999</v>
      </c>
      <c r="K1656" s="395">
        <v>1</v>
      </c>
      <c r="L1656" s="395"/>
      <c r="M1656" s="395">
        <v>99</v>
      </c>
      <c r="N1656" s="395">
        <v>99</v>
      </c>
      <c r="O1656" s="395">
        <v>99</v>
      </c>
      <c r="P1656" s="395">
        <v>99</v>
      </c>
      <c r="Q1656" s="395">
        <v>101</v>
      </c>
      <c r="R1656" s="395">
        <v>7099</v>
      </c>
      <c r="S1656" s="395">
        <v>7088</v>
      </c>
      <c r="T1656" s="395">
        <v>3.806733342724328</v>
      </c>
      <c r="U1656" s="395">
        <v>60.974040632054169</v>
      </c>
      <c r="V1656" s="395">
        <v>89.524693743289831</v>
      </c>
      <c r="W1656" s="395">
        <v>82.568594808126235</v>
      </c>
      <c r="X1656" s="395">
        <v>0</v>
      </c>
      <c r="Y1656" s="395">
        <v>0</v>
      </c>
      <c r="Z1656" s="395"/>
      <c r="AA1656" s="395">
        <v>8.456459733889325</v>
      </c>
      <c r="AB1656" s="395">
        <v>2.7295107704043087</v>
      </c>
      <c r="AC1656" s="395">
        <v>-30.089800428265001</v>
      </c>
      <c r="AD1656" s="395">
        <v>5.6489217792631488</v>
      </c>
      <c r="AE1656" s="395">
        <v>5.7067072748288972</v>
      </c>
      <c r="AF1656" s="395">
        <v>102</v>
      </c>
      <c r="AG1656" s="395">
        <v>0</v>
      </c>
      <c r="AH1656" s="395">
        <v>0</v>
      </c>
      <c r="AI1656" s="395">
        <v>51</v>
      </c>
      <c r="AJ1656" s="395">
        <v>551</v>
      </c>
      <c r="AK1656" s="395">
        <v>64</v>
      </c>
      <c r="AL1656" s="395">
        <v>594</v>
      </c>
      <c r="AM1656" s="395">
        <v>0</v>
      </c>
      <c r="AN1656" s="395">
        <v>174</v>
      </c>
      <c r="AO1656" s="395">
        <v>51</v>
      </c>
      <c r="AP1656" s="395">
        <v>46</v>
      </c>
    </row>
    <row r="1657" spans="1:42">
      <c r="A1657" s="395">
        <v>15</v>
      </c>
      <c r="B1657" s="395">
        <v>18</v>
      </c>
      <c r="C1657" s="395">
        <v>2024</v>
      </c>
      <c r="D1657" s="395">
        <v>6</v>
      </c>
      <c r="E1657" s="395">
        <v>99</v>
      </c>
      <c r="F1657" s="395">
        <v>99</v>
      </c>
      <c r="G1657" s="395">
        <v>99</v>
      </c>
      <c r="H1657" s="395">
        <v>99</v>
      </c>
      <c r="I1657" s="395">
        <v>99</v>
      </c>
      <c r="J1657" s="395">
        <v>999</v>
      </c>
      <c r="K1657" s="395">
        <v>1</v>
      </c>
      <c r="L1657" s="395"/>
      <c r="M1657" s="395">
        <v>99</v>
      </c>
      <c r="N1657" s="395">
        <v>99</v>
      </c>
      <c r="O1657" s="395">
        <v>99</v>
      </c>
      <c r="P1657" s="395">
        <v>99</v>
      </c>
      <c r="Q1657" s="395">
        <v>66</v>
      </c>
      <c r="R1657" s="395">
        <v>5637</v>
      </c>
      <c r="S1657" s="395">
        <v>5626</v>
      </c>
      <c r="T1657" s="395">
        <v>3.923008692566968</v>
      </c>
      <c r="U1657" s="395">
        <v>60.928901528617139</v>
      </c>
      <c r="V1657" s="395">
        <v>88.51590221687826</v>
      </c>
      <c r="W1657" s="395">
        <v>81.58977959473863</v>
      </c>
      <c r="X1657" s="395">
        <v>0</v>
      </c>
      <c r="Y1657" s="395">
        <v>0</v>
      </c>
      <c r="Z1657" s="395"/>
      <c r="AA1657" s="395">
        <v>8.1296123917892675</v>
      </c>
      <c r="AB1657" s="395">
        <v>2.7191556468553446</v>
      </c>
      <c r="AC1657" s="395">
        <v>-30.509637803910792</v>
      </c>
      <c r="AD1657" s="395">
        <v>4.9191486390966306</v>
      </c>
      <c r="AE1657" s="395">
        <v>4.9731164837874529</v>
      </c>
      <c r="AF1657" s="395">
        <v>80</v>
      </c>
      <c r="AG1657" s="395">
        <v>0</v>
      </c>
      <c r="AH1657" s="395">
        <v>0</v>
      </c>
      <c r="AI1657" s="395">
        <v>25</v>
      </c>
      <c r="AJ1657" s="395">
        <v>576</v>
      </c>
      <c r="AK1657" s="395">
        <v>135</v>
      </c>
      <c r="AL1657" s="395">
        <v>779</v>
      </c>
      <c r="AM1657" s="395">
        <v>0</v>
      </c>
      <c r="AN1657" s="395">
        <v>135</v>
      </c>
      <c r="AO1657" s="395">
        <v>33</v>
      </c>
      <c r="AP1657" s="395">
        <v>34</v>
      </c>
    </row>
    <row r="1658" spans="1:42">
      <c r="A1658" s="395">
        <v>15</v>
      </c>
      <c r="B1658" s="395">
        <v>19</v>
      </c>
      <c r="C1658" s="395">
        <v>2024</v>
      </c>
      <c r="D1658" s="395">
        <v>7</v>
      </c>
      <c r="E1658" s="395">
        <v>99</v>
      </c>
      <c r="F1658" s="395">
        <v>99</v>
      </c>
      <c r="G1658" s="395">
        <v>99</v>
      </c>
      <c r="H1658" s="395">
        <v>99</v>
      </c>
      <c r="I1658" s="395">
        <v>99</v>
      </c>
      <c r="J1658" s="395">
        <v>999</v>
      </c>
      <c r="K1658" s="395">
        <v>1</v>
      </c>
      <c r="L1658" s="395"/>
      <c r="M1658" s="395">
        <v>99</v>
      </c>
      <c r="N1658" s="395">
        <v>99</v>
      </c>
      <c r="O1658" s="395">
        <v>99</v>
      </c>
      <c r="P1658" s="395">
        <v>99</v>
      </c>
      <c r="Q1658" s="395">
        <v>51</v>
      </c>
      <c r="R1658" s="395">
        <v>4618</v>
      </c>
      <c r="S1658" s="395">
        <v>4605</v>
      </c>
      <c r="T1658" s="395">
        <v>3.8830662624512784</v>
      </c>
      <c r="U1658" s="395">
        <v>60.890770901194351</v>
      </c>
      <c r="V1658" s="395">
        <v>86.725272708665059</v>
      </c>
      <c r="W1658" s="395">
        <v>79.90925081433214</v>
      </c>
      <c r="X1658" s="395">
        <v>0</v>
      </c>
      <c r="Y1658" s="395">
        <v>0</v>
      </c>
      <c r="Z1658" s="395"/>
      <c r="AA1658" s="395">
        <v>8.1792535134988924</v>
      </c>
      <c r="AB1658" s="395">
        <v>2.8181996456684408</v>
      </c>
      <c r="AC1658" s="395">
        <v>-34.892951523800633</v>
      </c>
      <c r="AD1658" s="395">
        <v>3.6154954277840408</v>
      </c>
      <c r="AE1658" s="395">
        <v>3.5628218150689368</v>
      </c>
      <c r="AF1658" s="395">
        <v>41</v>
      </c>
      <c r="AG1658" s="395">
        <v>0</v>
      </c>
      <c r="AH1658" s="395">
        <v>0</v>
      </c>
      <c r="AI1658" s="395">
        <v>27</v>
      </c>
      <c r="AJ1658" s="395">
        <v>455</v>
      </c>
      <c r="AK1658" s="395">
        <v>78</v>
      </c>
      <c r="AL1658" s="395">
        <v>550</v>
      </c>
      <c r="AM1658" s="395">
        <v>0</v>
      </c>
      <c r="AN1658" s="395">
        <v>91</v>
      </c>
      <c r="AO1658" s="395">
        <v>19</v>
      </c>
      <c r="AP1658" s="395">
        <v>23</v>
      </c>
    </row>
    <row r="1659" spans="1:42">
      <c r="A1659" s="395">
        <v>15</v>
      </c>
      <c r="B1659" s="395">
        <v>20</v>
      </c>
      <c r="C1659" s="395">
        <v>2024</v>
      </c>
      <c r="D1659" s="395">
        <v>8</v>
      </c>
      <c r="E1659" s="395">
        <v>99</v>
      </c>
      <c r="F1659" s="395">
        <v>99</v>
      </c>
      <c r="G1659" s="395">
        <v>99</v>
      </c>
      <c r="H1659" s="395">
        <v>99</v>
      </c>
      <c r="I1659" s="395">
        <v>99</v>
      </c>
      <c r="J1659" s="395">
        <v>999</v>
      </c>
      <c r="K1659" s="395">
        <v>1</v>
      </c>
      <c r="L1659" s="395"/>
      <c r="M1659" s="395">
        <v>99</v>
      </c>
      <c r="N1659" s="395">
        <v>99</v>
      </c>
      <c r="O1659" s="395">
        <v>99</v>
      </c>
      <c r="P1659" s="395">
        <v>99</v>
      </c>
      <c r="Q1659" s="395">
        <v>66</v>
      </c>
      <c r="R1659" s="395">
        <v>5202</v>
      </c>
      <c r="S1659" s="395">
        <v>5191</v>
      </c>
      <c r="T1659" s="395">
        <v>4.2258746635909263</v>
      </c>
      <c r="U1659" s="395">
        <v>60.632055480639593</v>
      </c>
      <c r="V1659" s="395">
        <v>89.434376065082901</v>
      </c>
      <c r="W1659" s="395">
        <v>82.426757850125185</v>
      </c>
      <c r="X1659" s="395">
        <v>0</v>
      </c>
      <c r="Y1659" s="395">
        <v>0</v>
      </c>
      <c r="Z1659" s="395"/>
      <c r="AA1659" s="395">
        <v>8.6229214474615805</v>
      </c>
      <c r="AB1659" s="395">
        <v>2.7064435042204238</v>
      </c>
      <c r="AC1659" s="395">
        <v>-32.972546038348554</v>
      </c>
      <c r="AD1659" s="395">
        <v>4.3070757919488658</v>
      </c>
      <c r="AE1659" s="395">
        <v>4.366076720823445</v>
      </c>
      <c r="AF1659" s="395">
        <v>51</v>
      </c>
      <c r="AG1659" s="395">
        <v>0</v>
      </c>
      <c r="AH1659" s="395">
        <v>0</v>
      </c>
      <c r="AI1659" s="395">
        <v>32</v>
      </c>
      <c r="AJ1659" s="395">
        <v>344</v>
      </c>
      <c r="AK1659" s="395">
        <v>67</v>
      </c>
      <c r="AL1659" s="395">
        <v>664</v>
      </c>
      <c r="AM1659" s="395">
        <v>0</v>
      </c>
      <c r="AN1659" s="395">
        <v>71</v>
      </c>
      <c r="AO1659" s="395">
        <v>27</v>
      </c>
      <c r="AP1659" s="395">
        <v>31</v>
      </c>
    </row>
    <row r="1660" spans="1:42">
      <c r="A1660" s="395">
        <v>15</v>
      </c>
      <c r="B1660" s="395">
        <v>21</v>
      </c>
      <c r="C1660" s="395">
        <v>2024</v>
      </c>
      <c r="D1660" s="395">
        <v>9</v>
      </c>
      <c r="E1660" s="395">
        <v>99</v>
      </c>
      <c r="F1660" s="395">
        <v>99</v>
      </c>
      <c r="G1660" s="395">
        <v>99</v>
      </c>
      <c r="H1660" s="395">
        <v>99</v>
      </c>
      <c r="I1660" s="395">
        <v>99</v>
      </c>
      <c r="J1660" s="395">
        <v>999</v>
      </c>
      <c r="K1660" s="395">
        <v>1</v>
      </c>
      <c r="L1660" s="395"/>
      <c r="M1660" s="395">
        <v>99</v>
      </c>
      <c r="N1660" s="395">
        <v>99</v>
      </c>
      <c r="O1660" s="395">
        <v>99</v>
      </c>
      <c r="P1660" s="395">
        <v>99</v>
      </c>
      <c r="Q1660" s="395">
        <v>15</v>
      </c>
      <c r="R1660" s="395">
        <v>479</v>
      </c>
      <c r="S1660" s="395">
        <v>471</v>
      </c>
      <c r="T1660" s="395">
        <v>2.8726513569937375</v>
      </c>
      <c r="U1660" s="395">
        <v>61.503184713375795</v>
      </c>
      <c r="V1660" s="395">
        <v>80.845024417286012</v>
      </c>
      <c r="W1660" s="395">
        <v>73.543312101910843</v>
      </c>
      <c r="X1660" s="395">
        <v>0</v>
      </c>
      <c r="Y1660" s="395">
        <v>0</v>
      </c>
      <c r="Z1660" s="395"/>
      <c r="AA1660" s="395">
        <v>11.755446533950508</v>
      </c>
      <c r="AB1660" s="395">
        <v>2.7935872968262689</v>
      </c>
      <c r="AC1660" s="395">
        <v>-54.834477328600514</v>
      </c>
      <c r="AD1660" s="395">
        <v>0.39651333162255903</v>
      </c>
      <c r="AE1660" s="395">
        <v>0.35008567542638558</v>
      </c>
      <c r="AF1660" s="395">
        <v>10</v>
      </c>
      <c r="AG1660" s="395">
        <v>0</v>
      </c>
      <c r="AH1660" s="395">
        <v>0</v>
      </c>
      <c r="AI1660" s="395">
        <v>2</v>
      </c>
      <c r="AJ1660" s="395">
        <v>17</v>
      </c>
      <c r="AK1660" s="395">
        <v>2</v>
      </c>
      <c r="AL1660" s="395">
        <v>32</v>
      </c>
      <c r="AM1660" s="395">
        <v>0</v>
      </c>
      <c r="AN1660" s="395">
        <v>6</v>
      </c>
      <c r="AO1660" s="395">
        <v>10</v>
      </c>
      <c r="AP1660" s="395">
        <v>8</v>
      </c>
    </row>
    <row r="1661" spans="1:42">
      <c r="A1661" s="395">
        <v>15</v>
      </c>
      <c r="B1661" s="395">
        <v>22</v>
      </c>
      <c r="C1661" s="395">
        <v>2024</v>
      </c>
      <c r="D1661" s="395">
        <v>10</v>
      </c>
      <c r="E1661" s="395">
        <v>99</v>
      </c>
      <c r="F1661" s="395">
        <v>99</v>
      </c>
      <c r="G1661" s="395">
        <v>99</v>
      </c>
      <c r="H1661" s="395">
        <v>99</v>
      </c>
      <c r="I1661" s="395">
        <v>99</v>
      </c>
      <c r="J1661" s="395">
        <v>999</v>
      </c>
      <c r="K1661" s="395">
        <v>1</v>
      </c>
      <c r="L1661" s="395"/>
      <c r="M1661" s="395">
        <v>99</v>
      </c>
      <c r="N1661" s="395">
        <v>99</v>
      </c>
      <c r="O1661" s="395">
        <v>99</v>
      </c>
      <c r="P1661" s="395">
        <v>99</v>
      </c>
      <c r="Q1661" s="395">
        <v>20</v>
      </c>
      <c r="R1661" s="395">
        <v>1996</v>
      </c>
      <c r="S1661" s="395">
        <v>1990</v>
      </c>
      <c r="T1661" s="395">
        <v>4.0160320641282556</v>
      </c>
      <c r="U1661" s="395">
        <v>60.718090452261329</v>
      </c>
      <c r="V1661" s="395">
        <v>86.78043522052306</v>
      </c>
      <c r="W1661" s="395">
        <v>79.881758793969851</v>
      </c>
      <c r="X1661" s="395">
        <v>0</v>
      </c>
      <c r="Y1661" s="395">
        <v>0</v>
      </c>
      <c r="Z1661" s="395"/>
      <c r="AA1661" s="395">
        <v>9.0664705571648199</v>
      </c>
      <c r="AB1661" s="395">
        <v>2.5209522751785078</v>
      </c>
      <c r="AC1661" s="395">
        <v>-37.790739548812894</v>
      </c>
      <c r="AD1661" s="395">
        <v>1.5419318954329149</v>
      </c>
      <c r="AE1661" s="395">
        <v>1.4881439316916465</v>
      </c>
      <c r="AF1661" s="395">
        <v>27</v>
      </c>
      <c r="AG1661" s="395">
        <v>0</v>
      </c>
      <c r="AH1661" s="395">
        <v>0</v>
      </c>
      <c r="AI1661" s="395">
        <v>12</v>
      </c>
      <c r="AJ1661" s="395">
        <v>78</v>
      </c>
      <c r="AK1661" s="395">
        <v>11</v>
      </c>
      <c r="AL1661" s="395">
        <v>227</v>
      </c>
      <c r="AM1661" s="395">
        <v>0</v>
      </c>
      <c r="AN1661" s="395">
        <v>9</v>
      </c>
      <c r="AO1661" s="395">
        <v>13</v>
      </c>
      <c r="AP1661" s="395">
        <v>4</v>
      </c>
    </row>
    <row r="1662" spans="1:42">
      <c r="A1662" s="395">
        <v>15</v>
      </c>
      <c r="B1662" s="395">
        <v>23</v>
      </c>
      <c r="C1662" s="395">
        <v>2024</v>
      </c>
      <c r="D1662" s="395">
        <v>11</v>
      </c>
      <c r="E1662" s="395">
        <v>99</v>
      </c>
      <c r="F1662" s="395">
        <v>99</v>
      </c>
      <c r="G1662" s="395">
        <v>99</v>
      </c>
      <c r="H1662" s="395">
        <v>99</v>
      </c>
      <c r="I1662" s="395">
        <v>99</v>
      </c>
      <c r="J1662" s="395">
        <v>999</v>
      </c>
      <c r="K1662" s="395">
        <v>1</v>
      </c>
      <c r="L1662" s="395"/>
      <c r="M1662" s="395">
        <v>99</v>
      </c>
      <c r="N1662" s="395">
        <v>99</v>
      </c>
      <c r="O1662" s="395">
        <v>99</v>
      </c>
      <c r="P1662" s="395">
        <v>99</v>
      </c>
      <c r="Q1662" s="395">
        <v>15</v>
      </c>
      <c r="R1662" s="395">
        <v>1387</v>
      </c>
      <c r="S1662" s="395">
        <v>1381</v>
      </c>
      <c r="T1662" s="395">
        <v>2.2170151405912035</v>
      </c>
      <c r="U1662" s="395">
        <v>61.683562635771182</v>
      </c>
      <c r="V1662" s="395">
        <v>81.314512149485822</v>
      </c>
      <c r="W1662" s="395">
        <v>74.790007241129686</v>
      </c>
      <c r="X1662" s="395">
        <v>0</v>
      </c>
      <c r="Y1662" s="395">
        <v>0</v>
      </c>
      <c r="Z1662" s="395"/>
      <c r="AA1662" s="395">
        <v>9.5078382276113125</v>
      </c>
      <c r="AB1662" s="395">
        <v>2.342924528293628</v>
      </c>
      <c r="AC1662" s="395">
        <v>-44.381260806800064</v>
      </c>
      <c r="AD1662" s="395">
        <v>1.089329751975245</v>
      </c>
      <c r="AE1662" s="395">
        <v>0.98559493152380062</v>
      </c>
      <c r="AF1662" s="395">
        <v>22</v>
      </c>
      <c r="AG1662" s="395">
        <v>0</v>
      </c>
      <c r="AH1662" s="395">
        <v>0</v>
      </c>
      <c r="AI1662" s="395">
        <v>17</v>
      </c>
      <c r="AJ1662" s="395">
        <v>74</v>
      </c>
      <c r="AK1662" s="395">
        <v>6</v>
      </c>
      <c r="AL1662" s="395">
        <v>135</v>
      </c>
      <c r="AM1662" s="395">
        <v>0</v>
      </c>
      <c r="AN1662" s="395">
        <v>22</v>
      </c>
      <c r="AO1662" s="395">
        <v>24</v>
      </c>
      <c r="AP1662" s="395">
        <v>6</v>
      </c>
    </row>
    <row r="1663" spans="1:42">
      <c r="A1663" s="395">
        <v>15</v>
      </c>
      <c r="B1663" s="395">
        <v>24</v>
      </c>
      <c r="C1663" s="395">
        <v>2024</v>
      </c>
      <c r="D1663" s="395">
        <v>12</v>
      </c>
      <c r="E1663" s="395">
        <v>99</v>
      </c>
      <c r="F1663" s="395">
        <v>99</v>
      </c>
      <c r="G1663" s="395">
        <v>99</v>
      </c>
      <c r="H1663" s="395">
        <v>99</v>
      </c>
      <c r="I1663" s="395">
        <v>99</v>
      </c>
      <c r="J1663" s="395">
        <v>999</v>
      </c>
      <c r="K1663" s="395">
        <v>1</v>
      </c>
      <c r="L1663" s="395"/>
      <c r="M1663" s="395">
        <v>99</v>
      </c>
      <c r="N1663" s="395">
        <v>99</v>
      </c>
      <c r="O1663" s="395">
        <v>99</v>
      </c>
      <c r="P1663" s="395">
        <v>99</v>
      </c>
      <c r="Q1663" s="395">
        <v>20</v>
      </c>
      <c r="R1663" s="395">
        <v>2195</v>
      </c>
      <c r="S1663" s="395">
        <v>2192</v>
      </c>
      <c r="T1663" s="395">
        <v>3.8287015945330305</v>
      </c>
      <c r="U1663" s="395">
        <v>60.718978102189801</v>
      </c>
      <c r="V1663" s="395">
        <v>84.753531012012672</v>
      </c>
      <c r="W1663" s="395">
        <v>78.116104014598605</v>
      </c>
      <c r="X1663" s="395">
        <v>0</v>
      </c>
      <c r="Y1663" s="395">
        <v>0</v>
      </c>
      <c r="Z1663" s="395"/>
      <c r="AA1663" s="395">
        <v>8.1905973978518976</v>
      </c>
      <c r="AB1663" s="395">
        <v>2.3060625540453796</v>
      </c>
      <c r="AC1663" s="395">
        <v>-41.828281228523345</v>
      </c>
      <c r="AD1663" s="395">
        <v>1.9558573248861684</v>
      </c>
      <c r="AE1663" s="395">
        <v>1.9258668172114359</v>
      </c>
      <c r="AF1663" s="395">
        <v>28</v>
      </c>
      <c r="AG1663" s="395">
        <v>0</v>
      </c>
      <c r="AH1663" s="395">
        <v>0</v>
      </c>
      <c r="AI1663" s="395">
        <v>25</v>
      </c>
      <c r="AJ1663" s="395">
        <v>82</v>
      </c>
      <c r="AK1663" s="395">
        <v>9</v>
      </c>
      <c r="AL1663" s="395">
        <v>118</v>
      </c>
      <c r="AM1663" s="395">
        <v>0</v>
      </c>
      <c r="AN1663" s="395">
        <v>31</v>
      </c>
      <c r="AO1663" s="395">
        <v>14</v>
      </c>
      <c r="AP1663" s="395">
        <v>8</v>
      </c>
    </row>
    <row r="1664" spans="1:42">
      <c r="A1664" s="395">
        <v>15</v>
      </c>
      <c r="B1664" s="395">
        <v>25</v>
      </c>
      <c r="C1664" s="395">
        <v>2024</v>
      </c>
      <c r="D1664" s="395">
        <v>1</v>
      </c>
      <c r="E1664" s="395">
        <v>99</v>
      </c>
      <c r="F1664" s="395">
        <v>99</v>
      </c>
      <c r="G1664" s="395">
        <v>99</v>
      </c>
      <c r="H1664" s="395">
        <v>99</v>
      </c>
      <c r="I1664" s="395">
        <v>99</v>
      </c>
      <c r="J1664" s="395">
        <v>999</v>
      </c>
      <c r="K1664" s="395">
        <v>3</v>
      </c>
      <c r="L1664" s="395"/>
      <c r="M1664" s="395">
        <v>99</v>
      </c>
      <c r="N1664" s="395">
        <v>99</v>
      </c>
      <c r="O1664" s="395">
        <v>99</v>
      </c>
      <c r="P1664" s="395">
        <v>99</v>
      </c>
      <c r="Q1664" s="395">
        <v>84</v>
      </c>
      <c r="R1664" s="395">
        <v>2217</v>
      </c>
      <c r="S1664" s="395">
        <v>2217</v>
      </c>
      <c r="T1664" s="395">
        <v>5.5917907081641856</v>
      </c>
      <c r="U1664" s="395">
        <v>59.920162381596761</v>
      </c>
      <c r="V1664" s="395">
        <v>92.206729150448382</v>
      </c>
      <c r="W1664" s="395">
        <v>85.106811005863875</v>
      </c>
      <c r="X1664" s="395">
        <v>9.0211998195760021E-2</v>
      </c>
      <c r="Y1664" s="395">
        <v>0.18042399639152004</v>
      </c>
      <c r="Z1664" s="395"/>
      <c r="AA1664" s="395">
        <v>9.083582397476226</v>
      </c>
      <c r="AB1664" s="395">
        <v>2.603462939816811</v>
      </c>
      <c r="AC1664" s="395">
        <v>-26.988893883579724</v>
      </c>
      <c r="AD1664" s="395">
        <v>1.6773978769605578</v>
      </c>
      <c r="AE1664" s="395">
        <v>1.7199003172131055</v>
      </c>
      <c r="AF1664" s="395">
        <v>15</v>
      </c>
      <c r="AG1664" s="395">
        <v>1</v>
      </c>
      <c r="AH1664" s="395">
        <v>0</v>
      </c>
      <c r="AI1664" s="395">
        <v>4</v>
      </c>
      <c r="AJ1664" s="395">
        <v>95</v>
      </c>
      <c r="AK1664" s="395">
        <v>19</v>
      </c>
      <c r="AL1664" s="395">
        <v>115</v>
      </c>
      <c r="AM1664" s="395">
        <v>1</v>
      </c>
      <c r="AN1664" s="395">
        <v>41</v>
      </c>
      <c r="AO1664" s="395">
        <v>16</v>
      </c>
      <c r="AP1664" s="395">
        <v>38</v>
      </c>
    </row>
    <row r="1665" spans="1:42">
      <c r="A1665" s="395">
        <v>15</v>
      </c>
      <c r="B1665" s="395">
        <v>26</v>
      </c>
      <c r="C1665" s="395">
        <v>2024</v>
      </c>
      <c r="D1665" s="395">
        <v>2</v>
      </c>
      <c r="E1665" s="395">
        <v>99</v>
      </c>
      <c r="F1665" s="395">
        <v>99</v>
      </c>
      <c r="G1665" s="395">
        <v>99</v>
      </c>
      <c r="H1665" s="395">
        <v>99</v>
      </c>
      <c r="I1665" s="395">
        <v>99</v>
      </c>
      <c r="J1665" s="395">
        <v>999</v>
      </c>
      <c r="K1665" s="395">
        <v>3</v>
      </c>
      <c r="L1665" s="395"/>
      <c r="M1665" s="395">
        <v>99</v>
      </c>
      <c r="N1665" s="395">
        <v>99</v>
      </c>
      <c r="O1665" s="395">
        <v>99</v>
      </c>
      <c r="P1665" s="395">
        <v>99</v>
      </c>
      <c r="Q1665" s="395">
        <v>84</v>
      </c>
      <c r="R1665" s="395">
        <v>3126</v>
      </c>
      <c r="S1665" s="395">
        <v>3124</v>
      </c>
      <c r="T1665" s="395">
        <v>4.0294305822136929</v>
      </c>
      <c r="U1665" s="395">
        <v>60.733354673495512</v>
      </c>
      <c r="V1665" s="395">
        <v>91.810059609107441</v>
      </c>
      <c r="W1665" s="395">
        <v>84.719462227912899</v>
      </c>
      <c r="X1665" s="395">
        <v>0</v>
      </c>
      <c r="Y1665" s="395">
        <v>0</v>
      </c>
      <c r="Z1665" s="395"/>
      <c r="AA1665" s="395">
        <v>9.8485174517604648</v>
      </c>
      <c r="AB1665" s="395">
        <v>2.6125671635511014</v>
      </c>
      <c r="AC1665" s="395">
        <v>-30.664358746214951</v>
      </c>
      <c r="AD1665" s="395">
        <v>2.5577875056253325</v>
      </c>
      <c r="AE1665" s="395">
        <v>2.6283787815910946</v>
      </c>
      <c r="AF1665" s="395">
        <v>46</v>
      </c>
      <c r="AG1665" s="395">
        <v>0</v>
      </c>
      <c r="AH1665" s="395">
        <v>0</v>
      </c>
      <c r="AI1665" s="395">
        <v>15</v>
      </c>
      <c r="AJ1665" s="395">
        <v>143</v>
      </c>
      <c r="AK1665" s="395">
        <v>28</v>
      </c>
      <c r="AL1665" s="395">
        <v>48</v>
      </c>
      <c r="AM1665" s="395">
        <v>0</v>
      </c>
      <c r="AN1665" s="395">
        <v>66</v>
      </c>
      <c r="AO1665" s="395">
        <v>18</v>
      </c>
      <c r="AP1665" s="395">
        <v>35</v>
      </c>
    </row>
    <row r="1666" spans="1:42">
      <c r="A1666" s="395">
        <v>15</v>
      </c>
      <c r="B1666" s="395">
        <v>27</v>
      </c>
      <c r="C1666" s="395">
        <v>2024</v>
      </c>
      <c r="D1666" s="395">
        <v>3</v>
      </c>
      <c r="E1666" s="395">
        <v>99</v>
      </c>
      <c r="F1666" s="395">
        <v>99</v>
      </c>
      <c r="G1666" s="395">
        <v>99</v>
      </c>
      <c r="H1666" s="395">
        <v>99</v>
      </c>
      <c r="I1666" s="395">
        <v>99</v>
      </c>
      <c r="J1666" s="395">
        <v>999</v>
      </c>
      <c r="K1666" s="395">
        <v>3</v>
      </c>
      <c r="L1666" s="395"/>
      <c r="M1666" s="395">
        <v>99</v>
      </c>
      <c r="N1666" s="395">
        <v>99</v>
      </c>
      <c r="O1666" s="395">
        <v>99</v>
      </c>
      <c r="P1666" s="395">
        <v>99</v>
      </c>
      <c r="Q1666" s="395">
        <v>77</v>
      </c>
      <c r="R1666" s="395">
        <v>2827</v>
      </c>
      <c r="S1666" s="395">
        <v>2827</v>
      </c>
      <c r="T1666" s="395">
        <v>4.909798372833392</v>
      </c>
      <c r="U1666" s="395">
        <v>60.263176512203749</v>
      </c>
      <c r="V1666" s="395">
        <v>90.934346521566383</v>
      </c>
      <c r="W1666" s="395">
        <v>83.932401839405642</v>
      </c>
      <c r="X1666" s="395">
        <v>0</v>
      </c>
      <c r="Y1666" s="395">
        <v>0</v>
      </c>
      <c r="Z1666" s="395"/>
      <c r="AA1666" s="395">
        <v>7.2584661908532846</v>
      </c>
      <c r="AB1666" s="395">
        <v>2.6918234007268391</v>
      </c>
      <c r="AC1666" s="395">
        <v>-29.2032230884802</v>
      </c>
      <c r="AD1666" s="395">
        <v>2.7257125226580281</v>
      </c>
      <c r="AE1666" s="395">
        <v>2.7986556888450527</v>
      </c>
      <c r="AF1666" s="395">
        <v>20</v>
      </c>
      <c r="AG1666" s="395">
        <v>0</v>
      </c>
      <c r="AH1666" s="395">
        <v>0</v>
      </c>
      <c r="AI1666" s="395">
        <v>22</v>
      </c>
      <c r="AJ1666" s="395">
        <v>62</v>
      </c>
      <c r="AK1666" s="395">
        <v>14</v>
      </c>
      <c r="AL1666" s="395">
        <v>101</v>
      </c>
      <c r="AM1666" s="395">
        <v>0</v>
      </c>
      <c r="AN1666" s="395">
        <v>36</v>
      </c>
      <c r="AO1666" s="395">
        <v>18</v>
      </c>
      <c r="AP1666" s="395">
        <v>31</v>
      </c>
    </row>
    <row r="1667" spans="1:42">
      <c r="A1667" s="395">
        <v>15</v>
      </c>
      <c r="B1667" s="395">
        <v>28</v>
      </c>
      <c r="C1667" s="395">
        <v>2024</v>
      </c>
      <c r="D1667" s="395">
        <v>4</v>
      </c>
      <c r="E1667" s="395">
        <v>99</v>
      </c>
      <c r="F1667" s="395">
        <v>99</v>
      </c>
      <c r="G1667" s="395">
        <v>99</v>
      </c>
      <c r="H1667" s="395">
        <v>99</v>
      </c>
      <c r="I1667" s="395">
        <v>99</v>
      </c>
      <c r="J1667" s="395">
        <v>999</v>
      </c>
      <c r="K1667" s="395">
        <v>3</v>
      </c>
      <c r="L1667" s="395"/>
      <c r="M1667" s="395">
        <v>99</v>
      </c>
      <c r="N1667" s="395">
        <v>99</v>
      </c>
      <c r="O1667" s="395">
        <v>99</v>
      </c>
      <c r="P1667" s="395">
        <v>99</v>
      </c>
      <c r="Q1667" s="395">
        <v>70</v>
      </c>
      <c r="R1667" s="395">
        <v>2476</v>
      </c>
      <c r="S1667" s="395">
        <v>2476</v>
      </c>
      <c r="T1667" s="395">
        <v>4.2435379644588043</v>
      </c>
      <c r="U1667" s="395">
        <v>60.551292407108249</v>
      </c>
      <c r="V1667" s="395">
        <v>92.379760106557029</v>
      </c>
      <c r="W1667" s="395">
        <v>85.266518578352262</v>
      </c>
      <c r="X1667" s="395">
        <v>0</v>
      </c>
      <c r="Y1667" s="395">
        <v>0</v>
      </c>
      <c r="Z1667" s="395"/>
      <c r="AA1667" s="395">
        <v>7.3116614756131328</v>
      </c>
      <c r="AB1667" s="395">
        <v>2.6920938113247033</v>
      </c>
      <c r="AC1667" s="395">
        <v>-26.713696841149631</v>
      </c>
      <c r="AD1667" s="395">
        <v>1.7281934236516809</v>
      </c>
      <c r="AE1667" s="395">
        <v>1.7899011174119324</v>
      </c>
      <c r="AF1667" s="395">
        <v>26</v>
      </c>
      <c r="AG1667" s="395">
        <v>0</v>
      </c>
      <c r="AH1667" s="395">
        <v>0</v>
      </c>
      <c r="AI1667" s="395">
        <v>6</v>
      </c>
      <c r="AJ1667" s="395">
        <v>103</v>
      </c>
      <c r="AK1667" s="395">
        <v>22</v>
      </c>
      <c r="AL1667" s="395">
        <v>181</v>
      </c>
      <c r="AM1667" s="395">
        <v>0</v>
      </c>
      <c r="AN1667" s="395">
        <v>37</v>
      </c>
      <c r="AO1667" s="395">
        <v>20</v>
      </c>
      <c r="AP1667" s="395">
        <v>33</v>
      </c>
    </row>
    <row r="1668" spans="1:42">
      <c r="A1668" s="395">
        <v>15</v>
      </c>
      <c r="B1668" s="395">
        <v>29</v>
      </c>
      <c r="C1668" s="395">
        <v>2024</v>
      </c>
      <c r="D1668" s="395">
        <v>5</v>
      </c>
      <c r="E1668" s="395">
        <v>99</v>
      </c>
      <c r="F1668" s="395">
        <v>99</v>
      </c>
      <c r="G1668" s="395">
        <v>99</v>
      </c>
      <c r="H1668" s="395">
        <v>99</v>
      </c>
      <c r="I1668" s="395">
        <v>99</v>
      </c>
      <c r="J1668" s="395">
        <v>999</v>
      </c>
      <c r="K1668" s="395">
        <v>3</v>
      </c>
      <c r="L1668" s="395"/>
      <c r="M1668" s="395">
        <v>99</v>
      </c>
      <c r="N1668" s="395">
        <v>99</v>
      </c>
      <c r="O1668" s="395">
        <v>99</v>
      </c>
      <c r="P1668" s="395">
        <v>99</v>
      </c>
      <c r="Q1668" s="395">
        <v>48</v>
      </c>
      <c r="R1668" s="395">
        <v>1614</v>
      </c>
      <c r="S1668" s="395">
        <v>1611</v>
      </c>
      <c r="T1668" s="395">
        <v>5.1394052044609682</v>
      </c>
      <c r="U1668" s="395">
        <v>60.199875853507137</v>
      </c>
      <c r="V1668" s="395">
        <v>90.399293050957155</v>
      </c>
      <c r="W1668" s="395">
        <v>83.374301675977506</v>
      </c>
      <c r="X1668" s="395">
        <v>6.195786864931848E-2</v>
      </c>
      <c r="Y1668" s="395">
        <v>0.12391573729863696</v>
      </c>
      <c r="Z1668" s="395"/>
      <c r="AA1668" s="395">
        <v>7.9105652696916637</v>
      </c>
      <c r="AB1668" s="395">
        <v>2.9424059769288808</v>
      </c>
      <c r="AC1668" s="395">
        <v>-37.478810834161159</v>
      </c>
      <c r="AD1668" s="395">
        <v>1.2843160658868469</v>
      </c>
      <c r="AE1668" s="395">
        <v>1.3097087931983471</v>
      </c>
      <c r="AF1668" s="395">
        <v>15</v>
      </c>
      <c r="AG1668" s="395">
        <v>0</v>
      </c>
      <c r="AH1668" s="395">
        <v>0</v>
      </c>
      <c r="AI1668" s="395">
        <v>5</v>
      </c>
      <c r="AJ1668" s="395">
        <v>48</v>
      </c>
      <c r="AK1668" s="395">
        <v>2</v>
      </c>
      <c r="AL1668" s="395">
        <v>29</v>
      </c>
      <c r="AM1668" s="395">
        <v>0</v>
      </c>
      <c r="AN1668" s="395">
        <v>38</v>
      </c>
      <c r="AO1668" s="395">
        <v>11</v>
      </c>
      <c r="AP1668" s="395">
        <v>21</v>
      </c>
    </row>
    <row r="1669" spans="1:42">
      <c r="A1669" s="395">
        <v>15</v>
      </c>
      <c r="B1669" s="395">
        <v>30</v>
      </c>
      <c r="C1669" s="395">
        <v>2024</v>
      </c>
      <c r="D1669" s="395">
        <v>6</v>
      </c>
      <c r="E1669" s="395">
        <v>99</v>
      </c>
      <c r="F1669" s="395">
        <v>99</v>
      </c>
      <c r="G1669" s="395">
        <v>99</v>
      </c>
      <c r="H1669" s="395">
        <v>99</v>
      </c>
      <c r="I1669" s="395">
        <v>99</v>
      </c>
      <c r="J1669" s="395">
        <v>999</v>
      </c>
      <c r="K1669" s="395">
        <v>3</v>
      </c>
      <c r="L1669" s="395"/>
      <c r="M1669" s="395">
        <v>99</v>
      </c>
      <c r="N1669" s="395">
        <v>99</v>
      </c>
      <c r="O1669" s="395">
        <v>99</v>
      </c>
      <c r="P1669" s="395">
        <v>99</v>
      </c>
      <c r="Q1669" s="395">
        <v>22</v>
      </c>
      <c r="R1669" s="395">
        <v>1478</v>
      </c>
      <c r="S1669" s="395">
        <v>1478</v>
      </c>
      <c r="T1669" s="395">
        <v>5.8247631935047357</v>
      </c>
      <c r="U1669" s="395">
        <v>59.57577807848444</v>
      </c>
      <c r="V1669" s="395">
        <v>90.638501562094561</v>
      </c>
      <c r="W1669" s="395">
        <v>83.659336941813265</v>
      </c>
      <c r="X1669" s="395">
        <v>0</v>
      </c>
      <c r="Y1669" s="395">
        <v>0</v>
      </c>
      <c r="Z1669" s="395"/>
      <c r="AA1669" s="395">
        <v>7.0494016555361512</v>
      </c>
      <c r="AB1669" s="395">
        <v>3.2152180487415758</v>
      </c>
      <c r="AC1669" s="395">
        <v>-12.86469255160266</v>
      </c>
      <c r="AD1669" s="395">
        <v>1.2897820983829731</v>
      </c>
      <c r="AE1669" s="395">
        <v>1.3396211517992056</v>
      </c>
      <c r="AF1669" s="395">
        <v>15</v>
      </c>
      <c r="AG1669" s="395">
        <v>0</v>
      </c>
      <c r="AH1669" s="395">
        <v>0</v>
      </c>
      <c r="AI1669" s="395">
        <v>5</v>
      </c>
      <c r="AJ1669" s="395">
        <v>28</v>
      </c>
      <c r="AK1669" s="395">
        <v>9</v>
      </c>
      <c r="AL1669" s="395">
        <v>57</v>
      </c>
      <c r="AM1669" s="395">
        <v>0</v>
      </c>
      <c r="AN1669" s="395">
        <v>26</v>
      </c>
      <c r="AO1669" s="395">
        <v>3</v>
      </c>
      <c r="AP1669" s="395">
        <v>14</v>
      </c>
    </row>
    <row r="1670" spans="1:42">
      <c r="A1670" s="395">
        <v>15</v>
      </c>
      <c r="B1670" s="395">
        <v>31</v>
      </c>
      <c r="C1670" s="395">
        <v>2024</v>
      </c>
      <c r="D1670" s="395">
        <v>7</v>
      </c>
      <c r="E1670" s="395">
        <v>99</v>
      </c>
      <c r="F1670" s="395">
        <v>99</v>
      </c>
      <c r="G1670" s="395">
        <v>99</v>
      </c>
      <c r="H1670" s="395">
        <v>99</v>
      </c>
      <c r="I1670" s="395">
        <v>99</v>
      </c>
      <c r="J1670" s="395">
        <v>999</v>
      </c>
      <c r="K1670" s="395">
        <v>3</v>
      </c>
      <c r="L1670" s="395"/>
      <c r="M1670" s="395">
        <v>99</v>
      </c>
      <c r="N1670" s="395">
        <v>99</v>
      </c>
      <c r="O1670" s="395">
        <v>99</v>
      </c>
      <c r="P1670" s="395">
        <v>99</v>
      </c>
      <c r="Q1670" s="395">
        <v>16</v>
      </c>
      <c r="R1670" s="395">
        <v>1444</v>
      </c>
      <c r="S1670" s="395">
        <v>1442</v>
      </c>
      <c r="T1670" s="395">
        <v>5.5865650969529081</v>
      </c>
      <c r="U1670" s="395">
        <v>59.884882108183106</v>
      </c>
      <c r="V1670" s="395">
        <v>91.279191203982691</v>
      </c>
      <c r="W1670" s="395">
        <v>84.200485436893274</v>
      </c>
      <c r="X1670" s="395">
        <v>0</v>
      </c>
      <c r="Y1670" s="395">
        <v>0</v>
      </c>
      <c r="Z1670" s="395"/>
      <c r="AA1670" s="395">
        <v>7.428131372469128</v>
      </c>
      <c r="AB1670" s="395">
        <v>2.7675665680718904</v>
      </c>
      <c r="AC1670" s="395">
        <v>-31.861376977926486</v>
      </c>
      <c r="AD1670" s="395">
        <v>1.130527370662658</v>
      </c>
      <c r="AE1670" s="395">
        <v>1.1755666718636797</v>
      </c>
      <c r="AF1670" s="395">
        <v>15</v>
      </c>
      <c r="AG1670" s="395">
        <v>0</v>
      </c>
      <c r="AH1670" s="395">
        <v>0</v>
      </c>
      <c r="AI1670" s="395">
        <v>4</v>
      </c>
      <c r="AJ1670" s="395">
        <v>38</v>
      </c>
      <c r="AK1670" s="395">
        <v>11</v>
      </c>
      <c r="AL1670" s="395">
        <v>41</v>
      </c>
      <c r="AM1670" s="395">
        <v>0</v>
      </c>
      <c r="AN1670" s="395">
        <v>23</v>
      </c>
      <c r="AO1670" s="395">
        <v>17</v>
      </c>
      <c r="AP1670" s="395">
        <v>10</v>
      </c>
    </row>
    <row r="1671" spans="1:42">
      <c r="A1671" s="395">
        <v>15</v>
      </c>
      <c r="B1671" s="395">
        <v>32</v>
      </c>
      <c r="C1671" s="395">
        <v>2024</v>
      </c>
      <c r="D1671" s="395">
        <v>8</v>
      </c>
      <c r="E1671" s="395">
        <v>99</v>
      </c>
      <c r="F1671" s="395">
        <v>99</v>
      </c>
      <c r="G1671" s="395">
        <v>99</v>
      </c>
      <c r="H1671" s="395">
        <v>99</v>
      </c>
      <c r="I1671" s="395">
        <v>99</v>
      </c>
      <c r="J1671" s="395">
        <v>999</v>
      </c>
      <c r="K1671" s="395">
        <v>3</v>
      </c>
      <c r="L1671" s="395"/>
      <c r="M1671" s="395">
        <v>99</v>
      </c>
      <c r="N1671" s="395">
        <v>99</v>
      </c>
      <c r="O1671" s="395">
        <v>99</v>
      </c>
      <c r="P1671" s="395">
        <v>99</v>
      </c>
      <c r="Q1671" s="395">
        <v>17</v>
      </c>
      <c r="R1671" s="395">
        <v>1303</v>
      </c>
      <c r="S1671" s="395">
        <v>1303</v>
      </c>
      <c r="T1671" s="395">
        <v>5.9716039907904817</v>
      </c>
      <c r="U1671" s="395">
        <v>59.782041442824259</v>
      </c>
      <c r="V1671" s="395">
        <v>90.686714299611936</v>
      </c>
      <c r="W1671" s="395">
        <v>83.703837298541885</v>
      </c>
      <c r="X1671" s="395">
        <v>0</v>
      </c>
      <c r="Y1671" s="395">
        <v>0</v>
      </c>
      <c r="Z1671" s="395"/>
      <c r="AA1671" s="395">
        <v>8.075547963724615</v>
      </c>
      <c r="AB1671" s="395">
        <v>2.7292930400867537</v>
      </c>
      <c r="AC1671" s="395">
        <v>-18.367433953234102</v>
      </c>
      <c r="AD1671" s="395">
        <v>1.0788388613820399</v>
      </c>
      <c r="AE1671" s="395">
        <v>1.1129147543957176</v>
      </c>
      <c r="AF1671" s="395">
        <v>16</v>
      </c>
      <c r="AG1671" s="395">
        <v>0</v>
      </c>
      <c r="AH1671" s="395">
        <v>0</v>
      </c>
      <c r="AI1671" s="395">
        <v>7</v>
      </c>
      <c r="AJ1671" s="395">
        <v>33</v>
      </c>
      <c r="AK1671" s="395">
        <v>2</v>
      </c>
      <c r="AL1671" s="395">
        <v>50</v>
      </c>
      <c r="AM1671" s="395">
        <v>0</v>
      </c>
      <c r="AN1671" s="395">
        <v>23</v>
      </c>
      <c r="AO1671" s="395">
        <v>7</v>
      </c>
      <c r="AP1671" s="395">
        <v>10</v>
      </c>
    </row>
    <row r="1672" spans="1:42">
      <c r="A1672" s="395">
        <v>15</v>
      </c>
      <c r="B1672" s="395">
        <v>33</v>
      </c>
      <c r="C1672" s="395">
        <v>2024</v>
      </c>
      <c r="D1672" s="395">
        <v>9</v>
      </c>
      <c r="E1672" s="395">
        <v>99</v>
      </c>
      <c r="F1672" s="395">
        <v>99</v>
      </c>
      <c r="G1672" s="395">
        <v>99</v>
      </c>
      <c r="H1672" s="395">
        <v>99</v>
      </c>
      <c r="I1672" s="395">
        <v>99</v>
      </c>
      <c r="J1672" s="395">
        <v>999</v>
      </c>
      <c r="K1672" s="395">
        <v>3</v>
      </c>
      <c r="L1672" s="395"/>
      <c r="M1672" s="395">
        <v>99</v>
      </c>
      <c r="N1672" s="395">
        <v>99</v>
      </c>
      <c r="O1672" s="395">
        <v>99</v>
      </c>
      <c r="P1672" s="395">
        <v>99</v>
      </c>
      <c r="Q1672" s="395"/>
      <c r="R1672" s="395">
        <v>0</v>
      </c>
      <c r="S1672" s="395"/>
      <c r="T1672" s="395"/>
      <c r="U1672" s="395"/>
      <c r="V1672" s="395"/>
      <c r="W1672" s="395"/>
      <c r="X1672" s="395"/>
      <c r="Y1672" s="395"/>
      <c r="Z1672" s="395"/>
      <c r="AA1672" s="395"/>
      <c r="AB1672" s="395"/>
      <c r="AC1672" s="395"/>
      <c r="AD1672" s="395"/>
      <c r="AE1672" s="395"/>
      <c r="AF1672" s="395"/>
      <c r="AG1672" s="395"/>
      <c r="AH1672" s="395"/>
      <c r="AI1672" s="395"/>
      <c r="AJ1672" s="395"/>
      <c r="AK1672" s="395"/>
      <c r="AL1672" s="395"/>
      <c r="AM1672" s="395"/>
      <c r="AN1672" s="395"/>
      <c r="AO1672" s="395"/>
      <c r="AP1672" s="395"/>
    </row>
    <row r="1673" spans="1:42">
      <c r="A1673" s="395">
        <v>15</v>
      </c>
      <c r="B1673" s="395">
        <v>34</v>
      </c>
      <c r="C1673" s="395">
        <v>2024</v>
      </c>
      <c r="D1673" s="395">
        <v>10</v>
      </c>
      <c r="E1673" s="395">
        <v>99</v>
      </c>
      <c r="F1673" s="395">
        <v>99</v>
      </c>
      <c r="G1673" s="395">
        <v>99</v>
      </c>
      <c r="H1673" s="395">
        <v>99</v>
      </c>
      <c r="I1673" s="395">
        <v>99</v>
      </c>
      <c r="J1673" s="395">
        <v>999</v>
      </c>
      <c r="K1673" s="395">
        <v>3</v>
      </c>
      <c r="L1673" s="395"/>
      <c r="M1673" s="395">
        <v>99</v>
      </c>
      <c r="N1673" s="395">
        <v>99</v>
      </c>
      <c r="O1673" s="395">
        <v>99</v>
      </c>
      <c r="P1673" s="395">
        <v>99</v>
      </c>
      <c r="Q1673" s="395">
        <v>1</v>
      </c>
      <c r="R1673" s="395">
        <v>1</v>
      </c>
      <c r="S1673" s="395">
        <v>1</v>
      </c>
      <c r="T1673" s="395">
        <v>14</v>
      </c>
      <c r="U1673" s="395">
        <v>59</v>
      </c>
      <c r="V1673" s="395">
        <v>100.54171180931743</v>
      </c>
      <c r="W1673" s="395">
        <v>92.8</v>
      </c>
      <c r="X1673" s="395">
        <v>0</v>
      </c>
      <c r="Y1673" s="395">
        <v>0</v>
      </c>
      <c r="Z1673" s="395"/>
      <c r="AA1673" s="395">
        <v>0</v>
      </c>
      <c r="AB1673" s="395">
        <v>0</v>
      </c>
      <c r="AC1673" s="395"/>
      <c r="AD1673" s="395">
        <v>7.7251096965576943E-4</v>
      </c>
      <c r="AE1673" s="395">
        <v>8.6874480221700069E-4</v>
      </c>
      <c r="AF1673" s="395">
        <v>0</v>
      </c>
      <c r="AG1673" s="395">
        <v>0</v>
      </c>
      <c r="AH1673" s="395">
        <v>0</v>
      </c>
      <c r="AI1673" s="395">
        <v>0</v>
      </c>
      <c r="AJ1673" s="395">
        <v>0</v>
      </c>
      <c r="AK1673" s="395">
        <v>0</v>
      </c>
      <c r="AL1673" s="395">
        <v>0</v>
      </c>
      <c r="AM1673" s="395">
        <v>0</v>
      </c>
      <c r="AN1673" s="395">
        <v>0</v>
      </c>
      <c r="AO1673" s="395">
        <v>0</v>
      </c>
      <c r="AP1673" s="395">
        <v>0</v>
      </c>
    </row>
    <row r="1674" spans="1:42">
      <c r="A1674" s="395">
        <v>15</v>
      </c>
      <c r="B1674" s="395">
        <v>35</v>
      </c>
      <c r="C1674" s="395">
        <v>2024</v>
      </c>
      <c r="D1674" s="395">
        <v>11</v>
      </c>
      <c r="E1674" s="395">
        <v>99</v>
      </c>
      <c r="F1674" s="395">
        <v>99</v>
      </c>
      <c r="G1674" s="395">
        <v>99</v>
      </c>
      <c r="H1674" s="395">
        <v>99</v>
      </c>
      <c r="I1674" s="395">
        <v>99</v>
      </c>
      <c r="J1674" s="395">
        <v>999</v>
      </c>
      <c r="K1674" s="395">
        <v>3</v>
      </c>
      <c r="L1674" s="395"/>
      <c r="M1674" s="395">
        <v>99</v>
      </c>
      <c r="N1674" s="395">
        <v>99</v>
      </c>
      <c r="O1674" s="395">
        <v>99</v>
      </c>
      <c r="P1674" s="395">
        <v>99</v>
      </c>
      <c r="Q1674" s="395"/>
      <c r="R1674" s="395">
        <v>0</v>
      </c>
      <c r="S1674" s="395"/>
      <c r="T1674" s="395"/>
      <c r="U1674" s="395"/>
      <c r="V1674" s="395"/>
      <c r="W1674" s="395"/>
      <c r="X1674" s="395"/>
      <c r="Y1674" s="395"/>
      <c r="Z1674" s="395"/>
      <c r="AA1674" s="395"/>
      <c r="AB1674" s="395"/>
      <c r="AC1674" s="395"/>
      <c r="AD1674" s="395"/>
      <c r="AE1674" s="395"/>
      <c r="AF1674" s="395"/>
      <c r="AG1674" s="395"/>
      <c r="AH1674" s="395"/>
      <c r="AI1674" s="395"/>
      <c r="AJ1674" s="395"/>
      <c r="AK1674" s="395"/>
      <c r="AL1674" s="395"/>
      <c r="AM1674" s="395"/>
      <c r="AN1674" s="395"/>
      <c r="AO1674" s="395"/>
      <c r="AP1674" s="395"/>
    </row>
    <row r="1675" spans="1:42">
      <c r="A1675" s="395">
        <v>15</v>
      </c>
      <c r="B1675" s="395">
        <v>36</v>
      </c>
      <c r="C1675" s="395">
        <v>2024</v>
      </c>
      <c r="D1675" s="395">
        <v>12</v>
      </c>
      <c r="E1675" s="395">
        <v>99</v>
      </c>
      <c r="F1675" s="395">
        <v>99</v>
      </c>
      <c r="G1675" s="395">
        <v>99</v>
      </c>
      <c r="H1675" s="395">
        <v>99</v>
      </c>
      <c r="I1675" s="395">
        <v>99</v>
      </c>
      <c r="J1675" s="395">
        <v>999</v>
      </c>
      <c r="K1675" s="395">
        <v>3</v>
      </c>
      <c r="L1675" s="395"/>
      <c r="M1675" s="395">
        <v>99</v>
      </c>
      <c r="N1675" s="395">
        <v>99</v>
      </c>
      <c r="O1675" s="395">
        <v>99</v>
      </c>
      <c r="P1675" s="395">
        <v>99</v>
      </c>
      <c r="Q1675" s="395">
        <v>1</v>
      </c>
      <c r="R1675" s="395">
        <v>1</v>
      </c>
      <c r="S1675" s="395">
        <v>1</v>
      </c>
      <c r="T1675" s="395">
        <v>14</v>
      </c>
      <c r="U1675" s="395">
        <v>59</v>
      </c>
      <c r="V1675" s="395">
        <v>89.057421451787647</v>
      </c>
      <c r="W1675" s="395">
        <v>82.2</v>
      </c>
      <c r="X1675" s="395">
        <v>0</v>
      </c>
      <c r="Y1675" s="395">
        <v>0</v>
      </c>
      <c r="Z1675" s="395"/>
      <c r="AA1675" s="395">
        <v>0</v>
      </c>
      <c r="AB1675" s="395">
        <v>0</v>
      </c>
      <c r="AC1675" s="395"/>
      <c r="AD1675" s="395">
        <v>8.9105117306886947E-4</v>
      </c>
      <c r="AE1675" s="395">
        <v>9.2452134622500015E-4</v>
      </c>
      <c r="AF1675" s="395">
        <v>0</v>
      </c>
      <c r="AG1675" s="395">
        <v>0</v>
      </c>
      <c r="AH1675" s="395">
        <v>0</v>
      </c>
      <c r="AI1675" s="395">
        <v>0</v>
      </c>
      <c r="AJ1675" s="395">
        <v>0</v>
      </c>
      <c r="AK1675" s="395">
        <v>0</v>
      </c>
      <c r="AL1675" s="395">
        <v>0</v>
      </c>
      <c r="AM1675" s="395">
        <v>0</v>
      </c>
      <c r="AN1675" s="395">
        <v>0</v>
      </c>
      <c r="AO1675" s="395">
        <v>0</v>
      </c>
      <c r="AP1675" s="395">
        <v>1</v>
      </c>
    </row>
    <row r="1676" spans="1:42">
      <c r="A1676" s="395">
        <v>15</v>
      </c>
      <c r="B1676" s="395">
        <v>37</v>
      </c>
      <c r="C1676" s="395">
        <v>2024</v>
      </c>
      <c r="D1676" s="395">
        <v>1</v>
      </c>
      <c r="E1676" s="395">
        <v>99</v>
      </c>
      <c r="F1676" s="395">
        <v>99</v>
      </c>
      <c r="G1676" s="395">
        <v>99</v>
      </c>
      <c r="H1676" s="395">
        <v>99</v>
      </c>
      <c r="I1676" s="395">
        <v>99</v>
      </c>
      <c r="J1676" s="395">
        <v>999</v>
      </c>
      <c r="K1676" s="395">
        <v>6</v>
      </c>
      <c r="L1676" s="395"/>
      <c r="M1676" s="395">
        <v>99</v>
      </c>
      <c r="N1676" s="395">
        <v>99</v>
      </c>
      <c r="O1676" s="395">
        <v>99</v>
      </c>
      <c r="P1676" s="395">
        <v>99</v>
      </c>
      <c r="Q1676" s="395">
        <v>43</v>
      </c>
      <c r="R1676" s="395">
        <v>5474</v>
      </c>
      <c r="S1676" s="395">
        <v>5468</v>
      </c>
      <c r="T1676" s="395">
        <v>3.9477530142491792</v>
      </c>
      <c r="U1676" s="395">
        <v>60.671177761521584</v>
      </c>
      <c r="V1676" s="395">
        <v>92.286756949326247</v>
      </c>
      <c r="W1676" s="395">
        <v>85.142125091441059</v>
      </c>
      <c r="X1676" s="395">
        <v>0</v>
      </c>
      <c r="Y1676" s="395">
        <v>0</v>
      </c>
      <c r="Z1676" s="395"/>
      <c r="AA1676" s="395">
        <v>8.4132141737538007</v>
      </c>
      <c r="AB1676" s="395">
        <v>2.4696688800983311</v>
      </c>
      <c r="AC1676" s="395">
        <v>-29.358621448439049</v>
      </c>
      <c r="AD1676" s="395">
        <v>4.1416671080207914</v>
      </c>
      <c r="AE1676" s="395">
        <v>4.2437154657567664</v>
      </c>
      <c r="AF1676" s="395">
        <v>65</v>
      </c>
      <c r="AG1676" s="395">
        <v>0</v>
      </c>
      <c r="AH1676" s="395">
        <v>0</v>
      </c>
      <c r="AI1676" s="395">
        <v>25</v>
      </c>
      <c r="AJ1676" s="395">
        <v>121</v>
      </c>
      <c r="AK1676" s="395">
        <v>13</v>
      </c>
      <c r="AL1676" s="395">
        <v>129</v>
      </c>
      <c r="AM1676" s="395">
        <v>0</v>
      </c>
      <c r="AN1676" s="395">
        <v>80</v>
      </c>
      <c r="AO1676" s="395">
        <v>80</v>
      </c>
      <c r="AP1676" s="395">
        <v>18</v>
      </c>
    </row>
    <row r="1677" spans="1:42">
      <c r="A1677" s="395">
        <v>15</v>
      </c>
      <c r="B1677" s="395">
        <v>38</v>
      </c>
      <c r="C1677" s="395">
        <v>2024</v>
      </c>
      <c r="D1677" s="395">
        <v>2</v>
      </c>
      <c r="E1677" s="395">
        <v>99</v>
      </c>
      <c r="F1677" s="395">
        <v>99</v>
      </c>
      <c r="G1677" s="395">
        <v>99</v>
      </c>
      <c r="H1677" s="395">
        <v>99</v>
      </c>
      <c r="I1677" s="395">
        <v>99</v>
      </c>
      <c r="J1677" s="395">
        <v>999</v>
      </c>
      <c r="K1677" s="395">
        <v>6</v>
      </c>
      <c r="L1677" s="395"/>
      <c r="M1677" s="395">
        <v>99</v>
      </c>
      <c r="N1677" s="395">
        <v>99</v>
      </c>
      <c r="O1677" s="395">
        <v>99</v>
      </c>
      <c r="P1677" s="395">
        <v>99</v>
      </c>
      <c r="Q1677" s="395">
        <v>48</v>
      </c>
      <c r="R1677" s="395">
        <v>5941</v>
      </c>
      <c r="S1677" s="395">
        <v>5941</v>
      </c>
      <c r="T1677" s="395">
        <v>4.1275879481568749</v>
      </c>
      <c r="U1677" s="395">
        <v>60.67951523312572</v>
      </c>
      <c r="V1677" s="395">
        <v>91.54269420336432</v>
      </c>
      <c r="W1677" s="395">
        <v>84.493906749705374</v>
      </c>
      <c r="X1677" s="395">
        <v>0</v>
      </c>
      <c r="Y1677" s="395">
        <v>0</v>
      </c>
      <c r="Z1677" s="395"/>
      <c r="AA1677" s="395">
        <v>8.6527377341115752</v>
      </c>
      <c r="AB1677" s="395">
        <v>2.4820444916278004</v>
      </c>
      <c r="AC1677" s="395">
        <v>-31.600002276402687</v>
      </c>
      <c r="AD1677" s="395">
        <v>4.8611054289571651</v>
      </c>
      <c r="AE1677" s="395">
        <v>4.9851551650441088</v>
      </c>
      <c r="AF1677" s="395">
        <v>105</v>
      </c>
      <c r="AG1677" s="395">
        <v>0</v>
      </c>
      <c r="AH1677" s="395">
        <v>0</v>
      </c>
      <c r="AI1677" s="395">
        <v>42</v>
      </c>
      <c r="AJ1677" s="395">
        <v>124</v>
      </c>
      <c r="AK1677" s="395">
        <v>18</v>
      </c>
      <c r="AL1677" s="395">
        <v>153</v>
      </c>
      <c r="AM1677" s="395">
        <v>0</v>
      </c>
      <c r="AN1677" s="395">
        <v>130</v>
      </c>
      <c r="AO1677" s="395">
        <v>104</v>
      </c>
      <c r="AP1677" s="395">
        <v>20</v>
      </c>
    </row>
    <row r="1678" spans="1:42">
      <c r="A1678" s="395">
        <v>15</v>
      </c>
      <c r="B1678" s="395">
        <v>39</v>
      </c>
      <c r="C1678" s="395">
        <v>2024</v>
      </c>
      <c r="D1678" s="395">
        <v>3</v>
      </c>
      <c r="E1678" s="395">
        <v>99</v>
      </c>
      <c r="F1678" s="395">
        <v>99</v>
      </c>
      <c r="G1678" s="395">
        <v>99</v>
      </c>
      <c r="H1678" s="395">
        <v>99</v>
      </c>
      <c r="I1678" s="395">
        <v>99</v>
      </c>
      <c r="J1678" s="395">
        <v>999</v>
      </c>
      <c r="K1678" s="395">
        <v>6</v>
      </c>
      <c r="L1678" s="395"/>
      <c r="M1678" s="395">
        <v>99</v>
      </c>
      <c r="N1678" s="395">
        <v>99</v>
      </c>
      <c r="O1678" s="395">
        <v>99</v>
      </c>
      <c r="P1678" s="395">
        <v>99</v>
      </c>
      <c r="Q1678" s="395">
        <v>38</v>
      </c>
      <c r="R1678" s="395">
        <v>4711</v>
      </c>
      <c r="S1678" s="395">
        <v>4711</v>
      </c>
      <c r="T1678" s="395">
        <v>3.4512842284016121</v>
      </c>
      <c r="U1678" s="395">
        <v>60.999363192528115</v>
      </c>
      <c r="V1678" s="395">
        <v>91.179860049541617</v>
      </c>
      <c r="W1678" s="395">
        <v>84.159010825727009</v>
      </c>
      <c r="X1678" s="395">
        <v>0</v>
      </c>
      <c r="Y1678" s="395">
        <v>0</v>
      </c>
      <c r="Z1678" s="395"/>
      <c r="AA1678" s="395">
        <v>8.0982157597124935</v>
      </c>
      <c r="AB1678" s="395">
        <v>2.4351054398963639</v>
      </c>
      <c r="AC1678" s="395">
        <v>-30.548792902688874</v>
      </c>
      <c r="AD1678" s="395">
        <v>4.542211423502641</v>
      </c>
      <c r="AE1678" s="395">
        <v>4.676357862012841</v>
      </c>
      <c r="AF1678" s="395">
        <v>81</v>
      </c>
      <c r="AG1678" s="395">
        <v>0</v>
      </c>
      <c r="AH1678" s="395">
        <v>0</v>
      </c>
      <c r="AI1678" s="395">
        <v>26</v>
      </c>
      <c r="AJ1678" s="395">
        <v>76</v>
      </c>
      <c r="AK1678" s="395">
        <v>5</v>
      </c>
      <c r="AL1678" s="395">
        <v>94</v>
      </c>
      <c r="AM1678" s="395">
        <v>0</v>
      </c>
      <c r="AN1678" s="395">
        <v>90</v>
      </c>
      <c r="AO1678" s="395">
        <v>91</v>
      </c>
      <c r="AP1678" s="395">
        <v>13</v>
      </c>
    </row>
    <row r="1679" spans="1:42">
      <c r="A1679" s="395">
        <v>15</v>
      </c>
      <c r="B1679" s="395">
        <v>40</v>
      </c>
      <c r="C1679" s="395">
        <v>2024</v>
      </c>
      <c r="D1679" s="395">
        <v>4</v>
      </c>
      <c r="E1679" s="395">
        <v>99</v>
      </c>
      <c r="F1679" s="395">
        <v>99</v>
      </c>
      <c r="G1679" s="395">
        <v>99</v>
      </c>
      <c r="H1679" s="395">
        <v>99</v>
      </c>
      <c r="I1679" s="395">
        <v>99</v>
      </c>
      <c r="J1679" s="395">
        <v>999</v>
      </c>
      <c r="K1679" s="395">
        <v>6</v>
      </c>
      <c r="L1679" s="395"/>
      <c r="M1679" s="395">
        <v>99</v>
      </c>
      <c r="N1679" s="395">
        <v>99</v>
      </c>
      <c r="O1679" s="395">
        <v>99</v>
      </c>
      <c r="P1679" s="395">
        <v>99</v>
      </c>
      <c r="Q1679" s="395">
        <v>42</v>
      </c>
      <c r="R1679" s="395">
        <v>5286</v>
      </c>
      <c r="S1679" s="395">
        <v>5286</v>
      </c>
      <c r="T1679" s="395">
        <v>3.8997351494513826</v>
      </c>
      <c r="U1679" s="395">
        <v>60.750094589481648</v>
      </c>
      <c r="V1679" s="395">
        <v>93.118312892576895</v>
      </c>
      <c r="W1679" s="395">
        <v>85.948202799848787</v>
      </c>
      <c r="X1679" s="395">
        <v>0</v>
      </c>
      <c r="Y1679" s="395">
        <v>0</v>
      </c>
      <c r="Z1679" s="395"/>
      <c r="AA1679" s="395">
        <v>9.0983283975917217</v>
      </c>
      <c r="AB1679" s="395">
        <v>2.4470508921955374</v>
      </c>
      <c r="AC1679" s="395">
        <v>-34.693905069990777</v>
      </c>
      <c r="AD1679" s="395">
        <v>3.6895114852272974</v>
      </c>
      <c r="AE1679" s="395">
        <v>3.851800865030004</v>
      </c>
      <c r="AF1679" s="395">
        <v>91</v>
      </c>
      <c r="AG1679" s="395">
        <v>0</v>
      </c>
      <c r="AH1679" s="395">
        <v>0</v>
      </c>
      <c r="AI1679" s="395">
        <v>28</v>
      </c>
      <c r="AJ1679" s="395">
        <v>99</v>
      </c>
      <c r="AK1679" s="395">
        <v>11</v>
      </c>
      <c r="AL1679" s="395">
        <v>132</v>
      </c>
      <c r="AM1679" s="395">
        <v>0</v>
      </c>
      <c r="AN1679" s="395">
        <v>81</v>
      </c>
      <c r="AO1679" s="395">
        <v>85</v>
      </c>
      <c r="AP1679" s="395">
        <v>15</v>
      </c>
    </row>
    <row r="1680" spans="1:42">
      <c r="A1680" s="395">
        <v>15</v>
      </c>
      <c r="B1680" s="395">
        <v>41</v>
      </c>
      <c r="C1680" s="395">
        <v>2024</v>
      </c>
      <c r="D1680" s="395">
        <v>5</v>
      </c>
      <c r="E1680" s="395">
        <v>99</v>
      </c>
      <c r="F1680" s="395">
        <v>99</v>
      </c>
      <c r="G1680" s="395">
        <v>99</v>
      </c>
      <c r="H1680" s="395">
        <v>99</v>
      </c>
      <c r="I1680" s="395">
        <v>99</v>
      </c>
      <c r="J1680" s="395">
        <v>999</v>
      </c>
      <c r="K1680" s="395">
        <v>6</v>
      </c>
      <c r="L1680" s="395"/>
      <c r="M1680" s="395">
        <v>99</v>
      </c>
      <c r="N1680" s="395">
        <v>99</v>
      </c>
      <c r="O1680" s="395">
        <v>99</v>
      </c>
      <c r="P1680" s="395">
        <v>99</v>
      </c>
      <c r="Q1680" s="395">
        <v>43</v>
      </c>
      <c r="R1680" s="395">
        <v>5544</v>
      </c>
      <c r="S1680" s="395">
        <v>5543</v>
      </c>
      <c r="T1680" s="395">
        <v>3.6489898989898992</v>
      </c>
      <c r="U1680" s="395">
        <v>60.854952191953807</v>
      </c>
      <c r="V1680" s="395">
        <v>89.826626811480253</v>
      </c>
      <c r="W1680" s="395">
        <v>82.903734439833926</v>
      </c>
      <c r="X1680" s="395">
        <v>5.4112554112554112E-2</v>
      </c>
      <c r="Y1680" s="395">
        <v>0.10822510822510822</v>
      </c>
      <c r="Z1680" s="395"/>
      <c r="AA1680" s="395">
        <v>8.0402989226018615</v>
      </c>
      <c r="AB1680" s="395">
        <v>2.4048698849062844</v>
      </c>
      <c r="AC1680" s="395">
        <v>-32.961477850565345</v>
      </c>
      <c r="AD1680" s="395">
        <v>4.4115540701838141</v>
      </c>
      <c r="AE1680" s="395">
        <v>4.4809073689353447</v>
      </c>
      <c r="AF1680" s="395">
        <v>68</v>
      </c>
      <c r="AG1680" s="395">
        <v>0</v>
      </c>
      <c r="AH1680" s="395">
        <v>0</v>
      </c>
      <c r="AI1680" s="395">
        <v>23</v>
      </c>
      <c r="AJ1680" s="395">
        <v>217</v>
      </c>
      <c r="AK1680" s="395">
        <v>11</v>
      </c>
      <c r="AL1680" s="395">
        <v>217</v>
      </c>
      <c r="AM1680" s="395">
        <v>0</v>
      </c>
      <c r="AN1680" s="395">
        <v>82</v>
      </c>
      <c r="AO1680" s="395">
        <v>50</v>
      </c>
      <c r="AP1680" s="395">
        <v>21</v>
      </c>
    </row>
    <row r="1681" spans="1:42">
      <c r="A1681" s="395">
        <v>15</v>
      </c>
      <c r="B1681" s="395">
        <v>42</v>
      </c>
      <c r="C1681" s="395">
        <v>2024</v>
      </c>
      <c r="D1681" s="395">
        <v>6</v>
      </c>
      <c r="E1681" s="395">
        <v>99</v>
      </c>
      <c r="F1681" s="395">
        <v>99</v>
      </c>
      <c r="G1681" s="395">
        <v>99</v>
      </c>
      <c r="H1681" s="395">
        <v>99</v>
      </c>
      <c r="I1681" s="395">
        <v>99</v>
      </c>
      <c r="J1681" s="395">
        <v>999</v>
      </c>
      <c r="K1681" s="395">
        <v>6</v>
      </c>
      <c r="L1681" s="395"/>
      <c r="M1681" s="395">
        <v>99</v>
      </c>
      <c r="N1681" s="395">
        <v>99</v>
      </c>
      <c r="O1681" s="395">
        <v>99</v>
      </c>
      <c r="P1681" s="395">
        <v>99</v>
      </c>
      <c r="Q1681" s="395">
        <v>45</v>
      </c>
      <c r="R1681" s="395">
        <v>6092</v>
      </c>
      <c r="S1681" s="395">
        <v>6092</v>
      </c>
      <c r="T1681" s="395">
        <v>4.4289231779382803</v>
      </c>
      <c r="U1681" s="395">
        <v>60.391497045305321</v>
      </c>
      <c r="V1681" s="395">
        <v>89.638152161618748</v>
      </c>
      <c r="W1681" s="395">
        <v>82.736014445174092</v>
      </c>
      <c r="X1681" s="395">
        <v>0</v>
      </c>
      <c r="Y1681" s="395">
        <v>0</v>
      </c>
      <c r="Z1681" s="395"/>
      <c r="AA1681" s="395">
        <v>7.7800456329637395</v>
      </c>
      <c r="AB1681" s="395">
        <v>2.8052127500490593</v>
      </c>
      <c r="AC1681" s="395">
        <v>-26.825041724771424</v>
      </c>
      <c r="AD1681" s="395">
        <v>5.3162060509804254</v>
      </c>
      <c r="AE1681" s="395">
        <v>5.4606914113379492</v>
      </c>
      <c r="AF1681" s="395">
        <v>87</v>
      </c>
      <c r="AG1681" s="395">
        <v>0</v>
      </c>
      <c r="AH1681" s="395">
        <v>0</v>
      </c>
      <c r="AI1681" s="395">
        <v>27</v>
      </c>
      <c r="AJ1681" s="395">
        <v>122</v>
      </c>
      <c r="AK1681" s="395">
        <v>23</v>
      </c>
      <c r="AL1681" s="395">
        <v>304</v>
      </c>
      <c r="AM1681" s="395">
        <v>0</v>
      </c>
      <c r="AN1681" s="395">
        <v>93</v>
      </c>
      <c r="AO1681" s="395">
        <v>62</v>
      </c>
      <c r="AP1681" s="395">
        <v>18</v>
      </c>
    </row>
    <row r="1682" spans="1:42">
      <c r="A1682" s="395">
        <v>15</v>
      </c>
      <c r="B1682" s="395">
        <v>43</v>
      </c>
      <c r="C1682" s="395">
        <v>2024</v>
      </c>
      <c r="D1682" s="395">
        <v>7</v>
      </c>
      <c r="E1682" s="395">
        <v>99</v>
      </c>
      <c r="F1682" s="395">
        <v>99</v>
      </c>
      <c r="G1682" s="395">
        <v>99</v>
      </c>
      <c r="H1682" s="395">
        <v>99</v>
      </c>
      <c r="I1682" s="395">
        <v>99</v>
      </c>
      <c r="J1682" s="395">
        <v>999</v>
      </c>
      <c r="K1682" s="395">
        <v>6</v>
      </c>
      <c r="L1682" s="395"/>
      <c r="M1682" s="395">
        <v>99</v>
      </c>
      <c r="N1682" s="395">
        <v>99</v>
      </c>
      <c r="O1682" s="395">
        <v>99</v>
      </c>
      <c r="P1682" s="395">
        <v>99</v>
      </c>
      <c r="Q1682" s="395">
        <v>45</v>
      </c>
      <c r="R1682" s="395">
        <v>6939</v>
      </c>
      <c r="S1682" s="395">
        <v>6937</v>
      </c>
      <c r="T1682" s="395">
        <v>3.9763654705288944</v>
      </c>
      <c r="U1682" s="395">
        <v>60.602854259766481</v>
      </c>
      <c r="V1682" s="395">
        <v>89.516935502637779</v>
      </c>
      <c r="W1682" s="395">
        <v>82.612772091682118</v>
      </c>
      <c r="X1682" s="395">
        <v>0</v>
      </c>
      <c r="Y1682" s="395">
        <v>0</v>
      </c>
      <c r="Z1682" s="395"/>
      <c r="AA1682" s="395">
        <v>8.1741542740598501</v>
      </c>
      <c r="AB1682" s="395">
        <v>2.528056876468336</v>
      </c>
      <c r="AC1682" s="395">
        <v>-32.777199907867086</v>
      </c>
      <c r="AD1682" s="395">
        <v>5.4326381059751965</v>
      </c>
      <c r="AE1682" s="395">
        <v>5.5486368150092531</v>
      </c>
      <c r="AF1682" s="395">
        <v>89</v>
      </c>
      <c r="AG1682" s="395">
        <v>0</v>
      </c>
      <c r="AH1682" s="395">
        <v>0</v>
      </c>
      <c r="AI1682" s="395">
        <v>35</v>
      </c>
      <c r="AJ1682" s="395">
        <v>240</v>
      </c>
      <c r="AK1682" s="395">
        <v>34</v>
      </c>
      <c r="AL1682" s="395">
        <v>417</v>
      </c>
      <c r="AM1682" s="395">
        <v>0</v>
      </c>
      <c r="AN1682" s="395">
        <v>83</v>
      </c>
      <c r="AO1682" s="395">
        <v>106</v>
      </c>
      <c r="AP1682" s="395">
        <v>20</v>
      </c>
    </row>
    <row r="1683" spans="1:42">
      <c r="A1683" s="395">
        <v>15</v>
      </c>
      <c r="B1683" s="395">
        <v>44</v>
      </c>
      <c r="C1683" s="395">
        <v>2024</v>
      </c>
      <c r="D1683" s="395">
        <v>8</v>
      </c>
      <c r="E1683" s="395">
        <v>99</v>
      </c>
      <c r="F1683" s="395">
        <v>99</v>
      </c>
      <c r="G1683" s="395">
        <v>99</v>
      </c>
      <c r="H1683" s="395">
        <v>99</v>
      </c>
      <c r="I1683" s="395">
        <v>99</v>
      </c>
      <c r="J1683" s="395">
        <v>999</v>
      </c>
      <c r="K1683" s="395">
        <v>6</v>
      </c>
      <c r="L1683" s="395"/>
      <c r="M1683" s="395">
        <v>99</v>
      </c>
      <c r="N1683" s="395">
        <v>99</v>
      </c>
      <c r="O1683" s="395">
        <v>99</v>
      </c>
      <c r="P1683" s="395">
        <v>99</v>
      </c>
      <c r="Q1683" s="395">
        <v>45</v>
      </c>
      <c r="R1683" s="395">
        <v>4357</v>
      </c>
      <c r="S1683" s="395">
        <v>4357</v>
      </c>
      <c r="T1683" s="395">
        <v>3.984851962359421</v>
      </c>
      <c r="U1683" s="395">
        <v>60.630020656414963</v>
      </c>
      <c r="V1683" s="395">
        <v>89.258515020846474</v>
      </c>
      <c r="W1683" s="395">
        <v>82.385609364241418</v>
      </c>
      <c r="X1683" s="395">
        <v>4.5903144365389045E-2</v>
      </c>
      <c r="Y1683" s="395">
        <v>9.1806288730778091E-2</v>
      </c>
      <c r="Z1683" s="395"/>
      <c r="AA1683" s="395">
        <v>8.4212752272635356</v>
      </c>
      <c r="AB1683" s="395">
        <v>2.3588738447619719</v>
      </c>
      <c r="AC1683" s="395">
        <v>-26.782130751402299</v>
      </c>
      <c r="AD1683" s="395">
        <v>3.607445064498501</v>
      </c>
      <c r="AE1683" s="395">
        <v>3.6627816896435759</v>
      </c>
      <c r="AF1683" s="395">
        <v>45</v>
      </c>
      <c r="AG1683" s="395">
        <v>0</v>
      </c>
      <c r="AH1683" s="395">
        <v>0</v>
      </c>
      <c r="AI1683" s="395">
        <v>21</v>
      </c>
      <c r="AJ1683" s="395">
        <v>124</v>
      </c>
      <c r="AK1683" s="395">
        <v>23</v>
      </c>
      <c r="AL1683" s="395">
        <v>250</v>
      </c>
      <c r="AM1683" s="395">
        <v>0</v>
      </c>
      <c r="AN1683" s="395">
        <v>38</v>
      </c>
      <c r="AO1683" s="395">
        <v>45</v>
      </c>
      <c r="AP1683" s="395">
        <v>21</v>
      </c>
    </row>
    <row r="1684" spans="1:42">
      <c r="A1684" s="395">
        <v>15</v>
      </c>
      <c r="B1684" s="395">
        <v>45</v>
      </c>
      <c r="C1684" s="395">
        <v>2024</v>
      </c>
      <c r="D1684" s="395">
        <v>9</v>
      </c>
      <c r="E1684" s="395">
        <v>99</v>
      </c>
      <c r="F1684" s="395">
        <v>99</v>
      </c>
      <c r="G1684" s="395">
        <v>99</v>
      </c>
      <c r="H1684" s="395">
        <v>99</v>
      </c>
      <c r="I1684" s="395">
        <v>99</v>
      </c>
      <c r="J1684" s="395">
        <v>999</v>
      </c>
      <c r="K1684" s="395">
        <v>6</v>
      </c>
      <c r="L1684" s="395"/>
      <c r="M1684" s="395">
        <v>99</v>
      </c>
      <c r="N1684" s="395">
        <v>99</v>
      </c>
      <c r="O1684" s="395">
        <v>99</v>
      </c>
      <c r="P1684" s="395">
        <v>99</v>
      </c>
      <c r="Q1684" s="395">
        <v>28</v>
      </c>
      <c r="R1684" s="395">
        <v>4006</v>
      </c>
      <c r="S1684" s="395">
        <v>4003</v>
      </c>
      <c r="T1684" s="395">
        <v>3.4660509236145791</v>
      </c>
      <c r="U1684" s="395">
        <v>60.839620284786449</v>
      </c>
      <c r="V1684" s="395">
        <v>84.477514020497622</v>
      </c>
      <c r="W1684" s="395">
        <v>77.943767174619026</v>
      </c>
      <c r="X1684" s="395">
        <v>0</v>
      </c>
      <c r="Y1684" s="395">
        <v>0</v>
      </c>
      <c r="Z1684" s="395"/>
      <c r="AA1684" s="395">
        <v>8.1810614026241399</v>
      </c>
      <c r="AB1684" s="395">
        <v>2.2293567529803351</v>
      </c>
      <c r="AC1684" s="395">
        <v>-33.690218020646249</v>
      </c>
      <c r="AD1684" s="395">
        <v>3.3161428110229054</v>
      </c>
      <c r="AE1684" s="395">
        <v>3.1533866980632639</v>
      </c>
      <c r="AF1684" s="395">
        <v>42</v>
      </c>
      <c r="AG1684" s="395">
        <v>0</v>
      </c>
      <c r="AH1684" s="395">
        <v>0</v>
      </c>
      <c r="AI1684" s="395">
        <v>18</v>
      </c>
      <c r="AJ1684" s="395">
        <v>42</v>
      </c>
      <c r="AK1684" s="395">
        <v>7</v>
      </c>
      <c r="AL1684" s="395">
        <v>275</v>
      </c>
      <c r="AM1684" s="395">
        <v>0</v>
      </c>
      <c r="AN1684" s="395">
        <v>15</v>
      </c>
      <c r="AO1684" s="395">
        <v>45</v>
      </c>
      <c r="AP1684" s="395">
        <v>7</v>
      </c>
    </row>
    <row r="1685" spans="1:42">
      <c r="A1685" s="395">
        <v>15</v>
      </c>
      <c r="B1685" s="395">
        <v>46</v>
      </c>
      <c r="C1685" s="395">
        <v>2024</v>
      </c>
      <c r="D1685" s="395">
        <v>10</v>
      </c>
      <c r="E1685" s="395">
        <v>99</v>
      </c>
      <c r="F1685" s="395">
        <v>99</v>
      </c>
      <c r="G1685" s="395">
        <v>99</v>
      </c>
      <c r="H1685" s="395">
        <v>99</v>
      </c>
      <c r="I1685" s="395">
        <v>99</v>
      </c>
      <c r="J1685" s="395">
        <v>999</v>
      </c>
      <c r="K1685" s="395">
        <v>6</v>
      </c>
      <c r="L1685" s="395"/>
      <c r="M1685" s="395">
        <v>99</v>
      </c>
      <c r="N1685" s="395">
        <v>99</v>
      </c>
      <c r="O1685" s="395">
        <v>99</v>
      </c>
      <c r="P1685" s="395">
        <v>99</v>
      </c>
      <c r="Q1685" s="395">
        <v>21</v>
      </c>
      <c r="R1685" s="395">
        <v>3502</v>
      </c>
      <c r="S1685" s="395">
        <v>3498</v>
      </c>
      <c r="T1685" s="395">
        <v>3.5519703026841802</v>
      </c>
      <c r="U1685" s="395">
        <v>60.756432246998287</v>
      </c>
      <c r="V1685" s="395">
        <v>88.555230755602892</v>
      </c>
      <c r="W1685" s="395">
        <v>81.693167524299611</v>
      </c>
      <c r="X1685" s="395">
        <v>2.855511136493432E-2</v>
      </c>
      <c r="Y1685" s="395">
        <v>5.711022272986864E-2</v>
      </c>
      <c r="Z1685" s="395"/>
      <c r="AA1685" s="395">
        <v>8.4254068433303004</v>
      </c>
      <c r="AB1685" s="395">
        <v>2.1671491045627795</v>
      </c>
      <c r="AC1685" s="395">
        <v>-38.640481649067347</v>
      </c>
      <c r="AD1685" s="395">
        <v>2.7053334157345033</v>
      </c>
      <c r="AE1685" s="395">
        <v>2.675160132462242</v>
      </c>
      <c r="AF1685" s="395">
        <v>36</v>
      </c>
      <c r="AG1685" s="395">
        <v>0</v>
      </c>
      <c r="AH1685" s="395">
        <v>0</v>
      </c>
      <c r="AI1685" s="395">
        <v>9</v>
      </c>
      <c r="AJ1685" s="395">
        <v>41</v>
      </c>
      <c r="AK1685" s="395">
        <v>8</v>
      </c>
      <c r="AL1685" s="395">
        <v>116</v>
      </c>
      <c r="AM1685" s="395">
        <v>0</v>
      </c>
      <c r="AN1685" s="395">
        <v>40</v>
      </c>
      <c r="AO1685" s="395">
        <v>44</v>
      </c>
      <c r="AP1685" s="395">
        <v>5</v>
      </c>
    </row>
    <row r="1686" spans="1:42">
      <c r="A1686" s="395">
        <v>15</v>
      </c>
      <c r="B1686" s="395">
        <v>47</v>
      </c>
      <c r="C1686" s="395">
        <v>2024</v>
      </c>
      <c r="D1686" s="395">
        <v>11</v>
      </c>
      <c r="E1686" s="395">
        <v>99</v>
      </c>
      <c r="F1686" s="395">
        <v>99</v>
      </c>
      <c r="G1686" s="395">
        <v>99</v>
      </c>
      <c r="H1686" s="395">
        <v>99</v>
      </c>
      <c r="I1686" s="395">
        <v>99</v>
      </c>
      <c r="J1686" s="395">
        <v>999</v>
      </c>
      <c r="K1686" s="395">
        <v>6</v>
      </c>
      <c r="L1686" s="395"/>
      <c r="M1686" s="395">
        <v>99</v>
      </c>
      <c r="N1686" s="395">
        <v>99</v>
      </c>
      <c r="O1686" s="395">
        <v>99</v>
      </c>
      <c r="P1686" s="395">
        <v>99</v>
      </c>
      <c r="Q1686" s="395">
        <v>26</v>
      </c>
      <c r="R1686" s="395">
        <v>3099</v>
      </c>
      <c r="S1686" s="395">
        <v>3098</v>
      </c>
      <c r="T1686" s="395">
        <v>3.8205872862213615</v>
      </c>
      <c r="U1686" s="395">
        <v>60.725629438347312</v>
      </c>
      <c r="V1686" s="395">
        <v>89.09260299343849</v>
      </c>
      <c r="W1686" s="395">
        <v>82.220884441575109</v>
      </c>
      <c r="X1686" s="395">
        <v>3.2268473701193942E-2</v>
      </c>
      <c r="Y1686" s="395">
        <v>6.4536947402387884E-2</v>
      </c>
      <c r="Z1686" s="395"/>
      <c r="AA1686" s="395">
        <v>8.6606830103355481</v>
      </c>
      <c r="AB1686" s="395">
        <v>2.3653394139368822</v>
      </c>
      <c r="AC1686" s="395">
        <v>-36.590146333920075</v>
      </c>
      <c r="AD1686" s="395">
        <v>2.4339098063239248</v>
      </c>
      <c r="AE1686" s="395">
        <v>2.4306630840511354</v>
      </c>
      <c r="AF1686" s="395">
        <v>46</v>
      </c>
      <c r="AG1686" s="395">
        <v>0</v>
      </c>
      <c r="AH1686" s="395">
        <v>0</v>
      </c>
      <c r="AI1686" s="395">
        <v>17</v>
      </c>
      <c r="AJ1686" s="395">
        <v>49</v>
      </c>
      <c r="AK1686" s="395">
        <v>3</v>
      </c>
      <c r="AL1686" s="395">
        <v>81</v>
      </c>
      <c r="AM1686" s="395">
        <v>0</v>
      </c>
      <c r="AN1686" s="395">
        <v>56</v>
      </c>
      <c r="AO1686" s="395">
        <v>97</v>
      </c>
      <c r="AP1686" s="395">
        <v>10</v>
      </c>
    </row>
    <row r="1687" spans="1:42">
      <c r="A1687" s="395">
        <v>15</v>
      </c>
      <c r="B1687" s="395">
        <v>48</v>
      </c>
      <c r="C1687" s="395">
        <v>2024</v>
      </c>
      <c r="D1687" s="395">
        <v>12</v>
      </c>
      <c r="E1687" s="395">
        <v>99</v>
      </c>
      <c r="F1687" s="395">
        <v>99</v>
      </c>
      <c r="G1687" s="395">
        <v>99</v>
      </c>
      <c r="H1687" s="395">
        <v>99</v>
      </c>
      <c r="I1687" s="395">
        <v>99</v>
      </c>
      <c r="J1687" s="395">
        <v>999</v>
      </c>
      <c r="K1687" s="395">
        <v>6</v>
      </c>
      <c r="L1687" s="395"/>
      <c r="M1687" s="395">
        <v>99</v>
      </c>
      <c r="N1687" s="395">
        <v>99</v>
      </c>
      <c r="O1687" s="395">
        <v>99</v>
      </c>
      <c r="P1687" s="395">
        <v>99</v>
      </c>
      <c r="Q1687" s="395">
        <v>27</v>
      </c>
      <c r="R1687" s="395">
        <v>2521</v>
      </c>
      <c r="S1687" s="395">
        <v>2521</v>
      </c>
      <c r="T1687" s="395">
        <v>3.3339944466481555</v>
      </c>
      <c r="U1687" s="395">
        <v>60.92740975803251</v>
      </c>
      <c r="V1687" s="395">
        <v>84.138953269244723</v>
      </c>
      <c r="W1687" s="395">
        <v>77.660253867512949</v>
      </c>
      <c r="X1687" s="395">
        <v>3.9666798889329648E-2</v>
      </c>
      <c r="Y1687" s="395">
        <v>7.9333597778659296E-2</v>
      </c>
      <c r="Z1687" s="395"/>
      <c r="AA1687" s="395">
        <v>8.2061735411714505</v>
      </c>
      <c r="AB1687" s="395">
        <v>2.1895242986529064</v>
      </c>
      <c r="AC1687" s="395">
        <v>-29.993300308593177</v>
      </c>
      <c r="AD1687" s="395">
        <v>2.2463400073066198</v>
      </c>
      <c r="AE1687" s="395">
        <v>2.2019972742816294</v>
      </c>
      <c r="AF1687" s="395">
        <v>40</v>
      </c>
      <c r="AG1687" s="395">
        <v>0</v>
      </c>
      <c r="AH1687" s="395">
        <v>0</v>
      </c>
      <c r="AI1687" s="395">
        <v>21</v>
      </c>
      <c r="AJ1687" s="395">
        <v>65</v>
      </c>
      <c r="AK1687" s="395">
        <v>10</v>
      </c>
      <c r="AL1687" s="395">
        <v>73</v>
      </c>
      <c r="AM1687" s="395">
        <v>0</v>
      </c>
      <c r="AN1687" s="395">
        <v>24</v>
      </c>
      <c r="AO1687" s="395">
        <v>32</v>
      </c>
      <c r="AP1687" s="395">
        <v>14</v>
      </c>
    </row>
    <row r="1688" spans="1:42">
      <c r="A1688" s="395">
        <v>15</v>
      </c>
      <c r="B1688" s="395">
        <v>49</v>
      </c>
      <c r="C1688" s="395">
        <v>2024</v>
      </c>
      <c r="D1688" s="395">
        <v>1</v>
      </c>
      <c r="E1688" s="395">
        <v>99</v>
      </c>
      <c r="F1688" s="395">
        <v>99</v>
      </c>
      <c r="G1688" s="395">
        <v>99</v>
      </c>
      <c r="H1688" s="395">
        <v>99</v>
      </c>
      <c r="I1688" s="395">
        <v>99</v>
      </c>
      <c r="J1688" s="395">
        <v>999</v>
      </c>
      <c r="K1688" s="395">
        <v>7</v>
      </c>
      <c r="L1688" s="395"/>
      <c r="M1688" s="395">
        <v>99</v>
      </c>
      <c r="N1688" s="395">
        <v>99</v>
      </c>
      <c r="O1688" s="395">
        <v>99</v>
      </c>
      <c r="P1688" s="395">
        <v>99</v>
      </c>
      <c r="Q1688" s="395"/>
      <c r="R1688" s="395">
        <v>0</v>
      </c>
      <c r="S1688" s="395"/>
      <c r="T1688" s="395"/>
      <c r="U1688" s="395"/>
      <c r="V1688" s="395"/>
      <c r="W1688" s="395"/>
      <c r="X1688" s="395"/>
      <c r="Y1688" s="395"/>
      <c r="Z1688" s="395"/>
      <c r="AA1688" s="395"/>
      <c r="AB1688" s="395"/>
      <c r="AC1688" s="395"/>
      <c r="AD1688" s="395"/>
      <c r="AE1688" s="395"/>
      <c r="AF1688" s="395"/>
      <c r="AG1688" s="395"/>
      <c r="AH1688" s="395"/>
      <c r="AI1688" s="395"/>
      <c r="AJ1688" s="395"/>
      <c r="AK1688" s="395"/>
      <c r="AL1688" s="395"/>
      <c r="AM1688" s="395"/>
      <c r="AN1688" s="395"/>
      <c r="AO1688" s="395"/>
      <c r="AP1688" s="395"/>
    </row>
    <row r="1689" spans="1:42">
      <c r="A1689" s="395">
        <v>15</v>
      </c>
      <c r="B1689" s="395">
        <v>50</v>
      </c>
      <c r="C1689" s="395">
        <v>2024</v>
      </c>
      <c r="D1689" s="395">
        <v>2</v>
      </c>
      <c r="E1689" s="395">
        <v>99</v>
      </c>
      <c r="F1689" s="395">
        <v>99</v>
      </c>
      <c r="G1689" s="395">
        <v>99</v>
      </c>
      <c r="H1689" s="395">
        <v>99</v>
      </c>
      <c r="I1689" s="395">
        <v>99</v>
      </c>
      <c r="J1689" s="395">
        <v>999</v>
      </c>
      <c r="K1689" s="395">
        <v>7</v>
      </c>
      <c r="L1689" s="395"/>
      <c r="M1689" s="395">
        <v>99</v>
      </c>
      <c r="N1689" s="395">
        <v>99</v>
      </c>
      <c r="O1689" s="395">
        <v>99</v>
      </c>
      <c r="P1689" s="395">
        <v>99</v>
      </c>
      <c r="Q1689" s="395"/>
      <c r="R1689" s="395">
        <v>0</v>
      </c>
      <c r="S1689" s="395"/>
      <c r="T1689" s="395"/>
      <c r="U1689" s="395"/>
      <c r="V1689" s="395"/>
      <c r="W1689" s="395"/>
      <c r="X1689" s="395"/>
      <c r="Y1689" s="395"/>
      <c r="Z1689" s="395"/>
      <c r="AA1689" s="395"/>
      <c r="AB1689" s="395"/>
      <c r="AC1689" s="395"/>
      <c r="AD1689" s="395"/>
      <c r="AE1689" s="395"/>
      <c r="AF1689" s="395"/>
      <c r="AG1689" s="395"/>
      <c r="AH1689" s="395"/>
      <c r="AI1689" s="395"/>
      <c r="AJ1689" s="395"/>
      <c r="AK1689" s="395"/>
      <c r="AL1689" s="395"/>
      <c r="AM1689" s="395"/>
      <c r="AN1689" s="395"/>
      <c r="AO1689" s="395"/>
      <c r="AP1689" s="395"/>
    </row>
    <row r="1690" spans="1:42">
      <c r="A1690" s="395">
        <v>15</v>
      </c>
      <c r="B1690" s="395">
        <v>51</v>
      </c>
      <c r="C1690" s="395">
        <v>2024</v>
      </c>
      <c r="D1690" s="395">
        <v>3</v>
      </c>
      <c r="E1690" s="395">
        <v>99</v>
      </c>
      <c r="F1690" s="395">
        <v>99</v>
      </c>
      <c r="G1690" s="395">
        <v>99</v>
      </c>
      <c r="H1690" s="395">
        <v>99</v>
      </c>
      <c r="I1690" s="395">
        <v>99</v>
      </c>
      <c r="J1690" s="395">
        <v>999</v>
      </c>
      <c r="K1690" s="395">
        <v>7</v>
      </c>
      <c r="L1690" s="395"/>
      <c r="M1690" s="395">
        <v>99</v>
      </c>
      <c r="N1690" s="395">
        <v>99</v>
      </c>
      <c r="O1690" s="395">
        <v>99</v>
      </c>
      <c r="P1690" s="395">
        <v>99</v>
      </c>
      <c r="Q1690" s="395"/>
      <c r="R1690" s="395">
        <v>0</v>
      </c>
      <c r="S1690" s="395"/>
      <c r="T1690" s="395"/>
      <c r="U1690" s="395"/>
      <c r="V1690" s="395"/>
      <c r="W1690" s="395"/>
      <c r="X1690" s="395"/>
      <c r="Y1690" s="395"/>
      <c r="Z1690" s="395"/>
      <c r="AA1690" s="395"/>
      <c r="AB1690" s="395"/>
      <c r="AC1690" s="395"/>
      <c r="AD1690" s="395"/>
      <c r="AE1690" s="395"/>
      <c r="AF1690" s="395"/>
      <c r="AG1690" s="395"/>
      <c r="AH1690" s="395"/>
      <c r="AI1690" s="395"/>
      <c r="AJ1690" s="395"/>
      <c r="AK1690" s="395"/>
      <c r="AL1690" s="395"/>
      <c r="AM1690" s="395"/>
      <c r="AN1690" s="395"/>
      <c r="AO1690" s="395"/>
      <c r="AP1690" s="395"/>
    </row>
    <row r="1691" spans="1:42">
      <c r="A1691" s="395">
        <v>15</v>
      </c>
      <c r="B1691" s="395">
        <v>52</v>
      </c>
      <c r="C1691" s="395">
        <v>2024</v>
      </c>
      <c r="D1691" s="395">
        <v>4</v>
      </c>
      <c r="E1691" s="395">
        <v>99</v>
      </c>
      <c r="F1691" s="395">
        <v>99</v>
      </c>
      <c r="G1691" s="395">
        <v>99</v>
      </c>
      <c r="H1691" s="395">
        <v>99</v>
      </c>
      <c r="I1691" s="395">
        <v>99</v>
      </c>
      <c r="J1691" s="395">
        <v>999</v>
      </c>
      <c r="K1691" s="395">
        <v>7</v>
      </c>
      <c r="L1691" s="395"/>
      <c r="M1691" s="395">
        <v>99</v>
      </c>
      <c r="N1691" s="395">
        <v>99</v>
      </c>
      <c r="O1691" s="395">
        <v>99</v>
      </c>
      <c r="P1691" s="395">
        <v>99</v>
      </c>
      <c r="Q1691" s="395"/>
      <c r="R1691" s="395">
        <v>0</v>
      </c>
      <c r="S1691" s="395"/>
      <c r="T1691" s="395"/>
      <c r="U1691" s="395"/>
      <c r="V1691" s="395"/>
      <c r="W1691" s="395"/>
      <c r="X1691" s="395"/>
      <c r="Y1691" s="395"/>
      <c r="Z1691" s="395"/>
      <c r="AA1691" s="395"/>
      <c r="AB1691" s="395"/>
      <c r="AC1691" s="395"/>
      <c r="AD1691" s="395"/>
      <c r="AE1691" s="395"/>
      <c r="AF1691" s="395"/>
      <c r="AG1691" s="395"/>
      <c r="AH1691" s="395"/>
      <c r="AI1691" s="395"/>
      <c r="AJ1691" s="395"/>
      <c r="AK1691" s="395"/>
      <c r="AL1691" s="395"/>
      <c r="AM1691" s="395"/>
      <c r="AN1691" s="395"/>
      <c r="AO1691" s="395"/>
      <c r="AP1691" s="395"/>
    </row>
    <row r="1692" spans="1:42">
      <c r="A1692" s="395">
        <v>15</v>
      </c>
      <c r="B1692" s="395">
        <v>53</v>
      </c>
      <c r="C1692" s="395">
        <v>2024</v>
      </c>
      <c r="D1692" s="395">
        <v>5</v>
      </c>
      <c r="E1692" s="395">
        <v>99</v>
      </c>
      <c r="F1692" s="395">
        <v>99</v>
      </c>
      <c r="G1692" s="395">
        <v>99</v>
      </c>
      <c r="H1692" s="395">
        <v>99</v>
      </c>
      <c r="I1692" s="395">
        <v>99</v>
      </c>
      <c r="J1692" s="395">
        <v>999</v>
      </c>
      <c r="K1692" s="395">
        <v>7</v>
      </c>
      <c r="L1692" s="395"/>
      <c r="M1692" s="395">
        <v>99</v>
      </c>
      <c r="N1692" s="395">
        <v>99</v>
      </c>
      <c r="O1692" s="395">
        <v>99</v>
      </c>
      <c r="P1692" s="395">
        <v>99</v>
      </c>
      <c r="Q1692" s="395"/>
      <c r="R1692" s="395">
        <v>0</v>
      </c>
      <c r="S1692" s="395"/>
      <c r="T1692" s="395"/>
      <c r="U1692" s="395"/>
      <c r="V1692" s="395"/>
      <c r="W1692" s="395"/>
      <c r="X1692" s="395"/>
      <c r="Y1692" s="395"/>
      <c r="Z1692" s="395"/>
      <c r="AA1692" s="395"/>
      <c r="AB1692" s="395"/>
      <c r="AC1692" s="395"/>
      <c r="AD1692" s="395"/>
      <c r="AE1692" s="395"/>
      <c r="AF1692" s="395"/>
      <c r="AG1692" s="395"/>
      <c r="AH1692" s="395"/>
      <c r="AI1692" s="395"/>
      <c r="AJ1692" s="395"/>
      <c r="AK1692" s="395"/>
      <c r="AL1692" s="395"/>
      <c r="AM1692" s="395"/>
      <c r="AN1692" s="395"/>
      <c r="AO1692" s="395"/>
      <c r="AP1692" s="395"/>
    </row>
    <row r="1693" spans="1:42">
      <c r="A1693" s="395">
        <v>15</v>
      </c>
      <c r="B1693" s="395">
        <v>54</v>
      </c>
      <c r="C1693" s="395">
        <v>2024</v>
      </c>
      <c r="D1693" s="395">
        <v>6</v>
      </c>
      <c r="E1693" s="395">
        <v>99</v>
      </c>
      <c r="F1693" s="395">
        <v>99</v>
      </c>
      <c r="G1693" s="395">
        <v>99</v>
      </c>
      <c r="H1693" s="395">
        <v>99</v>
      </c>
      <c r="I1693" s="395">
        <v>99</v>
      </c>
      <c r="J1693" s="395">
        <v>999</v>
      </c>
      <c r="K1693" s="395">
        <v>7</v>
      </c>
      <c r="L1693" s="395"/>
      <c r="M1693" s="395">
        <v>99</v>
      </c>
      <c r="N1693" s="395">
        <v>99</v>
      </c>
      <c r="O1693" s="395">
        <v>99</v>
      </c>
      <c r="P1693" s="395">
        <v>99</v>
      </c>
      <c r="Q1693" s="395"/>
      <c r="R1693" s="395">
        <v>0</v>
      </c>
      <c r="S1693" s="395"/>
      <c r="T1693" s="395"/>
      <c r="U1693" s="395"/>
      <c r="V1693" s="395"/>
      <c r="W1693" s="395"/>
      <c r="X1693" s="395"/>
      <c r="Y1693" s="395"/>
      <c r="Z1693" s="395"/>
      <c r="AA1693" s="395"/>
      <c r="AB1693" s="395"/>
      <c r="AC1693" s="395"/>
      <c r="AD1693" s="395"/>
      <c r="AE1693" s="395"/>
      <c r="AF1693" s="395"/>
      <c r="AG1693" s="395"/>
      <c r="AH1693" s="395"/>
      <c r="AI1693" s="395"/>
      <c r="AJ1693" s="395"/>
      <c r="AK1693" s="395"/>
      <c r="AL1693" s="395"/>
      <c r="AM1693" s="395"/>
      <c r="AN1693" s="395"/>
      <c r="AO1693" s="395"/>
      <c r="AP1693" s="395"/>
    </row>
    <row r="1694" spans="1:42">
      <c r="A1694" s="395">
        <v>15</v>
      </c>
      <c r="B1694" s="395">
        <v>55</v>
      </c>
      <c r="C1694" s="395">
        <v>2024</v>
      </c>
      <c r="D1694" s="395">
        <v>7</v>
      </c>
      <c r="E1694" s="395">
        <v>99</v>
      </c>
      <c r="F1694" s="395">
        <v>99</v>
      </c>
      <c r="G1694" s="395">
        <v>99</v>
      </c>
      <c r="H1694" s="395">
        <v>99</v>
      </c>
      <c r="I1694" s="395">
        <v>99</v>
      </c>
      <c r="J1694" s="395">
        <v>999</v>
      </c>
      <c r="K1694" s="395">
        <v>7</v>
      </c>
      <c r="L1694" s="395"/>
      <c r="M1694" s="395">
        <v>99</v>
      </c>
      <c r="N1694" s="395">
        <v>99</v>
      </c>
      <c r="O1694" s="395">
        <v>99</v>
      </c>
      <c r="P1694" s="395">
        <v>99</v>
      </c>
      <c r="Q1694" s="395"/>
      <c r="R1694" s="395">
        <v>0</v>
      </c>
      <c r="S1694" s="395"/>
      <c r="T1694" s="395"/>
      <c r="U1694" s="395"/>
      <c r="V1694" s="395"/>
      <c r="W1694" s="395"/>
      <c r="X1694" s="395"/>
      <c r="Y1694" s="395"/>
      <c r="Z1694" s="395"/>
      <c r="AA1694" s="395"/>
      <c r="AB1694" s="395"/>
      <c r="AC1694" s="395"/>
      <c r="AD1694" s="395"/>
      <c r="AE1694" s="395"/>
      <c r="AF1694" s="395"/>
      <c r="AG1694" s="395"/>
      <c r="AH1694" s="395"/>
      <c r="AI1694" s="395"/>
      <c r="AJ1694" s="395"/>
      <c r="AK1694" s="395"/>
      <c r="AL1694" s="395"/>
      <c r="AM1694" s="395"/>
      <c r="AN1694" s="395"/>
      <c r="AO1694" s="395"/>
      <c r="AP1694" s="395"/>
    </row>
    <row r="1695" spans="1:42">
      <c r="A1695" s="395">
        <v>15</v>
      </c>
      <c r="B1695" s="395">
        <v>56</v>
      </c>
      <c r="C1695" s="395">
        <v>2024</v>
      </c>
      <c r="D1695" s="395">
        <v>8</v>
      </c>
      <c r="E1695" s="395">
        <v>99</v>
      </c>
      <c r="F1695" s="395">
        <v>99</v>
      </c>
      <c r="G1695" s="395">
        <v>99</v>
      </c>
      <c r="H1695" s="395">
        <v>99</v>
      </c>
      <c r="I1695" s="395">
        <v>99</v>
      </c>
      <c r="J1695" s="395">
        <v>999</v>
      </c>
      <c r="K1695" s="395">
        <v>7</v>
      </c>
      <c r="L1695" s="395"/>
      <c r="M1695" s="395">
        <v>99</v>
      </c>
      <c r="N1695" s="395">
        <v>99</v>
      </c>
      <c r="O1695" s="395">
        <v>99</v>
      </c>
      <c r="P1695" s="395">
        <v>99</v>
      </c>
      <c r="Q1695" s="395"/>
      <c r="R1695" s="395">
        <v>0</v>
      </c>
      <c r="S1695" s="395"/>
      <c r="T1695" s="395"/>
      <c r="U1695" s="395"/>
      <c r="V1695" s="395"/>
      <c r="W1695" s="395"/>
      <c r="X1695" s="395"/>
      <c r="Y1695" s="395"/>
      <c r="Z1695" s="395"/>
      <c r="AA1695" s="395"/>
      <c r="AB1695" s="395"/>
      <c r="AC1695" s="395"/>
      <c r="AD1695" s="395"/>
      <c r="AE1695" s="395"/>
      <c r="AF1695" s="395"/>
      <c r="AG1695" s="395"/>
      <c r="AH1695" s="395"/>
      <c r="AI1695" s="395"/>
      <c r="AJ1695" s="395"/>
      <c r="AK1695" s="395"/>
      <c r="AL1695" s="395"/>
      <c r="AM1695" s="395"/>
      <c r="AN1695" s="395"/>
      <c r="AO1695" s="395"/>
      <c r="AP1695" s="395"/>
    </row>
    <row r="1696" spans="1:42">
      <c r="A1696" s="395">
        <v>15</v>
      </c>
      <c r="B1696" s="395">
        <v>57</v>
      </c>
      <c r="C1696" s="395">
        <v>2024</v>
      </c>
      <c r="D1696" s="395">
        <v>9</v>
      </c>
      <c r="E1696" s="395">
        <v>99</v>
      </c>
      <c r="F1696" s="395">
        <v>99</v>
      </c>
      <c r="G1696" s="395">
        <v>99</v>
      </c>
      <c r="H1696" s="395">
        <v>99</v>
      </c>
      <c r="I1696" s="395">
        <v>99</v>
      </c>
      <c r="J1696" s="395">
        <v>999</v>
      </c>
      <c r="K1696" s="395">
        <v>7</v>
      </c>
      <c r="L1696" s="395"/>
      <c r="M1696" s="395">
        <v>99</v>
      </c>
      <c r="N1696" s="395">
        <v>99</v>
      </c>
      <c r="O1696" s="395">
        <v>99</v>
      </c>
      <c r="P1696" s="395">
        <v>99</v>
      </c>
      <c r="Q1696" s="395"/>
      <c r="R1696" s="395">
        <v>0</v>
      </c>
      <c r="S1696" s="395"/>
      <c r="T1696" s="395"/>
      <c r="U1696" s="395"/>
      <c r="V1696" s="395"/>
      <c r="W1696" s="395"/>
      <c r="X1696" s="395"/>
      <c r="Y1696" s="395"/>
      <c r="Z1696" s="395"/>
      <c r="AA1696" s="395"/>
      <c r="AB1696" s="395"/>
      <c r="AC1696" s="395"/>
      <c r="AD1696" s="395"/>
      <c r="AE1696" s="395"/>
      <c r="AF1696" s="395"/>
      <c r="AG1696" s="395"/>
      <c r="AH1696" s="395"/>
      <c r="AI1696" s="395"/>
      <c r="AJ1696" s="395"/>
      <c r="AK1696" s="395"/>
      <c r="AL1696" s="395"/>
      <c r="AM1696" s="395"/>
      <c r="AN1696" s="395"/>
      <c r="AO1696" s="395"/>
      <c r="AP1696" s="395"/>
    </row>
    <row r="1697" spans="1:42">
      <c r="A1697" s="395">
        <v>15</v>
      </c>
      <c r="B1697" s="395">
        <v>58</v>
      </c>
      <c r="C1697" s="395">
        <v>2024</v>
      </c>
      <c r="D1697" s="395">
        <v>10</v>
      </c>
      <c r="E1697" s="395">
        <v>99</v>
      </c>
      <c r="F1697" s="395">
        <v>99</v>
      </c>
      <c r="G1697" s="395">
        <v>99</v>
      </c>
      <c r="H1697" s="395">
        <v>99</v>
      </c>
      <c r="I1697" s="395">
        <v>99</v>
      </c>
      <c r="J1697" s="395">
        <v>999</v>
      </c>
      <c r="K1697" s="395">
        <v>7</v>
      </c>
      <c r="L1697" s="395"/>
      <c r="M1697" s="395">
        <v>99</v>
      </c>
      <c r="N1697" s="395">
        <v>99</v>
      </c>
      <c r="O1697" s="395">
        <v>99</v>
      </c>
      <c r="P1697" s="395">
        <v>99</v>
      </c>
      <c r="Q1697" s="395"/>
      <c r="R1697" s="395">
        <v>0</v>
      </c>
      <c r="S1697" s="395"/>
      <c r="T1697" s="395"/>
      <c r="U1697" s="395"/>
      <c r="V1697" s="395"/>
      <c r="W1697" s="395"/>
      <c r="X1697" s="395"/>
      <c r="Y1697" s="395"/>
      <c r="Z1697" s="395"/>
      <c r="AA1697" s="395"/>
      <c r="AB1697" s="395"/>
      <c r="AC1697" s="395"/>
      <c r="AD1697" s="395"/>
      <c r="AE1697" s="395"/>
      <c r="AF1697" s="395"/>
      <c r="AG1697" s="395"/>
      <c r="AH1697" s="395"/>
      <c r="AI1697" s="395"/>
      <c r="AJ1697" s="395"/>
      <c r="AK1697" s="395"/>
      <c r="AL1697" s="395"/>
      <c r="AM1697" s="395"/>
      <c r="AN1697" s="395"/>
      <c r="AO1697" s="395"/>
      <c r="AP1697" s="395"/>
    </row>
    <row r="1698" spans="1:42">
      <c r="A1698" s="395">
        <v>15</v>
      </c>
      <c r="B1698" s="395">
        <v>59</v>
      </c>
      <c r="C1698" s="395">
        <v>2024</v>
      </c>
      <c r="D1698" s="395">
        <v>11</v>
      </c>
      <c r="E1698" s="395">
        <v>99</v>
      </c>
      <c r="F1698" s="395">
        <v>99</v>
      </c>
      <c r="G1698" s="395">
        <v>99</v>
      </c>
      <c r="H1698" s="395">
        <v>99</v>
      </c>
      <c r="I1698" s="395">
        <v>99</v>
      </c>
      <c r="J1698" s="395">
        <v>999</v>
      </c>
      <c r="K1698" s="395">
        <v>7</v>
      </c>
      <c r="L1698" s="395"/>
      <c r="M1698" s="395">
        <v>99</v>
      </c>
      <c r="N1698" s="395">
        <v>99</v>
      </c>
      <c r="O1698" s="395">
        <v>99</v>
      </c>
      <c r="P1698" s="395">
        <v>99</v>
      </c>
      <c r="Q1698" s="395"/>
      <c r="R1698" s="395">
        <v>0</v>
      </c>
      <c r="S1698" s="395"/>
      <c r="T1698" s="395"/>
      <c r="U1698" s="395"/>
      <c r="V1698" s="395"/>
      <c r="W1698" s="395"/>
      <c r="X1698" s="395"/>
      <c r="Y1698" s="395"/>
      <c r="Z1698" s="395"/>
      <c r="AA1698" s="395"/>
      <c r="AB1698" s="395"/>
      <c r="AC1698" s="395"/>
      <c r="AD1698" s="395"/>
      <c r="AE1698" s="395"/>
      <c r="AF1698" s="395"/>
      <c r="AG1698" s="395"/>
      <c r="AH1698" s="395"/>
      <c r="AI1698" s="395"/>
      <c r="AJ1698" s="395"/>
      <c r="AK1698" s="395"/>
      <c r="AL1698" s="395"/>
      <c r="AM1698" s="395"/>
      <c r="AN1698" s="395"/>
      <c r="AO1698" s="395"/>
      <c r="AP1698" s="395"/>
    </row>
    <row r="1699" spans="1:42">
      <c r="A1699" s="395">
        <v>15</v>
      </c>
      <c r="B1699" s="395">
        <v>60</v>
      </c>
      <c r="C1699" s="395">
        <v>2024</v>
      </c>
      <c r="D1699" s="395">
        <v>12</v>
      </c>
      <c r="E1699" s="395">
        <v>99</v>
      </c>
      <c r="F1699" s="395">
        <v>99</v>
      </c>
      <c r="G1699" s="395">
        <v>99</v>
      </c>
      <c r="H1699" s="395">
        <v>99</v>
      </c>
      <c r="I1699" s="395">
        <v>99</v>
      </c>
      <c r="J1699" s="395">
        <v>999</v>
      </c>
      <c r="K1699" s="395">
        <v>7</v>
      </c>
      <c r="L1699" s="395"/>
      <c r="M1699" s="395">
        <v>99</v>
      </c>
      <c r="N1699" s="395">
        <v>99</v>
      </c>
      <c r="O1699" s="395">
        <v>99</v>
      </c>
      <c r="P1699" s="395">
        <v>99</v>
      </c>
      <c r="Q1699" s="395"/>
      <c r="R1699" s="395">
        <v>0</v>
      </c>
      <c r="S1699" s="395"/>
      <c r="T1699" s="395"/>
      <c r="U1699" s="395"/>
      <c r="V1699" s="395"/>
      <c r="W1699" s="395"/>
      <c r="X1699" s="395"/>
      <c r="Y1699" s="395"/>
      <c r="Z1699" s="395"/>
      <c r="AA1699" s="395"/>
      <c r="AB1699" s="395"/>
      <c r="AC1699" s="395"/>
      <c r="AD1699" s="395"/>
      <c r="AE1699" s="395"/>
      <c r="AF1699" s="395"/>
      <c r="AG1699" s="395"/>
      <c r="AH1699" s="395"/>
      <c r="AI1699" s="395"/>
      <c r="AJ1699" s="395"/>
      <c r="AK1699" s="395"/>
      <c r="AL1699" s="395"/>
      <c r="AM1699" s="395"/>
      <c r="AN1699" s="395"/>
      <c r="AO1699" s="395"/>
      <c r="AP1699" s="395"/>
    </row>
    <row r="1700" spans="1:42">
      <c r="A1700" s="395">
        <v>15</v>
      </c>
      <c r="B1700" s="395">
        <v>61</v>
      </c>
      <c r="C1700" s="395">
        <v>2024</v>
      </c>
      <c r="D1700" s="395">
        <v>1</v>
      </c>
      <c r="E1700" s="395">
        <v>99</v>
      </c>
      <c r="F1700" s="395">
        <v>99</v>
      </c>
      <c r="G1700" s="395">
        <v>99</v>
      </c>
      <c r="H1700" s="395">
        <v>99</v>
      </c>
      <c r="I1700" s="395">
        <v>99</v>
      </c>
      <c r="J1700" s="395">
        <v>999</v>
      </c>
      <c r="K1700" s="395">
        <v>8</v>
      </c>
      <c r="L1700" s="395"/>
      <c r="M1700" s="395">
        <v>99</v>
      </c>
      <c r="N1700" s="395">
        <v>99</v>
      </c>
      <c r="O1700" s="395">
        <v>99</v>
      </c>
      <c r="P1700" s="395">
        <v>99</v>
      </c>
      <c r="Q1700" s="395">
        <v>41</v>
      </c>
      <c r="R1700" s="395">
        <v>418</v>
      </c>
      <c r="S1700" s="395">
        <v>313</v>
      </c>
      <c r="T1700" s="395">
        <v>3.9401913875598074</v>
      </c>
      <c r="U1700" s="395">
        <v>59.632587859424945</v>
      </c>
      <c r="V1700" s="395">
        <v>130.78584557232801</v>
      </c>
      <c r="W1700" s="395">
        <v>91.535463258785981</v>
      </c>
      <c r="X1700" s="395">
        <v>0</v>
      </c>
      <c r="Y1700" s="395">
        <v>0</v>
      </c>
      <c r="Z1700" s="395"/>
      <c r="AA1700" s="395">
        <v>9.0977960252473888</v>
      </c>
      <c r="AB1700" s="395">
        <v>3.2147561153620594</v>
      </c>
      <c r="AC1700" s="395">
        <v>-25.281053512682846</v>
      </c>
      <c r="AD1700" s="395">
        <v>0.31626175578236954</v>
      </c>
      <c r="AE1700" s="395">
        <v>0.26116019684116742</v>
      </c>
      <c r="AF1700" s="395">
        <v>7</v>
      </c>
      <c r="AG1700" s="395">
        <v>0</v>
      </c>
      <c r="AH1700" s="395">
        <v>0</v>
      </c>
      <c r="AI1700" s="395">
        <v>1</v>
      </c>
      <c r="AJ1700" s="395">
        <v>17</v>
      </c>
      <c r="AK1700" s="395">
        <v>5</v>
      </c>
      <c r="AL1700" s="395">
        <v>32</v>
      </c>
      <c r="AM1700" s="395">
        <v>0</v>
      </c>
      <c r="AN1700" s="395">
        <v>8</v>
      </c>
      <c r="AO1700" s="395">
        <v>7</v>
      </c>
      <c r="AP1700" s="395">
        <v>21</v>
      </c>
    </row>
    <row r="1701" spans="1:42">
      <c r="A1701" s="395">
        <v>15</v>
      </c>
      <c r="B1701" s="395">
        <v>62</v>
      </c>
      <c r="C1701" s="395">
        <v>2024</v>
      </c>
      <c r="D1701" s="395">
        <v>2</v>
      </c>
      <c r="E1701" s="395">
        <v>99</v>
      </c>
      <c r="F1701" s="395">
        <v>99</v>
      </c>
      <c r="G1701" s="395">
        <v>99</v>
      </c>
      <c r="H1701" s="395">
        <v>99</v>
      </c>
      <c r="I1701" s="395">
        <v>99</v>
      </c>
      <c r="J1701" s="395">
        <v>999</v>
      </c>
      <c r="K1701" s="395">
        <v>8</v>
      </c>
      <c r="L1701" s="395"/>
      <c r="M1701" s="395">
        <v>99</v>
      </c>
      <c r="N1701" s="395">
        <v>99</v>
      </c>
      <c r="O1701" s="395">
        <v>99</v>
      </c>
      <c r="P1701" s="395">
        <v>99</v>
      </c>
      <c r="Q1701" s="395">
        <v>59</v>
      </c>
      <c r="R1701" s="395">
        <v>324</v>
      </c>
      <c r="S1701" s="395">
        <v>241</v>
      </c>
      <c r="T1701" s="395">
        <v>3.8672839506172849</v>
      </c>
      <c r="U1701" s="395">
        <v>59.622406639004147</v>
      </c>
      <c r="V1701" s="395">
        <v>122.29856637430721</v>
      </c>
      <c r="W1701" s="395">
        <v>89.339004149377573</v>
      </c>
      <c r="X1701" s="395">
        <v>0</v>
      </c>
      <c r="Y1701" s="395">
        <v>0</v>
      </c>
      <c r="Z1701" s="395"/>
      <c r="AA1701" s="395">
        <v>12.249283722135797</v>
      </c>
      <c r="AB1701" s="395">
        <v>3.3734618466044255</v>
      </c>
      <c r="AC1701" s="395">
        <v>-39.074805459364178</v>
      </c>
      <c r="AD1701" s="395">
        <v>0.26510657447940111</v>
      </c>
      <c r="AE1701" s="395">
        <v>0.21382175347423435</v>
      </c>
      <c r="AF1701" s="395">
        <v>5</v>
      </c>
      <c r="AG1701" s="395">
        <v>0</v>
      </c>
      <c r="AH1701" s="395">
        <v>0</v>
      </c>
      <c r="AI1701" s="395">
        <v>5</v>
      </c>
      <c r="AJ1701" s="395">
        <v>7</v>
      </c>
      <c r="AK1701" s="395">
        <v>1</v>
      </c>
      <c r="AL1701" s="395">
        <v>32</v>
      </c>
      <c r="AM1701" s="395">
        <v>0</v>
      </c>
      <c r="AN1701" s="395">
        <v>9</v>
      </c>
      <c r="AO1701" s="395">
        <v>5</v>
      </c>
      <c r="AP1701" s="395">
        <v>30</v>
      </c>
    </row>
    <row r="1702" spans="1:42">
      <c r="A1702" s="395">
        <v>15</v>
      </c>
      <c r="B1702" s="395">
        <v>63</v>
      </c>
      <c r="C1702" s="395">
        <v>2024</v>
      </c>
      <c r="D1702" s="395">
        <v>3</v>
      </c>
      <c r="E1702" s="395">
        <v>99</v>
      </c>
      <c r="F1702" s="395">
        <v>99</v>
      </c>
      <c r="G1702" s="395">
        <v>99</v>
      </c>
      <c r="H1702" s="395">
        <v>99</v>
      </c>
      <c r="I1702" s="395">
        <v>99</v>
      </c>
      <c r="J1702" s="395">
        <v>999</v>
      </c>
      <c r="K1702" s="395">
        <v>8</v>
      </c>
      <c r="L1702" s="395"/>
      <c r="M1702" s="395">
        <v>99</v>
      </c>
      <c r="N1702" s="395">
        <v>99</v>
      </c>
      <c r="O1702" s="395">
        <v>99</v>
      </c>
      <c r="P1702" s="395">
        <v>99</v>
      </c>
      <c r="Q1702" s="395">
        <v>31</v>
      </c>
      <c r="R1702" s="395">
        <v>276</v>
      </c>
      <c r="S1702" s="395">
        <v>250</v>
      </c>
      <c r="T1702" s="395">
        <v>7.6594202898550723</v>
      </c>
      <c r="U1702" s="395">
        <v>58.692</v>
      </c>
      <c r="V1702" s="395">
        <v>112.45113759479952</v>
      </c>
      <c r="W1702" s="395">
        <v>94.144800000000018</v>
      </c>
      <c r="X1702" s="395">
        <v>0</v>
      </c>
      <c r="Y1702" s="395">
        <v>0</v>
      </c>
      <c r="Z1702" s="395"/>
      <c r="AA1702" s="395">
        <v>10.370295702630726</v>
      </c>
      <c r="AB1702" s="395">
        <v>2.5575644664406685</v>
      </c>
      <c r="AC1702" s="395">
        <v>-16.822577016642981</v>
      </c>
      <c r="AD1702" s="395">
        <v>0.2661113039453894</v>
      </c>
      <c r="AE1702" s="395">
        <v>0.27760696479006158</v>
      </c>
      <c r="AF1702" s="395">
        <v>4</v>
      </c>
      <c r="AG1702" s="395">
        <v>0</v>
      </c>
      <c r="AH1702" s="395">
        <v>0</v>
      </c>
      <c r="AI1702" s="395">
        <v>0</v>
      </c>
      <c r="AJ1702" s="395">
        <v>11</v>
      </c>
      <c r="AK1702" s="395">
        <v>2</v>
      </c>
      <c r="AL1702" s="395">
        <v>25</v>
      </c>
      <c r="AM1702" s="395">
        <v>0</v>
      </c>
      <c r="AN1702" s="395">
        <v>5</v>
      </c>
      <c r="AO1702" s="395">
        <v>2</v>
      </c>
      <c r="AP1702" s="395">
        <v>19</v>
      </c>
    </row>
    <row r="1703" spans="1:42">
      <c r="A1703" s="395">
        <v>15</v>
      </c>
      <c r="B1703" s="395">
        <v>64</v>
      </c>
      <c r="C1703" s="395">
        <v>2024</v>
      </c>
      <c r="D1703" s="395">
        <v>4</v>
      </c>
      <c r="E1703" s="395">
        <v>99</v>
      </c>
      <c r="F1703" s="395">
        <v>99</v>
      </c>
      <c r="G1703" s="395">
        <v>99</v>
      </c>
      <c r="H1703" s="395">
        <v>99</v>
      </c>
      <c r="I1703" s="395">
        <v>99</v>
      </c>
      <c r="J1703" s="395">
        <v>999</v>
      </c>
      <c r="K1703" s="395">
        <v>8</v>
      </c>
      <c r="L1703" s="395"/>
      <c r="M1703" s="395">
        <v>99</v>
      </c>
      <c r="N1703" s="395">
        <v>99</v>
      </c>
      <c r="O1703" s="395">
        <v>99</v>
      </c>
      <c r="P1703" s="395">
        <v>99</v>
      </c>
      <c r="Q1703" s="395">
        <v>48</v>
      </c>
      <c r="R1703" s="395">
        <v>313</v>
      </c>
      <c r="S1703" s="395">
        <v>223</v>
      </c>
      <c r="T1703" s="395">
        <v>5.0511182108626196</v>
      </c>
      <c r="U1703" s="395">
        <v>59.076233183856488</v>
      </c>
      <c r="V1703" s="395">
        <v>143.25969615554661</v>
      </c>
      <c r="W1703" s="395">
        <v>97.11748878923774</v>
      </c>
      <c r="X1703" s="395">
        <v>0</v>
      </c>
      <c r="Y1703" s="395">
        <v>0</v>
      </c>
      <c r="Z1703" s="395"/>
      <c r="AA1703" s="395">
        <v>11.059375381473233</v>
      </c>
      <c r="AB1703" s="395">
        <v>2.9825381461364402</v>
      </c>
      <c r="AC1703" s="395">
        <v>-47.643566191863449</v>
      </c>
      <c r="AD1703" s="395">
        <v>0.21846710080895648</v>
      </c>
      <c r="AE1703" s="395">
        <v>0.18361247082825305</v>
      </c>
      <c r="AF1703" s="395">
        <v>3</v>
      </c>
      <c r="AG1703" s="395">
        <v>0</v>
      </c>
      <c r="AH1703" s="395">
        <v>0</v>
      </c>
      <c r="AI1703" s="395">
        <v>0</v>
      </c>
      <c r="AJ1703" s="395">
        <v>12</v>
      </c>
      <c r="AK1703" s="395">
        <v>1</v>
      </c>
      <c r="AL1703" s="395">
        <v>12</v>
      </c>
      <c r="AM1703" s="395">
        <v>0</v>
      </c>
      <c r="AN1703" s="395">
        <v>5</v>
      </c>
      <c r="AO1703" s="395">
        <v>3</v>
      </c>
      <c r="AP1703" s="395">
        <v>32</v>
      </c>
    </row>
    <row r="1704" spans="1:42">
      <c r="A1704" s="395">
        <v>15</v>
      </c>
      <c r="B1704" s="395">
        <v>65</v>
      </c>
      <c r="C1704" s="395">
        <v>2024</v>
      </c>
      <c r="D1704" s="395">
        <v>5</v>
      </c>
      <c r="E1704" s="395">
        <v>99</v>
      </c>
      <c r="F1704" s="395">
        <v>99</v>
      </c>
      <c r="G1704" s="395">
        <v>99</v>
      </c>
      <c r="H1704" s="395">
        <v>99</v>
      </c>
      <c r="I1704" s="395">
        <v>99</v>
      </c>
      <c r="J1704" s="395">
        <v>999</v>
      </c>
      <c r="K1704" s="395">
        <v>8</v>
      </c>
      <c r="L1704" s="395"/>
      <c r="M1704" s="395">
        <v>99</v>
      </c>
      <c r="N1704" s="395">
        <v>99</v>
      </c>
      <c r="O1704" s="395">
        <v>99</v>
      </c>
      <c r="P1704" s="395">
        <v>99</v>
      </c>
      <c r="Q1704" s="395">
        <v>55</v>
      </c>
      <c r="R1704" s="395">
        <v>401</v>
      </c>
      <c r="S1704" s="395">
        <v>344</v>
      </c>
      <c r="T1704" s="395">
        <v>6.6583541147132177</v>
      </c>
      <c r="U1704" s="395">
        <v>58.654069767441882</v>
      </c>
      <c r="V1704" s="395">
        <v>115.80759152409988</v>
      </c>
      <c r="W1704" s="395">
        <v>92.891860465116252</v>
      </c>
      <c r="X1704" s="395">
        <v>0</v>
      </c>
      <c r="Y1704" s="395">
        <v>0</v>
      </c>
      <c r="Z1704" s="395"/>
      <c r="AA1704" s="395">
        <v>12.160056275844104</v>
      </c>
      <c r="AB1704" s="395">
        <v>2.8752321960458742</v>
      </c>
      <c r="AC1704" s="395">
        <v>-45.800668007824207</v>
      </c>
      <c r="AD1704" s="395">
        <v>0.31908967931885091</v>
      </c>
      <c r="AE1704" s="395">
        <v>0.31158970297577793</v>
      </c>
      <c r="AF1704" s="395">
        <v>2</v>
      </c>
      <c r="AG1704" s="395">
        <v>0</v>
      </c>
      <c r="AH1704" s="395">
        <v>0</v>
      </c>
      <c r="AI1704" s="395">
        <v>1</v>
      </c>
      <c r="AJ1704" s="395">
        <v>18</v>
      </c>
      <c r="AK1704" s="395">
        <v>3</v>
      </c>
      <c r="AL1704" s="395">
        <v>74</v>
      </c>
      <c r="AM1704" s="395">
        <v>0</v>
      </c>
      <c r="AN1704" s="395">
        <v>5</v>
      </c>
      <c r="AO1704" s="395">
        <v>0</v>
      </c>
      <c r="AP1704" s="395">
        <v>29</v>
      </c>
    </row>
    <row r="1705" spans="1:42">
      <c r="A1705" s="395">
        <v>15</v>
      </c>
      <c r="B1705" s="395">
        <v>66</v>
      </c>
      <c r="C1705" s="395">
        <v>2024</v>
      </c>
      <c r="D1705" s="395">
        <v>6</v>
      </c>
      <c r="E1705" s="395">
        <v>99</v>
      </c>
      <c r="F1705" s="395">
        <v>99</v>
      </c>
      <c r="G1705" s="395">
        <v>99</v>
      </c>
      <c r="H1705" s="395">
        <v>99</v>
      </c>
      <c r="I1705" s="395">
        <v>99</v>
      </c>
      <c r="J1705" s="395">
        <v>999</v>
      </c>
      <c r="K1705" s="395">
        <v>8</v>
      </c>
      <c r="L1705" s="395"/>
      <c r="M1705" s="395">
        <v>99</v>
      </c>
      <c r="N1705" s="395">
        <v>99</v>
      </c>
      <c r="O1705" s="395">
        <v>99</v>
      </c>
      <c r="P1705" s="395">
        <v>99</v>
      </c>
      <c r="Q1705" s="395">
        <v>37</v>
      </c>
      <c r="R1705" s="395">
        <v>384</v>
      </c>
      <c r="S1705" s="395">
        <v>347</v>
      </c>
      <c r="T1705" s="395">
        <v>6.25</v>
      </c>
      <c r="U1705" s="395">
        <v>58.971181556195987</v>
      </c>
      <c r="V1705" s="395">
        <v>113.67018337022802</v>
      </c>
      <c r="W1705" s="395">
        <v>95.941786743515905</v>
      </c>
      <c r="X1705" s="395">
        <v>0</v>
      </c>
      <c r="Y1705" s="395">
        <v>0</v>
      </c>
      <c r="Z1705" s="395"/>
      <c r="AA1705" s="395">
        <v>12.79222162031779</v>
      </c>
      <c r="AB1705" s="395">
        <v>3.2837526046836807</v>
      </c>
      <c r="AC1705" s="395">
        <v>-42.80306049513581</v>
      </c>
      <c r="AD1705" s="395">
        <v>0.3350990025568753</v>
      </c>
      <c r="AE1705" s="395">
        <v>0.36068694291858611</v>
      </c>
      <c r="AF1705" s="395">
        <v>4</v>
      </c>
      <c r="AG1705" s="395">
        <v>0</v>
      </c>
      <c r="AH1705" s="395">
        <v>0</v>
      </c>
      <c r="AI1705" s="395">
        <v>1</v>
      </c>
      <c r="AJ1705" s="395">
        <v>23</v>
      </c>
      <c r="AK1705" s="395">
        <v>2</v>
      </c>
      <c r="AL1705" s="395">
        <v>129</v>
      </c>
      <c r="AM1705" s="395">
        <v>0</v>
      </c>
      <c r="AN1705" s="395">
        <v>10</v>
      </c>
      <c r="AO1705" s="395">
        <v>6</v>
      </c>
      <c r="AP1705" s="395">
        <v>24</v>
      </c>
    </row>
    <row r="1706" spans="1:42">
      <c r="A1706" s="395">
        <v>15</v>
      </c>
      <c r="B1706" s="395">
        <v>67</v>
      </c>
      <c r="C1706" s="395">
        <v>2024</v>
      </c>
      <c r="D1706" s="395">
        <v>7</v>
      </c>
      <c r="E1706" s="395">
        <v>99</v>
      </c>
      <c r="F1706" s="395">
        <v>99</v>
      </c>
      <c r="G1706" s="395">
        <v>99</v>
      </c>
      <c r="H1706" s="395">
        <v>99</v>
      </c>
      <c r="I1706" s="395">
        <v>99</v>
      </c>
      <c r="J1706" s="395">
        <v>999</v>
      </c>
      <c r="K1706" s="395">
        <v>8</v>
      </c>
      <c r="L1706" s="395"/>
      <c r="M1706" s="395">
        <v>99</v>
      </c>
      <c r="N1706" s="395">
        <v>99</v>
      </c>
      <c r="O1706" s="395">
        <v>99</v>
      </c>
      <c r="P1706" s="395">
        <v>99</v>
      </c>
      <c r="Q1706" s="395">
        <v>44</v>
      </c>
      <c r="R1706" s="395">
        <v>351</v>
      </c>
      <c r="S1706" s="395">
        <v>277</v>
      </c>
      <c r="T1706" s="395">
        <v>7.6039886039886051</v>
      </c>
      <c r="U1706" s="395">
        <v>57.707581227436819</v>
      </c>
      <c r="V1706" s="395">
        <v>125.17246774174612</v>
      </c>
      <c r="W1706" s="395">
        <v>92.722382671480176</v>
      </c>
      <c r="X1706" s="395">
        <v>0</v>
      </c>
      <c r="Y1706" s="395">
        <v>0</v>
      </c>
      <c r="Z1706" s="395"/>
      <c r="AA1706" s="395">
        <v>12.11846775582052</v>
      </c>
      <c r="AB1706" s="395">
        <v>3.2630267003216202</v>
      </c>
      <c r="AC1706" s="395">
        <v>-46.477777165638734</v>
      </c>
      <c r="AD1706" s="395">
        <v>0.27480270574971816</v>
      </c>
      <c r="AE1706" s="395">
        <v>0.24867479092165684</v>
      </c>
      <c r="AF1706" s="395">
        <v>1</v>
      </c>
      <c r="AG1706" s="395">
        <v>0</v>
      </c>
      <c r="AH1706" s="395">
        <v>0</v>
      </c>
      <c r="AI1706" s="395">
        <v>0</v>
      </c>
      <c r="AJ1706" s="395">
        <v>10</v>
      </c>
      <c r="AK1706" s="395">
        <v>8</v>
      </c>
      <c r="AL1706" s="395">
        <v>108</v>
      </c>
      <c r="AM1706" s="395">
        <v>0</v>
      </c>
      <c r="AN1706" s="395">
        <v>0</v>
      </c>
      <c r="AO1706" s="395">
        <v>2</v>
      </c>
      <c r="AP1706" s="395">
        <v>23</v>
      </c>
    </row>
    <row r="1707" spans="1:42">
      <c r="A1707" s="395">
        <v>15</v>
      </c>
      <c r="B1707" s="395">
        <v>68</v>
      </c>
      <c r="C1707" s="395">
        <v>2024</v>
      </c>
      <c r="D1707" s="395">
        <v>8</v>
      </c>
      <c r="E1707" s="395">
        <v>99</v>
      </c>
      <c r="F1707" s="395">
        <v>99</v>
      </c>
      <c r="G1707" s="395">
        <v>99</v>
      </c>
      <c r="H1707" s="395">
        <v>99</v>
      </c>
      <c r="I1707" s="395">
        <v>99</v>
      </c>
      <c r="J1707" s="395">
        <v>999</v>
      </c>
      <c r="K1707" s="395">
        <v>8</v>
      </c>
      <c r="L1707" s="395"/>
      <c r="M1707" s="395">
        <v>99</v>
      </c>
      <c r="N1707" s="395">
        <v>99</v>
      </c>
      <c r="O1707" s="395">
        <v>99</v>
      </c>
      <c r="P1707" s="395">
        <v>99</v>
      </c>
      <c r="Q1707" s="395">
        <v>48</v>
      </c>
      <c r="R1707" s="395">
        <v>322</v>
      </c>
      <c r="S1707" s="395">
        <v>255</v>
      </c>
      <c r="T1707" s="395">
        <v>6.2950310559006208</v>
      </c>
      <c r="U1707" s="395">
        <v>58.662745098039245</v>
      </c>
      <c r="V1707" s="395">
        <v>114.90535976037218</v>
      </c>
      <c r="W1707" s="395">
        <v>88.074117647058841</v>
      </c>
      <c r="X1707" s="395">
        <v>0</v>
      </c>
      <c r="Y1707" s="395">
        <v>0</v>
      </c>
      <c r="Z1707" s="395"/>
      <c r="AA1707" s="395">
        <v>13.115012977421156</v>
      </c>
      <c r="AB1707" s="395">
        <v>3.1517166678863822</v>
      </c>
      <c r="AC1707" s="395">
        <v>-53.567598258842722</v>
      </c>
      <c r="AD1707" s="395">
        <v>0.26660484525327455</v>
      </c>
      <c r="AE1707" s="395">
        <v>0.22917149487785801</v>
      </c>
      <c r="AF1707" s="395">
        <v>3</v>
      </c>
      <c r="AG1707" s="395">
        <v>0</v>
      </c>
      <c r="AH1707" s="395">
        <v>0</v>
      </c>
      <c r="AI1707" s="395">
        <v>1</v>
      </c>
      <c r="AJ1707" s="395">
        <v>8</v>
      </c>
      <c r="AK1707" s="395">
        <v>2</v>
      </c>
      <c r="AL1707" s="395">
        <v>85</v>
      </c>
      <c r="AM1707" s="395">
        <v>0</v>
      </c>
      <c r="AN1707" s="395">
        <v>1</v>
      </c>
      <c r="AO1707" s="395">
        <v>1</v>
      </c>
      <c r="AP1707" s="395">
        <v>26</v>
      </c>
    </row>
    <row r="1708" spans="1:42">
      <c r="A1708" s="395">
        <v>15</v>
      </c>
      <c r="B1708" s="395">
        <v>69</v>
      </c>
      <c r="C1708" s="395">
        <v>2024</v>
      </c>
      <c r="D1708" s="395">
        <v>9</v>
      </c>
      <c r="E1708" s="395">
        <v>99</v>
      </c>
      <c r="F1708" s="395">
        <v>99</v>
      </c>
      <c r="G1708" s="395">
        <v>99</v>
      </c>
      <c r="H1708" s="395">
        <v>99</v>
      </c>
      <c r="I1708" s="395">
        <v>99</v>
      </c>
      <c r="J1708" s="395">
        <v>999</v>
      </c>
      <c r="K1708" s="395">
        <v>8</v>
      </c>
      <c r="L1708" s="395"/>
      <c r="M1708" s="395">
        <v>99</v>
      </c>
      <c r="N1708" s="395">
        <v>99</v>
      </c>
      <c r="O1708" s="395">
        <v>99</v>
      </c>
      <c r="P1708" s="395">
        <v>99</v>
      </c>
      <c r="Q1708" s="395">
        <v>43</v>
      </c>
      <c r="R1708" s="395">
        <v>307</v>
      </c>
      <c r="S1708" s="395">
        <v>257</v>
      </c>
      <c r="T1708" s="395">
        <v>3.8990228013029302</v>
      </c>
      <c r="U1708" s="395">
        <v>60.171206225680947</v>
      </c>
      <c r="V1708" s="395">
        <v>107.31745155157226</v>
      </c>
      <c r="W1708" s="395">
        <v>83.67315175097275</v>
      </c>
      <c r="X1708" s="395">
        <v>0</v>
      </c>
      <c r="Y1708" s="395">
        <v>0</v>
      </c>
      <c r="Z1708" s="395"/>
      <c r="AA1708" s="395">
        <v>12.509069821919383</v>
      </c>
      <c r="AB1708" s="395">
        <v>2.6702474608579032</v>
      </c>
      <c r="AC1708" s="395">
        <v>-50.887908833247032</v>
      </c>
      <c r="AD1708" s="395">
        <v>0.25413276160360254</v>
      </c>
      <c r="AE1708" s="395">
        <v>0.21733491434107305</v>
      </c>
      <c r="AF1708" s="395">
        <v>3</v>
      </c>
      <c r="AG1708" s="395">
        <v>0</v>
      </c>
      <c r="AH1708" s="395">
        <v>0</v>
      </c>
      <c r="AI1708" s="395">
        <v>1</v>
      </c>
      <c r="AJ1708" s="395">
        <v>2</v>
      </c>
      <c r="AK1708" s="395">
        <v>0</v>
      </c>
      <c r="AL1708" s="395">
        <v>71</v>
      </c>
      <c r="AM1708" s="395">
        <v>0</v>
      </c>
      <c r="AN1708" s="395">
        <v>1</v>
      </c>
      <c r="AO1708" s="395">
        <v>1</v>
      </c>
      <c r="AP1708" s="395">
        <v>23</v>
      </c>
    </row>
    <row r="1709" spans="1:42">
      <c r="A1709" s="395">
        <v>15</v>
      </c>
      <c r="B1709" s="395">
        <v>70</v>
      </c>
      <c r="C1709" s="395">
        <v>2024</v>
      </c>
      <c r="D1709" s="395">
        <v>10</v>
      </c>
      <c r="E1709" s="395">
        <v>99</v>
      </c>
      <c r="F1709" s="395">
        <v>99</v>
      </c>
      <c r="G1709" s="395">
        <v>99</v>
      </c>
      <c r="H1709" s="395">
        <v>99</v>
      </c>
      <c r="I1709" s="395">
        <v>99</v>
      </c>
      <c r="J1709" s="395">
        <v>999</v>
      </c>
      <c r="K1709" s="395">
        <v>8</v>
      </c>
      <c r="L1709" s="395"/>
      <c r="M1709" s="395">
        <v>99</v>
      </c>
      <c r="N1709" s="395">
        <v>99</v>
      </c>
      <c r="O1709" s="395">
        <v>99</v>
      </c>
      <c r="P1709" s="395">
        <v>99</v>
      </c>
      <c r="Q1709" s="395">
        <v>52</v>
      </c>
      <c r="R1709" s="395">
        <v>503</v>
      </c>
      <c r="S1709" s="395">
        <v>459</v>
      </c>
      <c r="T1709" s="395">
        <v>6.9801192842942337</v>
      </c>
      <c r="U1709" s="395">
        <v>58.33333333333335</v>
      </c>
      <c r="V1709" s="395">
        <v>106.7083041233829</v>
      </c>
      <c r="W1709" s="395">
        <v>90.243137254901981</v>
      </c>
      <c r="X1709" s="395">
        <v>0</v>
      </c>
      <c r="Y1709" s="395">
        <v>0</v>
      </c>
      <c r="Z1709" s="395"/>
      <c r="AA1709" s="395">
        <v>13.556381568293618</v>
      </c>
      <c r="AB1709" s="395">
        <v>3.5559640288242433</v>
      </c>
      <c r="AC1709" s="395">
        <v>-52.940908611733555</v>
      </c>
      <c r="AD1709" s="395">
        <v>0.38857301773685182</v>
      </c>
      <c r="AE1709" s="395">
        <v>0.38776723814128999</v>
      </c>
      <c r="AF1709" s="395">
        <v>2</v>
      </c>
      <c r="AG1709" s="395">
        <v>0</v>
      </c>
      <c r="AH1709" s="395">
        <v>0</v>
      </c>
      <c r="AI1709" s="395">
        <v>3</v>
      </c>
      <c r="AJ1709" s="395">
        <v>24</v>
      </c>
      <c r="AK1709" s="395">
        <v>3</v>
      </c>
      <c r="AL1709" s="395">
        <v>92</v>
      </c>
      <c r="AM1709" s="395">
        <v>0</v>
      </c>
      <c r="AN1709" s="395">
        <v>11</v>
      </c>
      <c r="AO1709" s="395">
        <v>3</v>
      </c>
      <c r="AP1709" s="395">
        <v>27</v>
      </c>
    </row>
    <row r="1710" spans="1:42">
      <c r="A1710" s="395">
        <v>15</v>
      </c>
      <c r="B1710" s="395">
        <v>71</v>
      </c>
      <c r="C1710" s="395">
        <v>2024</v>
      </c>
      <c r="D1710" s="395">
        <v>11</v>
      </c>
      <c r="E1710" s="395">
        <v>99</v>
      </c>
      <c r="F1710" s="395">
        <v>99</v>
      </c>
      <c r="G1710" s="395">
        <v>99</v>
      </c>
      <c r="H1710" s="395">
        <v>99</v>
      </c>
      <c r="I1710" s="395">
        <v>99</v>
      </c>
      <c r="J1710" s="395">
        <v>999</v>
      </c>
      <c r="K1710" s="395">
        <v>8</v>
      </c>
      <c r="L1710" s="395"/>
      <c r="M1710" s="395">
        <v>99</v>
      </c>
      <c r="N1710" s="395">
        <v>99</v>
      </c>
      <c r="O1710" s="395">
        <v>99</v>
      </c>
      <c r="P1710" s="395">
        <v>99</v>
      </c>
      <c r="Q1710" s="395">
        <v>49</v>
      </c>
      <c r="R1710" s="395">
        <v>635</v>
      </c>
      <c r="S1710" s="395">
        <v>587</v>
      </c>
      <c r="T1710" s="395">
        <v>7.9952755905511808</v>
      </c>
      <c r="U1710" s="395">
        <v>57.732538330494016</v>
      </c>
      <c r="V1710" s="395">
        <v>104.65447645906882</v>
      </c>
      <c r="W1710" s="395">
        <v>89.457751277683201</v>
      </c>
      <c r="X1710" s="395">
        <v>0</v>
      </c>
      <c r="Y1710" s="395">
        <v>0</v>
      </c>
      <c r="Z1710" s="395"/>
      <c r="AA1710" s="395">
        <v>12.191513527789278</v>
      </c>
      <c r="AB1710" s="395">
        <v>3.5627756817657881</v>
      </c>
      <c r="AC1710" s="395">
        <v>-58.635137414653315</v>
      </c>
      <c r="AD1710" s="395">
        <v>0.49871982156040384</v>
      </c>
      <c r="AE1710" s="395">
        <v>0.50109178840778756</v>
      </c>
      <c r="AF1710" s="395">
        <v>1</v>
      </c>
      <c r="AG1710" s="395">
        <v>0</v>
      </c>
      <c r="AH1710" s="395">
        <v>0</v>
      </c>
      <c r="AI1710" s="395">
        <v>1</v>
      </c>
      <c r="AJ1710" s="395">
        <v>30</v>
      </c>
      <c r="AK1710" s="395">
        <v>1</v>
      </c>
      <c r="AL1710" s="395">
        <v>138</v>
      </c>
      <c r="AM1710" s="395">
        <v>0</v>
      </c>
      <c r="AN1710" s="395">
        <v>2</v>
      </c>
      <c r="AO1710" s="395">
        <v>0</v>
      </c>
      <c r="AP1710" s="395">
        <v>33</v>
      </c>
    </row>
    <row r="1711" spans="1:42">
      <c r="A1711" s="395">
        <v>15</v>
      </c>
      <c r="B1711" s="395">
        <v>72</v>
      </c>
      <c r="C1711" s="395">
        <v>2024</v>
      </c>
      <c r="D1711" s="395">
        <v>12</v>
      </c>
      <c r="E1711" s="395">
        <v>99</v>
      </c>
      <c r="F1711" s="395">
        <v>99</v>
      </c>
      <c r="G1711" s="395">
        <v>99</v>
      </c>
      <c r="H1711" s="395">
        <v>99</v>
      </c>
      <c r="I1711" s="395">
        <v>99</v>
      </c>
      <c r="J1711" s="395">
        <v>999</v>
      </c>
      <c r="K1711" s="395">
        <v>8</v>
      </c>
      <c r="L1711" s="395"/>
      <c r="M1711" s="395">
        <v>99</v>
      </c>
      <c r="N1711" s="395">
        <v>99</v>
      </c>
      <c r="O1711" s="395">
        <v>99</v>
      </c>
      <c r="P1711" s="395">
        <v>99</v>
      </c>
      <c r="Q1711" s="395">
        <v>40</v>
      </c>
      <c r="R1711" s="395">
        <v>281</v>
      </c>
      <c r="S1711" s="395">
        <v>203</v>
      </c>
      <c r="T1711" s="395">
        <v>5.3914590747330964</v>
      </c>
      <c r="U1711" s="395">
        <v>58.625615763546797</v>
      </c>
      <c r="V1711" s="395">
        <v>123.34217506631298</v>
      </c>
      <c r="W1711" s="395">
        <v>83.331034482758611</v>
      </c>
      <c r="X1711" s="395">
        <v>0</v>
      </c>
      <c r="Y1711" s="395">
        <v>0</v>
      </c>
      <c r="Z1711" s="395"/>
      <c r="AA1711" s="395">
        <v>11.98114168486053</v>
      </c>
      <c r="AB1711" s="395">
        <v>3.4977450850438774</v>
      </c>
      <c r="AC1711" s="395">
        <v>-53.257072538819365</v>
      </c>
      <c r="AD1711" s="395">
        <v>0.2503853796323523</v>
      </c>
      <c r="AE1711" s="395">
        <v>0.19026019461084367</v>
      </c>
      <c r="AF1711" s="395">
        <v>1</v>
      </c>
      <c r="AG1711" s="395">
        <v>0</v>
      </c>
      <c r="AH1711" s="395">
        <v>0</v>
      </c>
      <c r="AI1711" s="395">
        <v>1</v>
      </c>
      <c r="AJ1711" s="395">
        <v>4</v>
      </c>
      <c r="AK1711" s="395">
        <v>0</v>
      </c>
      <c r="AL1711" s="395">
        <v>25</v>
      </c>
      <c r="AM1711" s="395">
        <v>0</v>
      </c>
      <c r="AN1711" s="395">
        <v>0</v>
      </c>
      <c r="AO1711" s="395">
        <v>1</v>
      </c>
      <c r="AP1711" s="395">
        <v>22</v>
      </c>
    </row>
    <row r="1712" spans="1:42">
      <c r="A1712" s="395">
        <v>15</v>
      </c>
      <c r="B1712" s="395">
        <v>73</v>
      </c>
      <c r="C1712" s="395">
        <v>2024</v>
      </c>
      <c r="D1712" s="395">
        <v>1</v>
      </c>
      <c r="E1712" s="395">
        <v>99</v>
      </c>
      <c r="F1712" s="395">
        <v>99</v>
      </c>
      <c r="G1712" s="395">
        <v>99</v>
      </c>
      <c r="H1712" s="395">
        <v>99</v>
      </c>
      <c r="I1712" s="395">
        <v>99</v>
      </c>
      <c r="J1712" s="395">
        <v>999</v>
      </c>
      <c r="K1712" s="395">
        <v>9</v>
      </c>
      <c r="L1712" s="395"/>
      <c r="M1712" s="395">
        <v>99</v>
      </c>
      <c r="N1712" s="395">
        <v>99</v>
      </c>
      <c r="O1712" s="395">
        <v>99</v>
      </c>
      <c r="P1712" s="395">
        <v>99</v>
      </c>
      <c r="Q1712" s="395"/>
      <c r="R1712" s="395">
        <v>0</v>
      </c>
      <c r="S1712" s="395"/>
      <c r="T1712" s="395"/>
      <c r="U1712" s="395"/>
      <c r="V1712" s="395"/>
      <c r="W1712" s="395"/>
      <c r="X1712" s="395"/>
      <c r="Y1712" s="395"/>
      <c r="Z1712" s="395"/>
      <c r="AA1712" s="395"/>
      <c r="AB1712" s="395"/>
      <c r="AC1712" s="395"/>
      <c r="AD1712" s="395"/>
      <c r="AE1712" s="395"/>
      <c r="AF1712" s="395"/>
      <c r="AG1712" s="395"/>
      <c r="AH1712" s="395"/>
      <c r="AI1712" s="395"/>
      <c r="AJ1712" s="395"/>
      <c r="AK1712" s="395"/>
      <c r="AL1712" s="395"/>
      <c r="AM1712" s="395"/>
      <c r="AN1712" s="395"/>
      <c r="AO1712" s="395"/>
      <c r="AP1712" s="395"/>
    </row>
    <row r="1713" spans="1:42">
      <c r="A1713" s="395">
        <v>15</v>
      </c>
      <c r="B1713" s="395">
        <v>74</v>
      </c>
      <c r="C1713" s="395">
        <v>2024</v>
      </c>
      <c r="D1713" s="395">
        <v>2</v>
      </c>
      <c r="E1713" s="395">
        <v>99</v>
      </c>
      <c r="F1713" s="395">
        <v>99</v>
      </c>
      <c r="G1713" s="395">
        <v>99</v>
      </c>
      <c r="H1713" s="395">
        <v>99</v>
      </c>
      <c r="I1713" s="395">
        <v>99</v>
      </c>
      <c r="J1713" s="395">
        <v>999</v>
      </c>
      <c r="K1713" s="395">
        <v>9</v>
      </c>
      <c r="L1713" s="395"/>
      <c r="M1713" s="395">
        <v>99</v>
      </c>
      <c r="N1713" s="395">
        <v>99</v>
      </c>
      <c r="O1713" s="395">
        <v>99</v>
      </c>
      <c r="P1713" s="395">
        <v>99</v>
      </c>
      <c r="Q1713" s="395"/>
      <c r="R1713" s="395">
        <v>0</v>
      </c>
      <c r="S1713" s="395"/>
      <c r="T1713" s="395"/>
      <c r="U1713" s="395"/>
      <c r="V1713" s="395"/>
      <c r="W1713" s="395"/>
      <c r="X1713" s="395"/>
      <c r="Y1713" s="395"/>
      <c r="Z1713" s="395"/>
      <c r="AA1713" s="395"/>
      <c r="AB1713" s="395"/>
      <c r="AC1713" s="395"/>
      <c r="AD1713" s="395"/>
      <c r="AE1713" s="395"/>
      <c r="AF1713" s="395"/>
      <c r="AG1713" s="395"/>
      <c r="AH1713" s="395"/>
      <c r="AI1713" s="395"/>
      <c r="AJ1713" s="395"/>
      <c r="AK1713" s="395"/>
      <c r="AL1713" s="395"/>
      <c r="AM1713" s="395"/>
      <c r="AN1713" s="395"/>
      <c r="AO1713" s="395"/>
      <c r="AP1713" s="395"/>
    </row>
    <row r="1714" spans="1:42">
      <c r="A1714" s="395">
        <v>15</v>
      </c>
      <c r="B1714" s="395">
        <v>75</v>
      </c>
      <c r="C1714" s="395">
        <v>2024</v>
      </c>
      <c r="D1714" s="395">
        <v>3</v>
      </c>
      <c r="E1714" s="395">
        <v>99</v>
      </c>
      <c r="F1714" s="395">
        <v>99</v>
      </c>
      <c r="G1714" s="395">
        <v>99</v>
      </c>
      <c r="H1714" s="395">
        <v>99</v>
      </c>
      <c r="I1714" s="395">
        <v>99</v>
      </c>
      <c r="J1714" s="395">
        <v>999</v>
      </c>
      <c r="K1714" s="395">
        <v>9</v>
      </c>
      <c r="L1714" s="395"/>
      <c r="M1714" s="395">
        <v>99</v>
      </c>
      <c r="N1714" s="395">
        <v>99</v>
      </c>
      <c r="O1714" s="395">
        <v>99</v>
      </c>
      <c r="P1714" s="395">
        <v>99</v>
      </c>
      <c r="Q1714" s="395"/>
      <c r="R1714" s="395">
        <v>0</v>
      </c>
      <c r="S1714" s="395"/>
      <c r="T1714" s="395"/>
      <c r="U1714" s="395"/>
      <c r="V1714" s="395"/>
      <c r="W1714" s="395"/>
      <c r="X1714" s="395"/>
      <c r="Y1714" s="395"/>
      <c r="Z1714" s="395"/>
      <c r="AA1714" s="395"/>
      <c r="AB1714" s="395"/>
      <c r="AC1714" s="395"/>
      <c r="AD1714" s="395"/>
      <c r="AE1714" s="395"/>
      <c r="AF1714" s="395"/>
      <c r="AG1714" s="395"/>
      <c r="AH1714" s="395"/>
      <c r="AI1714" s="395"/>
      <c r="AJ1714" s="395"/>
      <c r="AK1714" s="395"/>
      <c r="AL1714" s="395"/>
      <c r="AM1714" s="395"/>
      <c r="AN1714" s="395"/>
      <c r="AO1714" s="395"/>
      <c r="AP1714" s="395"/>
    </row>
    <row r="1715" spans="1:42">
      <c r="A1715" s="395">
        <v>15</v>
      </c>
      <c r="B1715" s="395">
        <v>76</v>
      </c>
      <c r="C1715" s="395">
        <v>2024</v>
      </c>
      <c r="D1715" s="395">
        <v>4</v>
      </c>
      <c r="E1715" s="395">
        <v>99</v>
      </c>
      <c r="F1715" s="395">
        <v>99</v>
      </c>
      <c r="G1715" s="395">
        <v>99</v>
      </c>
      <c r="H1715" s="395">
        <v>99</v>
      </c>
      <c r="I1715" s="395">
        <v>99</v>
      </c>
      <c r="J1715" s="395">
        <v>999</v>
      </c>
      <c r="K1715" s="395">
        <v>9</v>
      </c>
      <c r="L1715" s="395"/>
      <c r="M1715" s="395">
        <v>99</v>
      </c>
      <c r="N1715" s="395">
        <v>99</v>
      </c>
      <c r="O1715" s="395">
        <v>99</v>
      </c>
      <c r="P1715" s="395">
        <v>99</v>
      </c>
      <c r="Q1715" s="395"/>
      <c r="R1715" s="395">
        <v>0</v>
      </c>
      <c r="S1715" s="395"/>
      <c r="T1715" s="395"/>
      <c r="U1715" s="395"/>
      <c r="V1715" s="395"/>
      <c r="W1715" s="395"/>
      <c r="X1715" s="395"/>
      <c r="Y1715" s="395"/>
      <c r="Z1715" s="395"/>
      <c r="AA1715" s="395"/>
      <c r="AB1715" s="395"/>
      <c r="AC1715" s="395"/>
      <c r="AD1715" s="395"/>
      <c r="AE1715" s="395"/>
      <c r="AF1715" s="395"/>
      <c r="AG1715" s="395"/>
      <c r="AH1715" s="395"/>
      <c r="AI1715" s="395"/>
      <c r="AJ1715" s="395"/>
      <c r="AK1715" s="395"/>
      <c r="AL1715" s="395"/>
      <c r="AM1715" s="395"/>
      <c r="AN1715" s="395"/>
      <c r="AO1715" s="395"/>
      <c r="AP1715" s="395"/>
    </row>
    <row r="1716" spans="1:42">
      <c r="A1716" s="395">
        <v>15</v>
      </c>
      <c r="B1716" s="395">
        <v>77</v>
      </c>
      <c r="C1716" s="395">
        <v>2024</v>
      </c>
      <c r="D1716" s="395">
        <v>5</v>
      </c>
      <c r="E1716" s="395">
        <v>99</v>
      </c>
      <c r="F1716" s="395">
        <v>99</v>
      </c>
      <c r="G1716" s="395">
        <v>99</v>
      </c>
      <c r="H1716" s="395">
        <v>99</v>
      </c>
      <c r="I1716" s="395">
        <v>99</v>
      </c>
      <c r="J1716" s="395">
        <v>999</v>
      </c>
      <c r="K1716" s="395">
        <v>9</v>
      </c>
      <c r="L1716" s="395"/>
      <c r="M1716" s="395">
        <v>99</v>
      </c>
      <c r="N1716" s="395">
        <v>99</v>
      </c>
      <c r="O1716" s="395">
        <v>99</v>
      </c>
      <c r="P1716" s="395">
        <v>99</v>
      </c>
      <c r="Q1716" s="395">
        <v>1</v>
      </c>
      <c r="R1716" s="395">
        <v>1</v>
      </c>
      <c r="S1716" s="395">
        <v>1</v>
      </c>
      <c r="T1716" s="395">
        <v>14</v>
      </c>
      <c r="U1716" s="395">
        <v>57</v>
      </c>
      <c r="V1716" s="395">
        <v>49.079089924160336</v>
      </c>
      <c r="W1716" s="395">
        <v>45.300000000000011</v>
      </c>
      <c r="X1716" s="395">
        <v>0</v>
      </c>
      <c r="Y1716" s="395">
        <v>0</v>
      </c>
      <c r="Z1716" s="395"/>
      <c r="AA1716" s="395">
        <v>0</v>
      </c>
      <c r="AB1716" s="395">
        <v>0</v>
      </c>
      <c r="AC1716" s="395"/>
      <c r="AD1716" s="395">
        <v>7.9573486114426655E-4</v>
      </c>
      <c r="AE1716" s="395">
        <v>4.4171810009146497E-4</v>
      </c>
      <c r="AF1716" s="395">
        <v>0</v>
      </c>
      <c r="AG1716" s="395">
        <v>0</v>
      </c>
      <c r="AH1716" s="395">
        <v>0</v>
      </c>
      <c r="AI1716" s="395">
        <v>0</v>
      </c>
      <c r="AJ1716" s="395">
        <v>0</v>
      </c>
      <c r="AK1716" s="395">
        <v>0</v>
      </c>
      <c r="AL1716" s="395">
        <v>0</v>
      </c>
      <c r="AM1716" s="395">
        <v>0</v>
      </c>
      <c r="AN1716" s="395">
        <v>0</v>
      </c>
      <c r="AO1716" s="395">
        <v>0</v>
      </c>
      <c r="AP1716" s="395">
        <v>0</v>
      </c>
    </row>
    <row r="1717" spans="1:42">
      <c r="A1717" s="395">
        <v>15</v>
      </c>
      <c r="B1717" s="395">
        <v>78</v>
      </c>
      <c r="C1717" s="395">
        <v>2024</v>
      </c>
      <c r="D1717" s="395">
        <v>6</v>
      </c>
      <c r="E1717" s="395">
        <v>99</v>
      </c>
      <c r="F1717" s="395">
        <v>99</v>
      </c>
      <c r="G1717" s="395">
        <v>99</v>
      </c>
      <c r="H1717" s="395">
        <v>99</v>
      </c>
      <c r="I1717" s="395">
        <v>99</v>
      </c>
      <c r="J1717" s="395">
        <v>999</v>
      </c>
      <c r="K1717" s="395">
        <v>9</v>
      </c>
      <c r="L1717" s="395"/>
      <c r="M1717" s="395">
        <v>99</v>
      </c>
      <c r="N1717" s="395">
        <v>99</v>
      </c>
      <c r="O1717" s="395">
        <v>99</v>
      </c>
      <c r="P1717" s="395">
        <v>99</v>
      </c>
      <c r="Q1717" s="395">
        <v>2</v>
      </c>
      <c r="R1717" s="395">
        <v>7</v>
      </c>
      <c r="S1717" s="395">
        <v>7</v>
      </c>
      <c r="T1717" s="395">
        <v>14</v>
      </c>
      <c r="U1717" s="395">
        <v>56.428571428571438</v>
      </c>
      <c r="V1717" s="395">
        <v>83.593870917814598</v>
      </c>
      <c r="W1717" s="395">
        <v>77.157142857142844</v>
      </c>
      <c r="X1717" s="395">
        <v>0</v>
      </c>
      <c r="Y1717" s="395">
        <v>0</v>
      </c>
      <c r="Z1717" s="395"/>
      <c r="AA1717" s="395">
        <v>12.25874115453451</v>
      </c>
      <c r="AB1717" s="395">
        <v>1.0497813183354356</v>
      </c>
      <c r="AC1717" s="395">
        <v>-10.625124016476867</v>
      </c>
      <c r="AD1717" s="395">
        <v>6.1085755674430385E-3</v>
      </c>
      <c r="AE1717" s="395">
        <v>5.851501506987552E-3</v>
      </c>
      <c r="AF1717" s="395">
        <v>0</v>
      </c>
      <c r="AG1717" s="395">
        <v>0</v>
      </c>
      <c r="AH1717" s="395">
        <v>0</v>
      </c>
      <c r="AI1717" s="395">
        <v>0</v>
      </c>
      <c r="AJ1717" s="395">
        <v>0</v>
      </c>
      <c r="AK1717" s="395">
        <v>0</v>
      </c>
      <c r="AL1717" s="395">
        <v>0</v>
      </c>
      <c r="AM1717" s="395">
        <v>0</v>
      </c>
      <c r="AN1717" s="395">
        <v>0</v>
      </c>
      <c r="AO1717" s="395">
        <v>0</v>
      </c>
      <c r="AP1717" s="395">
        <v>2</v>
      </c>
    </row>
    <row r="1718" spans="1:42">
      <c r="A1718" s="395">
        <v>15</v>
      </c>
      <c r="B1718" s="395">
        <v>79</v>
      </c>
      <c r="C1718" s="395">
        <v>2024</v>
      </c>
      <c r="D1718" s="395">
        <v>7</v>
      </c>
      <c r="E1718" s="395">
        <v>99</v>
      </c>
      <c r="F1718" s="395">
        <v>99</v>
      </c>
      <c r="G1718" s="395">
        <v>99</v>
      </c>
      <c r="H1718" s="395">
        <v>99</v>
      </c>
      <c r="I1718" s="395">
        <v>99</v>
      </c>
      <c r="J1718" s="395">
        <v>999</v>
      </c>
      <c r="K1718" s="395">
        <v>9</v>
      </c>
      <c r="L1718" s="395"/>
      <c r="M1718" s="395">
        <v>99</v>
      </c>
      <c r="N1718" s="395">
        <v>99</v>
      </c>
      <c r="O1718" s="395">
        <v>99</v>
      </c>
      <c r="P1718" s="395">
        <v>99</v>
      </c>
      <c r="Q1718" s="395"/>
      <c r="R1718" s="395">
        <v>0</v>
      </c>
      <c r="S1718" s="395"/>
      <c r="T1718" s="395"/>
      <c r="U1718" s="395"/>
      <c r="V1718" s="395"/>
      <c r="W1718" s="395"/>
      <c r="X1718" s="395"/>
      <c r="Y1718" s="395"/>
      <c r="Z1718" s="395"/>
      <c r="AA1718" s="395"/>
      <c r="AB1718" s="395"/>
      <c r="AC1718" s="395"/>
      <c r="AD1718" s="395"/>
      <c r="AE1718" s="395"/>
      <c r="AF1718" s="395"/>
      <c r="AG1718" s="395"/>
      <c r="AH1718" s="395"/>
      <c r="AI1718" s="395"/>
      <c r="AJ1718" s="395"/>
      <c r="AK1718" s="395"/>
      <c r="AL1718" s="395"/>
      <c r="AM1718" s="395"/>
      <c r="AN1718" s="395"/>
      <c r="AO1718" s="395"/>
      <c r="AP1718" s="395"/>
    </row>
    <row r="1719" spans="1:42">
      <c r="A1719" s="395">
        <v>15</v>
      </c>
      <c r="B1719" s="395">
        <v>80</v>
      </c>
      <c r="C1719" s="395">
        <v>2024</v>
      </c>
      <c r="D1719" s="395">
        <v>8</v>
      </c>
      <c r="E1719" s="395">
        <v>99</v>
      </c>
      <c r="F1719" s="395">
        <v>99</v>
      </c>
      <c r="G1719" s="395">
        <v>99</v>
      </c>
      <c r="H1719" s="395">
        <v>99</v>
      </c>
      <c r="I1719" s="395">
        <v>99</v>
      </c>
      <c r="J1719" s="395">
        <v>999</v>
      </c>
      <c r="K1719" s="395">
        <v>9</v>
      </c>
      <c r="L1719" s="395"/>
      <c r="M1719" s="395">
        <v>99</v>
      </c>
      <c r="N1719" s="395">
        <v>99</v>
      </c>
      <c r="O1719" s="395">
        <v>99</v>
      </c>
      <c r="P1719" s="395">
        <v>99</v>
      </c>
      <c r="Q1719" s="395"/>
      <c r="R1719" s="395">
        <v>0</v>
      </c>
      <c r="S1719" s="395"/>
      <c r="T1719" s="395"/>
      <c r="U1719" s="395"/>
      <c r="V1719" s="395"/>
      <c r="W1719" s="395"/>
      <c r="X1719" s="395"/>
      <c r="Y1719" s="395"/>
      <c r="Z1719" s="395"/>
      <c r="AA1719" s="395"/>
      <c r="AB1719" s="395"/>
      <c r="AC1719" s="395"/>
      <c r="AD1719" s="395"/>
      <c r="AE1719" s="395"/>
      <c r="AF1719" s="395"/>
      <c r="AG1719" s="395"/>
      <c r="AH1719" s="395"/>
      <c r="AI1719" s="395"/>
      <c r="AJ1719" s="395"/>
      <c r="AK1719" s="395"/>
      <c r="AL1719" s="395"/>
      <c r="AM1719" s="395"/>
      <c r="AN1719" s="395"/>
      <c r="AO1719" s="395"/>
      <c r="AP1719" s="395"/>
    </row>
    <row r="1720" spans="1:42">
      <c r="A1720" s="395">
        <v>15</v>
      </c>
      <c r="B1720" s="395">
        <v>81</v>
      </c>
      <c r="C1720" s="395">
        <v>2024</v>
      </c>
      <c r="D1720" s="395">
        <v>9</v>
      </c>
      <c r="E1720" s="395">
        <v>99</v>
      </c>
      <c r="F1720" s="395">
        <v>99</v>
      </c>
      <c r="G1720" s="395">
        <v>99</v>
      </c>
      <c r="H1720" s="395">
        <v>99</v>
      </c>
      <c r="I1720" s="395">
        <v>99</v>
      </c>
      <c r="J1720" s="395">
        <v>999</v>
      </c>
      <c r="K1720" s="395">
        <v>9</v>
      </c>
      <c r="L1720" s="395"/>
      <c r="M1720" s="395">
        <v>99</v>
      </c>
      <c r="N1720" s="395">
        <v>99</v>
      </c>
      <c r="O1720" s="395">
        <v>99</v>
      </c>
      <c r="P1720" s="395">
        <v>99</v>
      </c>
      <c r="Q1720" s="395"/>
      <c r="R1720" s="395">
        <v>0</v>
      </c>
      <c r="S1720" s="395"/>
      <c r="T1720" s="395"/>
      <c r="U1720" s="395"/>
      <c r="V1720" s="395"/>
      <c r="W1720" s="395"/>
      <c r="X1720" s="395"/>
      <c r="Y1720" s="395"/>
      <c r="Z1720" s="395"/>
      <c r="AA1720" s="395"/>
      <c r="AB1720" s="395"/>
      <c r="AC1720" s="395"/>
      <c r="AD1720" s="395"/>
      <c r="AE1720" s="395"/>
      <c r="AF1720" s="395"/>
      <c r="AG1720" s="395"/>
      <c r="AH1720" s="395"/>
      <c r="AI1720" s="395"/>
      <c r="AJ1720" s="395"/>
      <c r="AK1720" s="395"/>
      <c r="AL1720" s="395"/>
      <c r="AM1720" s="395"/>
      <c r="AN1720" s="395"/>
      <c r="AO1720" s="395"/>
      <c r="AP1720" s="395"/>
    </row>
    <row r="1721" spans="1:42">
      <c r="A1721" s="395">
        <v>15</v>
      </c>
      <c r="B1721" s="395">
        <v>82</v>
      </c>
      <c r="C1721" s="395">
        <v>2024</v>
      </c>
      <c r="D1721" s="395">
        <v>10</v>
      </c>
      <c r="E1721" s="395">
        <v>99</v>
      </c>
      <c r="F1721" s="395">
        <v>99</v>
      </c>
      <c r="G1721" s="395">
        <v>99</v>
      </c>
      <c r="H1721" s="395">
        <v>99</v>
      </c>
      <c r="I1721" s="395">
        <v>99</v>
      </c>
      <c r="J1721" s="395">
        <v>999</v>
      </c>
      <c r="K1721" s="395">
        <v>9</v>
      </c>
      <c r="L1721" s="395"/>
      <c r="M1721" s="395">
        <v>99</v>
      </c>
      <c r="N1721" s="395">
        <v>99</v>
      </c>
      <c r="O1721" s="395">
        <v>99</v>
      </c>
      <c r="P1721" s="395">
        <v>99</v>
      </c>
      <c r="Q1721" s="395">
        <v>1</v>
      </c>
      <c r="R1721" s="395">
        <v>18</v>
      </c>
      <c r="S1721" s="395">
        <v>18</v>
      </c>
      <c r="T1721" s="395">
        <v>14</v>
      </c>
      <c r="U1721" s="395">
        <v>58.111111111111121</v>
      </c>
      <c r="V1721" s="395">
        <v>87.305886601661243</v>
      </c>
      <c r="W1721" s="395">
        <v>80.583333333333314</v>
      </c>
      <c r="X1721" s="395">
        <v>0</v>
      </c>
      <c r="Y1721" s="395">
        <v>0</v>
      </c>
      <c r="Z1721" s="395"/>
      <c r="AA1721" s="395">
        <v>8.0043911559704881</v>
      </c>
      <c r="AB1721" s="395">
        <v>0.93623886368614229</v>
      </c>
      <c r="AC1721" s="395">
        <v>4.9174997693580691</v>
      </c>
      <c r="AD1721" s="395">
        <v>1.3905197453803845E-2</v>
      </c>
      <c r="AE1721" s="395">
        <v>1.3578818271721541E-2</v>
      </c>
      <c r="AF1721" s="395">
        <v>0</v>
      </c>
      <c r="AG1721" s="395">
        <v>0</v>
      </c>
      <c r="AH1721" s="395">
        <v>0</v>
      </c>
      <c r="AI1721" s="395">
        <v>0</v>
      </c>
      <c r="AJ1721" s="395">
        <v>0</v>
      </c>
      <c r="AK1721" s="395">
        <v>0</v>
      </c>
      <c r="AL1721" s="395">
        <v>0</v>
      </c>
      <c r="AM1721" s="395">
        <v>0</v>
      </c>
      <c r="AN1721" s="395">
        <v>0</v>
      </c>
      <c r="AO1721" s="395">
        <v>0</v>
      </c>
      <c r="AP1721" s="395">
        <v>0</v>
      </c>
    </row>
    <row r="1722" spans="1:42">
      <c r="A1722" s="395">
        <v>15</v>
      </c>
      <c r="B1722" s="395">
        <v>83</v>
      </c>
      <c r="C1722" s="395">
        <v>2024</v>
      </c>
      <c r="D1722" s="395">
        <v>11</v>
      </c>
      <c r="E1722" s="395">
        <v>99</v>
      </c>
      <c r="F1722" s="395">
        <v>99</v>
      </c>
      <c r="G1722" s="395">
        <v>99</v>
      </c>
      <c r="H1722" s="395">
        <v>99</v>
      </c>
      <c r="I1722" s="395">
        <v>99</v>
      </c>
      <c r="J1722" s="395">
        <v>999</v>
      </c>
      <c r="K1722" s="395">
        <v>9</v>
      </c>
      <c r="L1722" s="395"/>
      <c r="M1722" s="395">
        <v>99</v>
      </c>
      <c r="N1722" s="395">
        <v>99</v>
      </c>
      <c r="O1722" s="395">
        <v>99</v>
      </c>
      <c r="P1722" s="395">
        <v>99</v>
      </c>
      <c r="Q1722" s="395"/>
      <c r="R1722" s="395">
        <v>0</v>
      </c>
      <c r="S1722" s="395"/>
      <c r="T1722" s="395"/>
      <c r="U1722" s="395"/>
      <c r="V1722" s="395"/>
      <c r="W1722" s="395"/>
      <c r="X1722" s="395"/>
      <c r="Y1722" s="395"/>
      <c r="Z1722" s="395"/>
      <c r="AA1722" s="395"/>
      <c r="AB1722" s="395"/>
      <c r="AC1722" s="395"/>
      <c r="AD1722" s="395"/>
      <c r="AE1722" s="395"/>
      <c r="AF1722" s="395"/>
      <c r="AG1722" s="395"/>
      <c r="AH1722" s="395"/>
      <c r="AI1722" s="395"/>
      <c r="AJ1722" s="395"/>
      <c r="AK1722" s="395"/>
      <c r="AL1722" s="395"/>
      <c r="AM1722" s="395"/>
      <c r="AN1722" s="395"/>
      <c r="AO1722" s="395"/>
      <c r="AP1722" s="395"/>
    </row>
    <row r="1723" spans="1:42">
      <c r="A1723" s="395">
        <v>15</v>
      </c>
      <c r="B1723" s="395">
        <v>84</v>
      </c>
      <c r="C1723" s="395">
        <v>2024</v>
      </c>
      <c r="D1723" s="395">
        <v>12</v>
      </c>
      <c r="E1723" s="395">
        <v>99</v>
      </c>
      <c r="F1723" s="395">
        <v>99</v>
      </c>
      <c r="G1723" s="395">
        <v>99</v>
      </c>
      <c r="H1723" s="395">
        <v>99</v>
      </c>
      <c r="I1723" s="395">
        <v>99</v>
      </c>
      <c r="J1723" s="395">
        <v>999</v>
      </c>
      <c r="K1723" s="395">
        <v>9</v>
      </c>
      <c r="L1723" s="395"/>
      <c r="M1723" s="395">
        <v>99</v>
      </c>
      <c r="N1723" s="395">
        <v>99</v>
      </c>
      <c r="O1723" s="395">
        <v>99</v>
      </c>
      <c r="P1723" s="395">
        <v>99</v>
      </c>
      <c r="Q1723" s="395"/>
      <c r="R1723" s="395">
        <v>0</v>
      </c>
      <c r="S1723" s="395"/>
      <c r="T1723" s="395"/>
      <c r="U1723" s="395"/>
      <c r="V1723" s="395"/>
      <c r="W1723" s="395"/>
      <c r="X1723" s="395"/>
      <c r="Y1723" s="395"/>
      <c r="Z1723" s="395"/>
      <c r="AA1723" s="395"/>
      <c r="AB1723" s="395"/>
      <c r="AC1723" s="395"/>
      <c r="AD1723" s="395"/>
      <c r="AE1723" s="395"/>
      <c r="AF1723" s="395"/>
      <c r="AG1723" s="395"/>
      <c r="AH1723" s="395"/>
      <c r="AI1723" s="395"/>
      <c r="AJ1723" s="395"/>
      <c r="AK1723" s="395"/>
      <c r="AL1723" s="395"/>
      <c r="AM1723" s="395"/>
      <c r="AN1723" s="395"/>
      <c r="AO1723" s="395"/>
      <c r="AP1723" s="395"/>
    </row>
    <row r="1724" spans="1:42">
      <c r="A1724" s="395">
        <v>15</v>
      </c>
      <c r="B1724" s="395">
        <v>85</v>
      </c>
      <c r="C1724" s="395">
        <v>2023</v>
      </c>
      <c r="D1724" s="395">
        <v>1</v>
      </c>
      <c r="E1724" s="395">
        <v>99</v>
      </c>
      <c r="F1724" s="395">
        <v>99</v>
      </c>
      <c r="G1724" s="395">
        <v>99</v>
      </c>
      <c r="H1724" s="395">
        <v>99</v>
      </c>
      <c r="I1724" s="395">
        <v>99</v>
      </c>
      <c r="J1724" s="395">
        <v>999</v>
      </c>
      <c r="K1724" s="395">
        <v>0</v>
      </c>
      <c r="L1724" s="395"/>
      <c r="M1724" s="395">
        <v>99</v>
      </c>
      <c r="N1724" s="395">
        <v>99</v>
      </c>
      <c r="O1724" s="395">
        <v>99</v>
      </c>
      <c r="P1724" s="395">
        <v>99</v>
      </c>
      <c r="Q1724" s="395">
        <v>1072</v>
      </c>
      <c r="R1724" s="395">
        <v>111722</v>
      </c>
      <c r="S1724" s="395">
        <v>111031</v>
      </c>
      <c r="T1724" s="395">
        <v>4.0764665867062879</v>
      </c>
      <c r="U1724" s="395">
        <v>60.618556979582287</v>
      </c>
      <c r="V1724" s="395">
        <v>92.9228894943341</v>
      </c>
      <c r="W1724" s="395">
        <v>85.49769974151225</v>
      </c>
      <c r="X1724" s="395">
        <v>2.5608206082955913</v>
      </c>
      <c r="Y1724" s="395">
        <v>5.1216412165911827</v>
      </c>
      <c r="Z1724" s="395"/>
      <c r="AA1724" s="395">
        <v>9.7115843390518943</v>
      </c>
      <c r="AB1724" s="395">
        <v>2.5265032015177402</v>
      </c>
      <c r="AC1724" s="395">
        <v>-32.648292634908202</v>
      </c>
      <c r="AD1724" s="395">
        <v>85.254683505665994</v>
      </c>
      <c r="AE1724" s="395">
        <v>85.135543012968455</v>
      </c>
      <c r="AF1724" s="395">
        <v>2107</v>
      </c>
      <c r="AG1724" s="395">
        <v>5</v>
      </c>
      <c r="AH1724" s="395">
        <v>1</v>
      </c>
      <c r="AI1724" s="395">
        <v>694</v>
      </c>
      <c r="AJ1724" s="395">
        <v>5265</v>
      </c>
      <c r="AK1724" s="395">
        <v>1566</v>
      </c>
      <c r="AL1724" s="395">
        <v>6357</v>
      </c>
      <c r="AM1724" s="395">
        <v>5</v>
      </c>
      <c r="AN1724" s="395">
        <v>1855</v>
      </c>
      <c r="AO1724" s="395">
        <v>1372</v>
      </c>
      <c r="AP1724" s="395">
        <v>616</v>
      </c>
    </row>
    <row r="1725" spans="1:42">
      <c r="A1725" s="395">
        <v>15</v>
      </c>
      <c r="B1725" s="395">
        <v>86</v>
      </c>
      <c r="C1725" s="395">
        <v>2023</v>
      </c>
      <c r="D1725" s="395">
        <v>2</v>
      </c>
      <c r="E1725" s="395">
        <v>99</v>
      </c>
      <c r="F1725" s="395">
        <v>99</v>
      </c>
      <c r="G1725" s="395">
        <v>99</v>
      </c>
      <c r="H1725" s="395">
        <v>99</v>
      </c>
      <c r="I1725" s="395">
        <v>99</v>
      </c>
      <c r="J1725" s="395">
        <v>999</v>
      </c>
      <c r="K1725" s="395">
        <v>0</v>
      </c>
      <c r="L1725" s="395"/>
      <c r="M1725" s="395">
        <v>99</v>
      </c>
      <c r="N1725" s="395">
        <v>99</v>
      </c>
      <c r="O1725" s="395">
        <v>99</v>
      </c>
      <c r="P1725" s="395">
        <v>99</v>
      </c>
      <c r="Q1725" s="395">
        <v>1019</v>
      </c>
      <c r="R1725" s="395">
        <v>96221</v>
      </c>
      <c r="S1725" s="395">
        <v>95846</v>
      </c>
      <c r="T1725" s="395">
        <v>4.0826846530383181</v>
      </c>
      <c r="U1725" s="395">
        <v>60.621330050288996</v>
      </c>
      <c r="V1725" s="395">
        <v>91.819818217328987</v>
      </c>
      <c r="W1725" s="395">
        <v>84.544861548734602</v>
      </c>
      <c r="X1725" s="395">
        <v>2.2749711601417575</v>
      </c>
      <c r="Y1725" s="395">
        <v>4.549942320283515</v>
      </c>
      <c r="Z1725" s="395"/>
      <c r="AA1725" s="395">
        <v>9.3608710275675548</v>
      </c>
      <c r="AB1725" s="395">
        <v>2.5253974691935901</v>
      </c>
      <c r="AC1725" s="395">
        <v>-29.489616082254003</v>
      </c>
      <c r="AD1725" s="395">
        <v>87.290326677613379</v>
      </c>
      <c r="AE1725" s="395">
        <v>87.273014187550274</v>
      </c>
      <c r="AF1725" s="395">
        <v>1768</v>
      </c>
      <c r="AG1725" s="395">
        <v>1</v>
      </c>
      <c r="AH1725" s="395">
        <v>0</v>
      </c>
      <c r="AI1725" s="395">
        <v>552</v>
      </c>
      <c r="AJ1725" s="395">
        <v>4720</v>
      </c>
      <c r="AK1725" s="395">
        <v>1141</v>
      </c>
      <c r="AL1725" s="395">
        <v>4614</v>
      </c>
      <c r="AM1725" s="395">
        <v>2</v>
      </c>
      <c r="AN1725" s="395">
        <v>1710</v>
      </c>
      <c r="AO1725" s="395">
        <v>1117</v>
      </c>
      <c r="AP1725" s="395">
        <v>575</v>
      </c>
    </row>
    <row r="1726" spans="1:42">
      <c r="A1726" s="395">
        <v>15</v>
      </c>
      <c r="B1726" s="395">
        <v>87</v>
      </c>
      <c r="C1726" s="395">
        <v>2023</v>
      </c>
      <c r="D1726" s="395">
        <v>3</v>
      </c>
      <c r="E1726" s="395">
        <v>99</v>
      </c>
      <c r="F1726" s="395">
        <v>99</v>
      </c>
      <c r="G1726" s="395">
        <v>99</v>
      </c>
      <c r="H1726" s="395">
        <v>99</v>
      </c>
      <c r="I1726" s="395">
        <v>99</v>
      </c>
      <c r="J1726" s="395">
        <v>999</v>
      </c>
      <c r="K1726" s="395">
        <v>0</v>
      </c>
      <c r="L1726" s="395"/>
      <c r="M1726" s="395">
        <v>99</v>
      </c>
      <c r="N1726" s="395">
        <v>99</v>
      </c>
      <c r="O1726" s="395">
        <v>99</v>
      </c>
      <c r="P1726" s="395">
        <v>99</v>
      </c>
      <c r="Q1726" s="395">
        <v>1092</v>
      </c>
      <c r="R1726" s="395">
        <v>115772</v>
      </c>
      <c r="S1726" s="395">
        <v>115311</v>
      </c>
      <c r="T1726" s="395">
        <v>4.0839235739211555</v>
      </c>
      <c r="U1726" s="395">
        <v>60.641387205036814</v>
      </c>
      <c r="V1726" s="395">
        <v>91.542372108523196</v>
      </c>
      <c r="W1726" s="395">
        <v>84.278757447250356</v>
      </c>
      <c r="X1726" s="395">
        <v>2.454825000863766</v>
      </c>
      <c r="Y1726" s="395">
        <v>4.909650001727532</v>
      </c>
      <c r="Z1726" s="395"/>
      <c r="AA1726" s="395">
        <v>9.6065933845460805</v>
      </c>
      <c r="AB1726" s="395">
        <v>2.5740478089585457</v>
      </c>
      <c r="AC1726" s="395">
        <v>-31.148971125860761</v>
      </c>
      <c r="AD1726" s="395">
        <v>87.1442443037689</v>
      </c>
      <c r="AE1726" s="395">
        <v>87.141665443671187</v>
      </c>
      <c r="AF1726" s="395">
        <v>2062</v>
      </c>
      <c r="AG1726" s="395">
        <v>0</v>
      </c>
      <c r="AH1726" s="395">
        <v>0</v>
      </c>
      <c r="AI1726" s="395">
        <v>652</v>
      </c>
      <c r="AJ1726" s="395">
        <v>6314</v>
      </c>
      <c r="AK1726" s="395">
        <v>1558</v>
      </c>
      <c r="AL1726" s="395">
        <v>5727</v>
      </c>
      <c r="AM1726" s="395">
        <v>7</v>
      </c>
      <c r="AN1726" s="395">
        <v>1805</v>
      </c>
      <c r="AO1726" s="395">
        <v>1065</v>
      </c>
      <c r="AP1726" s="395">
        <v>619</v>
      </c>
    </row>
    <row r="1727" spans="1:42">
      <c r="A1727" s="395">
        <v>15</v>
      </c>
      <c r="B1727" s="395">
        <v>88</v>
      </c>
      <c r="C1727" s="395">
        <v>2023</v>
      </c>
      <c r="D1727" s="395">
        <v>4</v>
      </c>
      <c r="E1727" s="395">
        <v>99</v>
      </c>
      <c r="F1727" s="395">
        <v>99</v>
      </c>
      <c r="G1727" s="395">
        <v>99</v>
      </c>
      <c r="H1727" s="395">
        <v>99</v>
      </c>
      <c r="I1727" s="395">
        <v>99</v>
      </c>
      <c r="J1727" s="395">
        <v>999</v>
      </c>
      <c r="K1727" s="395">
        <v>0</v>
      </c>
      <c r="L1727" s="395"/>
      <c r="M1727" s="395">
        <v>99</v>
      </c>
      <c r="N1727" s="395">
        <v>99</v>
      </c>
      <c r="O1727" s="395">
        <v>99</v>
      </c>
      <c r="P1727" s="395">
        <v>99</v>
      </c>
      <c r="Q1727" s="395">
        <v>950</v>
      </c>
      <c r="R1727" s="395">
        <v>91894</v>
      </c>
      <c r="S1727" s="395">
        <v>91496</v>
      </c>
      <c r="T1727" s="395">
        <v>4.2211461031188069</v>
      </c>
      <c r="U1727" s="395">
        <v>60.561423450205481</v>
      </c>
      <c r="V1727" s="395">
        <v>92.978616616671218</v>
      </c>
      <c r="W1727" s="395">
        <v>85.594776820845354</v>
      </c>
      <c r="X1727" s="395">
        <v>1.9239558621890436</v>
      </c>
      <c r="Y1727" s="395">
        <v>3.8479117243780872</v>
      </c>
      <c r="Z1727" s="395"/>
      <c r="AA1727" s="395">
        <v>9.4028871690860978</v>
      </c>
      <c r="AB1727" s="395">
        <v>2.5812130220217075</v>
      </c>
      <c r="AC1727" s="395">
        <v>-30.928566899186041</v>
      </c>
      <c r="AD1727" s="395">
        <v>87.034844624608141</v>
      </c>
      <c r="AE1727" s="395">
        <v>86.954577784666725</v>
      </c>
      <c r="AF1727" s="395">
        <v>1548</v>
      </c>
      <c r="AG1727" s="395">
        <v>1</v>
      </c>
      <c r="AH1727" s="395">
        <v>0</v>
      </c>
      <c r="AI1727" s="395">
        <v>450</v>
      </c>
      <c r="AJ1727" s="395">
        <v>4343</v>
      </c>
      <c r="AK1727" s="395">
        <v>1025</v>
      </c>
      <c r="AL1727" s="395">
        <v>4168</v>
      </c>
      <c r="AM1727" s="395">
        <v>5</v>
      </c>
      <c r="AN1727" s="395">
        <v>1161</v>
      </c>
      <c r="AO1727" s="395">
        <v>1006</v>
      </c>
      <c r="AP1727" s="395">
        <v>564</v>
      </c>
    </row>
    <row r="1728" spans="1:42">
      <c r="A1728" s="395">
        <v>15</v>
      </c>
      <c r="B1728" s="395">
        <v>89</v>
      </c>
      <c r="C1728" s="395">
        <v>2023</v>
      </c>
      <c r="D1728" s="395">
        <v>5</v>
      </c>
      <c r="E1728" s="395">
        <v>99</v>
      </c>
      <c r="F1728" s="395">
        <v>99</v>
      </c>
      <c r="G1728" s="395">
        <v>99</v>
      </c>
      <c r="H1728" s="395">
        <v>99</v>
      </c>
      <c r="I1728" s="395">
        <v>99</v>
      </c>
      <c r="J1728" s="395">
        <v>999</v>
      </c>
      <c r="K1728" s="395">
        <v>0</v>
      </c>
      <c r="L1728" s="395"/>
      <c r="M1728" s="395">
        <v>99</v>
      </c>
      <c r="N1728" s="395">
        <v>99</v>
      </c>
      <c r="O1728" s="395">
        <v>99</v>
      </c>
      <c r="P1728" s="395">
        <v>99</v>
      </c>
      <c r="Q1728" s="395">
        <v>1047</v>
      </c>
      <c r="R1728" s="395">
        <v>108208</v>
      </c>
      <c r="S1728" s="395">
        <v>107730</v>
      </c>
      <c r="T1728" s="395">
        <v>4.193932056779536</v>
      </c>
      <c r="U1728" s="395">
        <v>60.588452613014013</v>
      </c>
      <c r="V1728" s="395">
        <v>91.894805630906646</v>
      </c>
      <c r="W1728" s="395">
        <v>84.600815928711228</v>
      </c>
      <c r="X1728" s="395">
        <v>2.0987357681502288</v>
      </c>
      <c r="Y1728" s="395">
        <v>4.1974715363004576</v>
      </c>
      <c r="Z1728" s="395"/>
      <c r="AA1728" s="395">
        <v>9.3996761836493512</v>
      </c>
      <c r="AB1728" s="395">
        <v>2.5890787970737992</v>
      </c>
      <c r="AC1728" s="395">
        <v>-30.567639382480181</v>
      </c>
      <c r="AD1728" s="395">
        <v>86.637095870230112</v>
      </c>
      <c r="AE1728" s="395">
        <v>86.435665463452452</v>
      </c>
      <c r="AF1728" s="395">
        <v>1832</v>
      </c>
      <c r="AG1728" s="395">
        <v>1</v>
      </c>
      <c r="AH1728" s="395">
        <v>0</v>
      </c>
      <c r="AI1728" s="395">
        <v>509</v>
      </c>
      <c r="AJ1728" s="395">
        <v>5645</v>
      </c>
      <c r="AK1728" s="395">
        <v>1063</v>
      </c>
      <c r="AL1728" s="395">
        <v>4845</v>
      </c>
      <c r="AM1728" s="395">
        <v>6</v>
      </c>
      <c r="AN1728" s="395">
        <v>1401</v>
      </c>
      <c r="AO1728" s="395">
        <v>1033</v>
      </c>
      <c r="AP1728" s="395">
        <v>591</v>
      </c>
    </row>
    <row r="1729" spans="1:42">
      <c r="A1729" s="395">
        <v>15</v>
      </c>
      <c r="B1729" s="395">
        <v>90</v>
      </c>
      <c r="C1729" s="395">
        <v>2023</v>
      </c>
      <c r="D1729" s="395">
        <v>6</v>
      </c>
      <c r="E1729" s="395">
        <v>99</v>
      </c>
      <c r="F1729" s="395">
        <v>99</v>
      </c>
      <c r="G1729" s="395">
        <v>99</v>
      </c>
      <c r="H1729" s="395">
        <v>99</v>
      </c>
      <c r="I1729" s="395">
        <v>99</v>
      </c>
      <c r="J1729" s="395">
        <v>999</v>
      </c>
      <c r="K1729" s="395">
        <v>0</v>
      </c>
      <c r="L1729" s="395"/>
      <c r="M1729" s="395">
        <v>99</v>
      </c>
      <c r="N1729" s="395">
        <v>99</v>
      </c>
      <c r="O1729" s="395">
        <v>99</v>
      </c>
      <c r="P1729" s="395">
        <v>99</v>
      </c>
      <c r="Q1729" s="395">
        <v>1066</v>
      </c>
      <c r="R1729" s="395">
        <v>114230</v>
      </c>
      <c r="S1729" s="395">
        <v>113622</v>
      </c>
      <c r="T1729" s="395">
        <v>4.3384837608334053</v>
      </c>
      <c r="U1729" s="395">
        <v>60.487669641442672</v>
      </c>
      <c r="V1729" s="395">
        <v>91.536513660615327</v>
      </c>
      <c r="W1729" s="395">
        <v>84.247218848462694</v>
      </c>
      <c r="X1729" s="395">
        <v>2.0782631532872271</v>
      </c>
      <c r="Y1729" s="395">
        <v>4.1565263065744542</v>
      </c>
      <c r="Z1729" s="395"/>
      <c r="AA1729" s="395">
        <v>9.5342139314276491</v>
      </c>
      <c r="AB1729" s="395">
        <v>2.6277706894009962</v>
      </c>
      <c r="AC1729" s="395">
        <v>-33.605860429741774</v>
      </c>
      <c r="AD1729" s="395">
        <v>88.067721865435146</v>
      </c>
      <c r="AE1729" s="395">
        <v>87.965059106447328</v>
      </c>
      <c r="AF1729" s="395">
        <v>1635</v>
      </c>
      <c r="AG1729" s="395">
        <v>1</v>
      </c>
      <c r="AH1729" s="395">
        <v>0</v>
      </c>
      <c r="AI1729" s="395">
        <v>517</v>
      </c>
      <c r="AJ1729" s="395">
        <v>5783</v>
      </c>
      <c r="AK1729" s="395">
        <v>1042</v>
      </c>
      <c r="AL1729" s="395">
        <v>6476</v>
      </c>
      <c r="AM1729" s="395">
        <v>3</v>
      </c>
      <c r="AN1729" s="395">
        <v>1464</v>
      </c>
      <c r="AO1729" s="395">
        <v>950</v>
      </c>
      <c r="AP1729" s="395">
        <v>606</v>
      </c>
    </row>
    <row r="1730" spans="1:42">
      <c r="A1730" s="395">
        <v>15</v>
      </c>
      <c r="B1730" s="395">
        <v>91</v>
      </c>
      <c r="C1730" s="395">
        <v>2023</v>
      </c>
      <c r="D1730" s="395">
        <v>7</v>
      </c>
      <c r="E1730" s="395">
        <v>99</v>
      </c>
      <c r="F1730" s="395">
        <v>99</v>
      </c>
      <c r="G1730" s="395">
        <v>99</v>
      </c>
      <c r="H1730" s="395">
        <v>99</v>
      </c>
      <c r="I1730" s="395">
        <v>99</v>
      </c>
      <c r="J1730" s="395">
        <v>999</v>
      </c>
      <c r="K1730" s="395">
        <v>0</v>
      </c>
      <c r="L1730" s="395"/>
      <c r="M1730" s="395">
        <v>99</v>
      </c>
      <c r="N1730" s="395">
        <v>99</v>
      </c>
      <c r="O1730" s="395">
        <v>99</v>
      </c>
      <c r="P1730" s="395">
        <v>99</v>
      </c>
      <c r="Q1730" s="395">
        <v>997</v>
      </c>
      <c r="R1730" s="395">
        <v>105955</v>
      </c>
      <c r="S1730" s="395">
        <v>105413</v>
      </c>
      <c r="T1730" s="395">
        <v>4.6005851540748441</v>
      </c>
      <c r="U1730" s="395">
        <v>60.354017056719769</v>
      </c>
      <c r="V1730" s="395">
        <v>90.896077039968716</v>
      </c>
      <c r="W1730" s="395">
        <v>83.66304440628781</v>
      </c>
      <c r="X1730" s="395">
        <v>1.8205842102779479</v>
      </c>
      <c r="Y1730" s="395">
        <v>3.6411684205558958</v>
      </c>
      <c r="Z1730" s="395"/>
      <c r="AA1730" s="395">
        <v>9.3184911812678521</v>
      </c>
      <c r="AB1730" s="395">
        <v>2.5981511387541234</v>
      </c>
      <c r="AC1730" s="395">
        <v>-31.424426801164596</v>
      </c>
      <c r="AD1730" s="395">
        <v>87.101096624632149</v>
      </c>
      <c r="AE1730" s="395">
        <v>87.060465490321135</v>
      </c>
      <c r="AF1730" s="395">
        <v>1268</v>
      </c>
      <c r="AG1730" s="395">
        <v>0</v>
      </c>
      <c r="AH1730" s="395">
        <v>0</v>
      </c>
      <c r="AI1730" s="395">
        <v>466</v>
      </c>
      <c r="AJ1730" s="395">
        <v>7166</v>
      </c>
      <c r="AK1730" s="395">
        <v>1176</v>
      </c>
      <c r="AL1730" s="395">
        <v>8217</v>
      </c>
      <c r="AM1730" s="395">
        <v>2</v>
      </c>
      <c r="AN1730" s="395">
        <v>1187</v>
      </c>
      <c r="AO1730" s="395">
        <v>747</v>
      </c>
      <c r="AP1730" s="395">
        <v>570</v>
      </c>
    </row>
    <row r="1731" spans="1:42">
      <c r="A1731" s="395">
        <v>15</v>
      </c>
      <c r="B1731" s="395">
        <v>92</v>
      </c>
      <c r="C1731" s="395">
        <v>2023</v>
      </c>
      <c r="D1731" s="395">
        <v>8</v>
      </c>
      <c r="E1731" s="395">
        <v>99</v>
      </c>
      <c r="F1731" s="395">
        <v>99</v>
      </c>
      <c r="G1731" s="395">
        <v>99</v>
      </c>
      <c r="H1731" s="395">
        <v>99</v>
      </c>
      <c r="I1731" s="395">
        <v>99</v>
      </c>
      <c r="J1731" s="395">
        <v>999</v>
      </c>
      <c r="K1731" s="395">
        <v>0</v>
      </c>
      <c r="L1731" s="395"/>
      <c r="M1731" s="395">
        <v>99</v>
      </c>
      <c r="N1731" s="395">
        <v>99</v>
      </c>
      <c r="O1731" s="395">
        <v>99</v>
      </c>
      <c r="P1731" s="395">
        <v>99</v>
      </c>
      <c r="Q1731" s="395">
        <v>1113</v>
      </c>
      <c r="R1731" s="395">
        <v>112998</v>
      </c>
      <c r="S1731" s="395">
        <v>112476</v>
      </c>
      <c r="T1731" s="395">
        <v>4.556531974017239</v>
      </c>
      <c r="U1731" s="395">
        <v>60.37310181727657</v>
      </c>
      <c r="V1731" s="395">
        <v>90.822016991167686</v>
      </c>
      <c r="W1731" s="395">
        <v>83.622993349692194</v>
      </c>
      <c r="X1731" s="395">
        <v>2.3363245367174641</v>
      </c>
      <c r="Y1731" s="395">
        <v>4.6726490734349282</v>
      </c>
      <c r="Z1731" s="395"/>
      <c r="AA1731" s="395">
        <v>10.027476794216412</v>
      </c>
      <c r="AB1731" s="395">
        <v>2.5766319428621935</v>
      </c>
      <c r="AC1731" s="395">
        <v>-27.077049838551112</v>
      </c>
      <c r="AD1731" s="395">
        <v>87.120575468570522</v>
      </c>
      <c r="AE1731" s="395">
        <v>87.021390806063366</v>
      </c>
      <c r="AF1731" s="395">
        <v>1403</v>
      </c>
      <c r="AG1731" s="395">
        <v>2</v>
      </c>
      <c r="AH1731" s="395">
        <v>0</v>
      </c>
      <c r="AI1731" s="395">
        <v>531</v>
      </c>
      <c r="AJ1731" s="395">
        <v>5888</v>
      </c>
      <c r="AK1731" s="395">
        <v>1429</v>
      </c>
      <c r="AL1731" s="395">
        <v>10631</v>
      </c>
      <c r="AM1731" s="395">
        <v>0</v>
      </c>
      <c r="AN1731" s="395">
        <v>1377</v>
      </c>
      <c r="AO1731" s="395">
        <v>787</v>
      </c>
      <c r="AP1731" s="395">
        <v>607</v>
      </c>
    </row>
    <row r="1732" spans="1:42">
      <c r="A1732" s="395">
        <v>15</v>
      </c>
      <c r="B1732" s="395">
        <v>93</v>
      </c>
      <c r="C1732" s="395">
        <v>2023</v>
      </c>
      <c r="D1732" s="395">
        <v>9</v>
      </c>
      <c r="E1732" s="395">
        <v>99</v>
      </c>
      <c r="F1732" s="395">
        <v>99</v>
      </c>
      <c r="G1732" s="395">
        <v>99</v>
      </c>
      <c r="H1732" s="395">
        <v>99</v>
      </c>
      <c r="I1732" s="395">
        <v>99</v>
      </c>
      <c r="J1732" s="395">
        <v>999</v>
      </c>
      <c r="K1732" s="395">
        <v>0</v>
      </c>
      <c r="L1732" s="395"/>
      <c r="M1732" s="395">
        <v>99</v>
      </c>
      <c r="N1732" s="395">
        <v>99</v>
      </c>
      <c r="O1732" s="395">
        <v>99</v>
      </c>
      <c r="P1732" s="395">
        <v>99</v>
      </c>
      <c r="Q1732" s="395">
        <v>1145</v>
      </c>
      <c r="R1732" s="395">
        <v>107579</v>
      </c>
      <c r="S1732" s="395">
        <v>107126</v>
      </c>
      <c r="T1732" s="395">
        <v>4.3220981790126336</v>
      </c>
      <c r="U1732" s="395">
        <v>60.483010660343915</v>
      </c>
      <c r="V1732" s="395">
        <v>90.329376719012814</v>
      </c>
      <c r="W1732" s="395">
        <v>83.140454231465498</v>
      </c>
      <c r="X1732" s="395">
        <v>1.9520538395039919</v>
      </c>
      <c r="Y1732" s="395">
        <v>3.9041076790079838</v>
      </c>
      <c r="Z1732" s="395"/>
      <c r="AA1732" s="395">
        <v>9.6705641319214628</v>
      </c>
      <c r="AB1732" s="395">
        <v>2.6332788905148536</v>
      </c>
      <c r="AC1732" s="395">
        <v>-31.503197436659654</v>
      </c>
      <c r="AD1732" s="395">
        <v>89.343908313263057</v>
      </c>
      <c r="AE1732" s="395">
        <v>89.207180368768746</v>
      </c>
      <c r="AF1732" s="395">
        <v>1383</v>
      </c>
      <c r="AG1732" s="395">
        <v>0</v>
      </c>
      <c r="AH1732" s="395">
        <v>0</v>
      </c>
      <c r="AI1732" s="395">
        <v>485</v>
      </c>
      <c r="AJ1732" s="395">
        <v>5201</v>
      </c>
      <c r="AK1732" s="395">
        <v>1703</v>
      </c>
      <c r="AL1732" s="395">
        <v>10857</v>
      </c>
      <c r="AM1732" s="395">
        <v>3</v>
      </c>
      <c r="AN1732" s="395">
        <v>1531</v>
      </c>
      <c r="AO1732" s="395">
        <v>866</v>
      </c>
      <c r="AP1732" s="395">
        <v>595</v>
      </c>
    </row>
    <row r="1733" spans="1:42">
      <c r="A1733" s="395">
        <v>15</v>
      </c>
      <c r="B1733" s="395">
        <v>94</v>
      </c>
      <c r="C1733" s="395">
        <v>2023</v>
      </c>
      <c r="D1733" s="395">
        <v>10</v>
      </c>
      <c r="E1733" s="395">
        <v>99</v>
      </c>
      <c r="F1733" s="395">
        <v>99</v>
      </c>
      <c r="G1733" s="395">
        <v>99</v>
      </c>
      <c r="H1733" s="395">
        <v>99</v>
      </c>
      <c r="I1733" s="395">
        <v>99</v>
      </c>
      <c r="J1733" s="395">
        <v>999</v>
      </c>
      <c r="K1733" s="395">
        <v>0</v>
      </c>
      <c r="L1733" s="395"/>
      <c r="M1733" s="395">
        <v>99</v>
      </c>
      <c r="N1733" s="395">
        <v>99</v>
      </c>
      <c r="O1733" s="395">
        <v>99</v>
      </c>
      <c r="P1733" s="395">
        <v>99</v>
      </c>
      <c r="Q1733" s="395">
        <v>1198</v>
      </c>
      <c r="R1733" s="395">
        <v>110464</v>
      </c>
      <c r="S1733" s="395">
        <v>109309</v>
      </c>
      <c r="T1733" s="395">
        <v>4.2072168308227118</v>
      </c>
      <c r="U1733" s="395">
        <v>60.545627532957035</v>
      </c>
      <c r="V1733" s="395">
        <v>90.950600079549247</v>
      </c>
      <c r="W1733" s="395">
        <v>83.581529151305574</v>
      </c>
      <c r="X1733" s="395">
        <v>2.3346972769409042</v>
      </c>
      <c r="Y1733" s="395">
        <v>4.6693945538818085</v>
      </c>
      <c r="Z1733" s="395"/>
      <c r="AA1733" s="395">
        <v>9.2476983351244488</v>
      </c>
      <c r="AB1733" s="395">
        <v>2.5384250872766505</v>
      </c>
      <c r="AC1733" s="395">
        <v>-30.559986057846722</v>
      </c>
      <c r="AD1733" s="395">
        <v>87.56976154236429</v>
      </c>
      <c r="AE1733" s="395">
        <v>87.710943167970498</v>
      </c>
      <c r="AF1733" s="395">
        <v>1490</v>
      </c>
      <c r="AG1733" s="395">
        <v>0</v>
      </c>
      <c r="AH1733" s="395">
        <v>0</v>
      </c>
      <c r="AI1733" s="395">
        <v>483</v>
      </c>
      <c r="AJ1733" s="395">
        <v>5230</v>
      </c>
      <c r="AK1733" s="395">
        <v>1583</v>
      </c>
      <c r="AL1733" s="395">
        <v>8696</v>
      </c>
      <c r="AM1733" s="395">
        <v>3</v>
      </c>
      <c r="AN1733" s="395">
        <v>1348</v>
      </c>
      <c r="AO1733" s="395">
        <v>955</v>
      </c>
      <c r="AP1733" s="395">
        <v>639</v>
      </c>
    </row>
    <row r="1734" spans="1:42">
      <c r="A1734" s="395">
        <v>15</v>
      </c>
      <c r="B1734" s="395">
        <v>95</v>
      </c>
      <c r="C1734" s="395">
        <v>2023</v>
      </c>
      <c r="D1734" s="395">
        <v>11</v>
      </c>
      <c r="E1734" s="395">
        <v>99</v>
      </c>
      <c r="F1734" s="395">
        <v>99</v>
      </c>
      <c r="G1734" s="395">
        <v>99</v>
      </c>
      <c r="H1734" s="395">
        <v>99</v>
      </c>
      <c r="I1734" s="395">
        <v>99</v>
      </c>
      <c r="J1734" s="395">
        <v>999</v>
      </c>
      <c r="K1734" s="395">
        <v>0</v>
      </c>
      <c r="L1734" s="395"/>
      <c r="M1734" s="395">
        <v>99</v>
      </c>
      <c r="N1734" s="395">
        <v>99</v>
      </c>
      <c r="O1734" s="395">
        <v>99</v>
      </c>
      <c r="P1734" s="395">
        <v>99</v>
      </c>
      <c r="Q1734" s="395">
        <v>1139</v>
      </c>
      <c r="R1734" s="395">
        <v>120709</v>
      </c>
      <c r="S1734" s="395">
        <v>120014</v>
      </c>
      <c r="T1734" s="395">
        <v>3.895807272034399</v>
      </c>
      <c r="U1734" s="395">
        <v>60.711666972186578</v>
      </c>
      <c r="V1734" s="395">
        <v>90.432456950084827</v>
      </c>
      <c r="W1734" s="395">
        <v>83.195632176245454</v>
      </c>
      <c r="X1734" s="395">
        <v>2.4132417632488048</v>
      </c>
      <c r="Y1734" s="395">
        <v>4.8264835264976096</v>
      </c>
      <c r="Z1734" s="395"/>
      <c r="AA1734" s="395">
        <v>9.3791820466120015</v>
      </c>
      <c r="AB1734" s="395">
        <v>2.4886673398189432</v>
      </c>
      <c r="AC1734" s="395">
        <v>-31.126305853040449</v>
      </c>
      <c r="AD1734" s="395">
        <v>86.400303487964251</v>
      </c>
      <c r="AE1734" s="395">
        <v>86.075396100666211</v>
      </c>
      <c r="AF1734" s="395">
        <v>1734</v>
      </c>
      <c r="AG1734" s="395">
        <v>0</v>
      </c>
      <c r="AH1734" s="395">
        <v>0</v>
      </c>
      <c r="AI1734" s="395">
        <v>682</v>
      </c>
      <c r="AJ1734" s="395">
        <v>5910</v>
      </c>
      <c r="AK1734" s="395">
        <v>2060</v>
      </c>
      <c r="AL1734" s="395">
        <v>9835</v>
      </c>
      <c r="AM1734" s="395">
        <v>10</v>
      </c>
      <c r="AN1734" s="395">
        <v>1505</v>
      </c>
      <c r="AO1734" s="395">
        <v>1136</v>
      </c>
      <c r="AP1734" s="395">
        <v>608</v>
      </c>
    </row>
    <row r="1735" spans="1:42">
      <c r="A1735" s="395">
        <v>15</v>
      </c>
      <c r="B1735" s="395">
        <v>96</v>
      </c>
      <c r="C1735" s="395">
        <v>2023</v>
      </c>
      <c r="D1735" s="395">
        <v>12</v>
      </c>
      <c r="E1735" s="395">
        <v>99</v>
      </c>
      <c r="F1735" s="395">
        <v>99</v>
      </c>
      <c r="G1735" s="395">
        <v>99</v>
      </c>
      <c r="H1735" s="395">
        <v>99</v>
      </c>
      <c r="I1735" s="395">
        <v>99</v>
      </c>
      <c r="J1735" s="395">
        <v>999</v>
      </c>
      <c r="K1735" s="395">
        <v>0</v>
      </c>
      <c r="L1735" s="395"/>
      <c r="M1735" s="395">
        <v>99</v>
      </c>
      <c r="N1735" s="395">
        <v>99</v>
      </c>
      <c r="O1735" s="395">
        <v>99</v>
      </c>
      <c r="P1735" s="395">
        <v>99</v>
      </c>
      <c r="Q1735" s="395">
        <v>1002</v>
      </c>
      <c r="R1735" s="395">
        <v>97717</v>
      </c>
      <c r="S1735" s="395">
        <v>96857</v>
      </c>
      <c r="T1735" s="395">
        <v>3.5678438756818163</v>
      </c>
      <c r="U1735" s="395">
        <v>60.875579462506579</v>
      </c>
      <c r="V1735" s="395">
        <v>86.980891768479239</v>
      </c>
      <c r="W1735" s="395">
        <v>79.942502865048894</v>
      </c>
      <c r="X1735" s="395">
        <v>1.9065259883131904</v>
      </c>
      <c r="Y1735" s="395">
        <v>3.8130519766263808</v>
      </c>
      <c r="Z1735" s="395"/>
      <c r="AA1735" s="395">
        <v>9.4398925673203369</v>
      </c>
      <c r="AB1735" s="395">
        <v>2.439148869326031</v>
      </c>
      <c r="AC1735" s="395">
        <v>-31.797459627139744</v>
      </c>
      <c r="AD1735" s="395">
        <v>88.278285693636406</v>
      </c>
      <c r="AE1735" s="395">
        <v>87.909839999273061</v>
      </c>
      <c r="AF1735" s="395">
        <v>1305</v>
      </c>
      <c r="AG1735" s="395">
        <v>0</v>
      </c>
      <c r="AH1735" s="395">
        <v>0</v>
      </c>
      <c r="AI1735" s="395">
        <v>582</v>
      </c>
      <c r="AJ1735" s="395">
        <v>5008</v>
      </c>
      <c r="AK1735" s="395">
        <v>1398</v>
      </c>
      <c r="AL1735" s="395">
        <v>7264</v>
      </c>
      <c r="AM1735" s="395">
        <v>2</v>
      </c>
      <c r="AN1735" s="395">
        <v>1261</v>
      </c>
      <c r="AO1735" s="395">
        <v>901</v>
      </c>
      <c r="AP1735" s="395">
        <v>563</v>
      </c>
    </row>
    <row r="1736" spans="1:42">
      <c r="A1736" s="395">
        <v>15</v>
      </c>
      <c r="B1736" s="395">
        <v>97</v>
      </c>
      <c r="C1736" s="395">
        <v>2023</v>
      </c>
      <c r="D1736" s="395">
        <v>1</v>
      </c>
      <c r="E1736" s="395">
        <v>99</v>
      </c>
      <c r="F1736" s="395">
        <v>99</v>
      </c>
      <c r="G1736" s="395">
        <v>99</v>
      </c>
      <c r="H1736" s="395">
        <v>99</v>
      </c>
      <c r="I1736" s="395">
        <v>99</v>
      </c>
      <c r="J1736" s="395">
        <v>999</v>
      </c>
      <c r="K1736" s="395">
        <v>1</v>
      </c>
      <c r="L1736" s="395"/>
      <c r="M1736" s="395">
        <v>99</v>
      </c>
      <c r="N1736" s="395">
        <v>99</v>
      </c>
      <c r="O1736" s="395">
        <v>99</v>
      </c>
      <c r="P1736" s="395">
        <v>99</v>
      </c>
      <c r="Q1736" s="395">
        <v>137</v>
      </c>
      <c r="R1736" s="395">
        <v>8337</v>
      </c>
      <c r="S1736" s="395">
        <v>8329</v>
      </c>
      <c r="T1736" s="395">
        <v>3.8272759985606322</v>
      </c>
      <c r="U1736" s="395">
        <v>60.893024372673793</v>
      </c>
      <c r="V1736" s="395">
        <v>92.995339158160618</v>
      </c>
      <c r="W1736" s="395">
        <v>85.789722655780892</v>
      </c>
      <c r="X1736" s="395">
        <v>0</v>
      </c>
      <c r="Y1736" s="395">
        <v>0</v>
      </c>
      <c r="Z1736" s="395"/>
      <c r="AA1736" s="395">
        <v>9.3756531465560506</v>
      </c>
      <c r="AB1736" s="395">
        <v>2.6534248266810936</v>
      </c>
      <c r="AC1736" s="395">
        <v>-35.713662787561589</v>
      </c>
      <c r="AD1736" s="395">
        <v>6.3619367392880308</v>
      </c>
      <c r="AE1736" s="395">
        <v>6.4082634029000474</v>
      </c>
      <c r="AF1736" s="395">
        <v>146</v>
      </c>
      <c r="AG1736" s="395">
        <v>0</v>
      </c>
      <c r="AH1736" s="395">
        <v>0</v>
      </c>
      <c r="AI1736" s="395">
        <v>56</v>
      </c>
      <c r="AJ1736" s="395">
        <v>477</v>
      </c>
      <c r="AK1736" s="395">
        <v>113</v>
      </c>
      <c r="AL1736" s="395">
        <v>591</v>
      </c>
      <c r="AM1736" s="395">
        <v>0</v>
      </c>
      <c r="AN1736" s="395">
        <v>278</v>
      </c>
      <c r="AO1736" s="395">
        <v>96</v>
      </c>
      <c r="AP1736" s="395">
        <v>67</v>
      </c>
    </row>
    <row r="1737" spans="1:42">
      <c r="A1737" s="395">
        <v>15</v>
      </c>
      <c r="B1737" s="395">
        <v>98</v>
      </c>
      <c r="C1737" s="395">
        <v>2023</v>
      </c>
      <c r="D1737" s="395">
        <v>2</v>
      </c>
      <c r="E1737" s="395">
        <v>99</v>
      </c>
      <c r="F1737" s="395">
        <v>99</v>
      </c>
      <c r="G1737" s="395">
        <v>99</v>
      </c>
      <c r="H1737" s="395">
        <v>99</v>
      </c>
      <c r="I1737" s="395">
        <v>99</v>
      </c>
      <c r="J1737" s="395">
        <v>999</v>
      </c>
      <c r="K1737" s="395">
        <v>1</v>
      </c>
      <c r="L1737" s="395"/>
      <c r="M1737" s="395">
        <v>99</v>
      </c>
      <c r="N1737" s="395">
        <v>99</v>
      </c>
      <c r="O1737" s="395">
        <v>99</v>
      </c>
      <c r="P1737" s="395">
        <v>99</v>
      </c>
      <c r="Q1737" s="395">
        <v>123</v>
      </c>
      <c r="R1737" s="395">
        <v>5940</v>
      </c>
      <c r="S1737" s="395">
        <v>5927</v>
      </c>
      <c r="T1737" s="395">
        <v>3.954545454545455</v>
      </c>
      <c r="U1737" s="395">
        <v>60.708959001181043</v>
      </c>
      <c r="V1737" s="395">
        <v>92.890130754808027</v>
      </c>
      <c r="W1737" s="395">
        <v>85.6341150666441</v>
      </c>
      <c r="X1737" s="395">
        <v>0</v>
      </c>
      <c r="Y1737" s="395">
        <v>0</v>
      </c>
      <c r="Z1737" s="395"/>
      <c r="AA1737" s="395">
        <v>8.0942118132837013</v>
      </c>
      <c r="AB1737" s="395">
        <v>2.7102637615184122</v>
      </c>
      <c r="AC1737" s="395">
        <v>-26.984519170482073</v>
      </c>
      <c r="AD1737" s="395">
        <v>5.3886837640953988</v>
      </c>
      <c r="AE1737" s="395">
        <v>5.4663886608504679</v>
      </c>
      <c r="AF1737" s="395">
        <v>129</v>
      </c>
      <c r="AG1737" s="395">
        <v>0</v>
      </c>
      <c r="AH1737" s="395">
        <v>0</v>
      </c>
      <c r="AI1737" s="395">
        <v>42</v>
      </c>
      <c r="AJ1737" s="395">
        <v>357</v>
      </c>
      <c r="AK1737" s="395">
        <v>136</v>
      </c>
      <c r="AL1737" s="395">
        <v>602</v>
      </c>
      <c r="AM1737" s="395">
        <v>0</v>
      </c>
      <c r="AN1737" s="395">
        <v>198</v>
      </c>
      <c r="AO1737" s="395">
        <v>74</v>
      </c>
      <c r="AP1737" s="395">
        <v>56</v>
      </c>
    </row>
    <row r="1738" spans="1:42">
      <c r="A1738" s="395">
        <v>15</v>
      </c>
      <c r="B1738" s="395">
        <v>99</v>
      </c>
      <c r="C1738" s="395">
        <v>2023</v>
      </c>
      <c r="D1738" s="395">
        <v>3</v>
      </c>
      <c r="E1738" s="395">
        <v>99</v>
      </c>
      <c r="F1738" s="395">
        <v>99</v>
      </c>
      <c r="G1738" s="395">
        <v>99</v>
      </c>
      <c r="H1738" s="395">
        <v>99</v>
      </c>
      <c r="I1738" s="395">
        <v>99</v>
      </c>
      <c r="J1738" s="395">
        <v>999</v>
      </c>
      <c r="K1738" s="395">
        <v>1</v>
      </c>
      <c r="L1738" s="395"/>
      <c r="M1738" s="395">
        <v>99</v>
      </c>
      <c r="N1738" s="395">
        <v>99</v>
      </c>
      <c r="O1738" s="395">
        <v>99</v>
      </c>
      <c r="P1738" s="395">
        <v>99</v>
      </c>
      <c r="Q1738" s="395">
        <v>128</v>
      </c>
      <c r="R1738" s="395">
        <v>7659</v>
      </c>
      <c r="S1738" s="395">
        <v>7654</v>
      </c>
      <c r="T1738" s="395">
        <v>3.6106541323932642</v>
      </c>
      <c r="U1738" s="395">
        <v>61.005356676247693</v>
      </c>
      <c r="V1738" s="395">
        <v>91.480233534834397</v>
      </c>
      <c r="W1738" s="395">
        <v>84.395048340736622</v>
      </c>
      <c r="X1738" s="395">
        <v>0</v>
      </c>
      <c r="Y1738" s="395">
        <v>0</v>
      </c>
      <c r="Z1738" s="395"/>
      <c r="AA1738" s="395">
        <v>8.003359484815185</v>
      </c>
      <c r="AB1738" s="395">
        <v>2.6913516025763191</v>
      </c>
      <c r="AC1738" s="395">
        <v>-30.289982915425529</v>
      </c>
      <c r="AD1738" s="395">
        <v>5.7651052683081048</v>
      </c>
      <c r="AE1738" s="395">
        <v>5.7921849063980977</v>
      </c>
      <c r="AF1738" s="395">
        <v>149</v>
      </c>
      <c r="AG1738" s="395">
        <v>0</v>
      </c>
      <c r="AH1738" s="395">
        <v>0</v>
      </c>
      <c r="AI1738" s="395">
        <v>45</v>
      </c>
      <c r="AJ1738" s="395">
        <v>469</v>
      </c>
      <c r="AK1738" s="395">
        <v>147</v>
      </c>
      <c r="AL1738" s="395">
        <v>562</v>
      </c>
      <c r="AM1738" s="395">
        <v>0</v>
      </c>
      <c r="AN1738" s="395">
        <v>219</v>
      </c>
      <c r="AO1738" s="395">
        <v>93</v>
      </c>
      <c r="AP1738" s="395">
        <v>59</v>
      </c>
    </row>
    <row r="1739" spans="1:42">
      <c r="A1739" s="395">
        <v>15</v>
      </c>
      <c r="B1739" s="395">
        <v>100</v>
      </c>
      <c r="C1739" s="395">
        <v>2023</v>
      </c>
      <c r="D1739" s="395">
        <v>4</v>
      </c>
      <c r="E1739" s="395">
        <v>99</v>
      </c>
      <c r="F1739" s="395">
        <v>99</v>
      </c>
      <c r="G1739" s="395">
        <v>99</v>
      </c>
      <c r="H1739" s="395">
        <v>99</v>
      </c>
      <c r="I1739" s="395">
        <v>99</v>
      </c>
      <c r="J1739" s="395">
        <v>999</v>
      </c>
      <c r="K1739" s="395">
        <v>1</v>
      </c>
      <c r="L1739" s="395"/>
      <c r="M1739" s="395">
        <v>99</v>
      </c>
      <c r="N1739" s="395">
        <v>99</v>
      </c>
      <c r="O1739" s="395">
        <v>99</v>
      </c>
      <c r="P1739" s="395">
        <v>99</v>
      </c>
      <c r="Q1739" s="395">
        <v>109</v>
      </c>
      <c r="R1739" s="395">
        <v>6007</v>
      </c>
      <c r="S1739" s="395">
        <v>5990</v>
      </c>
      <c r="T1739" s="395">
        <v>3.6214416514066929</v>
      </c>
      <c r="U1739" s="395">
        <v>60.963606010016719</v>
      </c>
      <c r="V1739" s="395">
        <v>92.87532308271112</v>
      </c>
      <c r="W1739" s="395">
        <v>85.642387312187012</v>
      </c>
      <c r="X1739" s="395">
        <v>0</v>
      </c>
      <c r="Y1739" s="395">
        <v>0</v>
      </c>
      <c r="Z1739" s="395"/>
      <c r="AA1739" s="395">
        <v>8.6514237671558494</v>
      </c>
      <c r="AB1739" s="395">
        <v>2.7267323791447193</v>
      </c>
      <c r="AC1739" s="395">
        <v>-29.917779692700087</v>
      </c>
      <c r="AD1739" s="395">
        <v>5.6893628709167192</v>
      </c>
      <c r="AE1739" s="395">
        <v>5.6958516043602678</v>
      </c>
      <c r="AF1739" s="395">
        <v>95</v>
      </c>
      <c r="AG1739" s="395">
        <v>0</v>
      </c>
      <c r="AH1739" s="395">
        <v>0</v>
      </c>
      <c r="AI1739" s="395">
        <v>38</v>
      </c>
      <c r="AJ1739" s="395">
        <v>380</v>
      </c>
      <c r="AK1739" s="395">
        <v>111</v>
      </c>
      <c r="AL1739" s="395">
        <v>344</v>
      </c>
      <c r="AM1739" s="395">
        <v>0</v>
      </c>
      <c r="AN1739" s="395">
        <v>116</v>
      </c>
      <c r="AO1739" s="395">
        <v>44</v>
      </c>
      <c r="AP1739" s="395">
        <v>55</v>
      </c>
    </row>
    <row r="1740" spans="1:42">
      <c r="A1740" s="395">
        <v>15</v>
      </c>
      <c r="B1740" s="395">
        <v>101</v>
      </c>
      <c r="C1740" s="395">
        <v>2023</v>
      </c>
      <c r="D1740" s="395">
        <v>5</v>
      </c>
      <c r="E1740" s="395">
        <v>99</v>
      </c>
      <c r="F1740" s="395">
        <v>99</v>
      </c>
      <c r="G1740" s="395">
        <v>99</v>
      </c>
      <c r="H1740" s="395">
        <v>99</v>
      </c>
      <c r="I1740" s="395">
        <v>99</v>
      </c>
      <c r="J1740" s="395">
        <v>999</v>
      </c>
      <c r="K1740" s="395">
        <v>1</v>
      </c>
      <c r="L1740" s="395"/>
      <c r="M1740" s="395">
        <v>99</v>
      </c>
      <c r="N1740" s="395">
        <v>99</v>
      </c>
      <c r="O1740" s="395">
        <v>99</v>
      </c>
      <c r="P1740" s="395">
        <v>99</v>
      </c>
      <c r="Q1740" s="395">
        <v>140</v>
      </c>
      <c r="R1740" s="395">
        <v>7382</v>
      </c>
      <c r="S1740" s="395">
        <v>7377</v>
      </c>
      <c r="T1740" s="395">
        <v>3.9199403955567593</v>
      </c>
      <c r="U1740" s="395">
        <v>60.832452216348123</v>
      </c>
      <c r="V1740" s="395">
        <v>92.92007558851374</v>
      </c>
      <c r="W1740" s="395">
        <v>85.719357462383215</v>
      </c>
      <c r="X1740" s="395">
        <v>0</v>
      </c>
      <c r="Y1740" s="395">
        <v>0</v>
      </c>
      <c r="Z1740" s="395"/>
      <c r="AA1740" s="395">
        <v>7.9848768856829571</v>
      </c>
      <c r="AB1740" s="395">
        <v>2.7750830500331598</v>
      </c>
      <c r="AC1740" s="395">
        <v>-31.054027508510796</v>
      </c>
      <c r="AD1740" s="395">
        <v>5.910422905090555</v>
      </c>
      <c r="AE1740" s="395">
        <v>5.9970885154797324</v>
      </c>
      <c r="AF1740" s="395">
        <v>151</v>
      </c>
      <c r="AG1740" s="395">
        <v>0</v>
      </c>
      <c r="AH1740" s="395">
        <v>0</v>
      </c>
      <c r="AI1740" s="395">
        <v>38</v>
      </c>
      <c r="AJ1740" s="395">
        <v>539</v>
      </c>
      <c r="AK1740" s="395">
        <v>92</v>
      </c>
      <c r="AL1740" s="395">
        <v>709</v>
      </c>
      <c r="AM1740" s="395">
        <v>0</v>
      </c>
      <c r="AN1740" s="395">
        <v>162</v>
      </c>
      <c r="AO1740" s="395">
        <v>91</v>
      </c>
      <c r="AP1740" s="395">
        <v>69</v>
      </c>
    </row>
    <row r="1741" spans="1:42">
      <c r="A1741" s="395">
        <v>15</v>
      </c>
      <c r="B1741" s="395">
        <v>102</v>
      </c>
      <c r="C1741" s="395">
        <v>2023</v>
      </c>
      <c r="D1741" s="395">
        <v>6</v>
      </c>
      <c r="E1741" s="395">
        <v>99</v>
      </c>
      <c r="F1741" s="395">
        <v>99</v>
      </c>
      <c r="G1741" s="395">
        <v>99</v>
      </c>
      <c r="H1741" s="395">
        <v>99</v>
      </c>
      <c r="I1741" s="395">
        <v>99</v>
      </c>
      <c r="J1741" s="395">
        <v>999</v>
      </c>
      <c r="K1741" s="395">
        <v>1</v>
      </c>
      <c r="L1741" s="395"/>
      <c r="M1741" s="395">
        <v>99</v>
      </c>
      <c r="N1741" s="395">
        <v>99</v>
      </c>
      <c r="O1741" s="395">
        <v>99</v>
      </c>
      <c r="P1741" s="395">
        <v>99</v>
      </c>
      <c r="Q1741" s="395">
        <v>139</v>
      </c>
      <c r="R1741" s="395">
        <v>7162</v>
      </c>
      <c r="S1741" s="395">
        <v>7145</v>
      </c>
      <c r="T1741" s="395">
        <v>4.106394861770454</v>
      </c>
      <c r="U1741" s="395">
        <v>60.722883135059483</v>
      </c>
      <c r="V1741" s="395">
        <v>91.456935617039505</v>
      </c>
      <c r="W1741" s="395">
        <v>84.250972708187589</v>
      </c>
      <c r="X1741" s="395">
        <v>1.3962580284836637E-2</v>
      </c>
      <c r="Y1741" s="395">
        <v>2.7925160569673275E-2</v>
      </c>
      <c r="Z1741" s="395"/>
      <c r="AA1741" s="395">
        <v>8.7154203706924616</v>
      </c>
      <c r="AB1741" s="395">
        <v>2.8537799472002776</v>
      </c>
      <c r="AC1741" s="395">
        <v>-28.85469021089563</v>
      </c>
      <c r="AD1741" s="395">
        <v>5.521675776943419</v>
      </c>
      <c r="AE1741" s="395">
        <v>5.5318367241540631</v>
      </c>
      <c r="AF1741" s="395">
        <v>94</v>
      </c>
      <c r="AG1741" s="395">
        <v>0</v>
      </c>
      <c r="AH1741" s="395">
        <v>0</v>
      </c>
      <c r="AI1741" s="395">
        <v>69</v>
      </c>
      <c r="AJ1741" s="395">
        <v>526</v>
      </c>
      <c r="AK1741" s="395">
        <v>137</v>
      </c>
      <c r="AL1741" s="395">
        <v>757</v>
      </c>
      <c r="AM1741" s="395">
        <v>0</v>
      </c>
      <c r="AN1741" s="395">
        <v>214</v>
      </c>
      <c r="AO1741" s="395">
        <v>61</v>
      </c>
      <c r="AP1741" s="395">
        <v>67</v>
      </c>
    </row>
    <row r="1742" spans="1:42">
      <c r="A1742" s="395">
        <v>15</v>
      </c>
      <c r="B1742" s="395">
        <v>103</v>
      </c>
      <c r="C1742" s="395">
        <v>2023</v>
      </c>
      <c r="D1742" s="395">
        <v>7</v>
      </c>
      <c r="E1742" s="395">
        <v>99</v>
      </c>
      <c r="F1742" s="395">
        <v>99</v>
      </c>
      <c r="G1742" s="395">
        <v>99</v>
      </c>
      <c r="H1742" s="395">
        <v>99</v>
      </c>
      <c r="I1742" s="395">
        <v>99</v>
      </c>
      <c r="J1742" s="395">
        <v>999</v>
      </c>
      <c r="K1742" s="395">
        <v>1</v>
      </c>
      <c r="L1742" s="395"/>
      <c r="M1742" s="395">
        <v>99</v>
      </c>
      <c r="N1742" s="395">
        <v>99</v>
      </c>
      <c r="O1742" s="395">
        <v>99</v>
      </c>
      <c r="P1742" s="395">
        <v>99</v>
      </c>
      <c r="Q1742" s="395">
        <v>104</v>
      </c>
      <c r="R1742" s="395">
        <v>7016</v>
      </c>
      <c r="S1742" s="395">
        <v>7006</v>
      </c>
      <c r="T1742" s="395">
        <v>3.8657354618015969</v>
      </c>
      <c r="U1742" s="395">
        <v>60.801741364544682</v>
      </c>
      <c r="V1742" s="395">
        <v>91.023883258707983</v>
      </c>
      <c r="W1742" s="395">
        <v>83.931059092206652</v>
      </c>
      <c r="X1742" s="395">
        <v>0</v>
      </c>
      <c r="Y1742" s="395">
        <v>0</v>
      </c>
      <c r="Z1742" s="395"/>
      <c r="AA1742" s="395">
        <v>8.1156684180161509</v>
      </c>
      <c r="AB1742" s="395">
        <v>2.6895091957208361</v>
      </c>
      <c r="AC1742" s="395">
        <v>-27.381672184192919</v>
      </c>
      <c r="AD1742" s="395">
        <v>5.7675550367459687</v>
      </c>
      <c r="AE1742" s="395">
        <v>5.8047829292469331</v>
      </c>
      <c r="AF1742" s="395">
        <v>85</v>
      </c>
      <c r="AG1742" s="395">
        <v>0</v>
      </c>
      <c r="AH1742" s="395">
        <v>0</v>
      </c>
      <c r="AI1742" s="395">
        <v>34</v>
      </c>
      <c r="AJ1742" s="395">
        <v>500</v>
      </c>
      <c r="AK1742" s="395">
        <v>139</v>
      </c>
      <c r="AL1742" s="395">
        <v>722</v>
      </c>
      <c r="AM1742" s="395">
        <v>0</v>
      </c>
      <c r="AN1742" s="395">
        <v>164</v>
      </c>
      <c r="AO1742" s="395">
        <v>31</v>
      </c>
      <c r="AP1742" s="395">
        <v>46</v>
      </c>
    </row>
    <row r="1743" spans="1:42">
      <c r="A1743" s="395">
        <v>15</v>
      </c>
      <c r="B1743" s="395">
        <v>104</v>
      </c>
      <c r="C1743" s="395">
        <v>2023</v>
      </c>
      <c r="D1743" s="395">
        <v>8</v>
      </c>
      <c r="E1743" s="395">
        <v>99</v>
      </c>
      <c r="F1743" s="395">
        <v>99</v>
      </c>
      <c r="G1743" s="395">
        <v>99</v>
      </c>
      <c r="H1743" s="395">
        <v>99</v>
      </c>
      <c r="I1743" s="395">
        <v>99</v>
      </c>
      <c r="J1743" s="395">
        <v>999</v>
      </c>
      <c r="K1743" s="395">
        <v>1</v>
      </c>
      <c r="L1743" s="395"/>
      <c r="M1743" s="395">
        <v>99</v>
      </c>
      <c r="N1743" s="395">
        <v>99</v>
      </c>
      <c r="O1743" s="395">
        <v>99</v>
      </c>
      <c r="P1743" s="395">
        <v>99</v>
      </c>
      <c r="Q1743" s="395">
        <v>128</v>
      </c>
      <c r="R1743" s="395">
        <v>6783</v>
      </c>
      <c r="S1743" s="395">
        <v>6762</v>
      </c>
      <c r="T1743" s="395">
        <v>3.9516438154209057</v>
      </c>
      <c r="U1743" s="395">
        <v>60.773439810706897</v>
      </c>
      <c r="V1743" s="395">
        <v>91.151623869671027</v>
      </c>
      <c r="W1743" s="395">
        <v>83.970896184560658</v>
      </c>
      <c r="X1743" s="395">
        <v>0</v>
      </c>
      <c r="Y1743" s="395">
        <v>0</v>
      </c>
      <c r="Z1743" s="395"/>
      <c r="AA1743" s="395">
        <v>8.3395189616227867</v>
      </c>
      <c r="AB1743" s="395">
        <v>2.6457208420451641</v>
      </c>
      <c r="AC1743" s="395">
        <v>-32.539579508651464</v>
      </c>
      <c r="AD1743" s="395">
        <v>5.2296400237465592</v>
      </c>
      <c r="AE1743" s="395">
        <v>5.2534475694161742</v>
      </c>
      <c r="AF1743" s="395">
        <v>148</v>
      </c>
      <c r="AG1743" s="395">
        <v>0</v>
      </c>
      <c r="AH1743" s="395">
        <v>0</v>
      </c>
      <c r="AI1743" s="395">
        <v>28</v>
      </c>
      <c r="AJ1743" s="395">
        <v>486</v>
      </c>
      <c r="AK1743" s="395">
        <v>132</v>
      </c>
      <c r="AL1743" s="395">
        <v>607</v>
      </c>
      <c r="AM1743" s="395">
        <v>0</v>
      </c>
      <c r="AN1743" s="395">
        <v>103</v>
      </c>
      <c r="AO1743" s="395">
        <v>45</v>
      </c>
      <c r="AP1743" s="395">
        <v>62</v>
      </c>
    </row>
    <row r="1744" spans="1:42">
      <c r="A1744" s="395">
        <v>15</v>
      </c>
      <c r="B1744" s="395">
        <v>105</v>
      </c>
      <c r="C1744" s="395">
        <v>2023</v>
      </c>
      <c r="D1744" s="395">
        <v>9</v>
      </c>
      <c r="E1744" s="395">
        <v>99</v>
      </c>
      <c r="F1744" s="395">
        <v>99</v>
      </c>
      <c r="G1744" s="395">
        <v>99</v>
      </c>
      <c r="H1744" s="395">
        <v>99</v>
      </c>
      <c r="I1744" s="395">
        <v>99</v>
      </c>
      <c r="J1744" s="395">
        <v>999</v>
      </c>
      <c r="K1744" s="395">
        <v>1</v>
      </c>
      <c r="L1744" s="395"/>
      <c r="M1744" s="395">
        <v>99</v>
      </c>
      <c r="N1744" s="395">
        <v>99</v>
      </c>
      <c r="O1744" s="395">
        <v>99</v>
      </c>
      <c r="P1744" s="395">
        <v>99</v>
      </c>
      <c r="Q1744" s="395">
        <v>113</v>
      </c>
      <c r="R1744" s="395">
        <v>5273</v>
      </c>
      <c r="S1744" s="395">
        <v>5264</v>
      </c>
      <c r="T1744" s="395">
        <v>3.7272899677602882</v>
      </c>
      <c r="U1744" s="395">
        <v>60.883928571428562</v>
      </c>
      <c r="V1744" s="395">
        <v>90.13203607899456</v>
      </c>
      <c r="W1744" s="395">
        <v>83.088886778115494</v>
      </c>
      <c r="X1744" s="395">
        <v>1.8964536317087055E-2</v>
      </c>
      <c r="Y1744" s="395">
        <v>3.792907263417411E-2</v>
      </c>
      <c r="Z1744" s="395"/>
      <c r="AA1744" s="395">
        <v>8.7304455824284553</v>
      </c>
      <c r="AB1744" s="395">
        <v>2.7088339230860927</v>
      </c>
      <c r="AC1744" s="395">
        <v>-35.959329477001717</v>
      </c>
      <c r="AD1744" s="395">
        <v>4.3792043850178564</v>
      </c>
      <c r="AE1744" s="395">
        <v>4.3807790705242384</v>
      </c>
      <c r="AF1744" s="395">
        <v>119</v>
      </c>
      <c r="AG1744" s="395">
        <v>0</v>
      </c>
      <c r="AH1744" s="395">
        <v>0</v>
      </c>
      <c r="AI1744" s="395">
        <v>39</v>
      </c>
      <c r="AJ1744" s="395">
        <v>445</v>
      </c>
      <c r="AK1744" s="395">
        <v>62</v>
      </c>
      <c r="AL1744" s="395">
        <v>694</v>
      </c>
      <c r="AM1744" s="395">
        <v>0</v>
      </c>
      <c r="AN1744" s="395">
        <v>64</v>
      </c>
      <c r="AO1744" s="395">
        <v>29</v>
      </c>
      <c r="AP1744" s="395">
        <v>52</v>
      </c>
    </row>
    <row r="1745" spans="1:42">
      <c r="A1745" s="395">
        <v>15</v>
      </c>
      <c r="B1745" s="395">
        <v>106</v>
      </c>
      <c r="C1745" s="395">
        <v>2023</v>
      </c>
      <c r="D1745" s="395">
        <v>10</v>
      </c>
      <c r="E1745" s="395">
        <v>99</v>
      </c>
      <c r="F1745" s="395">
        <v>99</v>
      </c>
      <c r="G1745" s="395">
        <v>99</v>
      </c>
      <c r="H1745" s="395">
        <v>99</v>
      </c>
      <c r="I1745" s="395">
        <v>99</v>
      </c>
      <c r="J1745" s="395">
        <v>999</v>
      </c>
      <c r="K1745" s="395">
        <v>1</v>
      </c>
      <c r="L1745" s="395"/>
      <c r="M1745" s="395">
        <v>99</v>
      </c>
      <c r="N1745" s="395">
        <v>99</v>
      </c>
      <c r="O1745" s="395">
        <v>99</v>
      </c>
      <c r="P1745" s="395">
        <v>99</v>
      </c>
      <c r="Q1745" s="395">
        <v>121</v>
      </c>
      <c r="R1745" s="395">
        <v>7427</v>
      </c>
      <c r="S1745" s="395">
        <v>7424</v>
      </c>
      <c r="T1745" s="395">
        <v>3.7674700417395992</v>
      </c>
      <c r="U1745" s="395">
        <v>60.87176724137931</v>
      </c>
      <c r="V1745" s="395">
        <v>90.603678853625723</v>
      </c>
      <c r="W1745" s="395">
        <v>83.599986530172444</v>
      </c>
      <c r="X1745" s="395">
        <v>0</v>
      </c>
      <c r="Y1745" s="395">
        <v>0</v>
      </c>
      <c r="Z1745" s="395"/>
      <c r="AA1745" s="395">
        <v>7.8932858478648988</v>
      </c>
      <c r="AB1745" s="395">
        <v>2.6326838078337911</v>
      </c>
      <c r="AC1745" s="395">
        <v>-28.057895551565345</v>
      </c>
      <c r="AD1745" s="395">
        <v>5.8877156265854884</v>
      </c>
      <c r="AE1745" s="395">
        <v>5.9584283052608704</v>
      </c>
      <c r="AF1745" s="395">
        <v>166</v>
      </c>
      <c r="AG1745" s="395">
        <v>0</v>
      </c>
      <c r="AH1745" s="395">
        <v>0</v>
      </c>
      <c r="AI1745" s="395">
        <v>56</v>
      </c>
      <c r="AJ1745" s="395">
        <v>487</v>
      </c>
      <c r="AK1745" s="395">
        <v>172</v>
      </c>
      <c r="AL1745" s="395">
        <v>602</v>
      </c>
      <c r="AM1745" s="395">
        <v>1</v>
      </c>
      <c r="AN1745" s="395">
        <v>126</v>
      </c>
      <c r="AO1745" s="395">
        <v>69</v>
      </c>
      <c r="AP1745" s="395">
        <v>66</v>
      </c>
    </row>
    <row r="1746" spans="1:42">
      <c r="A1746" s="395">
        <v>15</v>
      </c>
      <c r="B1746" s="395">
        <v>107</v>
      </c>
      <c r="C1746" s="395">
        <v>2023</v>
      </c>
      <c r="D1746" s="395">
        <v>11</v>
      </c>
      <c r="E1746" s="395">
        <v>99</v>
      </c>
      <c r="F1746" s="395">
        <v>99</v>
      </c>
      <c r="G1746" s="395">
        <v>99</v>
      </c>
      <c r="H1746" s="395">
        <v>99</v>
      </c>
      <c r="I1746" s="395">
        <v>99</v>
      </c>
      <c r="J1746" s="395">
        <v>999</v>
      </c>
      <c r="K1746" s="395">
        <v>1</v>
      </c>
      <c r="L1746" s="395"/>
      <c r="M1746" s="395">
        <v>99</v>
      </c>
      <c r="N1746" s="395">
        <v>99</v>
      </c>
      <c r="O1746" s="395">
        <v>99</v>
      </c>
      <c r="P1746" s="395">
        <v>99</v>
      </c>
      <c r="Q1746" s="395">
        <v>120</v>
      </c>
      <c r="R1746" s="395">
        <v>8401</v>
      </c>
      <c r="S1746" s="395">
        <v>8383</v>
      </c>
      <c r="T1746" s="395">
        <v>3.6130222592548513</v>
      </c>
      <c r="U1746" s="395">
        <v>61.042109030180121</v>
      </c>
      <c r="V1746" s="395">
        <v>90.910937874191873</v>
      </c>
      <c r="W1746" s="395">
        <v>83.782149588452995</v>
      </c>
      <c r="X1746" s="395">
        <v>0</v>
      </c>
      <c r="Y1746" s="395">
        <v>0</v>
      </c>
      <c r="Z1746" s="395"/>
      <c r="AA1746" s="395">
        <v>9.509513274250077</v>
      </c>
      <c r="AB1746" s="395">
        <v>2.7205996313040881</v>
      </c>
      <c r="AC1746" s="395">
        <v>-35.955920645709824</v>
      </c>
      <c r="AD1746" s="395">
        <v>6.0132131788216947</v>
      </c>
      <c r="AE1746" s="395">
        <v>6.0547687106157824</v>
      </c>
      <c r="AF1746" s="395">
        <v>122</v>
      </c>
      <c r="AG1746" s="395">
        <v>0</v>
      </c>
      <c r="AH1746" s="395">
        <v>0</v>
      </c>
      <c r="AI1746" s="395">
        <v>61</v>
      </c>
      <c r="AJ1746" s="395">
        <v>442</v>
      </c>
      <c r="AK1746" s="395">
        <v>85</v>
      </c>
      <c r="AL1746" s="395">
        <v>1025</v>
      </c>
      <c r="AM1746" s="395">
        <v>1</v>
      </c>
      <c r="AN1746" s="395">
        <v>206</v>
      </c>
      <c r="AO1746" s="395">
        <v>124</v>
      </c>
      <c r="AP1746" s="395">
        <v>53</v>
      </c>
    </row>
    <row r="1747" spans="1:42">
      <c r="A1747" s="395">
        <v>15</v>
      </c>
      <c r="B1747" s="395">
        <v>108</v>
      </c>
      <c r="C1747" s="395">
        <v>2023</v>
      </c>
      <c r="D1747" s="395">
        <v>12</v>
      </c>
      <c r="E1747" s="395">
        <v>99</v>
      </c>
      <c r="F1747" s="395">
        <v>99</v>
      </c>
      <c r="G1747" s="395">
        <v>99</v>
      </c>
      <c r="H1747" s="395">
        <v>99</v>
      </c>
      <c r="I1747" s="395">
        <v>99</v>
      </c>
      <c r="J1747" s="395">
        <v>999</v>
      </c>
      <c r="K1747" s="395">
        <v>1</v>
      </c>
      <c r="L1747" s="395"/>
      <c r="M1747" s="395">
        <v>99</v>
      </c>
      <c r="N1747" s="395">
        <v>99</v>
      </c>
      <c r="O1747" s="395">
        <v>99</v>
      </c>
      <c r="P1747" s="395">
        <v>99</v>
      </c>
      <c r="Q1747" s="395">
        <v>109</v>
      </c>
      <c r="R1747" s="395">
        <v>6158</v>
      </c>
      <c r="S1747" s="395">
        <v>6153</v>
      </c>
      <c r="T1747" s="395">
        <v>4.2094835985709658</v>
      </c>
      <c r="U1747" s="395">
        <v>60.635949943117183</v>
      </c>
      <c r="V1747" s="395">
        <v>89.867899089645988</v>
      </c>
      <c r="W1747" s="395">
        <v>82.906302616609722</v>
      </c>
      <c r="X1747" s="395">
        <v>0</v>
      </c>
      <c r="Y1747" s="395">
        <v>0</v>
      </c>
      <c r="Z1747" s="395"/>
      <c r="AA1747" s="395">
        <v>8.5451778422898261</v>
      </c>
      <c r="AB1747" s="395">
        <v>2.690507594966761</v>
      </c>
      <c r="AC1747" s="395">
        <v>-35.502438042498973</v>
      </c>
      <c r="AD1747" s="395">
        <v>5.5631843312976557</v>
      </c>
      <c r="AE1747" s="395">
        <v>5.7916618522263699</v>
      </c>
      <c r="AF1747" s="395">
        <v>76</v>
      </c>
      <c r="AG1747" s="395">
        <v>0</v>
      </c>
      <c r="AH1747" s="395">
        <v>0</v>
      </c>
      <c r="AI1747" s="395">
        <v>38</v>
      </c>
      <c r="AJ1747" s="395">
        <v>284</v>
      </c>
      <c r="AK1747" s="395">
        <v>57</v>
      </c>
      <c r="AL1747" s="395">
        <v>625</v>
      </c>
      <c r="AM1747" s="395">
        <v>0</v>
      </c>
      <c r="AN1747" s="395">
        <v>146</v>
      </c>
      <c r="AO1747" s="395">
        <v>52</v>
      </c>
      <c r="AP1747" s="395">
        <v>51</v>
      </c>
    </row>
    <row r="1748" spans="1:42">
      <c r="A1748" s="395">
        <v>15</v>
      </c>
      <c r="B1748" s="395">
        <v>109</v>
      </c>
      <c r="C1748" s="395">
        <v>2023</v>
      </c>
      <c r="D1748" s="395">
        <v>1</v>
      </c>
      <c r="E1748" s="395">
        <v>99</v>
      </c>
      <c r="F1748" s="395">
        <v>99</v>
      </c>
      <c r="G1748" s="395">
        <v>99</v>
      </c>
      <c r="H1748" s="395">
        <v>99</v>
      </c>
      <c r="I1748" s="395">
        <v>99</v>
      </c>
      <c r="J1748" s="395">
        <v>999</v>
      </c>
      <c r="K1748" s="395">
        <v>3</v>
      </c>
      <c r="L1748" s="395"/>
      <c r="M1748" s="395">
        <v>99</v>
      </c>
      <c r="N1748" s="395">
        <v>99</v>
      </c>
      <c r="O1748" s="395">
        <v>99</v>
      </c>
      <c r="P1748" s="395">
        <v>99</v>
      </c>
      <c r="Q1748" s="395">
        <v>90</v>
      </c>
      <c r="R1748" s="395">
        <v>2889</v>
      </c>
      <c r="S1748" s="395">
        <v>2888</v>
      </c>
      <c r="T1748" s="395">
        <v>4.3610245759778472</v>
      </c>
      <c r="U1748" s="395">
        <v>60.364958448753491</v>
      </c>
      <c r="V1748" s="395">
        <v>93.23306662905226</v>
      </c>
      <c r="W1748" s="395">
        <v>86.048026315789414</v>
      </c>
      <c r="X1748" s="395">
        <v>3.4614053305642101E-2</v>
      </c>
      <c r="Y1748" s="395">
        <v>6.9228106611284201E-2</v>
      </c>
      <c r="Z1748" s="395"/>
      <c r="AA1748" s="395">
        <v>8.4682752585915111</v>
      </c>
      <c r="AB1748" s="395">
        <v>2.4318504771934819</v>
      </c>
      <c r="AC1748" s="395">
        <v>-33.298473656181471</v>
      </c>
      <c r="AD1748" s="395">
        <v>2.2045862108436034</v>
      </c>
      <c r="AE1748" s="395">
        <v>2.2286934200780495</v>
      </c>
      <c r="AF1748" s="395">
        <v>40</v>
      </c>
      <c r="AG1748" s="395">
        <v>0</v>
      </c>
      <c r="AH1748" s="395">
        <v>0</v>
      </c>
      <c r="AI1748" s="395">
        <v>4</v>
      </c>
      <c r="AJ1748" s="395">
        <v>152</v>
      </c>
      <c r="AK1748" s="395">
        <v>24</v>
      </c>
      <c r="AL1748" s="395">
        <v>321</v>
      </c>
      <c r="AM1748" s="395">
        <v>0</v>
      </c>
      <c r="AN1748" s="395">
        <v>63</v>
      </c>
      <c r="AO1748" s="395">
        <v>14</v>
      </c>
      <c r="AP1748" s="395">
        <v>40</v>
      </c>
    </row>
    <row r="1749" spans="1:42">
      <c r="A1749" s="395">
        <v>15</v>
      </c>
      <c r="B1749" s="395">
        <v>110</v>
      </c>
      <c r="C1749" s="395">
        <v>2023</v>
      </c>
      <c r="D1749" s="395">
        <v>2</v>
      </c>
      <c r="E1749" s="395">
        <v>99</v>
      </c>
      <c r="F1749" s="395">
        <v>99</v>
      </c>
      <c r="G1749" s="395">
        <v>99</v>
      </c>
      <c r="H1749" s="395">
        <v>99</v>
      </c>
      <c r="I1749" s="395">
        <v>99</v>
      </c>
      <c r="J1749" s="395">
        <v>999</v>
      </c>
      <c r="K1749" s="395">
        <v>3</v>
      </c>
      <c r="L1749" s="395"/>
      <c r="M1749" s="395">
        <v>99</v>
      </c>
      <c r="N1749" s="395">
        <v>99</v>
      </c>
      <c r="O1749" s="395">
        <v>99</v>
      </c>
      <c r="P1749" s="395">
        <v>99</v>
      </c>
      <c r="Q1749" s="395">
        <v>91</v>
      </c>
      <c r="R1749" s="395">
        <v>2611</v>
      </c>
      <c r="S1749" s="395">
        <v>2608</v>
      </c>
      <c r="T1749" s="395">
        <v>4.1271543469934908</v>
      </c>
      <c r="U1749" s="395">
        <v>60.651457055214706</v>
      </c>
      <c r="V1749" s="395">
        <v>91.010450385180377</v>
      </c>
      <c r="W1749" s="395">
        <v>83.959624233128721</v>
      </c>
      <c r="X1749" s="395">
        <v>0</v>
      </c>
      <c r="Y1749" s="395">
        <v>0</v>
      </c>
      <c r="Z1749" s="395"/>
      <c r="AA1749" s="395">
        <v>9.1964095594522171</v>
      </c>
      <c r="AB1749" s="395">
        <v>2.4426061008904743</v>
      </c>
      <c r="AC1749" s="395">
        <v>-30.352466503048245</v>
      </c>
      <c r="AD1749" s="395">
        <v>2.3686621730729103</v>
      </c>
      <c r="AE1749" s="395">
        <v>2.3582879870055957</v>
      </c>
      <c r="AF1749" s="395">
        <v>30</v>
      </c>
      <c r="AG1749" s="395">
        <v>0</v>
      </c>
      <c r="AH1749" s="395">
        <v>0</v>
      </c>
      <c r="AI1749" s="395">
        <v>17</v>
      </c>
      <c r="AJ1749" s="395">
        <v>95</v>
      </c>
      <c r="AK1749" s="395">
        <v>26</v>
      </c>
      <c r="AL1749" s="395">
        <v>217</v>
      </c>
      <c r="AM1749" s="395">
        <v>0</v>
      </c>
      <c r="AN1749" s="395">
        <v>68</v>
      </c>
      <c r="AO1749" s="395">
        <v>28</v>
      </c>
      <c r="AP1749" s="395">
        <v>47</v>
      </c>
    </row>
    <row r="1750" spans="1:42">
      <c r="A1750" s="395">
        <v>15</v>
      </c>
      <c r="B1750" s="395">
        <v>111</v>
      </c>
      <c r="C1750" s="395">
        <v>2023</v>
      </c>
      <c r="D1750" s="395">
        <v>3</v>
      </c>
      <c r="E1750" s="395">
        <v>99</v>
      </c>
      <c r="F1750" s="395">
        <v>99</v>
      </c>
      <c r="G1750" s="395">
        <v>99</v>
      </c>
      <c r="H1750" s="395">
        <v>99</v>
      </c>
      <c r="I1750" s="395">
        <v>99</v>
      </c>
      <c r="J1750" s="395">
        <v>999</v>
      </c>
      <c r="K1750" s="395">
        <v>3</v>
      </c>
      <c r="L1750" s="395"/>
      <c r="M1750" s="395">
        <v>99</v>
      </c>
      <c r="N1750" s="395">
        <v>99</v>
      </c>
      <c r="O1750" s="395">
        <v>99</v>
      </c>
      <c r="P1750" s="395">
        <v>99</v>
      </c>
      <c r="Q1750" s="395">
        <v>86</v>
      </c>
      <c r="R1750" s="395">
        <v>1893</v>
      </c>
      <c r="S1750" s="395">
        <v>1891</v>
      </c>
      <c r="T1750" s="395">
        <v>3.1209720021130476</v>
      </c>
      <c r="U1750" s="395">
        <v>61.104706504494978</v>
      </c>
      <c r="V1750" s="395">
        <v>90.162444790371097</v>
      </c>
      <c r="W1750" s="395">
        <v>83.193495505023748</v>
      </c>
      <c r="X1750" s="395">
        <v>0</v>
      </c>
      <c r="Y1750" s="395">
        <v>0</v>
      </c>
      <c r="Z1750" s="395"/>
      <c r="AA1750" s="395">
        <v>9.0647751250107582</v>
      </c>
      <c r="AB1750" s="395">
        <v>2.3160247074080873</v>
      </c>
      <c r="AC1750" s="395">
        <v>-34.357866517873767</v>
      </c>
      <c r="AD1750" s="395">
        <v>1.4249045923628729</v>
      </c>
      <c r="AE1750" s="395">
        <v>1.4106455218044629</v>
      </c>
      <c r="AF1750" s="395">
        <v>27</v>
      </c>
      <c r="AG1750" s="395">
        <v>0</v>
      </c>
      <c r="AH1750" s="395">
        <v>0</v>
      </c>
      <c r="AI1750" s="395">
        <v>7</v>
      </c>
      <c r="AJ1750" s="395">
        <v>90</v>
      </c>
      <c r="AK1750" s="395">
        <v>15</v>
      </c>
      <c r="AL1750" s="395">
        <v>164</v>
      </c>
      <c r="AM1750" s="395">
        <v>0</v>
      </c>
      <c r="AN1750" s="395">
        <v>40</v>
      </c>
      <c r="AO1750" s="395">
        <v>14</v>
      </c>
      <c r="AP1750" s="395">
        <v>44</v>
      </c>
    </row>
    <row r="1751" spans="1:42">
      <c r="A1751" s="395">
        <v>15</v>
      </c>
      <c r="B1751" s="395">
        <v>112</v>
      </c>
      <c r="C1751" s="395">
        <v>2023</v>
      </c>
      <c r="D1751" s="395">
        <v>4</v>
      </c>
      <c r="E1751" s="395">
        <v>99</v>
      </c>
      <c r="F1751" s="395">
        <v>99</v>
      </c>
      <c r="G1751" s="395">
        <v>99</v>
      </c>
      <c r="H1751" s="395">
        <v>99</v>
      </c>
      <c r="I1751" s="395">
        <v>99</v>
      </c>
      <c r="J1751" s="395">
        <v>999</v>
      </c>
      <c r="K1751" s="395">
        <v>3</v>
      </c>
      <c r="L1751" s="395"/>
      <c r="M1751" s="395">
        <v>99</v>
      </c>
      <c r="N1751" s="395">
        <v>99</v>
      </c>
      <c r="O1751" s="395">
        <v>99</v>
      </c>
      <c r="P1751" s="395">
        <v>99</v>
      </c>
      <c r="Q1751" s="395">
        <v>74</v>
      </c>
      <c r="R1751" s="395">
        <v>2381</v>
      </c>
      <c r="S1751" s="395">
        <v>2380</v>
      </c>
      <c r="T1751" s="395">
        <v>4.3784124317513644</v>
      </c>
      <c r="U1751" s="395">
        <v>60.405882352941184</v>
      </c>
      <c r="V1751" s="395">
        <v>93.742545772371841</v>
      </c>
      <c r="W1751" s="395">
        <v>86.50945378151269</v>
      </c>
      <c r="X1751" s="395">
        <v>0</v>
      </c>
      <c r="Y1751" s="395">
        <v>0</v>
      </c>
      <c r="Z1751" s="395"/>
      <c r="AA1751" s="395">
        <v>8.9799402332305291</v>
      </c>
      <c r="AB1751" s="395">
        <v>2.5473596189340233</v>
      </c>
      <c r="AC1751" s="395">
        <v>-30.79070920895326</v>
      </c>
      <c r="AD1751" s="395">
        <v>2.2550978850761969</v>
      </c>
      <c r="AE1751" s="395">
        <v>2.2860388443125155</v>
      </c>
      <c r="AF1751" s="395">
        <v>28</v>
      </c>
      <c r="AG1751" s="395">
        <v>0</v>
      </c>
      <c r="AH1751" s="395">
        <v>0</v>
      </c>
      <c r="AI1751" s="395">
        <v>10</v>
      </c>
      <c r="AJ1751" s="395">
        <v>100</v>
      </c>
      <c r="AK1751" s="395">
        <v>43</v>
      </c>
      <c r="AL1751" s="395">
        <v>118</v>
      </c>
      <c r="AM1751" s="395">
        <v>0</v>
      </c>
      <c r="AN1751" s="395">
        <v>33</v>
      </c>
      <c r="AO1751" s="395">
        <v>9</v>
      </c>
      <c r="AP1751" s="395">
        <v>38</v>
      </c>
    </row>
    <row r="1752" spans="1:42">
      <c r="A1752" s="395">
        <v>15</v>
      </c>
      <c r="B1752" s="395">
        <v>113</v>
      </c>
      <c r="C1752" s="395">
        <v>2023</v>
      </c>
      <c r="D1752" s="395">
        <v>5</v>
      </c>
      <c r="E1752" s="395">
        <v>99</v>
      </c>
      <c r="F1752" s="395">
        <v>99</v>
      </c>
      <c r="G1752" s="395">
        <v>99</v>
      </c>
      <c r="H1752" s="395">
        <v>99</v>
      </c>
      <c r="I1752" s="395">
        <v>99</v>
      </c>
      <c r="J1752" s="395">
        <v>999</v>
      </c>
      <c r="K1752" s="395">
        <v>3</v>
      </c>
      <c r="L1752" s="395"/>
      <c r="M1752" s="395">
        <v>99</v>
      </c>
      <c r="N1752" s="395">
        <v>99</v>
      </c>
      <c r="O1752" s="395">
        <v>99</v>
      </c>
      <c r="P1752" s="395">
        <v>99</v>
      </c>
      <c r="Q1752" s="395">
        <v>97</v>
      </c>
      <c r="R1752" s="395">
        <v>2925</v>
      </c>
      <c r="S1752" s="395">
        <v>2923</v>
      </c>
      <c r="T1752" s="395">
        <v>5.0208547008546995</v>
      </c>
      <c r="U1752" s="395">
        <v>60.184057475196717</v>
      </c>
      <c r="V1752" s="395">
        <v>93.584004619839988</v>
      </c>
      <c r="W1752" s="395">
        <v>86.356209373930852</v>
      </c>
      <c r="X1752" s="395">
        <v>0</v>
      </c>
      <c r="Y1752" s="395">
        <v>0</v>
      </c>
      <c r="Z1752" s="395"/>
      <c r="AA1752" s="395">
        <v>8.4043448434517813</v>
      </c>
      <c r="AB1752" s="395">
        <v>2.7900032358806794</v>
      </c>
      <c r="AC1752" s="395">
        <v>-33.489780407152153</v>
      </c>
      <c r="AD1752" s="395">
        <v>2.3419109993754903</v>
      </c>
      <c r="AE1752" s="395">
        <v>2.3938898012080605</v>
      </c>
      <c r="AF1752" s="395">
        <v>41</v>
      </c>
      <c r="AG1752" s="395">
        <v>0</v>
      </c>
      <c r="AH1752" s="395">
        <v>0</v>
      </c>
      <c r="AI1752" s="395">
        <v>17</v>
      </c>
      <c r="AJ1752" s="395">
        <v>130</v>
      </c>
      <c r="AK1752" s="395">
        <v>37</v>
      </c>
      <c r="AL1752" s="395">
        <v>169</v>
      </c>
      <c r="AM1752" s="395">
        <v>0</v>
      </c>
      <c r="AN1752" s="395">
        <v>34</v>
      </c>
      <c r="AO1752" s="395">
        <v>18</v>
      </c>
      <c r="AP1752" s="395">
        <v>49</v>
      </c>
    </row>
    <row r="1753" spans="1:42">
      <c r="A1753" s="395">
        <v>15</v>
      </c>
      <c r="B1753" s="395">
        <v>114</v>
      </c>
      <c r="C1753" s="395">
        <v>2023</v>
      </c>
      <c r="D1753" s="395">
        <v>6</v>
      </c>
      <c r="E1753" s="395">
        <v>99</v>
      </c>
      <c r="F1753" s="395">
        <v>99</v>
      </c>
      <c r="G1753" s="395">
        <v>99</v>
      </c>
      <c r="H1753" s="395">
        <v>99</v>
      </c>
      <c r="I1753" s="395">
        <v>99</v>
      </c>
      <c r="J1753" s="395">
        <v>999</v>
      </c>
      <c r="K1753" s="395">
        <v>3</v>
      </c>
      <c r="L1753" s="395"/>
      <c r="M1753" s="395">
        <v>99</v>
      </c>
      <c r="N1753" s="395">
        <v>99</v>
      </c>
      <c r="O1753" s="395">
        <v>99</v>
      </c>
      <c r="P1753" s="395">
        <v>99</v>
      </c>
      <c r="Q1753" s="395">
        <v>82</v>
      </c>
      <c r="R1753" s="395">
        <v>1889</v>
      </c>
      <c r="S1753" s="395">
        <v>1889</v>
      </c>
      <c r="T1753" s="395">
        <v>3.5849655902593973</v>
      </c>
      <c r="U1753" s="395">
        <v>60.882477501323443</v>
      </c>
      <c r="V1753" s="395">
        <v>92.183061311223682</v>
      </c>
      <c r="W1753" s="395">
        <v>85.084965590259458</v>
      </c>
      <c r="X1753" s="395">
        <v>0</v>
      </c>
      <c r="Y1753" s="395">
        <v>0</v>
      </c>
      <c r="Z1753" s="395"/>
      <c r="AA1753" s="395">
        <v>9.3352940326424516</v>
      </c>
      <c r="AB1753" s="395">
        <v>2.4514243226724859</v>
      </c>
      <c r="AC1753" s="395">
        <v>-36.270605175494161</v>
      </c>
      <c r="AD1753" s="395">
        <v>1.4563593329581286</v>
      </c>
      <c r="AE1753" s="395">
        <v>1.4769880509763962</v>
      </c>
      <c r="AF1753" s="395">
        <v>29</v>
      </c>
      <c r="AG1753" s="395">
        <v>0</v>
      </c>
      <c r="AH1753" s="395">
        <v>0</v>
      </c>
      <c r="AI1753" s="395">
        <v>21</v>
      </c>
      <c r="AJ1753" s="395">
        <v>87</v>
      </c>
      <c r="AK1753" s="395">
        <v>17</v>
      </c>
      <c r="AL1753" s="395">
        <v>151</v>
      </c>
      <c r="AM1753" s="395">
        <v>0</v>
      </c>
      <c r="AN1753" s="395">
        <v>52</v>
      </c>
      <c r="AO1753" s="395">
        <v>15</v>
      </c>
      <c r="AP1753" s="395">
        <v>39</v>
      </c>
    </row>
    <row r="1754" spans="1:42">
      <c r="A1754" s="395">
        <v>15</v>
      </c>
      <c r="B1754" s="395">
        <v>115</v>
      </c>
      <c r="C1754" s="395">
        <v>2023</v>
      </c>
      <c r="D1754" s="395">
        <v>7</v>
      </c>
      <c r="E1754" s="395">
        <v>99</v>
      </c>
      <c r="F1754" s="395">
        <v>99</v>
      </c>
      <c r="G1754" s="395">
        <v>99</v>
      </c>
      <c r="H1754" s="395">
        <v>99</v>
      </c>
      <c r="I1754" s="395">
        <v>99</v>
      </c>
      <c r="J1754" s="395">
        <v>999</v>
      </c>
      <c r="K1754" s="395">
        <v>3</v>
      </c>
      <c r="L1754" s="395"/>
      <c r="M1754" s="395">
        <v>99</v>
      </c>
      <c r="N1754" s="395">
        <v>99</v>
      </c>
      <c r="O1754" s="395">
        <v>99</v>
      </c>
      <c r="P1754" s="395">
        <v>99</v>
      </c>
      <c r="Q1754" s="395">
        <v>61</v>
      </c>
      <c r="R1754" s="395">
        <v>2506</v>
      </c>
      <c r="S1754" s="395">
        <v>2503</v>
      </c>
      <c r="T1754" s="395">
        <v>4.0359138068635279</v>
      </c>
      <c r="U1754" s="395">
        <v>60.662405113863358</v>
      </c>
      <c r="V1754" s="395">
        <v>91.26335504653359</v>
      </c>
      <c r="W1754" s="395">
        <v>84.194766280463497</v>
      </c>
      <c r="X1754" s="395">
        <v>0</v>
      </c>
      <c r="Y1754" s="395">
        <v>0</v>
      </c>
      <c r="Z1754" s="395"/>
      <c r="AA1754" s="395">
        <v>9.0203038484000633</v>
      </c>
      <c r="AB1754" s="395">
        <v>2.5562573396631403</v>
      </c>
      <c r="AC1754" s="395">
        <v>-40.634733594058957</v>
      </c>
      <c r="AD1754" s="395">
        <v>2.0600759581079529</v>
      </c>
      <c r="AE1754" s="395">
        <v>2.0803628647923049</v>
      </c>
      <c r="AF1754" s="395">
        <v>12</v>
      </c>
      <c r="AG1754" s="395">
        <v>0</v>
      </c>
      <c r="AH1754" s="395">
        <v>0</v>
      </c>
      <c r="AI1754" s="395">
        <v>23</v>
      </c>
      <c r="AJ1754" s="395">
        <v>82</v>
      </c>
      <c r="AK1754" s="395">
        <v>21</v>
      </c>
      <c r="AL1754" s="395">
        <v>252</v>
      </c>
      <c r="AM1754" s="395">
        <v>0</v>
      </c>
      <c r="AN1754" s="395">
        <v>53</v>
      </c>
      <c r="AO1754" s="395">
        <v>15</v>
      </c>
      <c r="AP1754" s="395">
        <v>27</v>
      </c>
    </row>
    <row r="1755" spans="1:42">
      <c r="A1755" s="395">
        <v>15</v>
      </c>
      <c r="B1755" s="395">
        <v>116</v>
      </c>
      <c r="C1755" s="395">
        <v>2023</v>
      </c>
      <c r="D1755" s="395">
        <v>8</v>
      </c>
      <c r="E1755" s="395">
        <v>99</v>
      </c>
      <c r="F1755" s="395">
        <v>99</v>
      </c>
      <c r="G1755" s="395">
        <v>99</v>
      </c>
      <c r="H1755" s="395">
        <v>99</v>
      </c>
      <c r="I1755" s="395">
        <v>99</v>
      </c>
      <c r="J1755" s="395">
        <v>999</v>
      </c>
      <c r="K1755" s="395">
        <v>3</v>
      </c>
      <c r="L1755" s="395"/>
      <c r="M1755" s="395">
        <v>99</v>
      </c>
      <c r="N1755" s="395">
        <v>99</v>
      </c>
      <c r="O1755" s="395">
        <v>99</v>
      </c>
      <c r="P1755" s="395">
        <v>99</v>
      </c>
      <c r="Q1755" s="395">
        <v>87</v>
      </c>
      <c r="R1755" s="395">
        <v>2981</v>
      </c>
      <c r="S1755" s="395">
        <v>2976</v>
      </c>
      <c r="T1755" s="395">
        <v>4.5565246561556521</v>
      </c>
      <c r="U1755" s="395">
        <v>60.446236559139777</v>
      </c>
      <c r="V1755" s="395">
        <v>93.12251715420733</v>
      </c>
      <c r="W1755" s="395">
        <v>85.894354838709518</v>
      </c>
      <c r="X1755" s="395">
        <v>0</v>
      </c>
      <c r="Y1755" s="395">
        <v>0</v>
      </c>
      <c r="Z1755" s="395"/>
      <c r="AA1755" s="395">
        <v>8.2939985339145288</v>
      </c>
      <c r="AB1755" s="395">
        <v>2.5318799229110298</v>
      </c>
      <c r="AC1755" s="395">
        <v>-28.62696374047318</v>
      </c>
      <c r="AD1755" s="395">
        <v>2.2983277179402166</v>
      </c>
      <c r="AE1755" s="395">
        <v>2.3650373103071445</v>
      </c>
      <c r="AF1755" s="395">
        <v>27</v>
      </c>
      <c r="AG1755" s="395">
        <v>0</v>
      </c>
      <c r="AH1755" s="395">
        <v>0</v>
      </c>
      <c r="AI1755" s="395">
        <v>10</v>
      </c>
      <c r="AJ1755" s="395">
        <v>90</v>
      </c>
      <c r="AK1755" s="395">
        <v>15</v>
      </c>
      <c r="AL1755" s="395">
        <v>220</v>
      </c>
      <c r="AM1755" s="395">
        <v>0</v>
      </c>
      <c r="AN1755" s="395">
        <v>50</v>
      </c>
      <c r="AO1755" s="395">
        <v>12</v>
      </c>
      <c r="AP1755" s="395">
        <v>45</v>
      </c>
    </row>
    <row r="1756" spans="1:42">
      <c r="A1756" s="395">
        <v>15</v>
      </c>
      <c r="B1756" s="395">
        <v>117</v>
      </c>
      <c r="C1756" s="395">
        <v>2023</v>
      </c>
      <c r="D1756" s="395">
        <v>9</v>
      </c>
      <c r="E1756" s="395">
        <v>99</v>
      </c>
      <c r="F1756" s="395">
        <v>99</v>
      </c>
      <c r="G1756" s="395">
        <v>99</v>
      </c>
      <c r="H1756" s="395">
        <v>99</v>
      </c>
      <c r="I1756" s="395">
        <v>99</v>
      </c>
      <c r="J1756" s="395">
        <v>999</v>
      </c>
      <c r="K1756" s="395">
        <v>3</v>
      </c>
      <c r="L1756" s="395"/>
      <c r="M1756" s="395">
        <v>99</v>
      </c>
      <c r="N1756" s="395">
        <v>99</v>
      </c>
      <c r="O1756" s="395">
        <v>99</v>
      </c>
      <c r="P1756" s="395">
        <v>99</v>
      </c>
      <c r="Q1756" s="395">
        <v>89</v>
      </c>
      <c r="R1756" s="395">
        <v>2784</v>
      </c>
      <c r="S1756" s="395">
        <v>2783</v>
      </c>
      <c r="T1756" s="395">
        <v>3.863864942528735</v>
      </c>
      <c r="U1756" s="395">
        <v>60.740567732662605</v>
      </c>
      <c r="V1756" s="395">
        <v>91.294226010030641</v>
      </c>
      <c r="W1756" s="395">
        <v>84.250269493352505</v>
      </c>
      <c r="X1756" s="395">
        <v>3.5919540229885062E-2</v>
      </c>
      <c r="Y1756" s="395">
        <v>7.1839080459770124E-2</v>
      </c>
      <c r="Z1756" s="395"/>
      <c r="AA1756" s="395">
        <v>7.9293094280003276</v>
      </c>
      <c r="AB1756" s="395">
        <v>2.3740035565362807</v>
      </c>
      <c r="AC1756" s="395">
        <v>-27.525326212972633</v>
      </c>
      <c r="AD1756" s="395">
        <v>2.3121003238933642</v>
      </c>
      <c r="AE1756" s="395">
        <v>2.3484268424251158</v>
      </c>
      <c r="AF1756" s="395">
        <v>17</v>
      </c>
      <c r="AG1756" s="395">
        <v>0</v>
      </c>
      <c r="AH1756" s="395">
        <v>0</v>
      </c>
      <c r="AI1756" s="395">
        <v>2</v>
      </c>
      <c r="AJ1756" s="395">
        <v>113</v>
      </c>
      <c r="AK1756" s="395">
        <v>25</v>
      </c>
      <c r="AL1756" s="395">
        <v>430</v>
      </c>
      <c r="AM1756" s="395">
        <v>0</v>
      </c>
      <c r="AN1756" s="395">
        <v>51</v>
      </c>
      <c r="AO1756" s="395">
        <v>10</v>
      </c>
      <c r="AP1756" s="395">
        <v>46</v>
      </c>
    </row>
    <row r="1757" spans="1:42">
      <c r="A1757" s="395">
        <v>15</v>
      </c>
      <c r="B1757" s="395">
        <v>118</v>
      </c>
      <c r="C1757" s="395">
        <v>2023</v>
      </c>
      <c r="D1757" s="395">
        <v>10</v>
      </c>
      <c r="E1757" s="395">
        <v>99</v>
      </c>
      <c r="F1757" s="395">
        <v>99</v>
      </c>
      <c r="G1757" s="395">
        <v>99</v>
      </c>
      <c r="H1757" s="395">
        <v>99</v>
      </c>
      <c r="I1757" s="395">
        <v>99</v>
      </c>
      <c r="J1757" s="395">
        <v>999</v>
      </c>
      <c r="K1757" s="395">
        <v>3</v>
      </c>
      <c r="L1757" s="395"/>
      <c r="M1757" s="395">
        <v>99</v>
      </c>
      <c r="N1757" s="395">
        <v>99</v>
      </c>
      <c r="O1757" s="395">
        <v>99</v>
      </c>
      <c r="P1757" s="395">
        <v>99</v>
      </c>
      <c r="Q1757" s="395">
        <v>80</v>
      </c>
      <c r="R1757" s="395">
        <v>3155</v>
      </c>
      <c r="S1757" s="395">
        <v>2884</v>
      </c>
      <c r="T1757" s="395">
        <v>3.9134706814580031</v>
      </c>
      <c r="U1757" s="395">
        <v>60.575589459084611</v>
      </c>
      <c r="V1757" s="395">
        <v>91.514133343751908</v>
      </c>
      <c r="W1757" s="395">
        <v>82.942857142857051</v>
      </c>
      <c r="X1757" s="395">
        <v>0.79239302694136293</v>
      </c>
      <c r="Y1757" s="395">
        <v>1.5847860538827259</v>
      </c>
      <c r="Z1757" s="395"/>
      <c r="AA1757" s="395">
        <v>9.7245204406533983</v>
      </c>
      <c r="AB1757" s="395">
        <v>2.579291899968434</v>
      </c>
      <c r="AC1757" s="395">
        <v>-42.770085926563127</v>
      </c>
      <c r="AD1757" s="395">
        <v>2.5011098427194312</v>
      </c>
      <c r="AE1757" s="395">
        <v>2.2964753859036873</v>
      </c>
      <c r="AF1757" s="395">
        <v>25</v>
      </c>
      <c r="AG1757" s="395">
        <v>0</v>
      </c>
      <c r="AH1757" s="395">
        <v>0</v>
      </c>
      <c r="AI1757" s="395">
        <v>5</v>
      </c>
      <c r="AJ1757" s="395">
        <v>132</v>
      </c>
      <c r="AK1757" s="395">
        <v>118</v>
      </c>
      <c r="AL1757" s="395">
        <v>254</v>
      </c>
      <c r="AM1757" s="395">
        <v>1</v>
      </c>
      <c r="AN1757" s="395">
        <v>47</v>
      </c>
      <c r="AO1757" s="395">
        <v>20</v>
      </c>
      <c r="AP1757" s="395">
        <v>40</v>
      </c>
    </row>
    <row r="1758" spans="1:42">
      <c r="A1758" s="395">
        <v>15</v>
      </c>
      <c r="B1758" s="395">
        <v>119</v>
      </c>
      <c r="C1758" s="395">
        <v>2023</v>
      </c>
      <c r="D1758" s="395">
        <v>11</v>
      </c>
      <c r="E1758" s="395">
        <v>99</v>
      </c>
      <c r="F1758" s="395">
        <v>99</v>
      </c>
      <c r="G1758" s="395">
        <v>99</v>
      </c>
      <c r="H1758" s="395">
        <v>99</v>
      </c>
      <c r="I1758" s="395">
        <v>99</v>
      </c>
      <c r="J1758" s="395">
        <v>999</v>
      </c>
      <c r="K1758" s="395">
        <v>3</v>
      </c>
      <c r="L1758" s="395"/>
      <c r="M1758" s="395">
        <v>99</v>
      </c>
      <c r="N1758" s="395">
        <v>99</v>
      </c>
      <c r="O1758" s="395">
        <v>99</v>
      </c>
      <c r="P1758" s="395">
        <v>99</v>
      </c>
      <c r="Q1758" s="395">
        <v>85</v>
      </c>
      <c r="R1758" s="395">
        <v>2587</v>
      </c>
      <c r="S1758" s="395">
        <v>2586</v>
      </c>
      <c r="T1758" s="395">
        <v>4.7062234248163879</v>
      </c>
      <c r="U1758" s="395">
        <v>60.340680587780376</v>
      </c>
      <c r="V1758" s="395">
        <v>91.738601637788122</v>
      </c>
      <c r="W1758" s="395">
        <v>84.661813611755747</v>
      </c>
      <c r="X1758" s="395">
        <v>0.11596443757247776</v>
      </c>
      <c r="Y1758" s="395">
        <v>0.23192887514495553</v>
      </c>
      <c r="Z1758" s="395"/>
      <c r="AA1758" s="395">
        <v>8.5493183130121242</v>
      </c>
      <c r="AB1758" s="395">
        <v>2.5199022497097698</v>
      </c>
      <c r="AC1758" s="395">
        <v>-25.440340524268624</v>
      </c>
      <c r="AD1758" s="395">
        <v>1.85170604613876</v>
      </c>
      <c r="AE1758" s="395">
        <v>1.8873944826043887</v>
      </c>
      <c r="AF1758" s="395">
        <v>19</v>
      </c>
      <c r="AG1758" s="395">
        <v>1</v>
      </c>
      <c r="AH1758" s="395">
        <v>0</v>
      </c>
      <c r="AI1758" s="395">
        <v>11</v>
      </c>
      <c r="AJ1758" s="395">
        <v>52</v>
      </c>
      <c r="AK1758" s="395">
        <v>23</v>
      </c>
      <c r="AL1758" s="395">
        <v>158</v>
      </c>
      <c r="AM1758" s="395">
        <v>0</v>
      </c>
      <c r="AN1758" s="395">
        <v>28</v>
      </c>
      <c r="AO1758" s="395">
        <v>18</v>
      </c>
      <c r="AP1758" s="395">
        <v>41</v>
      </c>
    </row>
    <row r="1759" spans="1:42">
      <c r="A1759" s="395">
        <v>15</v>
      </c>
      <c r="B1759" s="395">
        <v>120</v>
      </c>
      <c r="C1759" s="395">
        <v>2023</v>
      </c>
      <c r="D1759" s="395">
        <v>12</v>
      </c>
      <c r="E1759" s="395">
        <v>99</v>
      </c>
      <c r="F1759" s="395">
        <v>99</v>
      </c>
      <c r="G1759" s="395">
        <v>99</v>
      </c>
      <c r="H1759" s="395">
        <v>99</v>
      </c>
      <c r="I1759" s="395">
        <v>99</v>
      </c>
      <c r="J1759" s="395">
        <v>999</v>
      </c>
      <c r="K1759" s="395">
        <v>3</v>
      </c>
      <c r="L1759" s="395"/>
      <c r="M1759" s="395">
        <v>99</v>
      </c>
      <c r="N1759" s="395">
        <v>99</v>
      </c>
      <c r="O1759" s="395">
        <v>99</v>
      </c>
      <c r="P1759" s="395">
        <v>99</v>
      </c>
      <c r="Q1759" s="395">
        <v>70</v>
      </c>
      <c r="R1759" s="395">
        <v>1506</v>
      </c>
      <c r="S1759" s="395">
        <v>1505</v>
      </c>
      <c r="T1759" s="395">
        <v>4.3559096945551126</v>
      </c>
      <c r="U1759" s="395">
        <v>60.538205980066451</v>
      </c>
      <c r="V1759" s="395">
        <v>88.688625491769997</v>
      </c>
      <c r="W1759" s="395">
        <v>81.839667774086493</v>
      </c>
      <c r="X1759" s="395">
        <v>0</v>
      </c>
      <c r="Y1759" s="395">
        <v>0</v>
      </c>
      <c r="Z1759" s="395"/>
      <c r="AA1759" s="395">
        <v>8.0140856823973881</v>
      </c>
      <c r="AB1759" s="395">
        <v>2.4161765402906856</v>
      </c>
      <c r="AC1759" s="395">
        <v>-30.096888078856743</v>
      </c>
      <c r="AD1759" s="395">
        <v>1.3605319264264801</v>
      </c>
      <c r="AE1759" s="395">
        <v>1.398392521690704</v>
      </c>
      <c r="AF1759" s="395">
        <v>15</v>
      </c>
      <c r="AG1759" s="395">
        <v>0</v>
      </c>
      <c r="AH1759" s="395">
        <v>0</v>
      </c>
      <c r="AI1759" s="395">
        <v>4</v>
      </c>
      <c r="AJ1759" s="395">
        <v>80</v>
      </c>
      <c r="AK1759" s="395">
        <v>20</v>
      </c>
      <c r="AL1759" s="395">
        <v>193</v>
      </c>
      <c r="AM1759" s="395">
        <v>0</v>
      </c>
      <c r="AN1759" s="395">
        <v>33</v>
      </c>
      <c r="AO1759" s="395">
        <v>9</v>
      </c>
      <c r="AP1759" s="395">
        <v>40</v>
      </c>
    </row>
    <row r="1760" spans="1:42">
      <c r="A1760" s="395">
        <v>15</v>
      </c>
      <c r="B1760" s="395">
        <v>121</v>
      </c>
      <c r="C1760" s="395">
        <v>2023</v>
      </c>
      <c r="D1760" s="395">
        <v>1</v>
      </c>
      <c r="E1760" s="395">
        <v>99</v>
      </c>
      <c r="F1760" s="395">
        <v>99</v>
      </c>
      <c r="G1760" s="395">
        <v>99</v>
      </c>
      <c r="H1760" s="395">
        <v>99</v>
      </c>
      <c r="I1760" s="395">
        <v>99</v>
      </c>
      <c r="J1760" s="395">
        <v>999</v>
      </c>
      <c r="K1760" s="395">
        <v>6</v>
      </c>
      <c r="L1760" s="395"/>
      <c r="M1760" s="395">
        <v>99</v>
      </c>
      <c r="N1760" s="395">
        <v>99</v>
      </c>
      <c r="O1760" s="395">
        <v>99</v>
      </c>
      <c r="P1760" s="395">
        <v>99</v>
      </c>
      <c r="Q1760" s="395">
        <v>44</v>
      </c>
      <c r="R1760" s="395">
        <v>7800</v>
      </c>
      <c r="S1760" s="395">
        <v>7799</v>
      </c>
      <c r="T1760" s="395">
        <v>4.63</v>
      </c>
      <c r="U1760" s="395">
        <v>60.401333504295422</v>
      </c>
      <c r="V1760" s="395">
        <v>93.254253642818981</v>
      </c>
      <c r="W1760" s="395">
        <v>86.069265290421882</v>
      </c>
      <c r="X1760" s="395">
        <v>0</v>
      </c>
      <c r="Y1760" s="395">
        <v>0</v>
      </c>
      <c r="Z1760" s="395"/>
      <c r="AA1760" s="395">
        <v>9.4129354957299878</v>
      </c>
      <c r="AB1760" s="395">
        <v>2.5691070593474845</v>
      </c>
      <c r="AC1760" s="395">
        <v>-28.124999288282105</v>
      </c>
      <c r="AD1760" s="395">
        <v>5.9521538402838718</v>
      </c>
      <c r="AE1760" s="395">
        <v>6.0200381669377814</v>
      </c>
      <c r="AF1760" s="395">
        <v>137</v>
      </c>
      <c r="AG1760" s="395">
        <v>0</v>
      </c>
      <c r="AH1760" s="395">
        <v>0</v>
      </c>
      <c r="AI1760" s="395">
        <v>52</v>
      </c>
      <c r="AJ1760" s="395">
        <v>212</v>
      </c>
      <c r="AK1760" s="395">
        <v>24</v>
      </c>
      <c r="AL1760" s="395">
        <v>231</v>
      </c>
      <c r="AM1760" s="395">
        <v>0</v>
      </c>
      <c r="AN1760" s="395">
        <v>188</v>
      </c>
      <c r="AO1760" s="395">
        <v>114</v>
      </c>
      <c r="AP1760" s="395">
        <v>17</v>
      </c>
    </row>
    <row r="1761" spans="1:42">
      <c r="A1761" s="395">
        <v>15</v>
      </c>
      <c r="B1761" s="395">
        <v>122</v>
      </c>
      <c r="C1761" s="395">
        <v>2023</v>
      </c>
      <c r="D1761" s="395">
        <v>2</v>
      </c>
      <c r="E1761" s="395">
        <v>99</v>
      </c>
      <c r="F1761" s="395">
        <v>99</v>
      </c>
      <c r="G1761" s="395">
        <v>99</v>
      </c>
      <c r="H1761" s="395">
        <v>99</v>
      </c>
      <c r="I1761" s="395">
        <v>99</v>
      </c>
      <c r="J1761" s="395">
        <v>999</v>
      </c>
      <c r="K1761" s="395">
        <v>6</v>
      </c>
      <c r="L1761" s="395"/>
      <c r="M1761" s="395">
        <v>99</v>
      </c>
      <c r="N1761" s="395">
        <v>99</v>
      </c>
      <c r="O1761" s="395">
        <v>99</v>
      </c>
      <c r="P1761" s="395">
        <v>99</v>
      </c>
      <c r="Q1761" s="395">
        <v>52</v>
      </c>
      <c r="R1761" s="395">
        <v>5253</v>
      </c>
      <c r="S1761" s="395">
        <v>5252</v>
      </c>
      <c r="T1761" s="395">
        <v>3.3207690843327624</v>
      </c>
      <c r="U1761" s="395">
        <v>61.094059405940591</v>
      </c>
      <c r="V1761" s="395">
        <v>91.163888244812327</v>
      </c>
      <c r="W1761" s="395">
        <v>84.136766945925345</v>
      </c>
      <c r="X1761" s="395">
        <v>0</v>
      </c>
      <c r="Y1761" s="395">
        <v>0</v>
      </c>
      <c r="Z1761" s="395"/>
      <c r="AA1761" s="395">
        <v>9.1245547868183614</v>
      </c>
      <c r="AB1761" s="395">
        <v>2.468674058998388</v>
      </c>
      <c r="AC1761" s="395">
        <v>-31.20883589857776</v>
      </c>
      <c r="AD1761" s="395">
        <v>4.7654471065308304</v>
      </c>
      <c r="AE1761" s="395">
        <v>4.7591490071885438</v>
      </c>
      <c r="AF1761" s="395">
        <v>74</v>
      </c>
      <c r="AG1761" s="395">
        <v>0</v>
      </c>
      <c r="AH1761" s="395">
        <v>0</v>
      </c>
      <c r="AI1761" s="395">
        <v>42</v>
      </c>
      <c r="AJ1761" s="395">
        <v>173</v>
      </c>
      <c r="AK1761" s="395">
        <v>35</v>
      </c>
      <c r="AL1761" s="395">
        <v>125</v>
      </c>
      <c r="AM1761" s="395">
        <v>0</v>
      </c>
      <c r="AN1761" s="395">
        <v>80</v>
      </c>
      <c r="AO1761" s="395">
        <v>84</v>
      </c>
      <c r="AP1761" s="395">
        <v>20</v>
      </c>
    </row>
    <row r="1762" spans="1:42">
      <c r="A1762" s="395">
        <v>15</v>
      </c>
      <c r="B1762" s="395">
        <v>123</v>
      </c>
      <c r="C1762" s="395">
        <v>2023</v>
      </c>
      <c r="D1762" s="395">
        <v>3</v>
      </c>
      <c r="E1762" s="395">
        <v>99</v>
      </c>
      <c r="F1762" s="395">
        <v>99</v>
      </c>
      <c r="G1762" s="395">
        <v>99</v>
      </c>
      <c r="H1762" s="395">
        <v>99</v>
      </c>
      <c r="I1762" s="395">
        <v>99</v>
      </c>
      <c r="J1762" s="395">
        <v>999</v>
      </c>
      <c r="K1762" s="395">
        <v>6</v>
      </c>
      <c r="L1762" s="395"/>
      <c r="M1762" s="395">
        <v>99</v>
      </c>
      <c r="N1762" s="395">
        <v>99</v>
      </c>
      <c r="O1762" s="395">
        <v>99</v>
      </c>
      <c r="P1762" s="395">
        <v>99</v>
      </c>
      <c r="Q1762" s="395">
        <v>45</v>
      </c>
      <c r="R1762" s="395">
        <v>7144</v>
      </c>
      <c r="S1762" s="395">
        <v>7136</v>
      </c>
      <c r="T1762" s="395">
        <v>3.5180571108622618</v>
      </c>
      <c r="U1762" s="395">
        <v>60.951653587443943</v>
      </c>
      <c r="V1762" s="395">
        <v>90.999415777174434</v>
      </c>
      <c r="W1762" s="395">
        <v>83.952424327354308</v>
      </c>
      <c r="X1762" s="395">
        <v>1.3997760358342664E-2</v>
      </c>
      <c r="Y1762" s="395">
        <v>2.7995520716685329E-2</v>
      </c>
      <c r="Z1762" s="395"/>
      <c r="AA1762" s="395">
        <v>9.5820838550941616</v>
      </c>
      <c r="AB1762" s="395">
        <v>2.5603237912172601</v>
      </c>
      <c r="AC1762" s="395">
        <v>-34.834922525594088</v>
      </c>
      <c r="AD1762" s="395">
        <v>5.3774529359959651</v>
      </c>
      <c r="AE1762" s="395">
        <v>5.3718648370123763</v>
      </c>
      <c r="AF1762" s="395">
        <v>123</v>
      </c>
      <c r="AG1762" s="395">
        <v>0</v>
      </c>
      <c r="AH1762" s="395">
        <v>0</v>
      </c>
      <c r="AI1762" s="395">
        <v>43</v>
      </c>
      <c r="AJ1762" s="395">
        <v>129</v>
      </c>
      <c r="AK1762" s="395">
        <v>38</v>
      </c>
      <c r="AL1762" s="395">
        <v>165</v>
      </c>
      <c r="AM1762" s="395">
        <v>0</v>
      </c>
      <c r="AN1762" s="395">
        <v>154</v>
      </c>
      <c r="AO1762" s="395">
        <v>134</v>
      </c>
      <c r="AP1762" s="395">
        <v>20</v>
      </c>
    </row>
    <row r="1763" spans="1:42">
      <c r="A1763" s="395">
        <v>15</v>
      </c>
      <c r="B1763" s="395">
        <v>124</v>
      </c>
      <c r="C1763" s="395">
        <v>2023</v>
      </c>
      <c r="D1763" s="395">
        <v>4</v>
      </c>
      <c r="E1763" s="395">
        <v>99</v>
      </c>
      <c r="F1763" s="395">
        <v>99</v>
      </c>
      <c r="G1763" s="395">
        <v>99</v>
      </c>
      <c r="H1763" s="395">
        <v>99</v>
      </c>
      <c r="I1763" s="395">
        <v>99</v>
      </c>
      <c r="J1763" s="395">
        <v>999</v>
      </c>
      <c r="K1763" s="395">
        <v>6</v>
      </c>
      <c r="L1763" s="395"/>
      <c r="M1763" s="395">
        <v>99</v>
      </c>
      <c r="N1763" s="395">
        <v>99</v>
      </c>
      <c r="O1763" s="395">
        <v>99</v>
      </c>
      <c r="P1763" s="395">
        <v>99</v>
      </c>
      <c r="Q1763" s="395">
        <v>48</v>
      </c>
      <c r="R1763" s="395">
        <v>5098</v>
      </c>
      <c r="S1763" s="395">
        <v>5098</v>
      </c>
      <c r="T1763" s="395">
        <v>4.7608866222047883</v>
      </c>
      <c r="U1763" s="395">
        <v>60.292859945076493</v>
      </c>
      <c r="V1763" s="395">
        <v>93.483349321872012</v>
      </c>
      <c r="W1763" s="395">
        <v>86.285131424087695</v>
      </c>
      <c r="X1763" s="395">
        <v>0</v>
      </c>
      <c r="Y1763" s="395">
        <v>0</v>
      </c>
      <c r="Z1763" s="395"/>
      <c r="AA1763" s="395">
        <v>8.8667288519468137</v>
      </c>
      <c r="AB1763" s="395">
        <v>2.8833663504294007</v>
      </c>
      <c r="AC1763" s="395">
        <v>-32.272378682618289</v>
      </c>
      <c r="AD1763" s="395">
        <v>4.828428819033368</v>
      </c>
      <c r="AE1763" s="395">
        <v>4.8840362057789237</v>
      </c>
      <c r="AF1763" s="395">
        <v>82</v>
      </c>
      <c r="AG1763" s="395">
        <v>0</v>
      </c>
      <c r="AH1763" s="395">
        <v>0</v>
      </c>
      <c r="AI1763" s="395">
        <v>34</v>
      </c>
      <c r="AJ1763" s="395">
        <v>150</v>
      </c>
      <c r="AK1763" s="395">
        <v>42</v>
      </c>
      <c r="AL1763" s="395">
        <v>99</v>
      </c>
      <c r="AM1763" s="395">
        <v>0</v>
      </c>
      <c r="AN1763" s="395">
        <v>75</v>
      </c>
      <c r="AO1763" s="395">
        <v>75</v>
      </c>
      <c r="AP1763" s="395">
        <v>22</v>
      </c>
    </row>
    <row r="1764" spans="1:42">
      <c r="A1764" s="395">
        <v>15</v>
      </c>
      <c r="B1764" s="395">
        <v>125</v>
      </c>
      <c r="C1764" s="395">
        <v>2023</v>
      </c>
      <c r="D1764" s="395">
        <v>5</v>
      </c>
      <c r="E1764" s="395">
        <v>99</v>
      </c>
      <c r="F1764" s="395">
        <v>99</v>
      </c>
      <c r="G1764" s="395">
        <v>99</v>
      </c>
      <c r="H1764" s="395">
        <v>99</v>
      </c>
      <c r="I1764" s="395">
        <v>99</v>
      </c>
      <c r="J1764" s="395">
        <v>999</v>
      </c>
      <c r="K1764" s="395">
        <v>6</v>
      </c>
      <c r="L1764" s="395"/>
      <c r="M1764" s="395">
        <v>99</v>
      </c>
      <c r="N1764" s="395">
        <v>99</v>
      </c>
      <c r="O1764" s="395">
        <v>99</v>
      </c>
      <c r="P1764" s="395">
        <v>99</v>
      </c>
      <c r="Q1764" s="395">
        <v>53</v>
      </c>
      <c r="R1764" s="395">
        <v>6058</v>
      </c>
      <c r="S1764" s="395">
        <v>6056</v>
      </c>
      <c r="T1764" s="395">
        <v>3.9991746450973911</v>
      </c>
      <c r="U1764" s="395">
        <v>60.775429326287984</v>
      </c>
      <c r="V1764" s="395">
        <v>92.866220798012478</v>
      </c>
      <c r="W1764" s="395">
        <v>85.702823645971009</v>
      </c>
      <c r="X1764" s="395">
        <v>0</v>
      </c>
      <c r="Y1764" s="395">
        <v>0</v>
      </c>
      <c r="Z1764" s="395"/>
      <c r="AA1764" s="395">
        <v>8.5341653655593692</v>
      </c>
      <c r="AB1764" s="395">
        <v>2.5313289270031305</v>
      </c>
      <c r="AC1764" s="395">
        <v>-30.14769932506508</v>
      </c>
      <c r="AD1764" s="395">
        <v>4.8503578920399031</v>
      </c>
      <c r="AE1764" s="395">
        <v>4.922239779029268</v>
      </c>
      <c r="AF1764" s="395">
        <v>120</v>
      </c>
      <c r="AG1764" s="395">
        <v>0</v>
      </c>
      <c r="AH1764" s="395">
        <v>0</v>
      </c>
      <c r="AI1764" s="395">
        <v>51</v>
      </c>
      <c r="AJ1764" s="395">
        <v>191</v>
      </c>
      <c r="AK1764" s="395">
        <v>34</v>
      </c>
      <c r="AL1764" s="395">
        <v>194</v>
      </c>
      <c r="AM1764" s="395">
        <v>0</v>
      </c>
      <c r="AN1764" s="395">
        <v>88</v>
      </c>
      <c r="AO1764" s="395">
        <v>77</v>
      </c>
      <c r="AP1764" s="395">
        <v>20</v>
      </c>
    </row>
    <row r="1765" spans="1:42">
      <c r="A1765" s="395">
        <v>15</v>
      </c>
      <c r="B1765" s="395">
        <v>126</v>
      </c>
      <c r="C1765" s="395">
        <v>2023</v>
      </c>
      <c r="D1765" s="395">
        <v>6</v>
      </c>
      <c r="E1765" s="395">
        <v>99</v>
      </c>
      <c r="F1765" s="395">
        <v>99</v>
      </c>
      <c r="G1765" s="395">
        <v>99</v>
      </c>
      <c r="H1765" s="395">
        <v>99</v>
      </c>
      <c r="I1765" s="395">
        <v>99</v>
      </c>
      <c r="J1765" s="395">
        <v>999</v>
      </c>
      <c r="K1765" s="395">
        <v>6</v>
      </c>
      <c r="L1765" s="395"/>
      <c r="M1765" s="395">
        <v>99</v>
      </c>
      <c r="N1765" s="395">
        <v>99</v>
      </c>
      <c r="O1765" s="395">
        <v>99</v>
      </c>
      <c r="P1765" s="395">
        <v>99</v>
      </c>
      <c r="Q1765" s="395">
        <v>39</v>
      </c>
      <c r="R1765" s="395">
        <v>5860</v>
      </c>
      <c r="S1765" s="395">
        <v>5850</v>
      </c>
      <c r="T1765" s="395">
        <v>4.1269624573378838</v>
      </c>
      <c r="U1765" s="395">
        <v>60.673504273504278</v>
      </c>
      <c r="V1765" s="395">
        <v>92.635756683427331</v>
      </c>
      <c r="W1765" s="395">
        <v>85.445880341880454</v>
      </c>
      <c r="X1765" s="395">
        <v>0</v>
      </c>
      <c r="Y1765" s="395">
        <v>0</v>
      </c>
      <c r="Z1765" s="395"/>
      <c r="AA1765" s="395">
        <v>9.2286279384693621</v>
      </c>
      <c r="AB1765" s="395">
        <v>2.5428429194956994</v>
      </c>
      <c r="AC1765" s="395">
        <v>-32.707403923782223</v>
      </c>
      <c r="AD1765" s="395">
        <v>4.5178749026652358</v>
      </c>
      <c r="AE1765" s="395">
        <v>4.5934520905530221</v>
      </c>
      <c r="AF1765" s="395">
        <v>87</v>
      </c>
      <c r="AG1765" s="395">
        <v>0</v>
      </c>
      <c r="AH1765" s="395">
        <v>0</v>
      </c>
      <c r="AI1765" s="395">
        <v>62</v>
      </c>
      <c r="AJ1765" s="395">
        <v>131</v>
      </c>
      <c r="AK1765" s="395">
        <v>23</v>
      </c>
      <c r="AL1765" s="395">
        <v>158</v>
      </c>
      <c r="AM1765" s="395">
        <v>0</v>
      </c>
      <c r="AN1765" s="395">
        <v>102</v>
      </c>
      <c r="AO1765" s="395">
        <v>76</v>
      </c>
      <c r="AP1765" s="395">
        <v>15</v>
      </c>
    </row>
    <row r="1766" spans="1:42">
      <c r="A1766" s="395">
        <v>15</v>
      </c>
      <c r="B1766" s="395">
        <v>127</v>
      </c>
      <c r="C1766" s="395">
        <v>2023</v>
      </c>
      <c r="D1766" s="395">
        <v>7</v>
      </c>
      <c r="E1766" s="395">
        <v>99</v>
      </c>
      <c r="F1766" s="395">
        <v>99</v>
      </c>
      <c r="G1766" s="395">
        <v>99</v>
      </c>
      <c r="H1766" s="395">
        <v>99</v>
      </c>
      <c r="I1766" s="395">
        <v>99</v>
      </c>
      <c r="J1766" s="395">
        <v>999</v>
      </c>
      <c r="K1766" s="395">
        <v>6</v>
      </c>
      <c r="L1766" s="395"/>
      <c r="M1766" s="395">
        <v>99</v>
      </c>
      <c r="N1766" s="395">
        <v>99</v>
      </c>
      <c r="O1766" s="395">
        <v>99</v>
      </c>
      <c r="P1766" s="395">
        <v>99</v>
      </c>
      <c r="Q1766" s="395">
        <v>39</v>
      </c>
      <c r="R1766" s="395">
        <v>5918</v>
      </c>
      <c r="S1766" s="395">
        <v>5902</v>
      </c>
      <c r="T1766" s="395">
        <v>3.7832037850625215</v>
      </c>
      <c r="U1766" s="395">
        <v>60.889528973229417</v>
      </c>
      <c r="V1766" s="395">
        <v>90.396560212616876</v>
      </c>
      <c r="W1766" s="395">
        <v>83.339430701457132</v>
      </c>
      <c r="X1766" s="395">
        <v>0</v>
      </c>
      <c r="Y1766" s="395">
        <v>0</v>
      </c>
      <c r="Z1766" s="395"/>
      <c r="AA1766" s="395">
        <v>9.4952568915930904</v>
      </c>
      <c r="AB1766" s="395">
        <v>2.5945349887705622</v>
      </c>
      <c r="AC1766" s="395">
        <v>-36.648185989319607</v>
      </c>
      <c r="AD1766" s="395">
        <v>4.8649359617250063</v>
      </c>
      <c r="AE1766" s="395">
        <v>4.8555997696617963</v>
      </c>
      <c r="AF1766" s="395">
        <v>61</v>
      </c>
      <c r="AG1766" s="395">
        <v>0</v>
      </c>
      <c r="AH1766" s="395">
        <v>0</v>
      </c>
      <c r="AI1766" s="395">
        <v>37</v>
      </c>
      <c r="AJ1766" s="395">
        <v>110</v>
      </c>
      <c r="AK1766" s="395">
        <v>14</v>
      </c>
      <c r="AL1766" s="395">
        <v>224</v>
      </c>
      <c r="AM1766" s="395">
        <v>0</v>
      </c>
      <c r="AN1766" s="395">
        <v>111</v>
      </c>
      <c r="AO1766" s="395">
        <v>38</v>
      </c>
      <c r="AP1766" s="395">
        <v>12</v>
      </c>
    </row>
    <row r="1767" spans="1:42">
      <c r="A1767" s="395">
        <v>15</v>
      </c>
      <c r="B1767" s="395">
        <v>128</v>
      </c>
      <c r="C1767" s="395">
        <v>2023</v>
      </c>
      <c r="D1767" s="395">
        <v>8</v>
      </c>
      <c r="E1767" s="395">
        <v>99</v>
      </c>
      <c r="F1767" s="395">
        <v>99</v>
      </c>
      <c r="G1767" s="395">
        <v>99</v>
      </c>
      <c r="H1767" s="395">
        <v>99</v>
      </c>
      <c r="I1767" s="395">
        <v>99</v>
      </c>
      <c r="J1767" s="395">
        <v>999</v>
      </c>
      <c r="K1767" s="395">
        <v>6</v>
      </c>
      <c r="L1767" s="395"/>
      <c r="M1767" s="395">
        <v>99</v>
      </c>
      <c r="N1767" s="395">
        <v>99</v>
      </c>
      <c r="O1767" s="395">
        <v>99</v>
      </c>
      <c r="P1767" s="395">
        <v>99</v>
      </c>
      <c r="Q1767" s="395">
        <v>54</v>
      </c>
      <c r="R1767" s="395">
        <v>6606</v>
      </c>
      <c r="S1767" s="395">
        <v>6602</v>
      </c>
      <c r="T1767" s="395">
        <v>4.1100514683620943</v>
      </c>
      <c r="U1767" s="395">
        <v>60.59754619812179</v>
      </c>
      <c r="V1767" s="395">
        <v>90.633555017800617</v>
      </c>
      <c r="W1767" s="395">
        <v>83.632535595274305</v>
      </c>
      <c r="X1767" s="395">
        <v>0</v>
      </c>
      <c r="Y1767" s="395">
        <v>0</v>
      </c>
      <c r="Z1767" s="395"/>
      <c r="AA1767" s="395">
        <v>8.8663402256156232</v>
      </c>
      <c r="AB1767" s="395">
        <v>2.5349923159385597</v>
      </c>
      <c r="AC1767" s="395">
        <v>-30.49719952906468</v>
      </c>
      <c r="AD1767" s="395">
        <v>5.093174406143266</v>
      </c>
      <c r="AE1767" s="395">
        <v>5.108474520884041</v>
      </c>
      <c r="AF1767" s="395">
        <v>83</v>
      </c>
      <c r="AG1767" s="395">
        <v>0</v>
      </c>
      <c r="AH1767" s="395">
        <v>0</v>
      </c>
      <c r="AI1767" s="395">
        <v>17</v>
      </c>
      <c r="AJ1767" s="395">
        <v>111</v>
      </c>
      <c r="AK1767" s="395">
        <v>31</v>
      </c>
      <c r="AL1767" s="395">
        <v>204</v>
      </c>
      <c r="AM1767" s="395">
        <v>0</v>
      </c>
      <c r="AN1767" s="395">
        <v>49</v>
      </c>
      <c r="AO1767" s="395">
        <v>47</v>
      </c>
      <c r="AP1767" s="395">
        <v>18</v>
      </c>
    </row>
    <row r="1768" spans="1:42">
      <c r="A1768" s="395">
        <v>15</v>
      </c>
      <c r="B1768" s="395">
        <v>129</v>
      </c>
      <c r="C1768" s="395">
        <v>2023</v>
      </c>
      <c r="D1768" s="395">
        <v>9</v>
      </c>
      <c r="E1768" s="395">
        <v>99</v>
      </c>
      <c r="F1768" s="395">
        <v>99</v>
      </c>
      <c r="G1768" s="395">
        <v>99</v>
      </c>
      <c r="H1768" s="395">
        <v>99</v>
      </c>
      <c r="I1768" s="395">
        <v>99</v>
      </c>
      <c r="J1768" s="395">
        <v>999</v>
      </c>
      <c r="K1768" s="395">
        <v>6</v>
      </c>
      <c r="L1768" s="395"/>
      <c r="M1768" s="395">
        <v>99</v>
      </c>
      <c r="N1768" s="395">
        <v>99</v>
      </c>
      <c r="O1768" s="395">
        <v>99</v>
      </c>
      <c r="P1768" s="395">
        <v>99</v>
      </c>
      <c r="Q1768" s="395">
        <v>46</v>
      </c>
      <c r="R1768" s="395">
        <v>4451</v>
      </c>
      <c r="S1768" s="395">
        <v>4451</v>
      </c>
      <c r="T1768" s="395">
        <v>3.9420354976409793</v>
      </c>
      <c r="U1768" s="395">
        <v>60.685913277915091</v>
      </c>
      <c r="V1768" s="395">
        <v>91.958372776103275</v>
      </c>
      <c r="W1768" s="395">
        <v>84.877578072343283</v>
      </c>
      <c r="X1768" s="395">
        <v>0</v>
      </c>
      <c r="Y1768" s="395">
        <v>0</v>
      </c>
      <c r="Z1768" s="395"/>
      <c r="AA1768" s="395">
        <v>8.7387731653182268</v>
      </c>
      <c r="AB1768" s="395">
        <v>2.3828615001502076</v>
      </c>
      <c r="AC1768" s="395">
        <v>-30.550590631652756</v>
      </c>
      <c r="AD1768" s="395">
        <v>3.6965368324889969</v>
      </c>
      <c r="AE1768" s="395">
        <v>3.7839300871650927</v>
      </c>
      <c r="AF1768" s="395">
        <v>69</v>
      </c>
      <c r="AG1768" s="395">
        <v>0</v>
      </c>
      <c r="AH1768" s="395">
        <v>0</v>
      </c>
      <c r="AI1768" s="395">
        <v>36</v>
      </c>
      <c r="AJ1768" s="395">
        <v>121</v>
      </c>
      <c r="AK1768" s="395">
        <v>10</v>
      </c>
      <c r="AL1768" s="395">
        <v>124</v>
      </c>
      <c r="AM1768" s="395">
        <v>0</v>
      </c>
      <c r="AN1768" s="395">
        <v>62</v>
      </c>
      <c r="AO1768" s="395">
        <v>98</v>
      </c>
      <c r="AP1768" s="395">
        <v>17</v>
      </c>
    </row>
    <row r="1769" spans="1:42">
      <c r="A1769" s="395">
        <v>15</v>
      </c>
      <c r="B1769" s="395">
        <v>130</v>
      </c>
      <c r="C1769" s="395">
        <v>2023</v>
      </c>
      <c r="D1769" s="395">
        <v>10</v>
      </c>
      <c r="E1769" s="395">
        <v>99</v>
      </c>
      <c r="F1769" s="395">
        <v>99</v>
      </c>
      <c r="G1769" s="395">
        <v>99</v>
      </c>
      <c r="H1769" s="395">
        <v>99</v>
      </c>
      <c r="I1769" s="395">
        <v>99</v>
      </c>
      <c r="J1769" s="395">
        <v>999</v>
      </c>
      <c r="K1769" s="395">
        <v>6</v>
      </c>
      <c r="L1769" s="395"/>
      <c r="M1769" s="395">
        <v>99</v>
      </c>
      <c r="N1769" s="395">
        <v>99</v>
      </c>
      <c r="O1769" s="395">
        <v>99</v>
      </c>
      <c r="P1769" s="395">
        <v>99</v>
      </c>
      <c r="Q1769" s="395">
        <v>43</v>
      </c>
      <c r="R1769" s="395">
        <v>4744</v>
      </c>
      <c r="S1769" s="395">
        <v>4739</v>
      </c>
      <c r="T1769" s="395">
        <v>3.6741146711635744</v>
      </c>
      <c r="U1769" s="395">
        <v>60.819582190335503</v>
      </c>
      <c r="V1769" s="395">
        <v>90.556176509117122</v>
      </c>
      <c r="W1769" s="395">
        <v>83.546760920025491</v>
      </c>
      <c r="X1769" s="395">
        <v>2.1079258010118045E-2</v>
      </c>
      <c r="Y1769" s="395">
        <v>4.2158516020236091E-2</v>
      </c>
      <c r="Z1769" s="395"/>
      <c r="AA1769" s="395">
        <v>9.8172862364464901</v>
      </c>
      <c r="AB1769" s="395">
        <v>2.4197062690573929</v>
      </c>
      <c r="AC1769" s="395">
        <v>-42.071369426544528</v>
      </c>
      <c r="AD1769" s="395">
        <v>3.7607813292744807</v>
      </c>
      <c r="AE1769" s="395">
        <v>3.8010525445622738</v>
      </c>
      <c r="AF1769" s="395">
        <v>54</v>
      </c>
      <c r="AG1769" s="395">
        <v>0</v>
      </c>
      <c r="AH1769" s="395">
        <v>0</v>
      </c>
      <c r="AI1769" s="395">
        <v>29</v>
      </c>
      <c r="AJ1769" s="395">
        <v>69</v>
      </c>
      <c r="AK1769" s="395">
        <v>12</v>
      </c>
      <c r="AL1769" s="395">
        <v>118</v>
      </c>
      <c r="AM1769" s="395">
        <v>0</v>
      </c>
      <c r="AN1769" s="395">
        <v>99</v>
      </c>
      <c r="AO1769" s="395">
        <v>36</v>
      </c>
      <c r="AP1769" s="395">
        <v>16</v>
      </c>
    </row>
    <row r="1770" spans="1:42">
      <c r="A1770" s="395">
        <v>15</v>
      </c>
      <c r="B1770" s="395">
        <v>131</v>
      </c>
      <c r="C1770" s="395">
        <v>2023</v>
      </c>
      <c r="D1770" s="395">
        <v>11</v>
      </c>
      <c r="E1770" s="395">
        <v>99</v>
      </c>
      <c r="F1770" s="395">
        <v>99</v>
      </c>
      <c r="G1770" s="395">
        <v>99</v>
      </c>
      <c r="H1770" s="395">
        <v>99</v>
      </c>
      <c r="I1770" s="395">
        <v>99</v>
      </c>
      <c r="J1770" s="395">
        <v>999</v>
      </c>
      <c r="K1770" s="395">
        <v>6</v>
      </c>
      <c r="L1770" s="395"/>
      <c r="M1770" s="395">
        <v>99</v>
      </c>
      <c r="N1770" s="395">
        <v>99</v>
      </c>
      <c r="O1770" s="395">
        <v>99</v>
      </c>
      <c r="P1770" s="395">
        <v>99</v>
      </c>
      <c r="Q1770" s="395">
        <v>45</v>
      </c>
      <c r="R1770" s="395">
        <v>7459</v>
      </c>
      <c r="S1770" s="395">
        <v>7458</v>
      </c>
      <c r="T1770" s="395">
        <v>4.810832551280332</v>
      </c>
      <c r="U1770" s="395">
        <v>60.317377312952509</v>
      </c>
      <c r="V1770" s="395">
        <v>93.964278689443745</v>
      </c>
      <c r="W1770" s="395">
        <v>86.724081523196347</v>
      </c>
      <c r="X1770" s="395">
        <v>0</v>
      </c>
      <c r="Y1770" s="395">
        <v>0</v>
      </c>
      <c r="Z1770" s="395"/>
      <c r="AA1770" s="395">
        <v>8.3367933414380566</v>
      </c>
      <c r="AB1770" s="395">
        <v>2.6075618705194143</v>
      </c>
      <c r="AC1770" s="395">
        <v>-32.413920834467596</v>
      </c>
      <c r="AD1770" s="395">
        <v>5.3389545412249753</v>
      </c>
      <c r="AE1770" s="395">
        <v>5.5758191745266394</v>
      </c>
      <c r="AF1770" s="395">
        <v>81</v>
      </c>
      <c r="AG1770" s="395">
        <v>0</v>
      </c>
      <c r="AH1770" s="395">
        <v>0</v>
      </c>
      <c r="AI1770" s="395">
        <v>21</v>
      </c>
      <c r="AJ1770" s="395">
        <v>159</v>
      </c>
      <c r="AK1770" s="395">
        <v>15</v>
      </c>
      <c r="AL1770" s="395">
        <v>220</v>
      </c>
      <c r="AM1770" s="395">
        <v>0</v>
      </c>
      <c r="AN1770" s="395">
        <v>121</v>
      </c>
      <c r="AO1770" s="395">
        <v>77</v>
      </c>
      <c r="AP1770" s="395">
        <v>18</v>
      </c>
    </row>
    <row r="1771" spans="1:42">
      <c r="A1771" s="395">
        <v>15</v>
      </c>
      <c r="B1771" s="395">
        <v>132</v>
      </c>
      <c r="C1771" s="395">
        <v>2023</v>
      </c>
      <c r="D1771" s="395">
        <v>12</v>
      </c>
      <c r="E1771" s="395">
        <v>99</v>
      </c>
      <c r="F1771" s="395">
        <v>99</v>
      </c>
      <c r="G1771" s="395">
        <v>99</v>
      </c>
      <c r="H1771" s="395">
        <v>99</v>
      </c>
      <c r="I1771" s="395">
        <v>99</v>
      </c>
      <c r="J1771" s="395">
        <v>999</v>
      </c>
      <c r="K1771" s="395">
        <v>6</v>
      </c>
      <c r="L1771" s="395"/>
      <c r="M1771" s="395">
        <v>99</v>
      </c>
      <c r="N1771" s="395">
        <v>99</v>
      </c>
      <c r="O1771" s="395">
        <v>99</v>
      </c>
      <c r="P1771" s="395">
        <v>99</v>
      </c>
      <c r="Q1771" s="395">
        <v>43</v>
      </c>
      <c r="R1771" s="395">
        <v>5057</v>
      </c>
      <c r="S1771" s="395">
        <v>5053</v>
      </c>
      <c r="T1771" s="395">
        <v>3.2558829345461722</v>
      </c>
      <c r="U1771" s="395">
        <v>61.0041559469622</v>
      </c>
      <c r="V1771" s="395">
        <v>88.377735548151691</v>
      </c>
      <c r="W1771" s="395">
        <v>81.542212547001697</v>
      </c>
      <c r="X1771" s="395">
        <v>0</v>
      </c>
      <c r="Y1771" s="395">
        <v>0</v>
      </c>
      <c r="Z1771" s="395"/>
      <c r="AA1771" s="395">
        <v>9.3317253269917515</v>
      </c>
      <c r="AB1771" s="395">
        <v>2.3592335882462403</v>
      </c>
      <c r="AC1771" s="395">
        <v>-34.602037738765922</v>
      </c>
      <c r="AD1771" s="395">
        <v>4.5685325046073801</v>
      </c>
      <c r="AE1771" s="395">
        <v>4.6780033093738922</v>
      </c>
      <c r="AF1771" s="395">
        <v>70</v>
      </c>
      <c r="AG1771" s="395">
        <v>0</v>
      </c>
      <c r="AH1771" s="395">
        <v>0</v>
      </c>
      <c r="AI1771" s="395">
        <v>29</v>
      </c>
      <c r="AJ1771" s="395">
        <v>106</v>
      </c>
      <c r="AK1771" s="395">
        <v>16</v>
      </c>
      <c r="AL1771" s="395">
        <v>65</v>
      </c>
      <c r="AM1771" s="395">
        <v>0</v>
      </c>
      <c r="AN1771" s="395">
        <v>107</v>
      </c>
      <c r="AO1771" s="395">
        <v>63</v>
      </c>
      <c r="AP1771" s="395">
        <v>15</v>
      </c>
    </row>
    <row r="1772" spans="1:42">
      <c r="A1772" s="395">
        <v>15</v>
      </c>
      <c r="B1772" s="395">
        <v>133</v>
      </c>
      <c r="C1772" s="395">
        <v>2023</v>
      </c>
      <c r="D1772" s="395">
        <v>1</v>
      </c>
      <c r="E1772" s="395">
        <v>99</v>
      </c>
      <c r="F1772" s="395">
        <v>99</v>
      </c>
      <c r="G1772" s="395">
        <v>99</v>
      </c>
      <c r="H1772" s="395">
        <v>99</v>
      </c>
      <c r="I1772" s="395">
        <v>99</v>
      </c>
      <c r="J1772" s="395">
        <v>999</v>
      </c>
      <c r="K1772" s="395">
        <v>7</v>
      </c>
      <c r="L1772" s="395"/>
      <c r="M1772" s="395">
        <v>99</v>
      </c>
      <c r="N1772" s="395">
        <v>99</v>
      </c>
      <c r="O1772" s="395">
        <v>99</v>
      </c>
      <c r="P1772" s="395">
        <v>99</v>
      </c>
      <c r="Q1772" s="395"/>
      <c r="R1772" s="395">
        <v>0</v>
      </c>
      <c r="S1772" s="395"/>
      <c r="T1772" s="395"/>
      <c r="U1772" s="395"/>
      <c r="V1772" s="395"/>
      <c r="W1772" s="395"/>
      <c r="X1772" s="395"/>
      <c r="Y1772" s="395"/>
      <c r="Z1772" s="395"/>
      <c r="AA1772" s="395"/>
      <c r="AB1772" s="395"/>
      <c r="AC1772" s="395"/>
      <c r="AD1772" s="395"/>
      <c r="AE1772" s="395"/>
      <c r="AF1772" s="395"/>
      <c r="AG1772" s="395"/>
      <c r="AH1772" s="395"/>
      <c r="AI1772" s="395"/>
      <c r="AJ1772" s="395"/>
      <c r="AK1772" s="395"/>
      <c r="AL1772" s="395"/>
      <c r="AM1772" s="395"/>
      <c r="AN1772" s="395"/>
      <c r="AO1772" s="395"/>
      <c r="AP1772" s="395"/>
    </row>
    <row r="1773" spans="1:42">
      <c r="A1773" s="395">
        <v>15</v>
      </c>
      <c r="B1773" s="395">
        <v>134</v>
      </c>
      <c r="C1773" s="395">
        <v>2023</v>
      </c>
      <c r="D1773" s="395">
        <v>2</v>
      </c>
      <c r="E1773" s="395">
        <v>99</v>
      </c>
      <c r="F1773" s="395">
        <v>99</v>
      </c>
      <c r="G1773" s="395">
        <v>99</v>
      </c>
      <c r="H1773" s="395">
        <v>99</v>
      </c>
      <c r="I1773" s="395">
        <v>99</v>
      </c>
      <c r="J1773" s="395">
        <v>999</v>
      </c>
      <c r="K1773" s="395">
        <v>7</v>
      </c>
      <c r="L1773" s="395"/>
      <c r="M1773" s="395">
        <v>99</v>
      </c>
      <c r="N1773" s="395">
        <v>99</v>
      </c>
      <c r="O1773" s="395">
        <v>99</v>
      </c>
      <c r="P1773" s="395">
        <v>99</v>
      </c>
      <c r="Q1773" s="395"/>
      <c r="R1773" s="395">
        <v>0</v>
      </c>
      <c r="S1773" s="395"/>
      <c r="T1773" s="395"/>
      <c r="U1773" s="395"/>
      <c r="V1773" s="395"/>
      <c r="W1773" s="395"/>
      <c r="X1773" s="395"/>
      <c r="Y1773" s="395"/>
      <c r="Z1773" s="395"/>
      <c r="AA1773" s="395"/>
      <c r="AB1773" s="395"/>
      <c r="AC1773" s="395"/>
      <c r="AD1773" s="395"/>
      <c r="AE1773" s="395"/>
      <c r="AF1773" s="395"/>
      <c r="AG1773" s="395"/>
      <c r="AH1773" s="395"/>
      <c r="AI1773" s="395"/>
      <c r="AJ1773" s="395"/>
      <c r="AK1773" s="395"/>
      <c r="AL1773" s="395"/>
      <c r="AM1773" s="395"/>
      <c r="AN1773" s="395"/>
      <c r="AO1773" s="395"/>
      <c r="AP1773" s="395"/>
    </row>
    <row r="1774" spans="1:42">
      <c r="A1774" s="395">
        <v>15</v>
      </c>
      <c r="B1774" s="395">
        <v>135</v>
      </c>
      <c r="C1774" s="395">
        <v>2023</v>
      </c>
      <c r="D1774" s="395">
        <v>3</v>
      </c>
      <c r="E1774" s="395">
        <v>99</v>
      </c>
      <c r="F1774" s="395">
        <v>99</v>
      </c>
      <c r="G1774" s="395">
        <v>99</v>
      </c>
      <c r="H1774" s="395">
        <v>99</v>
      </c>
      <c r="I1774" s="395">
        <v>99</v>
      </c>
      <c r="J1774" s="395">
        <v>999</v>
      </c>
      <c r="K1774" s="395">
        <v>7</v>
      </c>
      <c r="L1774" s="395"/>
      <c r="M1774" s="395">
        <v>99</v>
      </c>
      <c r="N1774" s="395">
        <v>99</v>
      </c>
      <c r="O1774" s="395">
        <v>99</v>
      </c>
      <c r="P1774" s="395">
        <v>99</v>
      </c>
      <c r="Q1774" s="395"/>
      <c r="R1774" s="395">
        <v>0</v>
      </c>
      <c r="S1774" s="395"/>
      <c r="T1774" s="395"/>
      <c r="U1774" s="395"/>
      <c r="V1774" s="395"/>
      <c r="W1774" s="395"/>
      <c r="X1774" s="395"/>
      <c r="Y1774" s="395"/>
      <c r="Z1774" s="395"/>
      <c r="AA1774" s="395"/>
      <c r="AB1774" s="395"/>
      <c r="AC1774" s="395"/>
      <c r="AD1774" s="395"/>
      <c r="AE1774" s="395"/>
      <c r="AF1774" s="395"/>
      <c r="AG1774" s="395"/>
      <c r="AH1774" s="395"/>
      <c r="AI1774" s="395"/>
      <c r="AJ1774" s="395"/>
      <c r="AK1774" s="395"/>
      <c r="AL1774" s="395"/>
      <c r="AM1774" s="395"/>
      <c r="AN1774" s="395"/>
      <c r="AO1774" s="395"/>
      <c r="AP1774" s="395"/>
    </row>
    <row r="1775" spans="1:42">
      <c r="A1775" s="395">
        <v>15</v>
      </c>
      <c r="B1775" s="395">
        <v>136</v>
      </c>
      <c r="C1775" s="395">
        <v>2023</v>
      </c>
      <c r="D1775" s="395">
        <v>4</v>
      </c>
      <c r="E1775" s="395">
        <v>99</v>
      </c>
      <c r="F1775" s="395">
        <v>99</v>
      </c>
      <c r="G1775" s="395">
        <v>99</v>
      </c>
      <c r="H1775" s="395">
        <v>99</v>
      </c>
      <c r="I1775" s="395">
        <v>99</v>
      </c>
      <c r="J1775" s="395">
        <v>999</v>
      </c>
      <c r="K1775" s="395">
        <v>7</v>
      </c>
      <c r="L1775" s="395"/>
      <c r="M1775" s="395">
        <v>99</v>
      </c>
      <c r="N1775" s="395">
        <v>99</v>
      </c>
      <c r="O1775" s="395">
        <v>99</v>
      </c>
      <c r="P1775" s="395">
        <v>99</v>
      </c>
      <c r="Q1775" s="395"/>
      <c r="R1775" s="395">
        <v>0</v>
      </c>
      <c r="S1775" s="395"/>
      <c r="T1775" s="395"/>
      <c r="U1775" s="395"/>
      <c r="V1775" s="395"/>
      <c r="W1775" s="395"/>
      <c r="X1775" s="395"/>
      <c r="Y1775" s="395"/>
      <c r="Z1775" s="395"/>
      <c r="AA1775" s="395"/>
      <c r="AB1775" s="395"/>
      <c r="AC1775" s="395"/>
      <c r="AD1775" s="395"/>
      <c r="AE1775" s="395"/>
      <c r="AF1775" s="395"/>
      <c r="AG1775" s="395"/>
      <c r="AH1775" s="395"/>
      <c r="AI1775" s="395"/>
      <c r="AJ1775" s="395"/>
      <c r="AK1775" s="395"/>
      <c r="AL1775" s="395"/>
      <c r="AM1775" s="395"/>
      <c r="AN1775" s="395"/>
      <c r="AO1775" s="395"/>
      <c r="AP1775" s="395"/>
    </row>
    <row r="1776" spans="1:42">
      <c r="A1776" s="395">
        <v>15</v>
      </c>
      <c r="B1776" s="395">
        <v>137</v>
      </c>
      <c r="C1776" s="395">
        <v>2023</v>
      </c>
      <c r="D1776" s="395">
        <v>5</v>
      </c>
      <c r="E1776" s="395">
        <v>99</v>
      </c>
      <c r="F1776" s="395">
        <v>99</v>
      </c>
      <c r="G1776" s="395">
        <v>99</v>
      </c>
      <c r="H1776" s="395">
        <v>99</v>
      </c>
      <c r="I1776" s="395">
        <v>99</v>
      </c>
      <c r="J1776" s="395">
        <v>999</v>
      </c>
      <c r="K1776" s="395">
        <v>7</v>
      </c>
      <c r="L1776" s="395"/>
      <c r="M1776" s="395">
        <v>99</v>
      </c>
      <c r="N1776" s="395">
        <v>99</v>
      </c>
      <c r="O1776" s="395">
        <v>99</v>
      </c>
      <c r="P1776" s="395">
        <v>99</v>
      </c>
      <c r="Q1776" s="395"/>
      <c r="R1776" s="395">
        <v>0</v>
      </c>
      <c r="S1776" s="395"/>
      <c r="T1776" s="395"/>
      <c r="U1776" s="395"/>
      <c r="V1776" s="395"/>
      <c r="W1776" s="395"/>
      <c r="X1776" s="395"/>
      <c r="Y1776" s="395"/>
      <c r="Z1776" s="395"/>
      <c r="AA1776" s="395"/>
      <c r="AB1776" s="395"/>
      <c r="AC1776" s="395"/>
      <c r="AD1776" s="395"/>
      <c r="AE1776" s="395"/>
      <c r="AF1776" s="395"/>
      <c r="AG1776" s="395"/>
      <c r="AH1776" s="395"/>
      <c r="AI1776" s="395"/>
      <c r="AJ1776" s="395"/>
      <c r="AK1776" s="395"/>
      <c r="AL1776" s="395"/>
      <c r="AM1776" s="395"/>
      <c r="AN1776" s="395"/>
      <c r="AO1776" s="395"/>
      <c r="AP1776" s="395"/>
    </row>
    <row r="1777" spans="1:42">
      <c r="A1777" s="395">
        <v>15</v>
      </c>
      <c r="B1777" s="395">
        <v>138</v>
      </c>
      <c r="C1777" s="395">
        <v>2023</v>
      </c>
      <c r="D1777" s="395">
        <v>6</v>
      </c>
      <c r="E1777" s="395">
        <v>99</v>
      </c>
      <c r="F1777" s="395">
        <v>99</v>
      </c>
      <c r="G1777" s="395">
        <v>99</v>
      </c>
      <c r="H1777" s="395">
        <v>99</v>
      </c>
      <c r="I1777" s="395">
        <v>99</v>
      </c>
      <c r="J1777" s="395">
        <v>999</v>
      </c>
      <c r="K1777" s="395">
        <v>7</v>
      </c>
      <c r="L1777" s="395"/>
      <c r="M1777" s="395">
        <v>99</v>
      </c>
      <c r="N1777" s="395">
        <v>99</v>
      </c>
      <c r="O1777" s="395">
        <v>99</v>
      </c>
      <c r="P1777" s="395">
        <v>99</v>
      </c>
      <c r="Q1777" s="395"/>
      <c r="R1777" s="395">
        <v>0</v>
      </c>
      <c r="S1777" s="395"/>
      <c r="T1777" s="395"/>
      <c r="U1777" s="395"/>
      <c r="V1777" s="395"/>
      <c r="W1777" s="395"/>
      <c r="X1777" s="395"/>
      <c r="Y1777" s="395"/>
      <c r="Z1777" s="395"/>
      <c r="AA1777" s="395"/>
      <c r="AB1777" s="395"/>
      <c r="AC1777" s="395"/>
      <c r="AD1777" s="395"/>
      <c r="AE1777" s="395"/>
      <c r="AF1777" s="395"/>
      <c r="AG1777" s="395"/>
      <c r="AH1777" s="395"/>
      <c r="AI1777" s="395"/>
      <c r="AJ1777" s="395"/>
      <c r="AK1777" s="395"/>
      <c r="AL1777" s="395"/>
      <c r="AM1777" s="395"/>
      <c r="AN1777" s="395"/>
      <c r="AO1777" s="395"/>
      <c r="AP1777" s="395"/>
    </row>
    <row r="1778" spans="1:42">
      <c r="A1778" s="395">
        <v>15</v>
      </c>
      <c r="B1778" s="395">
        <v>139</v>
      </c>
      <c r="C1778" s="395">
        <v>2023</v>
      </c>
      <c r="D1778" s="395">
        <v>7</v>
      </c>
      <c r="E1778" s="395">
        <v>99</v>
      </c>
      <c r="F1778" s="395">
        <v>99</v>
      </c>
      <c r="G1778" s="395">
        <v>99</v>
      </c>
      <c r="H1778" s="395">
        <v>99</v>
      </c>
      <c r="I1778" s="395">
        <v>99</v>
      </c>
      <c r="J1778" s="395">
        <v>999</v>
      </c>
      <c r="K1778" s="395">
        <v>7</v>
      </c>
      <c r="L1778" s="395"/>
      <c r="M1778" s="395">
        <v>99</v>
      </c>
      <c r="N1778" s="395">
        <v>99</v>
      </c>
      <c r="O1778" s="395">
        <v>99</v>
      </c>
      <c r="P1778" s="395">
        <v>99</v>
      </c>
      <c r="Q1778" s="395"/>
      <c r="R1778" s="395">
        <v>0</v>
      </c>
      <c r="S1778" s="395"/>
      <c r="T1778" s="395"/>
      <c r="U1778" s="395"/>
      <c r="V1778" s="395"/>
      <c r="W1778" s="395"/>
      <c r="X1778" s="395"/>
      <c r="Y1778" s="395"/>
      <c r="Z1778" s="395"/>
      <c r="AA1778" s="395"/>
      <c r="AB1778" s="395"/>
      <c r="AC1778" s="395"/>
      <c r="AD1778" s="395"/>
      <c r="AE1778" s="395"/>
      <c r="AF1778" s="395"/>
      <c r="AG1778" s="395"/>
      <c r="AH1778" s="395"/>
      <c r="AI1778" s="395"/>
      <c r="AJ1778" s="395"/>
      <c r="AK1778" s="395"/>
      <c r="AL1778" s="395"/>
      <c r="AM1778" s="395"/>
      <c r="AN1778" s="395"/>
      <c r="AO1778" s="395"/>
      <c r="AP1778" s="395"/>
    </row>
    <row r="1779" spans="1:42">
      <c r="A1779" s="395">
        <v>15</v>
      </c>
      <c r="B1779" s="395">
        <v>140</v>
      </c>
      <c r="C1779" s="395">
        <v>2023</v>
      </c>
      <c r="D1779" s="395">
        <v>8</v>
      </c>
      <c r="E1779" s="395">
        <v>99</v>
      </c>
      <c r="F1779" s="395">
        <v>99</v>
      </c>
      <c r="G1779" s="395">
        <v>99</v>
      </c>
      <c r="H1779" s="395">
        <v>99</v>
      </c>
      <c r="I1779" s="395">
        <v>99</v>
      </c>
      <c r="J1779" s="395">
        <v>999</v>
      </c>
      <c r="K1779" s="395">
        <v>7</v>
      </c>
      <c r="L1779" s="395"/>
      <c r="M1779" s="395">
        <v>99</v>
      </c>
      <c r="N1779" s="395">
        <v>99</v>
      </c>
      <c r="O1779" s="395">
        <v>99</v>
      </c>
      <c r="P1779" s="395">
        <v>99</v>
      </c>
      <c r="Q1779" s="395"/>
      <c r="R1779" s="395">
        <v>0</v>
      </c>
      <c r="S1779" s="395"/>
      <c r="T1779" s="395"/>
      <c r="U1779" s="395"/>
      <c r="V1779" s="395"/>
      <c r="W1779" s="395"/>
      <c r="X1779" s="395"/>
      <c r="Y1779" s="395"/>
      <c r="Z1779" s="395"/>
      <c r="AA1779" s="395"/>
      <c r="AB1779" s="395"/>
      <c r="AC1779" s="395"/>
      <c r="AD1779" s="395"/>
      <c r="AE1779" s="395"/>
      <c r="AF1779" s="395"/>
      <c r="AG1779" s="395"/>
      <c r="AH1779" s="395"/>
      <c r="AI1779" s="395"/>
      <c r="AJ1779" s="395"/>
      <c r="AK1779" s="395"/>
      <c r="AL1779" s="395"/>
      <c r="AM1779" s="395"/>
      <c r="AN1779" s="395"/>
      <c r="AO1779" s="395"/>
      <c r="AP1779" s="395"/>
    </row>
    <row r="1780" spans="1:42">
      <c r="A1780" s="395">
        <v>15</v>
      </c>
      <c r="B1780" s="395">
        <v>141</v>
      </c>
      <c r="C1780" s="395">
        <v>2023</v>
      </c>
      <c r="D1780" s="395">
        <v>9</v>
      </c>
      <c r="E1780" s="395">
        <v>99</v>
      </c>
      <c r="F1780" s="395">
        <v>99</v>
      </c>
      <c r="G1780" s="395">
        <v>99</v>
      </c>
      <c r="H1780" s="395">
        <v>99</v>
      </c>
      <c r="I1780" s="395">
        <v>99</v>
      </c>
      <c r="J1780" s="395">
        <v>999</v>
      </c>
      <c r="K1780" s="395">
        <v>7</v>
      </c>
      <c r="L1780" s="395"/>
      <c r="M1780" s="395">
        <v>99</v>
      </c>
      <c r="N1780" s="395">
        <v>99</v>
      </c>
      <c r="O1780" s="395">
        <v>99</v>
      </c>
      <c r="P1780" s="395">
        <v>99</v>
      </c>
      <c r="Q1780" s="395"/>
      <c r="R1780" s="395">
        <v>0</v>
      </c>
      <c r="S1780" s="395"/>
      <c r="T1780" s="395"/>
      <c r="U1780" s="395"/>
      <c r="V1780" s="395"/>
      <c r="W1780" s="395"/>
      <c r="X1780" s="395"/>
      <c r="Y1780" s="395"/>
      <c r="Z1780" s="395"/>
      <c r="AA1780" s="395"/>
      <c r="AB1780" s="395"/>
      <c r="AC1780" s="395"/>
      <c r="AD1780" s="395"/>
      <c r="AE1780" s="395"/>
      <c r="AF1780" s="395"/>
      <c r="AG1780" s="395"/>
      <c r="AH1780" s="395"/>
      <c r="AI1780" s="395"/>
      <c r="AJ1780" s="395"/>
      <c r="AK1780" s="395"/>
      <c r="AL1780" s="395"/>
      <c r="AM1780" s="395"/>
      <c r="AN1780" s="395"/>
      <c r="AO1780" s="395"/>
      <c r="AP1780" s="395"/>
    </row>
    <row r="1781" spans="1:42">
      <c r="A1781" s="395">
        <v>15</v>
      </c>
      <c r="B1781" s="395">
        <v>142</v>
      </c>
      <c r="C1781" s="395">
        <v>2023</v>
      </c>
      <c r="D1781" s="395">
        <v>10</v>
      </c>
      <c r="E1781" s="395">
        <v>99</v>
      </c>
      <c r="F1781" s="395">
        <v>99</v>
      </c>
      <c r="G1781" s="395">
        <v>99</v>
      </c>
      <c r="H1781" s="395">
        <v>99</v>
      </c>
      <c r="I1781" s="395">
        <v>99</v>
      </c>
      <c r="J1781" s="395">
        <v>999</v>
      </c>
      <c r="K1781" s="395">
        <v>7</v>
      </c>
      <c r="L1781" s="395"/>
      <c r="M1781" s="395">
        <v>99</v>
      </c>
      <c r="N1781" s="395">
        <v>99</v>
      </c>
      <c r="O1781" s="395">
        <v>99</v>
      </c>
      <c r="P1781" s="395">
        <v>99</v>
      </c>
      <c r="Q1781" s="395"/>
      <c r="R1781" s="395">
        <v>0</v>
      </c>
      <c r="S1781" s="395"/>
      <c r="T1781" s="395"/>
      <c r="U1781" s="395"/>
      <c r="V1781" s="395"/>
      <c r="W1781" s="395"/>
      <c r="X1781" s="395"/>
      <c r="Y1781" s="395"/>
      <c r="Z1781" s="395"/>
      <c r="AA1781" s="395"/>
      <c r="AB1781" s="395"/>
      <c r="AC1781" s="395"/>
      <c r="AD1781" s="395"/>
      <c r="AE1781" s="395"/>
      <c r="AF1781" s="395"/>
      <c r="AG1781" s="395"/>
      <c r="AH1781" s="395"/>
      <c r="AI1781" s="395"/>
      <c r="AJ1781" s="395"/>
      <c r="AK1781" s="395"/>
      <c r="AL1781" s="395"/>
      <c r="AM1781" s="395"/>
      <c r="AN1781" s="395"/>
      <c r="AO1781" s="395"/>
      <c r="AP1781" s="395"/>
    </row>
    <row r="1782" spans="1:42">
      <c r="A1782" s="395">
        <v>15</v>
      </c>
      <c r="B1782" s="395">
        <v>143</v>
      </c>
      <c r="C1782" s="395">
        <v>2023</v>
      </c>
      <c r="D1782" s="395">
        <v>11</v>
      </c>
      <c r="E1782" s="395">
        <v>99</v>
      </c>
      <c r="F1782" s="395">
        <v>99</v>
      </c>
      <c r="G1782" s="395">
        <v>99</v>
      </c>
      <c r="H1782" s="395">
        <v>99</v>
      </c>
      <c r="I1782" s="395">
        <v>99</v>
      </c>
      <c r="J1782" s="395">
        <v>999</v>
      </c>
      <c r="K1782" s="395">
        <v>7</v>
      </c>
      <c r="L1782" s="395"/>
      <c r="M1782" s="395">
        <v>99</v>
      </c>
      <c r="N1782" s="395">
        <v>99</v>
      </c>
      <c r="O1782" s="395">
        <v>99</v>
      </c>
      <c r="P1782" s="395">
        <v>99</v>
      </c>
      <c r="Q1782" s="395"/>
      <c r="R1782" s="395">
        <v>0</v>
      </c>
      <c r="S1782" s="395"/>
      <c r="T1782" s="395"/>
      <c r="U1782" s="395"/>
      <c r="V1782" s="395"/>
      <c r="W1782" s="395"/>
      <c r="X1782" s="395"/>
      <c r="Y1782" s="395"/>
      <c r="Z1782" s="395"/>
      <c r="AA1782" s="395"/>
      <c r="AB1782" s="395"/>
      <c r="AC1782" s="395"/>
      <c r="AD1782" s="395"/>
      <c r="AE1782" s="395"/>
      <c r="AF1782" s="395"/>
      <c r="AG1782" s="395"/>
      <c r="AH1782" s="395"/>
      <c r="AI1782" s="395"/>
      <c r="AJ1782" s="395"/>
      <c r="AK1782" s="395"/>
      <c r="AL1782" s="395"/>
      <c r="AM1782" s="395"/>
      <c r="AN1782" s="395"/>
      <c r="AO1782" s="395"/>
      <c r="AP1782" s="395"/>
    </row>
    <row r="1783" spans="1:42">
      <c r="A1783" s="395">
        <v>15</v>
      </c>
      <c r="B1783" s="395">
        <v>144</v>
      </c>
      <c r="C1783" s="395">
        <v>2023</v>
      </c>
      <c r="D1783" s="395">
        <v>12</v>
      </c>
      <c r="E1783" s="395">
        <v>99</v>
      </c>
      <c r="F1783" s="395">
        <v>99</v>
      </c>
      <c r="G1783" s="395">
        <v>99</v>
      </c>
      <c r="H1783" s="395">
        <v>99</v>
      </c>
      <c r="I1783" s="395">
        <v>99</v>
      </c>
      <c r="J1783" s="395">
        <v>999</v>
      </c>
      <c r="K1783" s="395">
        <v>7</v>
      </c>
      <c r="L1783" s="395"/>
      <c r="M1783" s="395">
        <v>99</v>
      </c>
      <c r="N1783" s="395">
        <v>99</v>
      </c>
      <c r="O1783" s="395">
        <v>99</v>
      </c>
      <c r="P1783" s="395">
        <v>99</v>
      </c>
      <c r="Q1783" s="395"/>
      <c r="R1783" s="395">
        <v>0</v>
      </c>
      <c r="S1783" s="395"/>
      <c r="T1783" s="395"/>
      <c r="U1783" s="395"/>
      <c r="V1783" s="395"/>
      <c r="W1783" s="395"/>
      <c r="X1783" s="395"/>
      <c r="Y1783" s="395"/>
      <c r="Z1783" s="395"/>
      <c r="AA1783" s="395"/>
      <c r="AB1783" s="395"/>
      <c r="AC1783" s="395"/>
      <c r="AD1783" s="395"/>
      <c r="AE1783" s="395"/>
      <c r="AF1783" s="395"/>
      <c r="AG1783" s="395"/>
      <c r="AH1783" s="395"/>
      <c r="AI1783" s="395"/>
      <c r="AJ1783" s="395"/>
      <c r="AK1783" s="395"/>
      <c r="AL1783" s="395"/>
      <c r="AM1783" s="395"/>
      <c r="AN1783" s="395"/>
      <c r="AO1783" s="395"/>
      <c r="AP1783" s="395"/>
    </row>
    <row r="1784" spans="1:42">
      <c r="A1784" s="395">
        <v>15</v>
      </c>
      <c r="B1784" s="395">
        <v>145</v>
      </c>
      <c r="C1784" s="395">
        <v>2023</v>
      </c>
      <c r="D1784" s="395">
        <v>1</v>
      </c>
      <c r="E1784" s="395">
        <v>99</v>
      </c>
      <c r="F1784" s="395">
        <v>99</v>
      </c>
      <c r="G1784" s="395">
        <v>99</v>
      </c>
      <c r="H1784" s="395">
        <v>99</v>
      </c>
      <c r="I1784" s="395">
        <v>99</v>
      </c>
      <c r="J1784" s="395">
        <v>999</v>
      </c>
      <c r="K1784" s="395">
        <v>8</v>
      </c>
      <c r="L1784" s="395"/>
      <c r="M1784" s="395">
        <v>99</v>
      </c>
      <c r="N1784" s="395">
        <v>99</v>
      </c>
      <c r="O1784" s="395">
        <v>99</v>
      </c>
      <c r="P1784" s="395">
        <v>99</v>
      </c>
      <c r="Q1784" s="395">
        <v>38</v>
      </c>
      <c r="R1784" s="395">
        <v>297</v>
      </c>
      <c r="S1784" s="395">
        <v>263</v>
      </c>
      <c r="T1784" s="395">
        <v>6</v>
      </c>
      <c r="U1784" s="395">
        <v>59.475285171102641</v>
      </c>
      <c r="V1784" s="395">
        <v>107.00559013631356</v>
      </c>
      <c r="W1784" s="395">
        <v>87.957034220532307</v>
      </c>
      <c r="X1784" s="395">
        <v>0</v>
      </c>
      <c r="Y1784" s="395">
        <v>0</v>
      </c>
      <c r="Z1784" s="395"/>
      <c r="AA1784" s="395">
        <v>12.325571503064763</v>
      </c>
      <c r="AB1784" s="395">
        <v>2.2952996719549819</v>
      </c>
      <c r="AC1784" s="395">
        <v>-25.57528249405367</v>
      </c>
      <c r="AD1784" s="395">
        <v>0.22663970391850125</v>
      </c>
      <c r="AE1784" s="395">
        <v>0.20746199711572971</v>
      </c>
      <c r="AF1784" s="395">
        <v>6</v>
      </c>
      <c r="AG1784" s="395">
        <v>0</v>
      </c>
      <c r="AH1784" s="395">
        <v>0</v>
      </c>
      <c r="AI1784" s="395">
        <v>2</v>
      </c>
      <c r="AJ1784" s="395">
        <v>6</v>
      </c>
      <c r="AK1784" s="395">
        <v>2</v>
      </c>
      <c r="AL1784" s="395">
        <v>11</v>
      </c>
      <c r="AM1784" s="395">
        <v>0</v>
      </c>
      <c r="AN1784" s="395">
        <v>6</v>
      </c>
      <c r="AO1784" s="395">
        <v>1</v>
      </c>
      <c r="AP1784" s="395">
        <v>21</v>
      </c>
    </row>
    <row r="1785" spans="1:42">
      <c r="A1785" s="395">
        <v>15</v>
      </c>
      <c r="B1785" s="395">
        <v>146</v>
      </c>
      <c r="C1785" s="395">
        <v>2023</v>
      </c>
      <c r="D1785" s="395">
        <v>2</v>
      </c>
      <c r="E1785" s="395">
        <v>99</v>
      </c>
      <c r="F1785" s="395">
        <v>99</v>
      </c>
      <c r="G1785" s="395">
        <v>99</v>
      </c>
      <c r="H1785" s="395">
        <v>99</v>
      </c>
      <c r="I1785" s="395">
        <v>99</v>
      </c>
      <c r="J1785" s="395">
        <v>999</v>
      </c>
      <c r="K1785" s="395">
        <v>8</v>
      </c>
      <c r="L1785" s="395"/>
      <c r="M1785" s="395">
        <v>99</v>
      </c>
      <c r="N1785" s="395">
        <v>99</v>
      </c>
      <c r="O1785" s="395">
        <v>99</v>
      </c>
      <c r="P1785" s="395">
        <v>99</v>
      </c>
      <c r="Q1785" s="395">
        <v>39</v>
      </c>
      <c r="R1785" s="395">
        <v>206</v>
      </c>
      <c r="S1785" s="395">
        <v>160</v>
      </c>
      <c r="T1785" s="395">
        <v>4.6601941747572804</v>
      </c>
      <c r="U1785" s="395">
        <v>59.831249999999997</v>
      </c>
      <c r="V1785" s="395">
        <v>116.9779252437703</v>
      </c>
      <c r="W1785" s="395">
        <v>83.077500000000001</v>
      </c>
      <c r="X1785" s="395">
        <v>0</v>
      </c>
      <c r="Y1785" s="395">
        <v>0</v>
      </c>
      <c r="Z1785" s="395"/>
      <c r="AA1785" s="395">
        <v>7.9057332835102052</v>
      </c>
      <c r="AB1785" s="395">
        <v>2.0006932392299874</v>
      </c>
      <c r="AC1785" s="395">
        <v>-16.564807691537251</v>
      </c>
      <c r="AD1785" s="395">
        <v>0.18688027868748353</v>
      </c>
      <c r="AE1785" s="395">
        <v>0.14316015740509044</v>
      </c>
      <c r="AF1785" s="395">
        <v>5</v>
      </c>
      <c r="AG1785" s="395">
        <v>0</v>
      </c>
      <c r="AH1785" s="395">
        <v>0</v>
      </c>
      <c r="AI1785" s="395">
        <v>2</v>
      </c>
      <c r="AJ1785" s="395">
        <v>6</v>
      </c>
      <c r="AK1785" s="395">
        <v>3</v>
      </c>
      <c r="AL1785" s="395">
        <v>16</v>
      </c>
      <c r="AM1785" s="395">
        <v>0</v>
      </c>
      <c r="AN1785" s="395">
        <v>26</v>
      </c>
      <c r="AO1785" s="395">
        <v>3</v>
      </c>
      <c r="AP1785" s="395">
        <v>22</v>
      </c>
    </row>
    <row r="1786" spans="1:42">
      <c r="A1786" s="395">
        <v>15</v>
      </c>
      <c r="B1786" s="395">
        <v>147</v>
      </c>
      <c r="C1786" s="395">
        <v>2023</v>
      </c>
      <c r="D1786" s="395">
        <v>3</v>
      </c>
      <c r="E1786" s="395">
        <v>99</v>
      </c>
      <c r="F1786" s="395">
        <v>99</v>
      </c>
      <c r="G1786" s="395">
        <v>99</v>
      </c>
      <c r="H1786" s="395">
        <v>99</v>
      </c>
      <c r="I1786" s="395">
        <v>99</v>
      </c>
      <c r="J1786" s="395">
        <v>999</v>
      </c>
      <c r="K1786" s="395">
        <v>8</v>
      </c>
      <c r="L1786" s="395"/>
      <c r="M1786" s="395">
        <v>99</v>
      </c>
      <c r="N1786" s="395">
        <v>99</v>
      </c>
      <c r="O1786" s="395">
        <v>99</v>
      </c>
      <c r="P1786" s="395">
        <v>99</v>
      </c>
      <c r="Q1786" s="395">
        <v>48</v>
      </c>
      <c r="R1786" s="395">
        <v>383</v>
      </c>
      <c r="S1786" s="395">
        <v>343</v>
      </c>
      <c r="T1786" s="395">
        <v>5.9216710182767613</v>
      </c>
      <c r="U1786" s="395">
        <v>59.233236151603506</v>
      </c>
      <c r="V1786" s="395">
        <v>110.87624648992852</v>
      </c>
      <c r="W1786" s="395">
        <v>92.22215743440232</v>
      </c>
      <c r="X1786" s="395">
        <v>0</v>
      </c>
      <c r="Y1786" s="395">
        <v>0</v>
      </c>
      <c r="Z1786" s="395"/>
      <c r="AA1786" s="395">
        <v>11.708317494519649</v>
      </c>
      <c r="AB1786" s="395">
        <v>3.1555130652819465</v>
      </c>
      <c r="AC1786" s="395">
        <v>-30.900816845679095</v>
      </c>
      <c r="AD1786" s="395">
        <v>0.28829289956417342</v>
      </c>
      <c r="AE1786" s="395">
        <v>0.28363929111392938</v>
      </c>
      <c r="AF1786" s="395">
        <v>7</v>
      </c>
      <c r="AG1786" s="395">
        <v>0</v>
      </c>
      <c r="AH1786" s="395">
        <v>0</v>
      </c>
      <c r="AI1786" s="395">
        <v>1</v>
      </c>
      <c r="AJ1786" s="395">
        <v>13</v>
      </c>
      <c r="AK1786" s="395">
        <v>1</v>
      </c>
      <c r="AL1786" s="395">
        <v>9</v>
      </c>
      <c r="AM1786" s="395">
        <v>0</v>
      </c>
      <c r="AN1786" s="395">
        <v>2</v>
      </c>
      <c r="AO1786" s="395">
        <v>0</v>
      </c>
      <c r="AP1786" s="395">
        <v>27</v>
      </c>
    </row>
    <row r="1787" spans="1:42">
      <c r="A1787" s="395">
        <v>15</v>
      </c>
      <c r="B1787" s="395">
        <v>148</v>
      </c>
      <c r="C1787" s="395">
        <v>2023</v>
      </c>
      <c r="D1787" s="395">
        <v>4</v>
      </c>
      <c r="E1787" s="395">
        <v>99</v>
      </c>
      <c r="F1787" s="395">
        <v>99</v>
      </c>
      <c r="G1787" s="395">
        <v>99</v>
      </c>
      <c r="H1787" s="395">
        <v>99</v>
      </c>
      <c r="I1787" s="395">
        <v>99</v>
      </c>
      <c r="J1787" s="395">
        <v>999</v>
      </c>
      <c r="K1787" s="395">
        <v>8</v>
      </c>
      <c r="L1787" s="395"/>
      <c r="M1787" s="395">
        <v>99</v>
      </c>
      <c r="N1787" s="395">
        <v>99</v>
      </c>
      <c r="O1787" s="395">
        <v>99</v>
      </c>
      <c r="P1787" s="395">
        <v>99</v>
      </c>
      <c r="Q1787" s="395">
        <v>29</v>
      </c>
      <c r="R1787" s="395">
        <v>203</v>
      </c>
      <c r="S1787" s="395">
        <v>181</v>
      </c>
      <c r="T1787" s="395">
        <v>4.9950738916256157</v>
      </c>
      <c r="U1787" s="395">
        <v>59.944751381215475</v>
      </c>
      <c r="V1787" s="395">
        <v>107.94311128137288</v>
      </c>
      <c r="W1787" s="395">
        <v>89.316574585635379</v>
      </c>
      <c r="X1787" s="395">
        <v>0</v>
      </c>
      <c r="Y1787" s="395">
        <v>0</v>
      </c>
      <c r="Z1787" s="395"/>
      <c r="AA1787" s="395">
        <v>9.5386130882717062</v>
      </c>
      <c r="AB1787" s="395">
        <v>3.2969494638101993</v>
      </c>
      <c r="AC1787" s="395">
        <v>-4.4822148742466652</v>
      </c>
      <c r="AD1787" s="395">
        <v>0.19226580036558913</v>
      </c>
      <c r="AE1787" s="395">
        <v>0.17949556088157351</v>
      </c>
      <c r="AF1787" s="395">
        <v>3</v>
      </c>
      <c r="AG1787" s="395">
        <v>0</v>
      </c>
      <c r="AH1787" s="395">
        <v>0</v>
      </c>
      <c r="AI1787" s="395">
        <v>0</v>
      </c>
      <c r="AJ1787" s="395">
        <v>5</v>
      </c>
      <c r="AK1787" s="395">
        <v>1</v>
      </c>
      <c r="AL1787" s="395">
        <v>17</v>
      </c>
      <c r="AM1787" s="395">
        <v>0</v>
      </c>
      <c r="AN1787" s="395">
        <v>1</v>
      </c>
      <c r="AO1787" s="395">
        <v>0</v>
      </c>
      <c r="AP1787" s="395">
        <v>17</v>
      </c>
    </row>
    <row r="1788" spans="1:42">
      <c r="A1788" s="395">
        <v>15</v>
      </c>
      <c r="B1788" s="395">
        <v>149</v>
      </c>
      <c r="C1788" s="395">
        <v>2023</v>
      </c>
      <c r="D1788" s="395">
        <v>5</v>
      </c>
      <c r="E1788" s="395">
        <v>99</v>
      </c>
      <c r="F1788" s="395">
        <v>99</v>
      </c>
      <c r="G1788" s="395">
        <v>99</v>
      </c>
      <c r="H1788" s="395">
        <v>99</v>
      </c>
      <c r="I1788" s="395">
        <v>99</v>
      </c>
      <c r="J1788" s="395">
        <v>999</v>
      </c>
      <c r="K1788" s="395">
        <v>8</v>
      </c>
      <c r="L1788" s="395"/>
      <c r="M1788" s="395">
        <v>99</v>
      </c>
      <c r="N1788" s="395">
        <v>99</v>
      </c>
      <c r="O1788" s="395">
        <v>99</v>
      </c>
      <c r="P1788" s="395">
        <v>99</v>
      </c>
      <c r="Q1788" s="395">
        <v>37</v>
      </c>
      <c r="R1788" s="395">
        <v>325</v>
      </c>
      <c r="S1788" s="395">
        <v>298</v>
      </c>
      <c r="T1788" s="395">
        <v>4.4492307692307671</v>
      </c>
      <c r="U1788" s="395">
        <v>60.087248322147651</v>
      </c>
      <c r="V1788" s="395">
        <v>104.82668857751564</v>
      </c>
      <c r="W1788" s="395">
        <v>88.854026845637577</v>
      </c>
      <c r="X1788" s="395">
        <v>0</v>
      </c>
      <c r="Y1788" s="395">
        <v>0</v>
      </c>
      <c r="Z1788" s="395"/>
      <c r="AA1788" s="395">
        <v>11.164751605628778</v>
      </c>
      <c r="AB1788" s="395">
        <v>2.5235345562239928</v>
      </c>
      <c r="AC1788" s="395">
        <v>-32.093750873957674</v>
      </c>
      <c r="AD1788" s="395">
        <v>0.26021233326394339</v>
      </c>
      <c r="AE1788" s="395">
        <v>0.2511164408305217</v>
      </c>
      <c r="AF1788" s="395">
        <v>1</v>
      </c>
      <c r="AG1788" s="395">
        <v>0</v>
      </c>
      <c r="AH1788" s="395">
        <v>0</v>
      </c>
      <c r="AI1788" s="395">
        <v>2</v>
      </c>
      <c r="AJ1788" s="395">
        <v>8</v>
      </c>
      <c r="AK1788" s="395">
        <v>1</v>
      </c>
      <c r="AL1788" s="395">
        <v>63</v>
      </c>
      <c r="AM1788" s="395">
        <v>0</v>
      </c>
      <c r="AN1788" s="395">
        <v>2</v>
      </c>
      <c r="AO1788" s="395">
        <v>0</v>
      </c>
      <c r="AP1788" s="395">
        <v>19</v>
      </c>
    </row>
    <row r="1789" spans="1:42">
      <c r="A1789" s="395">
        <v>15</v>
      </c>
      <c r="B1789" s="395">
        <v>150</v>
      </c>
      <c r="C1789" s="395">
        <v>2023</v>
      </c>
      <c r="D1789" s="395">
        <v>6</v>
      </c>
      <c r="E1789" s="395">
        <v>99</v>
      </c>
      <c r="F1789" s="395">
        <v>99</v>
      </c>
      <c r="G1789" s="395">
        <v>99</v>
      </c>
      <c r="H1789" s="395">
        <v>99</v>
      </c>
      <c r="I1789" s="395">
        <v>99</v>
      </c>
      <c r="J1789" s="395">
        <v>999</v>
      </c>
      <c r="K1789" s="395">
        <v>8</v>
      </c>
      <c r="L1789" s="395"/>
      <c r="M1789" s="395">
        <v>99</v>
      </c>
      <c r="N1789" s="395">
        <v>99</v>
      </c>
      <c r="O1789" s="395">
        <v>99</v>
      </c>
      <c r="P1789" s="395">
        <v>99</v>
      </c>
      <c r="Q1789" s="395">
        <v>46</v>
      </c>
      <c r="R1789" s="395">
        <v>566</v>
      </c>
      <c r="S1789" s="395">
        <v>523</v>
      </c>
      <c r="T1789" s="395">
        <v>6.4346289752650172</v>
      </c>
      <c r="U1789" s="395">
        <v>58.95793499043976</v>
      </c>
      <c r="V1789" s="395">
        <v>104.57486498635882</v>
      </c>
      <c r="W1789" s="395">
        <v>90.023709369024971</v>
      </c>
      <c r="X1789" s="395">
        <v>0</v>
      </c>
      <c r="Y1789" s="395">
        <v>0</v>
      </c>
      <c r="Z1789" s="395"/>
      <c r="AA1789" s="395">
        <v>9.358511223526417</v>
      </c>
      <c r="AB1789" s="395">
        <v>2.9421037236681582</v>
      </c>
      <c r="AC1789" s="395">
        <v>-35.405778586431992</v>
      </c>
      <c r="AD1789" s="395">
        <v>0.43636812199804192</v>
      </c>
      <c r="AE1789" s="395">
        <v>0.43266402786919994</v>
      </c>
      <c r="AF1789" s="395">
        <v>8</v>
      </c>
      <c r="AG1789" s="395">
        <v>0</v>
      </c>
      <c r="AH1789" s="395">
        <v>0</v>
      </c>
      <c r="AI1789" s="395">
        <v>0</v>
      </c>
      <c r="AJ1789" s="395">
        <v>26</v>
      </c>
      <c r="AK1789" s="395">
        <v>4</v>
      </c>
      <c r="AL1789" s="395">
        <v>74</v>
      </c>
      <c r="AM1789" s="395">
        <v>0</v>
      </c>
      <c r="AN1789" s="395">
        <v>0</v>
      </c>
      <c r="AO1789" s="395">
        <v>25</v>
      </c>
      <c r="AP1789" s="395">
        <v>24</v>
      </c>
    </row>
    <row r="1790" spans="1:42">
      <c r="A1790" s="395">
        <v>15</v>
      </c>
      <c r="B1790" s="395">
        <v>151</v>
      </c>
      <c r="C1790" s="395">
        <v>2023</v>
      </c>
      <c r="D1790" s="395">
        <v>7</v>
      </c>
      <c r="E1790" s="395">
        <v>99</v>
      </c>
      <c r="F1790" s="395">
        <v>99</v>
      </c>
      <c r="G1790" s="395">
        <v>99</v>
      </c>
      <c r="H1790" s="395">
        <v>99</v>
      </c>
      <c r="I1790" s="395">
        <v>99</v>
      </c>
      <c r="J1790" s="395">
        <v>999</v>
      </c>
      <c r="K1790" s="395">
        <v>8</v>
      </c>
      <c r="L1790" s="395"/>
      <c r="M1790" s="395">
        <v>99</v>
      </c>
      <c r="N1790" s="395">
        <v>99</v>
      </c>
      <c r="O1790" s="395">
        <v>99</v>
      </c>
      <c r="P1790" s="395">
        <v>99</v>
      </c>
      <c r="Q1790" s="395">
        <v>25</v>
      </c>
      <c r="R1790" s="395">
        <v>251</v>
      </c>
      <c r="S1790" s="395">
        <v>232</v>
      </c>
      <c r="T1790" s="395">
        <v>7.5139442231075693</v>
      </c>
      <c r="U1790" s="395">
        <v>58.668103448275858</v>
      </c>
      <c r="V1790" s="395">
        <v>101.91887398662536</v>
      </c>
      <c r="W1790" s="395">
        <v>86.798275862068891</v>
      </c>
      <c r="X1790" s="395">
        <v>0</v>
      </c>
      <c r="Y1790" s="395">
        <v>0</v>
      </c>
      <c r="Z1790" s="395"/>
      <c r="AA1790" s="395">
        <v>13.161631035328281</v>
      </c>
      <c r="AB1790" s="395">
        <v>2.6921373106962205</v>
      </c>
      <c r="AC1790" s="395">
        <v>-44.461538618587497</v>
      </c>
      <c r="AD1790" s="395">
        <v>0.20633641878894496</v>
      </c>
      <c r="AE1790" s="395">
        <v>0.198788945977833</v>
      </c>
      <c r="AF1790" s="395">
        <v>1</v>
      </c>
      <c r="AG1790" s="395">
        <v>0</v>
      </c>
      <c r="AH1790" s="395">
        <v>0</v>
      </c>
      <c r="AI1790" s="395">
        <v>3</v>
      </c>
      <c r="AJ1790" s="395">
        <v>6</v>
      </c>
      <c r="AK1790" s="395">
        <v>2</v>
      </c>
      <c r="AL1790" s="395">
        <v>58</v>
      </c>
      <c r="AM1790" s="395">
        <v>0</v>
      </c>
      <c r="AN1790" s="395">
        <v>5</v>
      </c>
      <c r="AO1790" s="395">
        <v>0</v>
      </c>
      <c r="AP1790" s="395">
        <v>17</v>
      </c>
    </row>
    <row r="1791" spans="1:42">
      <c r="A1791" s="395">
        <v>15</v>
      </c>
      <c r="B1791" s="395">
        <v>152</v>
      </c>
      <c r="C1791" s="395">
        <v>2023</v>
      </c>
      <c r="D1791" s="395">
        <v>8</v>
      </c>
      <c r="E1791" s="395">
        <v>99</v>
      </c>
      <c r="F1791" s="395">
        <v>99</v>
      </c>
      <c r="G1791" s="395">
        <v>99</v>
      </c>
      <c r="H1791" s="395">
        <v>99</v>
      </c>
      <c r="I1791" s="395">
        <v>99</v>
      </c>
      <c r="J1791" s="395">
        <v>999</v>
      </c>
      <c r="K1791" s="395">
        <v>8</v>
      </c>
      <c r="L1791" s="395"/>
      <c r="M1791" s="395">
        <v>99</v>
      </c>
      <c r="N1791" s="395">
        <v>99</v>
      </c>
      <c r="O1791" s="395">
        <v>99</v>
      </c>
      <c r="P1791" s="395">
        <v>99</v>
      </c>
      <c r="Q1791" s="395">
        <v>37</v>
      </c>
      <c r="R1791" s="395">
        <v>335</v>
      </c>
      <c r="S1791" s="395">
        <v>301</v>
      </c>
      <c r="T1791" s="395">
        <v>8.0925373134328353</v>
      </c>
      <c r="U1791" s="395">
        <v>58.043189368770754</v>
      </c>
      <c r="V1791" s="395">
        <v>108.23329961882212</v>
      </c>
      <c r="W1791" s="395">
        <v>90.362790697674399</v>
      </c>
      <c r="X1791" s="395">
        <v>0</v>
      </c>
      <c r="Y1791" s="395">
        <v>0</v>
      </c>
      <c r="Z1791" s="395"/>
      <c r="AA1791" s="395">
        <v>9.4247365298552168</v>
      </c>
      <c r="AB1791" s="395">
        <v>2.9707536423174408</v>
      </c>
      <c r="AC1791" s="395">
        <v>-30.242601070906872</v>
      </c>
      <c r="AD1791" s="395">
        <v>0.2582823835994541</v>
      </c>
      <c r="AE1791" s="395">
        <v>0.25164979332930471</v>
      </c>
      <c r="AF1791" s="395">
        <v>0</v>
      </c>
      <c r="AG1791" s="395">
        <v>0</v>
      </c>
      <c r="AH1791" s="395">
        <v>0</v>
      </c>
      <c r="AI1791" s="395">
        <v>1</v>
      </c>
      <c r="AJ1791" s="395">
        <v>15</v>
      </c>
      <c r="AK1791" s="395">
        <v>1</v>
      </c>
      <c r="AL1791" s="395">
        <v>58</v>
      </c>
      <c r="AM1791" s="395">
        <v>0</v>
      </c>
      <c r="AN1791" s="395">
        <v>2</v>
      </c>
      <c r="AO1791" s="395">
        <v>0</v>
      </c>
      <c r="AP1791" s="395">
        <v>23</v>
      </c>
    </row>
    <row r="1792" spans="1:42">
      <c r="A1792" s="395">
        <v>15</v>
      </c>
      <c r="B1792" s="395">
        <v>153</v>
      </c>
      <c r="C1792" s="395">
        <v>2023</v>
      </c>
      <c r="D1792" s="395">
        <v>9</v>
      </c>
      <c r="E1792" s="395">
        <v>99</v>
      </c>
      <c r="F1792" s="395">
        <v>99</v>
      </c>
      <c r="G1792" s="395">
        <v>99</v>
      </c>
      <c r="H1792" s="395">
        <v>99</v>
      </c>
      <c r="I1792" s="395">
        <v>99</v>
      </c>
      <c r="J1792" s="395">
        <v>999</v>
      </c>
      <c r="K1792" s="395">
        <v>8</v>
      </c>
      <c r="L1792" s="395"/>
      <c r="M1792" s="395">
        <v>99</v>
      </c>
      <c r="N1792" s="395">
        <v>99</v>
      </c>
      <c r="O1792" s="395">
        <v>99</v>
      </c>
      <c r="P1792" s="395">
        <v>99</v>
      </c>
      <c r="Q1792" s="395">
        <v>37</v>
      </c>
      <c r="R1792" s="395">
        <v>323</v>
      </c>
      <c r="S1792" s="395">
        <v>294</v>
      </c>
      <c r="T1792" s="395">
        <v>8.3157894736842088</v>
      </c>
      <c r="U1792" s="395">
        <v>58</v>
      </c>
      <c r="V1792" s="395">
        <v>112.235316661876</v>
      </c>
      <c r="W1792" s="395">
        <v>94.978911564625918</v>
      </c>
      <c r="X1792" s="395">
        <v>0</v>
      </c>
      <c r="Y1792" s="395">
        <v>0</v>
      </c>
      <c r="Z1792" s="395"/>
      <c r="AA1792" s="395">
        <v>11.225876517100968</v>
      </c>
      <c r="AB1792" s="395">
        <v>3.0101867865293555</v>
      </c>
      <c r="AC1792" s="395">
        <v>-40.40929225250693</v>
      </c>
      <c r="AD1792" s="395">
        <v>0.268250145336766</v>
      </c>
      <c r="AE1792" s="395">
        <v>0.2796836311168045</v>
      </c>
      <c r="AF1792" s="395">
        <v>0</v>
      </c>
      <c r="AG1792" s="395">
        <v>0</v>
      </c>
      <c r="AH1792" s="395">
        <v>0</v>
      </c>
      <c r="AI1792" s="395">
        <v>1</v>
      </c>
      <c r="AJ1792" s="395">
        <v>9</v>
      </c>
      <c r="AK1792" s="395">
        <v>0</v>
      </c>
      <c r="AL1792" s="395">
        <v>35</v>
      </c>
      <c r="AM1792" s="395">
        <v>0</v>
      </c>
      <c r="AN1792" s="395">
        <v>1</v>
      </c>
      <c r="AO1792" s="395">
        <v>1</v>
      </c>
      <c r="AP1792" s="395">
        <v>23</v>
      </c>
    </row>
    <row r="1793" spans="1:42">
      <c r="A1793" s="395">
        <v>15</v>
      </c>
      <c r="B1793" s="395">
        <v>154</v>
      </c>
      <c r="C1793" s="395">
        <v>2023</v>
      </c>
      <c r="D1793" s="395">
        <v>10</v>
      </c>
      <c r="E1793" s="395">
        <v>99</v>
      </c>
      <c r="F1793" s="395">
        <v>99</v>
      </c>
      <c r="G1793" s="395">
        <v>99</v>
      </c>
      <c r="H1793" s="395">
        <v>99</v>
      </c>
      <c r="I1793" s="395">
        <v>99</v>
      </c>
      <c r="J1793" s="395">
        <v>999</v>
      </c>
      <c r="K1793" s="395">
        <v>8</v>
      </c>
      <c r="L1793" s="395"/>
      <c r="M1793" s="395">
        <v>99</v>
      </c>
      <c r="N1793" s="395">
        <v>99</v>
      </c>
      <c r="O1793" s="395">
        <v>99</v>
      </c>
      <c r="P1793" s="395">
        <v>99</v>
      </c>
      <c r="Q1793" s="395">
        <v>53</v>
      </c>
      <c r="R1793" s="395">
        <v>354</v>
      </c>
      <c r="S1793" s="395">
        <v>251</v>
      </c>
      <c r="T1793" s="395">
        <v>6.5423728813559316</v>
      </c>
      <c r="U1793" s="395">
        <v>57.051792828685265</v>
      </c>
      <c r="V1793" s="395">
        <v>142.84115973807911</v>
      </c>
      <c r="W1793" s="395">
        <v>96.734661354581675</v>
      </c>
      <c r="X1793" s="395">
        <v>0</v>
      </c>
      <c r="Y1793" s="395">
        <v>0</v>
      </c>
      <c r="Z1793" s="395"/>
      <c r="AA1793" s="395">
        <v>11.495827832506848</v>
      </c>
      <c r="AB1793" s="395">
        <v>3.5707569996718966</v>
      </c>
      <c r="AC1793" s="395">
        <v>-40.16548470941553</v>
      </c>
      <c r="AD1793" s="395">
        <v>0.2806316590563166</v>
      </c>
      <c r="AE1793" s="395">
        <v>0.23310059630268648</v>
      </c>
      <c r="AF1793" s="395">
        <v>4</v>
      </c>
      <c r="AG1793" s="395">
        <v>0</v>
      </c>
      <c r="AH1793" s="395">
        <v>0</v>
      </c>
      <c r="AI1793" s="395">
        <v>0</v>
      </c>
      <c r="AJ1793" s="395">
        <v>13</v>
      </c>
      <c r="AK1793" s="395">
        <v>8</v>
      </c>
      <c r="AL1793" s="395">
        <v>41</v>
      </c>
      <c r="AM1793" s="395">
        <v>0</v>
      </c>
      <c r="AN1793" s="395">
        <v>2</v>
      </c>
      <c r="AO1793" s="395">
        <v>1</v>
      </c>
      <c r="AP1793" s="395">
        <v>32</v>
      </c>
    </row>
    <row r="1794" spans="1:42">
      <c r="A1794" s="395">
        <v>15</v>
      </c>
      <c r="B1794" s="395">
        <v>155</v>
      </c>
      <c r="C1794" s="395">
        <v>2023</v>
      </c>
      <c r="D1794" s="395">
        <v>11</v>
      </c>
      <c r="E1794" s="395">
        <v>99</v>
      </c>
      <c r="F1794" s="395">
        <v>99</v>
      </c>
      <c r="G1794" s="395">
        <v>99</v>
      </c>
      <c r="H1794" s="395">
        <v>99</v>
      </c>
      <c r="I1794" s="395">
        <v>99</v>
      </c>
      <c r="J1794" s="395">
        <v>999</v>
      </c>
      <c r="K1794" s="395">
        <v>8</v>
      </c>
      <c r="L1794" s="395"/>
      <c r="M1794" s="395">
        <v>99</v>
      </c>
      <c r="N1794" s="395">
        <v>99</v>
      </c>
      <c r="O1794" s="395">
        <v>99</v>
      </c>
      <c r="P1794" s="395">
        <v>99</v>
      </c>
      <c r="Q1794" s="395">
        <v>51</v>
      </c>
      <c r="R1794" s="395">
        <v>553</v>
      </c>
      <c r="S1794" s="395">
        <v>516</v>
      </c>
      <c r="T1794" s="395">
        <v>8.33634719710669</v>
      </c>
      <c r="U1794" s="395">
        <v>57.856589147286805</v>
      </c>
      <c r="V1794" s="395">
        <v>105.62807075008186</v>
      </c>
      <c r="W1794" s="395">
        <v>91.410077519379868</v>
      </c>
      <c r="X1794" s="395">
        <v>0</v>
      </c>
      <c r="Y1794" s="395">
        <v>0</v>
      </c>
      <c r="Z1794" s="395"/>
      <c r="AA1794" s="395">
        <v>11.124007454799861</v>
      </c>
      <c r="AB1794" s="395">
        <v>3.2059137448982526</v>
      </c>
      <c r="AC1794" s="395">
        <v>-33.664742587264243</v>
      </c>
      <c r="AD1794" s="395">
        <v>0.39582274585030314</v>
      </c>
      <c r="AE1794" s="395">
        <v>0.40662153158700737</v>
      </c>
      <c r="AF1794" s="395">
        <v>4</v>
      </c>
      <c r="AG1794" s="395">
        <v>0</v>
      </c>
      <c r="AH1794" s="395">
        <v>0</v>
      </c>
      <c r="AI1794" s="395">
        <v>1</v>
      </c>
      <c r="AJ1794" s="395">
        <v>19</v>
      </c>
      <c r="AK1794" s="395">
        <v>2</v>
      </c>
      <c r="AL1794" s="395">
        <v>78</v>
      </c>
      <c r="AM1794" s="395">
        <v>0</v>
      </c>
      <c r="AN1794" s="395">
        <v>4</v>
      </c>
      <c r="AO1794" s="395">
        <v>1</v>
      </c>
      <c r="AP1794" s="395">
        <v>29</v>
      </c>
    </row>
    <row r="1795" spans="1:42">
      <c r="A1795" s="395">
        <v>15</v>
      </c>
      <c r="B1795" s="395">
        <v>156</v>
      </c>
      <c r="C1795" s="395">
        <v>2023</v>
      </c>
      <c r="D1795" s="395">
        <v>12</v>
      </c>
      <c r="E1795" s="395">
        <v>99</v>
      </c>
      <c r="F1795" s="395">
        <v>99</v>
      </c>
      <c r="G1795" s="395">
        <v>99</v>
      </c>
      <c r="H1795" s="395">
        <v>99</v>
      </c>
      <c r="I1795" s="395">
        <v>99</v>
      </c>
      <c r="J1795" s="395">
        <v>999</v>
      </c>
      <c r="K1795" s="395">
        <v>8</v>
      </c>
      <c r="L1795" s="395"/>
      <c r="M1795" s="395">
        <v>99</v>
      </c>
      <c r="N1795" s="395">
        <v>99</v>
      </c>
      <c r="O1795" s="395">
        <v>99</v>
      </c>
      <c r="P1795" s="395">
        <v>99</v>
      </c>
      <c r="Q1795" s="395">
        <v>30</v>
      </c>
      <c r="R1795" s="395">
        <v>254</v>
      </c>
      <c r="S1795" s="395">
        <v>230</v>
      </c>
      <c r="T1795" s="395">
        <v>6.3622047244094491</v>
      </c>
      <c r="U1795" s="395">
        <v>59.073913043478257</v>
      </c>
      <c r="V1795" s="395">
        <v>101.81120165810914</v>
      </c>
      <c r="W1795" s="395">
        <v>85.05434782608701</v>
      </c>
      <c r="X1795" s="395">
        <v>0</v>
      </c>
      <c r="Y1795" s="395">
        <v>0</v>
      </c>
      <c r="Z1795" s="395"/>
      <c r="AA1795" s="395">
        <v>12.66895051625656</v>
      </c>
      <c r="AB1795" s="395">
        <v>2.7296627266264015</v>
      </c>
      <c r="AC1795" s="395">
        <v>-34.193798995957323</v>
      </c>
      <c r="AD1795" s="395">
        <v>0.22946554403208905</v>
      </c>
      <c r="AE1795" s="395">
        <v>0.22210231743595871</v>
      </c>
      <c r="AF1795" s="395">
        <v>1</v>
      </c>
      <c r="AG1795" s="395">
        <v>0</v>
      </c>
      <c r="AH1795" s="395">
        <v>0</v>
      </c>
      <c r="AI1795" s="395">
        <v>1</v>
      </c>
      <c r="AJ1795" s="395">
        <v>14</v>
      </c>
      <c r="AK1795" s="395">
        <v>3</v>
      </c>
      <c r="AL1795" s="395">
        <v>46</v>
      </c>
      <c r="AM1795" s="395">
        <v>0</v>
      </c>
      <c r="AN1795" s="395">
        <v>7</v>
      </c>
      <c r="AO1795" s="395">
        <v>2</v>
      </c>
      <c r="AP1795" s="395">
        <v>18</v>
      </c>
    </row>
    <row r="1796" spans="1:42">
      <c r="A1796" s="395">
        <v>15</v>
      </c>
      <c r="B1796" s="395">
        <v>157</v>
      </c>
      <c r="C1796" s="395">
        <v>2023</v>
      </c>
      <c r="D1796" s="395">
        <v>1</v>
      </c>
      <c r="E1796" s="395">
        <v>99</v>
      </c>
      <c r="F1796" s="395">
        <v>99</v>
      </c>
      <c r="G1796" s="395">
        <v>99</v>
      </c>
      <c r="H1796" s="395">
        <v>99</v>
      </c>
      <c r="I1796" s="395">
        <v>99</v>
      </c>
      <c r="J1796" s="395">
        <v>999</v>
      </c>
      <c r="K1796" s="395">
        <v>9</v>
      </c>
      <c r="L1796" s="395"/>
      <c r="M1796" s="395">
        <v>99</v>
      </c>
      <c r="N1796" s="395">
        <v>99</v>
      </c>
      <c r="O1796" s="395">
        <v>99</v>
      </c>
      <c r="P1796" s="395">
        <v>99</v>
      </c>
      <c r="Q1796" s="395"/>
      <c r="R1796" s="395">
        <v>0</v>
      </c>
      <c r="S1796" s="395"/>
      <c r="T1796" s="395"/>
      <c r="U1796" s="395"/>
      <c r="V1796" s="395"/>
      <c r="W1796" s="395"/>
      <c r="X1796" s="395"/>
      <c r="Y1796" s="395"/>
      <c r="Z1796" s="395"/>
      <c r="AA1796" s="395"/>
      <c r="AB1796" s="395"/>
      <c r="AC1796" s="395"/>
      <c r="AD1796" s="395"/>
      <c r="AE1796" s="395"/>
      <c r="AF1796" s="395"/>
      <c r="AG1796" s="395"/>
      <c r="AH1796" s="395"/>
      <c r="AI1796" s="395"/>
      <c r="AJ1796" s="395"/>
      <c r="AK1796" s="395"/>
      <c r="AL1796" s="395"/>
      <c r="AM1796" s="395"/>
      <c r="AN1796" s="395"/>
      <c r="AO1796" s="395"/>
      <c r="AP1796" s="395"/>
    </row>
    <row r="1797" spans="1:42">
      <c r="A1797" s="395">
        <v>15</v>
      </c>
      <c r="B1797" s="395">
        <v>158</v>
      </c>
      <c r="C1797" s="395">
        <v>2023</v>
      </c>
      <c r="D1797" s="395">
        <v>2</v>
      </c>
      <c r="E1797" s="395">
        <v>99</v>
      </c>
      <c r="F1797" s="395">
        <v>99</v>
      </c>
      <c r="G1797" s="395">
        <v>99</v>
      </c>
      <c r="H1797" s="395">
        <v>99</v>
      </c>
      <c r="I1797" s="395">
        <v>99</v>
      </c>
      <c r="J1797" s="395">
        <v>999</v>
      </c>
      <c r="K1797" s="395">
        <v>9</v>
      </c>
      <c r="L1797" s="395"/>
      <c r="M1797" s="395">
        <v>99</v>
      </c>
      <c r="N1797" s="395">
        <v>99</v>
      </c>
      <c r="O1797" s="395">
        <v>99</v>
      </c>
      <c r="P1797" s="395">
        <v>99</v>
      </c>
      <c r="Q1797" s="395"/>
      <c r="R1797" s="395">
        <v>0</v>
      </c>
      <c r="S1797" s="395"/>
      <c r="T1797" s="395"/>
      <c r="U1797" s="395"/>
      <c r="V1797" s="395"/>
      <c r="W1797" s="395"/>
      <c r="X1797" s="395"/>
      <c r="Y1797" s="395"/>
      <c r="Z1797" s="395"/>
      <c r="AA1797" s="395"/>
      <c r="AB1797" s="395"/>
      <c r="AC1797" s="395"/>
      <c r="AD1797" s="395"/>
      <c r="AE1797" s="395"/>
      <c r="AF1797" s="395"/>
      <c r="AG1797" s="395"/>
      <c r="AH1797" s="395"/>
      <c r="AI1797" s="395"/>
      <c r="AJ1797" s="395"/>
      <c r="AK1797" s="395"/>
      <c r="AL1797" s="395"/>
      <c r="AM1797" s="395"/>
      <c r="AN1797" s="395"/>
      <c r="AO1797" s="395"/>
      <c r="AP1797" s="395"/>
    </row>
    <row r="1798" spans="1:42">
      <c r="A1798" s="395">
        <v>15</v>
      </c>
      <c r="B1798" s="395">
        <v>159</v>
      </c>
      <c r="C1798" s="395">
        <v>2023</v>
      </c>
      <c r="D1798" s="395">
        <v>3</v>
      </c>
      <c r="E1798" s="395">
        <v>99</v>
      </c>
      <c r="F1798" s="395">
        <v>99</v>
      </c>
      <c r="G1798" s="395">
        <v>99</v>
      </c>
      <c r="H1798" s="395">
        <v>99</v>
      </c>
      <c r="I1798" s="395">
        <v>99</v>
      </c>
      <c r="J1798" s="395">
        <v>999</v>
      </c>
      <c r="K1798" s="395">
        <v>9</v>
      </c>
      <c r="L1798" s="395"/>
      <c r="M1798" s="395">
        <v>99</v>
      </c>
      <c r="N1798" s="395">
        <v>99</v>
      </c>
      <c r="O1798" s="395">
        <v>99</v>
      </c>
      <c r="P1798" s="395">
        <v>99</v>
      </c>
      <c r="Q1798" s="395"/>
      <c r="R1798" s="395">
        <v>0</v>
      </c>
      <c r="S1798" s="395"/>
      <c r="T1798" s="395"/>
      <c r="U1798" s="395"/>
      <c r="V1798" s="395"/>
      <c r="W1798" s="395"/>
      <c r="X1798" s="395"/>
      <c r="Y1798" s="395"/>
      <c r="Z1798" s="395"/>
      <c r="AA1798" s="395"/>
      <c r="AB1798" s="395"/>
      <c r="AC1798" s="395"/>
      <c r="AD1798" s="395"/>
      <c r="AE1798" s="395"/>
      <c r="AF1798" s="395"/>
      <c r="AG1798" s="395"/>
      <c r="AH1798" s="395"/>
      <c r="AI1798" s="395"/>
      <c r="AJ1798" s="395"/>
      <c r="AK1798" s="395"/>
      <c r="AL1798" s="395"/>
      <c r="AM1798" s="395"/>
      <c r="AN1798" s="395"/>
      <c r="AO1798" s="395"/>
      <c r="AP1798" s="395"/>
    </row>
    <row r="1799" spans="1:42">
      <c r="A1799" s="395">
        <v>15</v>
      </c>
      <c r="B1799" s="395">
        <v>160</v>
      </c>
      <c r="C1799" s="395">
        <v>2023</v>
      </c>
      <c r="D1799" s="395">
        <v>4</v>
      </c>
      <c r="E1799" s="395">
        <v>99</v>
      </c>
      <c r="F1799" s="395">
        <v>99</v>
      </c>
      <c r="G1799" s="395">
        <v>99</v>
      </c>
      <c r="H1799" s="395">
        <v>99</v>
      </c>
      <c r="I1799" s="395">
        <v>99</v>
      </c>
      <c r="J1799" s="395">
        <v>999</v>
      </c>
      <c r="K1799" s="395">
        <v>9</v>
      </c>
      <c r="L1799" s="395"/>
      <c r="M1799" s="395">
        <v>99</v>
      </c>
      <c r="N1799" s="395">
        <v>99</v>
      </c>
      <c r="O1799" s="395">
        <v>99</v>
      </c>
      <c r="P1799" s="395">
        <v>99</v>
      </c>
      <c r="Q1799" s="395"/>
      <c r="R1799" s="395">
        <v>0</v>
      </c>
      <c r="S1799" s="395"/>
      <c r="T1799" s="395"/>
      <c r="U1799" s="395"/>
      <c r="V1799" s="395"/>
      <c r="W1799" s="395"/>
      <c r="X1799" s="395"/>
      <c r="Y1799" s="395"/>
      <c r="Z1799" s="395"/>
      <c r="AA1799" s="395"/>
      <c r="AB1799" s="395"/>
      <c r="AC1799" s="395"/>
      <c r="AD1799" s="395"/>
      <c r="AE1799" s="395"/>
      <c r="AF1799" s="395"/>
      <c r="AG1799" s="395"/>
      <c r="AH1799" s="395"/>
      <c r="AI1799" s="395"/>
      <c r="AJ1799" s="395"/>
      <c r="AK1799" s="395"/>
      <c r="AL1799" s="395"/>
      <c r="AM1799" s="395"/>
      <c r="AN1799" s="395"/>
      <c r="AO1799" s="395"/>
      <c r="AP1799" s="395"/>
    </row>
    <row r="1800" spans="1:42">
      <c r="A1800" s="395">
        <v>15</v>
      </c>
      <c r="B1800" s="395">
        <v>161</v>
      </c>
      <c r="C1800" s="395">
        <v>2023</v>
      </c>
      <c r="D1800" s="395">
        <v>5</v>
      </c>
      <c r="E1800" s="395">
        <v>99</v>
      </c>
      <c r="F1800" s="395">
        <v>99</v>
      </c>
      <c r="G1800" s="395">
        <v>99</v>
      </c>
      <c r="H1800" s="395">
        <v>99</v>
      </c>
      <c r="I1800" s="395">
        <v>99</v>
      </c>
      <c r="J1800" s="395">
        <v>999</v>
      </c>
      <c r="K1800" s="395">
        <v>9</v>
      </c>
      <c r="L1800" s="395"/>
      <c r="M1800" s="395">
        <v>99</v>
      </c>
      <c r="N1800" s="395">
        <v>99</v>
      </c>
      <c r="O1800" s="395">
        <v>99</v>
      </c>
      <c r="P1800" s="395">
        <v>99</v>
      </c>
      <c r="Q1800" s="395"/>
      <c r="R1800" s="395">
        <v>0</v>
      </c>
      <c r="S1800" s="395"/>
      <c r="T1800" s="395"/>
      <c r="U1800" s="395"/>
      <c r="V1800" s="395"/>
      <c r="W1800" s="395"/>
      <c r="X1800" s="395"/>
      <c r="Y1800" s="395"/>
      <c r="Z1800" s="395"/>
      <c r="AA1800" s="395"/>
      <c r="AB1800" s="395"/>
      <c r="AC1800" s="395"/>
      <c r="AD1800" s="395"/>
      <c r="AE1800" s="395"/>
      <c r="AF1800" s="395"/>
      <c r="AG1800" s="395"/>
      <c r="AH1800" s="395"/>
      <c r="AI1800" s="395"/>
      <c r="AJ1800" s="395"/>
      <c r="AK1800" s="395"/>
      <c r="AL1800" s="395"/>
      <c r="AM1800" s="395"/>
      <c r="AN1800" s="395"/>
      <c r="AO1800" s="395"/>
      <c r="AP1800" s="395"/>
    </row>
    <row r="1801" spans="1:42">
      <c r="A1801" s="395">
        <v>15</v>
      </c>
      <c r="B1801" s="395">
        <v>162</v>
      </c>
      <c r="C1801" s="395">
        <v>2023</v>
      </c>
      <c r="D1801" s="395">
        <v>6</v>
      </c>
      <c r="E1801" s="395">
        <v>99</v>
      </c>
      <c r="F1801" s="395">
        <v>99</v>
      </c>
      <c r="G1801" s="395">
        <v>99</v>
      </c>
      <c r="H1801" s="395">
        <v>99</v>
      </c>
      <c r="I1801" s="395">
        <v>99</v>
      </c>
      <c r="J1801" s="395">
        <v>999</v>
      </c>
      <c r="K1801" s="395">
        <v>9</v>
      </c>
      <c r="L1801" s="395"/>
      <c r="M1801" s="395">
        <v>99</v>
      </c>
      <c r="N1801" s="395">
        <v>99</v>
      </c>
      <c r="O1801" s="395">
        <v>99</v>
      </c>
      <c r="P1801" s="395">
        <v>99</v>
      </c>
      <c r="Q1801" s="395"/>
      <c r="R1801" s="395">
        <v>0</v>
      </c>
      <c r="S1801" s="395"/>
      <c r="T1801" s="395"/>
      <c r="U1801" s="395"/>
      <c r="V1801" s="395"/>
      <c r="W1801" s="395"/>
      <c r="X1801" s="395"/>
      <c r="Y1801" s="395"/>
      <c r="Z1801" s="395"/>
      <c r="AA1801" s="395"/>
      <c r="AB1801" s="395"/>
      <c r="AC1801" s="395"/>
      <c r="AD1801" s="395"/>
      <c r="AE1801" s="395"/>
      <c r="AF1801" s="395"/>
      <c r="AG1801" s="395"/>
      <c r="AH1801" s="395"/>
      <c r="AI1801" s="395"/>
      <c r="AJ1801" s="395"/>
      <c r="AK1801" s="395"/>
      <c r="AL1801" s="395"/>
      <c r="AM1801" s="395"/>
      <c r="AN1801" s="395"/>
      <c r="AO1801" s="395"/>
      <c r="AP1801" s="395"/>
    </row>
    <row r="1802" spans="1:42">
      <c r="A1802" s="395">
        <v>15</v>
      </c>
      <c r="B1802" s="395">
        <v>163</v>
      </c>
      <c r="C1802" s="395">
        <v>2023</v>
      </c>
      <c r="D1802" s="395">
        <v>7</v>
      </c>
      <c r="E1802" s="395">
        <v>99</v>
      </c>
      <c r="F1802" s="395">
        <v>99</v>
      </c>
      <c r="G1802" s="395">
        <v>99</v>
      </c>
      <c r="H1802" s="395">
        <v>99</v>
      </c>
      <c r="I1802" s="395">
        <v>99</v>
      </c>
      <c r="J1802" s="395">
        <v>999</v>
      </c>
      <c r="K1802" s="395">
        <v>9</v>
      </c>
      <c r="L1802" s="395"/>
      <c r="M1802" s="395">
        <v>99</v>
      </c>
      <c r="N1802" s="395">
        <v>99</v>
      </c>
      <c r="O1802" s="395">
        <v>99</v>
      </c>
      <c r="P1802" s="395">
        <v>99</v>
      </c>
      <c r="Q1802" s="395"/>
      <c r="R1802" s="395">
        <v>0</v>
      </c>
      <c r="S1802" s="395"/>
      <c r="T1802" s="395"/>
      <c r="U1802" s="395"/>
      <c r="V1802" s="395"/>
      <c r="W1802" s="395"/>
      <c r="X1802" s="395"/>
      <c r="Y1802" s="395"/>
      <c r="Z1802" s="395"/>
      <c r="AA1802" s="395"/>
      <c r="AB1802" s="395"/>
      <c r="AC1802" s="395"/>
      <c r="AD1802" s="395"/>
      <c r="AE1802" s="395"/>
      <c r="AF1802" s="395"/>
      <c r="AG1802" s="395"/>
      <c r="AH1802" s="395"/>
      <c r="AI1802" s="395"/>
      <c r="AJ1802" s="395"/>
      <c r="AK1802" s="395"/>
      <c r="AL1802" s="395"/>
      <c r="AM1802" s="395"/>
      <c r="AN1802" s="395"/>
      <c r="AO1802" s="395"/>
      <c r="AP1802" s="395"/>
    </row>
    <row r="1803" spans="1:42">
      <c r="A1803" s="395">
        <v>15</v>
      </c>
      <c r="B1803" s="395">
        <v>164</v>
      </c>
      <c r="C1803" s="395">
        <v>2023</v>
      </c>
      <c r="D1803" s="395">
        <v>8</v>
      </c>
      <c r="E1803" s="395">
        <v>99</v>
      </c>
      <c r="F1803" s="395">
        <v>99</v>
      </c>
      <c r="G1803" s="395">
        <v>99</v>
      </c>
      <c r="H1803" s="395">
        <v>99</v>
      </c>
      <c r="I1803" s="395">
        <v>99</v>
      </c>
      <c r="J1803" s="395">
        <v>999</v>
      </c>
      <c r="K1803" s="395">
        <v>9</v>
      </c>
      <c r="L1803" s="395"/>
      <c r="M1803" s="395">
        <v>99</v>
      </c>
      <c r="N1803" s="395">
        <v>99</v>
      </c>
      <c r="O1803" s="395">
        <v>99</v>
      </c>
      <c r="P1803" s="395">
        <v>99</v>
      </c>
      <c r="Q1803" s="395"/>
      <c r="R1803" s="395">
        <v>0</v>
      </c>
      <c r="S1803" s="395"/>
      <c r="T1803" s="395"/>
      <c r="U1803" s="395"/>
      <c r="V1803" s="395"/>
      <c r="W1803" s="395"/>
      <c r="X1803" s="395"/>
      <c r="Y1803" s="395"/>
      <c r="Z1803" s="395"/>
      <c r="AA1803" s="395"/>
      <c r="AB1803" s="395"/>
      <c r="AC1803" s="395"/>
      <c r="AD1803" s="395"/>
      <c r="AE1803" s="395"/>
      <c r="AF1803" s="395"/>
      <c r="AG1803" s="395"/>
      <c r="AH1803" s="395"/>
      <c r="AI1803" s="395"/>
      <c r="AJ1803" s="395"/>
      <c r="AK1803" s="395"/>
      <c r="AL1803" s="395"/>
      <c r="AM1803" s="395"/>
      <c r="AN1803" s="395"/>
      <c r="AO1803" s="395"/>
      <c r="AP1803" s="395"/>
    </row>
    <row r="1804" spans="1:42">
      <c r="A1804" s="395">
        <v>15</v>
      </c>
      <c r="B1804" s="395">
        <v>165</v>
      </c>
      <c r="C1804" s="395">
        <v>2023</v>
      </c>
      <c r="D1804" s="395">
        <v>9</v>
      </c>
      <c r="E1804" s="395">
        <v>99</v>
      </c>
      <c r="F1804" s="395">
        <v>99</v>
      </c>
      <c r="G1804" s="395">
        <v>99</v>
      </c>
      <c r="H1804" s="395">
        <v>99</v>
      </c>
      <c r="I1804" s="395">
        <v>99</v>
      </c>
      <c r="J1804" s="395">
        <v>999</v>
      </c>
      <c r="K1804" s="395">
        <v>9</v>
      </c>
      <c r="L1804" s="395"/>
      <c r="M1804" s="395">
        <v>99</v>
      </c>
      <c r="N1804" s="395">
        <v>99</v>
      </c>
      <c r="O1804" s="395">
        <v>99</v>
      </c>
      <c r="P1804" s="395">
        <v>99</v>
      </c>
      <c r="Q1804" s="395"/>
      <c r="R1804" s="395">
        <v>0</v>
      </c>
      <c r="S1804" s="395"/>
      <c r="T1804" s="395"/>
      <c r="U1804" s="395"/>
      <c r="V1804" s="395"/>
      <c r="W1804" s="395"/>
      <c r="X1804" s="395"/>
      <c r="Y1804" s="395"/>
      <c r="Z1804" s="395"/>
      <c r="AA1804" s="395"/>
      <c r="AB1804" s="395"/>
      <c r="AC1804" s="395"/>
      <c r="AD1804" s="395"/>
      <c r="AE1804" s="395"/>
      <c r="AF1804" s="395"/>
      <c r="AG1804" s="395"/>
      <c r="AH1804" s="395"/>
      <c r="AI1804" s="395"/>
      <c r="AJ1804" s="395"/>
      <c r="AK1804" s="395"/>
      <c r="AL1804" s="395"/>
      <c r="AM1804" s="395"/>
      <c r="AN1804" s="395"/>
      <c r="AO1804" s="395"/>
      <c r="AP1804" s="395"/>
    </row>
    <row r="1805" spans="1:42">
      <c r="A1805" s="395">
        <v>15</v>
      </c>
      <c r="B1805" s="395">
        <v>166</v>
      </c>
      <c r="C1805" s="395">
        <v>2023</v>
      </c>
      <c r="D1805" s="395">
        <v>10</v>
      </c>
      <c r="E1805" s="395">
        <v>99</v>
      </c>
      <c r="F1805" s="395">
        <v>99</v>
      </c>
      <c r="G1805" s="395">
        <v>99</v>
      </c>
      <c r="H1805" s="395">
        <v>99</v>
      </c>
      <c r="I1805" s="395">
        <v>99</v>
      </c>
      <c r="J1805" s="395">
        <v>999</v>
      </c>
      <c r="K1805" s="395">
        <v>9</v>
      </c>
      <c r="L1805" s="395"/>
      <c r="M1805" s="395">
        <v>99</v>
      </c>
      <c r="N1805" s="395">
        <v>99</v>
      </c>
      <c r="O1805" s="395">
        <v>99</v>
      </c>
      <c r="P1805" s="395">
        <v>99</v>
      </c>
      <c r="Q1805" s="395"/>
      <c r="R1805" s="395">
        <v>0</v>
      </c>
      <c r="S1805" s="395"/>
      <c r="T1805" s="395"/>
      <c r="U1805" s="395"/>
      <c r="V1805" s="395"/>
      <c r="W1805" s="395"/>
      <c r="X1805" s="395"/>
      <c r="Y1805" s="395"/>
      <c r="Z1805" s="395"/>
      <c r="AA1805" s="395"/>
      <c r="AB1805" s="395"/>
      <c r="AC1805" s="395"/>
      <c r="AD1805" s="395"/>
      <c r="AE1805" s="395"/>
      <c r="AF1805" s="395"/>
      <c r="AG1805" s="395"/>
      <c r="AH1805" s="395"/>
      <c r="AI1805" s="395"/>
      <c r="AJ1805" s="395"/>
      <c r="AK1805" s="395"/>
      <c r="AL1805" s="395"/>
      <c r="AM1805" s="395"/>
      <c r="AN1805" s="395"/>
      <c r="AO1805" s="395"/>
      <c r="AP1805" s="395"/>
    </row>
    <row r="1806" spans="1:42">
      <c r="A1806" s="395">
        <v>15</v>
      </c>
      <c r="B1806" s="395">
        <v>167</v>
      </c>
      <c r="C1806" s="395">
        <v>2023</v>
      </c>
      <c r="D1806" s="395">
        <v>11</v>
      </c>
      <c r="E1806" s="395">
        <v>99</v>
      </c>
      <c r="F1806" s="395">
        <v>99</v>
      </c>
      <c r="G1806" s="395">
        <v>99</v>
      </c>
      <c r="H1806" s="395">
        <v>99</v>
      </c>
      <c r="I1806" s="395">
        <v>99</v>
      </c>
      <c r="J1806" s="395">
        <v>999</v>
      </c>
      <c r="K1806" s="395">
        <v>9</v>
      </c>
      <c r="L1806" s="395"/>
      <c r="M1806" s="395">
        <v>99</v>
      </c>
      <c r="N1806" s="395">
        <v>99</v>
      </c>
      <c r="O1806" s="395">
        <v>99</v>
      </c>
      <c r="P1806" s="395">
        <v>99</v>
      </c>
      <c r="Q1806" s="395"/>
      <c r="R1806" s="395">
        <v>0</v>
      </c>
      <c r="S1806" s="395"/>
      <c r="T1806" s="395"/>
      <c r="U1806" s="395"/>
      <c r="V1806" s="395"/>
      <c r="W1806" s="395"/>
      <c r="X1806" s="395"/>
      <c r="Y1806" s="395"/>
      <c r="Z1806" s="395"/>
      <c r="AA1806" s="395"/>
      <c r="AB1806" s="395"/>
      <c r="AC1806" s="395"/>
      <c r="AD1806" s="395"/>
      <c r="AE1806" s="395"/>
      <c r="AF1806" s="395"/>
      <c r="AG1806" s="395"/>
      <c r="AH1806" s="395"/>
      <c r="AI1806" s="395"/>
      <c r="AJ1806" s="395"/>
      <c r="AK1806" s="395"/>
      <c r="AL1806" s="395"/>
      <c r="AM1806" s="395"/>
      <c r="AN1806" s="395"/>
      <c r="AO1806" s="395"/>
      <c r="AP1806" s="395"/>
    </row>
    <row r="1807" spans="1:42">
      <c r="A1807" s="395">
        <v>15</v>
      </c>
      <c r="B1807" s="395">
        <v>168</v>
      </c>
      <c r="C1807" s="395">
        <v>2023</v>
      </c>
      <c r="D1807" s="395">
        <v>12</v>
      </c>
      <c r="E1807" s="395">
        <v>99</v>
      </c>
      <c r="F1807" s="395">
        <v>99</v>
      </c>
      <c r="G1807" s="395">
        <v>99</v>
      </c>
      <c r="H1807" s="395">
        <v>99</v>
      </c>
      <c r="I1807" s="395">
        <v>99</v>
      </c>
      <c r="J1807" s="395">
        <v>999</v>
      </c>
      <c r="K1807" s="395">
        <v>9</v>
      </c>
      <c r="L1807" s="395"/>
      <c r="M1807" s="395">
        <v>99</v>
      </c>
      <c r="N1807" s="395">
        <v>99</v>
      </c>
      <c r="O1807" s="395">
        <v>99</v>
      </c>
      <c r="P1807" s="395">
        <v>99</v>
      </c>
      <c r="Q1807" s="395"/>
      <c r="R1807" s="395">
        <v>0</v>
      </c>
      <c r="S1807" s="395"/>
      <c r="T1807" s="395"/>
      <c r="U1807" s="395"/>
      <c r="V1807" s="395"/>
      <c r="W1807" s="395"/>
      <c r="X1807" s="395"/>
      <c r="Y1807" s="395"/>
      <c r="Z1807" s="395"/>
      <c r="AA1807" s="395"/>
      <c r="AB1807" s="395"/>
      <c r="AC1807" s="395"/>
      <c r="AD1807" s="395"/>
      <c r="AE1807" s="395"/>
      <c r="AF1807" s="395"/>
      <c r="AG1807" s="395"/>
      <c r="AH1807" s="395"/>
      <c r="AI1807" s="395"/>
      <c r="AJ1807" s="395"/>
      <c r="AK1807" s="395"/>
      <c r="AL1807" s="395"/>
      <c r="AM1807" s="395"/>
      <c r="AN1807" s="395"/>
      <c r="AO1807" s="395"/>
      <c r="AP1807" s="395"/>
    </row>
    <row r="1808" spans="1:42">
      <c r="A1808" s="395">
        <v>16</v>
      </c>
      <c r="B1808" s="395">
        <v>1</v>
      </c>
      <c r="C1808" s="395">
        <v>2024</v>
      </c>
      <c r="D1808" s="395">
        <v>1</v>
      </c>
      <c r="E1808" s="395">
        <v>99</v>
      </c>
      <c r="F1808" s="395">
        <v>99</v>
      </c>
      <c r="G1808" s="395">
        <v>99</v>
      </c>
      <c r="H1808" s="395">
        <v>99</v>
      </c>
      <c r="I1808" s="395">
        <v>99</v>
      </c>
      <c r="J1808" s="395">
        <v>103</v>
      </c>
      <c r="K1808" s="395">
        <v>999</v>
      </c>
      <c r="L1808" s="395"/>
      <c r="M1808" s="395">
        <v>99</v>
      </c>
      <c r="N1808" s="395">
        <v>99</v>
      </c>
      <c r="O1808" s="395">
        <v>99</v>
      </c>
      <c r="P1808" s="395">
        <v>99</v>
      </c>
      <c r="Q1808" s="395"/>
      <c r="R1808" s="395">
        <v>0</v>
      </c>
      <c r="S1808" s="395"/>
      <c r="T1808" s="395"/>
      <c r="U1808" s="395"/>
      <c r="V1808" s="395"/>
      <c r="W1808" s="395"/>
      <c r="X1808" s="395"/>
      <c r="Y1808" s="395"/>
      <c r="Z1808" s="395"/>
      <c r="AA1808" s="395"/>
      <c r="AB1808" s="395"/>
      <c r="AC1808" s="395"/>
      <c r="AD1808" s="395"/>
      <c r="AE1808" s="395"/>
      <c r="AF1808" s="395"/>
      <c r="AG1808" s="395"/>
      <c r="AH1808" s="395"/>
      <c r="AI1808" s="395"/>
      <c r="AJ1808" s="395"/>
      <c r="AK1808" s="395"/>
      <c r="AL1808" s="395"/>
      <c r="AM1808" s="395"/>
      <c r="AN1808" s="395"/>
      <c r="AO1808" s="395"/>
      <c r="AP1808" s="395"/>
    </row>
    <row r="1809" spans="1:42">
      <c r="A1809" s="395">
        <v>16</v>
      </c>
      <c r="B1809" s="395">
        <v>2</v>
      </c>
      <c r="C1809" s="395">
        <v>2024</v>
      </c>
      <c r="D1809" s="395">
        <v>2</v>
      </c>
      <c r="E1809" s="395">
        <v>99</v>
      </c>
      <c r="F1809" s="395">
        <v>99</v>
      </c>
      <c r="G1809" s="395">
        <v>99</v>
      </c>
      <c r="H1809" s="395">
        <v>99</v>
      </c>
      <c r="I1809" s="395">
        <v>99</v>
      </c>
      <c r="J1809" s="395">
        <v>103</v>
      </c>
      <c r="K1809" s="395">
        <v>999</v>
      </c>
      <c r="L1809" s="395"/>
      <c r="M1809" s="395">
        <v>99</v>
      </c>
      <c r="N1809" s="395">
        <v>99</v>
      </c>
      <c r="O1809" s="395">
        <v>99</v>
      </c>
      <c r="P1809" s="395">
        <v>99</v>
      </c>
      <c r="Q1809" s="395"/>
      <c r="R1809" s="395">
        <v>0</v>
      </c>
      <c r="S1809" s="395"/>
      <c r="T1809" s="395"/>
      <c r="U1809" s="395"/>
      <c r="V1809" s="395"/>
      <c r="W1809" s="395"/>
      <c r="X1809" s="395"/>
      <c r="Y1809" s="395"/>
      <c r="Z1809" s="395"/>
      <c r="AA1809" s="395"/>
      <c r="AB1809" s="395"/>
      <c r="AC1809" s="395"/>
      <c r="AD1809" s="395"/>
      <c r="AE1809" s="395"/>
      <c r="AF1809" s="395"/>
      <c r="AG1809" s="395"/>
      <c r="AH1809" s="395"/>
      <c r="AI1809" s="395"/>
      <c r="AJ1809" s="395"/>
      <c r="AK1809" s="395"/>
      <c r="AL1809" s="395"/>
      <c r="AM1809" s="395"/>
      <c r="AN1809" s="395"/>
      <c r="AO1809" s="395"/>
      <c r="AP1809" s="395"/>
    </row>
    <row r="1810" spans="1:42">
      <c r="A1810" s="395">
        <v>16</v>
      </c>
      <c r="B1810" s="395">
        <v>3</v>
      </c>
      <c r="C1810" s="395">
        <v>2024</v>
      </c>
      <c r="D1810" s="395">
        <v>3</v>
      </c>
      <c r="E1810" s="395">
        <v>99</v>
      </c>
      <c r="F1810" s="395">
        <v>99</v>
      </c>
      <c r="G1810" s="395">
        <v>99</v>
      </c>
      <c r="H1810" s="395">
        <v>99</v>
      </c>
      <c r="I1810" s="395">
        <v>99</v>
      </c>
      <c r="J1810" s="395">
        <v>103</v>
      </c>
      <c r="K1810" s="395">
        <v>999</v>
      </c>
      <c r="L1810" s="395"/>
      <c r="M1810" s="395">
        <v>99</v>
      </c>
      <c r="N1810" s="395">
        <v>99</v>
      </c>
      <c r="O1810" s="395">
        <v>99</v>
      </c>
      <c r="P1810" s="395">
        <v>99</v>
      </c>
      <c r="Q1810" s="395"/>
      <c r="R1810" s="395">
        <v>0</v>
      </c>
      <c r="S1810" s="395"/>
      <c r="T1810" s="395"/>
      <c r="U1810" s="395"/>
      <c r="V1810" s="395"/>
      <c r="W1810" s="395"/>
      <c r="X1810" s="395"/>
      <c r="Y1810" s="395"/>
      <c r="Z1810" s="395"/>
      <c r="AA1810" s="395"/>
      <c r="AB1810" s="395"/>
      <c r="AC1810" s="395"/>
      <c r="AD1810" s="395"/>
      <c r="AE1810" s="395"/>
      <c r="AF1810" s="395"/>
      <c r="AG1810" s="395"/>
      <c r="AH1810" s="395"/>
      <c r="AI1810" s="395"/>
      <c r="AJ1810" s="395"/>
      <c r="AK1810" s="395"/>
      <c r="AL1810" s="395"/>
      <c r="AM1810" s="395"/>
      <c r="AN1810" s="395"/>
      <c r="AO1810" s="395"/>
      <c r="AP1810" s="395"/>
    </row>
    <row r="1811" spans="1:42">
      <c r="A1811" s="395">
        <v>16</v>
      </c>
      <c r="B1811" s="395">
        <v>4</v>
      </c>
      <c r="C1811" s="395">
        <v>2024</v>
      </c>
      <c r="D1811" s="395">
        <v>4</v>
      </c>
      <c r="E1811" s="395">
        <v>99</v>
      </c>
      <c r="F1811" s="395">
        <v>99</v>
      </c>
      <c r="G1811" s="395">
        <v>99</v>
      </c>
      <c r="H1811" s="395">
        <v>99</v>
      </c>
      <c r="I1811" s="395">
        <v>99</v>
      </c>
      <c r="J1811" s="395">
        <v>103</v>
      </c>
      <c r="K1811" s="395">
        <v>999</v>
      </c>
      <c r="L1811" s="395"/>
      <c r="M1811" s="395">
        <v>99</v>
      </c>
      <c r="N1811" s="395">
        <v>99</v>
      </c>
      <c r="O1811" s="395">
        <v>99</v>
      </c>
      <c r="P1811" s="395">
        <v>99</v>
      </c>
      <c r="Q1811" s="395"/>
      <c r="R1811" s="395">
        <v>0</v>
      </c>
      <c r="S1811" s="395"/>
      <c r="T1811" s="395"/>
      <c r="U1811" s="395"/>
      <c r="V1811" s="395"/>
      <c r="W1811" s="395"/>
      <c r="X1811" s="395"/>
      <c r="Y1811" s="395"/>
      <c r="Z1811" s="395"/>
      <c r="AA1811" s="395"/>
      <c r="AB1811" s="395"/>
      <c r="AC1811" s="395"/>
      <c r="AD1811" s="395"/>
      <c r="AE1811" s="395"/>
      <c r="AF1811" s="395"/>
      <c r="AG1811" s="395"/>
      <c r="AH1811" s="395"/>
      <c r="AI1811" s="395"/>
      <c r="AJ1811" s="395"/>
      <c r="AK1811" s="395"/>
      <c r="AL1811" s="395"/>
      <c r="AM1811" s="395"/>
      <c r="AN1811" s="395"/>
      <c r="AO1811" s="395"/>
      <c r="AP1811" s="395"/>
    </row>
    <row r="1812" spans="1:42">
      <c r="A1812" s="395">
        <v>16</v>
      </c>
      <c r="B1812" s="395">
        <v>5</v>
      </c>
      <c r="C1812" s="395">
        <v>2024</v>
      </c>
      <c r="D1812" s="395">
        <v>5</v>
      </c>
      <c r="E1812" s="395">
        <v>99</v>
      </c>
      <c r="F1812" s="395">
        <v>99</v>
      </c>
      <c r="G1812" s="395">
        <v>99</v>
      </c>
      <c r="H1812" s="395">
        <v>99</v>
      </c>
      <c r="I1812" s="395">
        <v>99</v>
      </c>
      <c r="J1812" s="395">
        <v>103</v>
      </c>
      <c r="K1812" s="395">
        <v>999</v>
      </c>
      <c r="L1812" s="395"/>
      <c r="M1812" s="395">
        <v>99</v>
      </c>
      <c r="N1812" s="395">
        <v>99</v>
      </c>
      <c r="O1812" s="395">
        <v>99</v>
      </c>
      <c r="P1812" s="395">
        <v>99</v>
      </c>
      <c r="Q1812" s="395"/>
      <c r="R1812" s="395">
        <v>0</v>
      </c>
      <c r="S1812" s="395"/>
      <c r="T1812" s="395"/>
      <c r="U1812" s="395"/>
      <c r="V1812" s="395"/>
      <c r="W1812" s="395"/>
      <c r="X1812" s="395"/>
      <c r="Y1812" s="395"/>
      <c r="Z1812" s="395"/>
      <c r="AA1812" s="395"/>
      <c r="AB1812" s="395"/>
      <c r="AC1812" s="395"/>
      <c r="AD1812" s="395"/>
      <c r="AE1812" s="395"/>
      <c r="AF1812" s="395"/>
      <c r="AG1812" s="395"/>
      <c r="AH1812" s="395"/>
      <c r="AI1812" s="395"/>
      <c r="AJ1812" s="395"/>
      <c r="AK1812" s="395"/>
      <c r="AL1812" s="395"/>
      <c r="AM1812" s="395"/>
      <c r="AN1812" s="395"/>
      <c r="AO1812" s="395"/>
      <c r="AP1812" s="395"/>
    </row>
    <row r="1813" spans="1:42">
      <c r="A1813" s="395">
        <v>16</v>
      </c>
      <c r="B1813" s="395">
        <v>6</v>
      </c>
      <c r="C1813" s="395">
        <v>2024</v>
      </c>
      <c r="D1813" s="395">
        <v>6</v>
      </c>
      <c r="E1813" s="395">
        <v>99</v>
      </c>
      <c r="F1813" s="395">
        <v>99</v>
      </c>
      <c r="G1813" s="395">
        <v>99</v>
      </c>
      <c r="H1813" s="395">
        <v>99</v>
      </c>
      <c r="I1813" s="395">
        <v>99</v>
      </c>
      <c r="J1813" s="395">
        <v>103</v>
      </c>
      <c r="K1813" s="395">
        <v>999</v>
      </c>
      <c r="L1813" s="395"/>
      <c r="M1813" s="395">
        <v>99</v>
      </c>
      <c r="N1813" s="395">
        <v>99</v>
      </c>
      <c r="O1813" s="395">
        <v>99</v>
      </c>
      <c r="P1813" s="395">
        <v>99</v>
      </c>
      <c r="Q1813" s="395"/>
      <c r="R1813" s="395">
        <v>0</v>
      </c>
      <c r="S1813" s="395"/>
      <c r="T1813" s="395"/>
      <c r="U1813" s="395"/>
      <c r="V1813" s="395"/>
      <c r="W1813" s="395"/>
      <c r="X1813" s="395"/>
      <c r="Y1813" s="395"/>
      <c r="Z1813" s="395"/>
      <c r="AA1813" s="395"/>
      <c r="AB1813" s="395"/>
      <c r="AC1813" s="395"/>
      <c r="AD1813" s="395"/>
      <c r="AE1813" s="395"/>
      <c r="AF1813" s="395"/>
      <c r="AG1813" s="395"/>
      <c r="AH1813" s="395"/>
      <c r="AI1813" s="395"/>
      <c r="AJ1813" s="395"/>
      <c r="AK1813" s="395"/>
      <c r="AL1813" s="395"/>
      <c r="AM1813" s="395"/>
      <c r="AN1813" s="395"/>
      <c r="AO1813" s="395"/>
      <c r="AP1813" s="395"/>
    </row>
    <row r="1814" spans="1:42">
      <c r="A1814" s="395">
        <v>16</v>
      </c>
      <c r="B1814" s="395">
        <v>7</v>
      </c>
      <c r="C1814" s="395">
        <v>2024</v>
      </c>
      <c r="D1814" s="395">
        <v>7</v>
      </c>
      <c r="E1814" s="395">
        <v>99</v>
      </c>
      <c r="F1814" s="395">
        <v>99</v>
      </c>
      <c r="G1814" s="395">
        <v>99</v>
      </c>
      <c r="H1814" s="395">
        <v>99</v>
      </c>
      <c r="I1814" s="395">
        <v>99</v>
      </c>
      <c r="J1814" s="395">
        <v>103</v>
      </c>
      <c r="K1814" s="395">
        <v>999</v>
      </c>
      <c r="L1814" s="395"/>
      <c r="M1814" s="395">
        <v>99</v>
      </c>
      <c r="N1814" s="395">
        <v>99</v>
      </c>
      <c r="O1814" s="395">
        <v>99</v>
      </c>
      <c r="P1814" s="395">
        <v>99</v>
      </c>
      <c r="Q1814" s="395"/>
      <c r="R1814" s="395">
        <v>0</v>
      </c>
      <c r="S1814" s="395"/>
      <c r="T1814" s="395"/>
      <c r="U1814" s="395"/>
      <c r="V1814" s="395"/>
      <c r="W1814" s="395"/>
      <c r="X1814" s="395"/>
      <c r="Y1814" s="395"/>
      <c r="Z1814" s="395"/>
      <c r="AA1814" s="395"/>
      <c r="AB1814" s="395"/>
      <c r="AC1814" s="395"/>
      <c r="AD1814" s="395"/>
      <c r="AE1814" s="395"/>
      <c r="AF1814" s="395"/>
      <c r="AG1814" s="395"/>
      <c r="AH1814" s="395"/>
      <c r="AI1814" s="395"/>
      <c r="AJ1814" s="395"/>
      <c r="AK1814" s="395"/>
      <c r="AL1814" s="395"/>
      <c r="AM1814" s="395"/>
      <c r="AN1814" s="395"/>
      <c r="AO1814" s="395"/>
      <c r="AP1814" s="395"/>
    </row>
    <row r="1815" spans="1:42">
      <c r="A1815" s="395">
        <v>16</v>
      </c>
      <c r="B1815" s="395">
        <v>8</v>
      </c>
      <c r="C1815" s="395">
        <v>2024</v>
      </c>
      <c r="D1815" s="395">
        <v>8</v>
      </c>
      <c r="E1815" s="395">
        <v>99</v>
      </c>
      <c r="F1815" s="395">
        <v>99</v>
      </c>
      <c r="G1815" s="395">
        <v>99</v>
      </c>
      <c r="H1815" s="395">
        <v>99</v>
      </c>
      <c r="I1815" s="395">
        <v>99</v>
      </c>
      <c r="J1815" s="395">
        <v>103</v>
      </c>
      <c r="K1815" s="395">
        <v>999</v>
      </c>
      <c r="L1815" s="395"/>
      <c r="M1815" s="395">
        <v>99</v>
      </c>
      <c r="N1815" s="395">
        <v>99</v>
      </c>
      <c r="O1815" s="395">
        <v>99</v>
      </c>
      <c r="P1815" s="395">
        <v>99</v>
      </c>
      <c r="Q1815" s="395"/>
      <c r="R1815" s="395">
        <v>0</v>
      </c>
      <c r="S1815" s="395"/>
      <c r="T1815" s="395"/>
      <c r="U1815" s="395"/>
      <c r="V1815" s="395"/>
      <c r="W1815" s="395"/>
      <c r="X1815" s="395"/>
      <c r="Y1815" s="395"/>
      <c r="Z1815" s="395"/>
      <c r="AA1815" s="395"/>
      <c r="AB1815" s="395"/>
      <c r="AC1815" s="395"/>
      <c r="AD1815" s="395"/>
      <c r="AE1815" s="395"/>
      <c r="AF1815" s="395"/>
      <c r="AG1815" s="395"/>
      <c r="AH1815" s="395"/>
      <c r="AI1815" s="395"/>
      <c r="AJ1815" s="395"/>
      <c r="AK1815" s="395"/>
      <c r="AL1815" s="395"/>
      <c r="AM1815" s="395"/>
      <c r="AN1815" s="395"/>
      <c r="AO1815" s="395"/>
      <c r="AP1815" s="395"/>
    </row>
    <row r="1816" spans="1:42">
      <c r="A1816" s="395">
        <v>16</v>
      </c>
      <c r="B1816" s="395">
        <v>9</v>
      </c>
      <c r="C1816" s="395">
        <v>2024</v>
      </c>
      <c r="D1816" s="395">
        <v>9</v>
      </c>
      <c r="E1816" s="395">
        <v>99</v>
      </c>
      <c r="F1816" s="395">
        <v>99</v>
      </c>
      <c r="G1816" s="395">
        <v>99</v>
      </c>
      <c r="H1816" s="395">
        <v>99</v>
      </c>
      <c r="I1816" s="395">
        <v>99</v>
      </c>
      <c r="J1816" s="395">
        <v>103</v>
      </c>
      <c r="K1816" s="395">
        <v>999</v>
      </c>
      <c r="L1816" s="395"/>
      <c r="M1816" s="395">
        <v>99</v>
      </c>
      <c r="N1816" s="395">
        <v>99</v>
      </c>
      <c r="O1816" s="395">
        <v>99</v>
      </c>
      <c r="P1816" s="395">
        <v>99</v>
      </c>
      <c r="Q1816" s="395"/>
      <c r="R1816" s="395">
        <v>0</v>
      </c>
      <c r="S1816" s="395"/>
      <c r="T1816" s="395"/>
      <c r="U1816" s="395"/>
      <c r="V1816" s="395"/>
      <c r="W1816" s="395"/>
      <c r="X1816" s="395"/>
      <c r="Y1816" s="395"/>
      <c r="Z1816" s="395"/>
      <c r="AA1816" s="395"/>
      <c r="AB1816" s="395"/>
      <c r="AC1816" s="395"/>
      <c r="AD1816" s="395"/>
      <c r="AE1816" s="395"/>
      <c r="AF1816" s="395"/>
      <c r="AG1816" s="395"/>
      <c r="AH1816" s="395"/>
      <c r="AI1816" s="395"/>
      <c r="AJ1816" s="395"/>
      <c r="AK1816" s="395"/>
      <c r="AL1816" s="395"/>
      <c r="AM1816" s="395"/>
      <c r="AN1816" s="395"/>
      <c r="AO1816" s="395"/>
      <c r="AP1816" s="395"/>
    </row>
    <row r="1817" spans="1:42">
      <c r="A1817" s="395">
        <v>16</v>
      </c>
      <c r="B1817" s="395">
        <v>10</v>
      </c>
      <c r="C1817" s="395">
        <v>2024</v>
      </c>
      <c r="D1817" s="395">
        <v>10</v>
      </c>
      <c r="E1817" s="395">
        <v>99</v>
      </c>
      <c r="F1817" s="395">
        <v>99</v>
      </c>
      <c r="G1817" s="395">
        <v>99</v>
      </c>
      <c r="H1817" s="395">
        <v>99</v>
      </c>
      <c r="I1817" s="395">
        <v>99</v>
      </c>
      <c r="J1817" s="395">
        <v>103</v>
      </c>
      <c r="K1817" s="395">
        <v>999</v>
      </c>
      <c r="L1817" s="395"/>
      <c r="M1817" s="395">
        <v>99</v>
      </c>
      <c r="N1817" s="395">
        <v>99</v>
      </c>
      <c r="O1817" s="395">
        <v>99</v>
      </c>
      <c r="P1817" s="395">
        <v>99</v>
      </c>
      <c r="Q1817" s="395"/>
      <c r="R1817" s="395">
        <v>0</v>
      </c>
      <c r="S1817" s="395"/>
      <c r="T1817" s="395"/>
      <c r="U1817" s="395"/>
      <c r="V1817" s="395"/>
      <c r="W1817" s="395"/>
      <c r="X1817" s="395"/>
      <c r="Y1817" s="395"/>
      <c r="Z1817" s="395"/>
      <c r="AA1817" s="395"/>
      <c r="AB1817" s="395"/>
      <c r="AC1817" s="395"/>
      <c r="AD1817" s="395"/>
      <c r="AE1817" s="395"/>
      <c r="AF1817" s="395"/>
      <c r="AG1817" s="395"/>
      <c r="AH1817" s="395"/>
      <c r="AI1817" s="395"/>
      <c r="AJ1817" s="395"/>
      <c r="AK1817" s="395"/>
      <c r="AL1817" s="395"/>
      <c r="AM1817" s="395"/>
      <c r="AN1817" s="395"/>
      <c r="AO1817" s="395"/>
      <c r="AP1817" s="395"/>
    </row>
    <row r="1818" spans="1:42">
      <c r="A1818" s="395">
        <v>16</v>
      </c>
      <c r="B1818" s="395">
        <v>11</v>
      </c>
      <c r="C1818" s="395">
        <v>2024</v>
      </c>
      <c r="D1818" s="395">
        <v>11</v>
      </c>
      <c r="E1818" s="395">
        <v>99</v>
      </c>
      <c r="F1818" s="395">
        <v>99</v>
      </c>
      <c r="G1818" s="395">
        <v>99</v>
      </c>
      <c r="H1818" s="395">
        <v>99</v>
      </c>
      <c r="I1818" s="395">
        <v>99</v>
      </c>
      <c r="J1818" s="395">
        <v>103</v>
      </c>
      <c r="K1818" s="395">
        <v>999</v>
      </c>
      <c r="L1818" s="395"/>
      <c r="M1818" s="395">
        <v>99</v>
      </c>
      <c r="N1818" s="395">
        <v>99</v>
      </c>
      <c r="O1818" s="395">
        <v>99</v>
      </c>
      <c r="P1818" s="395">
        <v>99</v>
      </c>
      <c r="Q1818" s="395"/>
      <c r="R1818" s="395">
        <v>0</v>
      </c>
      <c r="S1818" s="395"/>
      <c r="T1818" s="395"/>
      <c r="U1818" s="395"/>
      <c r="V1818" s="395"/>
      <c r="W1818" s="395"/>
      <c r="X1818" s="395"/>
      <c r="Y1818" s="395"/>
      <c r="Z1818" s="395"/>
      <c r="AA1818" s="395"/>
      <c r="AB1818" s="395"/>
      <c r="AC1818" s="395"/>
      <c r="AD1818" s="395"/>
      <c r="AE1818" s="395"/>
      <c r="AF1818" s="395"/>
      <c r="AG1818" s="395"/>
      <c r="AH1818" s="395"/>
      <c r="AI1818" s="395"/>
      <c r="AJ1818" s="395"/>
      <c r="AK1818" s="395"/>
      <c r="AL1818" s="395"/>
      <c r="AM1818" s="395"/>
      <c r="AN1818" s="395"/>
      <c r="AO1818" s="395"/>
      <c r="AP1818" s="395"/>
    </row>
    <row r="1819" spans="1:42">
      <c r="A1819" s="395">
        <v>16</v>
      </c>
      <c r="B1819" s="395">
        <v>12</v>
      </c>
      <c r="C1819" s="395">
        <v>2024</v>
      </c>
      <c r="D1819" s="395">
        <v>12</v>
      </c>
      <c r="E1819" s="395">
        <v>99</v>
      </c>
      <c r="F1819" s="395">
        <v>99</v>
      </c>
      <c r="G1819" s="395">
        <v>99</v>
      </c>
      <c r="H1819" s="395">
        <v>99</v>
      </c>
      <c r="I1819" s="395">
        <v>99</v>
      </c>
      <c r="J1819" s="395">
        <v>103</v>
      </c>
      <c r="K1819" s="395">
        <v>999</v>
      </c>
      <c r="L1819" s="395"/>
      <c r="M1819" s="395">
        <v>99</v>
      </c>
      <c r="N1819" s="395">
        <v>99</v>
      </c>
      <c r="O1819" s="395">
        <v>99</v>
      </c>
      <c r="P1819" s="395">
        <v>99</v>
      </c>
      <c r="Q1819" s="395"/>
      <c r="R1819" s="395">
        <v>0</v>
      </c>
      <c r="S1819" s="395"/>
      <c r="T1819" s="395"/>
      <c r="U1819" s="395"/>
      <c r="V1819" s="395"/>
      <c r="W1819" s="395"/>
      <c r="X1819" s="395"/>
      <c r="Y1819" s="395"/>
      <c r="Z1819" s="395"/>
      <c r="AA1819" s="395"/>
      <c r="AB1819" s="395"/>
      <c r="AC1819" s="395"/>
      <c r="AD1819" s="395"/>
      <c r="AE1819" s="395"/>
      <c r="AF1819" s="395"/>
      <c r="AG1819" s="395"/>
      <c r="AH1819" s="395"/>
      <c r="AI1819" s="395"/>
      <c r="AJ1819" s="395"/>
      <c r="AK1819" s="395"/>
      <c r="AL1819" s="395"/>
      <c r="AM1819" s="395"/>
      <c r="AN1819" s="395"/>
      <c r="AO1819" s="395"/>
      <c r="AP1819" s="395"/>
    </row>
    <row r="1820" spans="1:42">
      <c r="A1820" s="395">
        <v>16</v>
      </c>
      <c r="B1820" s="395">
        <v>13</v>
      </c>
      <c r="C1820" s="395">
        <v>2024</v>
      </c>
      <c r="D1820" s="395">
        <v>1</v>
      </c>
      <c r="E1820" s="395">
        <v>99</v>
      </c>
      <c r="F1820" s="395">
        <v>99</v>
      </c>
      <c r="G1820" s="395">
        <v>99</v>
      </c>
      <c r="H1820" s="395">
        <v>99</v>
      </c>
      <c r="I1820" s="395">
        <v>99</v>
      </c>
      <c r="J1820" s="395">
        <v>106</v>
      </c>
      <c r="K1820" s="395">
        <v>999</v>
      </c>
      <c r="L1820" s="395"/>
      <c r="M1820" s="395">
        <v>99</v>
      </c>
      <c r="N1820" s="395">
        <v>99</v>
      </c>
      <c r="O1820" s="395">
        <v>99</v>
      </c>
      <c r="P1820" s="395">
        <v>99</v>
      </c>
      <c r="Q1820" s="395">
        <v>89</v>
      </c>
      <c r="R1820" s="395">
        <v>11895</v>
      </c>
      <c r="S1820" s="395">
        <v>11879</v>
      </c>
      <c r="T1820" s="395">
        <v>4.5906683480453996</v>
      </c>
      <c r="U1820" s="395">
        <v>60.394982742655102</v>
      </c>
      <c r="V1820" s="395">
        <v>93.358573999638978</v>
      </c>
      <c r="W1820" s="395">
        <v>86.065973566798689</v>
      </c>
      <c r="X1820" s="395">
        <v>0.89113072719630115</v>
      </c>
      <c r="Y1820" s="395">
        <v>1.7822614543926023</v>
      </c>
      <c r="Z1820" s="395">
        <v>0</v>
      </c>
      <c r="AA1820" s="395">
        <v>7.0810642116282283</v>
      </c>
      <c r="AB1820" s="395">
        <v>2.5020025815762792</v>
      </c>
      <c r="AC1820" s="395">
        <v>-28.683084786869049</v>
      </c>
      <c r="AD1820" s="395">
        <v>9.2228605987299641</v>
      </c>
      <c r="AE1820" s="395">
        <v>9.3880473886352647</v>
      </c>
      <c r="AF1820" s="395">
        <v>117</v>
      </c>
      <c r="AG1820" s="395">
        <v>0</v>
      </c>
      <c r="AH1820" s="395">
        <v>0</v>
      </c>
      <c r="AI1820" s="395">
        <v>29</v>
      </c>
      <c r="AJ1820" s="395">
        <v>425</v>
      </c>
      <c r="AK1820" s="395">
        <v>191</v>
      </c>
      <c r="AL1820" s="395">
        <v>826</v>
      </c>
      <c r="AM1820" s="395">
        <v>0</v>
      </c>
      <c r="AN1820" s="395">
        <v>233</v>
      </c>
      <c r="AO1820" s="395">
        <v>116</v>
      </c>
      <c r="AP1820" s="395">
        <v>38</v>
      </c>
    </row>
    <row r="1821" spans="1:42">
      <c r="A1821" s="395">
        <v>16</v>
      </c>
      <c r="B1821" s="395">
        <v>14</v>
      </c>
      <c r="C1821" s="395">
        <v>2024</v>
      </c>
      <c r="D1821" s="395">
        <v>2</v>
      </c>
      <c r="E1821" s="395">
        <v>99</v>
      </c>
      <c r="F1821" s="395">
        <v>99</v>
      </c>
      <c r="G1821" s="395">
        <v>99</v>
      </c>
      <c r="H1821" s="395">
        <v>99</v>
      </c>
      <c r="I1821" s="395">
        <v>99</v>
      </c>
      <c r="J1821" s="395">
        <v>106</v>
      </c>
      <c r="K1821" s="395">
        <v>999</v>
      </c>
      <c r="L1821" s="395"/>
      <c r="M1821" s="395">
        <v>99</v>
      </c>
      <c r="N1821" s="395">
        <v>99</v>
      </c>
      <c r="O1821" s="395">
        <v>99</v>
      </c>
      <c r="P1821" s="395">
        <v>99</v>
      </c>
      <c r="Q1821" s="395">
        <v>76</v>
      </c>
      <c r="R1821" s="395">
        <v>10069</v>
      </c>
      <c r="S1821" s="395">
        <v>10051</v>
      </c>
      <c r="T1821" s="395">
        <v>3.9618631443043002</v>
      </c>
      <c r="U1821" s="395">
        <v>60.698537458959315</v>
      </c>
      <c r="V1821" s="395">
        <v>91.818863557503363</v>
      </c>
      <c r="W1821" s="395">
        <v>84.606069047856138</v>
      </c>
      <c r="X1821" s="395">
        <v>0.51643658754593291</v>
      </c>
      <c r="Y1821" s="395">
        <v>1.0328731750918658</v>
      </c>
      <c r="Z1821" s="395">
        <v>0</v>
      </c>
      <c r="AA1821" s="395">
        <v>7.4664010434480321</v>
      </c>
      <c r="AB1821" s="395">
        <v>2.4741941120079254</v>
      </c>
      <c r="AC1821" s="395">
        <v>-31.351278887399115</v>
      </c>
      <c r="AD1821" s="395">
        <v>7.8070603924852495</v>
      </c>
      <c r="AE1821" s="395">
        <v>7.8086273115494995</v>
      </c>
      <c r="AF1821" s="395">
        <v>119</v>
      </c>
      <c r="AG1821" s="395">
        <v>0</v>
      </c>
      <c r="AH1821" s="395">
        <v>0</v>
      </c>
      <c r="AI1821" s="395">
        <v>25</v>
      </c>
      <c r="AJ1821" s="395">
        <v>466</v>
      </c>
      <c r="AK1821" s="395">
        <v>290</v>
      </c>
      <c r="AL1821" s="395">
        <v>409</v>
      </c>
      <c r="AM1821" s="395">
        <v>1</v>
      </c>
      <c r="AN1821" s="395">
        <v>214</v>
      </c>
      <c r="AO1821" s="395">
        <v>116</v>
      </c>
      <c r="AP1821" s="395">
        <v>34</v>
      </c>
    </row>
    <row r="1822" spans="1:42">
      <c r="A1822" s="395">
        <v>16</v>
      </c>
      <c r="B1822" s="395">
        <v>15</v>
      </c>
      <c r="C1822" s="395">
        <v>2024</v>
      </c>
      <c r="D1822" s="395">
        <v>3</v>
      </c>
      <c r="E1822" s="395">
        <v>99</v>
      </c>
      <c r="F1822" s="395">
        <v>99</v>
      </c>
      <c r="G1822" s="395">
        <v>99</v>
      </c>
      <c r="H1822" s="395">
        <v>99</v>
      </c>
      <c r="I1822" s="395">
        <v>99</v>
      </c>
      <c r="J1822" s="395">
        <v>106</v>
      </c>
      <c r="K1822" s="395">
        <v>999</v>
      </c>
      <c r="L1822" s="395"/>
      <c r="M1822" s="395">
        <v>99</v>
      </c>
      <c r="N1822" s="395">
        <v>99</v>
      </c>
      <c r="O1822" s="395">
        <v>99</v>
      </c>
      <c r="P1822" s="395">
        <v>99</v>
      </c>
      <c r="Q1822" s="395">
        <v>69</v>
      </c>
      <c r="R1822" s="395">
        <v>9404</v>
      </c>
      <c r="S1822" s="395">
        <v>9395</v>
      </c>
      <c r="T1822" s="395">
        <v>3.510527435133985</v>
      </c>
      <c r="U1822" s="395">
        <v>60.894092602448112</v>
      </c>
      <c r="V1822" s="395">
        <v>90.694042669246983</v>
      </c>
      <c r="W1822" s="395">
        <v>83.629803086748254</v>
      </c>
      <c r="X1822" s="395">
        <v>0.87196937473415548</v>
      </c>
      <c r="Y1822" s="395">
        <v>1.743938749468311</v>
      </c>
      <c r="Z1822" s="395">
        <v>0</v>
      </c>
      <c r="AA1822" s="395">
        <v>6.7305356532326952</v>
      </c>
      <c r="AB1822" s="395">
        <v>2.3505827329862234</v>
      </c>
      <c r="AC1822" s="395">
        <v>-31.62461870699449</v>
      </c>
      <c r="AD1822" s="395">
        <v>7.2914485977685244</v>
      </c>
      <c r="AE1822" s="395">
        <v>7.2147579210163695</v>
      </c>
      <c r="AF1822" s="395">
        <v>118</v>
      </c>
      <c r="AG1822" s="395">
        <v>0</v>
      </c>
      <c r="AH1822" s="395">
        <v>0</v>
      </c>
      <c r="AI1822" s="395">
        <v>17</v>
      </c>
      <c r="AJ1822" s="395">
        <v>581</v>
      </c>
      <c r="AK1822" s="395">
        <v>81</v>
      </c>
      <c r="AL1822" s="395">
        <v>305</v>
      </c>
      <c r="AM1822" s="395">
        <v>0</v>
      </c>
      <c r="AN1822" s="395">
        <v>170</v>
      </c>
      <c r="AO1822" s="395">
        <v>96</v>
      </c>
      <c r="AP1822" s="395">
        <v>33</v>
      </c>
    </row>
    <row r="1823" spans="1:42">
      <c r="A1823" s="395">
        <v>16</v>
      </c>
      <c r="B1823" s="395">
        <v>16</v>
      </c>
      <c r="C1823" s="395">
        <v>2024</v>
      </c>
      <c r="D1823" s="395">
        <v>4</v>
      </c>
      <c r="E1823" s="395">
        <v>99</v>
      </c>
      <c r="F1823" s="395">
        <v>99</v>
      </c>
      <c r="G1823" s="395">
        <v>99</v>
      </c>
      <c r="H1823" s="395">
        <v>99</v>
      </c>
      <c r="I1823" s="395">
        <v>99</v>
      </c>
      <c r="J1823" s="395">
        <v>106</v>
      </c>
      <c r="K1823" s="395">
        <v>999</v>
      </c>
      <c r="L1823" s="395"/>
      <c r="M1823" s="395">
        <v>99</v>
      </c>
      <c r="N1823" s="395">
        <v>99</v>
      </c>
      <c r="O1823" s="395">
        <v>99</v>
      </c>
      <c r="P1823" s="395">
        <v>99</v>
      </c>
      <c r="Q1823" s="395">
        <v>82</v>
      </c>
      <c r="R1823" s="395">
        <v>12920</v>
      </c>
      <c r="S1823" s="395">
        <v>12900</v>
      </c>
      <c r="T1823" s="395">
        <v>4.0379256965944279</v>
      </c>
      <c r="U1823" s="395">
        <v>60.626046511627919</v>
      </c>
      <c r="V1823" s="395">
        <v>91.657839703696126</v>
      </c>
      <c r="W1823" s="395">
        <v>84.489038759689933</v>
      </c>
      <c r="X1823" s="395">
        <v>0.86687306501547989</v>
      </c>
      <c r="Y1823" s="395">
        <v>1.7337461300309596</v>
      </c>
      <c r="Z1823" s="395">
        <v>0</v>
      </c>
      <c r="AA1823" s="395">
        <v>6.6820685076633008</v>
      </c>
      <c r="AB1823" s="395">
        <v>2.4040348572215473</v>
      </c>
      <c r="AC1823" s="395">
        <v>-26.406597653243804</v>
      </c>
      <c r="AD1823" s="395">
        <v>10.017600583067775</v>
      </c>
      <c r="AE1823" s="395">
        <v>10.008154115725633</v>
      </c>
      <c r="AF1823" s="395">
        <v>185</v>
      </c>
      <c r="AG1823" s="395">
        <v>0</v>
      </c>
      <c r="AH1823" s="395">
        <v>0</v>
      </c>
      <c r="AI1823" s="395">
        <v>32</v>
      </c>
      <c r="AJ1823" s="395">
        <v>481</v>
      </c>
      <c r="AK1823" s="395">
        <v>163</v>
      </c>
      <c r="AL1823" s="395">
        <v>399</v>
      </c>
      <c r="AM1823" s="395">
        <v>1</v>
      </c>
      <c r="AN1823" s="395">
        <v>241</v>
      </c>
      <c r="AO1823" s="395">
        <v>119</v>
      </c>
      <c r="AP1823" s="395">
        <v>37</v>
      </c>
    </row>
    <row r="1824" spans="1:42">
      <c r="A1824" s="395">
        <v>16</v>
      </c>
      <c r="B1824" s="395">
        <v>17</v>
      </c>
      <c r="C1824" s="395">
        <v>2024</v>
      </c>
      <c r="D1824" s="395">
        <v>5</v>
      </c>
      <c r="E1824" s="395">
        <v>99</v>
      </c>
      <c r="F1824" s="395">
        <v>99</v>
      </c>
      <c r="G1824" s="395">
        <v>99</v>
      </c>
      <c r="H1824" s="395">
        <v>99</v>
      </c>
      <c r="I1824" s="395">
        <v>99</v>
      </c>
      <c r="J1824" s="395">
        <v>106</v>
      </c>
      <c r="K1824" s="395">
        <v>999</v>
      </c>
      <c r="L1824" s="395"/>
      <c r="M1824" s="395">
        <v>99</v>
      </c>
      <c r="N1824" s="395">
        <v>99</v>
      </c>
      <c r="O1824" s="395">
        <v>99</v>
      </c>
      <c r="P1824" s="395">
        <v>99</v>
      </c>
      <c r="Q1824" s="395">
        <v>84</v>
      </c>
      <c r="R1824" s="395">
        <v>10202</v>
      </c>
      <c r="S1824" s="395">
        <v>10186</v>
      </c>
      <c r="T1824" s="395">
        <v>4.7335816506567348</v>
      </c>
      <c r="U1824" s="395">
        <v>60.321716080895342</v>
      </c>
      <c r="V1824" s="395">
        <v>91.159376017770484</v>
      </c>
      <c r="W1824" s="395">
        <v>84.025937561358944</v>
      </c>
      <c r="X1824" s="395">
        <v>0.12742599490296019</v>
      </c>
      <c r="Y1824" s="395">
        <v>0.25485198980592039</v>
      </c>
      <c r="Z1824" s="395">
        <v>0</v>
      </c>
      <c r="AA1824" s="395">
        <v>6.647666314979074</v>
      </c>
      <c r="AB1824" s="395">
        <v>2.4547892419019939</v>
      </c>
      <c r="AC1824" s="395">
        <v>-29.443428754470599</v>
      </c>
      <c r="AD1824" s="395">
        <v>7.9101827514285956</v>
      </c>
      <c r="AE1824" s="395">
        <v>7.8592471069877101</v>
      </c>
      <c r="AF1824" s="395">
        <v>117</v>
      </c>
      <c r="AG1824" s="395">
        <v>0</v>
      </c>
      <c r="AH1824" s="395">
        <v>0</v>
      </c>
      <c r="AI1824" s="395">
        <v>8</v>
      </c>
      <c r="AJ1824" s="395">
        <v>512</v>
      </c>
      <c r="AK1824" s="395">
        <v>112</v>
      </c>
      <c r="AL1824" s="395">
        <v>444</v>
      </c>
      <c r="AM1824" s="395">
        <v>0</v>
      </c>
      <c r="AN1824" s="395">
        <v>207</v>
      </c>
      <c r="AO1824" s="395">
        <v>95</v>
      </c>
      <c r="AP1824" s="395">
        <v>35</v>
      </c>
    </row>
    <row r="1825" spans="1:42">
      <c r="A1825" s="395">
        <v>16</v>
      </c>
      <c r="B1825" s="395">
        <v>18</v>
      </c>
      <c r="C1825" s="395">
        <v>2024</v>
      </c>
      <c r="D1825" s="395">
        <v>6</v>
      </c>
      <c r="E1825" s="395">
        <v>99</v>
      </c>
      <c r="F1825" s="395">
        <v>99</v>
      </c>
      <c r="G1825" s="395">
        <v>99</v>
      </c>
      <c r="H1825" s="395">
        <v>99</v>
      </c>
      <c r="I1825" s="395">
        <v>99</v>
      </c>
      <c r="J1825" s="395">
        <v>106</v>
      </c>
      <c r="K1825" s="395">
        <v>999</v>
      </c>
      <c r="L1825" s="395"/>
      <c r="M1825" s="395">
        <v>99</v>
      </c>
      <c r="N1825" s="395">
        <v>99</v>
      </c>
      <c r="O1825" s="395">
        <v>99</v>
      </c>
      <c r="P1825" s="395">
        <v>99</v>
      </c>
      <c r="Q1825" s="395">
        <v>75</v>
      </c>
      <c r="R1825" s="395">
        <v>9226</v>
      </c>
      <c r="S1825" s="395">
        <v>9215</v>
      </c>
      <c r="T1825" s="395">
        <v>4.8323216995447646</v>
      </c>
      <c r="U1825" s="395">
        <v>60.273901247965291</v>
      </c>
      <c r="V1825" s="395">
        <v>89.499796894812846</v>
      </c>
      <c r="W1825" s="395">
        <v>82.523548562126948</v>
      </c>
      <c r="X1825" s="395">
        <v>0.66117494038586611</v>
      </c>
      <c r="Y1825" s="395">
        <v>1.3223498807717322</v>
      </c>
      <c r="Z1825" s="395">
        <v>0</v>
      </c>
      <c r="AA1825" s="395">
        <v>7.5627085063807709</v>
      </c>
      <c r="AB1825" s="395">
        <v>2.5662501964056088</v>
      </c>
      <c r="AC1825" s="395">
        <v>-32.91248212770045</v>
      </c>
      <c r="AD1825" s="395">
        <v>7.1534352151225447</v>
      </c>
      <c r="AE1825" s="395">
        <v>6.9829211678824015</v>
      </c>
      <c r="AF1825" s="395">
        <v>101</v>
      </c>
      <c r="AG1825" s="395">
        <v>0</v>
      </c>
      <c r="AH1825" s="395">
        <v>0</v>
      </c>
      <c r="AI1825" s="395">
        <v>14</v>
      </c>
      <c r="AJ1825" s="395">
        <v>564</v>
      </c>
      <c r="AK1825" s="395">
        <v>113</v>
      </c>
      <c r="AL1825" s="395">
        <v>627</v>
      </c>
      <c r="AM1825" s="395">
        <v>0</v>
      </c>
      <c r="AN1825" s="395">
        <v>147</v>
      </c>
      <c r="AO1825" s="395">
        <v>87</v>
      </c>
      <c r="AP1825" s="395">
        <v>37</v>
      </c>
    </row>
    <row r="1826" spans="1:42">
      <c r="A1826" s="395">
        <v>16</v>
      </c>
      <c r="B1826" s="395">
        <v>19</v>
      </c>
      <c r="C1826" s="395">
        <v>2024</v>
      </c>
      <c r="D1826" s="395">
        <v>7</v>
      </c>
      <c r="E1826" s="395">
        <v>99</v>
      </c>
      <c r="F1826" s="395">
        <v>99</v>
      </c>
      <c r="G1826" s="395">
        <v>99</v>
      </c>
      <c r="H1826" s="395">
        <v>99</v>
      </c>
      <c r="I1826" s="395">
        <v>99</v>
      </c>
      <c r="J1826" s="395">
        <v>106</v>
      </c>
      <c r="K1826" s="395">
        <v>999</v>
      </c>
      <c r="L1826" s="395"/>
      <c r="M1826" s="395">
        <v>99</v>
      </c>
      <c r="N1826" s="395">
        <v>99</v>
      </c>
      <c r="O1826" s="395">
        <v>99</v>
      </c>
      <c r="P1826" s="395">
        <v>99</v>
      </c>
      <c r="Q1826" s="395">
        <v>76</v>
      </c>
      <c r="R1826" s="395">
        <v>11850</v>
      </c>
      <c r="S1826" s="395">
        <v>11832</v>
      </c>
      <c r="T1826" s="395">
        <v>4.9697890295358658</v>
      </c>
      <c r="U1826" s="395">
        <v>60.212136578769432</v>
      </c>
      <c r="V1826" s="395">
        <v>91.449652300865083</v>
      </c>
      <c r="W1826" s="395">
        <v>84.288074712643649</v>
      </c>
      <c r="X1826" s="395">
        <v>0.42194092827004198</v>
      </c>
      <c r="Y1826" s="395">
        <v>0.84388185654008396</v>
      </c>
      <c r="Z1826" s="395">
        <v>0</v>
      </c>
      <c r="AA1826" s="395">
        <v>6.9181384465587739</v>
      </c>
      <c r="AB1826" s="395">
        <v>2.4437128210710939</v>
      </c>
      <c r="AC1826" s="395">
        <v>-25.928648630156832</v>
      </c>
      <c r="AD1826" s="395">
        <v>9.1879695750273314</v>
      </c>
      <c r="AE1826" s="395">
        <v>9.1577376956872936</v>
      </c>
      <c r="AF1826" s="395">
        <v>115</v>
      </c>
      <c r="AG1826" s="395">
        <v>0</v>
      </c>
      <c r="AH1826" s="395">
        <v>0</v>
      </c>
      <c r="AI1826" s="395">
        <v>22</v>
      </c>
      <c r="AJ1826" s="395">
        <v>467</v>
      </c>
      <c r="AK1826" s="395">
        <v>190</v>
      </c>
      <c r="AL1826" s="395">
        <v>678</v>
      </c>
      <c r="AM1826" s="395">
        <v>0</v>
      </c>
      <c r="AN1826" s="395">
        <v>184</v>
      </c>
      <c r="AO1826" s="395">
        <v>89</v>
      </c>
      <c r="AP1826" s="395">
        <v>38</v>
      </c>
    </row>
    <row r="1827" spans="1:42">
      <c r="A1827" s="395">
        <v>16</v>
      </c>
      <c r="B1827" s="395">
        <v>20</v>
      </c>
      <c r="C1827" s="395">
        <v>2024</v>
      </c>
      <c r="D1827" s="395">
        <v>8</v>
      </c>
      <c r="E1827" s="395">
        <v>99</v>
      </c>
      <c r="F1827" s="395">
        <v>99</v>
      </c>
      <c r="G1827" s="395">
        <v>99</v>
      </c>
      <c r="H1827" s="395">
        <v>99</v>
      </c>
      <c r="I1827" s="395">
        <v>99</v>
      </c>
      <c r="J1827" s="395">
        <v>106</v>
      </c>
      <c r="K1827" s="395">
        <v>999</v>
      </c>
      <c r="L1827" s="395"/>
      <c r="M1827" s="395">
        <v>99</v>
      </c>
      <c r="N1827" s="395">
        <v>99</v>
      </c>
      <c r="O1827" s="395">
        <v>99</v>
      </c>
      <c r="P1827" s="395">
        <v>99</v>
      </c>
      <c r="Q1827" s="395">
        <v>77</v>
      </c>
      <c r="R1827" s="395">
        <v>10691</v>
      </c>
      <c r="S1827" s="395">
        <v>10677</v>
      </c>
      <c r="T1827" s="395">
        <v>4.812833224207278</v>
      </c>
      <c r="U1827" s="395">
        <v>60.282757328837697</v>
      </c>
      <c r="V1827" s="395">
        <v>91.598195450757188</v>
      </c>
      <c r="W1827" s="395">
        <v>84.443944928350561</v>
      </c>
      <c r="X1827" s="395">
        <v>0.18707323917313629</v>
      </c>
      <c r="Y1827" s="395">
        <v>0.37414647834627257</v>
      </c>
      <c r="Z1827" s="395">
        <v>0</v>
      </c>
      <c r="AA1827" s="395">
        <v>6.3156514709014067</v>
      </c>
      <c r="AB1827" s="395">
        <v>2.5113278178773912</v>
      </c>
      <c r="AC1827" s="395">
        <v>-27.554423651652716</v>
      </c>
      <c r="AD1827" s="395">
        <v>8.2893318756639012</v>
      </c>
      <c r="AE1827" s="395">
        <v>8.2790720395922648</v>
      </c>
      <c r="AF1827" s="395">
        <v>90</v>
      </c>
      <c r="AG1827" s="395">
        <v>0</v>
      </c>
      <c r="AH1827" s="395">
        <v>0</v>
      </c>
      <c r="AI1827" s="395">
        <v>26</v>
      </c>
      <c r="AJ1827" s="395">
        <v>432</v>
      </c>
      <c r="AK1827" s="395">
        <v>167</v>
      </c>
      <c r="AL1827" s="395">
        <v>937</v>
      </c>
      <c r="AM1827" s="395">
        <v>0</v>
      </c>
      <c r="AN1827" s="395">
        <v>138</v>
      </c>
      <c r="AO1827" s="395">
        <v>56</v>
      </c>
      <c r="AP1827" s="395">
        <v>32</v>
      </c>
    </row>
    <row r="1828" spans="1:42">
      <c r="A1828" s="395">
        <v>16</v>
      </c>
      <c r="B1828" s="395">
        <v>21</v>
      </c>
      <c r="C1828" s="395">
        <v>2024</v>
      </c>
      <c r="D1828" s="395">
        <v>9</v>
      </c>
      <c r="E1828" s="395">
        <v>99</v>
      </c>
      <c r="F1828" s="395">
        <v>99</v>
      </c>
      <c r="G1828" s="395">
        <v>99</v>
      </c>
      <c r="H1828" s="395">
        <v>99</v>
      </c>
      <c r="I1828" s="395">
        <v>99</v>
      </c>
      <c r="J1828" s="395">
        <v>106</v>
      </c>
      <c r="K1828" s="395">
        <v>999</v>
      </c>
      <c r="L1828" s="395"/>
      <c r="M1828" s="395">
        <v>99</v>
      </c>
      <c r="N1828" s="395">
        <v>99</v>
      </c>
      <c r="O1828" s="395">
        <v>99</v>
      </c>
      <c r="P1828" s="395">
        <v>99</v>
      </c>
      <c r="Q1828" s="395">
        <v>80</v>
      </c>
      <c r="R1828" s="395">
        <v>10734</v>
      </c>
      <c r="S1828" s="395">
        <v>10720</v>
      </c>
      <c r="T1828" s="395">
        <v>4.9530463946338736</v>
      </c>
      <c r="U1828" s="395">
        <v>60.226585820895515</v>
      </c>
      <c r="V1828" s="395">
        <v>91.822041606701021</v>
      </c>
      <c r="W1828" s="395">
        <v>84.667024253731199</v>
      </c>
      <c r="X1828" s="395">
        <v>0.40059623625861746</v>
      </c>
      <c r="Y1828" s="395">
        <v>0.80119247251723491</v>
      </c>
      <c r="Z1828" s="395">
        <v>0</v>
      </c>
      <c r="AA1828" s="395">
        <v>6.8001475584440172</v>
      </c>
      <c r="AB1828" s="395">
        <v>2.4610515105156279</v>
      </c>
      <c r="AC1828" s="395">
        <v>-30.957327603559349</v>
      </c>
      <c r="AD1828" s="395">
        <v>8.322672187201972</v>
      </c>
      <c r="AE1828" s="395">
        <v>8.3343740237787785</v>
      </c>
      <c r="AF1828" s="395">
        <v>103</v>
      </c>
      <c r="AG1828" s="395">
        <v>0</v>
      </c>
      <c r="AH1828" s="395">
        <v>0</v>
      </c>
      <c r="AI1828" s="395">
        <v>22</v>
      </c>
      <c r="AJ1828" s="395">
        <v>445</v>
      </c>
      <c r="AK1828" s="395">
        <v>130</v>
      </c>
      <c r="AL1828" s="395">
        <v>1062</v>
      </c>
      <c r="AM1828" s="395">
        <v>0</v>
      </c>
      <c r="AN1828" s="395">
        <v>140</v>
      </c>
      <c r="AO1828" s="395">
        <v>63</v>
      </c>
      <c r="AP1828" s="395">
        <v>34</v>
      </c>
    </row>
    <row r="1829" spans="1:42">
      <c r="A1829" s="395">
        <v>16</v>
      </c>
      <c r="B1829" s="395">
        <v>22</v>
      </c>
      <c r="C1829" s="395">
        <v>2024</v>
      </c>
      <c r="D1829" s="395">
        <v>10</v>
      </c>
      <c r="E1829" s="395">
        <v>99</v>
      </c>
      <c r="F1829" s="395">
        <v>99</v>
      </c>
      <c r="G1829" s="395">
        <v>99</v>
      </c>
      <c r="H1829" s="395">
        <v>99</v>
      </c>
      <c r="I1829" s="395">
        <v>99</v>
      </c>
      <c r="J1829" s="395">
        <v>106</v>
      </c>
      <c r="K1829" s="395">
        <v>999</v>
      </c>
      <c r="L1829" s="395"/>
      <c r="M1829" s="395">
        <v>99</v>
      </c>
      <c r="N1829" s="395">
        <v>99</v>
      </c>
      <c r="O1829" s="395">
        <v>99</v>
      </c>
      <c r="P1829" s="395">
        <v>99</v>
      </c>
      <c r="Q1829" s="395">
        <v>78</v>
      </c>
      <c r="R1829" s="395">
        <v>11335</v>
      </c>
      <c r="S1829" s="395">
        <v>11322</v>
      </c>
      <c r="T1829" s="395">
        <v>4.9411557123952363</v>
      </c>
      <c r="U1829" s="395">
        <v>60.21515633280341</v>
      </c>
      <c r="V1829" s="395">
        <v>92.464014584975615</v>
      </c>
      <c r="W1829" s="395">
        <v>85.257878466701726</v>
      </c>
      <c r="X1829" s="395">
        <v>0.25584472871636527</v>
      </c>
      <c r="Y1829" s="395">
        <v>0.51168945743273053</v>
      </c>
      <c r="Z1829" s="395">
        <v>0</v>
      </c>
      <c r="AA1829" s="395">
        <v>6.3788040957838925</v>
      </c>
      <c r="AB1829" s="395">
        <v>2.4470704859835242</v>
      </c>
      <c r="AC1829" s="395">
        <v>-22.83263763144091</v>
      </c>
      <c r="AD1829" s="395">
        <v>8.7886611926527252</v>
      </c>
      <c r="AE1829" s="395">
        <v>8.8638332461295644</v>
      </c>
      <c r="AF1829" s="395">
        <v>107</v>
      </c>
      <c r="AG1829" s="395">
        <v>0</v>
      </c>
      <c r="AH1829" s="395">
        <v>0</v>
      </c>
      <c r="AI1829" s="395">
        <v>35</v>
      </c>
      <c r="AJ1829" s="395">
        <v>346</v>
      </c>
      <c r="AK1829" s="395">
        <v>67</v>
      </c>
      <c r="AL1829" s="395">
        <v>1069</v>
      </c>
      <c r="AM1829" s="395">
        <v>1</v>
      </c>
      <c r="AN1829" s="395">
        <v>179</v>
      </c>
      <c r="AO1829" s="395">
        <v>85</v>
      </c>
      <c r="AP1829" s="395">
        <v>36</v>
      </c>
    </row>
    <row r="1830" spans="1:42">
      <c r="A1830" s="395">
        <v>16</v>
      </c>
      <c r="B1830" s="395">
        <v>23</v>
      </c>
      <c r="C1830" s="395">
        <v>2024</v>
      </c>
      <c r="D1830" s="395">
        <v>11</v>
      </c>
      <c r="E1830" s="395">
        <v>99</v>
      </c>
      <c r="F1830" s="395">
        <v>99</v>
      </c>
      <c r="G1830" s="395">
        <v>99</v>
      </c>
      <c r="H1830" s="395">
        <v>99</v>
      </c>
      <c r="I1830" s="395">
        <v>99</v>
      </c>
      <c r="J1830" s="395">
        <v>106</v>
      </c>
      <c r="K1830" s="395">
        <v>999</v>
      </c>
      <c r="L1830" s="395"/>
      <c r="M1830" s="395">
        <v>99</v>
      </c>
      <c r="N1830" s="395">
        <v>99</v>
      </c>
      <c r="O1830" s="395">
        <v>99</v>
      </c>
      <c r="P1830" s="395">
        <v>99</v>
      </c>
      <c r="Q1830" s="395">
        <v>83</v>
      </c>
      <c r="R1830" s="395">
        <v>10903</v>
      </c>
      <c r="S1830" s="395">
        <v>10886</v>
      </c>
      <c r="T1830" s="395">
        <v>4.219756030450335</v>
      </c>
      <c r="U1830" s="395">
        <v>60.529028109498419</v>
      </c>
      <c r="V1830" s="395">
        <v>92.742823338652443</v>
      </c>
      <c r="W1830" s="395">
        <v>85.485614550799212</v>
      </c>
      <c r="X1830" s="395">
        <v>0.74291479409336869</v>
      </c>
      <c r="Y1830" s="395">
        <v>1.4858295881867372</v>
      </c>
      <c r="Z1830" s="395">
        <v>0</v>
      </c>
      <c r="AA1830" s="395">
        <v>6.9962420507648</v>
      </c>
      <c r="AB1830" s="395">
        <v>2.504017112766606</v>
      </c>
      <c r="AC1830" s="395">
        <v>-28.110810464821661</v>
      </c>
      <c r="AD1830" s="395">
        <v>8.4537073651074248</v>
      </c>
      <c r="AE1830" s="395">
        <v>8.545259841733019</v>
      </c>
      <c r="AF1830" s="395">
        <v>118</v>
      </c>
      <c r="AG1830" s="395">
        <v>0</v>
      </c>
      <c r="AH1830" s="395">
        <v>0</v>
      </c>
      <c r="AI1830" s="395">
        <v>41</v>
      </c>
      <c r="AJ1830" s="395">
        <v>428</v>
      </c>
      <c r="AK1830" s="395">
        <v>82</v>
      </c>
      <c r="AL1830" s="395">
        <v>510</v>
      </c>
      <c r="AM1830" s="395">
        <v>0</v>
      </c>
      <c r="AN1830" s="395">
        <v>156</v>
      </c>
      <c r="AO1830" s="395">
        <v>114</v>
      </c>
      <c r="AP1830" s="395">
        <v>40</v>
      </c>
    </row>
    <row r="1831" spans="1:42">
      <c r="A1831" s="395">
        <v>16</v>
      </c>
      <c r="B1831" s="395">
        <v>24</v>
      </c>
      <c r="C1831" s="395">
        <v>2024</v>
      </c>
      <c r="D1831" s="395">
        <v>12</v>
      </c>
      <c r="E1831" s="395">
        <v>99</v>
      </c>
      <c r="F1831" s="395">
        <v>99</v>
      </c>
      <c r="G1831" s="395">
        <v>99</v>
      </c>
      <c r="H1831" s="395">
        <v>99</v>
      </c>
      <c r="I1831" s="395">
        <v>99</v>
      </c>
      <c r="J1831" s="395">
        <v>106</v>
      </c>
      <c r="K1831" s="395">
        <v>999</v>
      </c>
      <c r="L1831" s="395"/>
      <c r="M1831" s="395">
        <v>99</v>
      </c>
      <c r="N1831" s="395">
        <v>99</v>
      </c>
      <c r="O1831" s="395">
        <v>99</v>
      </c>
      <c r="P1831" s="395">
        <v>99</v>
      </c>
      <c r="Q1831" s="395">
        <v>75</v>
      </c>
      <c r="R1831" s="395">
        <v>9744</v>
      </c>
      <c r="S1831" s="395">
        <v>9732</v>
      </c>
      <c r="T1831" s="395">
        <v>4.1449096880131364</v>
      </c>
      <c r="U1831" s="395">
        <v>60.595972050965869</v>
      </c>
      <c r="V1831" s="395">
        <v>91.729465604528315</v>
      </c>
      <c r="W1831" s="395">
        <v>84.574424578709611</v>
      </c>
      <c r="X1831" s="395">
        <v>9.2364532019704404E-2</v>
      </c>
      <c r="Y1831" s="395">
        <v>0.18472906403940881</v>
      </c>
      <c r="Z1831" s="395">
        <v>0</v>
      </c>
      <c r="AA1831" s="395">
        <v>6.7887523352497947</v>
      </c>
      <c r="AB1831" s="395">
        <v>2.4266756767554014</v>
      </c>
      <c r="AC1831" s="395">
        <v>-32.020059667470598</v>
      </c>
      <c r="AD1831" s="395">
        <v>7.5550696657439937</v>
      </c>
      <c r="AE1831" s="395">
        <v>7.5579681412821902</v>
      </c>
      <c r="AF1831" s="395">
        <v>76</v>
      </c>
      <c r="AG1831" s="395">
        <v>0</v>
      </c>
      <c r="AH1831" s="395">
        <v>0</v>
      </c>
      <c r="AI1831" s="395">
        <v>20</v>
      </c>
      <c r="AJ1831" s="395">
        <v>200</v>
      </c>
      <c r="AK1831" s="395">
        <v>66</v>
      </c>
      <c r="AL1831" s="395">
        <v>376</v>
      </c>
      <c r="AM1831" s="395">
        <v>0</v>
      </c>
      <c r="AN1831" s="395">
        <v>180</v>
      </c>
      <c r="AO1831" s="395">
        <v>66</v>
      </c>
      <c r="AP1831" s="395">
        <v>36</v>
      </c>
    </row>
    <row r="1832" spans="1:42">
      <c r="A1832" s="395">
        <v>16</v>
      </c>
      <c r="B1832" s="395">
        <v>25</v>
      </c>
      <c r="C1832" s="395">
        <v>2024</v>
      </c>
      <c r="D1832" s="395">
        <v>1</v>
      </c>
      <c r="E1832" s="395">
        <v>99</v>
      </c>
      <c r="F1832" s="395">
        <v>99</v>
      </c>
      <c r="G1832" s="395">
        <v>99</v>
      </c>
      <c r="H1832" s="395">
        <v>99</v>
      </c>
      <c r="I1832" s="395">
        <v>99</v>
      </c>
      <c r="J1832" s="395">
        <v>109</v>
      </c>
      <c r="K1832" s="395">
        <v>999</v>
      </c>
      <c r="L1832" s="395"/>
      <c r="M1832" s="395">
        <v>99</v>
      </c>
      <c r="N1832" s="395">
        <v>99</v>
      </c>
      <c r="O1832" s="395">
        <v>99</v>
      </c>
      <c r="P1832" s="395">
        <v>99</v>
      </c>
      <c r="Q1832" s="395">
        <v>238</v>
      </c>
      <c r="R1832" s="395">
        <v>30850</v>
      </c>
      <c r="S1832" s="395">
        <v>30717</v>
      </c>
      <c r="T1832" s="395">
        <v>3.9223338735818487</v>
      </c>
      <c r="U1832" s="395">
        <v>60.748966370413775</v>
      </c>
      <c r="V1832" s="395">
        <v>90.804207042862942</v>
      </c>
      <c r="W1832" s="395">
        <v>83.46735032718</v>
      </c>
      <c r="X1832" s="395">
        <v>3.1604538087520258</v>
      </c>
      <c r="Y1832" s="395">
        <v>6.3209076175040515</v>
      </c>
      <c r="Z1832" s="395">
        <v>0</v>
      </c>
      <c r="AA1832" s="395">
        <v>8.5973303297750689</v>
      </c>
      <c r="AB1832" s="395">
        <v>2.6578577995999488</v>
      </c>
      <c r="AC1832" s="395">
        <v>-21.096115265032275</v>
      </c>
      <c r="AD1832" s="395">
        <v>8.6197502647394977</v>
      </c>
      <c r="AE1832" s="395">
        <v>8.7819138432094732</v>
      </c>
      <c r="AF1832" s="395">
        <v>429</v>
      </c>
      <c r="AG1832" s="395">
        <v>0</v>
      </c>
      <c r="AH1832" s="395">
        <v>0</v>
      </c>
      <c r="AI1832" s="395">
        <v>139</v>
      </c>
      <c r="AJ1832" s="395">
        <v>1146</v>
      </c>
      <c r="AK1832" s="395">
        <v>261</v>
      </c>
      <c r="AL1832" s="395">
        <v>1200</v>
      </c>
      <c r="AM1832" s="395">
        <v>2</v>
      </c>
      <c r="AN1832" s="395">
        <v>221</v>
      </c>
      <c r="AO1832" s="395">
        <v>354</v>
      </c>
      <c r="AP1832" s="395">
        <v>134</v>
      </c>
    </row>
    <row r="1833" spans="1:42">
      <c r="A1833" s="395">
        <v>16</v>
      </c>
      <c r="B1833" s="395">
        <v>26</v>
      </c>
      <c r="C1833" s="395">
        <v>2024</v>
      </c>
      <c r="D1833" s="395">
        <v>2</v>
      </c>
      <c r="E1833" s="395">
        <v>99</v>
      </c>
      <c r="F1833" s="395">
        <v>99</v>
      </c>
      <c r="G1833" s="395">
        <v>99</v>
      </c>
      <c r="H1833" s="395">
        <v>99</v>
      </c>
      <c r="I1833" s="395">
        <v>99</v>
      </c>
      <c r="J1833" s="395">
        <v>109</v>
      </c>
      <c r="K1833" s="395">
        <v>999</v>
      </c>
      <c r="L1833" s="395"/>
      <c r="M1833" s="395">
        <v>99</v>
      </c>
      <c r="N1833" s="395">
        <v>99</v>
      </c>
      <c r="O1833" s="395">
        <v>99</v>
      </c>
      <c r="P1833" s="395">
        <v>99</v>
      </c>
      <c r="Q1833" s="395">
        <v>248</v>
      </c>
      <c r="R1833" s="395">
        <v>31646</v>
      </c>
      <c r="S1833" s="395">
        <v>31525</v>
      </c>
      <c r="T1833" s="395">
        <v>4.3675030019591743</v>
      </c>
      <c r="U1833" s="395">
        <v>60.501950832672499</v>
      </c>
      <c r="V1833" s="395">
        <v>89.901969494021003</v>
      </c>
      <c r="W1833" s="395">
        <v>82.714775574940489</v>
      </c>
      <c r="X1833" s="395">
        <v>3.4917525121658324</v>
      </c>
      <c r="Y1833" s="395">
        <v>6.9835050243316648</v>
      </c>
      <c r="Z1833" s="395">
        <v>0</v>
      </c>
      <c r="AA1833" s="395">
        <v>9.0193198882314949</v>
      </c>
      <c r="AB1833" s="395">
        <v>2.6815144206927379</v>
      </c>
      <c r="AC1833" s="395">
        <v>-19.740615365949775</v>
      </c>
      <c r="AD1833" s="395">
        <v>8.8421593801603251</v>
      </c>
      <c r="AE1833" s="395">
        <v>8.9316549775218252</v>
      </c>
      <c r="AF1833" s="395">
        <v>466</v>
      </c>
      <c r="AG1833" s="395">
        <v>0</v>
      </c>
      <c r="AH1833" s="395">
        <v>0</v>
      </c>
      <c r="AI1833" s="395">
        <v>112</v>
      </c>
      <c r="AJ1833" s="395">
        <v>1427</v>
      </c>
      <c r="AK1833" s="395">
        <v>225</v>
      </c>
      <c r="AL1833" s="395">
        <v>1491</v>
      </c>
      <c r="AM1833" s="395">
        <v>4</v>
      </c>
      <c r="AN1833" s="395">
        <v>176</v>
      </c>
      <c r="AO1833" s="395">
        <v>375</v>
      </c>
      <c r="AP1833" s="395">
        <v>143</v>
      </c>
    </row>
    <row r="1834" spans="1:42">
      <c r="A1834" s="395">
        <v>16</v>
      </c>
      <c r="B1834" s="395">
        <v>27</v>
      </c>
      <c r="C1834" s="395">
        <v>2024</v>
      </c>
      <c r="D1834" s="395">
        <v>3</v>
      </c>
      <c r="E1834" s="395">
        <v>99</v>
      </c>
      <c r="F1834" s="395">
        <v>99</v>
      </c>
      <c r="G1834" s="395">
        <v>99</v>
      </c>
      <c r="H1834" s="395">
        <v>99</v>
      </c>
      <c r="I1834" s="395">
        <v>99</v>
      </c>
      <c r="J1834" s="395">
        <v>109</v>
      </c>
      <c r="K1834" s="395">
        <v>999</v>
      </c>
      <c r="L1834" s="395"/>
      <c r="M1834" s="395">
        <v>99</v>
      </c>
      <c r="N1834" s="395">
        <v>99</v>
      </c>
      <c r="O1834" s="395">
        <v>99</v>
      </c>
      <c r="P1834" s="395">
        <v>99</v>
      </c>
      <c r="Q1834" s="395">
        <v>223</v>
      </c>
      <c r="R1834" s="395">
        <v>23124</v>
      </c>
      <c r="S1834" s="395">
        <v>23061</v>
      </c>
      <c r="T1834" s="395">
        <v>3.9852101712506496</v>
      </c>
      <c r="U1834" s="395">
        <v>60.679458826590349</v>
      </c>
      <c r="V1834" s="395">
        <v>89.319879543175546</v>
      </c>
      <c r="W1834" s="395">
        <v>82.258848271974543</v>
      </c>
      <c r="X1834" s="395">
        <v>3.3255492129389386</v>
      </c>
      <c r="Y1834" s="395">
        <v>6.6510984258778771</v>
      </c>
      <c r="Z1834" s="395">
        <v>0</v>
      </c>
      <c r="AA1834" s="395">
        <v>8.5574486279553401</v>
      </c>
      <c r="AB1834" s="395">
        <v>2.6040846091777854</v>
      </c>
      <c r="AC1834" s="395">
        <v>-17.581420594569654</v>
      </c>
      <c r="AD1834" s="395">
        <v>6.4610406846624322</v>
      </c>
      <c r="AE1834" s="395">
        <v>6.4976229729117678</v>
      </c>
      <c r="AF1834" s="395">
        <v>363</v>
      </c>
      <c r="AG1834" s="395">
        <v>0</v>
      </c>
      <c r="AH1834" s="395">
        <v>0</v>
      </c>
      <c r="AI1834" s="395">
        <v>84</v>
      </c>
      <c r="AJ1834" s="395">
        <v>1050</v>
      </c>
      <c r="AK1834" s="395">
        <v>120</v>
      </c>
      <c r="AL1834" s="395">
        <v>1081</v>
      </c>
      <c r="AM1834" s="395">
        <v>0</v>
      </c>
      <c r="AN1834" s="395">
        <v>152</v>
      </c>
      <c r="AO1834" s="395">
        <v>207</v>
      </c>
      <c r="AP1834" s="395">
        <v>130</v>
      </c>
    </row>
    <row r="1835" spans="1:42">
      <c r="A1835" s="395">
        <v>16</v>
      </c>
      <c r="B1835" s="395">
        <v>28</v>
      </c>
      <c r="C1835" s="395">
        <v>2024</v>
      </c>
      <c r="D1835" s="395">
        <v>4</v>
      </c>
      <c r="E1835" s="395">
        <v>99</v>
      </c>
      <c r="F1835" s="395">
        <v>99</v>
      </c>
      <c r="G1835" s="395">
        <v>99</v>
      </c>
      <c r="H1835" s="395">
        <v>99</v>
      </c>
      <c r="I1835" s="395">
        <v>99</v>
      </c>
      <c r="J1835" s="395">
        <v>109</v>
      </c>
      <c r="K1835" s="395">
        <v>999</v>
      </c>
      <c r="L1835" s="395"/>
      <c r="M1835" s="395">
        <v>99</v>
      </c>
      <c r="N1835" s="395">
        <v>99</v>
      </c>
      <c r="O1835" s="395">
        <v>99</v>
      </c>
      <c r="P1835" s="395">
        <v>99</v>
      </c>
      <c r="Q1835" s="395">
        <v>256</v>
      </c>
      <c r="R1835" s="395">
        <v>34799</v>
      </c>
      <c r="S1835" s="395">
        <v>34607</v>
      </c>
      <c r="T1835" s="395">
        <v>4.375786660536221</v>
      </c>
      <c r="U1835" s="395">
        <v>60.49585344005547</v>
      </c>
      <c r="V1835" s="395">
        <v>90.187698359861841</v>
      </c>
      <c r="W1835" s="395">
        <v>82.82864738347773</v>
      </c>
      <c r="X1835" s="395">
        <v>4.5288657720049441</v>
      </c>
      <c r="Y1835" s="395">
        <v>9.0577315440098882</v>
      </c>
      <c r="Z1835" s="395">
        <v>0</v>
      </c>
      <c r="AA1835" s="395">
        <v>8.7763412094049205</v>
      </c>
      <c r="AB1835" s="395">
        <v>2.6992085913540471</v>
      </c>
      <c r="AC1835" s="395">
        <v>-18.864351973176088</v>
      </c>
      <c r="AD1835" s="395">
        <v>9.7231341803134388</v>
      </c>
      <c r="AE1835" s="395">
        <v>9.8183445729126007</v>
      </c>
      <c r="AF1835" s="395">
        <v>486</v>
      </c>
      <c r="AG1835" s="395">
        <v>0</v>
      </c>
      <c r="AH1835" s="395">
        <v>0</v>
      </c>
      <c r="AI1835" s="395">
        <v>128</v>
      </c>
      <c r="AJ1835" s="395">
        <v>1174</v>
      </c>
      <c r="AK1835" s="395">
        <v>217</v>
      </c>
      <c r="AL1835" s="395">
        <v>1469</v>
      </c>
      <c r="AM1835" s="395">
        <v>0</v>
      </c>
      <c r="AN1835" s="395">
        <v>265</v>
      </c>
      <c r="AO1835" s="395">
        <v>332</v>
      </c>
      <c r="AP1835" s="395">
        <v>154</v>
      </c>
    </row>
    <row r="1836" spans="1:42">
      <c r="A1836" s="395">
        <v>16</v>
      </c>
      <c r="B1836" s="395">
        <v>29</v>
      </c>
      <c r="C1836" s="395">
        <v>2024</v>
      </c>
      <c r="D1836" s="395">
        <v>5</v>
      </c>
      <c r="E1836" s="395">
        <v>99</v>
      </c>
      <c r="F1836" s="395">
        <v>99</v>
      </c>
      <c r="G1836" s="395">
        <v>99</v>
      </c>
      <c r="H1836" s="395">
        <v>99</v>
      </c>
      <c r="I1836" s="395">
        <v>99</v>
      </c>
      <c r="J1836" s="395">
        <v>109</v>
      </c>
      <c r="K1836" s="395">
        <v>999</v>
      </c>
      <c r="L1836" s="395"/>
      <c r="M1836" s="395">
        <v>99</v>
      </c>
      <c r="N1836" s="395">
        <v>99</v>
      </c>
      <c r="O1836" s="395">
        <v>99</v>
      </c>
      <c r="P1836" s="395">
        <v>99</v>
      </c>
      <c r="Q1836" s="395">
        <v>243</v>
      </c>
      <c r="R1836" s="395">
        <v>30608</v>
      </c>
      <c r="S1836" s="395">
        <v>30514</v>
      </c>
      <c r="T1836" s="395">
        <v>4.3296197072660743</v>
      </c>
      <c r="U1836" s="395">
        <v>60.556826374778801</v>
      </c>
      <c r="V1836" s="395">
        <v>89.129562112085509</v>
      </c>
      <c r="W1836" s="395">
        <v>82.057861964999773</v>
      </c>
      <c r="X1836" s="395">
        <v>3.2540512284370098</v>
      </c>
      <c r="Y1836" s="395">
        <v>6.5081024568740196</v>
      </c>
      <c r="Z1836" s="395">
        <v>0</v>
      </c>
      <c r="AA1836" s="395">
        <v>8.0793762752727858</v>
      </c>
      <c r="AB1836" s="395">
        <v>2.6813827218398676</v>
      </c>
      <c r="AC1836" s="395">
        <v>-17.149284923749757</v>
      </c>
      <c r="AD1836" s="395">
        <v>8.5521334231165778</v>
      </c>
      <c r="AE1836" s="395">
        <v>8.5765591337866791</v>
      </c>
      <c r="AF1836" s="395">
        <v>472</v>
      </c>
      <c r="AG1836" s="395">
        <v>0</v>
      </c>
      <c r="AH1836" s="395">
        <v>0</v>
      </c>
      <c r="AI1836" s="395">
        <v>114</v>
      </c>
      <c r="AJ1836" s="395">
        <v>1465</v>
      </c>
      <c r="AK1836" s="395">
        <v>218</v>
      </c>
      <c r="AL1836" s="395">
        <v>1179</v>
      </c>
      <c r="AM1836" s="395">
        <v>0</v>
      </c>
      <c r="AN1836" s="395">
        <v>223</v>
      </c>
      <c r="AO1836" s="395">
        <v>270</v>
      </c>
      <c r="AP1836" s="395">
        <v>145</v>
      </c>
    </row>
    <row r="1837" spans="1:42">
      <c r="A1837" s="395">
        <v>16</v>
      </c>
      <c r="B1837" s="395">
        <v>30</v>
      </c>
      <c r="C1837" s="395">
        <v>2024</v>
      </c>
      <c r="D1837" s="395">
        <v>6</v>
      </c>
      <c r="E1837" s="395">
        <v>99</v>
      </c>
      <c r="F1837" s="395">
        <v>99</v>
      </c>
      <c r="G1837" s="395">
        <v>99</v>
      </c>
      <c r="H1837" s="395">
        <v>99</v>
      </c>
      <c r="I1837" s="395">
        <v>99</v>
      </c>
      <c r="J1837" s="395">
        <v>109</v>
      </c>
      <c r="K1837" s="395">
        <v>999</v>
      </c>
      <c r="L1837" s="395"/>
      <c r="M1837" s="395">
        <v>99</v>
      </c>
      <c r="N1837" s="395">
        <v>99</v>
      </c>
      <c r="O1837" s="395">
        <v>99</v>
      </c>
      <c r="P1837" s="395">
        <v>99</v>
      </c>
      <c r="Q1837" s="395">
        <v>232</v>
      </c>
      <c r="R1837" s="395">
        <v>28791</v>
      </c>
      <c r="S1837" s="395">
        <v>28613</v>
      </c>
      <c r="T1837" s="395">
        <v>4.3833489632176725</v>
      </c>
      <c r="U1837" s="395">
        <v>60.462796630902041</v>
      </c>
      <c r="V1837" s="395">
        <v>88.454766353957979</v>
      </c>
      <c r="W1837" s="395">
        <v>81.289567679027201</v>
      </c>
      <c r="X1837" s="395">
        <v>3.5983467055677121</v>
      </c>
      <c r="Y1837" s="395">
        <v>7.1966934111354242</v>
      </c>
      <c r="Z1837" s="395">
        <v>0</v>
      </c>
      <c r="AA1837" s="395">
        <v>8.3859011978579066</v>
      </c>
      <c r="AB1837" s="395">
        <v>2.5924599920647622</v>
      </c>
      <c r="AC1837" s="395">
        <v>-17.354196433967996</v>
      </c>
      <c r="AD1837" s="395">
        <v>8.0444482940717918</v>
      </c>
      <c r="AE1837" s="395">
        <v>7.9669475133427872</v>
      </c>
      <c r="AF1837" s="395">
        <v>411</v>
      </c>
      <c r="AG1837" s="395">
        <v>0</v>
      </c>
      <c r="AH1837" s="395">
        <v>0</v>
      </c>
      <c r="AI1837" s="395">
        <v>122</v>
      </c>
      <c r="AJ1837" s="395">
        <v>1292</v>
      </c>
      <c r="AK1837" s="395">
        <v>158</v>
      </c>
      <c r="AL1837" s="395">
        <v>1516</v>
      </c>
      <c r="AM1837" s="395">
        <v>0</v>
      </c>
      <c r="AN1837" s="395">
        <v>128</v>
      </c>
      <c r="AO1837" s="395">
        <v>240</v>
      </c>
      <c r="AP1837" s="395">
        <v>138</v>
      </c>
    </row>
    <row r="1838" spans="1:42">
      <c r="A1838" s="395">
        <v>16</v>
      </c>
      <c r="B1838" s="395">
        <v>31</v>
      </c>
      <c r="C1838" s="395">
        <v>2024</v>
      </c>
      <c r="D1838" s="395">
        <v>7</v>
      </c>
      <c r="E1838" s="395">
        <v>99</v>
      </c>
      <c r="F1838" s="395">
        <v>99</v>
      </c>
      <c r="G1838" s="395">
        <v>99</v>
      </c>
      <c r="H1838" s="395">
        <v>99</v>
      </c>
      <c r="I1838" s="395">
        <v>99</v>
      </c>
      <c r="J1838" s="395">
        <v>109</v>
      </c>
      <c r="K1838" s="395">
        <v>999</v>
      </c>
      <c r="L1838" s="395"/>
      <c r="M1838" s="395">
        <v>99</v>
      </c>
      <c r="N1838" s="395">
        <v>99</v>
      </c>
      <c r="O1838" s="395">
        <v>99</v>
      </c>
      <c r="P1838" s="395">
        <v>99</v>
      </c>
      <c r="Q1838" s="395">
        <v>245</v>
      </c>
      <c r="R1838" s="395">
        <v>30465</v>
      </c>
      <c r="S1838" s="395">
        <v>30341</v>
      </c>
      <c r="T1838" s="395">
        <v>4.5495814869522411</v>
      </c>
      <c r="U1838" s="395">
        <v>60.383243795524223</v>
      </c>
      <c r="V1838" s="395">
        <v>87.605875904663492</v>
      </c>
      <c r="W1838" s="395">
        <v>80.59809828285205</v>
      </c>
      <c r="X1838" s="395">
        <v>4.2179550303627105</v>
      </c>
      <c r="Y1838" s="395">
        <v>8.4359100607254209</v>
      </c>
      <c r="Z1838" s="395">
        <v>0</v>
      </c>
      <c r="AA1838" s="395">
        <v>8.4175995202821721</v>
      </c>
      <c r="AB1838" s="395">
        <v>2.6717750214893128</v>
      </c>
      <c r="AC1838" s="395">
        <v>-16.046303800374659</v>
      </c>
      <c r="AD1838" s="395">
        <v>8.5121780167030359</v>
      </c>
      <c r="AE1838" s="395">
        <v>8.3762268854655115</v>
      </c>
      <c r="AF1838" s="395">
        <v>394</v>
      </c>
      <c r="AG1838" s="395">
        <v>0</v>
      </c>
      <c r="AH1838" s="395">
        <v>0</v>
      </c>
      <c r="AI1838" s="395">
        <v>108</v>
      </c>
      <c r="AJ1838" s="395">
        <v>1090</v>
      </c>
      <c r="AK1838" s="395">
        <v>228</v>
      </c>
      <c r="AL1838" s="395">
        <v>1285</v>
      </c>
      <c r="AM1838" s="395">
        <v>0</v>
      </c>
      <c r="AN1838" s="395">
        <v>166</v>
      </c>
      <c r="AO1838" s="395">
        <v>274</v>
      </c>
      <c r="AP1838" s="395">
        <v>134</v>
      </c>
    </row>
    <row r="1839" spans="1:42">
      <c r="A1839" s="395">
        <v>16</v>
      </c>
      <c r="B1839" s="395">
        <v>32</v>
      </c>
      <c r="C1839" s="395">
        <v>2024</v>
      </c>
      <c r="D1839" s="395">
        <v>8</v>
      </c>
      <c r="E1839" s="395">
        <v>99</v>
      </c>
      <c r="F1839" s="395">
        <v>99</v>
      </c>
      <c r="G1839" s="395">
        <v>99</v>
      </c>
      <c r="H1839" s="395">
        <v>99</v>
      </c>
      <c r="I1839" s="395">
        <v>99</v>
      </c>
      <c r="J1839" s="395">
        <v>109</v>
      </c>
      <c r="K1839" s="395">
        <v>999</v>
      </c>
      <c r="L1839" s="395"/>
      <c r="M1839" s="395">
        <v>99</v>
      </c>
      <c r="N1839" s="395">
        <v>99</v>
      </c>
      <c r="O1839" s="395">
        <v>99</v>
      </c>
      <c r="P1839" s="395">
        <v>99</v>
      </c>
      <c r="Q1839" s="395">
        <v>231</v>
      </c>
      <c r="R1839" s="395">
        <v>27541</v>
      </c>
      <c r="S1839" s="395">
        <v>27436</v>
      </c>
      <c r="T1839" s="395">
        <v>4.3944301223630244</v>
      </c>
      <c r="U1839" s="395">
        <v>60.466831899693837</v>
      </c>
      <c r="V1839" s="395">
        <v>88.380964851993525</v>
      </c>
      <c r="W1839" s="395">
        <v>81.303039801720146</v>
      </c>
      <c r="X1839" s="395">
        <v>4.4479140190987971</v>
      </c>
      <c r="Y1839" s="395">
        <v>8.8958280381975943</v>
      </c>
      <c r="Z1839" s="395">
        <v>0</v>
      </c>
      <c r="AA1839" s="395">
        <v>7.991160525254986</v>
      </c>
      <c r="AB1839" s="395">
        <v>2.6556847249603877</v>
      </c>
      <c r="AC1839" s="395">
        <v>-16.982939439449197</v>
      </c>
      <c r="AD1839" s="395">
        <v>7.6951877484988787</v>
      </c>
      <c r="AE1839" s="395">
        <v>7.640491994576144</v>
      </c>
      <c r="AF1839" s="395">
        <v>355</v>
      </c>
      <c r="AG1839" s="395">
        <v>0</v>
      </c>
      <c r="AH1839" s="395">
        <v>0</v>
      </c>
      <c r="AI1839" s="395">
        <v>159</v>
      </c>
      <c r="AJ1839" s="395">
        <v>968</v>
      </c>
      <c r="AK1839" s="395">
        <v>141</v>
      </c>
      <c r="AL1839" s="395">
        <v>1435</v>
      </c>
      <c r="AM1839" s="395">
        <v>0</v>
      </c>
      <c r="AN1839" s="395">
        <v>153</v>
      </c>
      <c r="AO1839" s="395">
        <v>190</v>
      </c>
      <c r="AP1839" s="395">
        <v>137</v>
      </c>
    </row>
    <row r="1840" spans="1:42">
      <c r="A1840" s="395">
        <v>16</v>
      </c>
      <c r="B1840" s="395">
        <v>33</v>
      </c>
      <c r="C1840" s="395">
        <v>2024</v>
      </c>
      <c r="D1840" s="395">
        <v>9</v>
      </c>
      <c r="E1840" s="395">
        <v>99</v>
      </c>
      <c r="F1840" s="395">
        <v>99</v>
      </c>
      <c r="G1840" s="395">
        <v>99</v>
      </c>
      <c r="H1840" s="395">
        <v>99</v>
      </c>
      <c r="I1840" s="395">
        <v>99</v>
      </c>
      <c r="J1840" s="395">
        <v>109</v>
      </c>
      <c r="K1840" s="395">
        <v>999</v>
      </c>
      <c r="L1840" s="395"/>
      <c r="M1840" s="395">
        <v>99</v>
      </c>
      <c r="N1840" s="395">
        <v>99</v>
      </c>
      <c r="O1840" s="395">
        <v>99</v>
      </c>
      <c r="P1840" s="395">
        <v>99</v>
      </c>
      <c r="Q1840" s="395">
        <v>255</v>
      </c>
      <c r="R1840" s="395">
        <v>30349</v>
      </c>
      <c r="S1840" s="395">
        <v>30249</v>
      </c>
      <c r="T1840" s="395">
        <v>4.5540874493393524</v>
      </c>
      <c r="U1840" s="395">
        <v>60.397996627987688</v>
      </c>
      <c r="V1840" s="395">
        <v>89.432452428877696</v>
      </c>
      <c r="W1840" s="395">
        <v>82.28993685741689</v>
      </c>
      <c r="X1840" s="395">
        <v>3.4333915450261951</v>
      </c>
      <c r="Y1840" s="395">
        <v>6.8667830900523903</v>
      </c>
      <c r="Z1840" s="395">
        <v>0</v>
      </c>
      <c r="AA1840" s="395">
        <v>8.1671837598778687</v>
      </c>
      <c r="AB1840" s="395">
        <v>2.6997937324446757</v>
      </c>
      <c r="AC1840" s="395">
        <v>-20.145881813244017</v>
      </c>
      <c r="AD1840" s="395">
        <v>8.479766638073869</v>
      </c>
      <c r="AE1840" s="395">
        <v>8.5261211289718393</v>
      </c>
      <c r="AF1840" s="395">
        <v>371</v>
      </c>
      <c r="AG1840" s="395">
        <v>0</v>
      </c>
      <c r="AH1840" s="395">
        <v>0</v>
      </c>
      <c r="AI1840" s="395">
        <v>155</v>
      </c>
      <c r="AJ1840" s="395">
        <v>1107</v>
      </c>
      <c r="AK1840" s="395">
        <v>221</v>
      </c>
      <c r="AL1840" s="395">
        <v>2031</v>
      </c>
      <c r="AM1840" s="395">
        <v>3</v>
      </c>
      <c r="AN1840" s="395">
        <v>167</v>
      </c>
      <c r="AO1840" s="395">
        <v>232</v>
      </c>
      <c r="AP1840" s="395">
        <v>137</v>
      </c>
    </row>
    <row r="1841" spans="1:42">
      <c r="A1841" s="395">
        <v>16</v>
      </c>
      <c r="B1841" s="395">
        <v>34</v>
      </c>
      <c r="C1841" s="395">
        <v>2024</v>
      </c>
      <c r="D1841" s="395">
        <v>10</v>
      </c>
      <c r="E1841" s="395">
        <v>99</v>
      </c>
      <c r="F1841" s="395">
        <v>99</v>
      </c>
      <c r="G1841" s="395">
        <v>99</v>
      </c>
      <c r="H1841" s="395">
        <v>99</v>
      </c>
      <c r="I1841" s="395">
        <v>99</v>
      </c>
      <c r="J1841" s="395">
        <v>109</v>
      </c>
      <c r="K1841" s="395">
        <v>999</v>
      </c>
      <c r="L1841" s="395"/>
      <c r="M1841" s="395">
        <v>99</v>
      </c>
      <c r="N1841" s="395">
        <v>99</v>
      </c>
      <c r="O1841" s="395">
        <v>99</v>
      </c>
      <c r="P1841" s="395">
        <v>99</v>
      </c>
      <c r="Q1841" s="395">
        <v>286</v>
      </c>
      <c r="R1841" s="395">
        <v>30586</v>
      </c>
      <c r="S1841" s="395">
        <v>30481</v>
      </c>
      <c r="T1841" s="395">
        <v>4.6395082717583218</v>
      </c>
      <c r="U1841" s="395">
        <v>60.308618483645553</v>
      </c>
      <c r="V1841" s="395">
        <v>89.90543564729937</v>
      </c>
      <c r="W1841" s="395">
        <v>82.7223909976709</v>
      </c>
      <c r="X1841" s="395">
        <v>4.423592493297587</v>
      </c>
      <c r="Y1841" s="395">
        <v>8.8471849865951739</v>
      </c>
      <c r="Z1841" s="395">
        <v>0</v>
      </c>
      <c r="AA1841" s="395">
        <v>8.6917496812039552</v>
      </c>
      <c r="AB1841" s="395">
        <v>2.631570023048166</v>
      </c>
      <c r="AC1841" s="395">
        <v>-21.774073251729313</v>
      </c>
      <c r="AD1841" s="395">
        <v>8.5459864375144967</v>
      </c>
      <c r="AE1841" s="395">
        <v>8.636664254449018</v>
      </c>
      <c r="AF1841" s="395">
        <v>431</v>
      </c>
      <c r="AG1841" s="395">
        <v>0</v>
      </c>
      <c r="AH1841" s="395">
        <v>0</v>
      </c>
      <c r="AI1841" s="395">
        <v>181</v>
      </c>
      <c r="AJ1841" s="395">
        <v>1085</v>
      </c>
      <c r="AK1841" s="395">
        <v>253</v>
      </c>
      <c r="AL1841" s="395">
        <v>1618</v>
      </c>
      <c r="AM1841" s="395">
        <v>1</v>
      </c>
      <c r="AN1841" s="395">
        <v>173</v>
      </c>
      <c r="AO1841" s="395">
        <v>292</v>
      </c>
      <c r="AP1841" s="395">
        <v>158</v>
      </c>
    </row>
    <row r="1842" spans="1:42">
      <c r="A1842" s="395">
        <v>16</v>
      </c>
      <c r="B1842" s="395">
        <v>35</v>
      </c>
      <c r="C1842" s="395">
        <v>2024</v>
      </c>
      <c r="D1842" s="395">
        <v>11</v>
      </c>
      <c r="E1842" s="395">
        <v>99</v>
      </c>
      <c r="F1842" s="395">
        <v>99</v>
      </c>
      <c r="G1842" s="395">
        <v>99</v>
      </c>
      <c r="H1842" s="395">
        <v>99</v>
      </c>
      <c r="I1842" s="395">
        <v>99</v>
      </c>
      <c r="J1842" s="395">
        <v>109</v>
      </c>
      <c r="K1842" s="395">
        <v>999</v>
      </c>
      <c r="L1842" s="395"/>
      <c r="M1842" s="395">
        <v>99</v>
      </c>
      <c r="N1842" s="395">
        <v>99</v>
      </c>
      <c r="O1842" s="395">
        <v>99</v>
      </c>
      <c r="P1842" s="395">
        <v>99</v>
      </c>
      <c r="Q1842" s="395">
        <v>267</v>
      </c>
      <c r="R1842" s="395">
        <v>32185</v>
      </c>
      <c r="S1842" s="395">
        <v>32077</v>
      </c>
      <c r="T1842" s="395">
        <v>4.7444772409507534</v>
      </c>
      <c r="U1842" s="395">
        <v>60.264737974249456</v>
      </c>
      <c r="V1842" s="395">
        <v>89.310881174297563</v>
      </c>
      <c r="W1842" s="395">
        <v>82.172191913209573</v>
      </c>
      <c r="X1842" s="395">
        <v>4.402672052198227</v>
      </c>
      <c r="Y1842" s="395">
        <v>8.805344104396454</v>
      </c>
      <c r="Z1842" s="395">
        <v>0</v>
      </c>
      <c r="AA1842" s="395">
        <v>8.5887414609030941</v>
      </c>
      <c r="AB1842" s="395">
        <v>2.6131521058161193</v>
      </c>
      <c r="AC1842" s="395">
        <v>-22.351785417391497</v>
      </c>
      <c r="AD1842" s="395">
        <v>8.9927605274113649</v>
      </c>
      <c r="AE1842" s="395">
        <v>9.028432661632861</v>
      </c>
      <c r="AF1842" s="395">
        <v>450</v>
      </c>
      <c r="AG1842" s="395">
        <v>0</v>
      </c>
      <c r="AH1842" s="395">
        <v>0</v>
      </c>
      <c r="AI1842" s="395">
        <v>248</v>
      </c>
      <c r="AJ1842" s="395">
        <v>1038</v>
      </c>
      <c r="AK1842" s="395">
        <v>101</v>
      </c>
      <c r="AL1842" s="395">
        <v>1439</v>
      </c>
      <c r="AM1842" s="395">
        <v>1</v>
      </c>
      <c r="AN1842" s="395">
        <v>176</v>
      </c>
      <c r="AO1842" s="395">
        <v>262</v>
      </c>
      <c r="AP1842" s="395">
        <v>150</v>
      </c>
    </row>
    <row r="1843" spans="1:42">
      <c r="A1843" s="395">
        <v>16</v>
      </c>
      <c r="B1843" s="395">
        <v>36</v>
      </c>
      <c r="C1843" s="395">
        <v>2024</v>
      </c>
      <c r="D1843" s="395">
        <v>12</v>
      </c>
      <c r="E1843" s="395">
        <v>99</v>
      </c>
      <c r="F1843" s="395">
        <v>99</v>
      </c>
      <c r="G1843" s="395">
        <v>99</v>
      </c>
      <c r="H1843" s="395">
        <v>99</v>
      </c>
      <c r="I1843" s="395">
        <v>99</v>
      </c>
      <c r="J1843" s="395">
        <v>109</v>
      </c>
      <c r="K1843" s="395">
        <v>999</v>
      </c>
      <c r="L1843" s="395"/>
      <c r="M1843" s="395">
        <v>99</v>
      </c>
      <c r="N1843" s="395">
        <v>99</v>
      </c>
      <c r="O1843" s="395">
        <v>99</v>
      </c>
      <c r="P1843" s="395">
        <v>99</v>
      </c>
      <c r="Q1843" s="395">
        <v>248</v>
      </c>
      <c r="R1843" s="395">
        <v>26955</v>
      </c>
      <c r="S1843" s="395">
        <v>26886</v>
      </c>
      <c r="T1843" s="395">
        <v>3.9150064923019849</v>
      </c>
      <c r="U1843" s="395">
        <v>60.75760618909468</v>
      </c>
      <c r="V1843" s="395">
        <v>85.138555801070311</v>
      </c>
      <c r="W1843" s="395">
        <v>78.389574499739609</v>
      </c>
      <c r="X1843" s="395">
        <v>4.1662029308106092</v>
      </c>
      <c r="Y1843" s="395">
        <v>8.3324058616212184</v>
      </c>
      <c r="Z1843" s="395">
        <v>0</v>
      </c>
      <c r="AA1843" s="395">
        <v>8.3862886533644243</v>
      </c>
      <c r="AB1843" s="395">
        <v>2.6093671888361456</v>
      </c>
      <c r="AC1843" s="395">
        <v>-21.288698570151979</v>
      </c>
      <c r="AD1843" s="395">
        <v>7.5314544047342977</v>
      </c>
      <c r="AE1843" s="395">
        <v>7.2190200612194788</v>
      </c>
      <c r="AF1843" s="395">
        <v>461</v>
      </c>
      <c r="AG1843" s="395">
        <v>0</v>
      </c>
      <c r="AH1843" s="395">
        <v>0</v>
      </c>
      <c r="AI1843" s="395">
        <v>146</v>
      </c>
      <c r="AJ1843" s="395">
        <v>926</v>
      </c>
      <c r="AK1843" s="395">
        <v>135</v>
      </c>
      <c r="AL1843" s="395">
        <v>1131</v>
      </c>
      <c r="AM1843" s="395">
        <v>1</v>
      </c>
      <c r="AN1843" s="395">
        <v>169</v>
      </c>
      <c r="AO1843" s="395">
        <v>270</v>
      </c>
      <c r="AP1843" s="395">
        <v>137</v>
      </c>
    </row>
    <row r="1844" spans="1:42">
      <c r="A1844" s="395">
        <v>16</v>
      </c>
      <c r="B1844" s="395">
        <v>37</v>
      </c>
      <c r="C1844" s="395">
        <v>2024</v>
      </c>
      <c r="D1844" s="395">
        <v>1</v>
      </c>
      <c r="E1844" s="395">
        <v>99</v>
      </c>
      <c r="F1844" s="395">
        <v>99</v>
      </c>
      <c r="G1844" s="395">
        <v>99</v>
      </c>
      <c r="H1844" s="395">
        <v>99</v>
      </c>
      <c r="I1844" s="395">
        <v>99</v>
      </c>
      <c r="J1844" s="395">
        <v>111</v>
      </c>
      <c r="K1844" s="395">
        <v>999</v>
      </c>
      <c r="L1844" s="395"/>
      <c r="M1844" s="395">
        <v>99</v>
      </c>
      <c r="N1844" s="395">
        <v>99</v>
      </c>
      <c r="O1844" s="395">
        <v>99</v>
      </c>
      <c r="P1844" s="395">
        <v>99</v>
      </c>
      <c r="Q1844" s="395">
        <v>118</v>
      </c>
      <c r="R1844" s="395">
        <v>14893</v>
      </c>
      <c r="S1844" s="395">
        <v>14804</v>
      </c>
      <c r="T1844" s="395">
        <v>3.4361109245954475</v>
      </c>
      <c r="U1844" s="395">
        <v>60.857606052418255</v>
      </c>
      <c r="V1844" s="395">
        <v>89.534965074883587</v>
      </c>
      <c r="W1844" s="395">
        <v>82.376080788976225</v>
      </c>
      <c r="X1844" s="395">
        <v>3.0349828778620824</v>
      </c>
      <c r="Y1844" s="395">
        <v>6.0699657557241649</v>
      </c>
      <c r="Z1844" s="395">
        <v>0</v>
      </c>
      <c r="AA1844" s="395">
        <v>8.7035174442044454</v>
      </c>
      <c r="AB1844" s="395">
        <v>2.253128863527889</v>
      </c>
      <c r="AC1844" s="395">
        <v>-33.322202449976821</v>
      </c>
      <c r="AD1844" s="395">
        <v>8.802061477904715</v>
      </c>
      <c r="AE1844" s="395">
        <v>8.8765232410291048</v>
      </c>
      <c r="AF1844" s="395">
        <v>264</v>
      </c>
      <c r="AG1844" s="395">
        <v>0</v>
      </c>
      <c r="AH1844" s="395">
        <v>0</v>
      </c>
      <c r="AI1844" s="395">
        <v>65</v>
      </c>
      <c r="AJ1844" s="395">
        <v>878</v>
      </c>
      <c r="AK1844" s="395">
        <v>117</v>
      </c>
      <c r="AL1844" s="395">
        <v>1208</v>
      </c>
      <c r="AM1844" s="395">
        <v>0</v>
      </c>
      <c r="AN1844" s="395">
        <v>173</v>
      </c>
      <c r="AO1844" s="395">
        <v>120</v>
      </c>
      <c r="AP1844" s="395">
        <v>65</v>
      </c>
    </row>
    <row r="1845" spans="1:42">
      <c r="A1845" s="395">
        <v>16</v>
      </c>
      <c r="B1845" s="395">
        <v>38</v>
      </c>
      <c r="C1845" s="395">
        <v>2024</v>
      </c>
      <c r="D1845" s="395">
        <v>2</v>
      </c>
      <c r="E1845" s="395">
        <v>99</v>
      </c>
      <c r="F1845" s="395">
        <v>99</v>
      </c>
      <c r="G1845" s="395">
        <v>99</v>
      </c>
      <c r="H1845" s="395">
        <v>99</v>
      </c>
      <c r="I1845" s="395">
        <v>99</v>
      </c>
      <c r="J1845" s="395">
        <v>111</v>
      </c>
      <c r="K1845" s="395">
        <v>999</v>
      </c>
      <c r="L1845" s="395"/>
      <c r="M1845" s="395">
        <v>99</v>
      </c>
      <c r="N1845" s="395">
        <v>99</v>
      </c>
      <c r="O1845" s="395">
        <v>99</v>
      </c>
      <c r="P1845" s="395">
        <v>99</v>
      </c>
      <c r="Q1845" s="395">
        <v>129</v>
      </c>
      <c r="R1845" s="395">
        <v>13862</v>
      </c>
      <c r="S1845" s="395">
        <v>13796</v>
      </c>
      <c r="T1845" s="395">
        <v>3.272976482470062</v>
      </c>
      <c r="U1845" s="395">
        <v>61.028051609162063</v>
      </c>
      <c r="V1845" s="395">
        <v>88.215683915477911</v>
      </c>
      <c r="W1845" s="395">
        <v>81.141606262685059</v>
      </c>
      <c r="X1845" s="395">
        <v>1.6952820660799299</v>
      </c>
      <c r="Y1845" s="395">
        <v>3.3905641321598599</v>
      </c>
      <c r="Z1845" s="395">
        <v>0</v>
      </c>
      <c r="AA1845" s="395">
        <v>9.0376104303551976</v>
      </c>
      <c r="AB1845" s="395">
        <v>2.2946567711837735</v>
      </c>
      <c r="AC1845" s="395">
        <v>-32.289088056397624</v>
      </c>
      <c r="AD1845" s="395">
        <v>8.1927198151289318</v>
      </c>
      <c r="AE1845" s="395">
        <v>8.1481586943911744</v>
      </c>
      <c r="AF1845" s="395">
        <v>269</v>
      </c>
      <c r="AG1845" s="395">
        <v>0</v>
      </c>
      <c r="AH1845" s="395">
        <v>0</v>
      </c>
      <c r="AI1845" s="395">
        <v>83</v>
      </c>
      <c r="AJ1845" s="395">
        <v>935</v>
      </c>
      <c r="AK1845" s="395">
        <v>125</v>
      </c>
      <c r="AL1845" s="395">
        <v>1201</v>
      </c>
      <c r="AM1845" s="395">
        <v>1</v>
      </c>
      <c r="AN1845" s="395">
        <v>184</v>
      </c>
      <c r="AO1845" s="395">
        <v>127</v>
      </c>
      <c r="AP1845" s="395">
        <v>71</v>
      </c>
    </row>
    <row r="1846" spans="1:42">
      <c r="A1846" s="395">
        <v>16</v>
      </c>
      <c r="B1846" s="395">
        <v>39</v>
      </c>
      <c r="C1846" s="395">
        <v>2024</v>
      </c>
      <c r="D1846" s="395">
        <v>3</v>
      </c>
      <c r="E1846" s="395">
        <v>99</v>
      </c>
      <c r="F1846" s="395">
        <v>99</v>
      </c>
      <c r="G1846" s="395">
        <v>99</v>
      </c>
      <c r="H1846" s="395">
        <v>99</v>
      </c>
      <c r="I1846" s="395">
        <v>99</v>
      </c>
      <c r="J1846" s="395">
        <v>111</v>
      </c>
      <c r="K1846" s="395">
        <v>999</v>
      </c>
      <c r="L1846" s="395"/>
      <c r="M1846" s="395">
        <v>99</v>
      </c>
      <c r="N1846" s="395">
        <v>99</v>
      </c>
      <c r="O1846" s="395">
        <v>99</v>
      </c>
      <c r="P1846" s="395">
        <v>99</v>
      </c>
      <c r="Q1846" s="395">
        <v>109</v>
      </c>
      <c r="R1846" s="395">
        <v>10622</v>
      </c>
      <c r="S1846" s="395">
        <v>10602</v>
      </c>
      <c r="T1846" s="395">
        <v>3.4641310487667112</v>
      </c>
      <c r="U1846" s="395">
        <v>60.845595170722511</v>
      </c>
      <c r="V1846" s="395">
        <v>88.587958321811485</v>
      </c>
      <c r="W1846" s="395">
        <v>81.625853612525916</v>
      </c>
      <c r="X1846" s="395">
        <v>2.5324797589907742</v>
      </c>
      <c r="Y1846" s="395">
        <v>5.0649595179815483</v>
      </c>
      <c r="Z1846" s="395">
        <v>0</v>
      </c>
      <c r="AA1846" s="395">
        <v>8.7418828252063623</v>
      </c>
      <c r="AB1846" s="395">
        <v>2.2387289073883441</v>
      </c>
      <c r="AC1846" s="395">
        <v>-28.069335497565326</v>
      </c>
      <c r="AD1846" s="395">
        <v>6.2778148807026044</v>
      </c>
      <c r="AE1846" s="395">
        <v>6.2990960164869909</v>
      </c>
      <c r="AF1846" s="395">
        <v>159</v>
      </c>
      <c r="AG1846" s="395">
        <v>0</v>
      </c>
      <c r="AH1846" s="395">
        <v>0</v>
      </c>
      <c r="AI1846" s="395">
        <v>49</v>
      </c>
      <c r="AJ1846" s="395">
        <v>672</v>
      </c>
      <c r="AK1846" s="395">
        <v>151</v>
      </c>
      <c r="AL1846" s="395">
        <v>742</v>
      </c>
      <c r="AM1846" s="395">
        <v>0</v>
      </c>
      <c r="AN1846" s="395">
        <v>80</v>
      </c>
      <c r="AO1846" s="395">
        <v>105</v>
      </c>
      <c r="AP1846" s="395">
        <v>65</v>
      </c>
    </row>
    <row r="1847" spans="1:42">
      <c r="A1847" s="395">
        <v>16</v>
      </c>
      <c r="B1847" s="395">
        <v>40</v>
      </c>
      <c r="C1847" s="395">
        <v>2024</v>
      </c>
      <c r="D1847" s="395">
        <v>4</v>
      </c>
      <c r="E1847" s="395">
        <v>99</v>
      </c>
      <c r="F1847" s="395">
        <v>99</v>
      </c>
      <c r="G1847" s="395">
        <v>99</v>
      </c>
      <c r="H1847" s="395">
        <v>99</v>
      </c>
      <c r="I1847" s="395">
        <v>99</v>
      </c>
      <c r="J1847" s="395">
        <v>111</v>
      </c>
      <c r="K1847" s="395">
        <v>999</v>
      </c>
      <c r="L1847" s="395"/>
      <c r="M1847" s="395">
        <v>99</v>
      </c>
      <c r="N1847" s="395">
        <v>99</v>
      </c>
      <c r="O1847" s="395">
        <v>99</v>
      </c>
      <c r="P1847" s="395">
        <v>99</v>
      </c>
      <c r="Q1847" s="395">
        <v>128</v>
      </c>
      <c r="R1847" s="395">
        <v>16735</v>
      </c>
      <c r="S1847" s="395">
        <v>16684</v>
      </c>
      <c r="T1847" s="395">
        <v>3.2424858081864358</v>
      </c>
      <c r="U1847" s="395">
        <v>61.014265164229201</v>
      </c>
      <c r="V1847" s="395">
        <v>89.179933259442009</v>
      </c>
      <c r="W1847" s="395">
        <v>82.111705825940902</v>
      </c>
      <c r="X1847" s="395">
        <v>0.98595757394681793</v>
      </c>
      <c r="Y1847" s="395">
        <v>1.9719151478936361</v>
      </c>
      <c r="Z1847" s="395">
        <v>0</v>
      </c>
      <c r="AA1847" s="395">
        <v>8.7556614005056019</v>
      </c>
      <c r="AB1847" s="395">
        <v>2.3247828916571311</v>
      </c>
      <c r="AC1847" s="395">
        <v>-34.487851992017823</v>
      </c>
      <c r="AD1847" s="395">
        <v>9.8907203943285698</v>
      </c>
      <c r="AE1847" s="395">
        <v>9.971671157570718</v>
      </c>
      <c r="AF1847" s="395">
        <v>330</v>
      </c>
      <c r="AG1847" s="395">
        <v>0</v>
      </c>
      <c r="AH1847" s="395">
        <v>0</v>
      </c>
      <c r="AI1847" s="395">
        <v>73</v>
      </c>
      <c r="AJ1847" s="395">
        <v>977</v>
      </c>
      <c r="AK1847" s="395">
        <v>245</v>
      </c>
      <c r="AL1847" s="395">
        <v>1170</v>
      </c>
      <c r="AM1847" s="395">
        <v>2</v>
      </c>
      <c r="AN1847" s="395">
        <v>205</v>
      </c>
      <c r="AO1847" s="395">
        <v>263</v>
      </c>
      <c r="AP1847" s="395">
        <v>69</v>
      </c>
    </row>
    <row r="1848" spans="1:42">
      <c r="A1848" s="395">
        <v>16</v>
      </c>
      <c r="B1848" s="395">
        <v>41</v>
      </c>
      <c r="C1848" s="395">
        <v>2024</v>
      </c>
      <c r="D1848" s="395">
        <v>5</v>
      </c>
      <c r="E1848" s="395">
        <v>99</v>
      </c>
      <c r="F1848" s="395">
        <v>99</v>
      </c>
      <c r="G1848" s="395">
        <v>99</v>
      </c>
      <c r="H1848" s="395">
        <v>99</v>
      </c>
      <c r="I1848" s="395">
        <v>99</v>
      </c>
      <c r="J1848" s="395">
        <v>111</v>
      </c>
      <c r="K1848" s="395">
        <v>999</v>
      </c>
      <c r="L1848" s="395"/>
      <c r="M1848" s="395">
        <v>99</v>
      </c>
      <c r="N1848" s="395">
        <v>99</v>
      </c>
      <c r="O1848" s="395">
        <v>99</v>
      </c>
      <c r="P1848" s="395">
        <v>99</v>
      </c>
      <c r="Q1848" s="395">
        <v>118</v>
      </c>
      <c r="R1848" s="395">
        <v>12817</v>
      </c>
      <c r="S1848" s="395">
        <v>12742</v>
      </c>
      <c r="T1848" s="395">
        <v>3.9324334867753752</v>
      </c>
      <c r="U1848" s="395">
        <v>60.596060273112549</v>
      </c>
      <c r="V1848" s="395">
        <v>88.744655368065409</v>
      </c>
      <c r="W1848" s="395">
        <v>81.572359127295698</v>
      </c>
      <c r="X1848" s="395">
        <v>0.56955605835999079</v>
      </c>
      <c r="Y1848" s="395">
        <v>1.1391121167199816</v>
      </c>
      <c r="Z1848" s="395">
        <v>0</v>
      </c>
      <c r="AA1848" s="395">
        <v>8.332722545479335</v>
      </c>
      <c r="AB1848" s="395">
        <v>2.2345217837561608</v>
      </c>
      <c r="AC1848" s="395">
        <v>-27.11065921336364</v>
      </c>
      <c r="AD1848" s="395">
        <v>7.5751038717722894</v>
      </c>
      <c r="AE1848" s="395">
        <v>7.5655989498193614</v>
      </c>
      <c r="AF1848" s="395">
        <v>192</v>
      </c>
      <c r="AG1848" s="395">
        <v>0</v>
      </c>
      <c r="AH1848" s="395">
        <v>0</v>
      </c>
      <c r="AI1848" s="395">
        <v>66</v>
      </c>
      <c r="AJ1848" s="395">
        <v>763</v>
      </c>
      <c r="AK1848" s="395">
        <v>147</v>
      </c>
      <c r="AL1848" s="395">
        <v>882</v>
      </c>
      <c r="AM1848" s="395">
        <v>0</v>
      </c>
      <c r="AN1848" s="395">
        <v>102</v>
      </c>
      <c r="AO1848" s="395">
        <v>86</v>
      </c>
      <c r="AP1848" s="395">
        <v>68</v>
      </c>
    </row>
    <row r="1849" spans="1:42">
      <c r="A1849" s="395">
        <v>16</v>
      </c>
      <c r="B1849" s="395">
        <v>42</v>
      </c>
      <c r="C1849" s="395">
        <v>2024</v>
      </c>
      <c r="D1849" s="395">
        <v>6</v>
      </c>
      <c r="E1849" s="395">
        <v>99</v>
      </c>
      <c r="F1849" s="395">
        <v>99</v>
      </c>
      <c r="G1849" s="395">
        <v>99</v>
      </c>
      <c r="H1849" s="395">
        <v>99</v>
      </c>
      <c r="I1849" s="395">
        <v>99</v>
      </c>
      <c r="J1849" s="395">
        <v>111</v>
      </c>
      <c r="K1849" s="395">
        <v>999</v>
      </c>
      <c r="L1849" s="395"/>
      <c r="M1849" s="395">
        <v>99</v>
      </c>
      <c r="N1849" s="395">
        <v>99</v>
      </c>
      <c r="O1849" s="395">
        <v>99</v>
      </c>
      <c r="P1849" s="395">
        <v>99</v>
      </c>
      <c r="Q1849" s="395">
        <v>125</v>
      </c>
      <c r="R1849" s="395">
        <v>13608</v>
      </c>
      <c r="S1849" s="395">
        <v>13578</v>
      </c>
      <c r="T1849" s="395">
        <v>4.7832157554379764</v>
      </c>
      <c r="U1849" s="395">
        <v>60.2307409044042</v>
      </c>
      <c r="V1849" s="395">
        <v>88.932681715227218</v>
      </c>
      <c r="W1849" s="395">
        <v>81.932537929003004</v>
      </c>
      <c r="X1849" s="395">
        <v>0.8965314520870078</v>
      </c>
      <c r="Y1849" s="395">
        <v>1.7930629041740156</v>
      </c>
      <c r="Z1849" s="395">
        <v>0</v>
      </c>
      <c r="AA1849" s="395">
        <v>8.345994232778974</v>
      </c>
      <c r="AB1849" s="395">
        <v>2.3700282868792959</v>
      </c>
      <c r="AC1849" s="395">
        <v>-27.575622941423127</v>
      </c>
      <c r="AD1849" s="395">
        <v>8.0426007245905691</v>
      </c>
      <c r="AE1849" s="395">
        <v>8.0975736074303288</v>
      </c>
      <c r="AF1849" s="395">
        <v>193</v>
      </c>
      <c r="AG1849" s="395">
        <v>0</v>
      </c>
      <c r="AH1849" s="395">
        <v>0</v>
      </c>
      <c r="AI1849" s="395">
        <v>48</v>
      </c>
      <c r="AJ1849" s="395">
        <v>895</v>
      </c>
      <c r="AK1849" s="395">
        <v>113</v>
      </c>
      <c r="AL1849" s="395">
        <v>1071</v>
      </c>
      <c r="AM1849" s="395">
        <v>0</v>
      </c>
      <c r="AN1849" s="395">
        <v>104</v>
      </c>
      <c r="AO1849" s="395">
        <v>89</v>
      </c>
      <c r="AP1849" s="395">
        <v>75</v>
      </c>
    </row>
    <row r="1850" spans="1:42">
      <c r="A1850" s="395">
        <v>16</v>
      </c>
      <c r="B1850" s="395">
        <v>43</v>
      </c>
      <c r="C1850" s="395">
        <v>2024</v>
      </c>
      <c r="D1850" s="395">
        <v>7</v>
      </c>
      <c r="E1850" s="395">
        <v>99</v>
      </c>
      <c r="F1850" s="395">
        <v>99</v>
      </c>
      <c r="G1850" s="395">
        <v>99</v>
      </c>
      <c r="H1850" s="395">
        <v>99</v>
      </c>
      <c r="I1850" s="395">
        <v>99</v>
      </c>
      <c r="J1850" s="395">
        <v>111</v>
      </c>
      <c r="K1850" s="395">
        <v>999</v>
      </c>
      <c r="L1850" s="395"/>
      <c r="M1850" s="395">
        <v>99</v>
      </c>
      <c r="N1850" s="395">
        <v>99</v>
      </c>
      <c r="O1850" s="395">
        <v>99</v>
      </c>
      <c r="P1850" s="395">
        <v>99</v>
      </c>
      <c r="Q1850" s="395">
        <v>143</v>
      </c>
      <c r="R1850" s="395">
        <v>16158</v>
      </c>
      <c r="S1850" s="395">
        <v>16067</v>
      </c>
      <c r="T1850" s="395">
        <v>4.081755167718776</v>
      </c>
      <c r="U1850" s="395">
        <v>60.577830335470189</v>
      </c>
      <c r="V1850" s="395">
        <v>87.241872653927487</v>
      </c>
      <c r="W1850" s="395">
        <v>80.144967946723028</v>
      </c>
      <c r="X1850" s="395">
        <v>2.3270206708751089</v>
      </c>
      <c r="Y1850" s="395">
        <v>4.6540413417502178</v>
      </c>
      <c r="Z1850" s="395">
        <v>0</v>
      </c>
      <c r="AA1850" s="395">
        <v>8.7054025267268358</v>
      </c>
      <c r="AB1850" s="395">
        <v>2.339347698513393</v>
      </c>
      <c r="AC1850" s="395">
        <v>-30.110274521784117</v>
      </c>
      <c r="AD1850" s="395">
        <v>9.5497018303890684</v>
      </c>
      <c r="AE1850" s="395">
        <v>9.3728948659688633</v>
      </c>
      <c r="AF1850" s="395">
        <v>220</v>
      </c>
      <c r="AG1850" s="395">
        <v>0</v>
      </c>
      <c r="AH1850" s="395">
        <v>0</v>
      </c>
      <c r="AI1850" s="395">
        <v>103</v>
      </c>
      <c r="AJ1850" s="395">
        <v>1400</v>
      </c>
      <c r="AK1850" s="395">
        <v>368</v>
      </c>
      <c r="AL1850" s="395">
        <v>1864</v>
      </c>
      <c r="AM1850" s="395">
        <v>0</v>
      </c>
      <c r="AN1850" s="395">
        <v>119</v>
      </c>
      <c r="AO1850" s="395">
        <v>135</v>
      </c>
      <c r="AP1850" s="395">
        <v>88</v>
      </c>
    </row>
    <row r="1851" spans="1:42">
      <c r="A1851" s="395">
        <v>16</v>
      </c>
      <c r="B1851" s="395">
        <v>44</v>
      </c>
      <c r="C1851" s="395">
        <v>2024</v>
      </c>
      <c r="D1851" s="395">
        <v>8</v>
      </c>
      <c r="E1851" s="395">
        <v>99</v>
      </c>
      <c r="F1851" s="395">
        <v>99</v>
      </c>
      <c r="G1851" s="395">
        <v>99</v>
      </c>
      <c r="H1851" s="395">
        <v>99</v>
      </c>
      <c r="I1851" s="395">
        <v>99</v>
      </c>
      <c r="J1851" s="395">
        <v>111</v>
      </c>
      <c r="K1851" s="395">
        <v>999</v>
      </c>
      <c r="L1851" s="395"/>
      <c r="M1851" s="395">
        <v>99</v>
      </c>
      <c r="N1851" s="395">
        <v>99</v>
      </c>
      <c r="O1851" s="395">
        <v>99</v>
      </c>
      <c r="P1851" s="395">
        <v>99</v>
      </c>
      <c r="Q1851" s="395">
        <v>133</v>
      </c>
      <c r="R1851" s="395">
        <v>15512</v>
      </c>
      <c r="S1851" s="395">
        <v>15465</v>
      </c>
      <c r="T1851" s="395">
        <v>4.8118875709128419</v>
      </c>
      <c r="U1851" s="395">
        <v>60.143808600064659</v>
      </c>
      <c r="V1851" s="395">
        <v>88.902750733052983</v>
      </c>
      <c r="W1851" s="395">
        <v>81.846983511154789</v>
      </c>
      <c r="X1851" s="395">
        <v>2.1015987622485817</v>
      </c>
      <c r="Y1851" s="395">
        <v>4.2031975244971633</v>
      </c>
      <c r="Z1851" s="395">
        <v>0</v>
      </c>
      <c r="AA1851" s="395">
        <v>8.6975235772950423</v>
      </c>
      <c r="AB1851" s="395">
        <v>2.3034037658922633</v>
      </c>
      <c r="AC1851" s="395">
        <v>-31.241145825621128</v>
      </c>
      <c r="AD1851" s="395">
        <v>9.1679028835867822</v>
      </c>
      <c r="AE1851" s="395">
        <v>9.2133017408007749</v>
      </c>
      <c r="AF1851" s="395">
        <v>234</v>
      </c>
      <c r="AG1851" s="395">
        <v>0</v>
      </c>
      <c r="AH1851" s="395">
        <v>0</v>
      </c>
      <c r="AI1851" s="395">
        <v>80</v>
      </c>
      <c r="AJ1851" s="395">
        <v>872</v>
      </c>
      <c r="AK1851" s="395">
        <v>131</v>
      </c>
      <c r="AL1851" s="395">
        <v>1899</v>
      </c>
      <c r="AM1851" s="395">
        <v>1</v>
      </c>
      <c r="AN1851" s="395">
        <v>126</v>
      </c>
      <c r="AO1851" s="395">
        <v>121</v>
      </c>
      <c r="AP1851" s="395">
        <v>75</v>
      </c>
    </row>
    <row r="1852" spans="1:42">
      <c r="A1852" s="395">
        <v>16</v>
      </c>
      <c r="B1852" s="395">
        <v>45</v>
      </c>
      <c r="C1852" s="395">
        <v>2024</v>
      </c>
      <c r="D1852" s="395">
        <v>9</v>
      </c>
      <c r="E1852" s="395">
        <v>99</v>
      </c>
      <c r="F1852" s="395">
        <v>99</v>
      </c>
      <c r="G1852" s="395">
        <v>99</v>
      </c>
      <c r="H1852" s="395">
        <v>99</v>
      </c>
      <c r="I1852" s="395">
        <v>99</v>
      </c>
      <c r="J1852" s="395">
        <v>111</v>
      </c>
      <c r="K1852" s="395">
        <v>999</v>
      </c>
      <c r="L1852" s="395"/>
      <c r="M1852" s="395">
        <v>99</v>
      </c>
      <c r="N1852" s="395">
        <v>99</v>
      </c>
      <c r="O1852" s="395">
        <v>99</v>
      </c>
      <c r="P1852" s="395">
        <v>99</v>
      </c>
      <c r="Q1852" s="395">
        <v>123</v>
      </c>
      <c r="R1852" s="395">
        <v>13306</v>
      </c>
      <c r="S1852" s="395">
        <v>13263</v>
      </c>
      <c r="T1852" s="395">
        <v>4.8227115586953238</v>
      </c>
      <c r="U1852" s="395">
        <v>60.186609364397199</v>
      </c>
      <c r="V1852" s="395">
        <v>88.903719558373609</v>
      </c>
      <c r="W1852" s="395">
        <v>81.840986202216868</v>
      </c>
      <c r="X1852" s="395">
        <v>0.91687960318653261</v>
      </c>
      <c r="Y1852" s="395">
        <v>1.8337592063730652</v>
      </c>
      <c r="Z1852" s="395">
        <v>0</v>
      </c>
      <c r="AA1852" s="395">
        <v>8.6004035432552062</v>
      </c>
      <c r="AB1852" s="395">
        <v>2.3779748778267926</v>
      </c>
      <c r="AC1852" s="395">
        <v>-30.919411976981632</v>
      </c>
      <c r="AD1852" s="395">
        <v>7.8641126720607106</v>
      </c>
      <c r="AE1852" s="395">
        <v>7.9008772788728772</v>
      </c>
      <c r="AF1852" s="395">
        <v>157</v>
      </c>
      <c r="AG1852" s="395">
        <v>0</v>
      </c>
      <c r="AH1852" s="395">
        <v>0</v>
      </c>
      <c r="AI1852" s="395">
        <v>59</v>
      </c>
      <c r="AJ1852" s="395">
        <v>748</v>
      </c>
      <c r="AK1852" s="395">
        <v>255</v>
      </c>
      <c r="AL1852" s="395">
        <v>1784</v>
      </c>
      <c r="AM1852" s="395">
        <v>1</v>
      </c>
      <c r="AN1852" s="395">
        <v>115</v>
      </c>
      <c r="AO1852" s="395">
        <v>103</v>
      </c>
      <c r="AP1852" s="395">
        <v>74</v>
      </c>
    </row>
    <row r="1853" spans="1:42">
      <c r="A1853" s="395">
        <v>16</v>
      </c>
      <c r="B1853" s="395">
        <v>46</v>
      </c>
      <c r="C1853" s="395">
        <v>2024</v>
      </c>
      <c r="D1853" s="395">
        <v>10</v>
      </c>
      <c r="E1853" s="395">
        <v>99</v>
      </c>
      <c r="F1853" s="395">
        <v>99</v>
      </c>
      <c r="G1853" s="395">
        <v>99</v>
      </c>
      <c r="H1853" s="395">
        <v>99</v>
      </c>
      <c r="I1853" s="395">
        <v>99</v>
      </c>
      <c r="J1853" s="395">
        <v>111</v>
      </c>
      <c r="K1853" s="395">
        <v>999</v>
      </c>
      <c r="L1853" s="395"/>
      <c r="M1853" s="395">
        <v>99</v>
      </c>
      <c r="N1853" s="395">
        <v>99</v>
      </c>
      <c r="O1853" s="395">
        <v>99</v>
      </c>
      <c r="P1853" s="395">
        <v>99</v>
      </c>
      <c r="Q1853" s="395">
        <v>143</v>
      </c>
      <c r="R1853" s="395">
        <v>16868</v>
      </c>
      <c r="S1853" s="395">
        <v>16803</v>
      </c>
      <c r="T1853" s="395">
        <v>4.961346929096516</v>
      </c>
      <c r="U1853" s="395">
        <v>60.146819020413034</v>
      </c>
      <c r="V1853" s="395">
        <v>89.529317786142755</v>
      </c>
      <c r="W1853" s="395">
        <v>82.409284056418556</v>
      </c>
      <c r="X1853" s="395">
        <v>2.6262746027981967</v>
      </c>
      <c r="Y1853" s="395">
        <v>5.2525492055963934</v>
      </c>
      <c r="Z1853" s="395">
        <v>0</v>
      </c>
      <c r="AA1853" s="395">
        <v>8.2319651212927933</v>
      </c>
      <c r="AB1853" s="395">
        <v>2.3440440463059544</v>
      </c>
      <c r="AC1853" s="395">
        <v>-21.949087109740049</v>
      </c>
      <c r="AD1853" s="395">
        <v>9.9693260598466882</v>
      </c>
      <c r="AE1853" s="395">
        <v>10.079190671217875</v>
      </c>
      <c r="AF1853" s="395">
        <v>238</v>
      </c>
      <c r="AG1853" s="395">
        <v>0</v>
      </c>
      <c r="AH1853" s="395">
        <v>0</v>
      </c>
      <c r="AI1853" s="395">
        <v>87</v>
      </c>
      <c r="AJ1853" s="395">
        <v>1033</v>
      </c>
      <c r="AK1853" s="395">
        <v>148</v>
      </c>
      <c r="AL1853" s="395">
        <v>2126</v>
      </c>
      <c r="AM1853" s="395">
        <v>1</v>
      </c>
      <c r="AN1853" s="395">
        <v>198</v>
      </c>
      <c r="AO1853" s="395">
        <v>192</v>
      </c>
      <c r="AP1853" s="395">
        <v>75</v>
      </c>
    </row>
    <row r="1854" spans="1:42">
      <c r="A1854" s="395">
        <v>16</v>
      </c>
      <c r="B1854" s="395">
        <v>47</v>
      </c>
      <c r="C1854" s="395">
        <v>2024</v>
      </c>
      <c r="D1854" s="395">
        <v>11</v>
      </c>
      <c r="E1854" s="395">
        <v>99</v>
      </c>
      <c r="F1854" s="395">
        <v>99</v>
      </c>
      <c r="G1854" s="395">
        <v>99</v>
      </c>
      <c r="H1854" s="395">
        <v>99</v>
      </c>
      <c r="I1854" s="395">
        <v>99</v>
      </c>
      <c r="J1854" s="395">
        <v>111</v>
      </c>
      <c r="K1854" s="395">
        <v>999</v>
      </c>
      <c r="L1854" s="395"/>
      <c r="M1854" s="395">
        <v>99</v>
      </c>
      <c r="N1854" s="395">
        <v>99</v>
      </c>
      <c r="O1854" s="395">
        <v>99</v>
      </c>
      <c r="P1854" s="395">
        <v>99</v>
      </c>
      <c r="Q1854" s="395">
        <v>128</v>
      </c>
      <c r="R1854" s="395">
        <v>15096</v>
      </c>
      <c r="S1854" s="395">
        <v>15048</v>
      </c>
      <c r="T1854" s="395">
        <v>4.5661764705882355</v>
      </c>
      <c r="U1854" s="395">
        <v>60.345959595959577</v>
      </c>
      <c r="V1854" s="395">
        <v>88.464504772880943</v>
      </c>
      <c r="W1854" s="395">
        <v>81.444989367357365</v>
      </c>
      <c r="X1854" s="395">
        <v>0.67567567567567588</v>
      </c>
      <c r="Y1854" s="395">
        <v>1.3513513513513515</v>
      </c>
      <c r="Z1854" s="395">
        <v>0</v>
      </c>
      <c r="AA1854" s="395">
        <v>8.808557842683804</v>
      </c>
      <c r="AB1854" s="395">
        <v>2.4762955724877425</v>
      </c>
      <c r="AC1854" s="395">
        <v>-25.385619184300225</v>
      </c>
      <c r="AD1854" s="395">
        <v>8.9220385463271104</v>
      </c>
      <c r="AE1854" s="395">
        <v>8.9208419671396726</v>
      </c>
      <c r="AF1854" s="395">
        <v>248</v>
      </c>
      <c r="AG1854" s="395">
        <v>0</v>
      </c>
      <c r="AH1854" s="395">
        <v>0</v>
      </c>
      <c r="AI1854" s="395">
        <v>59</v>
      </c>
      <c r="AJ1854" s="395">
        <v>844</v>
      </c>
      <c r="AK1854" s="395">
        <v>193</v>
      </c>
      <c r="AL1854" s="395">
        <v>1487</v>
      </c>
      <c r="AM1854" s="395">
        <v>1</v>
      </c>
      <c r="AN1854" s="395">
        <v>115</v>
      </c>
      <c r="AO1854" s="395">
        <v>171</v>
      </c>
      <c r="AP1854" s="395">
        <v>70</v>
      </c>
    </row>
    <row r="1855" spans="1:42">
      <c r="A1855" s="395">
        <v>16</v>
      </c>
      <c r="B1855" s="395">
        <v>48</v>
      </c>
      <c r="C1855" s="395">
        <v>2024</v>
      </c>
      <c r="D1855" s="395">
        <v>12</v>
      </c>
      <c r="E1855" s="395">
        <v>99</v>
      </c>
      <c r="F1855" s="395">
        <v>99</v>
      </c>
      <c r="G1855" s="395">
        <v>99</v>
      </c>
      <c r="H1855" s="395">
        <v>99</v>
      </c>
      <c r="I1855" s="395">
        <v>99</v>
      </c>
      <c r="J1855" s="395">
        <v>111</v>
      </c>
      <c r="K1855" s="395">
        <v>999</v>
      </c>
      <c r="L1855" s="395"/>
      <c r="M1855" s="395">
        <v>99</v>
      </c>
      <c r="N1855" s="395">
        <v>99</v>
      </c>
      <c r="O1855" s="395">
        <v>99</v>
      </c>
      <c r="P1855" s="395">
        <v>99</v>
      </c>
      <c r="Q1855" s="395">
        <v>109</v>
      </c>
      <c r="R1855" s="395">
        <v>9722</v>
      </c>
      <c r="S1855" s="395">
        <v>9674</v>
      </c>
      <c r="T1855" s="395">
        <v>3.9702736062538575</v>
      </c>
      <c r="U1855" s="395">
        <v>60.61897870580939</v>
      </c>
      <c r="V1855" s="395">
        <v>85.836291264228308</v>
      </c>
      <c r="W1855" s="395">
        <v>78.878447384742657</v>
      </c>
      <c r="X1855" s="395">
        <v>0.28800658300761178</v>
      </c>
      <c r="Y1855" s="395">
        <v>0.57601316601522357</v>
      </c>
      <c r="Z1855" s="395">
        <v>0</v>
      </c>
      <c r="AA1855" s="395">
        <v>8.963923837493823</v>
      </c>
      <c r="AB1855" s="395">
        <v>2.3685092804241634</v>
      </c>
      <c r="AC1855" s="395">
        <v>-25.515428455158979</v>
      </c>
      <c r="AD1855" s="395">
        <v>5.7458968433619582</v>
      </c>
      <c r="AE1855" s="395">
        <v>5.5542718092722652</v>
      </c>
      <c r="AF1855" s="395">
        <v>184</v>
      </c>
      <c r="AG1855" s="395">
        <v>0</v>
      </c>
      <c r="AH1855" s="395">
        <v>0</v>
      </c>
      <c r="AI1855" s="395">
        <v>67</v>
      </c>
      <c r="AJ1855" s="395">
        <v>582</v>
      </c>
      <c r="AK1855" s="395">
        <v>95</v>
      </c>
      <c r="AL1855" s="395">
        <v>1132</v>
      </c>
      <c r="AM1855" s="395">
        <v>0</v>
      </c>
      <c r="AN1855" s="395">
        <v>122</v>
      </c>
      <c r="AO1855" s="395">
        <v>114</v>
      </c>
      <c r="AP1855" s="395">
        <v>69</v>
      </c>
    </row>
    <row r="1856" spans="1:42">
      <c r="A1856" s="395">
        <v>16</v>
      </c>
      <c r="B1856" s="395">
        <v>49</v>
      </c>
      <c r="C1856" s="395">
        <v>2024</v>
      </c>
      <c r="D1856" s="395">
        <v>1</v>
      </c>
      <c r="E1856" s="395">
        <v>99</v>
      </c>
      <c r="F1856" s="395">
        <v>99</v>
      </c>
      <c r="G1856" s="395">
        <v>99</v>
      </c>
      <c r="H1856" s="395">
        <v>99</v>
      </c>
      <c r="I1856" s="395">
        <v>99</v>
      </c>
      <c r="J1856" s="395">
        <v>116</v>
      </c>
      <c r="K1856" s="395">
        <v>999</v>
      </c>
      <c r="L1856" s="395"/>
      <c r="M1856" s="395">
        <v>99</v>
      </c>
      <c r="N1856" s="395">
        <v>99</v>
      </c>
      <c r="O1856" s="395">
        <v>99</v>
      </c>
      <c r="P1856" s="395">
        <v>99</v>
      </c>
      <c r="Q1856" s="395">
        <v>32</v>
      </c>
      <c r="R1856" s="395">
        <v>3396</v>
      </c>
      <c r="S1856" s="395">
        <v>3390</v>
      </c>
      <c r="T1856" s="395">
        <v>4.480565371024734</v>
      </c>
      <c r="U1856" s="395">
        <v>60.450442477876081</v>
      </c>
      <c r="V1856" s="395">
        <v>88.156581878381701</v>
      </c>
      <c r="W1856" s="395">
        <v>81.241179941003026</v>
      </c>
      <c r="X1856" s="395">
        <v>0.91283863368669038</v>
      </c>
      <c r="Y1856" s="395">
        <v>1.8256772673733808</v>
      </c>
      <c r="Z1856" s="395">
        <v>0</v>
      </c>
      <c r="AA1856" s="395">
        <v>8.7131665750211482</v>
      </c>
      <c r="AB1856" s="395">
        <v>2.5145696005856619</v>
      </c>
      <c r="AC1856" s="395">
        <v>-39.202830005720763</v>
      </c>
      <c r="AD1856" s="395">
        <v>11.024900172061161</v>
      </c>
      <c r="AE1856" s="395">
        <v>11.202508967352836</v>
      </c>
      <c r="AF1856" s="395">
        <v>47</v>
      </c>
      <c r="AG1856" s="395">
        <v>0</v>
      </c>
      <c r="AH1856" s="395">
        <v>0</v>
      </c>
      <c r="AI1856" s="395">
        <v>38</v>
      </c>
      <c r="AJ1856" s="395">
        <v>190</v>
      </c>
      <c r="AK1856" s="395">
        <v>22</v>
      </c>
      <c r="AL1856" s="395">
        <v>160</v>
      </c>
      <c r="AM1856" s="395">
        <v>0</v>
      </c>
      <c r="AN1856" s="395">
        <v>103</v>
      </c>
      <c r="AO1856" s="395">
        <v>37</v>
      </c>
      <c r="AP1856" s="395">
        <v>20</v>
      </c>
    </row>
    <row r="1857" spans="1:42">
      <c r="A1857" s="395">
        <v>16</v>
      </c>
      <c r="B1857" s="395">
        <v>50</v>
      </c>
      <c r="C1857" s="395">
        <v>2024</v>
      </c>
      <c r="D1857" s="395">
        <v>2</v>
      </c>
      <c r="E1857" s="395">
        <v>99</v>
      </c>
      <c r="F1857" s="395">
        <v>99</v>
      </c>
      <c r="G1857" s="395">
        <v>99</v>
      </c>
      <c r="H1857" s="395">
        <v>99</v>
      </c>
      <c r="I1857" s="395">
        <v>99</v>
      </c>
      <c r="J1857" s="395">
        <v>116</v>
      </c>
      <c r="K1857" s="395">
        <v>999</v>
      </c>
      <c r="L1857" s="395"/>
      <c r="M1857" s="395">
        <v>99</v>
      </c>
      <c r="N1857" s="395">
        <v>99</v>
      </c>
      <c r="O1857" s="395">
        <v>99</v>
      </c>
      <c r="P1857" s="395">
        <v>99</v>
      </c>
      <c r="Q1857" s="395">
        <v>34</v>
      </c>
      <c r="R1857" s="395">
        <v>3148</v>
      </c>
      <c r="S1857" s="395">
        <v>3142</v>
      </c>
      <c r="T1857" s="395">
        <v>3.8541931385006354</v>
      </c>
      <c r="U1857" s="395">
        <v>60.659770846594519</v>
      </c>
      <c r="V1857" s="395">
        <v>87.448354623653344</v>
      </c>
      <c r="W1857" s="395">
        <v>80.636123488224243</v>
      </c>
      <c r="X1857" s="395">
        <v>7.0838627700127059</v>
      </c>
      <c r="Y1857" s="395">
        <v>14.167725540025412</v>
      </c>
      <c r="Z1857" s="395">
        <v>0</v>
      </c>
      <c r="AA1857" s="395">
        <v>8.3220120632971692</v>
      </c>
      <c r="AB1857" s="395">
        <v>2.4486642089803361</v>
      </c>
      <c r="AC1857" s="395">
        <v>-39.120760436265634</v>
      </c>
      <c r="AD1857" s="395">
        <v>10.219783787293444</v>
      </c>
      <c r="AE1857" s="395">
        <v>10.305645554831672</v>
      </c>
      <c r="AF1857" s="395">
        <v>56</v>
      </c>
      <c r="AG1857" s="395">
        <v>0</v>
      </c>
      <c r="AH1857" s="395">
        <v>0</v>
      </c>
      <c r="AI1857" s="395">
        <v>25</v>
      </c>
      <c r="AJ1857" s="395">
        <v>168</v>
      </c>
      <c r="AK1857" s="395">
        <v>23</v>
      </c>
      <c r="AL1857" s="395">
        <v>94</v>
      </c>
      <c r="AM1857" s="395">
        <v>0</v>
      </c>
      <c r="AN1857" s="395">
        <v>87</v>
      </c>
      <c r="AO1857" s="395">
        <v>15</v>
      </c>
      <c r="AP1857" s="395">
        <v>24</v>
      </c>
    </row>
    <row r="1858" spans="1:42">
      <c r="A1858" s="395">
        <v>16</v>
      </c>
      <c r="B1858" s="395">
        <v>51</v>
      </c>
      <c r="C1858" s="395">
        <v>2024</v>
      </c>
      <c r="D1858" s="395">
        <v>3</v>
      </c>
      <c r="E1858" s="395">
        <v>99</v>
      </c>
      <c r="F1858" s="395">
        <v>99</v>
      </c>
      <c r="G1858" s="395">
        <v>99</v>
      </c>
      <c r="H1858" s="395">
        <v>99</v>
      </c>
      <c r="I1858" s="395">
        <v>99</v>
      </c>
      <c r="J1858" s="395">
        <v>116</v>
      </c>
      <c r="K1858" s="395">
        <v>999</v>
      </c>
      <c r="L1858" s="395"/>
      <c r="M1858" s="395">
        <v>99</v>
      </c>
      <c r="N1858" s="395">
        <v>99</v>
      </c>
      <c r="O1858" s="395">
        <v>99</v>
      </c>
      <c r="P1858" s="395">
        <v>99</v>
      </c>
      <c r="Q1858" s="395">
        <v>31</v>
      </c>
      <c r="R1858" s="395">
        <v>2326</v>
      </c>
      <c r="S1858" s="395">
        <v>2319</v>
      </c>
      <c r="T1858" s="395">
        <v>4.2622527944969901</v>
      </c>
      <c r="U1858" s="395">
        <v>60.545493747304882</v>
      </c>
      <c r="V1858" s="395">
        <v>86.662256352324235</v>
      </c>
      <c r="W1858" s="395">
        <v>79.842690815006378</v>
      </c>
      <c r="X1858" s="395">
        <v>6.5348237317282898</v>
      </c>
      <c r="Y1858" s="395">
        <v>13.069647463456578</v>
      </c>
      <c r="Z1858" s="395">
        <v>0</v>
      </c>
      <c r="AA1858" s="395">
        <v>8.8200595983954351</v>
      </c>
      <c r="AB1858" s="395">
        <v>2.634804563578256</v>
      </c>
      <c r="AC1858" s="395">
        <v>-40.734779105487121</v>
      </c>
      <c r="AD1858" s="395">
        <v>7.5512125442327056</v>
      </c>
      <c r="AE1858" s="395">
        <v>7.5313927006807502</v>
      </c>
      <c r="AF1858" s="395">
        <v>44</v>
      </c>
      <c r="AG1858" s="395">
        <v>0</v>
      </c>
      <c r="AH1858" s="395">
        <v>0</v>
      </c>
      <c r="AI1858" s="395">
        <v>19</v>
      </c>
      <c r="AJ1858" s="395">
        <v>58</v>
      </c>
      <c r="AK1858" s="395">
        <v>27</v>
      </c>
      <c r="AL1858" s="395">
        <v>83</v>
      </c>
      <c r="AM1858" s="395">
        <v>0</v>
      </c>
      <c r="AN1858" s="395">
        <v>43</v>
      </c>
      <c r="AO1858" s="395">
        <v>13</v>
      </c>
      <c r="AP1858" s="395">
        <v>19</v>
      </c>
    </row>
    <row r="1859" spans="1:42">
      <c r="A1859" s="395">
        <v>16</v>
      </c>
      <c r="B1859" s="395">
        <v>52</v>
      </c>
      <c r="C1859" s="395">
        <v>2024</v>
      </c>
      <c r="D1859" s="395">
        <v>4</v>
      </c>
      <c r="E1859" s="395">
        <v>99</v>
      </c>
      <c r="F1859" s="395">
        <v>99</v>
      </c>
      <c r="G1859" s="395">
        <v>99</v>
      </c>
      <c r="H1859" s="395">
        <v>99</v>
      </c>
      <c r="I1859" s="395">
        <v>99</v>
      </c>
      <c r="J1859" s="395">
        <v>116</v>
      </c>
      <c r="K1859" s="395">
        <v>999</v>
      </c>
      <c r="L1859" s="395"/>
      <c r="M1859" s="395">
        <v>99</v>
      </c>
      <c r="N1859" s="395">
        <v>99</v>
      </c>
      <c r="O1859" s="395">
        <v>99</v>
      </c>
      <c r="P1859" s="395">
        <v>99</v>
      </c>
      <c r="Q1859" s="395">
        <v>47</v>
      </c>
      <c r="R1859" s="395">
        <v>6205</v>
      </c>
      <c r="S1859" s="395">
        <v>6190</v>
      </c>
      <c r="T1859" s="395">
        <v>4.2201450443190973</v>
      </c>
      <c r="U1859" s="395">
        <v>60.581260096930521</v>
      </c>
      <c r="V1859" s="395">
        <v>86.33760810169845</v>
      </c>
      <c r="W1859" s="395">
        <v>79.540452342487882</v>
      </c>
      <c r="X1859" s="395">
        <v>4.4802578565672846</v>
      </c>
      <c r="Y1859" s="395">
        <v>8.9605157131345692</v>
      </c>
      <c r="Z1859" s="395">
        <v>0</v>
      </c>
      <c r="AA1859" s="395">
        <v>8.7770944987855941</v>
      </c>
      <c r="AB1859" s="395">
        <v>2.4479270242127624</v>
      </c>
      <c r="AC1859" s="395">
        <v>-36.444254895280174</v>
      </c>
      <c r="AD1859" s="395">
        <v>20.144141804369703</v>
      </c>
      <c r="AE1859" s="395">
        <v>20.027100862955812</v>
      </c>
      <c r="AF1859" s="395">
        <v>104</v>
      </c>
      <c r="AG1859" s="395">
        <v>0</v>
      </c>
      <c r="AH1859" s="395">
        <v>0</v>
      </c>
      <c r="AI1859" s="395">
        <v>88</v>
      </c>
      <c r="AJ1859" s="395">
        <v>447</v>
      </c>
      <c r="AK1859" s="395">
        <v>83</v>
      </c>
      <c r="AL1859" s="395">
        <v>426</v>
      </c>
      <c r="AM1859" s="395">
        <v>0</v>
      </c>
      <c r="AN1859" s="395">
        <v>165</v>
      </c>
      <c r="AO1859" s="395">
        <v>26</v>
      </c>
      <c r="AP1859" s="395">
        <v>28</v>
      </c>
    </row>
    <row r="1860" spans="1:42">
      <c r="A1860" s="395">
        <v>16</v>
      </c>
      <c r="B1860" s="395">
        <v>53</v>
      </c>
      <c r="C1860" s="395">
        <v>2024</v>
      </c>
      <c r="D1860" s="395">
        <v>5</v>
      </c>
      <c r="E1860" s="395">
        <v>99</v>
      </c>
      <c r="F1860" s="395">
        <v>99</v>
      </c>
      <c r="G1860" s="395">
        <v>99</v>
      </c>
      <c r="H1860" s="395">
        <v>99</v>
      </c>
      <c r="I1860" s="395">
        <v>99</v>
      </c>
      <c r="J1860" s="395">
        <v>116</v>
      </c>
      <c r="K1860" s="395">
        <v>999</v>
      </c>
      <c r="L1860" s="395"/>
      <c r="M1860" s="395">
        <v>99</v>
      </c>
      <c r="N1860" s="395">
        <v>99</v>
      </c>
      <c r="O1860" s="395">
        <v>99</v>
      </c>
      <c r="P1860" s="395">
        <v>99</v>
      </c>
      <c r="Q1860" s="395">
        <v>44</v>
      </c>
      <c r="R1860" s="395">
        <v>5417</v>
      </c>
      <c r="S1860" s="395">
        <v>5407</v>
      </c>
      <c r="T1860" s="395">
        <v>4.449880007384162</v>
      </c>
      <c r="U1860" s="395">
        <v>60.41964120584425</v>
      </c>
      <c r="V1860" s="395">
        <v>87.206243822211235</v>
      </c>
      <c r="W1860" s="395">
        <v>80.399112261882749</v>
      </c>
      <c r="X1860" s="395">
        <v>4.7812442311242407</v>
      </c>
      <c r="Y1860" s="395">
        <v>9.5624884622484814</v>
      </c>
      <c r="Z1860" s="395">
        <v>0</v>
      </c>
      <c r="AA1860" s="395">
        <v>8.3258530531183013</v>
      </c>
      <c r="AB1860" s="395">
        <v>2.3608621468767073</v>
      </c>
      <c r="AC1860" s="395">
        <v>-35.826324792255178</v>
      </c>
      <c r="AD1860" s="395">
        <v>17.585949420510989</v>
      </c>
      <c r="AE1860" s="395">
        <v>17.68263582148672</v>
      </c>
      <c r="AF1860" s="395">
        <v>52</v>
      </c>
      <c r="AG1860" s="395">
        <v>0</v>
      </c>
      <c r="AH1860" s="395">
        <v>0</v>
      </c>
      <c r="AI1860" s="395">
        <v>40</v>
      </c>
      <c r="AJ1860" s="395">
        <v>240</v>
      </c>
      <c r="AK1860" s="395">
        <v>37</v>
      </c>
      <c r="AL1860" s="395">
        <v>206</v>
      </c>
      <c r="AM1860" s="395">
        <v>0</v>
      </c>
      <c r="AN1860" s="395">
        <v>86</v>
      </c>
      <c r="AO1860" s="395">
        <v>21</v>
      </c>
      <c r="AP1860" s="395">
        <v>27</v>
      </c>
    </row>
    <row r="1861" spans="1:42">
      <c r="A1861" s="395">
        <v>16</v>
      </c>
      <c r="B1861" s="395">
        <v>54</v>
      </c>
      <c r="C1861" s="395">
        <v>2024</v>
      </c>
      <c r="D1861" s="395">
        <v>6</v>
      </c>
      <c r="E1861" s="395">
        <v>99</v>
      </c>
      <c r="F1861" s="395">
        <v>99</v>
      </c>
      <c r="G1861" s="395">
        <v>99</v>
      </c>
      <c r="H1861" s="395">
        <v>99</v>
      </c>
      <c r="I1861" s="395">
        <v>99</v>
      </c>
      <c r="J1861" s="395">
        <v>116</v>
      </c>
      <c r="K1861" s="395">
        <v>999</v>
      </c>
      <c r="L1861" s="395"/>
      <c r="M1861" s="395">
        <v>99</v>
      </c>
      <c r="N1861" s="395">
        <v>99</v>
      </c>
      <c r="O1861" s="395">
        <v>99</v>
      </c>
      <c r="P1861" s="395">
        <v>99</v>
      </c>
      <c r="Q1861" s="395">
        <v>12</v>
      </c>
      <c r="R1861" s="395">
        <v>1012</v>
      </c>
      <c r="S1861" s="395">
        <v>1008</v>
      </c>
      <c r="T1861" s="395">
        <v>3.3083003952569174</v>
      </c>
      <c r="U1861" s="395">
        <v>60.853174603174608</v>
      </c>
      <c r="V1861" s="395">
        <v>88.869864486061701</v>
      </c>
      <c r="W1861" s="395">
        <v>81.819642857142938</v>
      </c>
      <c r="X1861" s="395">
        <v>13.24110671936759</v>
      </c>
      <c r="Y1861" s="395">
        <v>26.48221343873518</v>
      </c>
      <c r="Z1861" s="395">
        <v>0</v>
      </c>
      <c r="AA1861" s="395">
        <v>9.7425781210038522</v>
      </c>
      <c r="AB1861" s="395">
        <v>2.542548606016882</v>
      </c>
      <c r="AC1861" s="395">
        <v>-41.510801988283504</v>
      </c>
      <c r="AD1861" s="395">
        <v>3.2853942797779445</v>
      </c>
      <c r="AE1861" s="395">
        <v>3.3547293723021858</v>
      </c>
      <c r="AF1861" s="395">
        <v>12</v>
      </c>
      <c r="AG1861" s="395">
        <v>0</v>
      </c>
      <c r="AH1861" s="395">
        <v>0</v>
      </c>
      <c r="AI1861" s="395">
        <v>10</v>
      </c>
      <c r="AJ1861" s="395">
        <v>17</v>
      </c>
      <c r="AK1861" s="395">
        <v>4</v>
      </c>
      <c r="AL1861" s="395">
        <v>44</v>
      </c>
      <c r="AM1861" s="395">
        <v>0</v>
      </c>
      <c r="AN1861" s="395">
        <v>12</v>
      </c>
      <c r="AO1861" s="395">
        <v>6</v>
      </c>
      <c r="AP1861" s="395">
        <v>7</v>
      </c>
    </row>
    <row r="1862" spans="1:42">
      <c r="A1862" s="395">
        <v>16</v>
      </c>
      <c r="B1862" s="395">
        <v>55</v>
      </c>
      <c r="C1862" s="395">
        <v>2024</v>
      </c>
      <c r="D1862" s="395">
        <v>7</v>
      </c>
      <c r="E1862" s="395">
        <v>99</v>
      </c>
      <c r="F1862" s="395">
        <v>99</v>
      </c>
      <c r="G1862" s="395">
        <v>99</v>
      </c>
      <c r="H1862" s="395">
        <v>99</v>
      </c>
      <c r="I1862" s="395">
        <v>99</v>
      </c>
      <c r="J1862" s="395">
        <v>116</v>
      </c>
      <c r="K1862" s="395">
        <v>999</v>
      </c>
      <c r="L1862" s="395"/>
      <c r="M1862" s="395">
        <v>99</v>
      </c>
      <c r="N1862" s="395">
        <v>99</v>
      </c>
      <c r="O1862" s="395">
        <v>99</v>
      </c>
      <c r="P1862" s="395">
        <v>99</v>
      </c>
      <c r="Q1862" s="395"/>
      <c r="R1862" s="395">
        <v>0</v>
      </c>
      <c r="S1862" s="395"/>
      <c r="T1862" s="395"/>
      <c r="U1862" s="395"/>
      <c r="V1862" s="395"/>
      <c r="W1862" s="395"/>
      <c r="X1862" s="395"/>
      <c r="Y1862" s="395"/>
      <c r="Z1862" s="395"/>
      <c r="AA1862" s="395"/>
      <c r="AB1862" s="395"/>
      <c r="AC1862" s="395"/>
      <c r="AD1862" s="395"/>
      <c r="AE1862" s="395"/>
      <c r="AF1862" s="395"/>
      <c r="AG1862" s="395"/>
      <c r="AH1862" s="395"/>
      <c r="AI1862" s="395"/>
      <c r="AJ1862" s="395"/>
      <c r="AK1862" s="395"/>
      <c r="AL1862" s="395"/>
      <c r="AM1862" s="395"/>
      <c r="AN1862" s="395"/>
      <c r="AO1862" s="395"/>
      <c r="AP1862" s="395"/>
    </row>
    <row r="1863" spans="1:42">
      <c r="A1863" s="395">
        <v>16</v>
      </c>
      <c r="B1863" s="395">
        <v>56</v>
      </c>
      <c r="C1863" s="395">
        <v>2024</v>
      </c>
      <c r="D1863" s="395">
        <v>8</v>
      </c>
      <c r="E1863" s="395">
        <v>99</v>
      </c>
      <c r="F1863" s="395">
        <v>99</v>
      </c>
      <c r="G1863" s="395">
        <v>99</v>
      </c>
      <c r="H1863" s="395">
        <v>99</v>
      </c>
      <c r="I1863" s="395">
        <v>99</v>
      </c>
      <c r="J1863" s="395">
        <v>116</v>
      </c>
      <c r="K1863" s="395">
        <v>999</v>
      </c>
      <c r="L1863" s="395"/>
      <c r="M1863" s="395">
        <v>99</v>
      </c>
      <c r="N1863" s="395">
        <v>99</v>
      </c>
      <c r="O1863" s="395">
        <v>99</v>
      </c>
      <c r="P1863" s="395">
        <v>99</v>
      </c>
      <c r="Q1863" s="395">
        <v>18</v>
      </c>
      <c r="R1863" s="395">
        <v>864</v>
      </c>
      <c r="S1863" s="395">
        <v>861</v>
      </c>
      <c r="T1863" s="395">
        <v>3.344907407407407</v>
      </c>
      <c r="U1863" s="395">
        <v>61.016260162601618</v>
      </c>
      <c r="V1863" s="395">
        <v>86.0091128383811</v>
      </c>
      <c r="W1863" s="395">
        <v>79.2757259001161</v>
      </c>
      <c r="X1863" s="395">
        <v>0</v>
      </c>
      <c r="Y1863" s="395">
        <v>0</v>
      </c>
      <c r="Z1863" s="395">
        <v>0</v>
      </c>
      <c r="AA1863" s="395">
        <v>9.1666239680972641</v>
      </c>
      <c r="AB1863" s="395">
        <v>2.4299171821019305</v>
      </c>
      <c r="AC1863" s="395">
        <v>-18.286861538029999</v>
      </c>
      <c r="AD1863" s="395">
        <v>2.8049215985455969</v>
      </c>
      <c r="AE1863" s="395">
        <v>2.77640462020373</v>
      </c>
      <c r="AF1863" s="395">
        <v>14</v>
      </c>
      <c r="AG1863" s="395">
        <v>0</v>
      </c>
      <c r="AH1863" s="395">
        <v>0</v>
      </c>
      <c r="AI1863" s="395">
        <v>2</v>
      </c>
      <c r="AJ1863" s="395">
        <v>13</v>
      </c>
      <c r="AK1863" s="395">
        <v>4</v>
      </c>
      <c r="AL1863" s="395">
        <v>72</v>
      </c>
      <c r="AM1863" s="395">
        <v>0</v>
      </c>
      <c r="AN1863" s="395">
        <v>21</v>
      </c>
      <c r="AO1863" s="395">
        <v>4</v>
      </c>
      <c r="AP1863" s="395">
        <v>11</v>
      </c>
    </row>
    <row r="1864" spans="1:42">
      <c r="A1864" s="395">
        <v>16</v>
      </c>
      <c r="B1864" s="395">
        <v>57</v>
      </c>
      <c r="C1864" s="395">
        <v>2024</v>
      </c>
      <c r="D1864" s="395">
        <v>9</v>
      </c>
      <c r="E1864" s="395">
        <v>99</v>
      </c>
      <c r="F1864" s="395">
        <v>99</v>
      </c>
      <c r="G1864" s="395">
        <v>99</v>
      </c>
      <c r="H1864" s="395">
        <v>99</v>
      </c>
      <c r="I1864" s="395">
        <v>99</v>
      </c>
      <c r="J1864" s="395">
        <v>116</v>
      </c>
      <c r="K1864" s="395">
        <v>999</v>
      </c>
      <c r="L1864" s="395"/>
      <c r="M1864" s="395">
        <v>99</v>
      </c>
      <c r="N1864" s="395">
        <v>99</v>
      </c>
      <c r="O1864" s="395">
        <v>99</v>
      </c>
      <c r="P1864" s="395">
        <v>99</v>
      </c>
      <c r="Q1864" s="395">
        <v>23</v>
      </c>
      <c r="R1864" s="395">
        <v>1359</v>
      </c>
      <c r="S1864" s="395">
        <v>1358</v>
      </c>
      <c r="T1864" s="395">
        <v>5.1272994849153797</v>
      </c>
      <c r="U1864" s="395">
        <v>60.112665684830617</v>
      </c>
      <c r="V1864" s="395">
        <v>88.145654258620723</v>
      </c>
      <c r="W1864" s="395">
        <v>81.301325478645026</v>
      </c>
      <c r="X1864" s="395">
        <v>26.048565121412796</v>
      </c>
      <c r="Y1864" s="395">
        <v>52.097130242825592</v>
      </c>
      <c r="Z1864" s="395">
        <v>0</v>
      </c>
      <c r="AA1864" s="395">
        <v>9.358936315883561</v>
      </c>
      <c r="AB1864" s="395">
        <v>2.6013707373181898</v>
      </c>
      <c r="AC1864" s="395">
        <v>-45.407186039083555</v>
      </c>
      <c r="AD1864" s="395">
        <v>4.4119079310456755</v>
      </c>
      <c r="AE1864" s="395">
        <v>4.4909350651917972</v>
      </c>
      <c r="AF1864" s="395">
        <v>13</v>
      </c>
      <c r="AG1864" s="395">
        <v>0</v>
      </c>
      <c r="AH1864" s="395">
        <v>0</v>
      </c>
      <c r="AI1864" s="395">
        <v>13</v>
      </c>
      <c r="AJ1864" s="395">
        <v>30</v>
      </c>
      <c r="AK1864" s="395">
        <v>4</v>
      </c>
      <c r="AL1864" s="395">
        <v>100</v>
      </c>
      <c r="AM1864" s="395">
        <v>0</v>
      </c>
      <c r="AN1864" s="395">
        <v>21</v>
      </c>
      <c r="AO1864" s="395">
        <v>3</v>
      </c>
      <c r="AP1864" s="395">
        <v>13</v>
      </c>
    </row>
    <row r="1865" spans="1:42">
      <c r="A1865" s="395">
        <v>16</v>
      </c>
      <c r="B1865" s="395">
        <v>58</v>
      </c>
      <c r="C1865" s="395">
        <v>2024</v>
      </c>
      <c r="D1865" s="395">
        <v>10</v>
      </c>
      <c r="E1865" s="395">
        <v>99</v>
      </c>
      <c r="F1865" s="395">
        <v>99</v>
      </c>
      <c r="G1865" s="395">
        <v>99</v>
      </c>
      <c r="H1865" s="395">
        <v>99</v>
      </c>
      <c r="I1865" s="395">
        <v>99</v>
      </c>
      <c r="J1865" s="395">
        <v>116</v>
      </c>
      <c r="K1865" s="395">
        <v>999</v>
      </c>
      <c r="L1865" s="395"/>
      <c r="M1865" s="395">
        <v>99</v>
      </c>
      <c r="N1865" s="395">
        <v>99</v>
      </c>
      <c r="O1865" s="395">
        <v>99</v>
      </c>
      <c r="P1865" s="395">
        <v>99</v>
      </c>
      <c r="Q1865" s="395">
        <v>32</v>
      </c>
      <c r="R1865" s="395">
        <v>1638</v>
      </c>
      <c r="S1865" s="395">
        <v>1632</v>
      </c>
      <c r="T1865" s="395">
        <v>5.0927960927960925</v>
      </c>
      <c r="U1865" s="395">
        <v>60.129901960784323</v>
      </c>
      <c r="V1865" s="395">
        <v>89.176983090094225</v>
      </c>
      <c r="W1865" s="395">
        <v>82.200980392156893</v>
      </c>
      <c r="X1865" s="395">
        <v>0.9157509157509155</v>
      </c>
      <c r="Y1865" s="395">
        <v>1.8315018315018312</v>
      </c>
      <c r="Z1865" s="395">
        <v>0</v>
      </c>
      <c r="AA1865" s="395">
        <v>9.4525024707955101</v>
      </c>
      <c r="AB1865" s="395">
        <v>2.4647590643488861</v>
      </c>
      <c r="AC1865" s="395">
        <v>-37.08089483876568</v>
      </c>
      <c r="AD1865" s="395">
        <v>5.3176638639093596</v>
      </c>
      <c r="AE1865" s="395">
        <v>5.456781087334976</v>
      </c>
      <c r="AF1865" s="395">
        <v>10</v>
      </c>
      <c r="AG1865" s="395">
        <v>0</v>
      </c>
      <c r="AH1865" s="395">
        <v>0</v>
      </c>
      <c r="AI1865" s="395">
        <v>11</v>
      </c>
      <c r="AJ1865" s="395">
        <v>100</v>
      </c>
      <c r="AK1865" s="395">
        <v>6</v>
      </c>
      <c r="AL1865" s="395">
        <v>73</v>
      </c>
      <c r="AM1865" s="395">
        <v>0</v>
      </c>
      <c r="AN1865" s="395">
        <v>29</v>
      </c>
      <c r="AO1865" s="395">
        <v>5</v>
      </c>
      <c r="AP1865" s="395">
        <v>16</v>
      </c>
    </row>
    <row r="1866" spans="1:42">
      <c r="A1866" s="395">
        <v>16</v>
      </c>
      <c r="B1866" s="395">
        <v>59</v>
      </c>
      <c r="C1866" s="395">
        <v>2024</v>
      </c>
      <c r="D1866" s="395">
        <v>11</v>
      </c>
      <c r="E1866" s="395">
        <v>99</v>
      </c>
      <c r="F1866" s="395">
        <v>99</v>
      </c>
      <c r="G1866" s="395">
        <v>99</v>
      </c>
      <c r="H1866" s="395">
        <v>99</v>
      </c>
      <c r="I1866" s="395">
        <v>99</v>
      </c>
      <c r="J1866" s="395">
        <v>116</v>
      </c>
      <c r="K1866" s="395">
        <v>999</v>
      </c>
      <c r="L1866" s="395"/>
      <c r="M1866" s="395">
        <v>99</v>
      </c>
      <c r="N1866" s="395">
        <v>99</v>
      </c>
      <c r="O1866" s="395">
        <v>99</v>
      </c>
      <c r="P1866" s="395">
        <v>99</v>
      </c>
      <c r="Q1866" s="395">
        <v>25</v>
      </c>
      <c r="R1866" s="395">
        <v>1237</v>
      </c>
      <c r="S1866" s="395">
        <v>1237</v>
      </c>
      <c r="T1866" s="395">
        <v>5.3637833468067919</v>
      </c>
      <c r="U1866" s="395">
        <v>59.958771220695219</v>
      </c>
      <c r="V1866" s="395">
        <v>87.590551705231618</v>
      </c>
      <c r="W1866" s="395">
        <v>80.846079223928868</v>
      </c>
      <c r="X1866" s="395">
        <v>3.7186742118027496</v>
      </c>
      <c r="Y1866" s="395">
        <v>7.4373484236054992</v>
      </c>
      <c r="Z1866" s="395">
        <v>0</v>
      </c>
      <c r="AA1866" s="395">
        <v>8.7752266440815614</v>
      </c>
      <c r="AB1866" s="395">
        <v>2.6615768589532496</v>
      </c>
      <c r="AC1866" s="395">
        <v>-27.478689129642405</v>
      </c>
      <c r="AD1866" s="395">
        <v>4.0158426127325262</v>
      </c>
      <c r="AE1866" s="395">
        <v>4.0678791481951357</v>
      </c>
      <c r="AF1866" s="395">
        <v>16</v>
      </c>
      <c r="AG1866" s="395">
        <v>0</v>
      </c>
      <c r="AH1866" s="395">
        <v>0</v>
      </c>
      <c r="AI1866" s="395">
        <v>2</v>
      </c>
      <c r="AJ1866" s="395">
        <v>55</v>
      </c>
      <c r="AK1866" s="395">
        <v>9</v>
      </c>
      <c r="AL1866" s="395">
        <v>18</v>
      </c>
      <c r="AM1866" s="395">
        <v>1</v>
      </c>
      <c r="AN1866" s="395">
        <v>35</v>
      </c>
      <c r="AO1866" s="395">
        <v>0</v>
      </c>
      <c r="AP1866" s="395">
        <v>14</v>
      </c>
    </row>
    <row r="1867" spans="1:42">
      <c r="A1867" s="395">
        <v>16</v>
      </c>
      <c r="B1867" s="395">
        <v>60</v>
      </c>
      <c r="C1867" s="395">
        <v>2024</v>
      </c>
      <c r="D1867" s="395">
        <v>12</v>
      </c>
      <c r="E1867" s="395">
        <v>99</v>
      </c>
      <c r="F1867" s="395">
        <v>99</v>
      </c>
      <c r="G1867" s="395">
        <v>99</v>
      </c>
      <c r="H1867" s="395">
        <v>99</v>
      </c>
      <c r="I1867" s="395">
        <v>99</v>
      </c>
      <c r="J1867" s="395">
        <v>116</v>
      </c>
      <c r="K1867" s="395">
        <v>999</v>
      </c>
      <c r="L1867" s="395"/>
      <c r="M1867" s="395">
        <v>99</v>
      </c>
      <c r="N1867" s="395">
        <v>99</v>
      </c>
      <c r="O1867" s="395">
        <v>99</v>
      </c>
      <c r="P1867" s="395">
        <v>99</v>
      </c>
      <c r="Q1867" s="395">
        <v>37</v>
      </c>
      <c r="R1867" s="395">
        <v>4201</v>
      </c>
      <c r="S1867" s="395">
        <v>4192</v>
      </c>
      <c r="T1867" s="395">
        <v>4.3668174244227558</v>
      </c>
      <c r="U1867" s="395">
        <v>60.475667938931288</v>
      </c>
      <c r="V1867" s="395">
        <v>83.390821292995852</v>
      </c>
      <c r="W1867" s="395">
        <v>76.849809160305426</v>
      </c>
      <c r="X1867" s="395">
        <v>8.6169959533444445</v>
      </c>
      <c r="Y1867" s="395">
        <v>17.233991906688889</v>
      </c>
      <c r="Z1867" s="395">
        <v>0</v>
      </c>
      <c r="AA1867" s="395">
        <v>9.8785431831616002</v>
      </c>
      <c r="AB1867" s="395">
        <v>2.4009737871074832</v>
      </c>
      <c r="AC1867" s="395">
        <v>-38.706651419221799</v>
      </c>
      <c r="AD1867" s="395">
        <v>13.638281985520896</v>
      </c>
      <c r="AE1867" s="395">
        <v>13.103986799464401</v>
      </c>
      <c r="AF1867" s="395">
        <v>37</v>
      </c>
      <c r="AG1867" s="395">
        <v>0</v>
      </c>
      <c r="AH1867" s="395">
        <v>0</v>
      </c>
      <c r="AI1867" s="395">
        <v>9</v>
      </c>
      <c r="AJ1867" s="395">
        <v>126</v>
      </c>
      <c r="AK1867" s="395">
        <v>21</v>
      </c>
      <c r="AL1867" s="395">
        <v>276</v>
      </c>
      <c r="AM1867" s="395">
        <v>0</v>
      </c>
      <c r="AN1867" s="395">
        <v>90</v>
      </c>
      <c r="AO1867" s="395">
        <v>24</v>
      </c>
      <c r="AP1867" s="395">
        <v>22</v>
      </c>
    </row>
    <row r="1868" spans="1:42">
      <c r="A1868" s="395">
        <v>16</v>
      </c>
      <c r="B1868" s="395">
        <v>61</v>
      </c>
      <c r="C1868" s="395">
        <v>2024</v>
      </c>
      <c r="D1868" s="395">
        <v>1</v>
      </c>
      <c r="E1868" s="395">
        <v>99</v>
      </c>
      <c r="F1868" s="395">
        <v>99</v>
      </c>
      <c r="G1868" s="395">
        <v>99</v>
      </c>
      <c r="H1868" s="395">
        <v>99</v>
      </c>
      <c r="I1868" s="395">
        <v>99</v>
      </c>
      <c r="J1868" s="395">
        <v>117</v>
      </c>
      <c r="K1868" s="395">
        <v>999</v>
      </c>
      <c r="L1868" s="395"/>
      <c r="M1868" s="395">
        <v>99</v>
      </c>
      <c r="N1868" s="395">
        <v>99</v>
      </c>
      <c r="O1868" s="395">
        <v>99</v>
      </c>
      <c r="P1868" s="395">
        <v>99</v>
      </c>
      <c r="Q1868" s="395">
        <v>97</v>
      </c>
      <c r="R1868" s="395">
        <v>11803</v>
      </c>
      <c r="S1868" s="395">
        <v>11624</v>
      </c>
      <c r="T1868" s="395">
        <v>4.2368042023214434</v>
      </c>
      <c r="U1868" s="395">
        <v>60.56443565037852</v>
      </c>
      <c r="V1868" s="395">
        <v>90.765584560355933</v>
      </c>
      <c r="W1868" s="395">
        <v>83.093074673090101</v>
      </c>
      <c r="X1868" s="395">
        <v>1.4403117851393712</v>
      </c>
      <c r="Y1868" s="395">
        <v>2.8806235702787424</v>
      </c>
      <c r="Z1868" s="395">
        <v>0</v>
      </c>
      <c r="AA1868" s="395">
        <v>10.170032985778404</v>
      </c>
      <c r="AB1868" s="395">
        <v>2.4981710050413368</v>
      </c>
      <c r="AC1868" s="395">
        <v>-36.27382857545544</v>
      </c>
      <c r="AD1868" s="395">
        <v>9.970602645761879</v>
      </c>
      <c r="AE1868" s="395">
        <v>10.128829737562789</v>
      </c>
      <c r="AF1868" s="395">
        <v>118</v>
      </c>
      <c r="AG1868" s="395">
        <v>0</v>
      </c>
      <c r="AH1868" s="395">
        <v>0</v>
      </c>
      <c r="AI1868" s="395">
        <v>27</v>
      </c>
      <c r="AJ1868" s="395">
        <v>586</v>
      </c>
      <c r="AK1868" s="395">
        <v>214</v>
      </c>
      <c r="AL1868" s="395">
        <v>936</v>
      </c>
      <c r="AM1868" s="395">
        <v>0</v>
      </c>
      <c r="AN1868" s="395">
        <v>209</v>
      </c>
      <c r="AO1868" s="395">
        <v>51</v>
      </c>
      <c r="AP1868" s="395">
        <v>46</v>
      </c>
    </row>
    <row r="1869" spans="1:42">
      <c r="A1869" s="395">
        <v>16</v>
      </c>
      <c r="B1869" s="395">
        <v>62</v>
      </c>
      <c r="C1869" s="395">
        <v>2024</v>
      </c>
      <c r="D1869" s="395">
        <v>2</v>
      </c>
      <c r="E1869" s="395">
        <v>99</v>
      </c>
      <c r="F1869" s="395">
        <v>99</v>
      </c>
      <c r="G1869" s="395">
        <v>99</v>
      </c>
      <c r="H1869" s="395">
        <v>99</v>
      </c>
      <c r="I1869" s="395">
        <v>99</v>
      </c>
      <c r="J1869" s="395">
        <v>117</v>
      </c>
      <c r="K1869" s="395">
        <v>999</v>
      </c>
      <c r="L1869" s="395"/>
      <c r="M1869" s="395">
        <v>99</v>
      </c>
      <c r="N1869" s="395">
        <v>99</v>
      </c>
      <c r="O1869" s="395">
        <v>99</v>
      </c>
      <c r="P1869" s="395">
        <v>99</v>
      </c>
      <c r="Q1869" s="395">
        <v>88</v>
      </c>
      <c r="R1869" s="395">
        <v>8706</v>
      </c>
      <c r="S1869" s="395">
        <v>8641</v>
      </c>
      <c r="T1869" s="395">
        <v>3.4365954514128179</v>
      </c>
      <c r="U1869" s="395">
        <v>60.950468695752811</v>
      </c>
      <c r="V1869" s="395">
        <v>89.166766867574353</v>
      </c>
      <c r="W1869" s="395">
        <v>81.901585464645194</v>
      </c>
      <c r="X1869" s="395">
        <v>0.31013094417643</v>
      </c>
      <c r="Y1869" s="395">
        <v>0.62026188835286</v>
      </c>
      <c r="Z1869" s="395">
        <v>0</v>
      </c>
      <c r="AA1869" s="395">
        <v>8.7522801650169644</v>
      </c>
      <c r="AB1869" s="395">
        <v>2.365727609440234</v>
      </c>
      <c r="AC1869" s="395">
        <v>-27.161704234646237</v>
      </c>
      <c r="AD1869" s="395">
        <v>7.3544070688810432</v>
      </c>
      <c r="AE1869" s="395">
        <v>7.421559170092638</v>
      </c>
      <c r="AF1869" s="395">
        <v>83</v>
      </c>
      <c r="AG1869" s="395">
        <v>0</v>
      </c>
      <c r="AH1869" s="395">
        <v>0</v>
      </c>
      <c r="AI1869" s="395">
        <v>23</v>
      </c>
      <c r="AJ1869" s="395">
        <v>445</v>
      </c>
      <c r="AK1869" s="395">
        <v>127</v>
      </c>
      <c r="AL1869" s="395">
        <v>549</v>
      </c>
      <c r="AM1869" s="395">
        <v>2</v>
      </c>
      <c r="AN1869" s="395">
        <v>115</v>
      </c>
      <c r="AO1869" s="395">
        <v>14</v>
      </c>
      <c r="AP1869" s="395">
        <v>44</v>
      </c>
    </row>
    <row r="1870" spans="1:42">
      <c r="A1870" s="395">
        <v>16</v>
      </c>
      <c r="B1870" s="395">
        <v>63</v>
      </c>
      <c r="C1870" s="395">
        <v>2024</v>
      </c>
      <c r="D1870" s="395">
        <v>3</v>
      </c>
      <c r="E1870" s="395">
        <v>99</v>
      </c>
      <c r="F1870" s="395">
        <v>99</v>
      </c>
      <c r="G1870" s="395">
        <v>99</v>
      </c>
      <c r="H1870" s="395">
        <v>99</v>
      </c>
      <c r="I1870" s="395">
        <v>99</v>
      </c>
      <c r="J1870" s="395">
        <v>117</v>
      </c>
      <c r="K1870" s="395">
        <v>999</v>
      </c>
      <c r="L1870" s="395"/>
      <c r="M1870" s="395">
        <v>99</v>
      </c>
      <c r="N1870" s="395">
        <v>99</v>
      </c>
      <c r="O1870" s="395">
        <v>99</v>
      </c>
      <c r="P1870" s="395">
        <v>99</v>
      </c>
      <c r="Q1870" s="395">
        <v>91</v>
      </c>
      <c r="R1870" s="395">
        <v>8486</v>
      </c>
      <c r="S1870" s="395">
        <v>8410</v>
      </c>
      <c r="T1870" s="395">
        <v>4.1319820881451799</v>
      </c>
      <c r="U1870" s="395">
        <v>60.560642092746725</v>
      </c>
      <c r="V1870" s="395">
        <v>89.434661568606586</v>
      </c>
      <c r="W1870" s="395">
        <v>82.119857312722885</v>
      </c>
      <c r="X1870" s="395">
        <v>0.65991044072590144</v>
      </c>
      <c r="Y1870" s="395">
        <v>1.3198208814518029</v>
      </c>
      <c r="Z1870" s="395">
        <v>0</v>
      </c>
      <c r="AA1870" s="395">
        <v>8.500335055499761</v>
      </c>
      <c r="AB1870" s="395">
        <v>2.4926902059552964</v>
      </c>
      <c r="AC1870" s="395">
        <v>-32.538781605721432</v>
      </c>
      <c r="AD1870" s="395">
        <v>7.1685617259963879</v>
      </c>
      <c r="AE1870" s="395">
        <v>7.242408583556835</v>
      </c>
      <c r="AF1870" s="395">
        <v>118</v>
      </c>
      <c r="AG1870" s="395">
        <v>0</v>
      </c>
      <c r="AH1870" s="395">
        <v>0</v>
      </c>
      <c r="AI1870" s="395">
        <v>24</v>
      </c>
      <c r="AJ1870" s="395">
        <v>568</v>
      </c>
      <c r="AK1870" s="395">
        <v>163</v>
      </c>
      <c r="AL1870" s="395">
        <v>859</v>
      </c>
      <c r="AM1870" s="395">
        <v>0</v>
      </c>
      <c r="AN1870" s="395">
        <v>77</v>
      </c>
      <c r="AO1870" s="395">
        <v>28</v>
      </c>
      <c r="AP1870" s="395">
        <v>46</v>
      </c>
    </row>
    <row r="1871" spans="1:42">
      <c r="A1871" s="395">
        <v>16</v>
      </c>
      <c r="B1871" s="395">
        <v>64</v>
      </c>
      <c r="C1871" s="395">
        <v>2024</v>
      </c>
      <c r="D1871" s="395">
        <v>4</v>
      </c>
      <c r="E1871" s="395">
        <v>99</v>
      </c>
      <c r="F1871" s="395">
        <v>99</v>
      </c>
      <c r="G1871" s="395">
        <v>99</v>
      </c>
      <c r="H1871" s="395">
        <v>99</v>
      </c>
      <c r="I1871" s="395">
        <v>99</v>
      </c>
      <c r="J1871" s="395">
        <v>117</v>
      </c>
      <c r="K1871" s="395">
        <v>999</v>
      </c>
      <c r="L1871" s="395"/>
      <c r="M1871" s="395">
        <v>99</v>
      </c>
      <c r="N1871" s="395">
        <v>99</v>
      </c>
      <c r="O1871" s="395">
        <v>99</v>
      </c>
      <c r="P1871" s="395">
        <v>99</v>
      </c>
      <c r="Q1871" s="395">
        <v>97</v>
      </c>
      <c r="R1871" s="395">
        <v>11423</v>
      </c>
      <c r="S1871" s="395">
        <v>11328</v>
      </c>
      <c r="T1871" s="395">
        <v>4.239516764422655</v>
      </c>
      <c r="U1871" s="395">
        <v>60.560911016949184</v>
      </c>
      <c r="V1871" s="395">
        <v>89.824320488336511</v>
      </c>
      <c r="W1871" s="395">
        <v>82.437491172316143</v>
      </c>
      <c r="X1871" s="395">
        <v>0.61279873938545038</v>
      </c>
      <c r="Y1871" s="395">
        <v>1.2255974787709008</v>
      </c>
      <c r="Z1871" s="395">
        <v>0</v>
      </c>
      <c r="AA1871" s="395">
        <v>8.2329234300106684</v>
      </c>
      <c r="AB1871" s="395">
        <v>2.5666946066772538</v>
      </c>
      <c r="AC1871" s="395">
        <v>-31.071938380136906</v>
      </c>
      <c r="AD1871" s="395">
        <v>9.6495970535065627</v>
      </c>
      <c r="AE1871" s="395">
        <v>9.7930246331322248</v>
      </c>
      <c r="AF1871" s="395">
        <v>160</v>
      </c>
      <c r="AG1871" s="395">
        <v>0</v>
      </c>
      <c r="AH1871" s="395">
        <v>0</v>
      </c>
      <c r="AI1871" s="395">
        <v>24</v>
      </c>
      <c r="AJ1871" s="395">
        <v>640</v>
      </c>
      <c r="AK1871" s="395">
        <v>179</v>
      </c>
      <c r="AL1871" s="395">
        <v>976</v>
      </c>
      <c r="AM1871" s="395">
        <v>1</v>
      </c>
      <c r="AN1871" s="395">
        <v>114</v>
      </c>
      <c r="AO1871" s="395">
        <v>44</v>
      </c>
      <c r="AP1871" s="395">
        <v>45</v>
      </c>
    </row>
    <row r="1872" spans="1:42">
      <c r="A1872" s="395">
        <v>16</v>
      </c>
      <c r="B1872" s="395">
        <v>65</v>
      </c>
      <c r="C1872" s="395">
        <v>2024</v>
      </c>
      <c r="D1872" s="395">
        <v>5</v>
      </c>
      <c r="E1872" s="395">
        <v>99</v>
      </c>
      <c r="F1872" s="395">
        <v>99</v>
      </c>
      <c r="G1872" s="395">
        <v>99</v>
      </c>
      <c r="H1872" s="395">
        <v>99</v>
      </c>
      <c r="I1872" s="395">
        <v>99</v>
      </c>
      <c r="J1872" s="395">
        <v>117</v>
      </c>
      <c r="K1872" s="395">
        <v>999</v>
      </c>
      <c r="L1872" s="395"/>
      <c r="M1872" s="395">
        <v>99</v>
      </c>
      <c r="N1872" s="395">
        <v>99</v>
      </c>
      <c r="O1872" s="395">
        <v>99</v>
      </c>
      <c r="P1872" s="395">
        <v>99</v>
      </c>
      <c r="Q1872" s="395">
        <v>97</v>
      </c>
      <c r="R1872" s="395">
        <v>10178</v>
      </c>
      <c r="S1872" s="395">
        <v>10083</v>
      </c>
      <c r="T1872" s="395">
        <v>3.3579288661819602</v>
      </c>
      <c r="U1872" s="395">
        <v>60.918377467023682</v>
      </c>
      <c r="V1872" s="395">
        <v>87.592946045116946</v>
      </c>
      <c r="W1872" s="395">
        <v>80.432192799761822</v>
      </c>
      <c r="X1872" s="395">
        <v>0.29475338966398118</v>
      </c>
      <c r="Y1872" s="395">
        <v>0.58950677932796236</v>
      </c>
      <c r="Z1872" s="395">
        <v>0</v>
      </c>
      <c r="AA1872" s="395">
        <v>8.5956958605413512</v>
      </c>
      <c r="AB1872" s="395">
        <v>2.3964382446817578</v>
      </c>
      <c r="AC1872" s="395">
        <v>-28.777529709983831</v>
      </c>
      <c r="AD1872" s="395">
        <v>8.5978813630911191</v>
      </c>
      <c r="AE1872" s="395">
        <v>8.5046905540547186</v>
      </c>
      <c r="AF1872" s="395">
        <v>90</v>
      </c>
      <c r="AG1872" s="395">
        <v>0</v>
      </c>
      <c r="AH1872" s="395">
        <v>0</v>
      </c>
      <c r="AI1872" s="395">
        <v>20</v>
      </c>
      <c r="AJ1872" s="395">
        <v>657</v>
      </c>
      <c r="AK1872" s="395">
        <v>146</v>
      </c>
      <c r="AL1872" s="395">
        <v>911</v>
      </c>
      <c r="AM1872" s="395">
        <v>0</v>
      </c>
      <c r="AN1872" s="395">
        <v>93</v>
      </c>
      <c r="AO1872" s="395">
        <v>24</v>
      </c>
      <c r="AP1872" s="395">
        <v>48</v>
      </c>
    </row>
    <row r="1873" spans="1:42">
      <c r="A1873" s="395">
        <v>16</v>
      </c>
      <c r="B1873" s="395">
        <v>66</v>
      </c>
      <c r="C1873" s="395">
        <v>2024</v>
      </c>
      <c r="D1873" s="395">
        <v>6</v>
      </c>
      <c r="E1873" s="395">
        <v>99</v>
      </c>
      <c r="F1873" s="395">
        <v>99</v>
      </c>
      <c r="G1873" s="395">
        <v>99</v>
      </c>
      <c r="H1873" s="395">
        <v>99</v>
      </c>
      <c r="I1873" s="395">
        <v>99</v>
      </c>
      <c r="J1873" s="395">
        <v>117</v>
      </c>
      <c r="K1873" s="395">
        <v>999</v>
      </c>
      <c r="L1873" s="395"/>
      <c r="M1873" s="395">
        <v>99</v>
      </c>
      <c r="N1873" s="395">
        <v>99</v>
      </c>
      <c r="O1873" s="395">
        <v>99</v>
      </c>
      <c r="P1873" s="395">
        <v>99</v>
      </c>
      <c r="Q1873" s="395">
        <v>81</v>
      </c>
      <c r="R1873" s="395">
        <v>8705</v>
      </c>
      <c r="S1873" s="395">
        <v>8473</v>
      </c>
      <c r="T1873" s="395">
        <v>4.0052843193566927</v>
      </c>
      <c r="U1873" s="395">
        <v>60.653841614540305</v>
      </c>
      <c r="V1873" s="395">
        <v>88.143780658695391</v>
      </c>
      <c r="W1873" s="395">
        <v>80.532255399504137</v>
      </c>
      <c r="X1873" s="395">
        <v>0.67777139574956891</v>
      </c>
      <c r="Y1873" s="395">
        <v>1.3555427914991378</v>
      </c>
      <c r="Z1873" s="395">
        <v>0</v>
      </c>
      <c r="AA1873" s="395">
        <v>8.2557604078985758</v>
      </c>
      <c r="AB1873" s="395">
        <v>2.4230325383423033</v>
      </c>
      <c r="AC1873" s="395">
        <v>-28.428253030315673</v>
      </c>
      <c r="AD1873" s="395">
        <v>7.3535623173224751</v>
      </c>
      <c r="AE1873" s="395">
        <v>7.1555975843844752</v>
      </c>
      <c r="AF1873" s="395">
        <v>92</v>
      </c>
      <c r="AG1873" s="395">
        <v>0</v>
      </c>
      <c r="AH1873" s="395">
        <v>2</v>
      </c>
      <c r="AI1873" s="395">
        <v>29</v>
      </c>
      <c r="AJ1873" s="395">
        <v>641</v>
      </c>
      <c r="AK1873" s="395">
        <v>138</v>
      </c>
      <c r="AL1873" s="395">
        <v>731</v>
      </c>
      <c r="AM1873" s="395">
        <v>1</v>
      </c>
      <c r="AN1873" s="395">
        <v>92</v>
      </c>
      <c r="AO1873" s="395">
        <v>41</v>
      </c>
      <c r="AP1873" s="395">
        <v>41</v>
      </c>
    </row>
    <row r="1874" spans="1:42">
      <c r="A1874" s="395">
        <v>16</v>
      </c>
      <c r="B1874" s="395">
        <v>67</v>
      </c>
      <c r="C1874" s="395">
        <v>2024</v>
      </c>
      <c r="D1874" s="395">
        <v>7</v>
      </c>
      <c r="E1874" s="395">
        <v>99</v>
      </c>
      <c r="F1874" s="395">
        <v>99</v>
      </c>
      <c r="G1874" s="395">
        <v>99</v>
      </c>
      <c r="H1874" s="395">
        <v>99</v>
      </c>
      <c r="I1874" s="395">
        <v>99</v>
      </c>
      <c r="J1874" s="395">
        <v>117</v>
      </c>
      <c r="K1874" s="395">
        <v>999</v>
      </c>
      <c r="L1874" s="395"/>
      <c r="M1874" s="395">
        <v>99</v>
      </c>
      <c r="N1874" s="395">
        <v>99</v>
      </c>
      <c r="O1874" s="395">
        <v>99</v>
      </c>
      <c r="P1874" s="395">
        <v>99</v>
      </c>
      <c r="Q1874" s="395">
        <v>98</v>
      </c>
      <c r="R1874" s="395">
        <v>10489</v>
      </c>
      <c r="S1874" s="395">
        <v>10391</v>
      </c>
      <c r="T1874" s="395">
        <v>4.0370864715416142</v>
      </c>
      <c r="U1874" s="395">
        <v>60.65123664709845</v>
      </c>
      <c r="V1874" s="395">
        <v>87.911876401915706</v>
      </c>
      <c r="W1874" s="395">
        <v>80.740227119622688</v>
      </c>
      <c r="X1874" s="395">
        <v>1.0773190961960148</v>
      </c>
      <c r="Y1874" s="395">
        <v>2.1546381923920297</v>
      </c>
      <c r="Z1874" s="395">
        <v>0</v>
      </c>
      <c r="AA1874" s="395">
        <v>8.9805833445051704</v>
      </c>
      <c r="AB1874" s="395">
        <v>2.3852771071679535</v>
      </c>
      <c r="AC1874" s="395">
        <v>-34.234996928667307</v>
      </c>
      <c r="AD1874" s="395">
        <v>8.8605990978053359</v>
      </c>
      <c r="AE1874" s="395">
        <v>8.7980444485906588</v>
      </c>
      <c r="AF1874" s="395">
        <v>82</v>
      </c>
      <c r="AG1874" s="395">
        <v>0</v>
      </c>
      <c r="AH1874" s="395">
        <v>0</v>
      </c>
      <c r="AI1874" s="395">
        <v>21</v>
      </c>
      <c r="AJ1874" s="395">
        <v>485</v>
      </c>
      <c r="AK1874" s="395">
        <v>125</v>
      </c>
      <c r="AL1874" s="395">
        <v>1668</v>
      </c>
      <c r="AM1874" s="395">
        <v>1</v>
      </c>
      <c r="AN1874" s="395">
        <v>102</v>
      </c>
      <c r="AO1874" s="395">
        <v>47</v>
      </c>
      <c r="AP1874" s="395">
        <v>46</v>
      </c>
    </row>
    <row r="1875" spans="1:42">
      <c r="A1875" s="395">
        <v>16</v>
      </c>
      <c r="B1875" s="395">
        <v>68</v>
      </c>
      <c r="C1875" s="395">
        <v>2024</v>
      </c>
      <c r="D1875" s="395">
        <v>8</v>
      </c>
      <c r="E1875" s="395">
        <v>99</v>
      </c>
      <c r="F1875" s="395">
        <v>99</v>
      </c>
      <c r="G1875" s="395">
        <v>99</v>
      </c>
      <c r="H1875" s="395">
        <v>99</v>
      </c>
      <c r="I1875" s="395">
        <v>99</v>
      </c>
      <c r="J1875" s="395">
        <v>117</v>
      </c>
      <c r="K1875" s="395">
        <v>999</v>
      </c>
      <c r="L1875" s="395"/>
      <c r="M1875" s="395">
        <v>99</v>
      </c>
      <c r="N1875" s="395">
        <v>99</v>
      </c>
      <c r="O1875" s="395">
        <v>99</v>
      </c>
      <c r="P1875" s="395">
        <v>99</v>
      </c>
      <c r="Q1875" s="395">
        <v>87</v>
      </c>
      <c r="R1875" s="395">
        <v>9317</v>
      </c>
      <c r="S1875" s="395">
        <v>8985</v>
      </c>
      <c r="T1875" s="395">
        <v>3.8818289148867664</v>
      </c>
      <c r="U1875" s="395">
        <v>60.643516972732314</v>
      </c>
      <c r="V1875" s="395">
        <v>88.197206009051868</v>
      </c>
      <c r="W1875" s="395">
        <v>80.472966054535391</v>
      </c>
      <c r="X1875" s="395">
        <v>1.8138885907480953</v>
      </c>
      <c r="Y1875" s="395">
        <v>3.6277771814961906</v>
      </c>
      <c r="Z1875" s="395">
        <v>0</v>
      </c>
      <c r="AA1875" s="395">
        <v>8.780600635412398</v>
      </c>
      <c r="AB1875" s="395">
        <v>2.4188368747779418</v>
      </c>
      <c r="AC1875" s="395">
        <v>-33.589508784627178</v>
      </c>
      <c r="AD1875" s="395">
        <v>7.8705502711652509</v>
      </c>
      <c r="AE1875" s="395">
        <v>7.5824041732703309</v>
      </c>
      <c r="AF1875" s="395">
        <v>99</v>
      </c>
      <c r="AG1875" s="395">
        <v>1</v>
      </c>
      <c r="AH1875" s="395">
        <v>0</v>
      </c>
      <c r="AI1875" s="395">
        <v>25</v>
      </c>
      <c r="AJ1875" s="395">
        <v>470</v>
      </c>
      <c r="AK1875" s="395">
        <v>150</v>
      </c>
      <c r="AL1875" s="395">
        <v>1265</v>
      </c>
      <c r="AM1875" s="395">
        <v>0</v>
      </c>
      <c r="AN1875" s="395">
        <v>108</v>
      </c>
      <c r="AO1875" s="395">
        <v>30</v>
      </c>
      <c r="AP1875" s="395">
        <v>46</v>
      </c>
    </row>
    <row r="1876" spans="1:42">
      <c r="A1876" s="395">
        <v>16</v>
      </c>
      <c r="B1876" s="395">
        <v>69</v>
      </c>
      <c r="C1876" s="395">
        <v>2024</v>
      </c>
      <c r="D1876" s="395">
        <v>9</v>
      </c>
      <c r="E1876" s="395">
        <v>99</v>
      </c>
      <c r="F1876" s="395">
        <v>99</v>
      </c>
      <c r="G1876" s="395">
        <v>99</v>
      </c>
      <c r="H1876" s="395">
        <v>99</v>
      </c>
      <c r="I1876" s="395">
        <v>99</v>
      </c>
      <c r="J1876" s="395">
        <v>117</v>
      </c>
      <c r="K1876" s="395">
        <v>999</v>
      </c>
      <c r="L1876" s="395"/>
      <c r="M1876" s="395">
        <v>99</v>
      </c>
      <c r="N1876" s="395">
        <v>99</v>
      </c>
      <c r="O1876" s="395">
        <v>99</v>
      </c>
      <c r="P1876" s="395">
        <v>99</v>
      </c>
      <c r="Q1876" s="395">
        <v>85</v>
      </c>
      <c r="R1876" s="395">
        <v>9565</v>
      </c>
      <c r="S1876" s="395">
        <v>9468</v>
      </c>
      <c r="T1876" s="395">
        <v>4.489492943021431</v>
      </c>
      <c r="U1876" s="395">
        <v>60.398288973384012</v>
      </c>
      <c r="V1876" s="395">
        <v>88.916374984494823</v>
      </c>
      <c r="W1876" s="395">
        <v>81.676415293620551</v>
      </c>
      <c r="X1876" s="395">
        <v>0.5227391531625718</v>
      </c>
      <c r="Y1876" s="395">
        <v>1.0454783063251436</v>
      </c>
      <c r="Z1876" s="395">
        <v>0</v>
      </c>
      <c r="AA1876" s="395">
        <v>8.7109379373368601</v>
      </c>
      <c r="AB1876" s="395">
        <v>2.4978032655721361</v>
      </c>
      <c r="AC1876" s="395">
        <v>-30.493257968520744</v>
      </c>
      <c r="AD1876" s="395">
        <v>8.0800486576897743</v>
      </c>
      <c r="AE1876" s="395">
        <v>8.1094940246993676</v>
      </c>
      <c r="AF1876" s="395">
        <v>88</v>
      </c>
      <c r="AG1876" s="395">
        <v>0</v>
      </c>
      <c r="AH1876" s="395">
        <v>0</v>
      </c>
      <c r="AI1876" s="395">
        <v>31</v>
      </c>
      <c r="AJ1876" s="395">
        <v>431</v>
      </c>
      <c r="AK1876" s="395">
        <v>160</v>
      </c>
      <c r="AL1876" s="395">
        <v>1019</v>
      </c>
      <c r="AM1876" s="395">
        <v>0</v>
      </c>
      <c r="AN1876" s="395">
        <v>111</v>
      </c>
      <c r="AO1876" s="395">
        <v>14</v>
      </c>
      <c r="AP1876" s="395">
        <v>41</v>
      </c>
    </row>
    <row r="1877" spans="1:42">
      <c r="A1877" s="395">
        <v>16</v>
      </c>
      <c r="B1877" s="395">
        <v>70</v>
      </c>
      <c r="C1877" s="395">
        <v>2024</v>
      </c>
      <c r="D1877" s="395">
        <v>10</v>
      </c>
      <c r="E1877" s="395">
        <v>99</v>
      </c>
      <c r="F1877" s="395">
        <v>99</v>
      </c>
      <c r="G1877" s="395">
        <v>99</v>
      </c>
      <c r="H1877" s="395">
        <v>99</v>
      </c>
      <c r="I1877" s="395">
        <v>99</v>
      </c>
      <c r="J1877" s="395">
        <v>117</v>
      </c>
      <c r="K1877" s="395">
        <v>999</v>
      </c>
      <c r="L1877" s="395"/>
      <c r="M1877" s="395">
        <v>99</v>
      </c>
      <c r="N1877" s="395">
        <v>99</v>
      </c>
      <c r="O1877" s="395">
        <v>99</v>
      </c>
      <c r="P1877" s="395">
        <v>99</v>
      </c>
      <c r="Q1877" s="395">
        <v>102</v>
      </c>
      <c r="R1877" s="395">
        <v>10972</v>
      </c>
      <c r="S1877" s="395">
        <v>10807</v>
      </c>
      <c r="T1877" s="395">
        <v>5.1407218374042998</v>
      </c>
      <c r="U1877" s="395">
        <v>60.056629962061649</v>
      </c>
      <c r="V1877" s="395">
        <v>91.375649244636222</v>
      </c>
      <c r="W1877" s="395">
        <v>83.807032478948841</v>
      </c>
      <c r="X1877" s="395">
        <v>0.35545023696682454</v>
      </c>
      <c r="Y1877" s="395">
        <v>0.71090047393364908</v>
      </c>
      <c r="Z1877" s="395">
        <v>0</v>
      </c>
      <c r="AA1877" s="395">
        <v>8.6204750739053431</v>
      </c>
      <c r="AB1877" s="395">
        <v>2.4634149657606632</v>
      </c>
      <c r="AC1877" s="395">
        <v>-34.860443598787995</v>
      </c>
      <c r="AD1877" s="395">
        <v>9.268614100593016</v>
      </c>
      <c r="AE1877" s="395">
        <v>9.497831371432591</v>
      </c>
      <c r="AF1877" s="395">
        <v>131</v>
      </c>
      <c r="AG1877" s="395">
        <v>0</v>
      </c>
      <c r="AH1877" s="395">
        <v>2</v>
      </c>
      <c r="AI1877" s="395">
        <v>18</v>
      </c>
      <c r="AJ1877" s="395">
        <v>480</v>
      </c>
      <c r="AK1877" s="395">
        <v>85</v>
      </c>
      <c r="AL1877" s="395">
        <v>1587</v>
      </c>
      <c r="AM1877" s="395">
        <v>0</v>
      </c>
      <c r="AN1877" s="395">
        <v>144</v>
      </c>
      <c r="AO1877" s="395">
        <v>24</v>
      </c>
      <c r="AP1877" s="395">
        <v>43</v>
      </c>
    </row>
    <row r="1878" spans="1:42">
      <c r="A1878" s="395">
        <v>16</v>
      </c>
      <c r="B1878" s="395">
        <v>71</v>
      </c>
      <c r="C1878" s="395">
        <v>2024</v>
      </c>
      <c r="D1878" s="395">
        <v>11</v>
      </c>
      <c r="E1878" s="395">
        <v>99</v>
      </c>
      <c r="F1878" s="395">
        <v>99</v>
      </c>
      <c r="G1878" s="395">
        <v>99</v>
      </c>
      <c r="H1878" s="395">
        <v>99</v>
      </c>
      <c r="I1878" s="395">
        <v>99</v>
      </c>
      <c r="J1878" s="395">
        <v>117</v>
      </c>
      <c r="K1878" s="395">
        <v>999</v>
      </c>
      <c r="L1878" s="395"/>
      <c r="M1878" s="395">
        <v>99</v>
      </c>
      <c r="N1878" s="395">
        <v>99</v>
      </c>
      <c r="O1878" s="395">
        <v>99</v>
      </c>
      <c r="P1878" s="395">
        <v>99</v>
      </c>
      <c r="Q1878" s="395">
        <v>85</v>
      </c>
      <c r="R1878" s="395">
        <v>9433</v>
      </c>
      <c r="S1878" s="395">
        <v>9247</v>
      </c>
      <c r="T1878" s="395">
        <v>4.1298632460510989</v>
      </c>
      <c r="U1878" s="395">
        <v>60.554341948740117</v>
      </c>
      <c r="V1878" s="395">
        <v>90.935832194588443</v>
      </c>
      <c r="W1878" s="395">
        <v>83.239580404455396</v>
      </c>
      <c r="X1878" s="395">
        <v>0.89049083006466656</v>
      </c>
      <c r="Y1878" s="395">
        <v>1.7809816601293331</v>
      </c>
      <c r="Z1878" s="395">
        <v>0</v>
      </c>
      <c r="AA1878" s="395">
        <v>8.6489902467585722</v>
      </c>
      <c r="AB1878" s="395">
        <v>2.3586329668566579</v>
      </c>
      <c r="AC1878" s="395">
        <v>-26.38894701829085</v>
      </c>
      <c r="AD1878" s="395">
        <v>7.9685414519589823</v>
      </c>
      <c r="AE1878" s="395">
        <v>8.0717849005028217</v>
      </c>
      <c r="AF1878" s="395">
        <v>133</v>
      </c>
      <c r="AG1878" s="395">
        <v>0</v>
      </c>
      <c r="AH1878" s="395">
        <v>0</v>
      </c>
      <c r="AI1878" s="395">
        <v>28</v>
      </c>
      <c r="AJ1878" s="395">
        <v>345</v>
      </c>
      <c r="AK1878" s="395">
        <v>77</v>
      </c>
      <c r="AL1878" s="395">
        <v>889</v>
      </c>
      <c r="AM1878" s="395">
        <v>0</v>
      </c>
      <c r="AN1878" s="395">
        <v>218</v>
      </c>
      <c r="AO1878" s="395">
        <v>25</v>
      </c>
      <c r="AP1878" s="395">
        <v>38</v>
      </c>
    </row>
    <row r="1879" spans="1:42">
      <c r="A1879" s="395">
        <v>16</v>
      </c>
      <c r="B1879" s="395">
        <v>72</v>
      </c>
      <c r="C1879" s="395">
        <v>2024</v>
      </c>
      <c r="D1879" s="395">
        <v>12</v>
      </c>
      <c r="E1879" s="395">
        <v>99</v>
      </c>
      <c r="F1879" s="395">
        <v>99</v>
      </c>
      <c r="G1879" s="395">
        <v>99</v>
      </c>
      <c r="H1879" s="395">
        <v>99</v>
      </c>
      <c r="I1879" s="395">
        <v>99</v>
      </c>
      <c r="J1879" s="395">
        <v>117</v>
      </c>
      <c r="K1879" s="395">
        <v>999</v>
      </c>
      <c r="L1879" s="395"/>
      <c r="M1879" s="395">
        <v>99</v>
      </c>
      <c r="N1879" s="395">
        <v>99</v>
      </c>
      <c r="O1879" s="395">
        <v>99</v>
      </c>
      <c r="P1879" s="395">
        <v>99</v>
      </c>
      <c r="Q1879" s="395">
        <v>89</v>
      </c>
      <c r="R1879" s="395">
        <v>9301</v>
      </c>
      <c r="S1879" s="395">
        <v>9146</v>
      </c>
      <c r="T1879" s="395">
        <v>4.0502096548758209</v>
      </c>
      <c r="U1879" s="395">
        <v>60.613054887382461</v>
      </c>
      <c r="V1879" s="395">
        <v>87.654218469660023</v>
      </c>
      <c r="W1879" s="395">
        <v>80.223354471899924</v>
      </c>
      <c r="X1879" s="395">
        <v>1.2041715944522096</v>
      </c>
      <c r="Y1879" s="395">
        <v>2.4083431889044191</v>
      </c>
      <c r="Z1879" s="395">
        <v>0</v>
      </c>
      <c r="AA1879" s="395">
        <v>9.7951824552395497</v>
      </c>
      <c r="AB1879" s="395">
        <v>2.412102323109278</v>
      </c>
      <c r="AC1879" s="395">
        <v>-39.084741572021926</v>
      </c>
      <c r="AD1879" s="395">
        <v>7.8570342462281859</v>
      </c>
      <c r="AE1879" s="395">
        <v>7.6943308187205508</v>
      </c>
      <c r="AF1879" s="395">
        <v>147</v>
      </c>
      <c r="AG1879" s="395">
        <v>0</v>
      </c>
      <c r="AH1879" s="395">
        <v>1</v>
      </c>
      <c r="AI1879" s="395">
        <v>27</v>
      </c>
      <c r="AJ1879" s="395">
        <v>525</v>
      </c>
      <c r="AK1879" s="395">
        <v>177</v>
      </c>
      <c r="AL1879" s="395">
        <v>1170</v>
      </c>
      <c r="AM1879" s="395">
        <v>0</v>
      </c>
      <c r="AN1879" s="395">
        <v>162</v>
      </c>
      <c r="AO1879" s="395">
        <v>50</v>
      </c>
      <c r="AP1879" s="395">
        <v>42</v>
      </c>
    </row>
    <row r="1880" spans="1:42">
      <c r="A1880" s="395">
        <v>16</v>
      </c>
      <c r="B1880" s="395">
        <v>73</v>
      </c>
      <c r="C1880" s="395">
        <v>2024</v>
      </c>
      <c r="D1880" s="395">
        <v>1</v>
      </c>
      <c r="E1880" s="395">
        <v>99</v>
      </c>
      <c r="F1880" s="395">
        <v>99</v>
      </c>
      <c r="G1880" s="395">
        <v>99</v>
      </c>
      <c r="H1880" s="395">
        <v>99</v>
      </c>
      <c r="I1880" s="395">
        <v>99</v>
      </c>
      <c r="J1880" s="395">
        <v>121</v>
      </c>
      <c r="K1880" s="395">
        <v>999</v>
      </c>
      <c r="L1880" s="395"/>
      <c r="M1880" s="395">
        <v>99</v>
      </c>
      <c r="N1880" s="395">
        <v>99</v>
      </c>
      <c r="O1880" s="395">
        <v>99</v>
      </c>
      <c r="P1880" s="395">
        <v>99</v>
      </c>
      <c r="Q1880" s="395">
        <v>143</v>
      </c>
      <c r="R1880" s="395">
        <v>16548</v>
      </c>
      <c r="S1880" s="395">
        <v>16503</v>
      </c>
      <c r="T1880" s="395">
        <v>4.3686850374667632</v>
      </c>
      <c r="U1880" s="395">
        <v>60.47451978428164</v>
      </c>
      <c r="V1880" s="395">
        <v>90.068025978269574</v>
      </c>
      <c r="W1880" s="395">
        <v>82.916948433618145</v>
      </c>
      <c r="X1880" s="395">
        <v>2.7858351462412361</v>
      </c>
      <c r="Y1880" s="395">
        <v>5.5716702924824721</v>
      </c>
      <c r="Z1880" s="395">
        <v>0</v>
      </c>
      <c r="AA1880" s="395">
        <v>9.9401965318096899</v>
      </c>
      <c r="AB1880" s="395">
        <v>2.4815752685432098</v>
      </c>
      <c r="AC1880" s="395">
        <v>-37.860899823549261</v>
      </c>
      <c r="AD1880" s="395">
        <v>9.1852197225783865</v>
      </c>
      <c r="AE1880" s="395">
        <v>9.3939357013944473</v>
      </c>
      <c r="AF1880" s="395">
        <v>268</v>
      </c>
      <c r="AG1880" s="395">
        <v>0</v>
      </c>
      <c r="AH1880" s="395">
        <v>0</v>
      </c>
      <c r="AI1880" s="395">
        <v>89</v>
      </c>
      <c r="AJ1880" s="395">
        <v>639</v>
      </c>
      <c r="AK1880" s="395">
        <v>70</v>
      </c>
      <c r="AL1880" s="395">
        <v>417</v>
      </c>
      <c r="AM1880" s="395">
        <v>0</v>
      </c>
      <c r="AN1880" s="395">
        <v>119</v>
      </c>
      <c r="AO1880" s="395">
        <v>270</v>
      </c>
      <c r="AP1880" s="395">
        <v>98</v>
      </c>
    </row>
    <row r="1881" spans="1:42">
      <c r="A1881" s="395">
        <v>16</v>
      </c>
      <c r="B1881" s="395">
        <v>74</v>
      </c>
      <c r="C1881" s="395">
        <v>2024</v>
      </c>
      <c r="D1881" s="395">
        <v>2</v>
      </c>
      <c r="E1881" s="395">
        <v>99</v>
      </c>
      <c r="F1881" s="395">
        <v>99</v>
      </c>
      <c r="G1881" s="395">
        <v>99</v>
      </c>
      <c r="H1881" s="395">
        <v>99</v>
      </c>
      <c r="I1881" s="395">
        <v>99</v>
      </c>
      <c r="J1881" s="395">
        <v>121</v>
      </c>
      <c r="K1881" s="395">
        <v>999</v>
      </c>
      <c r="L1881" s="395"/>
      <c r="M1881" s="395">
        <v>99</v>
      </c>
      <c r="N1881" s="395">
        <v>99</v>
      </c>
      <c r="O1881" s="395">
        <v>99</v>
      </c>
      <c r="P1881" s="395">
        <v>99</v>
      </c>
      <c r="Q1881" s="395">
        <v>144</v>
      </c>
      <c r="R1881" s="395">
        <v>14828</v>
      </c>
      <c r="S1881" s="395">
        <v>14764</v>
      </c>
      <c r="T1881" s="395">
        <v>4.4720124089560302</v>
      </c>
      <c r="U1881" s="395">
        <v>60.436331617447848</v>
      </c>
      <c r="V1881" s="395">
        <v>89.685702947023771</v>
      </c>
      <c r="W1881" s="395">
        <v>82.490950961798944</v>
      </c>
      <c r="X1881" s="395">
        <v>1.7534394388993797</v>
      </c>
      <c r="Y1881" s="395">
        <v>3.5068788777987594</v>
      </c>
      <c r="Z1881" s="395">
        <v>0</v>
      </c>
      <c r="AA1881" s="395">
        <v>9.1918289984382167</v>
      </c>
      <c r="AB1881" s="395">
        <v>2.4817561323452582</v>
      </c>
      <c r="AC1881" s="395">
        <v>-35.945890497058507</v>
      </c>
      <c r="AD1881" s="395">
        <v>8.2305074961561733</v>
      </c>
      <c r="AE1881" s="395">
        <v>8.3608747935218517</v>
      </c>
      <c r="AF1881" s="395">
        <v>214</v>
      </c>
      <c r="AG1881" s="395">
        <v>0</v>
      </c>
      <c r="AH1881" s="395">
        <v>0</v>
      </c>
      <c r="AI1881" s="395">
        <v>96</v>
      </c>
      <c r="AJ1881" s="395">
        <v>545</v>
      </c>
      <c r="AK1881" s="395">
        <v>107</v>
      </c>
      <c r="AL1881" s="395">
        <v>600</v>
      </c>
      <c r="AM1881" s="395">
        <v>0</v>
      </c>
      <c r="AN1881" s="395">
        <v>136</v>
      </c>
      <c r="AO1881" s="395">
        <v>232</v>
      </c>
      <c r="AP1881" s="395">
        <v>88</v>
      </c>
    </row>
    <row r="1882" spans="1:42">
      <c r="A1882" s="395">
        <v>16</v>
      </c>
      <c r="B1882" s="395">
        <v>75</v>
      </c>
      <c r="C1882" s="395">
        <v>2024</v>
      </c>
      <c r="D1882" s="395">
        <v>3</v>
      </c>
      <c r="E1882" s="395">
        <v>99</v>
      </c>
      <c r="F1882" s="395">
        <v>99</v>
      </c>
      <c r="G1882" s="395">
        <v>99</v>
      </c>
      <c r="H1882" s="395">
        <v>99</v>
      </c>
      <c r="I1882" s="395">
        <v>99</v>
      </c>
      <c r="J1882" s="395">
        <v>121</v>
      </c>
      <c r="K1882" s="395">
        <v>999</v>
      </c>
      <c r="L1882" s="395"/>
      <c r="M1882" s="395">
        <v>99</v>
      </c>
      <c r="N1882" s="395">
        <v>99</v>
      </c>
      <c r="O1882" s="395">
        <v>99</v>
      </c>
      <c r="P1882" s="395">
        <v>99</v>
      </c>
      <c r="Q1882" s="395">
        <v>133</v>
      </c>
      <c r="R1882" s="395">
        <v>12666</v>
      </c>
      <c r="S1882" s="395">
        <v>12625</v>
      </c>
      <c r="T1882" s="395">
        <v>3.8104373914416554</v>
      </c>
      <c r="U1882" s="395">
        <v>60.800237623762392</v>
      </c>
      <c r="V1882" s="395">
        <v>87.64807826394798</v>
      </c>
      <c r="W1882" s="395">
        <v>80.672594059405952</v>
      </c>
      <c r="X1882" s="395">
        <v>5.1871151113216492</v>
      </c>
      <c r="Y1882" s="395">
        <v>10.374230222643298</v>
      </c>
      <c r="Z1882" s="395">
        <v>0</v>
      </c>
      <c r="AA1882" s="395">
        <v>8.9558144287791066</v>
      </c>
      <c r="AB1882" s="395">
        <v>2.4770502944746484</v>
      </c>
      <c r="AC1882" s="395">
        <v>-34.114964977003098</v>
      </c>
      <c r="AD1882" s="395">
        <v>7.0304564301533645</v>
      </c>
      <c r="AE1882" s="395">
        <v>6.9919575341270939</v>
      </c>
      <c r="AF1882" s="395">
        <v>246</v>
      </c>
      <c r="AG1882" s="395">
        <v>0</v>
      </c>
      <c r="AH1882" s="395">
        <v>0</v>
      </c>
      <c r="AI1882" s="395">
        <v>88</v>
      </c>
      <c r="AJ1882" s="395">
        <v>670</v>
      </c>
      <c r="AK1882" s="395">
        <v>39</v>
      </c>
      <c r="AL1882" s="395">
        <v>514</v>
      </c>
      <c r="AM1882" s="395">
        <v>0</v>
      </c>
      <c r="AN1882" s="395">
        <v>146</v>
      </c>
      <c r="AO1882" s="395">
        <v>252</v>
      </c>
      <c r="AP1882" s="395">
        <v>87</v>
      </c>
    </row>
    <row r="1883" spans="1:42">
      <c r="A1883" s="395">
        <v>16</v>
      </c>
      <c r="B1883" s="395">
        <v>76</v>
      </c>
      <c r="C1883" s="395">
        <v>2024</v>
      </c>
      <c r="D1883" s="395">
        <v>4</v>
      </c>
      <c r="E1883" s="395">
        <v>99</v>
      </c>
      <c r="F1883" s="395">
        <v>99</v>
      </c>
      <c r="G1883" s="395">
        <v>99</v>
      </c>
      <c r="H1883" s="395">
        <v>99</v>
      </c>
      <c r="I1883" s="395">
        <v>99</v>
      </c>
      <c r="J1883" s="395">
        <v>121</v>
      </c>
      <c r="K1883" s="395">
        <v>999</v>
      </c>
      <c r="L1883" s="395"/>
      <c r="M1883" s="395">
        <v>99</v>
      </c>
      <c r="N1883" s="395">
        <v>99</v>
      </c>
      <c r="O1883" s="395">
        <v>99</v>
      </c>
      <c r="P1883" s="395">
        <v>99</v>
      </c>
      <c r="Q1883" s="395">
        <v>145</v>
      </c>
      <c r="R1883" s="395">
        <v>17060</v>
      </c>
      <c r="S1883" s="395">
        <v>16999</v>
      </c>
      <c r="T1883" s="395">
        <v>4.3376318874560376</v>
      </c>
      <c r="U1883" s="395">
        <v>60.480675333843159</v>
      </c>
      <c r="V1883" s="395">
        <v>89.066280554262846</v>
      </c>
      <c r="W1883" s="395">
        <v>81.987616918642431</v>
      </c>
      <c r="X1883" s="395">
        <v>3.9683470105509966</v>
      </c>
      <c r="Y1883" s="395">
        <v>7.9366940211019932</v>
      </c>
      <c r="Z1883" s="395">
        <v>0</v>
      </c>
      <c r="AA1883" s="395">
        <v>9.5364552155792133</v>
      </c>
      <c r="AB1883" s="395">
        <v>2.4705501347953831</v>
      </c>
      <c r="AC1883" s="395">
        <v>-36.24315030977025</v>
      </c>
      <c r="AD1883" s="395">
        <v>9.4694131295133754</v>
      </c>
      <c r="AE1883" s="395">
        <v>9.5678203058095814</v>
      </c>
      <c r="AF1883" s="395">
        <v>293</v>
      </c>
      <c r="AG1883" s="395">
        <v>0</v>
      </c>
      <c r="AH1883" s="395">
        <v>0</v>
      </c>
      <c r="AI1883" s="395">
        <v>107</v>
      </c>
      <c r="AJ1883" s="395">
        <v>732</v>
      </c>
      <c r="AK1883" s="395">
        <v>49</v>
      </c>
      <c r="AL1883" s="395">
        <v>821</v>
      </c>
      <c r="AM1883" s="395">
        <v>0</v>
      </c>
      <c r="AN1883" s="395">
        <v>229</v>
      </c>
      <c r="AO1883" s="395">
        <v>258</v>
      </c>
      <c r="AP1883" s="395">
        <v>98</v>
      </c>
    </row>
    <row r="1884" spans="1:42">
      <c r="A1884" s="395">
        <v>16</v>
      </c>
      <c r="B1884" s="395">
        <v>77</v>
      </c>
      <c r="C1884" s="395">
        <v>2024</v>
      </c>
      <c r="D1884" s="395">
        <v>5</v>
      </c>
      <c r="E1884" s="395">
        <v>99</v>
      </c>
      <c r="F1884" s="395">
        <v>99</v>
      </c>
      <c r="G1884" s="395">
        <v>99</v>
      </c>
      <c r="H1884" s="395">
        <v>99</v>
      </c>
      <c r="I1884" s="395">
        <v>99</v>
      </c>
      <c r="J1884" s="395">
        <v>121</v>
      </c>
      <c r="K1884" s="395">
        <v>999</v>
      </c>
      <c r="L1884" s="395"/>
      <c r="M1884" s="395">
        <v>99</v>
      </c>
      <c r="N1884" s="395">
        <v>99</v>
      </c>
      <c r="O1884" s="395">
        <v>99</v>
      </c>
      <c r="P1884" s="395">
        <v>99</v>
      </c>
      <c r="Q1884" s="395">
        <v>151</v>
      </c>
      <c r="R1884" s="395">
        <v>15068</v>
      </c>
      <c r="S1884" s="395">
        <v>14982</v>
      </c>
      <c r="T1884" s="395">
        <v>4.1568887709052307</v>
      </c>
      <c r="U1884" s="395">
        <v>60.575156854892541</v>
      </c>
      <c r="V1884" s="395">
        <v>88.456100372089139</v>
      </c>
      <c r="W1884" s="395">
        <v>81.329248431451248</v>
      </c>
      <c r="X1884" s="395">
        <v>2.1237058667374566</v>
      </c>
      <c r="Y1884" s="395">
        <v>4.2474117334749133</v>
      </c>
      <c r="Z1884" s="395">
        <v>0</v>
      </c>
      <c r="AA1884" s="395">
        <v>9.160488142419549</v>
      </c>
      <c r="AB1884" s="395">
        <v>2.4092232746059876</v>
      </c>
      <c r="AC1884" s="395">
        <v>-34.978996099224311</v>
      </c>
      <c r="AD1884" s="395">
        <v>8.3637231556569471</v>
      </c>
      <c r="AE1884" s="395">
        <v>8.3648455171241221</v>
      </c>
      <c r="AF1884" s="395">
        <v>236</v>
      </c>
      <c r="AG1884" s="395">
        <v>0</v>
      </c>
      <c r="AH1884" s="395">
        <v>0</v>
      </c>
      <c r="AI1884" s="395">
        <v>69</v>
      </c>
      <c r="AJ1884" s="395">
        <v>713</v>
      </c>
      <c r="AK1884" s="395">
        <v>121</v>
      </c>
      <c r="AL1884" s="395">
        <v>573</v>
      </c>
      <c r="AM1884" s="395">
        <v>0</v>
      </c>
      <c r="AN1884" s="395">
        <v>213</v>
      </c>
      <c r="AO1884" s="395">
        <v>218</v>
      </c>
      <c r="AP1884" s="395">
        <v>96</v>
      </c>
    </row>
    <row r="1885" spans="1:42">
      <c r="A1885" s="395">
        <v>16</v>
      </c>
      <c r="B1885" s="395">
        <v>78</v>
      </c>
      <c r="C1885" s="395">
        <v>2024</v>
      </c>
      <c r="D1885" s="395">
        <v>6</v>
      </c>
      <c r="E1885" s="395">
        <v>99</v>
      </c>
      <c r="F1885" s="395">
        <v>99</v>
      </c>
      <c r="G1885" s="395">
        <v>99</v>
      </c>
      <c r="H1885" s="395">
        <v>99</v>
      </c>
      <c r="I1885" s="395">
        <v>99</v>
      </c>
      <c r="J1885" s="395">
        <v>121</v>
      </c>
      <c r="K1885" s="395">
        <v>999</v>
      </c>
      <c r="L1885" s="395"/>
      <c r="M1885" s="395">
        <v>99</v>
      </c>
      <c r="N1885" s="395">
        <v>99</v>
      </c>
      <c r="O1885" s="395">
        <v>99</v>
      </c>
      <c r="P1885" s="395">
        <v>99</v>
      </c>
      <c r="Q1885" s="395">
        <v>137</v>
      </c>
      <c r="R1885" s="395">
        <v>15447</v>
      </c>
      <c r="S1885" s="395">
        <v>15294</v>
      </c>
      <c r="T1885" s="395">
        <v>4.2291059752702784</v>
      </c>
      <c r="U1885" s="395">
        <v>60.521642474172879</v>
      </c>
      <c r="V1885" s="395">
        <v>87.780576893678116</v>
      </c>
      <c r="W1885" s="395">
        <v>80.604308879299097</v>
      </c>
      <c r="X1885" s="395">
        <v>4.4409917783388364</v>
      </c>
      <c r="Y1885" s="395">
        <v>8.8819835566776728</v>
      </c>
      <c r="Z1885" s="395">
        <v>0</v>
      </c>
      <c r="AA1885" s="395">
        <v>9.3374141984246073</v>
      </c>
      <c r="AB1885" s="395">
        <v>2.3908681640928728</v>
      </c>
      <c r="AC1885" s="395">
        <v>-35.771024548141995</v>
      </c>
      <c r="AD1885" s="395">
        <v>8.5740928846185849</v>
      </c>
      <c r="AE1885" s="395">
        <v>8.4629293924130433</v>
      </c>
      <c r="AF1885" s="395">
        <v>257</v>
      </c>
      <c r="AG1885" s="395">
        <v>0</v>
      </c>
      <c r="AH1885" s="395">
        <v>0</v>
      </c>
      <c r="AI1885" s="395">
        <v>72</v>
      </c>
      <c r="AJ1885" s="395">
        <v>797</v>
      </c>
      <c r="AK1885" s="395">
        <v>51</v>
      </c>
      <c r="AL1885" s="395">
        <v>554</v>
      </c>
      <c r="AM1885" s="395">
        <v>0</v>
      </c>
      <c r="AN1885" s="395">
        <v>182</v>
      </c>
      <c r="AO1885" s="395">
        <v>215</v>
      </c>
      <c r="AP1885" s="395">
        <v>94</v>
      </c>
    </row>
    <row r="1886" spans="1:42">
      <c r="A1886" s="395">
        <v>16</v>
      </c>
      <c r="B1886" s="395">
        <v>79</v>
      </c>
      <c r="C1886" s="395">
        <v>2024</v>
      </c>
      <c r="D1886" s="395">
        <v>7</v>
      </c>
      <c r="E1886" s="395">
        <v>99</v>
      </c>
      <c r="F1886" s="395">
        <v>99</v>
      </c>
      <c r="G1886" s="395">
        <v>99</v>
      </c>
      <c r="H1886" s="395">
        <v>99</v>
      </c>
      <c r="I1886" s="395">
        <v>99</v>
      </c>
      <c r="J1886" s="395">
        <v>121</v>
      </c>
      <c r="K1886" s="395">
        <v>999</v>
      </c>
      <c r="L1886" s="395"/>
      <c r="M1886" s="395">
        <v>99</v>
      </c>
      <c r="N1886" s="395">
        <v>99</v>
      </c>
      <c r="O1886" s="395">
        <v>99</v>
      </c>
      <c r="P1886" s="395">
        <v>99</v>
      </c>
      <c r="Q1886" s="395">
        <v>144</v>
      </c>
      <c r="R1886" s="395">
        <v>15814</v>
      </c>
      <c r="S1886" s="395">
        <v>15729</v>
      </c>
      <c r="T1886" s="395">
        <v>4.099026179334766</v>
      </c>
      <c r="U1886" s="395">
        <v>60.627439760951106</v>
      </c>
      <c r="V1886" s="395">
        <v>87.3066064043701</v>
      </c>
      <c r="W1886" s="395">
        <v>80.26725157352638</v>
      </c>
      <c r="X1886" s="395">
        <v>3.4273428607562924</v>
      </c>
      <c r="Y1886" s="395">
        <v>6.8546857215125847</v>
      </c>
      <c r="Z1886" s="395">
        <v>0</v>
      </c>
      <c r="AA1886" s="395">
        <v>10.163726567470517</v>
      </c>
      <c r="AB1886" s="395">
        <v>2.4662358143676522</v>
      </c>
      <c r="AC1886" s="395">
        <v>-38.650969347076199</v>
      </c>
      <c r="AD1886" s="395">
        <v>8.7778018306051848</v>
      </c>
      <c r="AE1886" s="395">
        <v>8.6672411080831235</v>
      </c>
      <c r="AF1886" s="395">
        <v>207</v>
      </c>
      <c r="AG1886" s="395">
        <v>0</v>
      </c>
      <c r="AH1886" s="395">
        <v>0</v>
      </c>
      <c r="AI1886" s="395">
        <v>66</v>
      </c>
      <c r="AJ1886" s="395">
        <v>849</v>
      </c>
      <c r="AK1886" s="395">
        <v>169</v>
      </c>
      <c r="AL1886" s="395">
        <v>848</v>
      </c>
      <c r="AM1886" s="395">
        <v>0</v>
      </c>
      <c r="AN1886" s="395">
        <v>163</v>
      </c>
      <c r="AO1886" s="395">
        <v>186</v>
      </c>
      <c r="AP1886" s="395">
        <v>97</v>
      </c>
    </row>
    <row r="1887" spans="1:42">
      <c r="A1887" s="395">
        <v>16</v>
      </c>
      <c r="B1887" s="395">
        <v>80</v>
      </c>
      <c r="C1887" s="395">
        <v>2024</v>
      </c>
      <c r="D1887" s="395">
        <v>8</v>
      </c>
      <c r="E1887" s="395">
        <v>99</v>
      </c>
      <c r="F1887" s="395">
        <v>99</v>
      </c>
      <c r="G1887" s="395">
        <v>99</v>
      </c>
      <c r="H1887" s="395">
        <v>99</v>
      </c>
      <c r="I1887" s="395">
        <v>99</v>
      </c>
      <c r="J1887" s="395">
        <v>121</v>
      </c>
      <c r="K1887" s="395">
        <v>999</v>
      </c>
      <c r="L1887" s="395"/>
      <c r="M1887" s="395">
        <v>99</v>
      </c>
      <c r="N1887" s="395">
        <v>99</v>
      </c>
      <c r="O1887" s="395">
        <v>99</v>
      </c>
      <c r="P1887" s="395">
        <v>99</v>
      </c>
      <c r="Q1887" s="395">
        <v>138</v>
      </c>
      <c r="R1887" s="395">
        <v>13934</v>
      </c>
      <c r="S1887" s="395">
        <v>13868</v>
      </c>
      <c r="T1887" s="395">
        <v>4.3577580020094731</v>
      </c>
      <c r="U1887" s="395">
        <v>60.469642342082494</v>
      </c>
      <c r="V1887" s="395">
        <v>87.72750880379327</v>
      </c>
      <c r="W1887" s="395">
        <v>80.725735506201275</v>
      </c>
      <c r="X1887" s="395">
        <v>6.0499497631692272</v>
      </c>
      <c r="Y1887" s="395">
        <v>12.099899526338456</v>
      </c>
      <c r="Z1887" s="395">
        <v>0</v>
      </c>
      <c r="AA1887" s="395">
        <v>9.5252880414570082</v>
      </c>
      <c r="AB1887" s="395">
        <v>2.4309652043534964</v>
      </c>
      <c r="AC1887" s="395">
        <v>-36.862296200752411</v>
      </c>
      <c r="AD1887" s="395">
        <v>7.7342791645157858</v>
      </c>
      <c r="AE1887" s="395">
        <v>7.6854131067997953</v>
      </c>
      <c r="AF1887" s="395">
        <v>158</v>
      </c>
      <c r="AG1887" s="395">
        <v>0</v>
      </c>
      <c r="AH1887" s="395">
        <v>0</v>
      </c>
      <c r="AI1887" s="395">
        <v>68</v>
      </c>
      <c r="AJ1887" s="395">
        <v>446</v>
      </c>
      <c r="AK1887" s="395">
        <v>27</v>
      </c>
      <c r="AL1887" s="395">
        <v>721</v>
      </c>
      <c r="AM1887" s="395">
        <v>0</v>
      </c>
      <c r="AN1887" s="395">
        <v>122</v>
      </c>
      <c r="AO1887" s="395">
        <v>161</v>
      </c>
      <c r="AP1887" s="395">
        <v>87</v>
      </c>
    </row>
    <row r="1888" spans="1:42">
      <c r="A1888" s="395">
        <v>16</v>
      </c>
      <c r="B1888" s="395">
        <v>81</v>
      </c>
      <c r="C1888" s="395">
        <v>2024</v>
      </c>
      <c r="D1888" s="395">
        <v>9</v>
      </c>
      <c r="E1888" s="395">
        <v>99</v>
      </c>
      <c r="F1888" s="395">
        <v>99</v>
      </c>
      <c r="G1888" s="395">
        <v>99</v>
      </c>
      <c r="H1888" s="395">
        <v>99</v>
      </c>
      <c r="I1888" s="395">
        <v>99</v>
      </c>
      <c r="J1888" s="395">
        <v>121</v>
      </c>
      <c r="K1888" s="395">
        <v>999</v>
      </c>
      <c r="L1888" s="395"/>
      <c r="M1888" s="395">
        <v>99</v>
      </c>
      <c r="N1888" s="395">
        <v>99</v>
      </c>
      <c r="O1888" s="395">
        <v>99</v>
      </c>
      <c r="P1888" s="395">
        <v>99</v>
      </c>
      <c r="Q1888" s="395">
        <v>161</v>
      </c>
      <c r="R1888" s="395">
        <v>16074</v>
      </c>
      <c r="S1888" s="395">
        <v>16023</v>
      </c>
      <c r="T1888" s="395">
        <v>5.7363444071170848</v>
      </c>
      <c r="U1888" s="395">
        <v>59.840042438993947</v>
      </c>
      <c r="V1888" s="395">
        <v>89.169543591487908</v>
      </c>
      <c r="W1888" s="395">
        <v>82.079891406103613</v>
      </c>
      <c r="X1888" s="395">
        <v>4.2055493343287296</v>
      </c>
      <c r="Y1888" s="395">
        <v>8.4110986686574591</v>
      </c>
      <c r="Z1888" s="395">
        <v>0</v>
      </c>
      <c r="AA1888" s="395">
        <v>9.7635634378470488</v>
      </c>
      <c r="AB1888" s="395">
        <v>2.6580834777185522</v>
      </c>
      <c r="AC1888" s="395">
        <v>-38.896876745913744</v>
      </c>
      <c r="AD1888" s="395">
        <v>8.9221187950643621</v>
      </c>
      <c r="AE1888" s="395">
        <v>9.0286325624941792</v>
      </c>
      <c r="AF1888" s="395">
        <v>193</v>
      </c>
      <c r="AG1888" s="395">
        <v>1</v>
      </c>
      <c r="AH1888" s="395">
        <v>0</v>
      </c>
      <c r="AI1888" s="395">
        <v>97</v>
      </c>
      <c r="AJ1888" s="395">
        <v>484</v>
      </c>
      <c r="AK1888" s="395">
        <v>76</v>
      </c>
      <c r="AL1888" s="395">
        <v>799</v>
      </c>
      <c r="AM1888" s="395">
        <v>0</v>
      </c>
      <c r="AN1888" s="395">
        <v>156</v>
      </c>
      <c r="AO1888" s="395">
        <v>150</v>
      </c>
      <c r="AP1888" s="395">
        <v>92</v>
      </c>
    </row>
    <row r="1889" spans="1:42">
      <c r="A1889" s="395">
        <v>16</v>
      </c>
      <c r="B1889" s="395">
        <v>82</v>
      </c>
      <c r="C1889" s="395">
        <v>2024</v>
      </c>
      <c r="D1889" s="395">
        <v>10</v>
      </c>
      <c r="E1889" s="395">
        <v>99</v>
      </c>
      <c r="F1889" s="395">
        <v>99</v>
      </c>
      <c r="G1889" s="395">
        <v>99</v>
      </c>
      <c r="H1889" s="395">
        <v>99</v>
      </c>
      <c r="I1889" s="395">
        <v>99</v>
      </c>
      <c r="J1889" s="395">
        <v>121</v>
      </c>
      <c r="K1889" s="395">
        <v>999</v>
      </c>
      <c r="L1889" s="395"/>
      <c r="M1889" s="395">
        <v>99</v>
      </c>
      <c r="N1889" s="395">
        <v>99</v>
      </c>
      <c r="O1889" s="395">
        <v>99</v>
      </c>
      <c r="P1889" s="395">
        <v>99</v>
      </c>
      <c r="Q1889" s="395">
        <v>164</v>
      </c>
      <c r="R1889" s="395">
        <v>14631</v>
      </c>
      <c r="S1889" s="395">
        <v>14581</v>
      </c>
      <c r="T1889" s="395">
        <v>4.6575080308933092</v>
      </c>
      <c r="U1889" s="395">
        <v>60.276181331870248</v>
      </c>
      <c r="V1889" s="395">
        <v>88.604621562232737</v>
      </c>
      <c r="W1889" s="395">
        <v>81.537878060489604</v>
      </c>
      <c r="X1889" s="395">
        <v>3.1303396896999511</v>
      </c>
      <c r="Y1889" s="395">
        <v>6.2606793793999023</v>
      </c>
      <c r="Z1889" s="395">
        <v>0</v>
      </c>
      <c r="AA1889" s="395">
        <v>9.1921181828758414</v>
      </c>
      <c r="AB1889" s="395">
        <v>2.4553179761918842</v>
      </c>
      <c r="AC1889" s="395">
        <v>-36.24508266989568</v>
      </c>
      <c r="AD1889" s="395">
        <v>8.1211596423159502</v>
      </c>
      <c r="AE1889" s="395">
        <v>8.1618402134552142</v>
      </c>
      <c r="AF1889" s="395">
        <v>155</v>
      </c>
      <c r="AG1889" s="395">
        <v>0</v>
      </c>
      <c r="AH1889" s="395">
        <v>0</v>
      </c>
      <c r="AI1889" s="395">
        <v>61</v>
      </c>
      <c r="AJ1889" s="395">
        <v>407</v>
      </c>
      <c r="AK1889" s="395">
        <v>80</v>
      </c>
      <c r="AL1889" s="395">
        <v>546</v>
      </c>
      <c r="AM1889" s="395">
        <v>0</v>
      </c>
      <c r="AN1889" s="395">
        <v>128</v>
      </c>
      <c r="AO1889" s="395">
        <v>157</v>
      </c>
      <c r="AP1889" s="395">
        <v>98</v>
      </c>
    </row>
    <row r="1890" spans="1:42">
      <c r="A1890" s="395">
        <v>16</v>
      </c>
      <c r="B1890" s="395">
        <v>83</v>
      </c>
      <c r="C1890" s="395">
        <v>2024</v>
      </c>
      <c r="D1890" s="395">
        <v>11</v>
      </c>
      <c r="E1890" s="395">
        <v>99</v>
      </c>
      <c r="F1890" s="395">
        <v>99</v>
      </c>
      <c r="G1890" s="395">
        <v>99</v>
      </c>
      <c r="H1890" s="395">
        <v>99</v>
      </c>
      <c r="I1890" s="395">
        <v>99</v>
      </c>
      <c r="J1890" s="395">
        <v>121</v>
      </c>
      <c r="K1890" s="395">
        <v>999</v>
      </c>
      <c r="L1890" s="395"/>
      <c r="M1890" s="395">
        <v>99</v>
      </c>
      <c r="N1890" s="395">
        <v>99</v>
      </c>
      <c r="O1890" s="395">
        <v>99</v>
      </c>
      <c r="P1890" s="395">
        <v>99</v>
      </c>
      <c r="Q1890" s="395">
        <v>147</v>
      </c>
      <c r="R1890" s="395">
        <v>15565</v>
      </c>
      <c r="S1890" s="395">
        <v>15510</v>
      </c>
      <c r="T1890" s="395">
        <v>4.1319627369097356</v>
      </c>
      <c r="U1890" s="395">
        <v>60.566795615731799</v>
      </c>
      <c r="V1890" s="395">
        <v>88.371413822417495</v>
      </c>
      <c r="W1890" s="395">
        <v>81.296834300451437</v>
      </c>
      <c r="X1890" s="395">
        <v>4.9855444908448439</v>
      </c>
      <c r="Y1890" s="395">
        <v>9.9710889816896877</v>
      </c>
      <c r="Z1890" s="395">
        <v>0</v>
      </c>
      <c r="AA1890" s="395">
        <v>9.6578562794824521</v>
      </c>
      <c r="AB1890" s="395">
        <v>2.370138476669382</v>
      </c>
      <c r="AC1890" s="395">
        <v>-31.866844099038826</v>
      </c>
      <c r="AD1890" s="395">
        <v>8.6395905838731348</v>
      </c>
      <c r="AE1890" s="395">
        <v>8.6561904964259302</v>
      </c>
      <c r="AF1890" s="395">
        <v>212</v>
      </c>
      <c r="AG1890" s="395">
        <v>0</v>
      </c>
      <c r="AH1890" s="395">
        <v>0</v>
      </c>
      <c r="AI1890" s="395">
        <v>85</v>
      </c>
      <c r="AJ1890" s="395">
        <v>523</v>
      </c>
      <c r="AK1890" s="395">
        <v>214</v>
      </c>
      <c r="AL1890" s="395">
        <v>608</v>
      </c>
      <c r="AM1890" s="395">
        <v>0</v>
      </c>
      <c r="AN1890" s="395">
        <v>138</v>
      </c>
      <c r="AO1890" s="395">
        <v>217</v>
      </c>
      <c r="AP1890" s="395">
        <v>92</v>
      </c>
    </row>
    <row r="1891" spans="1:42">
      <c r="A1891" s="395">
        <v>16</v>
      </c>
      <c r="B1891" s="395">
        <v>84</v>
      </c>
      <c r="C1891" s="395">
        <v>2024</v>
      </c>
      <c r="D1891" s="395">
        <v>12</v>
      </c>
      <c r="E1891" s="395">
        <v>99</v>
      </c>
      <c r="F1891" s="395">
        <v>99</v>
      </c>
      <c r="G1891" s="395">
        <v>99</v>
      </c>
      <c r="H1891" s="395">
        <v>99</v>
      </c>
      <c r="I1891" s="395">
        <v>99</v>
      </c>
      <c r="J1891" s="395">
        <v>121</v>
      </c>
      <c r="K1891" s="395">
        <v>999</v>
      </c>
      <c r="L1891" s="395"/>
      <c r="M1891" s="395">
        <v>99</v>
      </c>
      <c r="N1891" s="395">
        <v>99</v>
      </c>
      <c r="O1891" s="395">
        <v>99</v>
      </c>
      <c r="P1891" s="395">
        <v>99</v>
      </c>
      <c r="Q1891" s="395">
        <v>139</v>
      </c>
      <c r="R1891" s="395">
        <v>12524</v>
      </c>
      <c r="S1891" s="395">
        <v>12419</v>
      </c>
      <c r="T1891" s="395">
        <v>5.1762216544235056</v>
      </c>
      <c r="U1891" s="395">
        <v>60.061921249698045</v>
      </c>
      <c r="V1891" s="395">
        <v>85.226521379666949</v>
      </c>
      <c r="W1891" s="395">
        <v>78.097407198647147</v>
      </c>
      <c r="X1891" s="395">
        <v>3.3535611625678707</v>
      </c>
      <c r="Y1891" s="395">
        <v>6.7071223251357415</v>
      </c>
      <c r="Z1891" s="395">
        <v>0</v>
      </c>
      <c r="AA1891" s="395">
        <v>10.030084934514274</v>
      </c>
      <c r="AB1891" s="395">
        <v>2.3300669299005503</v>
      </c>
      <c r="AC1891" s="395">
        <v>-37.453594719225691</v>
      </c>
      <c r="AD1891" s="395">
        <v>6.9516371649487398</v>
      </c>
      <c r="AE1891" s="395">
        <v>6.6583192683516081</v>
      </c>
      <c r="AF1891" s="395">
        <v>190</v>
      </c>
      <c r="AG1891" s="395">
        <v>0</v>
      </c>
      <c r="AH1891" s="395">
        <v>0</v>
      </c>
      <c r="AI1891" s="395">
        <v>114</v>
      </c>
      <c r="AJ1891" s="395">
        <v>402</v>
      </c>
      <c r="AK1891" s="395">
        <v>87</v>
      </c>
      <c r="AL1891" s="395">
        <v>549</v>
      </c>
      <c r="AM1891" s="395">
        <v>0</v>
      </c>
      <c r="AN1891" s="395">
        <v>159</v>
      </c>
      <c r="AO1891" s="395">
        <v>205</v>
      </c>
      <c r="AP1891" s="395">
        <v>89</v>
      </c>
    </row>
    <row r="1892" spans="1:42">
      <c r="A1892" s="395">
        <v>16</v>
      </c>
      <c r="B1892" s="395">
        <v>85</v>
      </c>
      <c r="C1892" s="395">
        <v>2024</v>
      </c>
      <c r="D1892" s="395">
        <v>1</v>
      </c>
      <c r="E1892" s="395">
        <v>99</v>
      </c>
      <c r="F1892" s="395">
        <v>99</v>
      </c>
      <c r="G1892" s="395">
        <v>99</v>
      </c>
      <c r="H1892" s="395">
        <v>99</v>
      </c>
      <c r="I1892" s="395">
        <v>99</v>
      </c>
      <c r="J1892" s="395">
        <v>134</v>
      </c>
      <c r="K1892" s="395">
        <v>999</v>
      </c>
      <c r="L1892" s="395"/>
      <c r="M1892" s="395">
        <v>99</v>
      </c>
      <c r="N1892" s="395">
        <v>99</v>
      </c>
      <c r="O1892" s="395">
        <v>99</v>
      </c>
      <c r="P1892" s="395">
        <v>99</v>
      </c>
      <c r="Q1892" s="395">
        <v>33</v>
      </c>
      <c r="R1892" s="395">
        <v>3884</v>
      </c>
      <c r="S1892" s="395">
        <v>3874</v>
      </c>
      <c r="T1892" s="395">
        <v>5.2136972193614843</v>
      </c>
      <c r="U1892" s="395">
        <v>60.022973670624687</v>
      </c>
      <c r="V1892" s="395">
        <v>91.645584559339682</v>
      </c>
      <c r="W1892" s="395">
        <v>84.358982963345397</v>
      </c>
      <c r="X1892" s="395">
        <v>2.3429454170957777</v>
      </c>
      <c r="Y1892" s="395">
        <v>4.6858908341915555</v>
      </c>
      <c r="Z1892" s="395">
        <v>0</v>
      </c>
      <c r="AA1892" s="395">
        <v>10.040816961982536</v>
      </c>
      <c r="AB1892" s="395">
        <v>2.6090543340739591</v>
      </c>
      <c r="AC1892" s="395">
        <v>-42.642222587865113</v>
      </c>
      <c r="AD1892" s="395">
        <v>8.7627470444905704</v>
      </c>
      <c r="AE1892" s="395">
        <v>9.0771913190499518</v>
      </c>
      <c r="AF1892" s="395">
        <v>73</v>
      </c>
      <c r="AG1892" s="395">
        <v>0</v>
      </c>
      <c r="AH1892" s="395">
        <v>0</v>
      </c>
      <c r="AI1892" s="395">
        <v>21</v>
      </c>
      <c r="AJ1892" s="395">
        <v>374</v>
      </c>
      <c r="AK1892" s="395">
        <v>165</v>
      </c>
      <c r="AL1892" s="395">
        <v>245</v>
      </c>
      <c r="AM1892" s="395">
        <v>0</v>
      </c>
      <c r="AN1892" s="395">
        <v>58</v>
      </c>
      <c r="AO1892" s="395">
        <v>19</v>
      </c>
      <c r="AP1892" s="395">
        <v>19</v>
      </c>
    </row>
    <row r="1893" spans="1:42">
      <c r="A1893" s="395">
        <v>16</v>
      </c>
      <c r="B1893" s="395">
        <v>86</v>
      </c>
      <c r="C1893" s="395">
        <v>2024</v>
      </c>
      <c r="D1893" s="395">
        <v>2</v>
      </c>
      <c r="E1893" s="395">
        <v>99</v>
      </c>
      <c r="F1893" s="395">
        <v>99</v>
      </c>
      <c r="G1893" s="395">
        <v>99</v>
      </c>
      <c r="H1893" s="395">
        <v>99</v>
      </c>
      <c r="I1893" s="395">
        <v>99</v>
      </c>
      <c r="J1893" s="395">
        <v>134</v>
      </c>
      <c r="K1893" s="395">
        <v>999</v>
      </c>
      <c r="L1893" s="395"/>
      <c r="M1893" s="395">
        <v>99</v>
      </c>
      <c r="N1893" s="395">
        <v>99</v>
      </c>
      <c r="O1893" s="395">
        <v>99</v>
      </c>
      <c r="P1893" s="395">
        <v>99</v>
      </c>
      <c r="Q1893" s="395">
        <v>34</v>
      </c>
      <c r="R1893" s="395">
        <v>2993</v>
      </c>
      <c r="S1893" s="395">
        <v>2976</v>
      </c>
      <c r="T1893" s="395">
        <v>4.0046775810223876</v>
      </c>
      <c r="U1893" s="395">
        <v>60.601814516129025</v>
      </c>
      <c r="V1893" s="395">
        <v>88.161485455329284</v>
      </c>
      <c r="W1893" s="395">
        <v>80.941901881720554</v>
      </c>
      <c r="X1893" s="395">
        <v>1.1693952555963916</v>
      </c>
      <c r="Y1893" s="395">
        <v>2.3387905111927831</v>
      </c>
      <c r="Z1893" s="395">
        <v>0</v>
      </c>
      <c r="AA1893" s="395">
        <v>10.073822352317688</v>
      </c>
      <c r="AB1893" s="395">
        <v>2.7999586091418607</v>
      </c>
      <c r="AC1893" s="395">
        <v>-46.162099612810735</v>
      </c>
      <c r="AD1893" s="395">
        <v>6.7525494088981137</v>
      </c>
      <c r="AE1893" s="395">
        <v>6.690627775458232</v>
      </c>
      <c r="AF1893" s="395">
        <v>85</v>
      </c>
      <c r="AG1893" s="395">
        <v>0</v>
      </c>
      <c r="AH1893" s="395">
        <v>0</v>
      </c>
      <c r="AI1893" s="395">
        <v>8</v>
      </c>
      <c r="AJ1893" s="395">
        <v>500</v>
      </c>
      <c r="AK1893" s="395">
        <v>209</v>
      </c>
      <c r="AL1893" s="395">
        <v>299</v>
      </c>
      <c r="AM1893" s="395">
        <v>0</v>
      </c>
      <c r="AN1893" s="395">
        <v>107</v>
      </c>
      <c r="AO1893" s="395">
        <v>33</v>
      </c>
      <c r="AP1893" s="395">
        <v>21</v>
      </c>
    </row>
    <row r="1894" spans="1:42">
      <c r="A1894" s="395">
        <v>16</v>
      </c>
      <c r="B1894" s="395">
        <v>87</v>
      </c>
      <c r="C1894" s="395">
        <v>2024</v>
      </c>
      <c r="D1894" s="395">
        <v>3</v>
      </c>
      <c r="E1894" s="395">
        <v>99</v>
      </c>
      <c r="F1894" s="395">
        <v>99</v>
      </c>
      <c r="G1894" s="395">
        <v>99</v>
      </c>
      <c r="H1894" s="395">
        <v>99</v>
      </c>
      <c r="I1894" s="395">
        <v>99</v>
      </c>
      <c r="J1894" s="395">
        <v>134</v>
      </c>
      <c r="K1894" s="395">
        <v>999</v>
      </c>
      <c r="L1894" s="395"/>
      <c r="M1894" s="395">
        <v>99</v>
      </c>
      <c r="N1894" s="395">
        <v>99</v>
      </c>
      <c r="O1894" s="395">
        <v>99</v>
      </c>
      <c r="P1894" s="395">
        <v>99</v>
      </c>
      <c r="Q1894" s="395">
        <v>37</v>
      </c>
      <c r="R1894" s="395">
        <v>3015</v>
      </c>
      <c r="S1894" s="395">
        <v>2993</v>
      </c>
      <c r="T1894" s="395">
        <v>4.1641791044776122</v>
      </c>
      <c r="U1894" s="395">
        <v>60.604744403608422</v>
      </c>
      <c r="V1894" s="395">
        <v>87.91647828320265</v>
      </c>
      <c r="W1894" s="395">
        <v>80.692849983294309</v>
      </c>
      <c r="X1894" s="395">
        <v>3.8142620232172488</v>
      </c>
      <c r="Y1894" s="395">
        <v>7.6285240464344977</v>
      </c>
      <c r="Z1894" s="395">
        <v>0</v>
      </c>
      <c r="AA1894" s="395">
        <v>9.5920532976510238</v>
      </c>
      <c r="AB1894" s="395">
        <v>2.5027490818588256</v>
      </c>
      <c r="AC1894" s="395">
        <v>-39.049251883861075</v>
      </c>
      <c r="AD1894" s="395">
        <v>6.8021839184189163</v>
      </c>
      <c r="AE1894" s="395">
        <v>6.7081429513887985</v>
      </c>
      <c r="AF1894" s="395">
        <v>79</v>
      </c>
      <c r="AG1894" s="395">
        <v>0</v>
      </c>
      <c r="AH1894" s="395">
        <v>0</v>
      </c>
      <c r="AI1894" s="395">
        <v>20</v>
      </c>
      <c r="AJ1894" s="395">
        <v>272</v>
      </c>
      <c r="AK1894" s="395">
        <v>61</v>
      </c>
      <c r="AL1894" s="395">
        <v>186</v>
      </c>
      <c r="AM1894" s="395">
        <v>0</v>
      </c>
      <c r="AN1894" s="395">
        <v>119</v>
      </c>
      <c r="AO1894" s="395">
        <v>13</v>
      </c>
      <c r="AP1894" s="395">
        <v>23</v>
      </c>
    </row>
    <row r="1895" spans="1:42">
      <c r="A1895" s="395">
        <v>16</v>
      </c>
      <c r="B1895" s="395">
        <v>88</v>
      </c>
      <c r="C1895" s="395">
        <v>2024</v>
      </c>
      <c r="D1895" s="395">
        <v>4</v>
      </c>
      <c r="E1895" s="395">
        <v>99</v>
      </c>
      <c r="F1895" s="395">
        <v>99</v>
      </c>
      <c r="G1895" s="395">
        <v>99</v>
      </c>
      <c r="H1895" s="395">
        <v>99</v>
      </c>
      <c r="I1895" s="395">
        <v>99</v>
      </c>
      <c r="J1895" s="395">
        <v>134</v>
      </c>
      <c r="K1895" s="395">
        <v>999</v>
      </c>
      <c r="L1895" s="395"/>
      <c r="M1895" s="395">
        <v>99</v>
      </c>
      <c r="N1895" s="395">
        <v>99</v>
      </c>
      <c r="O1895" s="395">
        <v>99</v>
      </c>
      <c r="P1895" s="395">
        <v>99</v>
      </c>
      <c r="Q1895" s="395">
        <v>39</v>
      </c>
      <c r="R1895" s="395">
        <v>4454</v>
      </c>
      <c r="S1895" s="395">
        <v>4443</v>
      </c>
      <c r="T1895" s="395">
        <v>4.2878311629995514</v>
      </c>
      <c r="U1895" s="395">
        <v>60.491334683772223</v>
      </c>
      <c r="V1895" s="395">
        <v>88.644852372254022</v>
      </c>
      <c r="W1895" s="395">
        <v>81.626266036461814</v>
      </c>
      <c r="X1895" s="395">
        <v>6.7355186349348894E-2</v>
      </c>
      <c r="Y1895" s="395">
        <v>0.13471037269869779</v>
      </c>
      <c r="Z1895" s="395">
        <v>0</v>
      </c>
      <c r="AA1895" s="395">
        <v>9.4135748561220094</v>
      </c>
      <c r="AB1895" s="395">
        <v>2.7012895439750646</v>
      </c>
      <c r="AC1895" s="395">
        <v>-36.299340805241577</v>
      </c>
      <c r="AD1895" s="395">
        <v>10.048732063893148</v>
      </c>
      <c r="AE1895" s="395">
        <v>10.073184326756188</v>
      </c>
      <c r="AF1895" s="395">
        <v>114</v>
      </c>
      <c r="AG1895" s="395">
        <v>0</v>
      </c>
      <c r="AH1895" s="395">
        <v>0</v>
      </c>
      <c r="AI1895" s="395">
        <v>28</v>
      </c>
      <c r="AJ1895" s="395">
        <v>523</v>
      </c>
      <c r="AK1895" s="395">
        <v>180</v>
      </c>
      <c r="AL1895" s="395">
        <v>242</v>
      </c>
      <c r="AM1895" s="395">
        <v>0</v>
      </c>
      <c r="AN1895" s="395">
        <v>139</v>
      </c>
      <c r="AO1895" s="395">
        <v>45</v>
      </c>
      <c r="AP1895" s="395">
        <v>25</v>
      </c>
    </row>
    <row r="1896" spans="1:42">
      <c r="A1896" s="395">
        <v>16</v>
      </c>
      <c r="B1896" s="395">
        <v>89</v>
      </c>
      <c r="C1896" s="395">
        <v>2024</v>
      </c>
      <c r="D1896" s="395">
        <v>5</v>
      </c>
      <c r="E1896" s="395">
        <v>99</v>
      </c>
      <c r="F1896" s="395">
        <v>99</v>
      </c>
      <c r="G1896" s="395">
        <v>99</v>
      </c>
      <c r="H1896" s="395">
        <v>99</v>
      </c>
      <c r="I1896" s="395">
        <v>99</v>
      </c>
      <c r="J1896" s="395">
        <v>134</v>
      </c>
      <c r="K1896" s="395">
        <v>999</v>
      </c>
      <c r="L1896" s="395"/>
      <c r="M1896" s="395">
        <v>99</v>
      </c>
      <c r="N1896" s="395">
        <v>99</v>
      </c>
      <c r="O1896" s="395">
        <v>99</v>
      </c>
      <c r="P1896" s="395">
        <v>99</v>
      </c>
      <c r="Q1896" s="395">
        <v>40</v>
      </c>
      <c r="R1896" s="395">
        <v>3431</v>
      </c>
      <c r="S1896" s="395">
        <v>3415</v>
      </c>
      <c r="T1896" s="395">
        <v>4.3127368114252391</v>
      </c>
      <c r="U1896" s="395">
        <v>60.509224011713037</v>
      </c>
      <c r="V1896" s="395">
        <v>87.987671495806751</v>
      </c>
      <c r="W1896" s="395">
        <v>80.87282576866761</v>
      </c>
      <c r="X1896" s="395">
        <v>3.1769163509181002</v>
      </c>
      <c r="Y1896" s="395">
        <v>6.3538327018362004</v>
      </c>
      <c r="Z1896" s="395">
        <v>0</v>
      </c>
      <c r="AA1896" s="395">
        <v>9.2777268861049436</v>
      </c>
      <c r="AB1896" s="395">
        <v>2.3812013555442704</v>
      </c>
      <c r="AC1896" s="395">
        <v>-34.641881339455843</v>
      </c>
      <c r="AD1896" s="395">
        <v>7.7407273711758897</v>
      </c>
      <c r="AE1896" s="395">
        <v>7.671033220950302</v>
      </c>
      <c r="AF1896" s="395">
        <v>60</v>
      </c>
      <c r="AG1896" s="395">
        <v>0</v>
      </c>
      <c r="AH1896" s="395">
        <v>0</v>
      </c>
      <c r="AI1896" s="395">
        <v>11</v>
      </c>
      <c r="AJ1896" s="395">
        <v>321</v>
      </c>
      <c r="AK1896" s="395">
        <v>92</v>
      </c>
      <c r="AL1896" s="395">
        <v>236</v>
      </c>
      <c r="AM1896" s="395">
        <v>0</v>
      </c>
      <c r="AN1896" s="395">
        <v>94</v>
      </c>
      <c r="AO1896" s="395">
        <v>11</v>
      </c>
      <c r="AP1896" s="395">
        <v>29</v>
      </c>
    </row>
    <row r="1897" spans="1:42">
      <c r="A1897" s="395">
        <v>16</v>
      </c>
      <c r="B1897" s="395">
        <v>90</v>
      </c>
      <c r="C1897" s="395">
        <v>2024</v>
      </c>
      <c r="D1897" s="395">
        <v>6</v>
      </c>
      <c r="E1897" s="395">
        <v>99</v>
      </c>
      <c r="F1897" s="395">
        <v>99</v>
      </c>
      <c r="G1897" s="395">
        <v>99</v>
      </c>
      <c r="H1897" s="395">
        <v>99</v>
      </c>
      <c r="I1897" s="395">
        <v>99</v>
      </c>
      <c r="J1897" s="395">
        <v>134</v>
      </c>
      <c r="K1897" s="395">
        <v>999</v>
      </c>
      <c r="L1897" s="395"/>
      <c r="M1897" s="395">
        <v>99</v>
      </c>
      <c r="N1897" s="395">
        <v>99</v>
      </c>
      <c r="O1897" s="395">
        <v>99</v>
      </c>
      <c r="P1897" s="395">
        <v>99</v>
      </c>
      <c r="Q1897" s="395">
        <v>39</v>
      </c>
      <c r="R1897" s="395">
        <v>3133</v>
      </c>
      <c r="S1897" s="395">
        <v>3120</v>
      </c>
      <c r="T1897" s="395">
        <v>5.031918289179699</v>
      </c>
      <c r="U1897" s="395">
        <v>60.092628205128207</v>
      </c>
      <c r="V1897" s="395">
        <v>85.955600466705619</v>
      </c>
      <c r="W1897" s="395">
        <v>79.005128205128301</v>
      </c>
      <c r="X1897" s="395">
        <v>2.6172997127353974</v>
      </c>
      <c r="Y1897" s="395">
        <v>5.2345994254707948</v>
      </c>
      <c r="Z1897" s="395">
        <v>0</v>
      </c>
      <c r="AA1897" s="395">
        <v>9.7364372786448623</v>
      </c>
      <c r="AB1897" s="395">
        <v>2.4716488870271833</v>
      </c>
      <c r="AC1897" s="395">
        <v>-32.110853067404328</v>
      </c>
      <c r="AD1897" s="395">
        <v>7.068405378575938</v>
      </c>
      <c r="AE1897" s="395">
        <v>6.8465283954721201</v>
      </c>
      <c r="AF1897" s="395">
        <v>58</v>
      </c>
      <c r="AG1897" s="395">
        <v>0</v>
      </c>
      <c r="AH1897" s="395">
        <v>0</v>
      </c>
      <c r="AI1897" s="395">
        <v>14</v>
      </c>
      <c r="AJ1897" s="395">
        <v>401</v>
      </c>
      <c r="AK1897" s="395">
        <v>187</v>
      </c>
      <c r="AL1897" s="395">
        <v>240</v>
      </c>
      <c r="AM1897" s="395">
        <v>0</v>
      </c>
      <c r="AN1897" s="395">
        <v>51</v>
      </c>
      <c r="AO1897" s="395">
        <v>14</v>
      </c>
      <c r="AP1897" s="395">
        <v>23</v>
      </c>
    </row>
    <row r="1898" spans="1:42">
      <c r="A1898" s="395">
        <v>16</v>
      </c>
      <c r="B1898" s="395">
        <v>91</v>
      </c>
      <c r="C1898" s="395">
        <v>2024</v>
      </c>
      <c r="D1898" s="395">
        <v>7</v>
      </c>
      <c r="E1898" s="395">
        <v>99</v>
      </c>
      <c r="F1898" s="395">
        <v>99</v>
      </c>
      <c r="G1898" s="395">
        <v>99</v>
      </c>
      <c r="H1898" s="395">
        <v>99</v>
      </c>
      <c r="I1898" s="395">
        <v>99</v>
      </c>
      <c r="J1898" s="395">
        <v>134</v>
      </c>
      <c r="K1898" s="395">
        <v>999</v>
      </c>
      <c r="L1898" s="395"/>
      <c r="M1898" s="395">
        <v>99</v>
      </c>
      <c r="N1898" s="395">
        <v>99</v>
      </c>
      <c r="O1898" s="395">
        <v>99</v>
      </c>
      <c r="P1898" s="395">
        <v>99</v>
      </c>
      <c r="Q1898" s="395">
        <v>46</v>
      </c>
      <c r="R1898" s="395">
        <v>4511</v>
      </c>
      <c r="S1898" s="395">
        <v>4505</v>
      </c>
      <c r="T1898" s="395">
        <v>4.015295943249833</v>
      </c>
      <c r="U1898" s="395">
        <v>60.628856825749182</v>
      </c>
      <c r="V1898" s="395">
        <v>87.608784268833318</v>
      </c>
      <c r="W1898" s="395">
        <v>80.77007769145402</v>
      </c>
      <c r="X1898" s="395">
        <v>2.54932387497229</v>
      </c>
      <c r="Y1898" s="395">
        <v>5.0986477499445799</v>
      </c>
      <c r="Z1898" s="395">
        <v>0</v>
      </c>
      <c r="AA1898" s="395">
        <v>9.3635995155393132</v>
      </c>
      <c r="AB1898" s="395">
        <v>2.3251483602923484</v>
      </c>
      <c r="AC1898" s="395">
        <v>-33.923867890498187</v>
      </c>
      <c r="AD1898" s="395">
        <v>10.177330565833408</v>
      </c>
      <c r="AE1898" s="395">
        <v>10.10661759232493</v>
      </c>
      <c r="AF1898" s="395">
        <v>55</v>
      </c>
      <c r="AG1898" s="395">
        <v>0</v>
      </c>
      <c r="AH1898" s="395">
        <v>0</v>
      </c>
      <c r="AI1898" s="395">
        <v>6</v>
      </c>
      <c r="AJ1898" s="395">
        <v>330</v>
      </c>
      <c r="AK1898" s="395">
        <v>145</v>
      </c>
      <c r="AL1898" s="395">
        <v>440</v>
      </c>
      <c r="AM1898" s="395">
        <v>1</v>
      </c>
      <c r="AN1898" s="395">
        <v>35</v>
      </c>
      <c r="AO1898" s="395">
        <v>6</v>
      </c>
      <c r="AP1898" s="395">
        <v>26</v>
      </c>
    </row>
    <row r="1899" spans="1:42">
      <c r="A1899" s="395">
        <v>16</v>
      </c>
      <c r="B1899" s="395">
        <v>92</v>
      </c>
      <c r="C1899" s="395">
        <v>2024</v>
      </c>
      <c r="D1899" s="395">
        <v>8</v>
      </c>
      <c r="E1899" s="395">
        <v>99</v>
      </c>
      <c r="F1899" s="395">
        <v>99</v>
      </c>
      <c r="G1899" s="395">
        <v>99</v>
      </c>
      <c r="H1899" s="395">
        <v>99</v>
      </c>
      <c r="I1899" s="395">
        <v>99</v>
      </c>
      <c r="J1899" s="395">
        <v>134</v>
      </c>
      <c r="K1899" s="395">
        <v>999</v>
      </c>
      <c r="L1899" s="395"/>
      <c r="M1899" s="395">
        <v>99</v>
      </c>
      <c r="N1899" s="395">
        <v>99</v>
      </c>
      <c r="O1899" s="395">
        <v>99</v>
      </c>
      <c r="P1899" s="395">
        <v>99</v>
      </c>
      <c r="Q1899" s="395">
        <v>42</v>
      </c>
      <c r="R1899" s="395">
        <v>4186</v>
      </c>
      <c r="S1899" s="395">
        <v>4170</v>
      </c>
      <c r="T1899" s="395">
        <v>5.3203535594839924</v>
      </c>
      <c r="U1899" s="395">
        <v>60.050119904076759</v>
      </c>
      <c r="V1899" s="395">
        <v>89.482372931557308</v>
      </c>
      <c r="W1899" s="395">
        <v>82.413429256594725</v>
      </c>
      <c r="X1899" s="395">
        <v>1.9589106545628283</v>
      </c>
      <c r="Y1899" s="395">
        <v>3.9178213091256566</v>
      </c>
      <c r="Z1899" s="395">
        <v>0</v>
      </c>
      <c r="AA1899" s="395">
        <v>10.009535597044064</v>
      </c>
      <c r="AB1899" s="395">
        <v>2.5112946272884402</v>
      </c>
      <c r="AC1899" s="395">
        <v>-37.157978652759837</v>
      </c>
      <c r="AD1899" s="395">
        <v>9.4440934933670224</v>
      </c>
      <c r="AE1899" s="395">
        <v>9.5454098017879776</v>
      </c>
      <c r="AF1899" s="395">
        <v>60</v>
      </c>
      <c r="AG1899" s="395">
        <v>0</v>
      </c>
      <c r="AH1899" s="395">
        <v>0</v>
      </c>
      <c r="AI1899" s="395">
        <v>15</v>
      </c>
      <c r="AJ1899" s="395">
        <v>514</v>
      </c>
      <c r="AK1899" s="395">
        <v>143</v>
      </c>
      <c r="AL1899" s="395">
        <v>457</v>
      </c>
      <c r="AM1899" s="395">
        <v>0</v>
      </c>
      <c r="AN1899" s="395">
        <v>44</v>
      </c>
      <c r="AO1899" s="395">
        <v>7</v>
      </c>
      <c r="AP1899" s="395">
        <v>22</v>
      </c>
    </row>
    <row r="1900" spans="1:42">
      <c r="A1900" s="395">
        <v>16</v>
      </c>
      <c r="B1900" s="395">
        <v>93</v>
      </c>
      <c r="C1900" s="395">
        <v>2024</v>
      </c>
      <c r="D1900" s="395">
        <v>9</v>
      </c>
      <c r="E1900" s="395">
        <v>99</v>
      </c>
      <c r="F1900" s="395">
        <v>99</v>
      </c>
      <c r="G1900" s="395">
        <v>99</v>
      </c>
      <c r="H1900" s="395">
        <v>99</v>
      </c>
      <c r="I1900" s="395">
        <v>99</v>
      </c>
      <c r="J1900" s="395">
        <v>134</v>
      </c>
      <c r="K1900" s="395">
        <v>999</v>
      </c>
      <c r="L1900" s="395"/>
      <c r="M1900" s="395">
        <v>99</v>
      </c>
      <c r="N1900" s="395">
        <v>99</v>
      </c>
      <c r="O1900" s="395">
        <v>99</v>
      </c>
      <c r="P1900" s="395">
        <v>99</v>
      </c>
      <c r="Q1900" s="395">
        <v>45</v>
      </c>
      <c r="R1900" s="395">
        <v>3253</v>
      </c>
      <c r="S1900" s="395">
        <v>3247</v>
      </c>
      <c r="T1900" s="395">
        <v>4.0857669843221629</v>
      </c>
      <c r="U1900" s="395">
        <v>60.520172466892518</v>
      </c>
      <c r="V1900" s="395">
        <v>86.368281947733507</v>
      </c>
      <c r="W1900" s="395">
        <v>79.593871265784017</v>
      </c>
      <c r="X1900" s="395">
        <v>0.95296649246849108</v>
      </c>
      <c r="Y1900" s="395">
        <v>1.9059329849369819</v>
      </c>
      <c r="Z1900" s="395">
        <v>0</v>
      </c>
      <c r="AA1900" s="395">
        <v>10.169471092289564</v>
      </c>
      <c r="AB1900" s="395">
        <v>2.3431011056547697</v>
      </c>
      <c r="AC1900" s="395">
        <v>-36.440490949823641</v>
      </c>
      <c r="AD1900" s="395">
        <v>7.3391390668712191</v>
      </c>
      <c r="AE1900" s="395">
        <v>7.1783140457156867</v>
      </c>
      <c r="AF1900" s="395">
        <v>54</v>
      </c>
      <c r="AG1900" s="395">
        <v>0</v>
      </c>
      <c r="AH1900" s="395">
        <v>0</v>
      </c>
      <c r="AI1900" s="395">
        <v>7</v>
      </c>
      <c r="AJ1900" s="395">
        <v>298</v>
      </c>
      <c r="AK1900" s="395">
        <v>118</v>
      </c>
      <c r="AL1900" s="395">
        <v>513</v>
      </c>
      <c r="AM1900" s="395">
        <v>0</v>
      </c>
      <c r="AN1900" s="395">
        <v>35</v>
      </c>
      <c r="AO1900" s="395">
        <v>7</v>
      </c>
      <c r="AP1900" s="395">
        <v>23</v>
      </c>
    </row>
    <row r="1901" spans="1:42">
      <c r="A1901" s="395">
        <v>16</v>
      </c>
      <c r="B1901" s="395">
        <v>94</v>
      </c>
      <c r="C1901" s="395">
        <v>2024</v>
      </c>
      <c r="D1901" s="395">
        <v>10</v>
      </c>
      <c r="E1901" s="395">
        <v>99</v>
      </c>
      <c r="F1901" s="395">
        <v>99</v>
      </c>
      <c r="G1901" s="395">
        <v>99</v>
      </c>
      <c r="H1901" s="395">
        <v>99</v>
      </c>
      <c r="I1901" s="395">
        <v>99</v>
      </c>
      <c r="J1901" s="395">
        <v>134</v>
      </c>
      <c r="K1901" s="395">
        <v>999</v>
      </c>
      <c r="L1901" s="395"/>
      <c r="M1901" s="395">
        <v>99</v>
      </c>
      <c r="N1901" s="395">
        <v>99</v>
      </c>
      <c r="O1901" s="395">
        <v>99</v>
      </c>
      <c r="P1901" s="395">
        <v>99</v>
      </c>
      <c r="Q1901" s="395">
        <v>50</v>
      </c>
      <c r="R1901" s="395">
        <v>3284</v>
      </c>
      <c r="S1901" s="395">
        <v>3277</v>
      </c>
      <c r="T1901" s="395">
        <v>5.4177831912302068</v>
      </c>
      <c r="U1901" s="395">
        <v>59.935306682941693</v>
      </c>
      <c r="V1901" s="395">
        <v>91.40471806685774</v>
      </c>
      <c r="W1901" s="395">
        <v>84.216325907842688</v>
      </c>
      <c r="X1901" s="395">
        <v>3.1364190012180275</v>
      </c>
      <c r="Y1901" s="395">
        <v>6.272838002436055</v>
      </c>
      <c r="Z1901" s="395">
        <v>0</v>
      </c>
      <c r="AA1901" s="395">
        <v>9.7552658106088472</v>
      </c>
      <c r="AB1901" s="395">
        <v>2.5782999165739984</v>
      </c>
      <c r="AC1901" s="395">
        <v>-38.169319156755869</v>
      </c>
      <c r="AD1901" s="395">
        <v>7.4090786030141693</v>
      </c>
      <c r="AE1901" s="395">
        <v>7.6653725916216606</v>
      </c>
      <c r="AF1901" s="395">
        <v>40</v>
      </c>
      <c r="AG1901" s="395">
        <v>1</v>
      </c>
      <c r="AH1901" s="395">
        <v>0</v>
      </c>
      <c r="AI1901" s="395">
        <v>7</v>
      </c>
      <c r="AJ1901" s="395">
        <v>231</v>
      </c>
      <c r="AK1901" s="395">
        <v>44</v>
      </c>
      <c r="AL1901" s="395">
        <v>363</v>
      </c>
      <c r="AM1901" s="395">
        <v>0</v>
      </c>
      <c r="AN1901" s="395">
        <v>29</v>
      </c>
      <c r="AO1901" s="395">
        <v>4</v>
      </c>
      <c r="AP1901" s="395">
        <v>25</v>
      </c>
    </row>
    <row r="1902" spans="1:42">
      <c r="A1902" s="395">
        <v>16</v>
      </c>
      <c r="B1902" s="395">
        <v>95</v>
      </c>
      <c r="C1902" s="395">
        <v>2024</v>
      </c>
      <c r="D1902" s="395">
        <v>11</v>
      </c>
      <c r="E1902" s="395">
        <v>99</v>
      </c>
      <c r="F1902" s="395">
        <v>99</v>
      </c>
      <c r="G1902" s="395">
        <v>99</v>
      </c>
      <c r="H1902" s="395">
        <v>99</v>
      </c>
      <c r="I1902" s="395">
        <v>99</v>
      </c>
      <c r="J1902" s="395">
        <v>134</v>
      </c>
      <c r="K1902" s="395">
        <v>999</v>
      </c>
      <c r="L1902" s="395"/>
      <c r="M1902" s="395">
        <v>99</v>
      </c>
      <c r="N1902" s="395">
        <v>99</v>
      </c>
      <c r="O1902" s="395">
        <v>99</v>
      </c>
      <c r="P1902" s="395">
        <v>99</v>
      </c>
      <c r="Q1902" s="395">
        <v>55</v>
      </c>
      <c r="R1902" s="395">
        <v>4533</v>
      </c>
      <c r="S1902" s="395">
        <v>4518</v>
      </c>
      <c r="T1902" s="395">
        <v>4.8722700198544011</v>
      </c>
      <c r="U1902" s="395">
        <v>60.25365205843292</v>
      </c>
      <c r="V1902" s="395">
        <v>89.165404111254688</v>
      </c>
      <c r="W1902" s="395">
        <v>82.040969455511316</v>
      </c>
      <c r="X1902" s="395">
        <v>4.4120891242003087E-2</v>
      </c>
      <c r="Y1902" s="395">
        <v>8.8241782484006173E-2</v>
      </c>
      <c r="Z1902" s="395">
        <v>0</v>
      </c>
      <c r="AA1902" s="395">
        <v>9.2172563511203389</v>
      </c>
      <c r="AB1902" s="395">
        <v>2.5054749585310128</v>
      </c>
      <c r="AC1902" s="395">
        <v>-36.904631354749178</v>
      </c>
      <c r="AD1902" s="395">
        <v>10.226965075354212</v>
      </c>
      <c r="AE1902" s="395">
        <v>10.295265425187139</v>
      </c>
      <c r="AF1902" s="395">
        <v>92</v>
      </c>
      <c r="AG1902" s="395">
        <v>0</v>
      </c>
      <c r="AH1902" s="395">
        <v>0</v>
      </c>
      <c r="AI1902" s="395">
        <v>12</v>
      </c>
      <c r="AJ1902" s="395">
        <v>412</v>
      </c>
      <c r="AK1902" s="395">
        <v>77</v>
      </c>
      <c r="AL1902" s="395">
        <v>254</v>
      </c>
      <c r="AM1902" s="395">
        <v>1</v>
      </c>
      <c r="AN1902" s="395">
        <v>104</v>
      </c>
      <c r="AO1902" s="395">
        <v>43</v>
      </c>
      <c r="AP1902" s="395">
        <v>28</v>
      </c>
    </row>
    <row r="1903" spans="1:42">
      <c r="A1903" s="395">
        <v>16</v>
      </c>
      <c r="B1903" s="395">
        <v>96</v>
      </c>
      <c r="C1903" s="395">
        <v>2024</v>
      </c>
      <c r="D1903" s="395">
        <v>12</v>
      </c>
      <c r="E1903" s="395">
        <v>99</v>
      </c>
      <c r="F1903" s="395">
        <v>99</v>
      </c>
      <c r="G1903" s="395">
        <v>99</v>
      </c>
      <c r="H1903" s="395">
        <v>99</v>
      </c>
      <c r="I1903" s="395">
        <v>99</v>
      </c>
      <c r="J1903" s="395">
        <v>134</v>
      </c>
      <c r="K1903" s="395">
        <v>999</v>
      </c>
      <c r="L1903" s="395"/>
      <c r="M1903" s="395">
        <v>99</v>
      </c>
      <c r="N1903" s="395">
        <v>99</v>
      </c>
      <c r="O1903" s="395">
        <v>99</v>
      </c>
      <c r="P1903" s="395">
        <v>99</v>
      </c>
      <c r="Q1903" s="395">
        <v>41</v>
      </c>
      <c r="R1903" s="395">
        <v>3647</v>
      </c>
      <c r="S1903" s="395">
        <v>3632</v>
      </c>
      <c r="T1903" s="395">
        <v>4.2673430216616399</v>
      </c>
      <c r="U1903" s="395">
        <v>60.54983480176211</v>
      </c>
      <c r="V1903" s="395">
        <v>87.710778394528603</v>
      </c>
      <c r="W1903" s="395">
        <v>80.712610132158389</v>
      </c>
      <c r="X1903" s="395">
        <v>2.9887578831916639</v>
      </c>
      <c r="Y1903" s="395">
        <v>5.9775157663833278</v>
      </c>
      <c r="Z1903" s="395">
        <v>0</v>
      </c>
      <c r="AA1903" s="395">
        <v>9.6347975258156122</v>
      </c>
      <c r="AB1903" s="395">
        <v>2.3632755993773298</v>
      </c>
      <c r="AC1903" s="395">
        <v>-38.085463973870226</v>
      </c>
      <c r="AD1903" s="395">
        <v>8.2280480101073916</v>
      </c>
      <c r="AE1903" s="395">
        <v>8.1423125542870238</v>
      </c>
      <c r="AF1903" s="395">
        <v>46</v>
      </c>
      <c r="AG1903" s="395">
        <v>0</v>
      </c>
      <c r="AH1903" s="395">
        <v>0</v>
      </c>
      <c r="AI1903" s="395">
        <v>4</v>
      </c>
      <c r="AJ1903" s="395">
        <v>397</v>
      </c>
      <c r="AK1903" s="395">
        <v>108</v>
      </c>
      <c r="AL1903" s="395">
        <v>213</v>
      </c>
      <c r="AM1903" s="395">
        <v>0</v>
      </c>
      <c r="AN1903" s="395">
        <v>47</v>
      </c>
      <c r="AO1903" s="395">
        <v>36</v>
      </c>
      <c r="AP1903" s="395">
        <v>25</v>
      </c>
    </row>
    <row r="1904" spans="1:42">
      <c r="A1904" s="395">
        <v>16</v>
      </c>
      <c r="B1904" s="395">
        <v>97</v>
      </c>
      <c r="C1904" s="395">
        <v>2024</v>
      </c>
      <c r="D1904" s="395">
        <v>1</v>
      </c>
      <c r="E1904" s="395">
        <v>99</v>
      </c>
      <c r="F1904" s="395">
        <v>99</v>
      </c>
      <c r="G1904" s="395">
        <v>99</v>
      </c>
      <c r="H1904" s="395">
        <v>99</v>
      </c>
      <c r="I1904" s="395">
        <v>99</v>
      </c>
      <c r="J1904" s="395">
        <v>141</v>
      </c>
      <c r="K1904" s="395">
        <v>999</v>
      </c>
      <c r="L1904" s="395"/>
      <c r="M1904" s="395">
        <v>99</v>
      </c>
      <c r="N1904" s="395">
        <v>99</v>
      </c>
      <c r="O1904" s="395">
        <v>99</v>
      </c>
      <c r="P1904" s="395">
        <v>99</v>
      </c>
      <c r="Q1904" s="395">
        <v>38</v>
      </c>
      <c r="R1904" s="395">
        <v>3855</v>
      </c>
      <c r="S1904" s="395">
        <v>3679</v>
      </c>
      <c r="T1904" s="395">
        <v>4.754863813229572</v>
      </c>
      <c r="U1904" s="395">
        <v>60.336776297907051</v>
      </c>
      <c r="V1904" s="395">
        <v>90.203895083129822</v>
      </c>
      <c r="W1904" s="395">
        <v>82.10633324272905</v>
      </c>
      <c r="X1904" s="395">
        <v>0</v>
      </c>
      <c r="Y1904" s="395">
        <v>0</v>
      </c>
      <c r="Z1904" s="395">
        <v>0</v>
      </c>
      <c r="AA1904" s="395">
        <v>9.7696453198306568</v>
      </c>
      <c r="AB1904" s="395">
        <v>2.5131204588278431</v>
      </c>
      <c r="AC1904" s="395">
        <v>-44.368294840382099</v>
      </c>
      <c r="AD1904" s="395">
        <v>8.0310826857773776</v>
      </c>
      <c r="AE1904" s="395">
        <v>7.809211212254576</v>
      </c>
      <c r="AF1904" s="395">
        <v>45</v>
      </c>
      <c r="AG1904" s="395">
        <v>0</v>
      </c>
      <c r="AH1904" s="395">
        <v>0</v>
      </c>
      <c r="AI1904" s="395">
        <v>10</v>
      </c>
      <c r="AJ1904" s="395">
        <v>89</v>
      </c>
      <c r="AK1904" s="395">
        <v>31</v>
      </c>
      <c r="AL1904" s="395">
        <v>554</v>
      </c>
      <c r="AM1904" s="395">
        <v>0</v>
      </c>
      <c r="AN1904" s="395">
        <v>127</v>
      </c>
      <c r="AO1904" s="395">
        <v>35</v>
      </c>
      <c r="AP1904" s="395">
        <v>19</v>
      </c>
    </row>
    <row r="1905" spans="1:42">
      <c r="A1905" s="395">
        <v>16</v>
      </c>
      <c r="B1905" s="395">
        <v>98</v>
      </c>
      <c r="C1905" s="395">
        <v>2024</v>
      </c>
      <c r="D1905" s="395">
        <v>2</v>
      </c>
      <c r="E1905" s="395">
        <v>99</v>
      </c>
      <c r="F1905" s="395">
        <v>99</v>
      </c>
      <c r="G1905" s="395">
        <v>99</v>
      </c>
      <c r="H1905" s="395">
        <v>99</v>
      </c>
      <c r="I1905" s="395">
        <v>99</v>
      </c>
      <c r="J1905" s="395">
        <v>141</v>
      </c>
      <c r="K1905" s="395">
        <v>999</v>
      </c>
      <c r="L1905" s="395"/>
      <c r="M1905" s="395">
        <v>99</v>
      </c>
      <c r="N1905" s="395">
        <v>99</v>
      </c>
      <c r="O1905" s="395">
        <v>99</v>
      </c>
      <c r="P1905" s="395">
        <v>99</v>
      </c>
      <c r="Q1905" s="395">
        <v>41</v>
      </c>
      <c r="R1905" s="395">
        <v>4412</v>
      </c>
      <c r="S1905" s="395">
        <v>4280</v>
      </c>
      <c r="T1905" s="395">
        <v>3.7749320036264735</v>
      </c>
      <c r="U1905" s="395">
        <v>60.644859813084118</v>
      </c>
      <c r="V1905" s="395">
        <v>91.460748676096799</v>
      </c>
      <c r="W1905" s="395">
        <v>83.662640186915993</v>
      </c>
      <c r="X1905" s="395">
        <v>0</v>
      </c>
      <c r="Y1905" s="395">
        <v>0</v>
      </c>
      <c r="Z1905" s="395">
        <v>0</v>
      </c>
      <c r="AA1905" s="395">
        <v>7.9953037641932143</v>
      </c>
      <c r="AB1905" s="395">
        <v>2.3506902404434769</v>
      </c>
      <c r="AC1905" s="395">
        <v>-25.832654653866101</v>
      </c>
      <c r="AD1905" s="395">
        <v>9.1914751776004664</v>
      </c>
      <c r="AE1905" s="395">
        <v>9.2571235165994814</v>
      </c>
      <c r="AF1905" s="395">
        <v>42</v>
      </c>
      <c r="AG1905" s="395">
        <v>0</v>
      </c>
      <c r="AH1905" s="395">
        <v>0</v>
      </c>
      <c r="AI1905" s="395">
        <v>12</v>
      </c>
      <c r="AJ1905" s="395">
        <v>160</v>
      </c>
      <c r="AK1905" s="395">
        <v>45</v>
      </c>
      <c r="AL1905" s="395">
        <v>424</v>
      </c>
      <c r="AM1905" s="395">
        <v>0</v>
      </c>
      <c r="AN1905" s="395">
        <v>88</v>
      </c>
      <c r="AO1905" s="395">
        <v>45</v>
      </c>
      <c r="AP1905" s="395">
        <v>19</v>
      </c>
    </row>
    <row r="1906" spans="1:42">
      <c r="A1906" s="395">
        <v>16</v>
      </c>
      <c r="B1906" s="395">
        <v>99</v>
      </c>
      <c r="C1906" s="395">
        <v>2024</v>
      </c>
      <c r="D1906" s="395">
        <v>3</v>
      </c>
      <c r="E1906" s="395">
        <v>99</v>
      </c>
      <c r="F1906" s="395">
        <v>99</v>
      </c>
      <c r="G1906" s="395">
        <v>99</v>
      </c>
      <c r="H1906" s="395">
        <v>99</v>
      </c>
      <c r="I1906" s="395">
        <v>99</v>
      </c>
      <c r="J1906" s="395">
        <v>141</v>
      </c>
      <c r="K1906" s="395">
        <v>999</v>
      </c>
      <c r="L1906" s="395"/>
      <c r="M1906" s="395">
        <v>99</v>
      </c>
      <c r="N1906" s="395">
        <v>99</v>
      </c>
      <c r="O1906" s="395">
        <v>99</v>
      </c>
      <c r="P1906" s="395">
        <v>99</v>
      </c>
      <c r="Q1906" s="395">
        <v>43</v>
      </c>
      <c r="R1906" s="395">
        <v>4068</v>
      </c>
      <c r="S1906" s="395">
        <v>4044</v>
      </c>
      <c r="T1906" s="395">
        <v>4.1624877089478849</v>
      </c>
      <c r="U1906" s="395">
        <v>60.571463897131544</v>
      </c>
      <c r="V1906" s="395">
        <v>90.754999448107526</v>
      </c>
      <c r="W1906" s="395">
        <v>83.575024727992258</v>
      </c>
      <c r="X1906" s="395">
        <v>0</v>
      </c>
      <c r="Y1906" s="395">
        <v>0</v>
      </c>
      <c r="Z1906" s="395">
        <v>0</v>
      </c>
      <c r="AA1906" s="395">
        <v>8.6835061071500945</v>
      </c>
      <c r="AB1906" s="395">
        <v>2.4161684878448124</v>
      </c>
      <c r="AC1906" s="395">
        <v>-39.622515219144312</v>
      </c>
      <c r="AD1906" s="395">
        <v>8.4748234411783105</v>
      </c>
      <c r="AE1906" s="395">
        <v>8.7375240559734433</v>
      </c>
      <c r="AF1906" s="395">
        <v>64</v>
      </c>
      <c r="AG1906" s="395">
        <v>0</v>
      </c>
      <c r="AH1906" s="395">
        <v>0</v>
      </c>
      <c r="AI1906" s="395">
        <v>6</v>
      </c>
      <c r="AJ1906" s="395">
        <v>213</v>
      </c>
      <c r="AK1906" s="395">
        <v>37</v>
      </c>
      <c r="AL1906" s="395">
        <v>368</v>
      </c>
      <c r="AM1906" s="395">
        <v>0</v>
      </c>
      <c r="AN1906" s="395">
        <v>118</v>
      </c>
      <c r="AO1906" s="395">
        <v>34</v>
      </c>
      <c r="AP1906" s="395">
        <v>20</v>
      </c>
    </row>
    <row r="1907" spans="1:42">
      <c r="A1907" s="395">
        <v>16</v>
      </c>
      <c r="B1907" s="395">
        <v>100</v>
      </c>
      <c r="C1907" s="395">
        <v>2024</v>
      </c>
      <c r="D1907" s="395">
        <v>4</v>
      </c>
      <c r="E1907" s="395">
        <v>99</v>
      </c>
      <c r="F1907" s="395">
        <v>99</v>
      </c>
      <c r="G1907" s="395">
        <v>99</v>
      </c>
      <c r="H1907" s="395">
        <v>99</v>
      </c>
      <c r="I1907" s="395">
        <v>99</v>
      </c>
      <c r="J1907" s="395">
        <v>141</v>
      </c>
      <c r="K1907" s="395">
        <v>999</v>
      </c>
      <c r="L1907" s="395"/>
      <c r="M1907" s="395">
        <v>99</v>
      </c>
      <c r="N1907" s="395">
        <v>99</v>
      </c>
      <c r="O1907" s="395">
        <v>99</v>
      </c>
      <c r="P1907" s="395">
        <v>99</v>
      </c>
      <c r="Q1907" s="395">
        <v>35</v>
      </c>
      <c r="R1907" s="395">
        <v>3279</v>
      </c>
      <c r="S1907" s="395">
        <v>3271</v>
      </c>
      <c r="T1907" s="395">
        <v>3.9853613906678862</v>
      </c>
      <c r="U1907" s="395">
        <v>60.765515132986842</v>
      </c>
      <c r="V1907" s="395">
        <v>87.078707695222363</v>
      </c>
      <c r="W1907" s="395">
        <v>80.265943136655508</v>
      </c>
      <c r="X1907" s="395">
        <v>0</v>
      </c>
      <c r="Y1907" s="395">
        <v>0</v>
      </c>
      <c r="Z1907" s="395">
        <v>0</v>
      </c>
      <c r="AA1907" s="395">
        <v>8.8452963847304105</v>
      </c>
      <c r="AB1907" s="395">
        <v>2.456416183554758</v>
      </c>
      <c r="AC1907" s="395">
        <v>-38.770899083999943</v>
      </c>
      <c r="AD1907" s="395">
        <v>6.8311076852565584</v>
      </c>
      <c r="AE1907" s="395">
        <v>6.7875427976646332</v>
      </c>
      <c r="AF1907" s="395">
        <v>31</v>
      </c>
      <c r="AG1907" s="395">
        <v>0</v>
      </c>
      <c r="AH1907" s="395">
        <v>0</v>
      </c>
      <c r="AI1907" s="395">
        <v>4</v>
      </c>
      <c r="AJ1907" s="395">
        <v>137</v>
      </c>
      <c r="AK1907" s="395">
        <v>32</v>
      </c>
      <c r="AL1907" s="395">
        <v>337</v>
      </c>
      <c r="AM1907" s="395">
        <v>0</v>
      </c>
      <c r="AN1907" s="395">
        <v>45</v>
      </c>
      <c r="AO1907" s="395">
        <v>21</v>
      </c>
      <c r="AP1907" s="395">
        <v>15</v>
      </c>
    </row>
    <row r="1908" spans="1:42">
      <c r="A1908" s="395">
        <v>16</v>
      </c>
      <c r="B1908" s="395">
        <v>101</v>
      </c>
      <c r="C1908" s="395">
        <v>2024</v>
      </c>
      <c r="D1908" s="395">
        <v>5</v>
      </c>
      <c r="E1908" s="395">
        <v>99</v>
      </c>
      <c r="F1908" s="395">
        <v>99</v>
      </c>
      <c r="G1908" s="395">
        <v>99</v>
      </c>
      <c r="H1908" s="395">
        <v>99</v>
      </c>
      <c r="I1908" s="395">
        <v>99</v>
      </c>
      <c r="J1908" s="395">
        <v>141</v>
      </c>
      <c r="K1908" s="395">
        <v>999</v>
      </c>
      <c r="L1908" s="395"/>
      <c r="M1908" s="395">
        <v>99</v>
      </c>
      <c r="N1908" s="395">
        <v>99</v>
      </c>
      <c r="O1908" s="395">
        <v>99</v>
      </c>
      <c r="P1908" s="395">
        <v>99</v>
      </c>
      <c r="Q1908" s="395">
        <v>34</v>
      </c>
      <c r="R1908" s="395">
        <v>3976</v>
      </c>
      <c r="S1908" s="395">
        <v>3961</v>
      </c>
      <c r="T1908" s="395">
        <v>4.438380281690141</v>
      </c>
      <c r="U1908" s="395">
        <v>60.470083312294889</v>
      </c>
      <c r="V1908" s="395">
        <v>88.721289342486742</v>
      </c>
      <c r="W1908" s="395">
        <v>81.758167129512785</v>
      </c>
      <c r="X1908" s="395">
        <v>0</v>
      </c>
      <c r="Y1908" s="395">
        <v>0</v>
      </c>
      <c r="Z1908" s="395">
        <v>0</v>
      </c>
      <c r="AA1908" s="395">
        <v>9.0595663841183161</v>
      </c>
      <c r="AB1908" s="395">
        <v>2.5186356609591805</v>
      </c>
      <c r="AC1908" s="395">
        <v>-42.51929773657411</v>
      </c>
      <c r="AD1908" s="395">
        <v>8.2831607674840129</v>
      </c>
      <c r="AE1908" s="395">
        <v>8.3721444514783059</v>
      </c>
      <c r="AF1908" s="395">
        <v>22</v>
      </c>
      <c r="AG1908" s="395">
        <v>0</v>
      </c>
      <c r="AH1908" s="395">
        <v>0</v>
      </c>
      <c r="AI1908" s="395">
        <v>5</v>
      </c>
      <c r="AJ1908" s="395">
        <v>199</v>
      </c>
      <c r="AK1908" s="395">
        <v>33</v>
      </c>
      <c r="AL1908" s="395">
        <v>790</v>
      </c>
      <c r="AM1908" s="395">
        <v>1</v>
      </c>
      <c r="AN1908" s="395">
        <v>61</v>
      </c>
      <c r="AO1908" s="395">
        <v>35</v>
      </c>
      <c r="AP1908" s="395">
        <v>16</v>
      </c>
    </row>
    <row r="1909" spans="1:42">
      <c r="A1909" s="395">
        <v>16</v>
      </c>
      <c r="B1909" s="395">
        <v>102</v>
      </c>
      <c r="C1909" s="395">
        <v>2024</v>
      </c>
      <c r="D1909" s="395">
        <v>6</v>
      </c>
      <c r="E1909" s="395">
        <v>99</v>
      </c>
      <c r="F1909" s="395">
        <v>99</v>
      </c>
      <c r="G1909" s="395">
        <v>99</v>
      </c>
      <c r="H1909" s="395">
        <v>99</v>
      </c>
      <c r="I1909" s="395">
        <v>99</v>
      </c>
      <c r="J1909" s="395">
        <v>141</v>
      </c>
      <c r="K1909" s="395">
        <v>999</v>
      </c>
      <c r="L1909" s="395"/>
      <c r="M1909" s="395">
        <v>99</v>
      </c>
      <c r="N1909" s="395">
        <v>99</v>
      </c>
      <c r="O1909" s="395">
        <v>99</v>
      </c>
      <c r="P1909" s="395">
        <v>99</v>
      </c>
      <c r="Q1909" s="395">
        <v>35</v>
      </c>
      <c r="R1909" s="395">
        <v>4248</v>
      </c>
      <c r="S1909" s="395">
        <v>4008</v>
      </c>
      <c r="T1909" s="395">
        <v>4.0162429378531055</v>
      </c>
      <c r="U1909" s="395">
        <v>60.562375249500995</v>
      </c>
      <c r="V1909" s="395">
        <v>88.58188282157235</v>
      </c>
      <c r="W1909" s="395">
        <v>80.548752495010021</v>
      </c>
      <c r="X1909" s="395">
        <v>0</v>
      </c>
      <c r="Y1909" s="395">
        <v>0</v>
      </c>
      <c r="Z1909" s="395">
        <v>0</v>
      </c>
      <c r="AA1909" s="395">
        <v>7.8611369084643554</v>
      </c>
      <c r="AB1909" s="395">
        <v>2.3390509247234226</v>
      </c>
      <c r="AC1909" s="395">
        <v>-38.608892436423758</v>
      </c>
      <c r="AD1909" s="395">
        <v>8.8498156288410641</v>
      </c>
      <c r="AE1909" s="395">
        <v>8.3461705537590021</v>
      </c>
      <c r="AF1909" s="395">
        <v>19</v>
      </c>
      <c r="AG1909" s="395">
        <v>0</v>
      </c>
      <c r="AH1909" s="395">
        <v>0</v>
      </c>
      <c r="AI1909" s="395">
        <v>3</v>
      </c>
      <c r="AJ1909" s="395">
        <v>144</v>
      </c>
      <c r="AK1909" s="395">
        <v>20</v>
      </c>
      <c r="AL1909" s="395">
        <v>661</v>
      </c>
      <c r="AM1909" s="395">
        <v>0</v>
      </c>
      <c r="AN1909" s="395">
        <v>89</v>
      </c>
      <c r="AO1909" s="395">
        <v>21</v>
      </c>
      <c r="AP1909" s="395">
        <v>16</v>
      </c>
    </row>
    <row r="1910" spans="1:42">
      <c r="A1910" s="395">
        <v>16</v>
      </c>
      <c r="B1910" s="395">
        <v>103</v>
      </c>
      <c r="C1910" s="395">
        <v>2024</v>
      </c>
      <c r="D1910" s="395">
        <v>7</v>
      </c>
      <c r="E1910" s="395">
        <v>99</v>
      </c>
      <c r="F1910" s="395">
        <v>99</v>
      </c>
      <c r="G1910" s="395">
        <v>99</v>
      </c>
      <c r="H1910" s="395">
        <v>99</v>
      </c>
      <c r="I1910" s="395">
        <v>99</v>
      </c>
      <c r="J1910" s="395">
        <v>141</v>
      </c>
      <c r="K1910" s="395">
        <v>999</v>
      </c>
      <c r="L1910" s="395"/>
      <c r="M1910" s="395">
        <v>99</v>
      </c>
      <c r="N1910" s="395">
        <v>99</v>
      </c>
      <c r="O1910" s="395">
        <v>99</v>
      </c>
      <c r="P1910" s="395">
        <v>99</v>
      </c>
      <c r="Q1910" s="395">
        <v>36</v>
      </c>
      <c r="R1910" s="395">
        <v>3649</v>
      </c>
      <c r="S1910" s="395">
        <v>3628</v>
      </c>
      <c r="T1910" s="395">
        <v>3.7615785146615504</v>
      </c>
      <c r="U1910" s="395">
        <v>60.745314222712253</v>
      </c>
      <c r="V1910" s="395">
        <v>84.923389885577578</v>
      </c>
      <c r="W1910" s="395">
        <v>78.158461962513741</v>
      </c>
      <c r="X1910" s="395">
        <v>8.2214305289120299E-2</v>
      </c>
      <c r="Y1910" s="395">
        <v>0.1644286105782406</v>
      </c>
      <c r="Z1910" s="395">
        <v>0</v>
      </c>
      <c r="AA1910" s="395">
        <v>8.8225600713270858</v>
      </c>
      <c r="AB1910" s="395">
        <v>2.3977818639495641</v>
      </c>
      <c r="AC1910" s="395">
        <v>-38.2469595900114</v>
      </c>
      <c r="AD1910" s="395">
        <v>7.6019249598966692</v>
      </c>
      <c r="AE1910" s="395">
        <v>7.3306756902543215</v>
      </c>
      <c r="AF1910" s="395">
        <v>14</v>
      </c>
      <c r="AG1910" s="395">
        <v>0</v>
      </c>
      <c r="AH1910" s="395">
        <v>0</v>
      </c>
      <c r="AI1910" s="395">
        <v>0</v>
      </c>
      <c r="AJ1910" s="395">
        <v>124</v>
      </c>
      <c r="AK1910" s="395">
        <v>4</v>
      </c>
      <c r="AL1910" s="395">
        <v>415</v>
      </c>
      <c r="AM1910" s="395">
        <v>0</v>
      </c>
      <c r="AN1910" s="395">
        <v>33</v>
      </c>
      <c r="AO1910" s="395">
        <v>16</v>
      </c>
      <c r="AP1910" s="395">
        <v>15</v>
      </c>
    </row>
    <row r="1911" spans="1:42">
      <c r="A1911" s="395">
        <v>16</v>
      </c>
      <c r="B1911" s="395">
        <v>104</v>
      </c>
      <c r="C1911" s="395">
        <v>2024</v>
      </c>
      <c r="D1911" s="395">
        <v>8</v>
      </c>
      <c r="E1911" s="395">
        <v>99</v>
      </c>
      <c r="F1911" s="395">
        <v>99</v>
      </c>
      <c r="G1911" s="395">
        <v>99</v>
      </c>
      <c r="H1911" s="395">
        <v>99</v>
      </c>
      <c r="I1911" s="395">
        <v>99</v>
      </c>
      <c r="J1911" s="395">
        <v>141</v>
      </c>
      <c r="K1911" s="395">
        <v>999</v>
      </c>
      <c r="L1911" s="395"/>
      <c r="M1911" s="395">
        <v>99</v>
      </c>
      <c r="N1911" s="395">
        <v>99</v>
      </c>
      <c r="O1911" s="395">
        <v>99</v>
      </c>
      <c r="P1911" s="395">
        <v>99</v>
      </c>
      <c r="Q1911" s="395">
        <v>44</v>
      </c>
      <c r="R1911" s="395">
        <v>4250</v>
      </c>
      <c r="S1911" s="395">
        <v>4240</v>
      </c>
      <c r="T1911" s="395">
        <v>4.4312941176470595</v>
      </c>
      <c r="U1911" s="395">
        <v>60.462028301886797</v>
      </c>
      <c r="V1911" s="395">
        <v>88.140420899854902</v>
      </c>
      <c r="W1911" s="395">
        <v>81.248584905660252</v>
      </c>
      <c r="X1911" s="395">
        <v>0</v>
      </c>
      <c r="Y1911" s="395">
        <v>0</v>
      </c>
      <c r="Z1911" s="395">
        <v>0</v>
      </c>
      <c r="AA1911" s="395">
        <v>9.112085737529382</v>
      </c>
      <c r="AB1911" s="395">
        <v>2.2562223476905232</v>
      </c>
      <c r="AC1911" s="395">
        <v>-38.937472409415591</v>
      </c>
      <c r="AD1911" s="395">
        <v>8.8539822087039823</v>
      </c>
      <c r="AE1911" s="395">
        <v>8.9059937502877577</v>
      </c>
      <c r="AF1911" s="395">
        <v>23</v>
      </c>
      <c r="AG1911" s="395">
        <v>0</v>
      </c>
      <c r="AH1911" s="395">
        <v>0</v>
      </c>
      <c r="AI1911" s="395">
        <v>1</v>
      </c>
      <c r="AJ1911" s="395">
        <v>157</v>
      </c>
      <c r="AK1911" s="395">
        <v>15</v>
      </c>
      <c r="AL1911" s="395">
        <v>797</v>
      </c>
      <c r="AM1911" s="395">
        <v>0</v>
      </c>
      <c r="AN1911" s="395">
        <v>75</v>
      </c>
      <c r="AO1911" s="395">
        <v>34</v>
      </c>
      <c r="AP1911" s="395">
        <v>24</v>
      </c>
    </row>
    <row r="1912" spans="1:42">
      <c r="A1912" s="395">
        <v>16</v>
      </c>
      <c r="B1912" s="395">
        <v>105</v>
      </c>
      <c r="C1912" s="395">
        <v>2024</v>
      </c>
      <c r="D1912" s="395">
        <v>9</v>
      </c>
      <c r="E1912" s="395">
        <v>99</v>
      </c>
      <c r="F1912" s="395">
        <v>99</v>
      </c>
      <c r="G1912" s="395">
        <v>99</v>
      </c>
      <c r="H1912" s="395">
        <v>99</v>
      </c>
      <c r="I1912" s="395">
        <v>99</v>
      </c>
      <c r="J1912" s="395">
        <v>141</v>
      </c>
      <c r="K1912" s="395">
        <v>999</v>
      </c>
      <c r="L1912" s="395"/>
      <c r="M1912" s="395">
        <v>99</v>
      </c>
      <c r="N1912" s="395">
        <v>99</v>
      </c>
      <c r="O1912" s="395">
        <v>99</v>
      </c>
      <c r="P1912" s="395">
        <v>99</v>
      </c>
      <c r="Q1912" s="395">
        <v>39</v>
      </c>
      <c r="R1912" s="395">
        <v>3368</v>
      </c>
      <c r="S1912" s="395">
        <v>3362</v>
      </c>
      <c r="T1912" s="395">
        <v>4.233669833729218</v>
      </c>
      <c r="U1912" s="395">
        <v>60.441998810232015</v>
      </c>
      <c r="V1912" s="395">
        <v>89.546444456332011</v>
      </c>
      <c r="W1912" s="395">
        <v>82.549821534800799</v>
      </c>
      <c r="X1912" s="395">
        <v>0</v>
      </c>
      <c r="Y1912" s="395">
        <v>0</v>
      </c>
      <c r="Z1912" s="395">
        <v>0</v>
      </c>
      <c r="AA1912" s="395">
        <v>7.615717741622829</v>
      </c>
      <c r="AB1912" s="395">
        <v>2.126375382872407</v>
      </c>
      <c r="AC1912" s="395">
        <v>-33.060940896982004</v>
      </c>
      <c r="AD1912" s="395">
        <v>7.0165204891564761</v>
      </c>
      <c r="AE1912" s="395">
        <v>7.1748788382431643</v>
      </c>
      <c r="AF1912" s="395">
        <v>13</v>
      </c>
      <c r="AG1912" s="395">
        <v>0</v>
      </c>
      <c r="AH1912" s="395">
        <v>0</v>
      </c>
      <c r="AI1912" s="395">
        <v>3</v>
      </c>
      <c r="AJ1912" s="395">
        <v>62</v>
      </c>
      <c r="AK1912" s="395">
        <v>25</v>
      </c>
      <c r="AL1912" s="395">
        <v>415</v>
      </c>
      <c r="AM1912" s="395">
        <v>0</v>
      </c>
      <c r="AN1912" s="395">
        <v>68</v>
      </c>
      <c r="AO1912" s="395">
        <v>32</v>
      </c>
      <c r="AP1912" s="395">
        <v>16</v>
      </c>
    </row>
    <row r="1913" spans="1:42">
      <c r="A1913" s="395">
        <v>16</v>
      </c>
      <c r="B1913" s="395">
        <v>106</v>
      </c>
      <c r="C1913" s="395">
        <v>2024</v>
      </c>
      <c r="D1913" s="395">
        <v>10</v>
      </c>
      <c r="E1913" s="395">
        <v>99</v>
      </c>
      <c r="F1913" s="395">
        <v>99</v>
      </c>
      <c r="G1913" s="395">
        <v>99</v>
      </c>
      <c r="H1913" s="395">
        <v>99</v>
      </c>
      <c r="I1913" s="395">
        <v>99</v>
      </c>
      <c r="J1913" s="395">
        <v>141</v>
      </c>
      <c r="K1913" s="395">
        <v>999</v>
      </c>
      <c r="L1913" s="395"/>
      <c r="M1913" s="395">
        <v>99</v>
      </c>
      <c r="N1913" s="395">
        <v>99</v>
      </c>
      <c r="O1913" s="395">
        <v>99</v>
      </c>
      <c r="P1913" s="395">
        <v>99</v>
      </c>
      <c r="Q1913" s="395">
        <v>44</v>
      </c>
      <c r="R1913" s="395">
        <v>3708</v>
      </c>
      <c r="S1913" s="395">
        <v>3681</v>
      </c>
      <c r="T1913" s="395">
        <v>5.0258899676375393</v>
      </c>
      <c r="U1913" s="395">
        <v>60.152404237978814</v>
      </c>
      <c r="V1913" s="395">
        <v>92.159674449009472</v>
      </c>
      <c r="W1913" s="395">
        <v>84.815946753599619</v>
      </c>
      <c r="X1913" s="395">
        <v>0</v>
      </c>
      <c r="Y1913" s="395">
        <v>0</v>
      </c>
      <c r="Z1913" s="395">
        <v>0</v>
      </c>
      <c r="AA1913" s="395">
        <v>9.0747071999529503</v>
      </c>
      <c r="AB1913" s="395">
        <v>2.2427704627716736</v>
      </c>
      <c r="AC1913" s="395">
        <v>-37.388790038766246</v>
      </c>
      <c r="AD1913" s="395">
        <v>7.7248390658527954</v>
      </c>
      <c r="AE1913" s="395">
        <v>8.0713105127896885</v>
      </c>
      <c r="AF1913" s="395">
        <v>19</v>
      </c>
      <c r="AG1913" s="395">
        <v>0</v>
      </c>
      <c r="AH1913" s="395">
        <v>0</v>
      </c>
      <c r="AI1913" s="395">
        <v>5</v>
      </c>
      <c r="AJ1913" s="395">
        <v>92</v>
      </c>
      <c r="AK1913" s="395">
        <v>12</v>
      </c>
      <c r="AL1913" s="395">
        <v>488</v>
      </c>
      <c r="AM1913" s="395">
        <v>0</v>
      </c>
      <c r="AN1913" s="395">
        <v>67</v>
      </c>
      <c r="AO1913" s="395">
        <v>47</v>
      </c>
      <c r="AP1913" s="395">
        <v>17</v>
      </c>
    </row>
    <row r="1914" spans="1:42">
      <c r="A1914" s="395">
        <v>16</v>
      </c>
      <c r="B1914" s="395">
        <v>107</v>
      </c>
      <c r="C1914" s="395">
        <v>2024</v>
      </c>
      <c r="D1914" s="395">
        <v>11</v>
      </c>
      <c r="E1914" s="395">
        <v>99</v>
      </c>
      <c r="F1914" s="395">
        <v>99</v>
      </c>
      <c r="G1914" s="395">
        <v>99</v>
      </c>
      <c r="H1914" s="395">
        <v>99</v>
      </c>
      <c r="I1914" s="395">
        <v>99</v>
      </c>
      <c r="J1914" s="395">
        <v>141</v>
      </c>
      <c r="K1914" s="395">
        <v>999</v>
      </c>
      <c r="L1914" s="395"/>
      <c r="M1914" s="395">
        <v>99</v>
      </c>
      <c r="N1914" s="395">
        <v>99</v>
      </c>
      <c r="O1914" s="395">
        <v>99</v>
      </c>
      <c r="P1914" s="395">
        <v>99</v>
      </c>
      <c r="Q1914" s="395">
        <v>46</v>
      </c>
      <c r="R1914" s="395">
        <v>4760</v>
      </c>
      <c r="S1914" s="395">
        <v>4744</v>
      </c>
      <c r="T1914" s="395">
        <v>5.1529411764705868</v>
      </c>
      <c r="U1914" s="395">
        <v>60.153035413153447</v>
      </c>
      <c r="V1914" s="395">
        <v>89.885062091318048</v>
      </c>
      <c r="W1914" s="395">
        <v>82.801749578414785</v>
      </c>
      <c r="X1914" s="395">
        <v>0</v>
      </c>
      <c r="Y1914" s="395">
        <v>0</v>
      </c>
      <c r="Z1914" s="395">
        <v>0</v>
      </c>
      <c r="AA1914" s="395">
        <v>8.2488229969149618</v>
      </c>
      <c r="AB1914" s="395">
        <v>2.3708146884795944</v>
      </c>
      <c r="AC1914" s="395">
        <v>-32.97163779887461</v>
      </c>
      <c r="AD1914" s="395">
        <v>9.9164600737484676</v>
      </c>
      <c r="AE1914" s="395">
        <v>10.155116675591332</v>
      </c>
      <c r="AF1914" s="395">
        <v>32</v>
      </c>
      <c r="AG1914" s="395">
        <v>0</v>
      </c>
      <c r="AH1914" s="395">
        <v>0</v>
      </c>
      <c r="AI1914" s="395">
        <v>4</v>
      </c>
      <c r="AJ1914" s="395">
        <v>117</v>
      </c>
      <c r="AK1914" s="395">
        <v>39</v>
      </c>
      <c r="AL1914" s="395">
        <v>701</v>
      </c>
      <c r="AM1914" s="395">
        <v>0</v>
      </c>
      <c r="AN1914" s="395">
        <v>153</v>
      </c>
      <c r="AO1914" s="395">
        <v>71</v>
      </c>
      <c r="AP1914" s="395">
        <v>18</v>
      </c>
    </row>
    <row r="1915" spans="1:42">
      <c r="A1915" s="395">
        <v>16</v>
      </c>
      <c r="B1915" s="395">
        <v>108</v>
      </c>
      <c r="C1915" s="395">
        <v>2024</v>
      </c>
      <c r="D1915" s="395">
        <v>12</v>
      </c>
      <c r="E1915" s="395">
        <v>99</v>
      </c>
      <c r="F1915" s="395">
        <v>99</v>
      </c>
      <c r="G1915" s="395">
        <v>99</v>
      </c>
      <c r="H1915" s="395">
        <v>99</v>
      </c>
      <c r="I1915" s="395">
        <v>99</v>
      </c>
      <c r="J1915" s="395">
        <v>141</v>
      </c>
      <c r="K1915" s="395">
        <v>999</v>
      </c>
      <c r="L1915" s="395"/>
      <c r="M1915" s="395">
        <v>99</v>
      </c>
      <c r="N1915" s="395">
        <v>99</v>
      </c>
      <c r="O1915" s="395">
        <v>99</v>
      </c>
      <c r="P1915" s="395">
        <v>99</v>
      </c>
      <c r="Q1915" s="395">
        <v>33</v>
      </c>
      <c r="R1915" s="395">
        <v>4428</v>
      </c>
      <c r="S1915" s="395">
        <v>4343</v>
      </c>
      <c r="T1915" s="395">
        <v>4.7328364950316173</v>
      </c>
      <c r="U1915" s="395">
        <v>60.199631591066094</v>
      </c>
      <c r="V1915" s="395">
        <v>88.029778059062593</v>
      </c>
      <c r="W1915" s="395">
        <v>80.624821551922693</v>
      </c>
      <c r="X1915" s="395">
        <v>0</v>
      </c>
      <c r="Y1915" s="395">
        <v>0</v>
      </c>
      <c r="Z1915" s="395">
        <v>0</v>
      </c>
      <c r="AA1915" s="395">
        <v>8.1116055818499895</v>
      </c>
      <c r="AB1915" s="395">
        <v>2.2104309375995435</v>
      </c>
      <c r="AC1915" s="395">
        <v>-29.097523189913577</v>
      </c>
      <c r="AD1915" s="395">
        <v>9.2248078165038248</v>
      </c>
      <c r="AE1915" s="395">
        <v>9.0523079451043138</v>
      </c>
      <c r="AF1915" s="395">
        <v>29</v>
      </c>
      <c r="AG1915" s="395">
        <v>0</v>
      </c>
      <c r="AH1915" s="395">
        <v>0</v>
      </c>
      <c r="AI1915" s="395">
        <v>2</v>
      </c>
      <c r="AJ1915" s="395">
        <v>85</v>
      </c>
      <c r="AK1915" s="395">
        <v>7</v>
      </c>
      <c r="AL1915" s="395">
        <v>615</v>
      </c>
      <c r="AM1915" s="395">
        <v>0</v>
      </c>
      <c r="AN1915" s="395">
        <v>136</v>
      </c>
      <c r="AO1915" s="395">
        <v>45</v>
      </c>
      <c r="AP1915" s="395">
        <v>21</v>
      </c>
    </row>
    <row r="1916" spans="1:42">
      <c r="A1916" s="395">
        <v>16</v>
      </c>
      <c r="B1916" s="395">
        <v>109</v>
      </c>
      <c r="C1916" s="395">
        <v>2024</v>
      </c>
      <c r="D1916" s="395">
        <v>1</v>
      </c>
      <c r="E1916" s="395">
        <v>99</v>
      </c>
      <c r="F1916" s="395">
        <v>99</v>
      </c>
      <c r="G1916" s="395">
        <v>99</v>
      </c>
      <c r="H1916" s="395">
        <v>99</v>
      </c>
      <c r="I1916" s="395">
        <v>99</v>
      </c>
      <c r="J1916" s="395">
        <v>143</v>
      </c>
      <c r="K1916" s="395">
        <v>999</v>
      </c>
      <c r="L1916" s="395"/>
      <c r="M1916" s="395">
        <v>99</v>
      </c>
      <c r="N1916" s="395">
        <v>99</v>
      </c>
      <c r="O1916" s="395">
        <v>99</v>
      </c>
      <c r="P1916" s="395">
        <v>99</v>
      </c>
      <c r="Q1916" s="395">
        <v>14</v>
      </c>
      <c r="R1916" s="395">
        <v>1050</v>
      </c>
      <c r="S1916" s="395">
        <v>1048</v>
      </c>
      <c r="T1916" s="395">
        <v>2.9161904761904762</v>
      </c>
      <c r="U1916" s="395">
        <v>61.053435114503806</v>
      </c>
      <c r="V1916" s="395">
        <v>90.927981275793371</v>
      </c>
      <c r="W1916" s="395">
        <v>83.787213740458057</v>
      </c>
      <c r="X1916" s="395">
        <v>0</v>
      </c>
      <c r="Y1916" s="395">
        <v>0</v>
      </c>
      <c r="Z1916" s="395">
        <v>0</v>
      </c>
      <c r="AA1916" s="395">
        <v>9.8152362798413684</v>
      </c>
      <c r="AB1916" s="395">
        <v>2.4975193099963655</v>
      </c>
      <c r="AC1916" s="395">
        <v>-34.535403731791007</v>
      </c>
      <c r="AD1916" s="395">
        <v>82.938388625592452</v>
      </c>
      <c r="AE1916" s="395">
        <v>83.611772625949953</v>
      </c>
      <c r="AF1916" s="395">
        <v>30</v>
      </c>
      <c r="AG1916" s="395">
        <v>0</v>
      </c>
      <c r="AH1916" s="395">
        <v>0</v>
      </c>
      <c r="AI1916" s="395">
        <v>5</v>
      </c>
      <c r="AJ1916" s="395">
        <v>42</v>
      </c>
      <c r="AK1916" s="395">
        <v>4</v>
      </c>
      <c r="AL1916" s="395">
        <v>10</v>
      </c>
      <c r="AM1916" s="395">
        <v>0</v>
      </c>
      <c r="AN1916" s="395">
        <v>12</v>
      </c>
      <c r="AO1916" s="395">
        <v>9</v>
      </c>
      <c r="AP1916" s="395">
        <v>8</v>
      </c>
    </row>
    <row r="1917" spans="1:42">
      <c r="A1917" s="395">
        <v>16</v>
      </c>
      <c r="B1917" s="395">
        <v>110</v>
      </c>
      <c r="C1917" s="395">
        <v>2024</v>
      </c>
      <c r="D1917" s="395">
        <v>2</v>
      </c>
      <c r="E1917" s="395">
        <v>99</v>
      </c>
      <c r="F1917" s="395">
        <v>99</v>
      </c>
      <c r="G1917" s="395">
        <v>99</v>
      </c>
      <c r="H1917" s="395">
        <v>99</v>
      </c>
      <c r="I1917" s="395">
        <v>99</v>
      </c>
      <c r="J1917" s="395">
        <v>143</v>
      </c>
      <c r="K1917" s="395">
        <v>999</v>
      </c>
      <c r="L1917" s="395"/>
      <c r="M1917" s="395">
        <v>99</v>
      </c>
      <c r="N1917" s="395">
        <v>99</v>
      </c>
      <c r="O1917" s="395">
        <v>99</v>
      </c>
      <c r="P1917" s="395">
        <v>99</v>
      </c>
      <c r="Q1917" s="395">
        <v>4</v>
      </c>
      <c r="R1917" s="395">
        <v>216</v>
      </c>
      <c r="S1917" s="395">
        <v>216</v>
      </c>
      <c r="T1917" s="395">
        <v>2.9120370370370368</v>
      </c>
      <c r="U1917" s="395">
        <v>61.143518518518512</v>
      </c>
      <c r="V1917" s="395">
        <v>86.327294249829407</v>
      </c>
      <c r="W1917" s="395">
        <v>79.680092592592601</v>
      </c>
      <c r="X1917" s="395">
        <v>0</v>
      </c>
      <c r="Y1917" s="395">
        <v>0</v>
      </c>
      <c r="Z1917" s="395">
        <v>0</v>
      </c>
      <c r="AA1917" s="395">
        <v>8.8120404787331594</v>
      </c>
      <c r="AB1917" s="395">
        <v>2.6216256318095659</v>
      </c>
      <c r="AC1917" s="395">
        <v>-48.80121908172616</v>
      </c>
      <c r="AD1917" s="395">
        <v>17.061611374407587</v>
      </c>
      <c r="AE1917" s="395">
        <v>16.388227374050047</v>
      </c>
      <c r="AF1917" s="395">
        <v>2</v>
      </c>
      <c r="AG1917" s="395">
        <v>0</v>
      </c>
      <c r="AH1917" s="395">
        <v>0</v>
      </c>
      <c r="AI1917" s="395">
        <v>3</v>
      </c>
      <c r="AJ1917" s="395">
        <v>3</v>
      </c>
      <c r="AK1917" s="395">
        <v>1</v>
      </c>
      <c r="AL1917" s="395">
        <v>0</v>
      </c>
      <c r="AM1917" s="395">
        <v>0</v>
      </c>
      <c r="AN1917" s="395">
        <v>0</v>
      </c>
      <c r="AO1917" s="395">
        <v>1</v>
      </c>
      <c r="AP1917" s="395">
        <v>3</v>
      </c>
    </row>
    <row r="1918" spans="1:42">
      <c r="A1918" s="395">
        <v>16</v>
      </c>
      <c r="B1918" s="395">
        <v>111</v>
      </c>
      <c r="C1918" s="395">
        <v>2024</v>
      </c>
      <c r="D1918" s="395">
        <v>3</v>
      </c>
      <c r="E1918" s="395">
        <v>99</v>
      </c>
      <c r="F1918" s="395">
        <v>99</v>
      </c>
      <c r="G1918" s="395">
        <v>99</v>
      </c>
      <c r="H1918" s="395">
        <v>99</v>
      </c>
      <c r="I1918" s="395">
        <v>99</v>
      </c>
      <c r="J1918" s="395">
        <v>143</v>
      </c>
      <c r="K1918" s="395">
        <v>999</v>
      </c>
      <c r="L1918" s="395"/>
      <c r="M1918" s="395">
        <v>99</v>
      </c>
      <c r="N1918" s="395">
        <v>99</v>
      </c>
      <c r="O1918" s="395">
        <v>99</v>
      </c>
      <c r="P1918" s="395">
        <v>99</v>
      </c>
      <c r="Q1918" s="395"/>
      <c r="R1918" s="395">
        <v>0</v>
      </c>
      <c r="S1918" s="395"/>
      <c r="T1918" s="395"/>
      <c r="U1918" s="395"/>
      <c r="V1918" s="395"/>
      <c r="W1918" s="395"/>
      <c r="X1918" s="395"/>
      <c r="Y1918" s="395"/>
      <c r="Z1918" s="395"/>
      <c r="AA1918" s="395"/>
      <c r="AB1918" s="395"/>
      <c r="AC1918" s="395"/>
      <c r="AD1918" s="395"/>
      <c r="AE1918" s="395"/>
      <c r="AF1918" s="395"/>
      <c r="AG1918" s="395"/>
      <c r="AH1918" s="395"/>
      <c r="AI1918" s="395"/>
      <c r="AJ1918" s="395"/>
      <c r="AK1918" s="395"/>
      <c r="AL1918" s="395"/>
      <c r="AM1918" s="395"/>
      <c r="AN1918" s="395"/>
      <c r="AO1918" s="395"/>
      <c r="AP1918" s="395"/>
    </row>
    <row r="1919" spans="1:42">
      <c r="A1919" s="395">
        <v>16</v>
      </c>
      <c r="B1919" s="395">
        <v>112</v>
      </c>
      <c r="C1919" s="395">
        <v>2024</v>
      </c>
      <c r="D1919" s="395">
        <v>4</v>
      </c>
      <c r="E1919" s="395">
        <v>99</v>
      </c>
      <c r="F1919" s="395">
        <v>99</v>
      </c>
      <c r="G1919" s="395">
        <v>99</v>
      </c>
      <c r="H1919" s="395">
        <v>99</v>
      </c>
      <c r="I1919" s="395">
        <v>99</v>
      </c>
      <c r="J1919" s="395">
        <v>143</v>
      </c>
      <c r="K1919" s="395">
        <v>999</v>
      </c>
      <c r="L1919" s="395"/>
      <c r="M1919" s="395">
        <v>99</v>
      </c>
      <c r="N1919" s="395">
        <v>99</v>
      </c>
      <c r="O1919" s="395">
        <v>99</v>
      </c>
      <c r="P1919" s="395">
        <v>99</v>
      </c>
      <c r="Q1919" s="395"/>
      <c r="R1919" s="395">
        <v>0</v>
      </c>
      <c r="S1919" s="395"/>
      <c r="T1919" s="395"/>
      <c r="U1919" s="395"/>
      <c r="V1919" s="395"/>
      <c r="W1919" s="395"/>
      <c r="X1919" s="395"/>
      <c r="Y1919" s="395"/>
      <c r="Z1919" s="395"/>
      <c r="AA1919" s="395"/>
      <c r="AB1919" s="395"/>
      <c r="AC1919" s="395"/>
      <c r="AD1919" s="395"/>
      <c r="AE1919" s="395"/>
      <c r="AF1919" s="395"/>
      <c r="AG1919" s="395"/>
      <c r="AH1919" s="395"/>
      <c r="AI1919" s="395"/>
      <c r="AJ1919" s="395"/>
      <c r="AK1919" s="395"/>
      <c r="AL1919" s="395"/>
      <c r="AM1919" s="395"/>
      <c r="AN1919" s="395"/>
      <c r="AO1919" s="395"/>
      <c r="AP1919" s="395"/>
    </row>
    <row r="1920" spans="1:42">
      <c r="A1920" s="395">
        <v>16</v>
      </c>
      <c r="B1920" s="395">
        <v>113</v>
      </c>
      <c r="C1920" s="395">
        <v>2024</v>
      </c>
      <c r="D1920" s="395">
        <v>5</v>
      </c>
      <c r="E1920" s="395">
        <v>99</v>
      </c>
      <c r="F1920" s="395">
        <v>99</v>
      </c>
      <c r="G1920" s="395">
        <v>99</v>
      </c>
      <c r="H1920" s="395">
        <v>99</v>
      </c>
      <c r="I1920" s="395">
        <v>99</v>
      </c>
      <c r="J1920" s="395">
        <v>143</v>
      </c>
      <c r="K1920" s="395">
        <v>999</v>
      </c>
      <c r="L1920" s="395"/>
      <c r="M1920" s="395">
        <v>99</v>
      </c>
      <c r="N1920" s="395">
        <v>99</v>
      </c>
      <c r="O1920" s="395">
        <v>99</v>
      </c>
      <c r="P1920" s="395">
        <v>99</v>
      </c>
      <c r="Q1920" s="395"/>
      <c r="R1920" s="395">
        <v>0</v>
      </c>
      <c r="S1920" s="395"/>
      <c r="T1920" s="395"/>
      <c r="U1920" s="395"/>
      <c r="V1920" s="395"/>
      <c r="W1920" s="395"/>
      <c r="X1920" s="395"/>
      <c r="Y1920" s="395"/>
      <c r="Z1920" s="395"/>
      <c r="AA1920" s="395"/>
      <c r="AB1920" s="395"/>
      <c r="AC1920" s="395"/>
      <c r="AD1920" s="395"/>
      <c r="AE1920" s="395"/>
      <c r="AF1920" s="395"/>
      <c r="AG1920" s="395"/>
      <c r="AH1920" s="395"/>
      <c r="AI1920" s="395"/>
      <c r="AJ1920" s="395"/>
      <c r="AK1920" s="395"/>
      <c r="AL1920" s="395"/>
      <c r="AM1920" s="395"/>
      <c r="AN1920" s="395"/>
      <c r="AO1920" s="395"/>
      <c r="AP1920" s="395"/>
    </row>
    <row r="1921" spans="1:42">
      <c r="A1921" s="395">
        <v>16</v>
      </c>
      <c r="B1921" s="395">
        <v>114</v>
      </c>
      <c r="C1921" s="395">
        <v>2024</v>
      </c>
      <c r="D1921" s="395">
        <v>6</v>
      </c>
      <c r="E1921" s="395">
        <v>99</v>
      </c>
      <c r="F1921" s="395">
        <v>99</v>
      </c>
      <c r="G1921" s="395">
        <v>99</v>
      </c>
      <c r="H1921" s="395">
        <v>99</v>
      </c>
      <c r="I1921" s="395">
        <v>99</v>
      </c>
      <c r="J1921" s="395">
        <v>143</v>
      </c>
      <c r="K1921" s="395">
        <v>999</v>
      </c>
      <c r="L1921" s="395"/>
      <c r="M1921" s="395">
        <v>99</v>
      </c>
      <c r="N1921" s="395">
        <v>99</v>
      </c>
      <c r="O1921" s="395">
        <v>99</v>
      </c>
      <c r="P1921" s="395">
        <v>99</v>
      </c>
      <c r="Q1921" s="395"/>
      <c r="R1921" s="395">
        <v>0</v>
      </c>
      <c r="S1921" s="395"/>
      <c r="T1921" s="395"/>
      <c r="U1921" s="395"/>
      <c r="V1921" s="395"/>
      <c r="W1921" s="395"/>
      <c r="X1921" s="395"/>
      <c r="Y1921" s="395"/>
      <c r="Z1921" s="395"/>
      <c r="AA1921" s="395"/>
      <c r="AB1921" s="395"/>
      <c r="AC1921" s="395"/>
      <c r="AD1921" s="395"/>
      <c r="AE1921" s="395"/>
      <c r="AF1921" s="395"/>
      <c r="AG1921" s="395"/>
      <c r="AH1921" s="395"/>
      <c r="AI1921" s="395"/>
      <c r="AJ1921" s="395"/>
      <c r="AK1921" s="395"/>
      <c r="AL1921" s="395"/>
      <c r="AM1921" s="395"/>
      <c r="AN1921" s="395"/>
      <c r="AO1921" s="395"/>
      <c r="AP1921" s="395"/>
    </row>
    <row r="1922" spans="1:42">
      <c r="A1922" s="395">
        <v>16</v>
      </c>
      <c r="B1922" s="395">
        <v>115</v>
      </c>
      <c r="C1922" s="395">
        <v>2024</v>
      </c>
      <c r="D1922" s="395">
        <v>7</v>
      </c>
      <c r="E1922" s="395">
        <v>99</v>
      </c>
      <c r="F1922" s="395">
        <v>99</v>
      </c>
      <c r="G1922" s="395">
        <v>99</v>
      </c>
      <c r="H1922" s="395">
        <v>99</v>
      </c>
      <c r="I1922" s="395">
        <v>99</v>
      </c>
      <c r="J1922" s="395">
        <v>143</v>
      </c>
      <c r="K1922" s="395">
        <v>999</v>
      </c>
      <c r="L1922" s="395"/>
      <c r="M1922" s="395">
        <v>99</v>
      </c>
      <c r="N1922" s="395">
        <v>99</v>
      </c>
      <c r="O1922" s="395">
        <v>99</v>
      </c>
      <c r="P1922" s="395">
        <v>99</v>
      </c>
      <c r="Q1922" s="395"/>
      <c r="R1922" s="395">
        <v>0</v>
      </c>
      <c r="S1922" s="395"/>
      <c r="T1922" s="395"/>
      <c r="U1922" s="395"/>
      <c r="V1922" s="395"/>
      <c r="W1922" s="395"/>
      <c r="X1922" s="395"/>
      <c r="Y1922" s="395"/>
      <c r="Z1922" s="395"/>
      <c r="AA1922" s="395"/>
      <c r="AB1922" s="395"/>
      <c r="AC1922" s="395"/>
      <c r="AD1922" s="395"/>
      <c r="AE1922" s="395"/>
      <c r="AF1922" s="395"/>
      <c r="AG1922" s="395"/>
      <c r="AH1922" s="395"/>
      <c r="AI1922" s="395"/>
      <c r="AJ1922" s="395"/>
      <c r="AK1922" s="395"/>
      <c r="AL1922" s="395"/>
      <c r="AM1922" s="395"/>
      <c r="AN1922" s="395"/>
      <c r="AO1922" s="395"/>
      <c r="AP1922" s="395"/>
    </row>
    <row r="1923" spans="1:42">
      <c r="A1923" s="395">
        <v>16</v>
      </c>
      <c r="B1923" s="395">
        <v>116</v>
      </c>
      <c r="C1923" s="395">
        <v>2024</v>
      </c>
      <c r="D1923" s="395">
        <v>8</v>
      </c>
      <c r="E1923" s="395">
        <v>99</v>
      </c>
      <c r="F1923" s="395">
        <v>99</v>
      </c>
      <c r="G1923" s="395">
        <v>99</v>
      </c>
      <c r="H1923" s="395">
        <v>99</v>
      </c>
      <c r="I1923" s="395">
        <v>99</v>
      </c>
      <c r="J1923" s="395">
        <v>143</v>
      </c>
      <c r="K1923" s="395">
        <v>999</v>
      </c>
      <c r="L1923" s="395"/>
      <c r="M1923" s="395">
        <v>99</v>
      </c>
      <c r="N1923" s="395">
        <v>99</v>
      </c>
      <c r="O1923" s="395">
        <v>99</v>
      </c>
      <c r="P1923" s="395">
        <v>99</v>
      </c>
      <c r="Q1923" s="395"/>
      <c r="R1923" s="395">
        <v>0</v>
      </c>
      <c r="S1923" s="395"/>
      <c r="T1923" s="395"/>
      <c r="U1923" s="395"/>
      <c r="V1923" s="395"/>
      <c r="W1923" s="395"/>
      <c r="X1923" s="395"/>
      <c r="Y1923" s="395"/>
      <c r="Z1923" s="395"/>
      <c r="AA1923" s="395"/>
      <c r="AB1923" s="395"/>
      <c r="AC1923" s="395"/>
      <c r="AD1923" s="395"/>
      <c r="AE1923" s="395"/>
      <c r="AF1923" s="395"/>
      <c r="AG1923" s="395"/>
      <c r="AH1923" s="395"/>
      <c r="AI1923" s="395"/>
      <c r="AJ1923" s="395"/>
      <c r="AK1923" s="395"/>
      <c r="AL1923" s="395"/>
      <c r="AM1923" s="395"/>
      <c r="AN1923" s="395"/>
      <c r="AO1923" s="395"/>
      <c r="AP1923" s="395"/>
    </row>
    <row r="1924" spans="1:42">
      <c r="A1924" s="395">
        <v>16</v>
      </c>
      <c r="B1924" s="395">
        <v>117</v>
      </c>
      <c r="C1924" s="395">
        <v>2024</v>
      </c>
      <c r="D1924" s="395">
        <v>9</v>
      </c>
      <c r="E1924" s="395">
        <v>99</v>
      </c>
      <c r="F1924" s="395">
        <v>99</v>
      </c>
      <c r="G1924" s="395">
        <v>99</v>
      </c>
      <c r="H1924" s="395">
        <v>99</v>
      </c>
      <c r="I1924" s="395">
        <v>99</v>
      </c>
      <c r="J1924" s="395">
        <v>143</v>
      </c>
      <c r="K1924" s="395">
        <v>999</v>
      </c>
      <c r="L1924" s="395"/>
      <c r="M1924" s="395">
        <v>99</v>
      </c>
      <c r="N1924" s="395">
        <v>99</v>
      </c>
      <c r="O1924" s="395">
        <v>99</v>
      </c>
      <c r="P1924" s="395">
        <v>99</v>
      </c>
      <c r="Q1924" s="395"/>
      <c r="R1924" s="395">
        <v>0</v>
      </c>
      <c r="S1924" s="395"/>
      <c r="T1924" s="395"/>
      <c r="U1924" s="395"/>
      <c r="V1924" s="395"/>
      <c r="W1924" s="395"/>
      <c r="X1924" s="395"/>
      <c r="Y1924" s="395"/>
      <c r="Z1924" s="395"/>
      <c r="AA1924" s="395"/>
      <c r="AB1924" s="395"/>
      <c r="AC1924" s="395"/>
      <c r="AD1924" s="395"/>
      <c r="AE1924" s="395"/>
      <c r="AF1924" s="395"/>
      <c r="AG1924" s="395"/>
      <c r="AH1924" s="395"/>
      <c r="AI1924" s="395"/>
      <c r="AJ1924" s="395"/>
      <c r="AK1924" s="395"/>
      <c r="AL1924" s="395"/>
      <c r="AM1924" s="395"/>
      <c r="AN1924" s="395"/>
      <c r="AO1924" s="395"/>
      <c r="AP1924" s="395"/>
    </row>
    <row r="1925" spans="1:42">
      <c r="A1925" s="395">
        <v>16</v>
      </c>
      <c r="B1925" s="395">
        <v>118</v>
      </c>
      <c r="C1925" s="395">
        <v>2024</v>
      </c>
      <c r="D1925" s="395">
        <v>10</v>
      </c>
      <c r="E1925" s="395">
        <v>99</v>
      </c>
      <c r="F1925" s="395">
        <v>99</v>
      </c>
      <c r="G1925" s="395">
        <v>99</v>
      </c>
      <c r="H1925" s="395">
        <v>99</v>
      </c>
      <c r="I1925" s="395">
        <v>99</v>
      </c>
      <c r="J1925" s="395">
        <v>143</v>
      </c>
      <c r="K1925" s="395">
        <v>999</v>
      </c>
      <c r="L1925" s="395"/>
      <c r="M1925" s="395">
        <v>99</v>
      </c>
      <c r="N1925" s="395">
        <v>99</v>
      </c>
      <c r="O1925" s="395">
        <v>99</v>
      </c>
      <c r="P1925" s="395">
        <v>99</v>
      </c>
      <c r="Q1925" s="395"/>
      <c r="R1925" s="395">
        <v>0</v>
      </c>
      <c r="S1925" s="395"/>
      <c r="T1925" s="395"/>
      <c r="U1925" s="395"/>
      <c r="V1925" s="395"/>
      <c r="W1925" s="395"/>
      <c r="X1925" s="395"/>
      <c r="Y1925" s="395"/>
      <c r="Z1925" s="395"/>
      <c r="AA1925" s="395"/>
      <c r="AB1925" s="395"/>
      <c r="AC1925" s="395"/>
      <c r="AD1925" s="395"/>
      <c r="AE1925" s="395"/>
      <c r="AF1925" s="395"/>
      <c r="AG1925" s="395"/>
      <c r="AH1925" s="395"/>
      <c r="AI1925" s="395"/>
      <c r="AJ1925" s="395"/>
      <c r="AK1925" s="395"/>
      <c r="AL1925" s="395"/>
      <c r="AM1925" s="395"/>
      <c r="AN1925" s="395"/>
      <c r="AO1925" s="395"/>
      <c r="AP1925" s="395"/>
    </row>
    <row r="1926" spans="1:42">
      <c r="A1926" s="395">
        <v>16</v>
      </c>
      <c r="B1926" s="395">
        <v>119</v>
      </c>
      <c r="C1926" s="395">
        <v>2024</v>
      </c>
      <c r="D1926" s="395">
        <v>11</v>
      </c>
      <c r="E1926" s="395">
        <v>99</v>
      </c>
      <c r="F1926" s="395">
        <v>99</v>
      </c>
      <c r="G1926" s="395">
        <v>99</v>
      </c>
      <c r="H1926" s="395">
        <v>99</v>
      </c>
      <c r="I1926" s="395">
        <v>99</v>
      </c>
      <c r="J1926" s="395">
        <v>143</v>
      </c>
      <c r="K1926" s="395">
        <v>999</v>
      </c>
      <c r="L1926" s="395"/>
      <c r="M1926" s="395">
        <v>99</v>
      </c>
      <c r="N1926" s="395">
        <v>99</v>
      </c>
      <c r="O1926" s="395">
        <v>99</v>
      </c>
      <c r="P1926" s="395">
        <v>99</v>
      </c>
      <c r="Q1926" s="395"/>
      <c r="R1926" s="395">
        <v>0</v>
      </c>
      <c r="S1926" s="395"/>
      <c r="T1926" s="395"/>
      <c r="U1926" s="395"/>
      <c r="V1926" s="395"/>
      <c r="W1926" s="395"/>
      <c r="X1926" s="395"/>
      <c r="Y1926" s="395"/>
      <c r="Z1926" s="395"/>
      <c r="AA1926" s="395"/>
      <c r="AB1926" s="395"/>
      <c r="AC1926" s="395"/>
      <c r="AD1926" s="395"/>
      <c r="AE1926" s="395"/>
      <c r="AF1926" s="395"/>
      <c r="AG1926" s="395"/>
      <c r="AH1926" s="395"/>
      <c r="AI1926" s="395"/>
      <c r="AJ1926" s="395"/>
      <c r="AK1926" s="395"/>
      <c r="AL1926" s="395"/>
      <c r="AM1926" s="395"/>
      <c r="AN1926" s="395"/>
      <c r="AO1926" s="395"/>
      <c r="AP1926" s="395"/>
    </row>
    <row r="1927" spans="1:42">
      <c r="A1927" s="395">
        <v>16</v>
      </c>
      <c r="B1927" s="395">
        <v>120</v>
      </c>
      <c r="C1927" s="395">
        <v>2024</v>
      </c>
      <c r="D1927" s="395">
        <v>12</v>
      </c>
      <c r="E1927" s="395">
        <v>99</v>
      </c>
      <c r="F1927" s="395">
        <v>99</v>
      </c>
      <c r="G1927" s="395">
        <v>99</v>
      </c>
      <c r="H1927" s="395">
        <v>99</v>
      </c>
      <c r="I1927" s="395">
        <v>99</v>
      </c>
      <c r="J1927" s="395">
        <v>143</v>
      </c>
      <c r="K1927" s="395">
        <v>999</v>
      </c>
      <c r="L1927" s="395"/>
      <c r="M1927" s="395">
        <v>99</v>
      </c>
      <c r="N1927" s="395">
        <v>99</v>
      </c>
      <c r="O1927" s="395">
        <v>99</v>
      </c>
      <c r="P1927" s="395">
        <v>99</v>
      </c>
      <c r="Q1927" s="395"/>
      <c r="R1927" s="395">
        <v>0</v>
      </c>
      <c r="S1927" s="395"/>
      <c r="T1927" s="395"/>
      <c r="U1927" s="395"/>
      <c r="V1927" s="395"/>
      <c r="W1927" s="395"/>
      <c r="X1927" s="395"/>
      <c r="Y1927" s="395"/>
      <c r="Z1927" s="395"/>
      <c r="AA1927" s="395"/>
      <c r="AB1927" s="395"/>
      <c r="AC1927" s="395"/>
      <c r="AD1927" s="395"/>
      <c r="AE1927" s="395"/>
      <c r="AF1927" s="395"/>
      <c r="AG1927" s="395"/>
      <c r="AH1927" s="395"/>
      <c r="AI1927" s="395"/>
      <c r="AJ1927" s="395"/>
      <c r="AK1927" s="395"/>
      <c r="AL1927" s="395"/>
      <c r="AM1927" s="395"/>
      <c r="AN1927" s="395"/>
      <c r="AO1927" s="395"/>
      <c r="AP1927" s="395"/>
    </row>
    <row r="1928" spans="1:42">
      <c r="A1928" s="395">
        <v>16</v>
      </c>
      <c r="B1928" s="395">
        <v>121</v>
      </c>
      <c r="C1928" s="395">
        <v>2024</v>
      </c>
      <c r="D1928" s="395">
        <v>1</v>
      </c>
      <c r="E1928" s="395">
        <v>99</v>
      </c>
      <c r="F1928" s="395">
        <v>99</v>
      </c>
      <c r="G1928" s="395">
        <v>99</v>
      </c>
      <c r="H1928" s="395">
        <v>99</v>
      </c>
      <c r="I1928" s="395">
        <v>99</v>
      </c>
      <c r="J1928" s="395">
        <v>147</v>
      </c>
      <c r="K1928" s="395">
        <v>999</v>
      </c>
      <c r="L1928" s="395"/>
      <c r="M1928" s="395">
        <v>99</v>
      </c>
      <c r="N1928" s="395">
        <v>99</v>
      </c>
      <c r="O1928" s="395">
        <v>99</v>
      </c>
      <c r="P1928" s="395">
        <v>99</v>
      </c>
      <c r="Q1928" s="395">
        <v>48</v>
      </c>
      <c r="R1928" s="395">
        <v>7143</v>
      </c>
      <c r="S1928" s="395">
        <v>7128</v>
      </c>
      <c r="T1928" s="395">
        <v>3.1647767044659112</v>
      </c>
      <c r="U1928" s="395">
        <v>61.142115600448946</v>
      </c>
      <c r="V1928" s="395">
        <v>90.521654488790404</v>
      </c>
      <c r="W1928" s="395">
        <v>83.40391414141402</v>
      </c>
      <c r="X1928" s="395">
        <v>0.15399692006159876</v>
      </c>
      <c r="Y1928" s="395">
        <v>0.30799384012319753</v>
      </c>
      <c r="Z1928" s="395">
        <v>0</v>
      </c>
      <c r="AA1928" s="395">
        <v>9.4555603092875558</v>
      </c>
      <c r="AB1928" s="395">
        <v>2.369815710274938</v>
      </c>
      <c r="AC1928" s="395">
        <v>-39.776589096482425</v>
      </c>
      <c r="AD1928" s="395">
        <v>8.5207142942348302</v>
      </c>
      <c r="AE1928" s="395">
        <v>8.759175741255552</v>
      </c>
      <c r="AF1928" s="395">
        <v>103</v>
      </c>
      <c r="AG1928" s="395">
        <v>0</v>
      </c>
      <c r="AH1928" s="395">
        <v>0</v>
      </c>
      <c r="AI1928" s="395">
        <v>43</v>
      </c>
      <c r="AJ1928" s="395">
        <v>227</v>
      </c>
      <c r="AK1928" s="395">
        <v>28</v>
      </c>
      <c r="AL1928" s="395">
        <v>308</v>
      </c>
      <c r="AM1928" s="395">
        <v>0</v>
      </c>
      <c r="AN1928" s="395">
        <v>83</v>
      </c>
      <c r="AO1928" s="395">
        <v>103</v>
      </c>
      <c r="AP1928" s="395">
        <v>21</v>
      </c>
    </row>
    <row r="1929" spans="1:42">
      <c r="A1929" s="395">
        <v>16</v>
      </c>
      <c r="B1929" s="395">
        <v>122</v>
      </c>
      <c r="C1929" s="395">
        <v>2024</v>
      </c>
      <c r="D1929" s="395">
        <v>2</v>
      </c>
      <c r="E1929" s="395">
        <v>99</v>
      </c>
      <c r="F1929" s="395">
        <v>99</v>
      </c>
      <c r="G1929" s="395">
        <v>99</v>
      </c>
      <c r="H1929" s="395">
        <v>99</v>
      </c>
      <c r="I1929" s="395">
        <v>99</v>
      </c>
      <c r="J1929" s="395">
        <v>147</v>
      </c>
      <c r="K1929" s="395">
        <v>999</v>
      </c>
      <c r="L1929" s="395"/>
      <c r="M1929" s="395">
        <v>99</v>
      </c>
      <c r="N1929" s="395">
        <v>99</v>
      </c>
      <c r="O1929" s="395">
        <v>99</v>
      </c>
      <c r="P1929" s="395">
        <v>99</v>
      </c>
      <c r="Q1929" s="395">
        <v>40</v>
      </c>
      <c r="R1929" s="395">
        <v>6322</v>
      </c>
      <c r="S1929" s="395">
        <v>6304</v>
      </c>
      <c r="T1929" s="395">
        <v>3.7130654856058207</v>
      </c>
      <c r="U1929" s="395">
        <v>60.86579949238579</v>
      </c>
      <c r="V1929" s="395">
        <v>89.882449224829514</v>
      </c>
      <c r="W1929" s="395">
        <v>82.732074873096394</v>
      </c>
      <c r="X1929" s="395">
        <v>0</v>
      </c>
      <c r="Y1929" s="395">
        <v>0</v>
      </c>
      <c r="Z1929" s="395">
        <v>0</v>
      </c>
      <c r="AA1929" s="395">
        <v>8.3672252955619442</v>
      </c>
      <c r="AB1929" s="395">
        <v>2.3978650339870513</v>
      </c>
      <c r="AC1929" s="395">
        <v>-36.146985495158631</v>
      </c>
      <c r="AD1929" s="395">
        <v>7.5413629802817583</v>
      </c>
      <c r="AE1929" s="395">
        <v>7.6842102145836542</v>
      </c>
      <c r="AF1929" s="395">
        <v>110</v>
      </c>
      <c r="AG1929" s="395">
        <v>0</v>
      </c>
      <c r="AH1929" s="395">
        <v>0</v>
      </c>
      <c r="AI1929" s="395">
        <v>55</v>
      </c>
      <c r="AJ1929" s="395">
        <v>261</v>
      </c>
      <c r="AK1929" s="395">
        <v>28</v>
      </c>
      <c r="AL1929" s="395">
        <v>320</v>
      </c>
      <c r="AM1929" s="395">
        <v>0</v>
      </c>
      <c r="AN1929" s="395">
        <v>98</v>
      </c>
      <c r="AO1929" s="395">
        <v>102</v>
      </c>
      <c r="AP1929" s="395">
        <v>17</v>
      </c>
    </row>
    <row r="1930" spans="1:42">
      <c r="A1930" s="395">
        <v>16</v>
      </c>
      <c r="B1930" s="395">
        <v>123</v>
      </c>
      <c r="C1930" s="395">
        <v>2024</v>
      </c>
      <c r="D1930" s="395">
        <v>3</v>
      </c>
      <c r="E1930" s="395">
        <v>99</v>
      </c>
      <c r="F1930" s="395">
        <v>99</v>
      </c>
      <c r="G1930" s="395">
        <v>99</v>
      </c>
      <c r="H1930" s="395">
        <v>99</v>
      </c>
      <c r="I1930" s="395">
        <v>99</v>
      </c>
      <c r="J1930" s="395">
        <v>147</v>
      </c>
      <c r="K1930" s="395">
        <v>999</v>
      </c>
      <c r="L1930" s="395"/>
      <c r="M1930" s="395">
        <v>99</v>
      </c>
      <c r="N1930" s="395">
        <v>99</v>
      </c>
      <c r="O1930" s="395">
        <v>99</v>
      </c>
      <c r="P1930" s="395">
        <v>99</v>
      </c>
      <c r="Q1930" s="395">
        <v>47</v>
      </c>
      <c r="R1930" s="395">
        <v>6421</v>
      </c>
      <c r="S1930" s="395">
        <v>6409</v>
      </c>
      <c r="T1930" s="395">
        <v>3.2188132689612217</v>
      </c>
      <c r="U1930" s="395">
        <v>61.168513028553583</v>
      </c>
      <c r="V1930" s="395">
        <v>88.639925538081314</v>
      </c>
      <c r="W1930" s="395">
        <v>81.66543922608848</v>
      </c>
      <c r="X1930" s="395">
        <v>3.1147796293412244E-2</v>
      </c>
      <c r="Y1930" s="395">
        <v>6.2295592586824489E-2</v>
      </c>
      <c r="Z1930" s="395">
        <v>0</v>
      </c>
      <c r="AA1930" s="395">
        <v>8.6179733117447199</v>
      </c>
      <c r="AB1930" s="395">
        <v>2.426256936641856</v>
      </c>
      <c r="AC1930" s="395">
        <v>-35.739217852543348</v>
      </c>
      <c r="AD1930" s="395">
        <v>7.6594577185050881</v>
      </c>
      <c r="AE1930" s="395">
        <v>7.7114791766158621</v>
      </c>
      <c r="AF1930" s="395">
        <v>115</v>
      </c>
      <c r="AG1930" s="395">
        <v>0</v>
      </c>
      <c r="AH1930" s="395">
        <v>0</v>
      </c>
      <c r="AI1930" s="395">
        <v>42</v>
      </c>
      <c r="AJ1930" s="395">
        <v>267</v>
      </c>
      <c r="AK1930" s="395">
        <v>21</v>
      </c>
      <c r="AL1930" s="395">
        <v>390</v>
      </c>
      <c r="AM1930" s="395">
        <v>0</v>
      </c>
      <c r="AN1930" s="395">
        <v>125</v>
      </c>
      <c r="AO1930" s="395">
        <v>122</v>
      </c>
      <c r="AP1930" s="395">
        <v>21</v>
      </c>
    </row>
    <row r="1931" spans="1:42">
      <c r="A1931" s="395">
        <v>16</v>
      </c>
      <c r="B1931" s="395">
        <v>124</v>
      </c>
      <c r="C1931" s="395">
        <v>2024</v>
      </c>
      <c r="D1931" s="395">
        <v>4</v>
      </c>
      <c r="E1931" s="395">
        <v>99</v>
      </c>
      <c r="F1931" s="395">
        <v>99</v>
      </c>
      <c r="G1931" s="395">
        <v>99</v>
      </c>
      <c r="H1931" s="395">
        <v>99</v>
      </c>
      <c r="I1931" s="395">
        <v>99</v>
      </c>
      <c r="J1931" s="395">
        <v>147</v>
      </c>
      <c r="K1931" s="395">
        <v>999</v>
      </c>
      <c r="L1931" s="395"/>
      <c r="M1931" s="395">
        <v>99</v>
      </c>
      <c r="N1931" s="395">
        <v>99</v>
      </c>
      <c r="O1931" s="395">
        <v>99</v>
      </c>
      <c r="P1931" s="395">
        <v>99</v>
      </c>
      <c r="Q1931" s="395">
        <v>51</v>
      </c>
      <c r="R1931" s="395">
        <v>7700</v>
      </c>
      <c r="S1931" s="395">
        <v>7684</v>
      </c>
      <c r="T1931" s="395">
        <v>3.7737662337662345</v>
      </c>
      <c r="U1931" s="395">
        <v>60.850338365434645</v>
      </c>
      <c r="V1931" s="395">
        <v>92.308989483289565</v>
      </c>
      <c r="W1931" s="395">
        <v>85.038430504945396</v>
      </c>
      <c r="X1931" s="395">
        <v>0</v>
      </c>
      <c r="Y1931" s="395">
        <v>0</v>
      </c>
      <c r="Z1931" s="395">
        <v>0</v>
      </c>
      <c r="AA1931" s="395">
        <v>9.2914262328706752</v>
      </c>
      <c r="AB1931" s="395">
        <v>2.504288074702087</v>
      </c>
      <c r="AC1931" s="395">
        <v>-35.650215207644997</v>
      </c>
      <c r="AD1931" s="395">
        <v>9.1851463062590231</v>
      </c>
      <c r="AE1931" s="395">
        <v>9.6274596856434478</v>
      </c>
      <c r="AF1931" s="395">
        <v>158</v>
      </c>
      <c r="AG1931" s="395">
        <v>0</v>
      </c>
      <c r="AH1931" s="395">
        <v>0</v>
      </c>
      <c r="AI1931" s="395">
        <v>63</v>
      </c>
      <c r="AJ1931" s="395">
        <v>283</v>
      </c>
      <c r="AK1931" s="395">
        <v>35</v>
      </c>
      <c r="AL1931" s="395">
        <v>258</v>
      </c>
      <c r="AM1931" s="395">
        <v>0</v>
      </c>
      <c r="AN1931" s="395">
        <v>136</v>
      </c>
      <c r="AO1931" s="395">
        <v>140</v>
      </c>
      <c r="AP1931" s="395">
        <v>21</v>
      </c>
    </row>
    <row r="1932" spans="1:42">
      <c r="A1932" s="395">
        <v>16</v>
      </c>
      <c r="B1932" s="395">
        <v>125</v>
      </c>
      <c r="C1932" s="395">
        <v>2024</v>
      </c>
      <c r="D1932" s="395">
        <v>5</v>
      </c>
      <c r="E1932" s="395">
        <v>99</v>
      </c>
      <c r="F1932" s="395">
        <v>99</v>
      </c>
      <c r="G1932" s="395">
        <v>99</v>
      </c>
      <c r="H1932" s="395">
        <v>99</v>
      </c>
      <c r="I1932" s="395">
        <v>99</v>
      </c>
      <c r="J1932" s="395">
        <v>147</v>
      </c>
      <c r="K1932" s="395">
        <v>999</v>
      </c>
      <c r="L1932" s="395"/>
      <c r="M1932" s="395">
        <v>99</v>
      </c>
      <c r="N1932" s="395">
        <v>99</v>
      </c>
      <c r="O1932" s="395">
        <v>99</v>
      </c>
      <c r="P1932" s="395">
        <v>99</v>
      </c>
      <c r="Q1932" s="395">
        <v>47</v>
      </c>
      <c r="R1932" s="395">
        <v>7372</v>
      </c>
      <c r="S1932" s="395">
        <v>7355</v>
      </c>
      <c r="T1932" s="395">
        <v>3.1150298426478567</v>
      </c>
      <c r="U1932" s="395">
        <v>61.172263766145491</v>
      </c>
      <c r="V1932" s="395">
        <v>89.386926590132191</v>
      </c>
      <c r="W1932" s="395">
        <v>82.329068660774865</v>
      </c>
      <c r="X1932" s="395">
        <v>2.7129679869777528E-2</v>
      </c>
      <c r="Y1932" s="395">
        <v>5.4259359739555056E-2</v>
      </c>
      <c r="Z1932" s="395">
        <v>0</v>
      </c>
      <c r="AA1932" s="395">
        <v>8.9620370511462024</v>
      </c>
      <c r="AB1932" s="395">
        <v>2.3512364743470249</v>
      </c>
      <c r="AC1932" s="395">
        <v>-34.993530132372022</v>
      </c>
      <c r="AD1932" s="395">
        <v>8.7938829311352613</v>
      </c>
      <c r="AE1932" s="395">
        <v>8.921646185453362</v>
      </c>
      <c r="AF1932" s="395">
        <v>119</v>
      </c>
      <c r="AG1932" s="395">
        <v>0</v>
      </c>
      <c r="AH1932" s="395">
        <v>0</v>
      </c>
      <c r="AI1932" s="395">
        <v>63</v>
      </c>
      <c r="AJ1932" s="395">
        <v>378</v>
      </c>
      <c r="AK1932" s="395">
        <v>35</v>
      </c>
      <c r="AL1932" s="395">
        <v>402</v>
      </c>
      <c r="AM1932" s="395">
        <v>0</v>
      </c>
      <c r="AN1932" s="395">
        <v>109</v>
      </c>
      <c r="AO1932" s="395">
        <v>99</v>
      </c>
      <c r="AP1932" s="395">
        <v>22</v>
      </c>
    </row>
    <row r="1933" spans="1:42">
      <c r="A1933" s="395">
        <v>16</v>
      </c>
      <c r="B1933" s="395">
        <v>126</v>
      </c>
      <c r="C1933" s="395">
        <v>2024</v>
      </c>
      <c r="D1933" s="395">
        <v>6</v>
      </c>
      <c r="E1933" s="395">
        <v>99</v>
      </c>
      <c r="F1933" s="395">
        <v>99</v>
      </c>
      <c r="G1933" s="395">
        <v>99</v>
      </c>
      <c r="H1933" s="395">
        <v>99</v>
      </c>
      <c r="I1933" s="395">
        <v>99</v>
      </c>
      <c r="J1933" s="395">
        <v>147</v>
      </c>
      <c r="K1933" s="395">
        <v>999</v>
      </c>
      <c r="L1933" s="395"/>
      <c r="M1933" s="395">
        <v>99</v>
      </c>
      <c r="N1933" s="395">
        <v>99</v>
      </c>
      <c r="O1933" s="395">
        <v>99</v>
      </c>
      <c r="P1933" s="395">
        <v>99</v>
      </c>
      <c r="Q1933" s="395">
        <v>52</v>
      </c>
      <c r="R1933" s="395">
        <v>6465</v>
      </c>
      <c r="S1933" s="395">
        <v>6441</v>
      </c>
      <c r="T1933" s="395">
        <v>3.5491105955143079</v>
      </c>
      <c r="U1933" s="395">
        <v>60.897686694612645</v>
      </c>
      <c r="V1933" s="395">
        <v>87.996369412298577</v>
      </c>
      <c r="W1933" s="395">
        <v>81.03192050923785</v>
      </c>
      <c r="X1933" s="395">
        <v>4.6403712296983757E-2</v>
      </c>
      <c r="Y1933" s="395">
        <v>9.2807424593967514E-2</v>
      </c>
      <c r="Z1933" s="395">
        <v>0</v>
      </c>
      <c r="AA1933" s="395">
        <v>8.8646441219051848</v>
      </c>
      <c r="AB1933" s="395">
        <v>2.423798310615584</v>
      </c>
      <c r="AC1933" s="395">
        <v>-33.98885330493701</v>
      </c>
      <c r="AD1933" s="395">
        <v>7.7119442688265698</v>
      </c>
      <c r="AE1933" s="395">
        <v>7.6898620266841426</v>
      </c>
      <c r="AF1933" s="395">
        <v>112</v>
      </c>
      <c r="AG1933" s="395">
        <v>0</v>
      </c>
      <c r="AH1933" s="395">
        <v>0</v>
      </c>
      <c r="AI1933" s="395">
        <v>33</v>
      </c>
      <c r="AJ1933" s="395">
        <v>275</v>
      </c>
      <c r="AK1933" s="395">
        <v>41</v>
      </c>
      <c r="AL1933" s="395">
        <v>537</v>
      </c>
      <c r="AM1933" s="395">
        <v>0</v>
      </c>
      <c r="AN1933" s="395">
        <v>78</v>
      </c>
      <c r="AO1933" s="395">
        <v>68</v>
      </c>
      <c r="AP1933" s="395">
        <v>25</v>
      </c>
    </row>
    <row r="1934" spans="1:42">
      <c r="A1934" s="395">
        <v>16</v>
      </c>
      <c r="B1934" s="395">
        <v>127</v>
      </c>
      <c r="C1934" s="395">
        <v>2024</v>
      </c>
      <c r="D1934" s="395">
        <v>7</v>
      </c>
      <c r="E1934" s="395">
        <v>99</v>
      </c>
      <c r="F1934" s="395">
        <v>99</v>
      </c>
      <c r="G1934" s="395">
        <v>99</v>
      </c>
      <c r="H1934" s="395">
        <v>99</v>
      </c>
      <c r="I1934" s="395">
        <v>99</v>
      </c>
      <c r="J1934" s="395">
        <v>147</v>
      </c>
      <c r="K1934" s="395">
        <v>999</v>
      </c>
      <c r="L1934" s="395"/>
      <c r="M1934" s="395">
        <v>99</v>
      </c>
      <c r="N1934" s="395">
        <v>99</v>
      </c>
      <c r="O1934" s="395">
        <v>99</v>
      </c>
      <c r="P1934" s="395">
        <v>99</v>
      </c>
      <c r="Q1934" s="395">
        <v>47</v>
      </c>
      <c r="R1934" s="395">
        <v>7361</v>
      </c>
      <c r="S1934" s="395">
        <v>7340</v>
      </c>
      <c r="T1934" s="395">
        <v>3.2213014536068472</v>
      </c>
      <c r="U1934" s="395">
        <v>61.073433242506802</v>
      </c>
      <c r="V1934" s="395">
        <v>86.830646423078491</v>
      </c>
      <c r="W1934" s="395">
        <v>79.941403269754503</v>
      </c>
      <c r="X1934" s="395">
        <v>2.7170221437304711E-2</v>
      </c>
      <c r="Y1934" s="395">
        <v>5.4340442874609422E-2</v>
      </c>
      <c r="Z1934" s="395">
        <v>0</v>
      </c>
      <c r="AA1934" s="395">
        <v>8.5276205154109377</v>
      </c>
      <c r="AB1934" s="395">
        <v>2.3295700005007518</v>
      </c>
      <c r="AC1934" s="395">
        <v>-38.303630877227349</v>
      </c>
      <c r="AD1934" s="395">
        <v>8.7807612935548889</v>
      </c>
      <c r="AE1934" s="395">
        <v>8.6452378024251448</v>
      </c>
      <c r="AF1934" s="395">
        <v>124</v>
      </c>
      <c r="AG1934" s="395">
        <v>0</v>
      </c>
      <c r="AH1934" s="395">
        <v>0</v>
      </c>
      <c r="AI1934" s="395">
        <v>46</v>
      </c>
      <c r="AJ1934" s="395">
        <v>339</v>
      </c>
      <c r="AK1934" s="395">
        <v>38</v>
      </c>
      <c r="AL1934" s="395">
        <v>480</v>
      </c>
      <c r="AM1934" s="395">
        <v>0</v>
      </c>
      <c r="AN1934" s="395">
        <v>69</v>
      </c>
      <c r="AO1934" s="395">
        <v>109</v>
      </c>
      <c r="AP1934" s="395">
        <v>20</v>
      </c>
    </row>
    <row r="1935" spans="1:42">
      <c r="A1935" s="395">
        <v>16</v>
      </c>
      <c r="B1935" s="395">
        <v>128</v>
      </c>
      <c r="C1935" s="395">
        <v>2024</v>
      </c>
      <c r="D1935" s="395">
        <v>8</v>
      </c>
      <c r="E1935" s="395">
        <v>99</v>
      </c>
      <c r="F1935" s="395">
        <v>99</v>
      </c>
      <c r="G1935" s="395">
        <v>99</v>
      </c>
      <c r="H1935" s="395">
        <v>99</v>
      </c>
      <c r="I1935" s="395">
        <v>99</v>
      </c>
      <c r="J1935" s="395">
        <v>147</v>
      </c>
      <c r="K1935" s="395">
        <v>999</v>
      </c>
      <c r="L1935" s="395"/>
      <c r="M1935" s="395">
        <v>99</v>
      </c>
      <c r="N1935" s="395">
        <v>99</v>
      </c>
      <c r="O1935" s="395">
        <v>99</v>
      </c>
      <c r="P1935" s="395">
        <v>99</v>
      </c>
      <c r="Q1935" s="395">
        <v>52</v>
      </c>
      <c r="R1935" s="395">
        <v>7373</v>
      </c>
      <c r="S1935" s="395">
        <v>7354</v>
      </c>
      <c r="T1935" s="395">
        <v>3.3099145530991447</v>
      </c>
      <c r="U1935" s="395">
        <v>60.986129997280401</v>
      </c>
      <c r="V1935" s="395">
        <v>87.133512145865339</v>
      </c>
      <c r="W1935" s="395">
        <v>80.231261898286732</v>
      </c>
      <c r="X1935" s="395">
        <v>8.1378000813779994E-2</v>
      </c>
      <c r="Y1935" s="395">
        <v>0.16275600162755999</v>
      </c>
      <c r="Z1935" s="395">
        <v>0</v>
      </c>
      <c r="AA1935" s="395">
        <v>8.7830290630638608</v>
      </c>
      <c r="AB1935" s="395">
        <v>2.2782563881638751</v>
      </c>
      <c r="AC1935" s="395">
        <v>-35.23471595278324</v>
      </c>
      <c r="AD1935" s="395">
        <v>8.7950758072789306</v>
      </c>
      <c r="AE1935" s="395">
        <v>8.6931338159189337</v>
      </c>
      <c r="AF1935" s="395">
        <v>84</v>
      </c>
      <c r="AG1935" s="395">
        <v>0</v>
      </c>
      <c r="AH1935" s="395">
        <v>0</v>
      </c>
      <c r="AI1935" s="395">
        <v>49</v>
      </c>
      <c r="AJ1935" s="395">
        <v>244</v>
      </c>
      <c r="AK1935" s="395">
        <v>52</v>
      </c>
      <c r="AL1935" s="395">
        <v>602</v>
      </c>
      <c r="AM1935" s="395">
        <v>0</v>
      </c>
      <c r="AN1935" s="395">
        <v>81</v>
      </c>
      <c r="AO1935" s="395">
        <v>77</v>
      </c>
      <c r="AP1935" s="395">
        <v>24</v>
      </c>
    </row>
    <row r="1936" spans="1:42">
      <c r="A1936" s="395">
        <v>16</v>
      </c>
      <c r="B1936" s="395">
        <v>129</v>
      </c>
      <c r="C1936" s="395">
        <v>2024</v>
      </c>
      <c r="D1936" s="395">
        <v>9</v>
      </c>
      <c r="E1936" s="395">
        <v>99</v>
      </c>
      <c r="F1936" s="395">
        <v>99</v>
      </c>
      <c r="G1936" s="395">
        <v>99</v>
      </c>
      <c r="H1936" s="395">
        <v>99</v>
      </c>
      <c r="I1936" s="395">
        <v>99</v>
      </c>
      <c r="J1936" s="395">
        <v>147</v>
      </c>
      <c r="K1936" s="395">
        <v>999</v>
      </c>
      <c r="L1936" s="395"/>
      <c r="M1936" s="395">
        <v>99</v>
      </c>
      <c r="N1936" s="395">
        <v>99</v>
      </c>
      <c r="O1936" s="395">
        <v>99</v>
      </c>
      <c r="P1936" s="395">
        <v>99</v>
      </c>
      <c r="Q1936" s="395">
        <v>54</v>
      </c>
      <c r="R1936" s="395">
        <v>6325</v>
      </c>
      <c r="S1936" s="395">
        <v>6303</v>
      </c>
      <c r="T1936" s="395">
        <v>3.8558102766798408</v>
      </c>
      <c r="U1936" s="395">
        <v>60.675551324765998</v>
      </c>
      <c r="V1936" s="395">
        <v>84.996860426400943</v>
      </c>
      <c r="W1936" s="395">
        <v>78.231619863556944</v>
      </c>
      <c r="X1936" s="395">
        <v>3.1620553359683785E-2</v>
      </c>
      <c r="Y1936" s="395">
        <v>6.3241106719367571E-2</v>
      </c>
      <c r="Z1936" s="395">
        <v>0</v>
      </c>
      <c r="AA1936" s="395">
        <v>9.4220304503640318</v>
      </c>
      <c r="AB1936" s="395">
        <v>2.4426632176742151</v>
      </c>
      <c r="AC1936" s="395">
        <v>-41.251187281084469</v>
      </c>
      <c r="AD1936" s="395">
        <v>7.5449416087127696</v>
      </c>
      <c r="AE1936" s="395">
        <v>7.2650523219157197</v>
      </c>
      <c r="AF1936" s="395">
        <v>83</v>
      </c>
      <c r="AG1936" s="395">
        <v>0</v>
      </c>
      <c r="AH1936" s="395">
        <v>0</v>
      </c>
      <c r="AI1936" s="395">
        <v>30</v>
      </c>
      <c r="AJ1936" s="395">
        <v>105</v>
      </c>
      <c r="AK1936" s="395">
        <v>15</v>
      </c>
      <c r="AL1936" s="395">
        <v>407</v>
      </c>
      <c r="AM1936" s="395">
        <v>0</v>
      </c>
      <c r="AN1936" s="395">
        <v>44</v>
      </c>
      <c r="AO1936" s="395">
        <v>77</v>
      </c>
      <c r="AP1936" s="395">
        <v>21</v>
      </c>
    </row>
    <row r="1937" spans="1:42">
      <c r="A1937" s="395">
        <v>16</v>
      </c>
      <c r="B1937" s="395">
        <v>130</v>
      </c>
      <c r="C1937" s="395">
        <v>2024</v>
      </c>
      <c r="D1937" s="395">
        <v>10</v>
      </c>
      <c r="E1937" s="395">
        <v>99</v>
      </c>
      <c r="F1937" s="395">
        <v>99</v>
      </c>
      <c r="G1937" s="395">
        <v>99</v>
      </c>
      <c r="H1937" s="395">
        <v>99</v>
      </c>
      <c r="I1937" s="395">
        <v>99</v>
      </c>
      <c r="J1937" s="395">
        <v>147</v>
      </c>
      <c r="K1937" s="395">
        <v>999</v>
      </c>
      <c r="L1937" s="395"/>
      <c r="M1937" s="395">
        <v>99</v>
      </c>
      <c r="N1937" s="395">
        <v>99</v>
      </c>
      <c r="O1937" s="395">
        <v>99</v>
      </c>
      <c r="P1937" s="395">
        <v>99</v>
      </c>
      <c r="Q1937" s="395">
        <v>56</v>
      </c>
      <c r="R1937" s="395">
        <v>7867</v>
      </c>
      <c r="S1937" s="395">
        <v>7847</v>
      </c>
      <c r="T1937" s="395">
        <v>4.0772848608109804</v>
      </c>
      <c r="U1937" s="395">
        <v>60.590034408054038</v>
      </c>
      <c r="V1937" s="395">
        <v>88.229824980211333</v>
      </c>
      <c r="W1937" s="395">
        <v>81.26907098254101</v>
      </c>
      <c r="X1937" s="395">
        <v>0</v>
      </c>
      <c r="Y1937" s="395">
        <v>0</v>
      </c>
      <c r="Z1937" s="395">
        <v>0</v>
      </c>
      <c r="AA1937" s="395">
        <v>8.9473777265990844</v>
      </c>
      <c r="AB1937" s="395">
        <v>2.4097350637984678</v>
      </c>
      <c r="AC1937" s="395">
        <v>-37.471404892800386</v>
      </c>
      <c r="AD1937" s="395">
        <v>9.3843566222519144</v>
      </c>
      <c r="AE1937" s="395">
        <v>9.3958930391318525</v>
      </c>
      <c r="AF1937" s="395">
        <v>93</v>
      </c>
      <c r="AG1937" s="395">
        <v>0</v>
      </c>
      <c r="AH1937" s="395">
        <v>0</v>
      </c>
      <c r="AI1937" s="395">
        <v>41</v>
      </c>
      <c r="AJ1937" s="395">
        <v>190</v>
      </c>
      <c r="AK1937" s="395">
        <v>24</v>
      </c>
      <c r="AL1937" s="395">
        <v>470</v>
      </c>
      <c r="AM1937" s="395">
        <v>0</v>
      </c>
      <c r="AN1937" s="395">
        <v>90</v>
      </c>
      <c r="AO1937" s="395">
        <v>80</v>
      </c>
      <c r="AP1937" s="395">
        <v>23</v>
      </c>
    </row>
    <row r="1938" spans="1:42">
      <c r="A1938" s="395">
        <v>16</v>
      </c>
      <c r="B1938" s="395">
        <v>131</v>
      </c>
      <c r="C1938" s="395">
        <v>2024</v>
      </c>
      <c r="D1938" s="395">
        <v>11</v>
      </c>
      <c r="E1938" s="395">
        <v>99</v>
      </c>
      <c r="F1938" s="395">
        <v>99</v>
      </c>
      <c r="G1938" s="395">
        <v>99</v>
      </c>
      <c r="H1938" s="395">
        <v>99</v>
      </c>
      <c r="I1938" s="395">
        <v>99</v>
      </c>
      <c r="J1938" s="395">
        <v>147</v>
      </c>
      <c r="K1938" s="395">
        <v>999</v>
      </c>
      <c r="L1938" s="395"/>
      <c r="M1938" s="395">
        <v>99</v>
      </c>
      <c r="N1938" s="395">
        <v>99</v>
      </c>
      <c r="O1938" s="395">
        <v>99</v>
      </c>
      <c r="P1938" s="395">
        <v>99</v>
      </c>
      <c r="Q1938" s="395">
        <v>50</v>
      </c>
      <c r="R1938" s="395">
        <v>6518</v>
      </c>
      <c r="S1938" s="395">
        <v>6498</v>
      </c>
      <c r="T1938" s="395">
        <v>3.3703590058300095</v>
      </c>
      <c r="U1938" s="395">
        <v>60.989073561095722</v>
      </c>
      <c r="V1938" s="395">
        <v>87.696472654141104</v>
      </c>
      <c r="W1938" s="395">
        <v>80.749092028316284</v>
      </c>
      <c r="X1938" s="395">
        <v>1.5342129487572876E-2</v>
      </c>
      <c r="Y1938" s="395">
        <v>3.0684258975145751E-2</v>
      </c>
      <c r="Z1938" s="395">
        <v>0</v>
      </c>
      <c r="AA1938" s="395">
        <v>9.6611198117878168</v>
      </c>
      <c r="AB1938" s="395">
        <v>2.4307023629076996</v>
      </c>
      <c r="AC1938" s="395">
        <v>-39.031946638338063</v>
      </c>
      <c r="AD1938" s="395">
        <v>7.7751667044410784</v>
      </c>
      <c r="AE1938" s="395">
        <v>7.7308361910516892</v>
      </c>
      <c r="AF1938" s="395">
        <v>120</v>
      </c>
      <c r="AG1938" s="395">
        <v>0</v>
      </c>
      <c r="AH1938" s="395">
        <v>0</v>
      </c>
      <c r="AI1938" s="395">
        <v>47</v>
      </c>
      <c r="AJ1938" s="395">
        <v>189</v>
      </c>
      <c r="AK1938" s="395">
        <v>41</v>
      </c>
      <c r="AL1938" s="395">
        <v>297</v>
      </c>
      <c r="AM1938" s="395">
        <v>0</v>
      </c>
      <c r="AN1938" s="395">
        <v>122</v>
      </c>
      <c r="AO1938" s="395">
        <v>168</v>
      </c>
      <c r="AP1938" s="395">
        <v>23</v>
      </c>
    </row>
    <row r="1939" spans="1:42">
      <c r="A1939" s="395">
        <v>16</v>
      </c>
      <c r="B1939" s="395">
        <v>132</v>
      </c>
      <c r="C1939" s="395">
        <v>2024</v>
      </c>
      <c r="D1939" s="395">
        <v>12</v>
      </c>
      <c r="E1939" s="395">
        <v>99</v>
      </c>
      <c r="F1939" s="395">
        <v>99</v>
      </c>
      <c r="G1939" s="395">
        <v>99</v>
      </c>
      <c r="H1939" s="395">
        <v>99</v>
      </c>
      <c r="I1939" s="395">
        <v>99</v>
      </c>
      <c r="J1939" s="395">
        <v>147</v>
      </c>
      <c r="K1939" s="395">
        <v>999</v>
      </c>
      <c r="L1939" s="395"/>
      <c r="M1939" s="395">
        <v>99</v>
      </c>
      <c r="N1939" s="395">
        <v>99</v>
      </c>
      <c r="O1939" s="395">
        <v>99</v>
      </c>
      <c r="P1939" s="395">
        <v>99</v>
      </c>
      <c r="Q1939" s="395">
        <v>46</v>
      </c>
      <c r="R1939" s="395">
        <v>6964</v>
      </c>
      <c r="S1939" s="395">
        <v>6924</v>
      </c>
      <c r="T1939" s="395">
        <v>3.4168581275129242</v>
      </c>
      <c r="U1939" s="395">
        <v>60.927498555748144</v>
      </c>
      <c r="V1939" s="395">
        <v>84.083217699298686</v>
      </c>
      <c r="W1939" s="395">
        <v>77.204087232813507</v>
      </c>
      <c r="X1939" s="395">
        <v>1.4359563469270536E-2</v>
      </c>
      <c r="Y1939" s="395">
        <v>2.8719126938541072E-2</v>
      </c>
      <c r="Z1939" s="395">
        <v>0</v>
      </c>
      <c r="AA1939" s="395">
        <v>9.5597878008711419</v>
      </c>
      <c r="AB1939" s="395">
        <v>2.2651889364509579</v>
      </c>
      <c r="AC1939" s="395">
        <v>-39.589842137783528</v>
      </c>
      <c r="AD1939" s="395">
        <v>8.3071894645178972</v>
      </c>
      <c r="AE1939" s="395">
        <v>7.8760137993206367</v>
      </c>
      <c r="AF1939" s="395">
        <v>141</v>
      </c>
      <c r="AG1939" s="395">
        <v>0</v>
      </c>
      <c r="AH1939" s="395">
        <v>0</v>
      </c>
      <c r="AI1939" s="395">
        <v>89</v>
      </c>
      <c r="AJ1939" s="395">
        <v>320</v>
      </c>
      <c r="AK1939" s="395">
        <v>84</v>
      </c>
      <c r="AL1939" s="395">
        <v>346</v>
      </c>
      <c r="AM1939" s="395">
        <v>0</v>
      </c>
      <c r="AN1939" s="395">
        <v>86</v>
      </c>
      <c r="AO1939" s="395">
        <v>108</v>
      </c>
      <c r="AP1939" s="395">
        <v>20</v>
      </c>
    </row>
    <row r="1940" spans="1:42">
      <c r="A1940" s="395">
        <v>16</v>
      </c>
      <c r="B1940" s="395">
        <v>133</v>
      </c>
      <c r="C1940" s="395">
        <v>2024</v>
      </c>
      <c r="D1940" s="395">
        <v>1</v>
      </c>
      <c r="E1940" s="395">
        <v>99</v>
      </c>
      <c r="F1940" s="395">
        <v>99</v>
      </c>
      <c r="G1940" s="395">
        <v>99</v>
      </c>
      <c r="H1940" s="395">
        <v>99</v>
      </c>
      <c r="I1940" s="395">
        <v>99</v>
      </c>
      <c r="J1940" s="395">
        <v>155</v>
      </c>
      <c r="K1940" s="395">
        <v>999</v>
      </c>
      <c r="L1940" s="395"/>
      <c r="M1940" s="395">
        <v>99</v>
      </c>
      <c r="N1940" s="395">
        <v>99</v>
      </c>
      <c r="O1940" s="395">
        <v>99</v>
      </c>
      <c r="P1940" s="395">
        <v>99</v>
      </c>
      <c r="Q1940" s="395">
        <v>10</v>
      </c>
      <c r="R1940" s="395">
        <v>964</v>
      </c>
      <c r="S1940" s="395">
        <v>957</v>
      </c>
      <c r="T1940" s="395">
        <v>5.4522821576763505</v>
      </c>
      <c r="U1940" s="395">
        <v>60.007314524555902</v>
      </c>
      <c r="V1940" s="395">
        <v>89.407128406642684</v>
      </c>
      <c r="W1940" s="395">
        <v>81.970637408568393</v>
      </c>
      <c r="X1940" s="395">
        <v>0</v>
      </c>
      <c r="Y1940" s="395">
        <v>0</v>
      </c>
      <c r="Z1940" s="395">
        <v>0</v>
      </c>
      <c r="AA1940" s="395">
        <v>13.25607153379428</v>
      </c>
      <c r="AB1940" s="395">
        <v>2.6567767490283818</v>
      </c>
      <c r="AC1940" s="395">
        <v>-45.971043373339917</v>
      </c>
      <c r="AD1940" s="395">
        <v>8.8448481512065307</v>
      </c>
      <c r="AE1940" s="395">
        <v>9.0553145296161759</v>
      </c>
      <c r="AF1940" s="395">
        <v>15</v>
      </c>
      <c r="AG1940" s="395">
        <v>0</v>
      </c>
      <c r="AH1940" s="395">
        <v>0</v>
      </c>
      <c r="AI1940" s="395">
        <v>10</v>
      </c>
      <c r="AJ1940" s="395">
        <v>147</v>
      </c>
      <c r="AK1940" s="395">
        <v>12</v>
      </c>
      <c r="AL1940" s="395">
        <v>29</v>
      </c>
      <c r="AM1940" s="395">
        <v>0</v>
      </c>
      <c r="AN1940" s="395">
        <v>19</v>
      </c>
      <c r="AO1940" s="395">
        <v>8</v>
      </c>
      <c r="AP1940" s="395">
        <v>7</v>
      </c>
    </row>
    <row r="1941" spans="1:42">
      <c r="A1941" s="395">
        <v>16</v>
      </c>
      <c r="B1941" s="395">
        <v>134</v>
      </c>
      <c r="C1941" s="395">
        <v>2024</v>
      </c>
      <c r="D1941" s="395">
        <v>2</v>
      </c>
      <c r="E1941" s="395">
        <v>99</v>
      </c>
      <c r="F1941" s="395">
        <v>99</v>
      </c>
      <c r="G1941" s="395">
        <v>99</v>
      </c>
      <c r="H1941" s="395">
        <v>99</v>
      </c>
      <c r="I1941" s="395">
        <v>99</v>
      </c>
      <c r="J1941" s="395">
        <v>155</v>
      </c>
      <c r="K1941" s="395">
        <v>999</v>
      </c>
      <c r="L1941" s="395"/>
      <c r="M1941" s="395">
        <v>99</v>
      </c>
      <c r="N1941" s="395">
        <v>99</v>
      </c>
      <c r="O1941" s="395">
        <v>99</v>
      </c>
      <c r="P1941" s="395">
        <v>99</v>
      </c>
      <c r="Q1941" s="395">
        <v>10</v>
      </c>
      <c r="R1941" s="395">
        <v>739</v>
      </c>
      <c r="S1941" s="395">
        <v>734</v>
      </c>
      <c r="T1941" s="395">
        <v>5.4898511502029761</v>
      </c>
      <c r="U1941" s="395">
        <v>59.904632152588562</v>
      </c>
      <c r="V1941" s="395">
        <v>88.698932222553424</v>
      </c>
      <c r="W1941" s="395">
        <v>81.381471389645696</v>
      </c>
      <c r="X1941" s="395">
        <v>0</v>
      </c>
      <c r="Y1941" s="395">
        <v>0</v>
      </c>
      <c r="Z1941" s="395">
        <v>0</v>
      </c>
      <c r="AA1941" s="395">
        <v>10.810817320260163</v>
      </c>
      <c r="AB1941" s="395">
        <v>2.8253726456450488</v>
      </c>
      <c r="AC1941" s="395">
        <v>-35.724328460798553</v>
      </c>
      <c r="AD1941" s="395">
        <v>6.7804385723460889</v>
      </c>
      <c r="AE1941" s="395">
        <v>6.8953273289246759</v>
      </c>
      <c r="AF1941" s="395">
        <v>20</v>
      </c>
      <c r="AG1941" s="395">
        <v>0</v>
      </c>
      <c r="AH1941" s="395">
        <v>0</v>
      </c>
      <c r="AI1941" s="395">
        <v>4</v>
      </c>
      <c r="AJ1941" s="395">
        <v>84</v>
      </c>
      <c r="AK1941" s="395">
        <v>3</v>
      </c>
      <c r="AL1941" s="395">
        <v>7</v>
      </c>
      <c r="AM1941" s="395">
        <v>0</v>
      </c>
      <c r="AN1941" s="395">
        <v>6</v>
      </c>
      <c r="AO1941" s="395">
        <v>4</v>
      </c>
      <c r="AP1941" s="395">
        <v>9</v>
      </c>
    </row>
    <row r="1942" spans="1:42">
      <c r="A1942" s="395">
        <v>16</v>
      </c>
      <c r="B1942" s="395">
        <v>135</v>
      </c>
      <c r="C1942" s="395">
        <v>2024</v>
      </c>
      <c r="D1942" s="395">
        <v>3</v>
      </c>
      <c r="E1942" s="395">
        <v>99</v>
      </c>
      <c r="F1942" s="395">
        <v>99</v>
      </c>
      <c r="G1942" s="395">
        <v>99</v>
      </c>
      <c r="H1942" s="395">
        <v>99</v>
      </c>
      <c r="I1942" s="395">
        <v>99</v>
      </c>
      <c r="J1942" s="395">
        <v>155</v>
      </c>
      <c r="K1942" s="395">
        <v>999</v>
      </c>
      <c r="L1942" s="395"/>
      <c r="M1942" s="395">
        <v>99</v>
      </c>
      <c r="N1942" s="395">
        <v>99</v>
      </c>
      <c r="O1942" s="395">
        <v>99</v>
      </c>
      <c r="P1942" s="395">
        <v>99</v>
      </c>
      <c r="Q1942" s="395">
        <v>10</v>
      </c>
      <c r="R1942" s="395">
        <v>885</v>
      </c>
      <c r="S1942" s="395">
        <v>880</v>
      </c>
      <c r="T1942" s="395">
        <v>4.71186440677966</v>
      </c>
      <c r="U1942" s="395">
        <v>60.360227272727279</v>
      </c>
      <c r="V1942" s="395">
        <v>88.476189303654138</v>
      </c>
      <c r="W1942" s="395">
        <v>81.355340909091012</v>
      </c>
      <c r="X1942" s="395">
        <v>0</v>
      </c>
      <c r="Y1942" s="395">
        <v>0</v>
      </c>
      <c r="Z1942" s="395">
        <v>0</v>
      </c>
      <c r="AA1942" s="395">
        <v>8.8674811234457582</v>
      </c>
      <c r="AB1942" s="395">
        <v>2.5965028829320684</v>
      </c>
      <c r="AC1942" s="395">
        <v>-33.990773292729337</v>
      </c>
      <c r="AD1942" s="395">
        <v>8.1200110101844185</v>
      </c>
      <c r="AE1942" s="395">
        <v>8.2642230699686419</v>
      </c>
      <c r="AF1942" s="395">
        <v>21</v>
      </c>
      <c r="AG1942" s="395">
        <v>0</v>
      </c>
      <c r="AH1942" s="395">
        <v>0</v>
      </c>
      <c r="AI1942" s="395">
        <v>4</v>
      </c>
      <c r="AJ1942" s="395">
        <v>83</v>
      </c>
      <c r="AK1942" s="395">
        <v>2</v>
      </c>
      <c r="AL1942" s="395">
        <v>20</v>
      </c>
      <c r="AM1942" s="395">
        <v>0</v>
      </c>
      <c r="AN1942" s="395">
        <v>5</v>
      </c>
      <c r="AO1942" s="395">
        <v>0</v>
      </c>
      <c r="AP1942" s="395">
        <v>9</v>
      </c>
    </row>
    <row r="1943" spans="1:42">
      <c r="A1943" s="395">
        <v>16</v>
      </c>
      <c r="B1943" s="395">
        <v>136</v>
      </c>
      <c r="C1943" s="395">
        <v>2024</v>
      </c>
      <c r="D1943" s="395">
        <v>4</v>
      </c>
      <c r="E1943" s="395">
        <v>99</v>
      </c>
      <c r="F1943" s="395">
        <v>99</v>
      </c>
      <c r="G1943" s="395">
        <v>99</v>
      </c>
      <c r="H1943" s="395">
        <v>99</v>
      </c>
      <c r="I1943" s="395">
        <v>99</v>
      </c>
      <c r="J1943" s="395">
        <v>155</v>
      </c>
      <c r="K1943" s="395">
        <v>999</v>
      </c>
      <c r="L1943" s="395"/>
      <c r="M1943" s="395">
        <v>99</v>
      </c>
      <c r="N1943" s="395">
        <v>99</v>
      </c>
      <c r="O1943" s="395">
        <v>99</v>
      </c>
      <c r="P1943" s="395">
        <v>99</v>
      </c>
      <c r="Q1943" s="395">
        <v>13</v>
      </c>
      <c r="R1943" s="395">
        <v>897</v>
      </c>
      <c r="S1943" s="395">
        <v>892</v>
      </c>
      <c r="T1943" s="395">
        <v>3.6064659977703455</v>
      </c>
      <c r="U1943" s="395">
        <v>60.465246636771305</v>
      </c>
      <c r="V1943" s="395">
        <v>85.144950420008797</v>
      </c>
      <c r="W1943" s="395">
        <v>78.215022421524651</v>
      </c>
      <c r="X1943" s="395">
        <v>0</v>
      </c>
      <c r="Y1943" s="395">
        <v>0</v>
      </c>
      <c r="Z1943" s="395">
        <v>0</v>
      </c>
      <c r="AA1943" s="395">
        <v>10.070260944621962</v>
      </c>
      <c r="AB1943" s="395">
        <v>2.835537343145464</v>
      </c>
      <c r="AC1943" s="395">
        <v>-26.327243602023017</v>
      </c>
      <c r="AD1943" s="395">
        <v>8.2301128543903097</v>
      </c>
      <c r="AE1943" s="395">
        <v>8.0535677841589592</v>
      </c>
      <c r="AF1943" s="395">
        <v>21</v>
      </c>
      <c r="AG1943" s="395">
        <v>0</v>
      </c>
      <c r="AH1943" s="395">
        <v>0</v>
      </c>
      <c r="AI1943" s="395">
        <v>6</v>
      </c>
      <c r="AJ1943" s="395">
        <v>67</v>
      </c>
      <c r="AK1943" s="395">
        <v>9</v>
      </c>
      <c r="AL1943" s="395">
        <v>11</v>
      </c>
      <c r="AM1943" s="395">
        <v>0</v>
      </c>
      <c r="AN1943" s="395">
        <v>10</v>
      </c>
      <c r="AO1943" s="395">
        <v>4</v>
      </c>
      <c r="AP1943" s="395">
        <v>8</v>
      </c>
    </row>
    <row r="1944" spans="1:42">
      <c r="A1944" s="395">
        <v>16</v>
      </c>
      <c r="B1944" s="395">
        <v>137</v>
      </c>
      <c r="C1944" s="395">
        <v>2024</v>
      </c>
      <c r="D1944" s="395">
        <v>5</v>
      </c>
      <c r="E1944" s="395">
        <v>99</v>
      </c>
      <c r="F1944" s="395">
        <v>99</v>
      </c>
      <c r="G1944" s="395">
        <v>99</v>
      </c>
      <c r="H1944" s="395">
        <v>99</v>
      </c>
      <c r="I1944" s="395">
        <v>99</v>
      </c>
      <c r="J1944" s="395">
        <v>155</v>
      </c>
      <c r="K1944" s="395">
        <v>999</v>
      </c>
      <c r="L1944" s="395"/>
      <c r="M1944" s="395">
        <v>99</v>
      </c>
      <c r="N1944" s="395">
        <v>99</v>
      </c>
      <c r="O1944" s="395">
        <v>99</v>
      </c>
      <c r="P1944" s="395">
        <v>99</v>
      </c>
      <c r="Q1944" s="395">
        <v>12</v>
      </c>
      <c r="R1944" s="395">
        <v>955</v>
      </c>
      <c r="S1944" s="395">
        <v>954</v>
      </c>
      <c r="T1944" s="395">
        <v>3.9549738219895296</v>
      </c>
      <c r="U1944" s="395">
        <v>60.816561844863763</v>
      </c>
      <c r="V1944" s="395">
        <v>87.630005155915285</v>
      </c>
      <c r="W1944" s="395">
        <v>80.780607966456898</v>
      </c>
      <c r="X1944" s="395">
        <v>0</v>
      </c>
      <c r="Y1944" s="395">
        <v>0</v>
      </c>
      <c r="Z1944" s="395">
        <v>0</v>
      </c>
      <c r="AA1944" s="395">
        <v>10.089957606161324</v>
      </c>
      <c r="AB1944" s="395">
        <v>2.5975513229012046</v>
      </c>
      <c r="AC1944" s="395">
        <v>-30.716799954996695</v>
      </c>
      <c r="AD1944" s="395">
        <v>8.7622717680521127</v>
      </c>
      <c r="AE1944" s="395">
        <v>8.8958772559242849</v>
      </c>
      <c r="AF1944" s="395">
        <v>23</v>
      </c>
      <c r="AG1944" s="395">
        <v>0</v>
      </c>
      <c r="AH1944" s="395">
        <v>0</v>
      </c>
      <c r="AI1944" s="395">
        <v>5</v>
      </c>
      <c r="AJ1944" s="395">
        <v>95</v>
      </c>
      <c r="AK1944" s="395">
        <v>6</v>
      </c>
      <c r="AL1944" s="395">
        <v>18</v>
      </c>
      <c r="AM1944" s="395">
        <v>0</v>
      </c>
      <c r="AN1944" s="395">
        <v>4</v>
      </c>
      <c r="AO1944" s="395">
        <v>6</v>
      </c>
      <c r="AP1944" s="395">
        <v>9</v>
      </c>
    </row>
    <row r="1945" spans="1:42">
      <c r="A1945" s="395">
        <v>16</v>
      </c>
      <c r="B1945" s="395">
        <v>138</v>
      </c>
      <c r="C1945" s="395">
        <v>2024</v>
      </c>
      <c r="D1945" s="395">
        <v>6</v>
      </c>
      <c r="E1945" s="395">
        <v>99</v>
      </c>
      <c r="F1945" s="395">
        <v>99</v>
      </c>
      <c r="G1945" s="395">
        <v>99</v>
      </c>
      <c r="H1945" s="395">
        <v>99</v>
      </c>
      <c r="I1945" s="395">
        <v>99</v>
      </c>
      <c r="J1945" s="395">
        <v>155</v>
      </c>
      <c r="K1945" s="395">
        <v>999</v>
      </c>
      <c r="L1945" s="395"/>
      <c r="M1945" s="395">
        <v>99</v>
      </c>
      <c r="N1945" s="395">
        <v>99</v>
      </c>
      <c r="O1945" s="395">
        <v>99</v>
      </c>
      <c r="P1945" s="395">
        <v>99</v>
      </c>
      <c r="Q1945" s="395">
        <v>10</v>
      </c>
      <c r="R1945" s="395">
        <v>856</v>
      </c>
      <c r="S1945" s="395">
        <v>852</v>
      </c>
      <c r="T1945" s="395">
        <v>4.9007009345794383</v>
      </c>
      <c r="U1945" s="395">
        <v>60.018779342722993</v>
      </c>
      <c r="V1945" s="395">
        <v>84.687740019023423</v>
      </c>
      <c r="W1945" s="395">
        <v>77.942018779342689</v>
      </c>
      <c r="X1945" s="395">
        <v>0</v>
      </c>
      <c r="Y1945" s="395">
        <v>0</v>
      </c>
      <c r="Z1945" s="395">
        <v>0</v>
      </c>
      <c r="AA1945" s="395">
        <v>9.3051323442128062</v>
      </c>
      <c r="AB1945" s="395">
        <v>2.447979796233017</v>
      </c>
      <c r="AC1945" s="395">
        <v>-42.702383014118311</v>
      </c>
      <c r="AD1945" s="395">
        <v>7.8539315533535188</v>
      </c>
      <c r="AE1945" s="395">
        <v>7.6655714300225952</v>
      </c>
      <c r="AF1945" s="395">
        <v>6</v>
      </c>
      <c r="AG1945" s="395">
        <v>0</v>
      </c>
      <c r="AH1945" s="395">
        <v>0</v>
      </c>
      <c r="AI1945" s="395">
        <v>6</v>
      </c>
      <c r="AJ1945" s="395">
        <v>89</v>
      </c>
      <c r="AK1945" s="395">
        <v>1</v>
      </c>
      <c r="AL1945" s="395">
        <v>22</v>
      </c>
      <c r="AM1945" s="395">
        <v>0</v>
      </c>
      <c r="AN1945" s="395">
        <v>7</v>
      </c>
      <c r="AO1945" s="395">
        <v>3</v>
      </c>
      <c r="AP1945" s="395">
        <v>7</v>
      </c>
    </row>
    <row r="1946" spans="1:42">
      <c r="A1946" s="395">
        <v>16</v>
      </c>
      <c r="B1946" s="395">
        <v>139</v>
      </c>
      <c r="C1946" s="395">
        <v>2024</v>
      </c>
      <c r="D1946" s="395">
        <v>7</v>
      </c>
      <c r="E1946" s="395">
        <v>99</v>
      </c>
      <c r="F1946" s="395">
        <v>99</v>
      </c>
      <c r="G1946" s="395">
        <v>99</v>
      </c>
      <c r="H1946" s="395">
        <v>99</v>
      </c>
      <c r="I1946" s="395">
        <v>99</v>
      </c>
      <c r="J1946" s="395">
        <v>155</v>
      </c>
      <c r="K1946" s="395">
        <v>999</v>
      </c>
      <c r="L1946" s="395"/>
      <c r="M1946" s="395">
        <v>99</v>
      </c>
      <c r="N1946" s="395">
        <v>99</v>
      </c>
      <c r="O1946" s="395">
        <v>99</v>
      </c>
      <c r="P1946" s="395">
        <v>99</v>
      </c>
      <c r="Q1946" s="395">
        <v>11</v>
      </c>
      <c r="R1946" s="395">
        <v>868</v>
      </c>
      <c r="S1946" s="395">
        <v>868</v>
      </c>
      <c r="T1946" s="395">
        <v>4.6739631336405552</v>
      </c>
      <c r="U1946" s="395">
        <v>60.229262672811046</v>
      </c>
      <c r="V1946" s="395">
        <v>85.962050216934415</v>
      </c>
      <c r="W1946" s="395">
        <v>79.342972350230497</v>
      </c>
      <c r="X1946" s="395">
        <v>0</v>
      </c>
      <c r="Y1946" s="395">
        <v>0</v>
      </c>
      <c r="Z1946" s="395">
        <v>0</v>
      </c>
      <c r="AA1946" s="395">
        <v>9.2477352521660237</v>
      </c>
      <c r="AB1946" s="395">
        <v>2.6836629672494774</v>
      </c>
      <c r="AC1946" s="395">
        <v>-49.272227416178751</v>
      </c>
      <c r="AD1946" s="395">
        <v>7.96403339755941</v>
      </c>
      <c r="AE1946" s="395">
        <v>7.9498966174179682</v>
      </c>
      <c r="AF1946" s="395">
        <v>5</v>
      </c>
      <c r="AG1946" s="395">
        <v>0</v>
      </c>
      <c r="AH1946" s="395">
        <v>0</v>
      </c>
      <c r="AI1946" s="395">
        <v>9</v>
      </c>
      <c r="AJ1946" s="395">
        <v>62</v>
      </c>
      <c r="AK1946" s="395">
        <v>1</v>
      </c>
      <c r="AL1946" s="395">
        <v>53</v>
      </c>
      <c r="AM1946" s="395">
        <v>0</v>
      </c>
      <c r="AN1946" s="395">
        <v>0</v>
      </c>
      <c r="AO1946" s="395">
        <v>0</v>
      </c>
      <c r="AP1946" s="395">
        <v>7</v>
      </c>
    </row>
    <row r="1947" spans="1:42">
      <c r="A1947" s="395">
        <v>16</v>
      </c>
      <c r="B1947" s="395">
        <v>140</v>
      </c>
      <c r="C1947" s="395">
        <v>2024</v>
      </c>
      <c r="D1947" s="395">
        <v>8</v>
      </c>
      <c r="E1947" s="395">
        <v>99</v>
      </c>
      <c r="F1947" s="395">
        <v>99</v>
      </c>
      <c r="G1947" s="395">
        <v>99</v>
      </c>
      <c r="H1947" s="395">
        <v>99</v>
      </c>
      <c r="I1947" s="395">
        <v>99</v>
      </c>
      <c r="J1947" s="395">
        <v>155</v>
      </c>
      <c r="K1947" s="395">
        <v>999</v>
      </c>
      <c r="L1947" s="395"/>
      <c r="M1947" s="395">
        <v>99</v>
      </c>
      <c r="N1947" s="395">
        <v>99</v>
      </c>
      <c r="O1947" s="395">
        <v>99</v>
      </c>
      <c r="P1947" s="395">
        <v>99</v>
      </c>
      <c r="Q1947" s="395">
        <v>16</v>
      </c>
      <c r="R1947" s="395">
        <v>1261</v>
      </c>
      <c r="S1947" s="395">
        <v>1258</v>
      </c>
      <c r="T1947" s="395">
        <v>4.557494052339413</v>
      </c>
      <c r="U1947" s="395">
        <v>60.444356120826711</v>
      </c>
      <c r="V1947" s="395">
        <v>85.49616151107459</v>
      </c>
      <c r="W1947" s="395">
        <v>78.741812400635894</v>
      </c>
      <c r="X1947" s="395">
        <v>0</v>
      </c>
      <c r="Y1947" s="395">
        <v>0</v>
      </c>
      <c r="Z1947" s="395">
        <v>0</v>
      </c>
      <c r="AA1947" s="395">
        <v>9.920539655133144</v>
      </c>
      <c r="AB1947" s="395">
        <v>2.4660823072860656</v>
      </c>
      <c r="AC1947" s="395">
        <v>-40.700696218359248</v>
      </c>
      <c r="AD1947" s="395">
        <v>11.56986879530232</v>
      </c>
      <c r="AE1947" s="395">
        <v>11.434556840103758</v>
      </c>
      <c r="AF1947" s="395">
        <v>22</v>
      </c>
      <c r="AG1947" s="395">
        <v>0</v>
      </c>
      <c r="AH1947" s="395">
        <v>0</v>
      </c>
      <c r="AI1947" s="395">
        <v>0</v>
      </c>
      <c r="AJ1947" s="395">
        <v>145</v>
      </c>
      <c r="AK1947" s="395">
        <v>5</v>
      </c>
      <c r="AL1947" s="395">
        <v>73</v>
      </c>
      <c r="AM1947" s="395">
        <v>0</v>
      </c>
      <c r="AN1947" s="395">
        <v>3</v>
      </c>
      <c r="AO1947" s="395">
        <v>0</v>
      </c>
      <c r="AP1947" s="395">
        <v>8</v>
      </c>
    </row>
    <row r="1948" spans="1:42">
      <c r="A1948" s="395">
        <v>16</v>
      </c>
      <c r="B1948" s="395">
        <v>141</v>
      </c>
      <c r="C1948" s="395">
        <v>2024</v>
      </c>
      <c r="D1948" s="395">
        <v>9</v>
      </c>
      <c r="E1948" s="395">
        <v>99</v>
      </c>
      <c r="F1948" s="395">
        <v>99</v>
      </c>
      <c r="G1948" s="395">
        <v>99</v>
      </c>
      <c r="H1948" s="395">
        <v>99</v>
      </c>
      <c r="I1948" s="395">
        <v>99</v>
      </c>
      <c r="J1948" s="395">
        <v>155</v>
      </c>
      <c r="K1948" s="395">
        <v>999</v>
      </c>
      <c r="L1948" s="395"/>
      <c r="M1948" s="395">
        <v>99</v>
      </c>
      <c r="N1948" s="395">
        <v>99</v>
      </c>
      <c r="O1948" s="395">
        <v>99</v>
      </c>
      <c r="P1948" s="395">
        <v>99</v>
      </c>
      <c r="Q1948" s="395">
        <v>14</v>
      </c>
      <c r="R1948" s="395">
        <v>510</v>
      </c>
      <c r="S1948" s="395">
        <v>502</v>
      </c>
      <c r="T1948" s="395">
        <v>4.2882352941176469</v>
      </c>
      <c r="U1948" s="395">
        <v>60.356573705179287</v>
      </c>
      <c r="V1948" s="395">
        <v>85.63168776680925</v>
      </c>
      <c r="W1948" s="395">
        <v>78.269521912350598</v>
      </c>
      <c r="X1948" s="395">
        <v>0</v>
      </c>
      <c r="Y1948" s="395">
        <v>0</v>
      </c>
      <c r="Z1948" s="395">
        <v>0</v>
      </c>
      <c r="AA1948" s="395">
        <v>9.9903163955798373</v>
      </c>
      <c r="AB1948" s="395">
        <v>2.5252404353883398</v>
      </c>
      <c r="AC1948" s="395">
        <v>-42.750000111881775</v>
      </c>
      <c r="AD1948" s="395">
        <v>4.6793283787503439</v>
      </c>
      <c r="AE1948" s="395">
        <v>4.5355471704385844</v>
      </c>
      <c r="AF1948" s="395">
        <v>5</v>
      </c>
      <c r="AG1948" s="395">
        <v>0</v>
      </c>
      <c r="AH1948" s="395">
        <v>0</v>
      </c>
      <c r="AI1948" s="395">
        <v>1</v>
      </c>
      <c r="AJ1948" s="395">
        <v>65</v>
      </c>
      <c r="AK1948" s="395">
        <v>3</v>
      </c>
      <c r="AL1948" s="395">
        <v>30</v>
      </c>
      <c r="AM1948" s="395">
        <v>0</v>
      </c>
      <c r="AN1948" s="395">
        <v>0</v>
      </c>
      <c r="AO1948" s="395">
        <v>0</v>
      </c>
      <c r="AP1948" s="395">
        <v>4</v>
      </c>
    </row>
    <row r="1949" spans="1:42">
      <c r="A1949" s="395">
        <v>16</v>
      </c>
      <c r="B1949" s="395">
        <v>142</v>
      </c>
      <c r="C1949" s="395">
        <v>2024</v>
      </c>
      <c r="D1949" s="395">
        <v>10</v>
      </c>
      <c r="E1949" s="395">
        <v>99</v>
      </c>
      <c r="F1949" s="395">
        <v>99</v>
      </c>
      <c r="G1949" s="395">
        <v>99</v>
      </c>
      <c r="H1949" s="395">
        <v>99</v>
      </c>
      <c r="I1949" s="395">
        <v>99</v>
      </c>
      <c r="J1949" s="395">
        <v>155</v>
      </c>
      <c r="K1949" s="395">
        <v>999</v>
      </c>
      <c r="L1949" s="395"/>
      <c r="M1949" s="395">
        <v>99</v>
      </c>
      <c r="N1949" s="395">
        <v>99</v>
      </c>
      <c r="O1949" s="395">
        <v>99</v>
      </c>
      <c r="P1949" s="395">
        <v>99</v>
      </c>
      <c r="Q1949" s="395">
        <v>17</v>
      </c>
      <c r="R1949" s="395">
        <v>1167</v>
      </c>
      <c r="S1949" s="395">
        <v>1165</v>
      </c>
      <c r="T1949" s="395">
        <v>4.3898886032562121</v>
      </c>
      <c r="U1949" s="395">
        <v>60.461802575107306</v>
      </c>
      <c r="V1949" s="395">
        <v>85.813660437368455</v>
      </c>
      <c r="W1949" s="395">
        <v>79.122746781115907</v>
      </c>
      <c r="X1949" s="395">
        <v>0</v>
      </c>
      <c r="Y1949" s="395">
        <v>0</v>
      </c>
      <c r="Z1949" s="395">
        <v>0</v>
      </c>
      <c r="AA1949" s="395">
        <v>10.270991159960117</v>
      </c>
      <c r="AB1949" s="395">
        <v>2.6723107640002861</v>
      </c>
      <c r="AC1949" s="395">
        <v>-47.820861919869856</v>
      </c>
      <c r="AD1949" s="395">
        <v>10.707404349022845</v>
      </c>
      <c r="AE1949" s="395">
        <v>10.640464099601894</v>
      </c>
      <c r="AF1949" s="395">
        <v>12</v>
      </c>
      <c r="AG1949" s="395">
        <v>0</v>
      </c>
      <c r="AH1949" s="395">
        <v>0</v>
      </c>
      <c r="AI1949" s="395">
        <v>4</v>
      </c>
      <c r="AJ1949" s="395">
        <v>98</v>
      </c>
      <c r="AK1949" s="395">
        <v>3</v>
      </c>
      <c r="AL1949" s="395">
        <v>34</v>
      </c>
      <c r="AM1949" s="395">
        <v>0</v>
      </c>
      <c r="AN1949" s="395">
        <v>2</v>
      </c>
      <c r="AO1949" s="395">
        <v>8</v>
      </c>
      <c r="AP1949" s="395">
        <v>8</v>
      </c>
    </row>
    <row r="1950" spans="1:42">
      <c r="A1950" s="395">
        <v>16</v>
      </c>
      <c r="B1950" s="395">
        <v>143</v>
      </c>
      <c r="C1950" s="395">
        <v>2024</v>
      </c>
      <c r="D1950" s="395">
        <v>11</v>
      </c>
      <c r="E1950" s="395">
        <v>99</v>
      </c>
      <c r="F1950" s="395">
        <v>99</v>
      </c>
      <c r="G1950" s="395">
        <v>99</v>
      </c>
      <c r="H1950" s="395">
        <v>99</v>
      </c>
      <c r="I1950" s="395">
        <v>99</v>
      </c>
      <c r="J1950" s="395">
        <v>155</v>
      </c>
      <c r="K1950" s="395">
        <v>999</v>
      </c>
      <c r="L1950" s="395"/>
      <c r="M1950" s="395">
        <v>99</v>
      </c>
      <c r="N1950" s="395">
        <v>99</v>
      </c>
      <c r="O1950" s="395">
        <v>99</v>
      </c>
      <c r="P1950" s="395">
        <v>99</v>
      </c>
      <c r="Q1950" s="395">
        <v>10</v>
      </c>
      <c r="R1950" s="395">
        <v>795</v>
      </c>
      <c r="S1950" s="395">
        <v>793</v>
      </c>
      <c r="T1950" s="395">
        <v>5.2339622641509438</v>
      </c>
      <c r="U1950" s="395">
        <v>60.079445145018894</v>
      </c>
      <c r="V1950" s="395">
        <v>89.257164873029097</v>
      </c>
      <c r="W1950" s="395">
        <v>82.222950819672121</v>
      </c>
      <c r="X1950" s="395">
        <v>0</v>
      </c>
      <c r="Y1950" s="395">
        <v>0</v>
      </c>
      <c r="Z1950" s="395">
        <v>0</v>
      </c>
      <c r="AA1950" s="395">
        <v>8.6515568211081</v>
      </c>
      <c r="AB1950" s="395">
        <v>2.419444913531589</v>
      </c>
      <c r="AC1950" s="395">
        <v>-35.455923580754238</v>
      </c>
      <c r="AD1950" s="395">
        <v>7.2942471786402434</v>
      </c>
      <c r="AE1950" s="395">
        <v>7.5266121264675121</v>
      </c>
      <c r="AF1950" s="395">
        <v>25</v>
      </c>
      <c r="AG1950" s="395">
        <v>1</v>
      </c>
      <c r="AH1950" s="395">
        <v>0</v>
      </c>
      <c r="AI1950" s="395">
        <v>5</v>
      </c>
      <c r="AJ1950" s="395">
        <v>105</v>
      </c>
      <c r="AK1950" s="395">
        <v>2</v>
      </c>
      <c r="AL1950" s="395">
        <v>15</v>
      </c>
      <c r="AM1950" s="395">
        <v>0</v>
      </c>
      <c r="AN1950" s="395">
        <v>10</v>
      </c>
      <c r="AO1950" s="395">
        <v>3</v>
      </c>
      <c r="AP1950" s="395">
        <v>6</v>
      </c>
    </row>
    <row r="1951" spans="1:42">
      <c r="A1951" s="395">
        <v>16</v>
      </c>
      <c r="B1951" s="395">
        <v>144</v>
      </c>
      <c r="C1951" s="395">
        <v>2024</v>
      </c>
      <c r="D1951" s="395">
        <v>12</v>
      </c>
      <c r="E1951" s="395">
        <v>99</v>
      </c>
      <c r="F1951" s="395">
        <v>99</v>
      </c>
      <c r="G1951" s="395">
        <v>99</v>
      </c>
      <c r="H1951" s="395">
        <v>99</v>
      </c>
      <c r="I1951" s="395">
        <v>99</v>
      </c>
      <c r="J1951" s="395">
        <v>155</v>
      </c>
      <c r="K1951" s="395">
        <v>999</v>
      </c>
      <c r="L1951" s="395"/>
      <c r="M1951" s="395">
        <v>99</v>
      </c>
      <c r="N1951" s="395">
        <v>99</v>
      </c>
      <c r="O1951" s="395">
        <v>99</v>
      </c>
      <c r="P1951" s="395">
        <v>99</v>
      </c>
      <c r="Q1951" s="395">
        <v>9</v>
      </c>
      <c r="R1951" s="395">
        <v>1002</v>
      </c>
      <c r="S1951" s="395">
        <v>1001</v>
      </c>
      <c r="T1951" s="395">
        <v>3.5948103792415158</v>
      </c>
      <c r="U1951" s="395">
        <v>60.835164835164839</v>
      </c>
      <c r="V1951" s="395">
        <v>85.260784719072902</v>
      </c>
      <c r="W1951" s="395">
        <v>78.607492507492495</v>
      </c>
      <c r="X1951" s="395">
        <v>0</v>
      </c>
      <c r="Y1951" s="395">
        <v>0</v>
      </c>
      <c r="Z1951" s="395">
        <v>0</v>
      </c>
      <c r="AA1951" s="395">
        <v>9.4894396221197308</v>
      </c>
      <c r="AB1951" s="395">
        <v>2.3397281615462111</v>
      </c>
      <c r="AC1951" s="395">
        <v>-36.398631400820925</v>
      </c>
      <c r="AD1951" s="395">
        <v>9.1935039911918537</v>
      </c>
      <c r="AE1951" s="395">
        <v>9.083041747354951</v>
      </c>
      <c r="AF1951" s="395">
        <v>6</v>
      </c>
      <c r="AG1951" s="395">
        <v>0</v>
      </c>
      <c r="AH1951" s="395">
        <v>0</v>
      </c>
      <c r="AI1951" s="395">
        <v>7</v>
      </c>
      <c r="AJ1951" s="395">
        <v>84</v>
      </c>
      <c r="AK1951" s="395">
        <v>1</v>
      </c>
      <c r="AL1951" s="395">
        <v>37</v>
      </c>
      <c r="AM1951" s="395">
        <v>0</v>
      </c>
      <c r="AN1951" s="395">
        <v>4</v>
      </c>
      <c r="AO1951" s="395">
        <v>1</v>
      </c>
      <c r="AP1951" s="395">
        <v>6</v>
      </c>
    </row>
    <row r="1952" spans="1:42">
      <c r="A1952" s="395">
        <v>16</v>
      </c>
      <c r="B1952" s="395">
        <v>145</v>
      </c>
      <c r="C1952" s="395">
        <v>2024</v>
      </c>
      <c r="D1952" s="395">
        <v>1</v>
      </c>
      <c r="E1952" s="395">
        <v>99</v>
      </c>
      <c r="F1952" s="395">
        <v>99</v>
      </c>
      <c r="G1952" s="395">
        <v>99</v>
      </c>
      <c r="H1952" s="395">
        <v>99</v>
      </c>
      <c r="I1952" s="395">
        <v>99</v>
      </c>
      <c r="J1952" s="395">
        <v>160</v>
      </c>
      <c r="K1952" s="395">
        <v>999</v>
      </c>
      <c r="L1952" s="395"/>
      <c r="M1952" s="395">
        <v>99</v>
      </c>
      <c r="N1952" s="395">
        <v>99</v>
      </c>
      <c r="O1952" s="395">
        <v>99</v>
      </c>
      <c r="P1952" s="395">
        <v>99</v>
      </c>
      <c r="Q1952" s="395">
        <v>75</v>
      </c>
      <c r="R1952" s="395">
        <v>11499</v>
      </c>
      <c r="S1952" s="395">
        <v>11457</v>
      </c>
      <c r="T1952" s="395">
        <v>4.3422906339681715</v>
      </c>
      <c r="U1952" s="395">
        <v>60.501876582002254</v>
      </c>
      <c r="V1952" s="395">
        <v>93.021897980020512</v>
      </c>
      <c r="W1952" s="395">
        <v>85.69515492711902</v>
      </c>
      <c r="X1952" s="395">
        <v>1.3653361161840163</v>
      </c>
      <c r="Y1952" s="395">
        <v>2.7306722323680326</v>
      </c>
      <c r="Z1952" s="395">
        <v>0</v>
      </c>
      <c r="AA1952" s="395">
        <v>8.6908558195152068</v>
      </c>
      <c r="AB1952" s="395">
        <v>2.8835326213239623</v>
      </c>
      <c r="AC1952" s="395">
        <v>-25.055687046243833</v>
      </c>
      <c r="AD1952" s="395">
        <v>8.9974413746156188</v>
      </c>
      <c r="AE1952" s="395">
        <v>9.1933274123178119</v>
      </c>
      <c r="AF1952" s="395">
        <v>115</v>
      </c>
      <c r="AG1952" s="395">
        <v>1</v>
      </c>
      <c r="AH1952" s="395">
        <v>0</v>
      </c>
      <c r="AI1952" s="395">
        <v>39</v>
      </c>
      <c r="AJ1952" s="395">
        <v>573</v>
      </c>
      <c r="AK1952" s="395">
        <v>99</v>
      </c>
      <c r="AL1952" s="395">
        <v>661</v>
      </c>
      <c r="AM1952" s="395">
        <v>1</v>
      </c>
      <c r="AN1952" s="395">
        <v>229</v>
      </c>
      <c r="AO1952" s="395">
        <v>120</v>
      </c>
      <c r="AP1952" s="395">
        <v>42</v>
      </c>
    </row>
    <row r="1953" spans="1:42">
      <c r="A1953" s="395">
        <v>16</v>
      </c>
      <c r="B1953" s="395">
        <v>146</v>
      </c>
      <c r="C1953" s="395">
        <v>2024</v>
      </c>
      <c r="D1953" s="395">
        <v>2</v>
      </c>
      <c r="E1953" s="395">
        <v>99</v>
      </c>
      <c r="F1953" s="395">
        <v>99</v>
      </c>
      <c r="G1953" s="395">
        <v>99</v>
      </c>
      <c r="H1953" s="395">
        <v>99</v>
      </c>
      <c r="I1953" s="395">
        <v>99</v>
      </c>
      <c r="J1953" s="395">
        <v>160</v>
      </c>
      <c r="K1953" s="395">
        <v>999</v>
      </c>
      <c r="L1953" s="395"/>
      <c r="M1953" s="395">
        <v>99</v>
      </c>
      <c r="N1953" s="395">
        <v>99</v>
      </c>
      <c r="O1953" s="395">
        <v>99</v>
      </c>
      <c r="P1953" s="395">
        <v>99</v>
      </c>
      <c r="Q1953" s="395">
        <v>76</v>
      </c>
      <c r="R1953" s="395">
        <v>10994</v>
      </c>
      <c r="S1953" s="395">
        <v>10964</v>
      </c>
      <c r="T1953" s="395">
        <v>4.3038020738584688</v>
      </c>
      <c r="U1953" s="395">
        <v>60.627690623859891</v>
      </c>
      <c r="V1953" s="395">
        <v>92.049880175165754</v>
      </c>
      <c r="W1953" s="395">
        <v>84.797728931047146</v>
      </c>
      <c r="X1953" s="395">
        <v>0.22739676187011096</v>
      </c>
      <c r="Y1953" s="395">
        <v>0.45479352374022192</v>
      </c>
      <c r="Z1953" s="395">
        <v>0</v>
      </c>
      <c r="AA1953" s="395">
        <v>9.0114367190357356</v>
      </c>
      <c r="AB1953" s="395">
        <v>2.8298171523126951</v>
      </c>
      <c r="AC1953" s="395">
        <v>-28.234524124106795</v>
      </c>
      <c r="AD1953" s="395">
        <v>8.6023019803916974</v>
      </c>
      <c r="AE1953" s="395">
        <v>8.7056017119913101</v>
      </c>
      <c r="AF1953" s="395">
        <v>163</v>
      </c>
      <c r="AG1953" s="395">
        <v>0</v>
      </c>
      <c r="AH1953" s="395">
        <v>0</v>
      </c>
      <c r="AI1953" s="395">
        <v>90</v>
      </c>
      <c r="AJ1953" s="395">
        <v>801</v>
      </c>
      <c r="AK1953" s="395">
        <v>128</v>
      </c>
      <c r="AL1953" s="395">
        <v>422</v>
      </c>
      <c r="AM1953" s="395">
        <v>0</v>
      </c>
      <c r="AN1953" s="395">
        <v>316</v>
      </c>
      <c r="AO1953" s="395">
        <v>120</v>
      </c>
      <c r="AP1953" s="395">
        <v>42</v>
      </c>
    </row>
    <row r="1954" spans="1:42">
      <c r="A1954" s="395">
        <v>16</v>
      </c>
      <c r="B1954" s="395">
        <v>147</v>
      </c>
      <c r="C1954" s="395">
        <v>2024</v>
      </c>
      <c r="D1954" s="395">
        <v>3</v>
      </c>
      <c r="E1954" s="395">
        <v>99</v>
      </c>
      <c r="F1954" s="395">
        <v>99</v>
      </c>
      <c r="G1954" s="395">
        <v>99</v>
      </c>
      <c r="H1954" s="395">
        <v>99</v>
      </c>
      <c r="I1954" s="395">
        <v>99</v>
      </c>
      <c r="J1954" s="395">
        <v>160</v>
      </c>
      <c r="K1954" s="395">
        <v>999</v>
      </c>
      <c r="L1954" s="395"/>
      <c r="M1954" s="395">
        <v>99</v>
      </c>
      <c r="N1954" s="395">
        <v>99</v>
      </c>
      <c r="O1954" s="395">
        <v>99</v>
      </c>
      <c r="P1954" s="395">
        <v>99</v>
      </c>
      <c r="Q1954" s="395">
        <v>74</v>
      </c>
      <c r="R1954" s="395">
        <v>9359</v>
      </c>
      <c r="S1954" s="395">
        <v>9264</v>
      </c>
      <c r="T1954" s="395">
        <v>4.2943690565231316</v>
      </c>
      <c r="U1954" s="395">
        <v>60.594667530224527</v>
      </c>
      <c r="V1954" s="395">
        <v>90.994508969586875</v>
      </c>
      <c r="W1954" s="395">
        <v>83.649017702936263</v>
      </c>
      <c r="X1954" s="395">
        <v>1.2928731702104923</v>
      </c>
      <c r="Y1954" s="395">
        <v>2.5857463404209846</v>
      </c>
      <c r="Z1954" s="395">
        <v>0</v>
      </c>
      <c r="AA1954" s="395">
        <v>7.6565866686808226</v>
      </c>
      <c r="AB1954" s="395">
        <v>2.7521183663843241</v>
      </c>
      <c r="AC1954" s="395">
        <v>-23.043831356122535</v>
      </c>
      <c r="AD1954" s="395">
        <v>7.3229892882013692</v>
      </c>
      <c r="AE1954" s="395">
        <v>7.2561280436792996</v>
      </c>
      <c r="AF1954" s="395">
        <v>90</v>
      </c>
      <c r="AG1954" s="395">
        <v>0</v>
      </c>
      <c r="AH1954" s="395">
        <v>0</v>
      </c>
      <c r="AI1954" s="395">
        <v>54</v>
      </c>
      <c r="AJ1954" s="395">
        <v>288</v>
      </c>
      <c r="AK1954" s="395">
        <v>84</v>
      </c>
      <c r="AL1954" s="395">
        <v>305</v>
      </c>
      <c r="AM1954" s="395">
        <v>0</v>
      </c>
      <c r="AN1954" s="395">
        <v>151</v>
      </c>
      <c r="AO1954" s="395">
        <v>82</v>
      </c>
      <c r="AP1954" s="395">
        <v>41</v>
      </c>
    </row>
    <row r="1955" spans="1:42">
      <c r="A1955" s="395">
        <v>16</v>
      </c>
      <c r="B1955" s="395">
        <v>148</v>
      </c>
      <c r="C1955" s="395">
        <v>2024</v>
      </c>
      <c r="D1955" s="395">
        <v>4</v>
      </c>
      <c r="E1955" s="395">
        <v>99</v>
      </c>
      <c r="F1955" s="395">
        <v>99</v>
      </c>
      <c r="G1955" s="395">
        <v>99</v>
      </c>
      <c r="H1955" s="395">
        <v>99</v>
      </c>
      <c r="I1955" s="395">
        <v>99</v>
      </c>
      <c r="J1955" s="395">
        <v>160</v>
      </c>
      <c r="K1955" s="395">
        <v>999</v>
      </c>
      <c r="L1955" s="395"/>
      <c r="M1955" s="395">
        <v>99</v>
      </c>
      <c r="N1955" s="395">
        <v>99</v>
      </c>
      <c r="O1955" s="395">
        <v>99</v>
      </c>
      <c r="P1955" s="395">
        <v>99</v>
      </c>
      <c r="Q1955" s="395">
        <v>76</v>
      </c>
      <c r="R1955" s="395">
        <v>11519</v>
      </c>
      <c r="S1955" s="395">
        <v>11483</v>
      </c>
      <c r="T1955" s="395">
        <v>4.1481899470440151</v>
      </c>
      <c r="U1955" s="395">
        <v>60.685012627362177</v>
      </c>
      <c r="V1955" s="395">
        <v>90.369899108475209</v>
      </c>
      <c r="W1955" s="395">
        <v>83.267978751197376</v>
      </c>
      <c r="X1955" s="395">
        <v>0.93758138727320095</v>
      </c>
      <c r="Y1955" s="395">
        <v>1.8751627745464019</v>
      </c>
      <c r="Z1955" s="395">
        <v>0</v>
      </c>
      <c r="AA1955" s="395">
        <v>7.9736398192943296</v>
      </c>
      <c r="AB1955" s="395">
        <v>2.7903881168800662</v>
      </c>
      <c r="AC1955" s="395">
        <v>-25.275635607077859</v>
      </c>
      <c r="AD1955" s="395">
        <v>9.0130904595353751</v>
      </c>
      <c r="AE1955" s="395">
        <v>8.9532133494788901</v>
      </c>
      <c r="AF1955" s="395">
        <v>92</v>
      </c>
      <c r="AG1955" s="395">
        <v>0</v>
      </c>
      <c r="AH1955" s="395">
        <v>0</v>
      </c>
      <c r="AI1955" s="395">
        <v>44</v>
      </c>
      <c r="AJ1955" s="395">
        <v>496</v>
      </c>
      <c r="AK1955" s="395">
        <v>101</v>
      </c>
      <c r="AL1955" s="395">
        <v>499</v>
      </c>
      <c r="AM1955" s="395">
        <v>0</v>
      </c>
      <c r="AN1955" s="395">
        <v>198</v>
      </c>
      <c r="AO1955" s="395">
        <v>87</v>
      </c>
      <c r="AP1955" s="395">
        <v>45</v>
      </c>
    </row>
    <row r="1956" spans="1:42">
      <c r="A1956" s="395">
        <v>16</v>
      </c>
      <c r="B1956" s="395">
        <v>149</v>
      </c>
      <c r="C1956" s="395">
        <v>2024</v>
      </c>
      <c r="D1956" s="395">
        <v>5</v>
      </c>
      <c r="E1956" s="395">
        <v>99</v>
      </c>
      <c r="F1956" s="395">
        <v>99</v>
      </c>
      <c r="G1956" s="395">
        <v>99</v>
      </c>
      <c r="H1956" s="395">
        <v>99</v>
      </c>
      <c r="I1956" s="395">
        <v>99</v>
      </c>
      <c r="J1956" s="395">
        <v>160</v>
      </c>
      <c r="K1956" s="395">
        <v>999</v>
      </c>
      <c r="L1956" s="395"/>
      <c r="M1956" s="395">
        <v>99</v>
      </c>
      <c r="N1956" s="395">
        <v>99</v>
      </c>
      <c r="O1956" s="395">
        <v>99</v>
      </c>
      <c r="P1956" s="395">
        <v>99</v>
      </c>
      <c r="Q1956" s="395">
        <v>73</v>
      </c>
      <c r="R1956" s="395">
        <v>10519</v>
      </c>
      <c r="S1956" s="395">
        <v>10435</v>
      </c>
      <c r="T1956" s="395">
        <v>4.3656241087555845</v>
      </c>
      <c r="U1956" s="395">
        <v>60.676665069477743</v>
      </c>
      <c r="V1956" s="395">
        <v>90.910994699166494</v>
      </c>
      <c r="W1956" s="395">
        <v>83.645740297077268</v>
      </c>
      <c r="X1956" s="395">
        <v>0.36125106949329777</v>
      </c>
      <c r="Y1956" s="395">
        <v>0.72250213898659554</v>
      </c>
      <c r="Z1956" s="395">
        <v>0</v>
      </c>
      <c r="AA1956" s="395">
        <v>7.960107641917725</v>
      </c>
      <c r="AB1956" s="395">
        <v>2.8459752757514072</v>
      </c>
      <c r="AC1956" s="395">
        <v>-27.549668081795502</v>
      </c>
      <c r="AD1956" s="395">
        <v>8.2306362135474114</v>
      </c>
      <c r="AE1956" s="395">
        <v>8.1730062049497505</v>
      </c>
      <c r="AF1956" s="395">
        <v>102</v>
      </c>
      <c r="AG1956" s="395">
        <v>0</v>
      </c>
      <c r="AH1956" s="395">
        <v>0</v>
      </c>
      <c r="AI1956" s="395">
        <v>42</v>
      </c>
      <c r="AJ1956" s="395">
        <v>601</v>
      </c>
      <c r="AK1956" s="395">
        <v>74</v>
      </c>
      <c r="AL1956" s="395">
        <v>607</v>
      </c>
      <c r="AM1956" s="395">
        <v>0</v>
      </c>
      <c r="AN1956" s="395">
        <v>252</v>
      </c>
      <c r="AO1956" s="395">
        <v>57</v>
      </c>
      <c r="AP1956" s="395">
        <v>39</v>
      </c>
    </row>
    <row r="1957" spans="1:42">
      <c r="A1957" s="395">
        <v>16</v>
      </c>
      <c r="B1957" s="395">
        <v>150</v>
      </c>
      <c r="C1957" s="395">
        <v>2024</v>
      </c>
      <c r="D1957" s="395">
        <v>6</v>
      </c>
      <c r="E1957" s="395">
        <v>99</v>
      </c>
      <c r="F1957" s="395">
        <v>99</v>
      </c>
      <c r="G1957" s="395">
        <v>99</v>
      </c>
      <c r="H1957" s="395">
        <v>99</v>
      </c>
      <c r="I1957" s="395">
        <v>99</v>
      </c>
      <c r="J1957" s="395">
        <v>160</v>
      </c>
      <c r="K1957" s="395">
        <v>999</v>
      </c>
      <c r="L1957" s="395"/>
      <c r="M1957" s="395">
        <v>99</v>
      </c>
      <c r="N1957" s="395">
        <v>99</v>
      </c>
      <c r="O1957" s="395">
        <v>99</v>
      </c>
      <c r="P1957" s="395">
        <v>99</v>
      </c>
      <c r="Q1957" s="395">
        <v>75</v>
      </c>
      <c r="R1957" s="395">
        <v>9541</v>
      </c>
      <c r="S1957" s="395">
        <v>9480</v>
      </c>
      <c r="T1957" s="395">
        <v>4.91709464416728</v>
      </c>
      <c r="U1957" s="395">
        <v>60.202953586497905</v>
      </c>
      <c r="V1957" s="395">
        <v>90.096166417524813</v>
      </c>
      <c r="W1957" s="395">
        <v>82.905755274261551</v>
      </c>
      <c r="X1957" s="395">
        <v>2.2115082276490936</v>
      </c>
      <c r="Y1957" s="395">
        <v>4.4230164552981872</v>
      </c>
      <c r="Z1957" s="395">
        <v>0</v>
      </c>
      <c r="AA1957" s="395">
        <v>7.9481235982686531</v>
      </c>
      <c r="AB1957" s="395">
        <v>3.1806627845310151</v>
      </c>
      <c r="AC1957" s="395">
        <v>-22.302372453611795</v>
      </c>
      <c r="AD1957" s="395">
        <v>7.4653959609711809</v>
      </c>
      <c r="AE1957" s="395">
        <v>7.3593348446839117</v>
      </c>
      <c r="AF1957" s="395">
        <v>106</v>
      </c>
      <c r="AG1957" s="395">
        <v>0</v>
      </c>
      <c r="AH1957" s="395">
        <v>0</v>
      </c>
      <c r="AI1957" s="395">
        <v>43</v>
      </c>
      <c r="AJ1957" s="395">
        <v>673</v>
      </c>
      <c r="AK1957" s="395">
        <v>159</v>
      </c>
      <c r="AL1957" s="395">
        <v>808</v>
      </c>
      <c r="AM1957" s="395">
        <v>0</v>
      </c>
      <c r="AN1957" s="395">
        <v>236</v>
      </c>
      <c r="AO1957" s="395">
        <v>38</v>
      </c>
      <c r="AP1957" s="395">
        <v>42</v>
      </c>
    </row>
    <row r="1958" spans="1:42">
      <c r="A1958" s="395">
        <v>16</v>
      </c>
      <c r="B1958" s="395">
        <v>151</v>
      </c>
      <c r="C1958" s="395">
        <v>2024</v>
      </c>
      <c r="D1958" s="395">
        <v>7</v>
      </c>
      <c r="E1958" s="395">
        <v>99</v>
      </c>
      <c r="F1958" s="395">
        <v>99</v>
      </c>
      <c r="G1958" s="395">
        <v>99</v>
      </c>
      <c r="H1958" s="395">
        <v>99</v>
      </c>
      <c r="I1958" s="395">
        <v>99</v>
      </c>
      <c r="J1958" s="395">
        <v>160</v>
      </c>
      <c r="K1958" s="395">
        <v>999</v>
      </c>
      <c r="L1958" s="395"/>
      <c r="M1958" s="395">
        <v>99</v>
      </c>
      <c r="N1958" s="395">
        <v>99</v>
      </c>
      <c r="O1958" s="395">
        <v>99</v>
      </c>
      <c r="P1958" s="395">
        <v>99</v>
      </c>
      <c r="Q1958" s="395">
        <v>68</v>
      </c>
      <c r="R1958" s="395">
        <v>10771</v>
      </c>
      <c r="S1958" s="395">
        <v>10720</v>
      </c>
      <c r="T1958" s="395">
        <v>4.7507195246495213</v>
      </c>
      <c r="U1958" s="395">
        <v>60.336847014925389</v>
      </c>
      <c r="V1958" s="395">
        <v>90.646688685499711</v>
      </c>
      <c r="W1958" s="395">
        <v>83.493880597015007</v>
      </c>
      <c r="X1958" s="395">
        <v>0.52919877448704844</v>
      </c>
      <c r="Y1958" s="395">
        <v>1.0583975489740969</v>
      </c>
      <c r="Z1958" s="395">
        <v>0</v>
      </c>
      <c r="AA1958" s="395">
        <v>8.2889975998083987</v>
      </c>
      <c r="AB1958" s="395">
        <v>2.8437980015482478</v>
      </c>
      <c r="AC1958" s="395">
        <v>-27.231594567790847</v>
      </c>
      <c r="AD1958" s="395">
        <v>8.427814683536381</v>
      </c>
      <c r="AE1958" s="395">
        <v>8.3809833505825981</v>
      </c>
      <c r="AF1958" s="395">
        <v>81</v>
      </c>
      <c r="AG1958" s="395">
        <v>0</v>
      </c>
      <c r="AH1958" s="395">
        <v>0</v>
      </c>
      <c r="AI1958" s="395">
        <v>49</v>
      </c>
      <c r="AJ1958" s="395">
        <v>738</v>
      </c>
      <c r="AK1958" s="395">
        <v>160</v>
      </c>
      <c r="AL1958" s="395">
        <v>978</v>
      </c>
      <c r="AM1958" s="395">
        <v>0</v>
      </c>
      <c r="AN1958" s="395">
        <v>204</v>
      </c>
      <c r="AO1958" s="395">
        <v>51</v>
      </c>
      <c r="AP1958" s="395">
        <v>39</v>
      </c>
    </row>
    <row r="1959" spans="1:42">
      <c r="A1959" s="395">
        <v>16</v>
      </c>
      <c r="B1959" s="395">
        <v>152</v>
      </c>
      <c r="C1959" s="395">
        <v>2024</v>
      </c>
      <c r="D1959" s="395">
        <v>8</v>
      </c>
      <c r="E1959" s="395">
        <v>99</v>
      </c>
      <c r="F1959" s="395">
        <v>99</v>
      </c>
      <c r="G1959" s="395">
        <v>99</v>
      </c>
      <c r="H1959" s="395">
        <v>99</v>
      </c>
      <c r="I1959" s="395">
        <v>99</v>
      </c>
      <c r="J1959" s="395">
        <v>160</v>
      </c>
      <c r="K1959" s="395">
        <v>999</v>
      </c>
      <c r="L1959" s="395"/>
      <c r="M1959" s="395">
        <v>99</v>
      </c>
      <c r="N1959" s="395">
        <v>99</v>
      </c>
      <c r="O1959" s="395">
        <v>99</v>
      </c>
      <c r="P1959" s="395">
        <v>99</v>
      </c>
      <c r="Q1959" s="395">
        <v>78</v>
      </c>
      <c r="R1959" s="395">
        <v>10068</v>
      </c>
      <c r="S1959" s="395">
        <v>9994</v>
      </c>
      <c r="T1959" s="395">
        <v>5.2913190305919748</v>
      </c>
      <c r="U1959" s="395">
        <v>60.043526115669394</v>
      </c>
      <c r="V1959" s="395">
        <v>91.617603281362221</v>
      </c>
      <c r="W1959" s="395">
        <v>84.255713428057177</v>
      </c>
      <c r="X1959" s="395">
        <v>1.4501390544298771</v>
      </c>
      <c r="Y1959" s="395">
        <v>2.9002781088597542</v>
      </c>
      <c r="Z1959" s="395">
        <v>0</v>
      </c>
      <c r="AA1959" s="395">
        <v>8.3391412412951489</v>
      </c>
      <c r="AB1959" s="395">
        <v>2.9354346662762398</v>
      </c>
      <c r="AC1959" s="395">
        <v>-18.466665370357717</v>
      </c>
      <c r="AD1959" s="395">
        <v>7.8777493486068382</v>
      </c>
      <c r="AE1959" s="395">
        <v>7.8846832549300396</v>
      </c>
      <c r="AF1959" s="395">
        <v>99</v>
      </c>
      <c r="AG1959" s="395">
        <v>0</v>
      </c>
      <c r="AH1959" s="395">
        <v>0</v>
      </c>
      <c r="AI1959" s="395">
        <v>47</v>
      </c>
      <c r="AJ1959" s="395">
        <v>524</v>
      </c>
      <c r="AK1959" s="395">
        <v>140</v>
      </c>
      <c r="AL1959" s="395">
        <v>874</v>
      </c>
      <c r="AM1959" s="395">
        <v>0</v>
      </c>
      <c r="AN1959" s="395">
        <v>139</v>
      </c>
      <c r="AO1959" s="395">
        <v>60</v>
      </c>
      <c r="AP1959" s="395">
        <v>42</v>
      </c>
    </row>
    <row r="1960" spans="1:42">
      <c r="A1960" s="395">
        <v>16</v>
      </c>
      <c r="B1960" s="395">
        <v>153</v>
      </c>
      <c r="C1960" s="395">
        <v>2024</v>
      </c>
      <c r="D1960" s="395">
        <v>9</v>
      </c>
      <c r="E1960" s="395">
        <v>99</v>
      </c>
      <c r="F1960" s="395">
        <v>99</v>
      </c>
      <c r="G1960" s="395">
        <v>99</v>
      </c>
      <c r="H1960" s="395">
        <v>99</v>
      </c>
      <c r="I1960" s="395">
        <v>99</v>
      </c>
      <c r="J1960" s="395">
        <v>160</v>
      </c>
      <c r="K1960" s="395">
        <v>999</v>
      </c>
      <c r="L1960" s="395"/>
      <c r="M1960" s="395">
        <v>99</v>
      </c>
      <c r="N1960" s="395">
        <v>99</v>
      </c>
      <c r="O1960" s="395">
        <v>99</v>
      </c>
      <c r="P1960" s="395">
        <v>99</v>
      </c>
      <c r="Q1960" s="395">
        <v>90</v>
      </c>
      <c r="R1960" s="395">
        <v>10981</v>
      </c>
      <c r="S1960" s="395">
        <v>10937</v>
      </c>
      <c r="T1960" s="395">
        <v>5.0390674801930606</v>
      </c>
      <c r="U1960" s="395">
        <v>60.244582609490735</v>
      </c>
      <c r="V1960" s="395">
        <v>92.153460214519683</v>
      </c>
      <c r="W1960" s="395">
        <v>84.873873091341196</v>
      </c>
      <c r="X1960" s="395">
        <v>0.2731991621892359</v>
      </c>
      <c r="Y1960" s="395">
        <v>0.5463983243784718</v>
      </c>
      <c r="Z1960" s="395">
        <v>0</v>
      </c>
      <c r="AA1960" s="395">
        <v>8.2945969713468664</v>
      </c>
      <c r="AB1960" s="395">
        <v>2.9157933290661089</v>
      </c>
      <c r="AC1960" s="395">
        <v>-29.657154575181753</v>
      </c>
      <c r="AD1960" s="395">
        <v>8.5921300751938503</v>
      </c>
      <c r="AE1960" s="395">
        <v>8.6919612031060645</v>
      </c>
      <c r="AF1960" s="395">
        <v>174</v>
      </c>
      <c r="AG1960" s="395">
        <v>0</v>
      </c>
      <c r="AH1960" s="395">
        <v>0</v>
      </c>
      <c r="AI1960" s="395">
        <v>58</v>
      </c>
      <c r="AJ1960" s="395">
        <v>776</v>
      </c>
      <c r="AK1960" s="395">
        <v>199</v>
      </c>
      <c r="AL1960" s="395">
        <v>1225</v>
      </c>
      <c r="AM1960" s="395">
        <v>0</v>
      </c>
      <c r="AN1960" s="395">
        <v>301</v>
      </c>
      <c r="AO1960" s="395">
        <v>46</v>
      </c>
      <c r="AP1960" s="395">
        <v>49</v>
      </c>
    </row>
    <row r="1961" spans="1:42">
      <c r="A1961" s="395">
        <v>16</v>
      </c>
      <c r="B1961" s="395">
        <v>154</v>
      </c>
      <c r="C1961" s="395">
        <v>2024</v>
      </c>
      <c r="D1961" s="395">
        <v>10</v>
      </c>
      <c r="E1961" s="395">
        <v>99</v>
      </c>
      <c r="F1961" s="395">
        <v>99</v>
      </c>
      <c r="G1961" s="395">
        <v>99</v>
      </c>
      <c r="H1961" s="395">
        <v>99</v>
      </c>
      <c r="I1961" s="395">
        <v>99</v>
      </c>
      <c r="J1961" s="395">
        <v>160</v>
      </c>
      <c r="K1961" s="395">
        <v>999</v>
      </c>
      <c r="L1961" s="395"/>
      <c r="M1961" s="395">
        <v>99</v>
      </c>
      <c r="N1961" s="395">
        <v>99</v>
      </c>
      <c r="O1961" s="395">
        <v>99</v>
      </c>
      <c r="P1961" s="395">
        <v>99</v>
      </c>
      <c r="Q1961" s="395">
        <v>86</v>
      </c>
      <c r="R1961" s="395">
        <v>10921</v>
      </c>
      <c r="S1961" s="395">
        <v>10904</v>
      </c>
      <c r="T1961" s="395">
        <v>5.1083234136068123</v>
      </c>
      <c r="U1961" s="395">
        <v>60.127292736610407</v>
      </c>
      <c r="V1961" s="395">
        <v>91.59490210635667</v>
      </c>
      <c r="W1961" s="395">
        <v>84.479126925898626</v>
      </c>
      <c r="X1961" s="395">
        <v>1.0713304642432011</v>
      </c>
      <c r="Y1961" s="395">
        <v>2.1426609284864022</v>
      </c>
      <c r="Z1961" s="395">
        <v>0</v>
      </c>
      <c r="AA1961" s="395">
        <v>8.5086523724504151</v>
      </c>
      <c r="AB1961" s="395">
        <v>2.909545439810576</v>
      </c>
      <c r="AC1961" s="395">
        <v>-29.970284291574092</v>
      </c>
      <c r="AD1961" s="395">
        <v>8.5451828204345777</v>
      </c>
      <c r="AE1961" s="395">
        <v>8.6254310080102243</v>
      </c>
      <c r="AF1961" s="395">
        <v>97</v>
      </c>
      <c r="AG1961" s="395">
        <v>0</v>
      </c>
      <c r="AH1961" s="395">
        <v>0</v>
      </c>
      <c r="AI1961" s="395">
        <v>53</v>
      </c>
      <c r="AJ1961" s="395">
        <v>664</v>
      </c>
      <c r="AK1961" s="395">
        <v>55</v>
      </c>
      <c r="AL1961" s="395">
        <v>942</v>
      </c>
      <c r="AM1961" s="395">
        <v>0</v>
      </c>
      <c r="AN1961" s="395">
        <v>244</v>
      </c>
      <c r="AO1961" s="395">
        <v>73</v>
      </c>
      <c r="AP1961" s="395">
        <v>44</v>
      </c>
    </row>
    <row r="1962" spans="1:42">
      <c r="A1962" s="395">
        <v>16</v>
      </c>
      <c r="B1962" s="395">
        <v>155</v>
      </c>
      <c r="C1962" s="395">
        <v>2024</v>
      </c>
      <c r="D1962" s="395">
        <v>11</v>
      </c>
      <c r="E1962" s="395">
        <v>99</v>
      </c>
      <c r="F1962" s="395">
        <v>99</v>
      </c>
      <c r="G1962" s="395">
        <v>99</v>
      </c>
      <c r="H1962" s="395">
        <v>99</v>
      </c>
      <c r="I1962" s="395">
        <v>99</v>
      </c>
      <c r="J1962" s="395">
        <v>160</v>
      </c>
      <c r="K1962" s="395">
        <v>999</v>
      </c>
      <c r="L1962" s="395"/>
      <c r="M1962" s="395">
        <v>99</v>
      </c>
      <c r="N1962" s="395">
        <v>99</v>
      </c>
      <c r="O1962" s="395">
        <v>99</v>
      </c>
      <c r="P1962" s="395">
        <v>99</v>
      </c>
      <c r="Q1962" s="395">
        <v>95</v>
      </c>
      <c r="R1962" s="395">
        <v>11886</v>
      </c>
      <c r="S1962" s="395">
        <v>11849</v>
      </c>
      <c r="T1962" s="395">
        <v>5.0493858320713443</v>
      </c>
      <c r="U1962" s="395">
        <v>60.175204658620991</v>
      </c>
      <c r="V1962" s="395">
        <v>92.402227853249499</v>
      </c>
      <c r="W1962" s="395">
        <v>85.137328044561002</v>
      </c>
      <c r="X1962" s="395">
        <v>2.1453811206461375</v>
      </c>
      <c r="Y1962" s="395">
        <v>4.290762241292275</v>
      </c>
      <c r="Z1962" s="395">
        <v>0</v>
      </c>
      <c r="AA1962" s="395">
        <v>8.5529779808410353</v>
      </c>
      <c r="AB1962" s="395">
        <v>2.9068335725624226</v>
      </c>
      <c r="AC1962" s="395">
        <v>-31.109418336055526</v>
      </c>
      <c r="AD1962" s="395">
        <v>9.3002511678129629</v>
      </c>
      <c r="AE1962" s="395">
        <v>9.4459852187728508</v>
      </c>
      <c r="AF1962" s="395">
        <v>126</v>
      </c>
      <c r="AG1962" s="395">
        <v>0</v>
      </c>
      <c r="AH1962" s="395">
        <v>0</v>
      </c>
      <c r="AI1962" s="395">
        <v>66</v>
      </c>
      <c r="AJ1962" s="395">
        <v>495</v>
      </c>
      <c r="AK1962" s="395">
        <v>69</v>
      </c>
      <c r="AL1962" s="395">
        <v>910</v>
      </c>
      <c r="AM1962" s="395">
        <v>0</v>
      </c>
      <c r="AN1962" s="395">
        <v>246</v>
      </c>
      <c r="AO1962" s="395">
        <v>121</v>
      </c>
      <c r="AP1962" s="395">
        <v>49</v>
      </c>
    </row>
    <row r="1963" spans="1:42">
      <c r="A1963" s="395">
        <v>16</v>
      </c>
      <c r="B1963" s="395">
        <v>156</v>
      </c>
      <c r="C1963" s="395">
        <v>2024</v>
      </c>
      <c r="D1963" s="395">
        <v>12</v>
      </c>
      <c r="E1963" s="395">
        <v>99</v>
      </c>
      <c r="F1963" s="395">
        <v>99</v>
      </c>
      <c r="G1963" s="395">
        <v>99</v>
      </c>
      <c r="H1963" s="395">
        <v>99</v>
      </c>
      <c r="I1963" s="395">
        <v>99</v>
      </c>
      <c r="J1963" s="395">
        <v>160</v>
      </c>
      <c r="K1963" s="395">
        <v>999</v>
      </c>
      <c r="L1963" s="395"/>
      <c r="M1963" s="395">
        <v>99</v>
      </c>
      <c r="N1963" s="395">
        <v>99</v>
      </c>
      <c r="O1963" s="395">
        <v>99</v>
      </c>
      <c r="P1963" s="395">
        <v>99</v>
      </c>
      <c r="Q1963" s="395">
        <v>72</v>
      </c>
      <c r="R1963" s="395">
        <v>9745</v>
      </c>
      <c r="S1963" s="395">
        <v>9709</v>
      </c>
      <c r="T1963" s="395">
        <v>4.3069266290405324</v>
      </c>
      <c r="U1963" s="395">
        <v>60.594087959625107</v>
      </c>
      <c r="V1963" s="395">
        <v>87.538932223478142</v>
      </c>
      <c r="W1963" s="395">
        <v>80.631424451539772</v>
      </c>
      <c r="X1963" s="395">
        <v>3.0785017957927145E-2</v>
      </c>
      <c r="Y1963" s="395">
        <v>6.157003591585429E-2</v>
      </c>
      <c r="Z1963" s="395">
        <v>0</v>
      </c>
      <c r="AA1963" s="395">
        <v>10.512075573663187</v>
      </c>
      <c r="AB1963" s="395">
        <v>2.7372547684888877</v>
      </c>
      <c r="AC1963" s="395">
        <v>-43.210972181102669</v>
      </c>
      <c r="AD1963" s="395">
        <v>7.6250166271527284</v>
      </c>
      <c r="AE1963" s="395">
        <v>7.3303443974972353</v>
      </c>
      <c r="AF1963" s="395">
        <v>92</v>
      </c>
      <c r="AG1963" s="395">
        <v>1</v>
      </c>
      <c r="AH1963" s="395">
        <v>0</v>
      </c>
      <c r="AI1963" s="395">
        <v>47</v>
      </c>
      <c r="AJ1963" s="395">
        <v>398</v>
      </c>
      <c r="AK1963" s="395">
        <v>90</v>
      </c>
      <c r="AL1963" s="395">
        <v>505</v>
      </c>
      <c r="AM1963" s="395">
        <v>0</v>
      </c>
      <c r="AN1963" s="395">
        <v>215</v>
      </c>
      <c r="AO1963" s="395">
        <v>67</v>
      </c>
      <c r="AP1963" s="395">
        <v>43</v>
      </c>
    </row>
    <row r="1964" spans="1:42">
      <c r="A1964" s="395">
        <v>16</v>
      </c>
      <c r="B1964" s="395">
        <v>157</v>
      </c>
      <c r="C1964" s="395">
        <v>2024</v>
      </c>
      <c r="D1964" s="395">
        <v>1</v>
      </c>
      <c r="E1964" s="395">
        <v>99</v>
      </c>
      <c r="F1964" s="395">
        <v>99</v>
      </c>
      <c r="G1964" s="395">
        <v>99</v>
      </c>
      <c r="H1964" s="395">
        <v>99</v>
      </c>
      <c r="I1964" s="395">
        <v>99</v>
      </c>
      <c r="J1964" s="395">
        <v>171</v>
      </c>
      <c r="K1964" s="395">
        <v>999</v>
      </c>
      <c r="L1964" s="395"/>
      <c r="M1964" s="395">
        <v>99</v>
      </c>
      <c r="N1964" s="395">
        <v>99</v>
      </c>
      <c r="O1964" s="395">
        <v>99</v>
      </c>
      <c r="P1964" s="395">
        <v>99</v>
      </c>
      <c r="Q1964" s="395">
        <v>54</v>
      </c>
      <c r="R1964" s="395">
        <v>6687</v>
      </c>
      <c r="S1964" s="395">
        <v>6635</v>
      </c>
      <c r="T1964" s="395">
        <v>3.2069687453267539</v>
      </c>
      <c r="U1964" s="395">
        <v>61.012358703843262</v>
      </c>
      <c r="V1964" s="395">
        <v>91.165615220509522</v>
      </c>
      <c r="W1964" s="395">
        <v>83.736262245666879</v>
      </c>
      <c r="X1964" s="395">
        <v>7.4771945566023609E-2</v>
      </c>
      <c r="Y1964" s="395">
        <v>0.14954389113204725</v>
      </c>
      <c r="Z1964" s="395">
        <v>0</v>
      </c>
      <c r="AA1964" s="395">
        <v>8.5506915711951148</v>
      </c>
      <c r="AB1964" s="395">
        <v>2.3277425369238358</v>
      </c>
      <c r="AC1964" s="395">
        <v>-29.521998456407886</v>
      </c>
      <c r="AD1964" s="395">
        <v>7.6791456132292142</v>
      </c>
      <c r="AE1964" s="395">
        <v>7.6308740888009421</v>
      </c>
      <c r="AF1964" s="395">
        <v>99</v>
      </c>
      <c r="AG1964" s="395">
        <v>0</v>
      </c>
      <c r="AH1964" s="395">
        <v>0</v>
      </c>
      <c r="AI1964" s="395">
        <v>29</v>
      </c>
      <c r="AJ1964" s="395">
        <v>611</v>
      </c>
      <c r="AK1964" s="395">
        <v>154</v>
      </c>
      <c r="AL1964" s="395">
        <v>965</v>
      </c>
      <c r="AM1964" s="395">
        <v>1</v>
      </c>
      <c r="AN1964" s="395">
        <v>58</v>
      </c>
      <c r="AO1964" s="395">
        <v>50</v>
      </c>
      <c r="AP1964" s="395">
        <v>27</v>
      </c>
    </row>
    <row r="1965" spans="1:42">
      <c r="A1965" s="395">
        <v>16</v>
      </c>
      <c r="B1965" s="395">
        <v>158</v>
      </c>
      <c r="C1965" s="395">
        <v>2024</v>
      </c>
      <c r="D1965" s="395">
        <v>2</v>
      </c>
      <c r="E1965" s="395">
        <v>99</v>
      </c>
      <c r="F1965" s="395">
        <v>99</v>
      </c>
      <c r="G1965" s="395">
        <v>99</v>
      </c>
      <c r="H1965" s="395">
        <v>99</v>
      </c>
      <c r="I1965" s="395">
        <v>99</v>
      </c>
      <c r="J1965" s="395">
        <v>171</v>
      </c>
      <c r="K1965" s="395">
        <v>999</v>
      </c>
      <c r="L1965" s="395"/>
      <c r="M1965" s="395">
        <v>99</v>
      </c>
      <c r="N1965" s="395">
        <v>99</v>
      </c>
      <c r="O1965" s="395">
        <v>99</v>
      </c>
      <c r="P1965" s="395">
        <v>99</v>
      </c>
      <c r="Q1965" s="395">
        <v>57</v>
      </c>
      <c r="R1965" s="395">
        <v>6478</v>
      </c>
      <c r="S1965" s="395">
        <v>6439</v>
      </c>
      <c r="T1965" s="395">
        <v>3.2222908305032423</v>
      </c>
      <c r="U1965" s="395">
        <v>61.014132629290259</v>
      </c>
      <c r="V1965" s="395">
        <v>92.116956580776247</v>
      </c>
      <c r="W1965" s="395">
        <v>84.695294300357219</v>
      </c>
      <c r="X1965" s="395">
        <v>0.13893176906452609</v>
      </c>
      <c r="Y1965" s="395">
        <v>0.27786353812905218</v>
      </c>
      <c r="Z1965" s="395">
        <v>0</v>
      </c>
      <c r="AA1965" s="395">
        <v>7.8669038594870191</v>
      </c>
      <c r="AB1965" s="395">
        <v>2.3642426720061955</v>
      </c>
      <c r="AC1965" s="395">
        <v>-34.197255343262498</v>
      </c>
      <c r="AD1965" s="395">
        <v>7.4391364262746897</v>
      </c>
      <c r="AE1965" s="395">
        <v>7.4902703934966892</v>
      </c>
      <c r="AF1965" s="395">
        <v>122</v>
      </c>
      <c r="AG1965" s="395">
        <v>0</v>
      </c>
      <c r="AH1965" s="395">
        <v>0</v>
      </c>
      <c r="AI1965" s="395">
        <v>24</v>
      </c>
      <c r="AJ1965" s="395">
        <v>674</v>
      </c>
      <c r="AK1965" s="395">
        <v>212</v>
      </c>
      <c r="AL1965" s="395">
        <v>614</v>
      </c>
      <c r="AM1965" s="395">
        <v>0</v>
      </c>
      <c r="AN1965" s="395">
        <v>43</v>
      </c>
      <c r="AO1965" s="395">
        <v>50</v>
      </c>
      <c r="AP1965" s="395">
        <v>23</v>
      </c>
    </row>
    <row r="1966" spans="1:42">
      <c r="A1966" s="395">
        <v>16</v>
      </c>
      <c r="B1966" s="395">
        <v>159</v>
      </c>
      <c r="C1966" s="395">
        <v>2024</v>
      </c>
      <c r="D1966" s="395">
        <v>3</v>
      </c>
      <c r="E1966" s="395">
        <v>99</v>
      </c>
      <c r="F1966" s="395">
        <v>99</v>
      </c>
      <c r="G1966" s="395">
        <v>99</v>
      </c>
      <c r="H1966" s="395">
        <v>99</v>
      </c>
      <c r="I1966" s="395">
        <v>99</v>
      </c>
      <c r="J1966" s="395">
        <v>171</v>
      </c>
      <c r="K1966" s="395">
        <v>999</v>
      </c>
      <c r="L1966" s="395"/>
      <c r="M1966" s="395">
        <v>99</v>
      </c>
      <c r="N1966" s="395">
        <v>99</v>
      </c>
      <c r="O1966" s="395">
        <v>99</v>
      </c>
      <c r="P1966" s="395">
        <v>99</v>
      </c>
      <c r="Q1966" s="395">
        <v>59</v>
      </c>
      <c r="R1966" s="395">
        <v>6591</v>
      </c>
      <c r="S1966" s="395">
        <v>6551</v>
      </c>
      <c r="T1966" s="395">
        <v>3.5845850402063433</v>
      </c>
      <c r="U1966" s="395">
        <v>60.900320561746305</v>
      </c>
      <c r="V1966" s="395">
        <v>90.532223790236245</v>
      </c>
      <c r="W1966" s="395">
        <v>83.23275835750259</v>
      </c>
      <c r="X1966" s="395">
        <v>1.5172204521316944E-2</v>
      </c>
      <c r="Y1966" s="395">
        <v>3.0344409042633889E-2</v>
      </c>
      <c r="Z1966" s="395">
        <v>0</v>
      </c>
      <c r="AA1966" s="395">
        <v>8.6282584128361943</v>
      </c>
      <c r="AB1966" s="395">
        <v>2.3933170746639738</v>
      </c>
      <c r="AC1966" s="395">
        <v>-28.120222957567815</v>
      </c>
      <c r="AD1966" s="395">
        <v>7.5689021589343133</v>
      </c>
      <c r="AE1966" s="395">
        <v>7.4889628482159871</v>
      </c>
      <c r="AF1966" s="395">
        <v>152</v>
      </c>
      <c r="AG1966" s="395">
        <v>0</v>
      </c>
      <c r="AH1966" s="395">
        <v>0</v>
      </c>
      <c r="AI1966" s="395">
        <v>35</v>
      </c>
      <c r="AJ1966" s="395">
        <v>829</v>
      </c>
      <c r="AK1966" s="395">
        <v>316</v>
      </c>
      <c r="AL1966" s="395">
        <v>590</v>
      </c>
      <c r="AM1966" s="395">
        <v>1</v>
      </c>
      <c r="AN1966" s="395">
        <v>50</v>
      </c>
      <c r="AO1966" s="395">
        <v>50</v>
      </c>
      <c r="AP1966" s="395">
        <v>28</v>
      </c>
    </row>
    <row r="1967" spans="1:42">
      <c r="A1967" s="395">
        <v>16</v>
      </c>
      <c r="B1967" s="395">
        <v>160</v>
      </c>
      <c r="C1967" s="395">
        <v>2024</v>
      </c>
      <c r="D1967" s="395">
        <v>4</v>
      </c>
      <c r="E1967" s="395">
        <v>99</v>
      </c>
      <c r="F1967" s="395">
        <v>99</v>
      </c>
      <c r="G1967" s="395">
        <v>99</v>
      </c>
      <c r="H1967" s="395">
        <v>99</v>
      </c>
      <c r="I1967" s="395">
        <v>99</v>
      </c>
      <c r="J1967" s="395">
        <v>171</v>
      </c>
      <c r="K1967" s="395">
        <v>999</v>
      </c>
      <c r="L1967" s="395"/>
      <c r="M1967" s="395">
        <v>99</v>
      </c>
      <c r="N1967" s="395">
        <v>99</v>
      </c>
      <c r="O1967" s="395">
        <v>99</v>
      </c>
      <c r="P1967" s="395">
        <v>99</v>
      </c>
      <c r="Q1967" s="395">
        <v>53</v>
      </c>
      <c r="R1967" s="395">
        <v>7473</v>
      </c>
      <c r="S1967" s="395">
        <v>7436</v>
      </c>
      <c r="T1967" s="395">
        <v>3.2525090325170614</v>
      </c>
      <c r="U1967" s="395">
        <v>61.085395373856919</v>
      </c>
      <c r="V1967" s="395">
        <v>90.898236274933907</v>
      </c>
      <c r="W1967" s="395">
        <v>83.597646584184986</v>
      </c>
      <c r="X1967" s="395">
        <v>0.14719657433427003</v>
      </c>
      <c r="Y1967" s="395">
        <v>0.29439314866854005</v>
      </c>
      <c r="Z1967" s="395">
        <v>0</v>
      </c>
      <c r="AA1967" s="395">
        <v>7.9674251810080943</v>
      </c>
      <c r="AB1967" s="395">
        <v>2.4220159164900745</v>
      </c>
      <c r="AC1967" s="395">
        <v>-29.322302643680182</v>
      </c>
      <c r="AD1967" s="395">
        <v>8.5817638952687201</v>
      </c>
      <c r="AE1967" s="395">
        <v>8.537942423122578</v>
      </c>
      <c r="AF1967" s="395">
        <v>144</v>
      </c>
      <c r="AG1967" s="395">
        <v>0</v>
      </c>
      <c r="AH1967" s="395">
        <v>0</v>
      </c>
      <c r="AI1967" s="395">
        <v>37</v>
      </c>
      <c r="AJ1967" s="395">
        <v>844</v>
      </c>
      <c r="AK1967" s="395">
        <v>142</v>
      </c>
      <c r="AL1967" s="395">
        <v>787</v>
      </c>
      <c r="AM1967" s="395">
        <v>0</v>
      </c>
      <c r="AN1967" s="395">
        <v>52</v>
      </c>
      <c r="AO1967" s="395">
        <v>79</v>
      </c>
      <c r="AP1967" s="395">
        <v>26</v>
      </c>
    </row>
    <row r="1968" spans="1:42">
      <c r="A1968" s="395">
        <v>16</v>
      </c>
      <c r="B1968" s="395">
        <v>161</v>
      </c>
      <c r="C1968" s="395">
        <v>2024</v>
      </c>
      <c r="D1968" s="395">
        <v>5</v>
      </c>
      <c r="E1968" s="395">
        <v>99</v>
      </c>
      <c r="F1968" s="395">
        <v>99</v>
      </c>
      <c r="G1968" s="395">
        <v>99</v>
      </c>
      <c r="H1968" s="395">
        <v>99</v>
      </c>
      <c r="I1968" s="395">
        <v>99</v>
      </c>
      <c r="J1968" s="395">
        <v>171</v>
      </c>
      <c r="K1968" s="395">
        <v>999</v>
      </c>
      <c r="L1968" s="395"/>
      <c r="M1968" s="395">
        <v>99</v>
      </c>
      <c r="N1968" s="395">
        <v>99</v>
      </c>
      <c r="O1968" s="395">
        <v>99</v>
      </c>
      <c r="P1968" s="395">
        <v>99</v>
      </c>
      <c r="Q1968" s="395">
        <v>58</v>
      </c>
      <c r="R1968" s="395">
        <v>7492</v>
      </c>
      <c r="S1968" s="395">
        <v>7421</v>
      </c>
      <c r="T1968" s="395">
        <v>4.5102776294714371</v>
      </c>
      <c r="U1968" s="395">
        <v>60.380137447783312</v>
      </c>
      <c r="V1968" s="395">
        <v>92.451292290347979</v>
      </c>
      <c r="W1968" s="395">
        <v>84.822476755154355</v>
      </c>
      <c r="X1968" s="395">
        <v>4.0042712226374809E-2</v>
      </c>
      <c r="Y1968" s="395">
        <v>8.0085424452749618E-2</v>
      </c>
      <c r="Z1968" s="395">
        <v>0</v>
      </c>
      <c r="AA1968" s="395">
        <v>7.5701047395027938</v>
      </c>
      <c r="AB1968" s="395">
        <v>2.3924552461459569</v>
      </c>
      <c r="AC1968" s="395">
        <v>-27.086058850544354</v>
      </c>
      <c r="AD1968" s="395">
        <v>8.603582912264585</v>
      </c>
      <c r="AE1968" s="395">
        <v>8.6455608164719351</v>
      </c>
      <c r="AF1968" s="395">
        <v>106</v>
      </c>
      <c r="AG1968" s="395">
        <v>0</v>
      </c>
      <c r="AH1968" s="395">
        <v>0</v>
      </c>
      <c r="AI1968" s="395">
        <v>18</v>
      </c>
      <c r="AJ1968" s="395">
        <v>724</v>
      </c>
      <c r="AK1968" s="395">
        <v>156</v>
      </c>
      <c r="AL1968" s="395">
        <v>647</v>
      </c>
      <c r="AM1968" s="395">
        <v>0</v>
      </c>
      <c r="AN1968" s="395">
        <v>33</v>
      </c>
      <c r="AO1968" s="395">
        <v>51</v>
      </c>
      <c r="AP1968" s="395">
        <v>26</v>
      </c>
    </row>
    <row r="1969" spans="1:42">
      <c r="A1969" s="395">
        <v>16</v>
      </c>
      <c r="B1969" s="395">
        <v>162</v>
      </c>
      <c r="C1969" s="395">
        <v>2024</v>
      </c>
      <c r="D1969" s="395">
        <v>6</v>
      </c>
      <c r="E1969" s="395">
        <v>99</v>
      </c>
      <c r="F1969" s="395">
        <v>99</v>
      </c>
      <c r="G1969" s="395">
        <v>99</v>
      </c>
      <c r="H1969" s="395">
        <v>99</v>
      </c>
      <c r="I1969" s="395">
        <v>99</v>
      </c>
      <c r="J1969" s="395">
        <v>171</v>
      </c>
      <c r="K1969" s="395">
        <v>999</v>
      </c>
      <c r="L1969" s="395"/>
      <c r="M1969" s="395">
        <v>99</v>
      </c>
      <c r="N1969" s="395">
        <v>99</v>
      </c>
      <c r="O1969" s="395">
        <v>99</v>
      </c>
      <c r="P1969" s="395">
        <v>99</v>
      </c>
      <c r="Q1969" s="395">
        <v>58</v>
      </c>
      <c r="R1969" s="395">
        <v>6180</v>
      </c>
      <c r="S1969" s="395">
        <v>6154</v>
      </c>
      <c r="T1969" s="395">
        <v>4.2302588996763753</v>
      </c>
      <c r="U1969" s="395">
        <v>60.562723431914215</v>
      </c>
      <c r="V1969" s="395">
        <v>89.647512333318446</v>
      </c>
      <c r="W1969" s="395">
        <v>82.516980825479251</v>
      </c>
      <c r="X1969" s="395">
        <v>9.7087378640776725E-2</v>
      </c>
      <c r="Y1969" s="395">
        <v>0.19417475728155345</v>
      </c>
      <c r="Z1969" s="395">
        <v>0</v>
      </c>
      <c r="AA1969" s="395">
        <v>10.3822706081473</v>
      </c>
      <c r="AB1969" s="395">
        <v>2.4452499752678478</v>
      </c>
      <c r="AC1969" s="395">
        <v>-37.441808403645446</v>
      </c>
      <c r="AD1969" s="395">
        <v>7.0969223702342683</v>
      </c>
      <c r="AE1969" s="395">
        <v>6.9746209581433494</v>
      </c>
      <c r="AF1969" s="395">
        <v>119</v>
      </c>
      <c r="AG1969" s="395">
        <v>0</v>
      </c>
      <c r="AH1969" s="395">
        <v>0</v>
      </c>
      <c r="AI1969" s="395">
        <v>29</v>
      </c>
      <c r="AJ1969" s="395">
        <v>608</v>
      </c>
      <c r="AK1969" s="395">
        <v>90</v>
      </c>
      <c r="AL1969" s="395">
        <v>616</v>
      </c>
      <c r="AM1969" s="395">
        <v>0</v>
      </c>
      <c r="AN1969" s="395">
        <v>64</v>
      </c>
      <c r="AO1969" s="395">
        <v>43</v>
      </c>
      <c r="AP1969" s="395">
        <v>30</v>
      </c>
    </row>
    <row r="1970" spans="1:42">
      <c r="A1970" s="395">
        <v>16</v>
      </c>
      <c r="B1970" s="395">
        <v>163</v>
      </c>
      <c r="C1970" s="395">
        <v>2024</v>
      </c>
      <c r="D1970" s="395">
        <v>7</v>
      </c>
      <c r="E1970" s="395">
        <v>99</v>
      </c>
      <c r="F1970" s="395">
        <v>99</v>
      </c>
      <c r="G1970" s="395">
        <v>99</v>
      </c>
      <c r="H1970" s="395">
        <v>99</v>
      </c>
      <c r="I1970" s="395">
        <v>99</v>
      </c>
      <c r="J1970" s="395">
        <v>171</v>
      </c>
      <c r="K1970" s="395">
        <v>999</v>
      </c>
      <c r="L1970" s="395"/>
      <c r="M1970" s="395">
        <v>99</v>
      </c>
      <c r="N1970" s="395">
        <v>99</v>
      </c>
      <c r="O1970" s="395">
        <v>99</v>
      </c>
      <c r="P1970" s="395">
        <v>99</v>
      </c>
      <c r="Q1970" s="395">
        <v>60</v>
      </c>
      <c r="R1970" s="395">
        <v>8028</v>
      </c>
      <c r="S1970" s="395">
        <v>8007</v>
      </c>
      <c r="T1970" s="395">
        <v>4.1468609865470851</v>
      </c>
      <c r="U1970" s="395">
        <v>60.581616085924814</v>
      </c>
      <c r="V1970" s="395">
        <v>91.831443261793723</v>
      </c>
      <c r="W1970" s="395">
        <v>84.625152991132722</v>
      </c>
      <c r="X1970" s="395">
        <v>0.17438963627304438</v>
      </c>
      <c r="Y1970" s="395">
        <v>0.34877927254608876</v>
      </c>
      <c r="Z1970" s="395">
        <v>0</v>
      </c>
      <c r="AA1970" s="395">
        <v>8.3274332118333501</v>
      </c>
      <c r="AB1970" s="395">
        <v>2.4137530544050434</v>
      </c>
      <c r="AC1970" s="395">
        <v>-28.481297607179712</v>
      </c>
      <c r="AD1970" s="395">
        <v>9.2191088654111173</v>
      </c>
      <c r="AE1970" s="395">
        <v>9.3065579191878154</v>
      </c>
      <c r="AF1970" s="395">
        <v>125</v>
      </c>
      <c r="AG1970" s="395">
        <v>0</v>
      </c>
      <c r="AH1970" s="395">
        <v>0</v>
      </c>
      <c r="AI1970" s="395">
        <v>41</v>
      </c>
      <c r="AJ1970" s="395">
        <v>975</v>
      </c>
      <c r="AK1970" s="395">
        <v>238</v>
      </c>
      <c r="AL1970" s="395">
        <v>1167</v>
      </c>
      <c r="AM1970" s="395">
        <v>0</v>
      </c>
      <c r="AN1970" s="395">
        <v>87</v>
      </c>
      <c r="AO1970" s="395">
        <v>85</v>
      </c>
      <c r="AP1970" s="395">
        <v>25</v>
      </c>
    </row>
    <row r="1971" spans="1:42">
      <c r="A1971" s="395">
        <v>16</v>
      </c>
      <c r="B1971" s="395">
        <v>164</v>
      </c>
      <c r="C1971" s="395">
        <v>2024</v>
      </c>
      <c r="D1971" s="395">
        <v>8</v>
      </c>
      <c r="E1971" s="395">
        <v>99</v>
      </c>
      <c r="F1971" s="395">
        <v>99</v>
      </c>
      <c r="G1971" s="395">
        <v>99</v>
      </c>
      <c r="H1971" s="395">
        <v>99</v>
      </c>
      <c r="I1971" s="395">
        <v>99</v>
      </c>
      <c r="J1971" s="395">
        <v>171</v>
      </c>
      <c r="K1971" s="395">
        <v>999</v>
      </c>
      <c r="L1971" s="395"/>
      <c r="M1971" s="395">
        <v>99</v>
      </c>
      <c r="N1971" s="395">
        <v>99</v>
      </c>
      <c r="O1971" s="395">
        <v>99</v>
      </c>
      <c r="P1971" s="395">
        <v>99</v>
      </c>
      <c r="Q1971" s="395">
        <v>56</v>
      </c>
      <c r="R1971" s="395">
        <v>8093</v>
      </c>
      <c r="S1971" s="395">
        <v>8030</v>
      </c>
      <c r="T1971" s="395">
        <v>4.678611145434326</v>
      </c>
      <c r="U1971" s="395">
        <v>60.208592777085933</v>
      </c>
      <c r="V1971" s="395">
        <v>90.989180605233159</v>
      </c>
      <c r="W1971" s="395">
        <v>83.480348692403552</v>
      </c>
      <c r="X1971" s="395">
        <v>4.9425429383417777E-2</v>
      </c>
      <c r="Y1971" s="395">
        <v>9.8850858766835553E-2</v>
      </c>
      <c r="Z1971" s="395">
        <v>0</v>
      </c>
      <c r="AA1971" s="395">
        <v>8.4835018191929823</v>
      </c>
      <c r="AB1971" s="395">
        <v>2.4550151252189454</v>
      </c>
      <c r="AC1971" s="395">
        <v>-36.076912760638123</v>
      </c>
      <c r="AD1971" s="395">
        <v>9.2937528709232886</v>
      </c>
      <c r="AE1971" s="395">
        <v>9.2070306489987388</v>
      </c>
      <c r="AF1971" s="395">
        <v>106</v>
      </c>
      <c r="AG1971" s="395">
        <v>0</v>
      </c>
      <c r="AH1971" s="395">
        <v>0</v>
      </c>
      <c r="AI1971" s="395">
        <v>48</v>
      </c>
      <c r="AJ1971" s="395">
        <v>640</v>
      </c>
      <c r="AK1971" s="395">
        <v>173</v>
      </c>
      <c r="AL1971" s="395">
        <v>1543</v>
      </c>
      <c r="AM1971" s="395">
        <v>0</v>
      </c>
      <c r="AN1971" s="395">
        <v>49</v>
      </c>
      <c r="AO1971" s="395">
        <v>55</v>
      </c>
      <c r="AP1971" s="395">
        <v>26</v>
      </c>
    </row>
    <row r="1972" spans="1:42">
      <c r="A1972" s="395">
        <v>16</v>
      </c>
      <c r="B1972" s="395">
        <v>165</v>
      </c>
      <c r="C1972" s="395">
        <v>2024</v>
      </c>
      <c r="D1972" s="395">
        <v>9</v>
      </c>
      <c r="E1972" s="395">
        <v>99</v>
      </c>
      <c r="F1972" s="395">
        <v>99</v>
      </c>
      <c r="G1972" s="395">
        <v>99</v>
      </c>
      <c r="H1972" s="395">
        <v>99</v>
      </c>
      <c r="I1972" s="395">
        <v>99</v>
      </c>
      <c r="J1972" s="395">
        <v>171</v>
      </c>
      <c r="K1972" s="395">
        <v>999</v>
      </c>
      <c r="L1972" s="395"/>
      <c r="M1972" s="395">
        <v>99</v>
      </c>
      <c r="N1972" s="395">
        <v>99</v>
      </c>
      <c r="O1972" s="395">
        <v>99</v>
      </c>
      <c r="P1972" s="395">
        <v>99</v>
      </c>
      <c r="Q1972" s="395">
        <v>57</v>
      </c>
      <c r="R1972" s="395">
        <v>7389</v>
      </c>
      <c r="S1972" s="395">
        <v>7372</v>
      </c>
      <c r="T1972" s="395">
        <v>4.8882122073352283</v>
      </c>
      <c r="U1972" s="395">
        <v>60.182854042322283</v>
      </c>
      <c r="V1972" s="395">
        <v>91.636298865021217</v>
      </c>
      <c r="W1972" s="395">
        <v>84.466996744438276</v>
      </c>
      <c r="X1972" s="395">
        <v>5.4134524292867803E-2</v>
      </c>
      <c r="Y1972" s="395">
        <v>0.10826904858573561</v>
      </c>
      <c r="Z1972" s="395">
        <v>0</v>
      </c>
      <c r="AA1972" s="395">
        <v>8.7632191464371854</v>
      </c>
      <c r="AB1972" s="395">
        <v>2.4703755569049033</v>
      </c>
      <c r="AC1972" s="395">
        <v>-30.288119411857977</v>
      </c>
      <c r="AD1972" s="395">
        <v>8.4853008727606802</v>
      </c>
      <c r="AE1972" s="395">
        <v>8.5524819970106023</v>
      </c>
      <c r="AF1972" s="395">
        <v>97</v>
      </c>
      <c r="AG1972" s="395">
        <v>0</v>
      </c>
      <c r="AH1972" s="395">
        <v>0</v>
      </c>
      <c r="AI1972" s="395">
        <v>62</v>
      </c>
      <c r="AJ1972" s="395">
        <v>552</v>
      </c>
      <c r="AK1972" s="395">
        <v>72</v>
      </c>
      <c r="AL1972" s="395">
        <v>907</v>
      </c>
      <c r="AM1972" s="395">
        <v>0</v>
      </c>
      <c r="AN1972" s="395">
        <v>37</v>
      </c>
      <c r="AO1972" s="395">
        <v>35</v>
      </c>
      <c r="AP1972" s="395">
        <v>26</v>
      </c>
    </row>
    <row r="1973" spans="1:42">
      <c r="A1973" s="395">
        <v>16</v>
      </c>
      <c r="B1973" s="395">
        <v>166</v>
      </c>
      <c r="C1973" s="395">
        <v>2024</v>
      </c>
      <c r="D1973" s="395">
        <v>10</v>
      </c>
      <c r="E1973" s="395">
        <v>99</v>
      </c>
      <c r="F1973" s="395">
        <v>99</v>
      </c>
      <c r="G1973" s="395">
        <v>99</v>
      </c>
      <c r="H1973" s="395">
        <v>99</v>
      </c>
      <c r="I1973" s="395">
        <v>99</v>
      </c>
      <c r="J1973" s="395">
        <v>171</v>
      </c>
      <c r="K1973" s="395">
        <v>999</v>
      </c>
      <c r="L1973" s="395"/>
      <c r="M1973" s="395">
        <v>99</v>
      </c>
      <c r="N1973" s="395">
        <v>99</v>
      </c>
      <c r="O1973" s="395">
        <v>99</v>
      </c>
      <c r="P1973" s="395">
        <v>99</v>
      </c>
      <c r="Q1973" s="395">
        <v>63</v>
      </c>
      <c r="R1973" s="395">
        <v>8676</v>
      </c>
      <c r="S1973" s="395">
        <v>8659</v>
      </c>
      <c r="T1973" s="395">
        <v>4.9114799446749684</v>
      </c>
      <c r="U1973" s="395">
        <v>60.164222196558491</v>
      </c>
      <c r="V1973" s="395">
        <v>92.100316593923168</v>
      </c>
      <c r="W1973" s="395">
        <v>84.844335373599748</v>
      </c>
      <c r="X1973" s="395">
        <v>5.763024435223605E-2</v>
      </c>
      <c r="Y1973" s="395">
        <v>0.1152604887044721</v>
      </c>
      <c r="Z1973" s="395">
        <v>0</v>
      </c>
      <c r="AA1973" s="395">
        <v>8.3146965230944545</v>
      </c>
      <c r="AB1973" s="395">
        <v>2.5001322528016474</v>
      </c>
      <c r="AC1973" s="395">
        <v>-29.356101553135368</v>
      </c>
      <c r="AD1973" s="395">
        <v>9.9632521819017033</v>
      </c>
      <c r="AE1973" s="395">
        <v>10.090446423153578</v>
      </c>
      <c r="AF1973" s="395">
        <v>124</v>
      </c>
      <c r="AG1973" s="395">
        <v>0</v>
      </c>
      <c r="AH1973" s="395">
        <v>0</v>
      </c>
      <c r="AI1973" s="395">
        <v>50</v>
      </c>
      <c r="AJ1973" s="395">
        <v>736</v>
      </c>
      <c r="AK1973" s="395">
        <v>116</v>
      </c>
      <c r="AL1973" s="395">
        <v>1217</v>
      </c>
      <c r="AM1973" s="395">
        <v>0</v>
      </c>
      <c r="AN1973" s="395">
        <v>64</v>
      </c>
      <c r="AO1973" s="395">
        <v>82</v>
      </c>
      <c r="AP1973" s="395">
        <v>25</v>
      </c>
    </row>
    <row r="1974" spans="1:42">
      <c r="A1974" s="395">
        <v>16</v>
      </c>
      <c r="B1974" s="395">
        <v>167</v>
      </c>
      <c r="C1974" s="395">
        <v>2024</v>
      </c>
      <c r="D1974" s="395">
        <v>11</v>
      </c>
      <c r="E1974" s="395">
        <v>99</v>
      </c>
      <c r="F1974" s="395">
        <v>99</v>
      </c>
      <c r="G1974" s="395">
        <v>99</v>
      </c>
      <c r="H1974" s="395">
        <v>99</v>
      </c>
      <c r="I1974" s="395">
        <v>99</v>
      </c>
      <c r="J1974" s="395">
        <v>171</v>
      </c>
      <c r="K1974" s="395">
        <v>999</v>
      </c>
      <c r="L1974" s="395"/>
      <c r="M1974" s="395">
        <v>99</v>
      </c>
      <c r="N1974" s="395">
        <v>99</v>
      </c>
      <c r="O1974" s="395">
        <v>99</v>
      </c>
      <c r="P1974" s="395">
        <v>99</v>
      </c>
      <c r="Q1974" s="395">
        <v>57</v>
      </c>
      <c r="R1974" s="395">
        <v>7029</v>
      </c>
      <c r="S1974" s="395">
        <v>7008</v>
      </c>
      <c r="T1974" s="395">
        <v>4.9337032294778762</v>
      </c>
      <c r="U1974" s="395">
        <v>60.203053652968016</v>
      </c>
      <c r="V1974" s="395">
        <v>92.243163052781028</v>
      </c>
      <c r="W1974" s="395">
        <v>84.907448630137196</v>
      </c>
      <c r="X1974" s="395">
        <v>0.1280409731113957</v>
      </c>
      <c r="Y1974" s="395">
        <v>0.2560819462227914</v>
      </c>
      <c r="Z1974" s="395">
        <v>0</v>
      </c>
      <c r="AA1974" s="395">
        <v>9.1549841328213937</v>
      </c>
      <c r="AB1974" s="395">
        <v>2.5755716729159097</v>
      </c>
      <c r="AC1974" s="395">
        <v>-29.013846355679028</v>
      </c>
      <c r="AD1974" s="395">
        <v>8.0718879191548005</v>
      </c>
      <c r="AE1974" s="395">
        <v>8.1725892745082476</v>
      </c>
      <c r="AF1974" s="395">
        <v>143</v>
      </c>
      <c r="AG1974" s="395">
        <v>0</v>
      </c>
      <c r="AH1974" s="395">
        <v>0</v>
      </c>
      <c r="AI1974" s="395">
        <v>33</v>
      </c>
      <c r="AJ1974" s="395">
        <v>601</v>
      </c>
      <c r="AK1974" s="395">
        <v>153</v>
      </c>
      <c r="AL1974" s="395">
        <v>1113</v>
      </c>
      <c r="AM1974" s="395">
        <v>0</v>
      </c>
      <c r="AN1974" s="395">
        <v>65</v>
      </c>
      <c r="AO1974" s="395">
        <v>83</v>
      </c>
      <c r="AP1974" s="395">
        <v>29</v>
      </c>
    </row>
    <row r="1975" spans="1:42">
      <c r="A1975" s="395">
        <v>16</v>
      </c>
      <c r="B1975" s="395">
        <v>168</v>
      </c>
      <c r="C1975" s="395">
        <v>2024</v>
      </c>
      <c r="D1975" s="395">
        <v>12</v>
      </c>
      <c r="E1975" s="395">
        <v>99</v>
      </c>
      <c r="F1975" s="395">
        <v>99</v>
      </c>
      <c r="G1975" s="395">
        <v>99</v>
      </c>
      <c r="H1975" s="395">
        <v>99</v>
      </c>
      <c r="I1975" s="395">
        <v>99</v>
      </c>
      <c r="J1975" s="395">
        <v>171</v>
      </c>
      <c r="K1975" s="395">
        <v>999</v>
      </c>
      <c r="L1975" s="395"/>
      <c r="M1975" s="395">
        <v>99</v>
      </c>
      <c r="N1975" s="395">
        <v>99</v>
      </c>
      <c r="O1975" s="395">
        <v>99</v>
      </c>
      <c r="P1975" s="395">
        <v>99</v>
      </c>
      <c r="Q1975" s="395">
        <v>55</v>
      </c>
      <c r="R1975" s="395">
        <v>6964</v>
      </c>
      <c r="S1975" s="395">
        <v>6938</v>
      </c>
      <c r="T1975" s="395">
        <v>4.307007466973003</v>
      </c>
      <c r="U1975" s="395">
        <v>60.468146439896238</v>
      </c>
      <c r="V1975" s="395">
        <v>90.097417554086093</v>
      </c>
      <c r="W1975" s="395">
        <v>82.931464398962206</v>
      </c>
      <c r="X1975" s="395">
        <v>0.10051694428489374</v>
      </c>
      <c r="Y1975" s="395">
        <v>0.20103388856978749</v>
      </c>
      <c r="Z1975" s="395">
        <v>0</v>
      </c>
      <c r="AA1975" s="395">
        <v>8.7904038236791369</v>
      </c>
      <c r="AB1975" s="395">
        <v>2.3879761614136914</v>
      </c>
      <c r="AC1975" s="395">
        <v>-23.800329472086808</v>
      </c>
      <c r="AD1975" s="395">
        <v>7.9972439136426257</v>
      </c>
      <c r="AE1975" s="395">
        <v>7.9026622088895309</v>
      </c>
      <c r="AF1975" s="395">
        <v>94</v>
      </c>
      <c r="AG1975" s="395">
        <v>0</v>
      </c>
      <c r="AH1975" s="395">
        <v>0</v>
      </c>
      <c r="AI1975" s="395">
        <v>45</v>
      </c>
      <c r="AJ1975" s="395">
        <v>420</v>
      </c>
      <c r="AK1975" s="395">
        <v>123</v>
      </c>
      <c r="AL1975" s="395">
        <v>676</v>
      </c>
      <c r="AM1975" s="395">
        <v>0</v>
      </c>
      <c r="AN1975" s="395">
        <v>48</v>
      </c>
      <c r="AO1975" s="395">
        <v>32</v>
      </c>
      <c r="AP1975" s="395">
        <v>26</v>
      </c>
    </row>
    <row r="1976" spans="1:42" s="395" customFormat="1">
      <c r="A1976" s="395">
        <v>16</v>
      </c>
      <c r="B1976" s="395">
        <v>169</v>
      </c>
      <c r="C1976" s="395">
        <v>2024</v>
      </c>
      <c r="D1976" s="395">
        <v>1</v>
      </c>
      <c r="E1976" s="395">
        <v>99</v>
      </c>
      <c r="F1976" s="395">
        <v>99</v>
      </c>
      <c r="G1976" s="395">
        <v>99</v>
      </c>
      <c r="H1976" s="395">
        <v>99</v>
      </c>
      <c r="I1976" s="395">
        <v>99</v>
      </c>
      <c r="J1976" s="395">
        <v>172</v>
      </c>
      <c r="K1976" s="395">
        <v>999</v>
      </c>
      <c r="M1976" s="395">
        <v>99</v>
      </c>
      <c r="N1976" s="395">
        <v>99</v>
      </c>
      <c r="O1976" s="395">
        <v>99</v>
      </c>
      <c r="P1976" s="395">
        <v>99</v>
      </c>
      <c r="Q1976" s="395">
        <v>1</v>
      </c>
      <c r="R1976" s="395">
        <v>61</v>
      </c>
      <c r="S1976" s="395">
        <v>61</v>
      </c>
      <c r="T1976" s="395">
        <v>2.5245901639344259</v>
      </c>
      <c r="U1976" s="395">
        <v>61.606557377049192</v>
      </c>
      <c r="V1976" s="395">
        <v>82.498268298314485</v>
      </c>
      <c r="W1976" s="395">
        <v>76.14590163934426</v>
      </c>
      <c r="X1976" s="395">
        <v>0</v>
      </c>
      <c r="Y1976" s="395">
        <v>0</v>
      </c>
      <c r="Z1976" s="395">
        <v>0</v>
      </c>
      <c r="AA1976" s="395">
        <v>9.4184606617125244</v>
      </c>
      <c r="AB1976" s="395">
        <v>1.9692612289109537</v>
      </c>
      <c r="AC1976" s="395">
        <v>-10.031745250035017</v>
      </c>
      <c r="AD1976" s="395">
        <v>3.1106578276389598</v>
      </c>
      <c r="AE1976" s="395">
        <v>2.9839115843787423</v>
      </c>
      <c r="AF1976" s="395">
        <v>0</v>
      </c>
      <c r="AG1976" s="395">
        <v>0</v>
      </c>
      <c r="AH1976" s="395">
        <v>0</v>
      </c>
      <c r="AI1976" s="395">
        <v>0</v>
      </c>
      <c r="AJ1976" s="395">
        <v>20</v>
      </c>
      <c r="AK1976" s="395">
        <v>0</v>
      </c>
      <c r="AL1976" s="395">
        <v>0</v>
      </c>
      <c r="AM1976" s="395">
        <v>0</v>
      </c>
      <c r="AN1976" s="395">
        <v>0</v>
      </c>
      <c r="AO1976" s="395">
        <v>0</v>
      </c>
      <c r="AP1976" s="395">
        <v>0</v>
      </c>
    </row>
    <row r="1977" spans="1:42" s="395" customFormat="1">
      <c r="A1977" s="395">
        <v>16</v>
      </c>
      <c r="B1977" s="395">
        <v>170</v>
      </c>
      <c r="C1977" s="395">
        <v>2024</v>
      </c>
      <c r="D1977" s="395">
        <v>2</v>
      </c>
      <c r="E1977" s="395">
        <v>99</v>
      </c>
      <c r="F1977" s="395">
        <v>99</v>
      </c>
      <c r="G1977" s="395">
        <v>99</v>
      </c>
      <c r="H1977" s="395">
        <v>99</v>
      </c>
      <c r="I1977" s="395">
        <v>99</v>
      </c>
      <c r="J1977" s="395">
        <v>172</v>
      </c>
      <c r="K1977" s="395">
        <v>999</v>
      </c>
      <c r="M1977" s="395">
        <v>99</v>
      </c>
      <c r="N1977" s="395">
        <v>99</v>
      </c>
      <c r="O1977" s="395">
        <v>99</v>
      </c>
      <c r="P1977" s="395">
        <v>99</v>
      </c>
      <c r="Q1977" s="395">
        <v>2</v>
      </c>
      <c r="R1977" s="395">
        <v>415</v>
      </c>
      <c r="S1977" s="395">
        <v>413</v>
      </c>
      <c r="T1977" s="395">
        <v>1.03855421686747</v>
      </c>
      <c r="U1977" s="395">
        <v>62.523002421307503</v>
      </c>
      <c r="V1977" s="395">
        <v>83.646730447876308</v>
      </c>
      <c r="W1977" s="395">
        <v>76.87239709443098</v>
      </c>
      <c r="X1977" s="395">
        <v>0</v>
      </c>
      <c r="Y1977" s="395">
        <v>0</v>
      </c>
      <c r="Z1977" s="395">
        <v>0</v>
      </c>
      <c r="AA1977" s="395">
        <v>8.6113030804312736</v>
      </c>
      <c r="AB1977" s="395">
        <v>1.9713636809849335</v>
      </c>
      <c r="AC1977" s="395">
        <v>-24.517403658069551</v>
      </c>
      <c r="AD1977" s="395">
        <v>21.162672106068328</v>
      </c>
      <c r="AE1977" s="395">
        <v>20.395298102075749</v>
      </c>
      <c r="AF1977" s="395">
        <v>4</v>
      </c>
      <c r="AG1977" s="395">
        <v>0</v>
      </c>
      <c r="AH1977" s="395">
        <v>0</v>
      </c>
      <c r="AI1977" s="395">
        <v>0</v>
      </c>
      <c r="AJ1977" s="395">
        <v>74</v>
      </c>
      <c r="AK1977" s="395">
        <v>4</v>
      </c>
      <c r="AL1977" s="395">
        <v>0</v>
      </c>
      <c r="AM1977" s="395">
        <v>0</v>
      </c>
      <c r="AN1977" s="395">
        <v>10</v>
      </c>
      <c r="AO1977" s="395">
        <v>1</v>
      </c>
      <c r="AP1977" s="395">
        <v>0</v>
      </c>
    </row>
    <row r="1978" spans="1:42" s="395" customFormat="1">
      <c r="A1978" s="395">
        <v>16</v>
      </c>
      <c r="B1978" s="395">
        <v>171</v>
      </c>
      <c r="C1978" s="395">
        <v>2024</v>
      </c>
      <c r="D1978" s="395">
        <v>3</v>
      </c>
      <c r="E1978" s="395">
        <v>99</v>
      </c>
      <c r="F1978" s="395">
        <v>99</v>
      </c>
      <c r="G1978" s="395">
        <v>99</v>
      </c>
      <c r="H1978" s="395">
        <v>99</v>
      </c>
      <c r="I1978" s="395">
        <v>99</v>
      </c>
      <c r="J1978" s="395">
        <v>172</v>
      </c>
      <c r="K1978" s="395">
        <v>999</v>
      </c>
      <c r="M1978" s="395">
        <v>99</v>
      </c>
      <c r="N1978" s="395">
        <v>99</v>
      </c>
      <c r="O1978" s="395">
        <v>99</v>
      </c>
      <c r="P1978" s="395">
        <v>99</v>
      </c>
      <c r="R1978" s="395">
        <v>0</v>
      </c>
    </row>
    <row r="1979" spans="1:42" s="395" customFormat="1">
      <c r="A1979" s="395">
        <v>16</v>
      </c>
      <c r="B1979" s="395">
        <v>172</v>
      </c>
      <c r="C1979" s="395">
        <v>2024</v>
      </c>
      <c r="D1979" s="395">
        <v>4</v>
      </c>
      <c r="E1979" s="395">
        <v>99</v>
      </c>
      <c r="F1979" s="395">
        <v>99</v>
      </c>
      <c r="G1979" s="395">
        <v>99</v>
      </c>
      <c r="H1979" s="395">
        <v>99</v>
      </c>
      <c r="I1979" s="395">
        <v>99</v>
      </c>
      <c r="J1979" s="395">
        <v>172</v>
      </c>
      <c r="K1979" s="395">
        <v>999</v>
      </c>
      <c r="M1979" s="395">
        <v>99</v>
      </c>
      <c r="N1979" s="395">
        <v>99</v>
      </c>
      <c r="O1979" s="395">
        <v>99</v>
      </c>
      <c r="P1979" s="395">
        <v>99</v>
      </c>
      <c r="Q1979" s="395">
        <v>1</v>
      </c>
      <c r="R1979" s="395">
        <v>162</v>
      </c>
      <c r="S1979" s="395">
        <v>162</v>
      </c>
      <c r="T1979" s="395">
        <v>0.2592592592592593</v>
      </c>
      <c r="U1979" s="395">
        <v>63.012345679012356</v>
      </c>
      <c r="V1979" s="395">
        <v>83.959980204111602</v>
      </c>
      <c r="W1979" s="395">
        <v>77.495061728395058</v>
      </c>
      <c r="X1979" s="395">
        <v>0</v>
      </c>
      <c r="Y1979" s="395">
        <v>0</v>
      </c>
      <c r="Z1979" s="395">
        <v>0</v>
      </c>
      <c r="AA1979" s="395">
        <v>10.517562047163787</v>
      </c>
      <c r="AB1979" s="395">
        <v>1.6666209413022159</v>
      </c>
      <c r="AC1979" s="395">
        <v>-56.118970804849553</v>
      </c>
      <c r="AD1979" s="395">
        <v>8.2610912799592011</v>
      </c>
      <c r="AE1979" s="395">
        <v>8.0648932835168949</v>
      </c>
      <c r="AF1979" s="395">
        <v>5</v>
      </c>
      <c r="AG1979" s="395">
        <v>0</v>
      </c>
      <c r="AH1979" s="395">
        <v>0</v>
      </c>
      <c r="AI1979" s="395">
        <v>0</v>
      </c>
      <c r="AJ1979" s="395">
        <v>1</v>
      </c>
      <c r="AK1979" s="395">
        <v>2</v>
      </c>
      <c r="AL1979" s="395">
        <v>0</v>
      </c>
      <c r="AM1979" s="395">
        <v>0</v>
      </c>
      <c r="AN1979" s="395">
        <v>24</v>
      </c>
      <c r="AO1979" s="395">
        <v>2</v>
      </c>
      <c r="AP1979" s="395">
        <v>0</v>
      </c>
    </row>
    <row r="1980" spans="1:42" s="395" customFormat="1">
      <c r="A1980" s="395">
        <v>16</v>
      </c>
      <c r="B1980" s="395">
        <v>173</v>
      </c>
      <c r="C1980" s="395">
        <v>2024</v>
      </c>
      <c r="D1980" s="395">
        <v>5</v>
      </c>
      <c r="E1980" s="395">
        <v>99</v>
      </c>
      <c r="F1980" s="395">
        <v>99</v>
      </c>
      <c r="G1980" s="395">
        <v>99</v>
      </c>
      <c r="H1980" s="395">
        <v>99</v>
      </c>
      <c r="I1980" s="395">
        <v>99</v>
      </c>
      <c r="J1980" s="395">
        <v>172</v>
      </c>
      <c r="K1980" s="395">
        <v>999</v>
      </c>
      <c r="M1980" s="395">
        <v>99</v>
      </c>
      <c r="N1980" s="395">
        <v>99</v>
      </c>
      <c r="O1980" s="395">
        <v>99</v>
      </c>
      <c r="P1980" s="395">
        <v>99</v>
      </c>
      <c r="Q1980" s="395">
        <v>2</v>
      </c>
      <c r="R1980" s="395">
        <v>424</v>
      </c>
      <c r="S1980" s="395">
        <v>424</v>
      </c>
      <c r="T1980" s="395">
        <v>1.1226415094339621</v>
      </c>
      <c r="U1980" s="395">
        <v>62.5</v>
      </c>
      <c r="V1980" s="395">
        <v>85.563124757251714</v>
      </c>
      <c r="W1980" s="395">
        <v>78.974764150943372</v>
      </c>
      <c r="X1980" s="395">
        <v>0</v>
      </c>
      <c r="Y1980" s="395">
        <v>0</v>
      </c>
      <c r="Z1980" s="395">
        <v>0</v>
      </c>
      <c r="AA1980" s="395">
        <v>8.6420701977520356</v>
      </c>
      <c r="AB1980" s="395">
        <v>1.9462106384090607</v>
      </c>
      <c r="AC1980" s="395">
        <v>-26.91555349707594</v>
      </c>
      <c r="AD1980" s="395">
        <v>21.621621621621625</v>
      </c>
      <c r="AE1980" s="395">
        <v>21.511157307239653</v>
      </c>
      <c r="AF1980" s="395">
        <v>0</v>
      </c>
      <c r="AG1980" s="395">
        <v>0</v>
      </c>
      <c r="AH1980" s="395">
        <v>0</v>
      </c>
      <c r="AI1980" s="395">
        <v>0</v>
      </c>
      <c r="AJ1980" s="395">
        <v>48</v>
      </c>
      <c r="AK1980" s="395">
        <v>2</v>
      </c>
      <c r="AL1980" s="395">
        <v>1</v>
      </c>
      <c r="AM1980" s="395">
        <v>0</v>
      </c>
      <c r="AN1980" s="395">
        <v>23</v>
      </c>
      <c r="AO1980" s="395">
        <v>0</v>
      </c>
      <c r="AP1980" s="395">
        <v>0</v>
      </c>
    </row>
    <row r="1981" spans="1:42" s="395" customFormat="1">
      <c r="A1981" s="395">
        <v>16</v>
      </c>
      <c r="B1981" s="395">
        <v>174</v>
      </c>
      <c r="C1981" s="395">
        <v>2024</v>
      </c>
      <c r="D1981" s="395">
        <v>6</v>
      </c>
      <c r="E1981" s="395">
        <v>99</v>
      </c>
      <c r="F1981" s="395">
        <v>99</v>
      </c>
      <c r="G1981" s="395">
        <v>99</v>
      </c>
      <c r="H1981" s="395">
        <v>99</v>
      </c>
      <c r="I1981" s="395">
        <v>99</v>
      </c>
      <c r="J1981" s="395">
        <v>172</v>
      </c>
      <c r="K1981" s="395">
        <v>999</v>
      </c>
      <c r="M1981" s="395">
        <v>99</v>
      </c>
      <c r="N1981" s="395">
        <v>99</v>
      </c>
      <c r="O1981" s="395">
        <v>99</v>
      </c>
      <c r="P1981" s="395">
        <v>99</v>
      </c>
      <c r="R1981" s="395">
        <v>0</v>
      </c>
    </row>
    <row r="1982" spans="1:42" s="395" customFormat="1">
      <c r="A1982" s="395">
        <v>16</v>
      </c>
      <c r="B1982" s="395">
        <v>175</v>
      </c>
      <c r="C1982" s="395">
        <v>2024</v>
      </c>
      <c r="D1982" s="395">
        <v>7</v>
      </c>
      <c r="E1982" s="395">
        <v>99</v>
      </c>
      <c r="F1982" s="395">
        <v>99</v>
      </c>
      <c r="G1982" s="395">
        <v>99</v>
      </c>
      <c r="H1982" s="395">
        <v>99</v>
      </c>
      <c r="I1982" s="395">
        <v>99</v>
      </c>
      <c r="J1982" s="395">
        <v>172</v>
      </c>
      <c r="K1982" s="395">
        <v>999</v>
      </c>
      <c r="M1982" s="395">
        <v>99</v>
      </c>
      <c r="N1982" s="395">
        <v>99</v>
      </c>
      <c r="O1982" s="395">
        <v>99</v>
      </c>
      <c r="P1982" s="395">
        <v>99</v>
      </c>
      <c r="R1982" s="395">
        <v>0</v>
      </c>
    </row>
    <row r="1983" spans="1:42" s="395" customFormat="1">
      <c r="A1983" s="395">
        <v>16</v>
      </c>
      <c r="B1983" s="395">
        <v>176</v>
      </c>
      <c r="C1983" s="395">
        <v>2024</v>
      </c>
      <c r="D1983" s="395">
        <v>8</v>
      </c>
      <c r="E1983" s="395">
        <v>99</v>
      </c>
      <c r="F1983" s="395">
        <v>99</v>
      </c>
      <c r="G1983" s="395">
        <v>99</v>
      </c>
      <c r="H1983" s="395">
        <v>99</v>
      </c>
      <c r="I1983" s="395">
        <v>99</v>
      </c>
      <c r="J1983" s="395">
        <v>172</v>
      </c>
      <c r="K1983" s="395">
        <v>999</v>
      </c>
      <c r="M1983" s="395">
        <v>99</v>
      </c>
      <c r="N1983" s="395">
        <v>99</v>
      </c>
      <c r="O1983" s="395">
        <v>99</v>
      </c>
      <c r="P1983" s="395">
        <v>99</v>
      </c>
      <c r="Q1983" s="395">
        <v>3</v>
      </c>
      <c r="R1983" s="395">
        <v>222</v>
      </c>
      <c r="S1983" s="395">
        <v>222</v>
      </c>
      <c r="T1983" s="395">
        <v>4.0045045045045047</v>
      </c>
      <c r="U1983" s="395">
        <v>60.31531531531531</v>
      </c>
      <c r="V1983" s="395">
        <v>92.822074512215323</v>
      </c>
      <c r="W1983" s="395">
        <v>85.674774774774747</v>
      </c>
      <c r="X1983" s="395">
        <v>0</v>
      </c>
      <c r="Y1983" s="395">
        <v>0</v>
      </c>
      <c r="Z1983" s="395">
        <v>0</v>
      </c>
      <c r="AA1983" s="395">
        <v>8.4903969969312509</v>
      </c>
      <c r="AB1983" s="395">
        <v>2.4216812787588395</v>
      </c>
      <c r="AC1983" s="395">
        <v>-46.730439897372193</v>
      </c>
      <c r="AD1983" s="395">
        <v>11.320754716981128</v>
      </c>
      <c r="AE1983" s="395">
        <v>12.218433454448272</v>
      </c>
      <c r="AF1983" s="395">
        <v>0</v>
      </c>
      <c r="AG1983" s="395">
        <v>0</v>
      </c>
      <c r="AH1983" s="395">
        <v>0</v>
      </c>
      <c r="AI1983" s="395">
        <v>1</v>
      </c>
      <c r="AJ1983" s="395">
        <v>10</v>
      </c>
      <c r="AK1983" s="395">
        <v>0</v>
      </c>
      <c r="AL1983" s="395">
        <v>1</v>
      </c>
      <c r="AM1983" s="395">
        <v>0</v>
      </c>
      <c r="AN1983" s="395">
        <v>0</v>
      </c>
      <c r="AO1983" s="395">
        <v>0</v>
      </c>
      <c r="AP1983" s="395">
        <v>0</v>
      </c>
    </row>
    <row r="1984" spans="1:42" s="395" customFormat="1">
      <c r="A1984" s="395">
        <v>16</v>
      </c>
      <c r="B1984" s="395">
        <v>177</v>
      </c>
      <c r="C1984" s="395">
        <v>2024</v>
      </c>
      <c r="D1984" s="395">
        <v>9</v>
      </c>
      <c r="E1984" s="395">
        <v>99</v>
      </c>
      <c r="F1984" s="395">
        <v>99</v>
      </c>
      <c r="G1984" s="395">
        <v>99</v>
      </c>
      <c r="H1984" s="395">
        <v>99</v>
      </c>
      <c r="I1984" s="395">
        <v>99</v>
      </c>
      <c r="J1984" s="395">
        <v>172</v>
      </c>
      <c r="K1984" s="395">
        <v>999</v>
      </c>
      <c r="M1984" s="395">
        <v>99</v>
      </c>
      <c r="N1984" s="395">
        <v>99</v>
      </c>
      <c r="O1984" s="395">
        <v>99</v>
      </c>
      <c r="P1984" s="395">
        <v>99</v>
      </c>
      <c r="Q1984" s="395">
        <v>1</v>
      </c>
      <c r="R1984" s="395">
        <v>114</v>
      </c>
      <c r="S1984" s="395">
        <v>114</v>
      </c>
      <c r="T1984" s="395">
        <v>0.24561403508771928</v>
      </c>
      <c r="U1984" s="395">
        <v>62.894736842105239</v>
      </c>
      <c r="V1984" s="395">
        <v>82.234703769173748</v>
      </c>
      <c r="W1984" s="395">
        <v>75.902631578947393</v>
      </c>
      <c r="X1984" s="395">
        <v>0</v>
      </c>
      <c r="Y1984" s="395">
        <v>0</v>
      </c>
      <c r="Z1984" s="395">
        <v>0</v>
      </c>
      <c r="AA1984" s="395">
        <v>8.5286561386263458</v>
      </c>
      <c r="AB1984" s="395">
        <v>1.5238940254898052</v>
      </c>
      <c r="AC1984" s="395">
        <v>-19.948847443283352</v>
      </c>
      <c r="AD1984" s="395">
        <v>5.8133605303416624</v>
      </c>
      <c r="AE1984" s="395">
        <v>5.5586747935307184</v>
      </c>
      <c r="AF1984" s="395">
        <v>1</v>
      </c>
      <c r="AG1984" s="395">
        <v>0</v>
      </c>
      <c r="AH1984" s="395">
        <v>0</v>
      </c>
      <c r="AI1984" s="395">
        <v>0</v>
      </c>
      <c r="AJ1984" s="395">
        <v>4</v>
      </c>
      <c r="AK1984" s="395">
        <v>0</v>
      </c>
      <c r="AL1984" s="395">
        <v>1</v>
      </c>
      <c r="AM1984" s="395">
        <v>0</v>
      </c>
      <c r="AN1984" s="395">
        <v>13</v>
      </c>
      <c r="AO1984" s="395">
        <v>0</v>
      </c>
      <c r="AP1984" s="395">
        <v>0</v>
      </c>
    </row>
    <row r="1985" spans="1:42" s="395" customFormat="1">
      <c r="A1985" s="395">
        <v>16</v>
      </c>
      <c r="B1985" s="395">
        <v>178</v>
      </c>
      <c r="C1985" s="395">
        <v>2024</v>
      </c>
      <c r="D1985" s="395">
        <v>10</v>
      </c>
      <c r="E1985" s="395">
        <v>99</v>
      </c>
      <c r="F1985" s="395">
        <v>99</v>
      </c>
      <c r="G1985" s="395">
        <v>99</v>
      </c>
      <c r="H1985" s="395">
        <v>99</v>
      </c>
      <c r="I1985" s="395">
        <v>99</v>
      </c>
      <c r="J1985" s="395">
        <v>172</v>
      </c>
      <c r="K1985" s="395">
        <v>999</v>
      </c>
      <c r="M1985" s="395">
        <v>99</v>
      </c>
      <c r="N1985" s="395">
        <v>99</v>
      </c>
      <c r="O1985" s="395">
        <v>99</v>
      </c>
      <c r="P1985" s="395">
        <v>99</v>
      </c>
      <c r="R1985" s="395">
        <v>0</v>
      </c>
    </row>
    <row r="1986" spans="1:42" s="395" customFormat="1">
      <c r="A1986" s="395">
        <v>16</v>
      </c>
      <c r="B1986" s="395">
        <v>179</v>
      </c>
      <c r="C1986" s="395">
        <v>2024</v>
      </c>
      <c r="D1986" s="395">
        <v>11</v>
      </c>
      <c r="E1986" s="395">
        <v>99</v>
      </c>
      <c r="F1986" s="395">
        <v>99</v>
      </c>
      <c r="G1986" s="395">
        <v>99</v>
      </c>
      <c r="H1986" s="395">
        <v>99</v>
      </c>
      <c r="I1986" s="395">
        <v>99</v>
      </c>
      <c r="J1986" s="395">
        <v>172</v>
      </c>
      <c r="K1986" s="395">
        <v>999</v>
      </c>
      <c r="M1986" s="395">
        <v>99</v>
      </c>
      <c r="N1986" s="395">
        <v>99</v>
      </c>
      <c r="O1986" s="395">
        <v>99</v>
      </c>
      <c r="P1986" s="395">
        <v>99</v>
      </c>
      <c r="Q1986" s="395">
        <v>2</v>
      </c>
      <c r="R1986" s="395">
        <v>230</v>
      </c>
      <c r="S1986" s="395">
        <v>229</v>
      </c>
      <c r="T1986" s="395">
        <v>2.9695652173913043</v>
      </c>
      <c r="U1986" s="395">
        <v>61.091703056768559</v>
      </c>
      <c r="V1986" s="395">
        <v>92.759039963665145</v>
      </c>
      <c r="W1986" s="395">
        <v>85.441484716157206</v>
      </c>
      <c r="X1986" s="395">
        <v>0</v>
      </c>
      <c r="Y1986" s="395">
        <v>0</v>
      </c>
      <c r="Z1986" s="395">
        <v>0</v>
      </c>
      <c r="AA1986" s="395">
        <v>8.7766999734775979</v>
      </c>
      <c r="AB1986" s="395">
        <v>2.2046737134023089</v>
      </c>
      <c r="AC1986" s="395">
        <v>-35.584233411012505</v>
      </c>
      <c r="AD1986" s="395">
        <v>11.728709841917388</v>
      </c>
      <c r="AE1986" s="395">
        <v>12.569379846953202</v>
      </c>
      <c r="AF1986" s="395">
        <v>0</v>
      </c>
      <c r="AG1986" s="395">
        <v>0</v>
      </c>
      <c r="AH1986" s="395">
        <v>0</v>
      </c>
      <c r="AI1986" s="395">
        <v>0</v>
      </c>
      <c r="AJ1986" s="395">
        <v>0</v>
      </c>
      <c r="AK1986" s="395">
        <v>0</v>
      </c>
      <c r="AL1986" s="395">
        <v>18</v>
      </c>
      <c r="AM1986" s="395">
        <v>0</v>
      </c>
      <c r="AN1986" s="395">
        <v>4</v>
      </c>
      <c r="AO1986" s="395">
        <v>0</v>
      </c>
      <c r="AP1986" s="395">
        <v>1</v>
      </c>
    </row>
    <row r="1987" spans="1:42" s="395" customFormat="1">
      <c r="A1987" s="395">
        <v>16</v>
      </c>
      <c r="B1987" s="395">
        <v>180</v>
      </c>
      <c r="C1987" s="395">
        <v>2024</v>
      </c>
      <c r="D1987" s="395">
        <v>12</v>
      </c>
      <c r="E1987" s="395">
        <v>99</v>
      </c>
      <c r="F1987" s="395">
        <v>99</v>
      </c>
      <c r="G1987" s="395">
        <v>99</v>
      </c>
      <c r="H1987" s="395">
        <v>99</v>
      </c>
      <c r="I1987" s="395">
        <v>99</v>
      </c>
      <c r="J1987" s="395">
        <v>172</v>
      </c>
      <c r="K1987" s="395">
        <v>999</v>
      </c>
      <c r="M1987" s="395">
        <v>99</v>
      </c>
      <c r="N1987" s="395">
        <v>99</v>
      </c>
      <c r="O1987" s="395">
        <v>99</v>
      </c>
      <c r="P1987" s="395">
        <v>99</v>
      </c>
      <c r="Q1987" s="395">
        <v>2</v>
      </c>
      <c r="R1987" s="395">
        <v>333</v>
      </c>
      <c r="S1987" s="395">
        <v>333</v>
      </c>
      <c r="T1987" s="395">
        <v>2.144144144144144</v>
      </c>
      <c r="U1987" s="395">
        <v>61.447447447447438</v>
      </c>
      <c r="V1987" s="395">
        <v>84.569835274060651</v>
      </c>
      <c r="W1987" s="395">
        <v>78.057957957957981</v>
      </c>
      <c r="X1987" s="395">
        <v>0</v>
      </c>
      <c r="Y1987" s="395">
        <v>0</v>
      </c>
      <c r="Z1987" s="395">
        <v>0</v>
      </c>
      <c r="AA1987" s="395">
        <v>8.6472706401359076</v>
      </c>
      <c r="AB1987" s="395">
        <v>1.8521396849059848</v>
      </c>
      <c r="AC1987" s="395">
        <v>-42.394586534950321</v>
      </c>
      <c r="AD1987" s="395">
        <v>16.981132075471692</v>
      </c>
      <c r="AE1987" s="395">
        <v>16.698251627856784</v>
      </c>
      <c r="AF1987" s="395">
        <v>0</v>
      </c>
      <c r="AG1987" s="395">
        <v>0</v>
      </c>
      <c r="AH1987" s="395">
        <v>0</v>
      </c>
      <c r="AI1987" s="395">
        <v>0</v>
      </c>
      <c r="AJ1987" s="395">
        <v>34</v>
      </c>
      <c r="AK1987" s="395">
        <v>6</v>
      </c>
      <c r="AL1987" s="395">
        <v>1</v>
      </c>
      <c r="AM1987" s="395">
        <v>0</v>
      </c>
      <c r="AN1987" s="395">
        <v>5</v>
      </c>
      <c r="AO1987" s="395">
        <v>1</v>
      </c>
      <c r="AP1987" s="395">
        <v>0</v>
      </c>
    </row>
    <row r="1988" spans="1:42">
      <c r="A1988" s="395">
        <v>16</v>
      </c>
      <c r="B1988" s="395">
        <v>181</v>
      </c>
      <c r="C1988" s="395">
        <v>2024</v>
      </c>
      <c r="D1988" s="395">
        <v>1</v>
      </c>
      <c r="E1988" s="395">
        <v>99</v>
      </c>
      <c r="F1988" s="395">
        <v>99</v>
      </c>
      <c r="G1988" s="395">
        <v>99</v>
      </c>
      <c r="H1988" s="395">
        <v>99</v>
      </c>
      <c r="I1988" s="395">
        <v>99</v>
      </c>
      <c r="J1988" s="395">
        <v>181</v>
      </c>
      <c r="K1988" s="395">
        <v>999</v>
      </c>
      <c r="L1988" s="395"/>
      <c r="M1988" s="395">
        <v>99</v>
      </c>
      <c r="N1988" s="395">
        <v>99</v>
      </c>
      <c r="O1988" s="395">
        <v>99</v>
      </c>
      <c r="P1988" s="395">
        <v>99</v>
      </c>
      <c r="Q1988" s="395">
        <v>9</v>
      </c>
      <c r="R1988" s="395">
        <v>908</v>
      </c>
      <c r="S1988" s="395">
        <v>907</v>
      </c>
      <c r="T1988" s="395">
        <v>2.5947136563876647</v>
      </c>
      <c r="U1988" s="395">
        <v>61.649393605292175</v>
      </c>
      <c r="V1988" s="395">
        <v>91.182819075422842</v>
      </c>
      <c r="W1988" s="395">
        <v>84.117640573318596</v>
      </c>
      <c r="X1988" s="395">
        <v>0</v>
      </c>
      <c r="Y1988" s="395">
        <v>0</v>
      </c>
      <c r="Z1988" s="395">
        <v>0</v>
      </c>
      <c r="AA1988" s="395">
        <v>10.918936432794856</v>
      </c>
      <c r="AB1988" s="395">
        <v>2.6163145103082526</v>
      </c>
      <c r="AC1988" s="395">
        <v>-44.881969132957373</v>
      </c>
      <c r="AD1988" s="395">
        <v>10.399725117397779</v>
      </c>
      <c r="AE1988" s="395">
        <v>10.868463368882178</v>
      </c>
      <c r="AF1988" s="395">
        <v>5</v>
      </c>
      <c r="AG1988" s="395">
        <v>0</v>
      </c>
      <c r="AH1988" s="395">
        <v>0</v>
      </c>
      <c r="AI1988" s="395">
        <v>0</v>
      </c>
      <c r="AJ1988" s="395">
        <v>154</v>
      </c>
      <c r="AK1988" s="395">
        <v>19</v>
      </c>
      <c r="AL1988" s="395">
        <v>272</v>
      </c>
      <c r="AM1988" s="395">
        <v>0</v>
      </c>
      <c r="AN1988" s="395">
        <v>0</v>
      </c>
      <c r="AO1988" s="395">
        <v>6</v>
      </c>
      <c r="AP1988" s="395">
        <v>4</v>
      </c>
    </row>
    <row r="1989" spans="1:42">
      <c r="A1989" s="395">
        <v>16</v>
      </c>
      <c r="B1989" s="395">
        <v>182</v>
      </c>
      <c r="C1989" s="395">
        <v>2024</v>
      </c>
      <c r="D1989" s="395">
        <v>2</v>
      </c>
      <c r="E1989" s="395">
        <v>99</v>
      </c>
      <c r="F1989" s="395">
        <v>99</v>
      </c>
      <c r="G1989" s="395">
        <v>99</v>
      </c>
      <c r="H1989" s="395">
        <v>99</v>
      </c>
      <c r="I1989" s="395">
        <v>99</v>
      </c>
      <c r="J1989" s="395">
        <v>181</v>
      </c>
      <c r="K1989" s="395">
        <v>999</v>
      </c>
      <c r="L1989" s="395"/>
      <c r="M1989" s="395">
        <v>99</v>
      </c>
      <c r="N1989" s="395">
        <v>99</v>
      </c>
      <c r="O1989" s="395">
        <v>99</v>
      </c>
      <c r="P1989" s="395">
        <v>99</v>
      </c>
      <c r="Q1989" s="395">
        <v>10</v>
      </c>
      <c r="R1989" s="395">
        <v>652</v>
      </c>
      <c r="S1989" s="395">
        <v>652</v>
      </c>
      <c r="T1989" s="395">
        <v>2.1702453987730057</v>
      </c>
      <c r="U1989" s="395">
        <v>61.75153374233129</v>
      </c>
      <c r="V1989" s="395">
        <v>89.192683234850307</v>
      </c>
      <c r="W1989" s="395">
        <v>82.324846625766938</v>
      </c>
      <c r="X1989" s="395">
        <v>0</v>
      </c>
      <c r="Y1989" s="395">
        <v>0</v>
      </c>
      <c r="Z1989" s="395">
        <v>0</v>
      </c>
      <c r="AA1989" s="395">
        <v>9.4889164828979826</v>
      </c>
      <c r="AB1989" s="395">
        <v>2.4267642580602202</v>
      </c>
      <c r="AC1989" s="395">
        <v>-31.848444867070221</v>
      </c>
      <c r="AD1989" s="395">
        <v>7.4676440270301248</v>
      </c>
      <c r="AE1989" s="395">
        <v>7.6463170586613058</v>
      </c>
      <c r="AF1989" s="395">
        <v>0</v>
      </c>
      <c r="AG1989" s="395">
        <v>0</v>
      </c>
      <c r="AH1989" s="395">
        <v>0</v>
      </c>
      <c r="AI1989" s="395">
        <v>0</v>
      </c>
      <c r="AJ1989" s="395">
        <v>91</v>
      </c>
      <c r="AK1989" s="395">
        <v>4</v>
      </c>
      <c r="AL1989" s="395">
        <v>97</v>
      </c>
      <c r="AM1989" s="395">
        <v>0</v>
      </c>
      <c r="AN1989" s="395">
        <v>2</v>
      </c>
      <c r="AO1989" s="395">
        <v>0</v>
      </c>
      <c r="AP1989" s="395">
        <v>4</v>
      </c>
    </row>
    <row r="1990" spans="1:42">
      <c r="A1990" s="395">
        <v>16</v>
      </c>
      <c r="B1990" s="395">
        <v>183</v>
      </c>
      <c r="C1990" s="395">
        <v>2024</v>
      </c>
      <c r="D1990" s="395">
        <v>3</v>
      </c>
      <c r="E1990" s="395">
        <v>99</v>
      </c>
      <c r="F1990" s="395">
        <v>99</v>
      </c>
      <c r="G1990" s="395">
        <v>99</v>
      </c>
      <c r="H1990" s="395">
        <v>99</v>
      </c>
      <c r="I1990" s="395">
        <v>99</v>
      </c>
      <c r="J1990" s="395">
        <v>181</v>
      </c>
      <c r="K1990" s="395">
        <v>999</v>
      </c>
      <c r="L1990" s="395"/>
      <c r="M1990" s="395">
        <v>99</v>
      </c>
      <c r="N1990" s="395">
        <v>99</v>
      </c>
      <c r="O1990" s="395">
        <v>99</v>
      </c>
      <c r="P1990" s="395">
        <v>99</v>
      </c>
      <c r="Q1990" s="395">
        <v>7</v>
      </c>
      <c r="R1990" s="395">
        <v>241</v>
      </c>
      <c r="S1990" s="395">
        <v>241</v>
      </c>
      <c r="T1990" s="395">
        <v>3.2406639004149382</v>
      </c>
      <c r="U1990" s="395">
        <v>61.692946058091287</v>
      </c>
      <c r="V1990" s="395">
        <v>90.831359044789039</v>
      </c>
      <c r="W1990" s="395">
        <v>83.837344398340292</v>
      </c>
      <c r="X1990" s="395">
        <v>0</v>
      </c>
      <c r="Y1990" s="395">
        <v>0</v>
      </c>
      <c r="Z1990" s="395">
        <v>0</v>
      </c>
      <c r="AA1990" s="395">
        <v>9.8895569004058501</v>
      </c>
      <c r="AB1990" s="395">
        <v>2.7354124665642914</v>
      </c>
      <c r="AC1990" s="395">
        <v>-21.968380584383674</v>
      </c>
      <c r="AD1990" s="395">
        <v>2.7602794639789257</v>
      </c>
      <c r="AE1990" s="395">
        <v>2.8782487994000991</v>
      </c>
      <c r="AF1990" s="395">
        <v>2</v>
      </c>
      <c r="AG1990" s="395">
        <v>0</v>
      </c>
      <c r="AH1990" s="395">
        <v>0</v>
      </c>
      <c r="AI1990" s="395">
        <v>0</v>
      </c>
      <c r="AJ1990" s="395">
        <v>13</v>
      </c>
      <c r="AK1990" s="395">
        <v>9</v>
      </c>
      <c r="AL1990" s="395">
        <v>40</v>
      </c>
      <c r="AM1990" s="395">
        <v>0</v>
      </c>
      <c r="AN1990" s="395">
        <v>0</v>
      </c>
      <c r="AO1990" s="395">
        <v>0</v>
      </c>
      <c r="AP1990" s="395">
        <v>2</v>
      </c>
    </row>
    <row r="1991" spans="1:42">
      <c r="A1991" s="395">
        <v>16</v>
      </c>
      <c r="B1991" s="395">
        <v>184</v>
      </c>
      <c r="C1991" s="395">
        <v>2024</v>
      </c>
      <c r="D1991" s="395">
        <v>4</v>
      </c>
      <c r="E1991" s="395">
        <v>99</v>
      </c>
      <c r="F1991" s="395">
        <v>99</v>
      </c>
      <c r="G1991" s="395">
        <v>99</v>
      </c>
      <c r="H1991" s="395">
        <v>99</v>
      </c>
      <c r="I1991" s="395">
        <v>99</v>
      </c>
      <c r="J1991" s="395">
        <v>181</v>
      </c>
      <c r="K1991" s="395">
        <v>999</v>
      </c>
      <c r="L1991" s="395"/>
      <c r="M1991" s="395">
        <v>99</v>
      </c>
      <c r="N1991" s="395">
        <v>99</v>
      </c>
      <c r="O1991" s="395">
        <v>99</v>
      </c>
      <c r="P1991" s="395">
        <v>99</v>
      </c>
      <c r="Q1991" s="395">
        <v>11</v>
      </c>
      <c r="R1991" s="395">
        <v>1062</v>
      </c>
      <c r="S1991" s="395">
        <v>1062</v>
      </c>
      <c r="T1991" s="395">
        <v>2.9482109227871929</v>
      </c>
      <c r="U1991" s="395">
        <v>61.50847457627119</v>
      </c>
      <c r="V1991" s="395">
        <v>91.671920557096129</v>
      </c>
      <c r="W1991" s="395">
        <v>84.613182674199692</v>
      </c>
      <c r="X1991" s="395">
        <v>0</v>
      </c>
      <c r="Y1991" s="395">
        <v>0</v>
      </c>
      <c r="Z1991" s="395">
        <v>0</v>
      </c>
      <c r="AA1991" s="395">
        <v>10.246408375500099</v>
      </c>
      <c r="AB1991" s="395">
        <v>2.8680038480325409</v>
      </c>
      <c r="AC1991" s="395">
        <v>-48.148146913401611</v>
      </c>
      <c r="AD1991" s="395">
        <v>12.163555148322075</v>
      </c>
      <c r="AE1991" s="395">
        <v>12.800776771611377</v>
      </c>
      <c r="AF1991" s="395">
        <v>1</v>
      </c>
      <c r="AG1991" s="395">
        <v>0</v>
      </c>
      <c r="AH1991" s="395">
        <v>0</v>
      </c>
      <c r="AI1991" s="395">
        <v>0</v>
      </c>
      <c r="AJ1991" s="395">
        <v>140</v>
      </c>
      <c r="AK1991" s="395">
        <v>12</v>
      </c>
      <c r="AL1991" s="395">
        <v>128</v>
      </c>
      <c r="AM1991" s="395">
        <v>0</v>
      </c>
      <c r="AN1991" s="395">
        <v>3</v>
      </c>
      <c r="AO1991" s="395">
        <v>7</v>
      </c>
      <c r="AP1991" s="395">
        <v>5</v>
      </c>
    </row>
    <row r="1992" spans="1:42">
      <c r="A1992" s="395">
        <v>16</v>
      </c>
      <c r="B1992" s="395">
        <v>185</v>
      </c>
      <c r="C1992" s="395">
        <v>2024</v>
      </c>
      <c r="D1992" s="395">
        <v>5</v>
      </c>
      <c r="E1992" s="395">
        <v>99</v>
      </c>
      <c r="F1992" s="395">
        <v>99</v>
      </c>
      <c r="G1992" s="395">
        <v>99</v>
      </c>
      <c r="H1992" s="395">
        <v>99</v>
      </c>
      <c r="I1992" s="395">
        <v>99</v>
      </c>
      <c r="J1992" s="395">
        <v>181</v>
      </c>
      <c r="K1992" s="395">
        <v>999</v>
      </c>
      <c r="L1992" s="395"/>
      <c r="M1992" s="395">
        <v>99</v>
      </c>
      <c r="N1992" s="395">
        <v>99</v>
      </c>
      <c r="O1992" s="395">
        <v>99</v>
      </c>
      <c r="P1992" s="395">
        <v>99</v>
      </c>
      <c r="Q1992" s="395">
        <v>8</v>
      </c>
      <c r="R1992" s="395">
        <v>677</v>
      </c>
      <c r="S1992" s="395">
        <v>671</v>
      </c>
      <c r="T1992" s="395">
        <v>1.2776957163958642</v>
      </c>
      <c r="U1992" s="395">
        <v>62.548435171385997</v>
      </c>
      <c r="V1992" s="395">
        <v>84.252574947564554</v>
      </c>
      <c r="W1992" s="395">
        <v>77.56378539493285</v>
      </c>
      <c r="X1992" s="395">
        <v>0</v>
      </c>
      <c r="Y1992" s="395">
        <v>0</v>
      </c>
      <c r="Z1992" s="395">
        <v>0</v>
      </c>
      <c r="AA1992" s="395">
        <v>8.3255366394894548</v>
      </c>
      <c r="AB1992" s="395">
        <v>2.3201880342019598</v>
      </c>
      <c r="AC1992" s="395">
        <v>-34.723954035579922</v>
      </c>
      <c r="AD1992" s="395">
        <v>7.7539800710113393</v>
      </c>
      <c r="AE1992" s="395">
        <v>7.4140462780833136</v>
      </c>
      <c r="AF1992" s="395">
        <v>5</v>
      </c>
      <c r="AG1992" s="395">
        <v>0</v>
      </c>
      <c r="AH1992" s="395">
        <v>0</v>
      </c>
      <c r="AI1992" s="395">
        <v>0</v>
      </c>
      <c r="AJ1992" s="395">
        <v>54</v>
      </c>
      <c r="AK1992" s="395">
        <v>3</v>
      </c>
      <c r="AL1992" s="395">
        <v>136</v>
      </c>
      <c r="AM1992" s="395">
        <v>0</v>
      </c>
      <c r="AN1992" s="395">
        <v>1</v>
      </c>
      <c r="AO1992" s="395">
        <v>0</v>
      </c>
      <c r="AP1992" s="395">
        <v>4</v>
      </c>
    </row>
    <row r="1993" spans="1:42">
      <c r="A1993" s="395">
        <v>16</v>
      </c>
      <c r="B1993" s="395">
        <v>186</v>
      </c>
      <c r="C1993" s="395">
        <v>2024</v>
      </c>
      <c r="D1993" s="395">
        <v>6</v>
      </c>
      <c r="E1993" s="395">
        <v>99</v>
      </c>
      <c r="F1993" s="395">
        <v>99</v>
      </c>
      <c r="G1993" s="395">
        <v>99</v>
      </c>
      <c r="H1993" s="395">
        <v>99</v>
      </c>
      <c r="I1993" s="395">
        <v>99</v>
      </c>
      <c r="J1993" s="395">
        <v>181</v>
      </c>
      <c r="K1993" s="395">
        <v>999</v>
      </c>
      <c r="L1993" s="395"/>
      <c r="M1993" s="395">
        <v>99</v>
      </c>
      <c r="N1993" s="395">
        <v>99</v>
      </c>
      <c r="O1993" s="395">
        <v>99</v>
      </c>
      <c r="P1993" s="395">
        <v>99</v>
      </c>
      <c r="Q1993" s="395">
        <v>10</v>
      </c>
      <c r="R1993" s="395">
        <v>775</v>
      </c>
      <c r="S1993" s="395">
        <v>771</v>
      </c>
      <c r="T1993" s="395">
        <v>2.1729032258064516</v>
      </c>
      <c r="U1993" s="395">
        <v>62.062256809338521</v>
      </c>
      <c r="V1993" s="395">
        <v>85.341742162041399</v>
      </c>
      <c r="W1993" s="395">
        <v>78.594033722438382</v>
      </c>
      <c r="X1993" s="395">
        <v>0</v>
      </c>
      <c r="Y1993" s="395">
        <v>0</v>
      </c>
      <c r="Z1993" s="395">
        <v>0</v>
      </c>
      <c r="AA1993" s="395">
        <v>8.1139735160624991</v>
      </c>
      <c r="AB1993" s="395">
        <v>2.6127026009233369</v>
      </c>
      <c r="AC1993" s="395">
        <v>-28.274627905976953</v>
      </c>
      <c r="AD1993" s="395">
        <v>8.8764173634177048</v>
      </c>
      <c r="AE1993" s="395">
        <v>8.6321252498638117</v>
      </c>
      <c r="AF1993" s="395">
        <v>1</v>
      </c>
      <c r="AG1993" s="395">
        <v>0</v>
      </c>
      <c r="AH1993" s="395">
        <v>0</v>
      </c>
      <c r="AI1993" s="395">
        <v>0</v>
      </c>
      <c r="AJ1993" s="395">
        <v>130</v>
      </c>
      <c r="AK1993" s="395">
        <v>4</v>
      </c>
      <c r="AL1993" s="395">
        <v>124</v>
      </c>
      <c r="AM1993" s="395">
        <v>0</v>
      </c>
      <c r="AN1993" s="395">
        <v>12</v>
      </c>
      <c r="AO1993" s="395">
        <v>1</v>
      </c>
      <c r="AP1993" s="395">
        <v>6</v>
      </c>
    </row>
    <row r="1994" spans="1:42">
      <c r="A1994" s="395">
        <v>16</v>
      </c>
      <c r="B1994" s="395">
        <v>187</v>
      </c>
      <c r="C1994" s="395">
        <v>2024</v>
      </c>
      <c r="D1994" s="395">
        <v>7</v>
      </c>
      <c r="E1994" s="395">
        <v>99</v>
      </c>
      <c r="F1994" s="395">
        <v>99</v>
      </c>
      <c r="G1994" s="395">
        <v>99</v>
      </c>
      <c r="H1994" s="395">
        <v>99</v>
      </c>
      <c r="I1994" s="395">
        <v>99</v>
      </c>
      <c r="J1994" s="395">
        <v>181</v>
      </c>
      <c r="K1994" s="395">
        <v>999</v>
      </c>
      <c r="L1994" s="395"/>
      <c r="M1994" s="395">
        <v>99</v>
      </c>
      <c r="N1994" s="395">
        <v>99</v>
      </c>
      <c r="O1994" s="395">
        <v>99</v>
      </c>
      <c r="P1994" s="395">
        <v>99</v>
      </c>
      <c r="Q1994" s="395">
        <v>12</v>
      </c>
      <c r="R1994" s="395">
        <v>983</v>
      </c>
      <c r="S1994" s="395">
        <v>976</v>
      </c>
      <c r="T1994" s="395">
        <v>2.2299084435401828</v>
      </c>
      <c r="U1994" s="395">
        <v>61.813524590163951</v>
      </c>
      <c r="V1994" s="395">
        <v>87.458150542599981</v>
      </c>
      <c r="W1994" s="395">
        <v>80.438422131147618</v>
      </c>
      <c r="X1994" s="395">
        <v>0</v>
      </c>
      <c r="Y1994" s="395">
        <v>0</v>
      </c>
      <c r="Z1994" s="395">
        <v>0</v>
      </c>
      <c r="AA1994" s="395">
        <v>8.6955182757606391</v>
      </c>
      <c r="AB1994" s="395">
        <v>2.3647993787749022</v>
      </c>
      <c r="AC1994" s="395">
        <v>-19.849917982334727</v>
      </c>
      <c r="AD1994" s="395">
        <v>11.258733249341429</v>
      </c>
      <c r="AE1994" s="395">
        <v>11.18374192857258</v>
      </c>
      <c r="AF1994" s="395">
        <v>2</v>
      </c>
      <c r="AG1994" s="395">
        <v>0</v>
      </c>
      <c r="AH1994" s="395">
        <v>0</v>
      </c>
      <c r="AI1994" s="395">
        <v>0</v>
      </c>
      <c r="AJ1994" s="395">
        <v>166</v>
      </c>
      <c r="AK1994" s="395">
        <v>8</v>
      </c>
      <c r="AL1994" s="395">
        <v>135</v>
      </c>
      <c r="AM1994" s="395">
        <v>0</v>
      </c>
      <c r="AN1994" s="395">
        <v>2</v>
      </c>
      <c r="AO1994" s="395">
        <v>1</v>
      </c>
      <c r="AP1994" s="395">
        <v>4</v>
      </c>
    </row>
    <row r="1995" spans="1:42">
      <c r="A1995" s="395">
        <v>16</v>
      </c>
      <c r="B1995" s="395">
        <v>188</v>
      </c>
      <c r="C1995" s="395">
        <v>2024</v>
      </c>
      <c r="D1995" s="395">
        <v>8</v>
      </c>
      <c r="E1995" s="395">
        <v>99</v>
      </c>
      <c r="F1995" s="395">
        <v>99</v>
      </c>
      <c r="G1995" s="395">
        <v>99</v>
      </c>
      <c r="H1995" s="395">
        <v>99</v>
      </c>
      <c r="I1995" s="395">
        <v>99</v>
      </c>
      <c r="J1995" s="395">
        <v>181</v>
      </c>
      <c r="K1995" s="395">
        <v>999</v>
      </c>
      <c r="L1995" s="395"/>
      <c r="M1995" s="395">
        <v>99</v>
      </c>
      <c r="N1995" s="395">
        <v>99</v>
      </c>
      <c r="O1995" s="395">
        <v>99</v>
      </c>
      <c r="P1995" s="395">
        <v>99</v>
      </c>
      <c r="Q1995" s="395">
        <v>15</v>
      </c>
      <c r="R1995" s="395">
        <v>681</v>
      </c>
      <c r="S1995" s="395">
        <v>681</v>
      </c>
      <c r="T1995" s="395">
        <v>2.5653450807635818</v>
      </c>
      <c r="U1995" s="395">
        <v>61.367107195301017</v>
      </c>
      <c r="V1995" s="395">
        <v>88.620551957401389</v>
      </c>
      <c r="W1995" s="395">
        <v>81.79676945668129</v>
      </c>
      <c r="X1995" s="395">
        <v>0</v>
      </c>
      <c r="Y1995" s="395">
        <v>0</v>
      </c>
      <c r="Z1995" s="395">
        <v>0</v>
      </c>
      <c r="AA1995" s="395">
        <v>12.635966712596204</v>
      </c>
      <c r="AB1995" s="395">
        <v>2.639979308749036</v>
      </c>
      <c r="AC1995" s="395">
        <v>-26.7074028099704</v>
      </c>
      <c r="AD1995" s="395">
        <v>7.799793838048334</v>
      </c>
      <c r="AE1995" s="395">
        <v>7.9351846997873405</v>
      </c>
      <c r="AF1995" s="395">
        <v>13</v>
      </c>
      <c r="AG1995" s="395">
        <v>0</v>
      </c>
      <c r="AH1995" s="395">
        <v>0</v>
      </c>
      <c r="AI1995" s="395">
        <v>0</v>
      </c>
      <c r="AJ1995" s="395">
        <v>175</v>
      </c>
      <c r="AK1995" s="395">
        <v>36</v>
      </c>
      <c r="AL1995" s="395">
        <v>189</v>
      </c>
      <c r="AM1995" s="395">
        <v>0</v>
      </c>
      <c r="AN1995" s="395">
        <v>1</v>
      </c>
      <c r="AO1995" s="395">
        <v>14</v>
      </c>
      <c r="AP1995" s="395">
        <v>5</v>
      </c>
    </row>
    <row r="1996" spans="1:42">
      <c r="A1996" s="395">
        <v>16</v>
      </c>
      <c r="B1996" s="395">
        <v>189</v>
      </c>
      <c r="C1996" s="395">
        <v>2024</v>
      </c>
      <c r="D1996" s="395">
        <v>9</v>
      </c>
      <c r="E1996" s="395">
        <v>99</v>
      </c>
      <c r="F1996" s="395">
        <v>99</v>
      </c>
      <c r="G1996" s="395">
        <v>99</v>
      </c>
      <c r="H1996" s="395">
        <v>99</v>
      </c>
      <c r="I1996" s="395">
        <v>99</v>
      </c>
      <c r="J1996" s="395">
        <v>181</v>
      </c>
      <c r="K1996" s="395">
        <v>999</v>
      </c>
      <c r="L1996" s="395"/>
      <c r="M1996" s="395">
        <v>99</v>
      </c>
      <c r="N1996" s="395">
        <v>99</v>
      </c>
      <c r="O1996" s="395">
        <v>99</v>
      </c>
      <c r="P1996" s="395">
        <v>99</v>
      </c>
      <c r="Q1996" s="395">
        <v>13</v>
      </c>
      <c r="R1996" s="395">
        <v>585</v>
      </c>
      <c r="S1996" s="395">
        <v>584</v>
      </c>
      <c r="T1996" s="395">
        <v>1.3623931623931622</v>
      </c>
      <c r="U1996" s="395">
        <v>62.571917808219183</v>
      </c>
      <c r="V1996" s="395">
        <v>81.85209783463695</v>
      </c>
      <c r="W1996" s="395">
        <v>75.489383561643862</v>
      </c>
      <c r="X1996" s="395">
        <v>0</v>
      </c>
      <c r="Y1996" s="395">
        <v>0</v>
      </c>
      <c r="Z1996" s="395">
        <v>0</v>
      </c>
      <c r="AA1996" s="395">
        <v>9.7728406662796807</v>
      </c>
      <c r="AB1996" s="395">
        <v>2.5632343425084327</v>
      </c>
      <c r="AC1996" s="395">
        <v>-40.637457477123213</v>
      </c>
      <c r="AD1996" s="395">
        <v>6.7002634291604624</v>
      </c>
      <c r="AE1996" s="395">
        <v>6.2801859419837296</v>
      </c>
      <c r="AF1996" s="395">
        <v>2</v>
      </c>
      <c r="AG1996" s="395">
        <v>0</v>
      </c>
      <c r="AH1996" s="395">
        <v>0</v>
      </c>
      <c r="AI1996" s="395">
        <v>0</v>
      </c>
      <c r="AJ1996" s="395">
        <v>118</v>
      </c>
      <c r="AK1996" s="395">
        <v>3</v>
      </c>
      <c r="AL1996" s="395">
        <v>65</v>
      </c>
      <c r="AM1996" s="395">
        <v>0</v>
      </c>
      <c r="AN1996" s="395">
        <v>0</v>
      </c>
      <c r="AO1996" s="395">
        <v>0</v>
      </c>
      <c r="AP1996" s="395">
        <v>4</v>
      </c>
    </row>
    <row r="1997" spans="1:42">
      <c r="A1997" s="395">
        <v>16</v>
      </c>
      <c r="B1997" s="395">
        <v>190</v>
      </c>
      <c r="C1997" s="395">
        <v>2024</v>
      </c>
      <c r="D1997" s="395">
        <v>10</v>
      </c>
      <c r="E1997" s="395">
        <v>99</v>
      </c>
      <c r="F1997" s="395">
        <v>99</v>
      </c>
      <c r="G1997" s="395">
        <v>99</v>
      </c>
      <c r="H1997" s="395">
        <v>99</v>
      </c>
      <c r="I1997" s="395">
        <v>99</v>
      </c>
      <c r="J1997" s="395">
        <v>181</v>
      </c>
      <c r="K1997" s="395">
        <v>999</v>
      </c>
      <c r="L1997" s="395"/>
      <c r="M1997" s="395">
        <v>99</v>
      </c>
      <c r="N1997" s="395">
        <v>99</v>
      </c>
      <c r="O1997" s="395">
        <v>99</v>
      </c>
      <c r="P1997" s="395">
        <v>99</v>
      </c>
      <c r="Q1997" s="395">
        <v>16</v>
      </c>
      <c r="R1997" s="395">
        <v>912</v>
      </c>
      <c r="S1997" s="395">
        <v>910</v>
      </c>
      <c r="T1997" s="395">
        <v>2.5043859649122808</v>
      </c>
      <c r="U1997" s="395">
        <v>61.458241758241755</v>
      </c>
      <c r="V1997" s="395">
        <v>86.067529436976898</v>
      </c>
      <c r="W1997" s="395">
        <v>79.352637362637381</v>
      </c>
      <c r="X1997" s="395">
        <v>0</v>
      </c>
      <c r="Y1997" s="395">
        <v>0</v>
      </c>
      <c r="Z1997" s="395">
        <v>0</v>
      </c>
      <c r="AA1997" s="395">
        <v>8.985512678710311</v>
      </c>
      <c r="AB1997" s="395">
        <v>2.6190160862879099</v>
      </c>
      <c r="AC1997" s="395">
        <v>-25.394328388986324</v>
      </c>
      <c r="AD1997" s="395">
        <v>10.445538884434772</v>
      </c>
      <c r="AE1997" s="395">
        <v>10.286710891897002</v>
      </c>
      <c r="AF1997" s="395">
        <v>5</v>
      </c>
      <c r="AG1997" s="395">
        <v>0</v>
      </c>
      <c r="AH1997" s="395">
        <v>0</v>
      </c>
      <c r="AI1997" s="395">
        <v>0</v>
      </c>
      <c r="AJ1997" s="395">
        <v>225</v>
      </c>
      <c r="AK1997" s="395">
        <v>76</v>
      </c>
      <c r="AL1997" s="395">
        <v>92</v>
      </c>
      <c r="AM1997" s="395">
        <v>0</v>
      </c>
      <c r="AN1997" s="395">
        <v>13</v>
      </c>
      <c r="AO1997" s="395">
        <v>4</v>
      </c>
      <c r="AP1997" s="395">
        <v>5</v>
      </c>
    </row>
    <row r="1998" spans="1:42">
      <c r="A1998" s="395">
        <v>16</v>
      </c>
      <c r="B1998" s="395">
        <v>191</v>
      </c>
      <c r="C1998" s="395">
        <v>2024</v>
      </c>
      <c r="D1998" s="395">
        <v>11</v>
      </c>
      <c r="E1998" s="395">
        <v>99</v>
      </c>
      <c r="F1998" s="395">
        <v>99</v>
      </c>
      <c r="G1998" s="395">
        <v>99</v>
      </c>
      <c r="H1998" s="395">
        <v>99</v>
      </c>
      <c r="I1998" s="395">
        <v>99</v>
      </c>
      <c r="J1998" s="395">
        <v>181</v>
      </c>
      <c r="K1998" s="395">
        <v>999</v>
      </c>
      <c r="L1998" s="395"/>
      <c r="M1998" s="395">
        <v>99</v>
      </c>
      <c r="N1998" s="395">
        <v>99</v>
      </c>
      <c r="O1998" s="395">
        <v>99</v>
      </c>
      <c r="P1998" s="395">
        <v>99</v>
      </c>
      <c r="Q1998" s="395">
        <v>10</v>
      </c>
      <c r="R1998" s="395">
        <v>677</v>
      </c>
      <c r="S1998" s="395">
        <v>661</v>
      </c>
      <c r="T1998" s="395">
        <v>2.0324963072378135</v>
      </c>
      <c r="U1998" s="395">
        <v>61.901664145234477</v>
      </c>
      <c r="V1998" s="395">
        <v>85.965976236799321</v>
      </c>
      <c r="W1998" s="395">
        <v>78.504387291981743</v>
      </c>
      <c r="X1998" s="395">
        <v>0</v>
      </c>
      <c r="Y1998" s="395">
        <v>0</v>
      </c>
      <c r="Z1998" s="395">
        <v>0</v>
      </c>
      <c r="AA1998" s="395">
        <v>10.236703657936836</v>
      </c>
      <c r="AB1998" s="395">
        <v>2.6105245412356539</v>
      </c>
      <c r="AC1998" s="395">
        <v>-20.752446606340776</v>
      </c>
      <c r="AD1998" s="395">
        <v>7.7539800710113393</v>
      </c>
      <c r="AE1998" s="395">
        <v>7.392122651508064</v>
      </c>
      <c r="AF1998" s="395">
        <v>5</v>
      </c>
      <c r="AG1998" s="395">
        <v>0</v>
      </c>
      <c r="AH1998" s="395">
        <v>0</v>
      </c>
      <c r="AI1998" s="395">
        <v>0</v>
      </c>
      <c r="AJ1998" s="395">
        <v>121</v>
      </c>
      <c r="AK1998" s="395">
        <v>30</v>
      </c>
      <c r="AL1998" s="395">
        <v>58</v>
      </c>
      <c r="AM1998" s="395">
        <v>0</v>
      </c>
      <c r="AN1998" s="395">
        <v>6</v>
      </c>
      <c r="AO1998" s="395">
        <v>0</v>
      </c>
      <c r="AP1998" s="395">
        <v>6</v>
      </c>
    </row>
    <row r="1999" spans="1:42">
      <c r="A1999" s="395">
        <v>16</v>
      </c>
      <c r="B1999" s="395">
        <v>192</v>
      </c>
      <c r="C1999" s="395">
        <v>2024</v>
      </c>
      <c r="D1999" s="395">
        <v>12</v>
      </c>
      <c r="E1999" s="395">
        <v>99</v>
      </c>
      <c r="F1999" s="395">
        <v>99</v>
      </c>
      <c r="G1999" s="395">
        <v>99</v>
      </c>
      <c r="H1999" s="395">
        <v>99</v>
      </c>
      <c r="I1999" s="395">
        <v>99</v>
      </c>
      <c r="J1999" s="395">
        <v>181</v>
      </c>
      <c r="K1999" s="395">
        <v>999</v>
      </c>
      <c r="L1999" s="395"/>
      <c r="M1999" s="395">
        <v>99</v>
      </c>
      <c r="N1999" s="395">
        <v>99</v>
      </c>
      <c r="O1999" s="395">
        <v>99</v>
      </c>
      <c r="P1999" s="395">
        <v>99</v>
      </c>
      <c r="Q1999" s="395">
        <v>9</v>
      </c>
      <c r="R1999" s="395">
        <v>578</v>
      </c>
      <c r="S1999" s="395">
        <v>576</v>
      </c>
      <c r="T1999" s="395">
        <v>3.7698961937716255</v>
      </c>
      <c r="U1999" s="395">
        <v>60.913194444444443</v>
      </c>
      <c r="V1999" s="395">
        <v>88.356017515348455</v>
      </c>
      <c r="W1999" s="395">
        <v>81.4357638888889</v>
      </c>
      <c r="X1999" s="395">
        <v>0</v>
      </c>
      <c r="Y1999" s="395">
        <v>0</v>
      </c>
      <c r="Z1999" s="395">
        <v>0</v>
      </c>
      <c r="AA1999" s="395">
        <v>9.6260067352188159</v>
      </c>
      <c r="AB1999" s="395">
        <v>2.7385049278702391</v>
      </c>
      <c r="AC1999" s="395">
        <v>-16.343748666108731</v>
      </c>
      <c r="AD1999" s="395">
        <v>6.6200893368457212</v>
      </c>
      <c r="AE1999" s="395">
        <v>6.6820763597491917</v>
      </c>
      <c r="AF1999" s="395">
        <v>2</v>
      </c>
      <c r="AG1999" s="395">
        <v>0</v>
      </c>
      <c r="AH1999" s="395">
        <v>0</v>
      </c>
      <c r="AI1999" s="395">
        <v>2</v>
      </c>
      <c r="AJ1999" s="395">
        <v>177</v>
      </c>
      <c r="AK1999" s="395">
        <v>24</v>
      </c>
      <c r="AL1999" s="395">
        <v>84</v>
      </c>
      <c r="AM1999" s="395">
        <v>0</v>
      </c>
      <c r="AN1999" s="395">
        <v>6</v>
      </c>
      <c r="AO1999" s="395">
        <v>3</v>
      </c>
      <c r="AP1999" s="395">
        <v>4</v>
      </c>
    </row>
    <row r="2000" spans="1:42">
      <c r="A2000" s="395">
        <v>16</v>
      </c>
      <c r="B2000" s="395">
        <v>193</v>
      </c>
      <c r="C2000" s="395">
        <v>2024</v>
      </c>
      <c r="D2000" s="395">
        <v>1</v>
      </c>
      <c r="E2000" s="395">
        <v>99</v>
      </c>
      <c r="F2000" s="395">
        <v>99</v>
      </c>
      <c r="G2000" s="395">
        <v>99</v>
      </c>
      <c r="H2000" s="395">
        <v>99</v>
      </c>
      <c r="I2000" s="395">
        <v>99</v>
      </c>
      <c r="J2000" s="395">
        <v>470</v>
      </c>
      <c r="K2000" s="395">
        <v>999</v>
      </c>
      <c r="L2000" s="395"/>
      <c r="M2000" s="395">
        <v>99</v>
      </c>
      <c r="N2000" s="395">
        <v>99</v>
      </c>
      <c r="O2000" s="395">
        <v>99</v>
      </c>
      <c r="P2000" s="395">
        <v>99</v>
      </c>
      <c r="Q2000" s="395">
        <v>9</v>
      </c>
      <c r="R2000" s="395">
        <v>736</v>
      </c>
      <c r="S2000" s="395">
        <v>736</v>
      </c>
      <c r="T2000" s="395">
        <v>5.4198369565217392</v>
      </c>
      <c r="U2000" s="395">
        <v>60.035326086956523</v>
      </c>
      <c r="V2000" s="395">
        <v>95.785393800932638</v>
      </c>
      <c r="W2000" s="395">
        <v>88.409918478260934</v>
      </c>
      <c r="X2000" s="395">
        <v>0</v>
      </c>
      <c r="Y2000" s="395">
        <v>0</v>
      </c>
      <c r="Z2000" s="395">
        <v>0</v>
      </c>
      <c r="AA2000" s="395">
        <v>10.923570794679621</v>
      </c>
      <c r="AB2000" s="395">
        <v>2.7418559055337499</v>
      </c>
      <c r="AC2000" s="395">
        <v>-34.25474429542512</v>
      </c>
      <c r="AD2000" s="395">
        <v>7.9131276206859491</v>
      </c>
      <c r="AE2000" s="395">
        <v>8.2912292737425641</v>
      </c>
      <c r="AF2000" s="395">
        <v>12</v>
      </c>
      <c r="AG2000" s="395">
        <v>0</v>
      </c>
      <c r="AH2000" s="395">
        <v>0</v>
      </c>
      <c r="AI2000" s="395">
        <v>2</v>
      </c>
      <c r="AJ2000" s="395">
        <v>17</v>
      </c>
      <c r="AK2000" s="395">
        <v>5</v>
      </c>
      <c r="AL2000" s="395">
        <v>87</v>
      </c>
      <c r="AM2000" s="395">
        <v>0</v>
      </c>
      <c r="AN2000" s="395">
        <v>17</v>
      </c>
      <c r="AO2000" s="395">
        <v>8</v>
      </c>
      <c r="AP2000" s="395">
        <v>6</v>
      </c>
    </row>
    <row r="2001" spans="1:42">
      <c r="A2001" s="395">
        <v>16</v>
      </c>
      <c r="B2001" s="395">
        <v>194</v>
      </c>
      <c r="C2001" s="395">
        <v>2024</v>
      </c>
      <c r="D2001" s="395">
        <v>2</v>
      </c>
      <c r="E2001" s="395">
        <v>99</v>
      </c>
      <c r="F2001" s="395">
        <v>99</v>
      </c>
      <c r="G2001" s="395">
        <v>99</v>
      </c>
      <c r="H2001" s="395">
        <v>99</v>
      </c>
      <c r="I2001" s="395">
        <v>99</v>
      </c>
      <c r="J2001" s="395">
        <v>470</v>
      </c>
      <c r="K2001" s="395">
        <v>999</v>
      </c>
      <c r="L2001" s="395"/>
      <c r="M2001" s="395">
        <v>99</v>
      </c>
      <c r="N2001" s="395">
        <v>99</v>
      </c>
      <c r="O2001" s="395">
        <v>99</v>
      </c>
      <c r="P2001" s="395">
        <v>99</v>
      </c>
      <c r="Q2001" s="395">
        <v>10</v>
      </c>
      <c r="R2001" s="395">
        <v>564</v>
      </c>
      <c r="S2001" s="395">
        <v>559</v>
      </c>
      <c r="T2001" s="395">
        <v>5.8829787234042579</v>
      </c>
      <c r="U2001" s="395">
        <v>59.801431127012506</v>
      </c>
      <c r="V2001" s="395">
        <v>95.502919816961509</v>
      </c>
      <c r="W2001" s="395">
        <v>87.931842576028657</v>
      </c>
      <c r="X2001" s="395">
        <v>0</v>
      </c>
      <c r="Y2001" s="395">
        <v>0</v>
      </c>
      <c r="Z2001" s="395">
        <v>0</v>
      </c>
      <c r="AA2001" s="395">
        <v>9.6105946683133752</v>
      </c>
      <c r="AB2001" s="395">
        <v>2.4622222081532441</v>
      </c>
      <c r="AC2001" s="395">
        <v>-32.060122925776426</v>
      </c>
      <c r="AD2001" s="395">
        <v>6.0638641006343397</v>
      </c>
      <c r="AE2001" s="395">
        <v>6.2632262727293107</v>
      </c>
      <c r="AF2001" s="395">
        <v>6</v>
      </c>
      <c r="AG2001" s="395">
        <v>0</v>
      </c>
      <c r="AH2001" s="395">
        <v>0</v>
      </c>
      <c r="AI2001" s="395">
        <v>2</v>
      </c>
      <c r="AJ2001" s="395">
        <v>8</v>
      </c>
      <c r="AK2001" s="395">
        <v>1</v>
      </c>
      <c r="AL2001" s="395">
        <v>30</v>
      </c>
      <c r="AM2001" s="395">
        <v>0</v>
      </c>
      <c r="AN2001" s="395">
        <v>15</v>
      </c>
      <c r="AO2001" s="395">
        <v>4</v>
      </c>
      <c r="AP2001" s="395">
        <v>7</v>
      </c>
    </row>
    <row r="2002" spans="1:42">
      <c r="A2002" s="395">
        <v>16</v>
      </c>
      <c r="B2002" s="395">
        <v>195</v>
      </c>
      <c r="C2002" s="395">
        <v>2024</v>
      </c>
      <c r="D2002" s="395">
        <v>3</v>
      </c>
      <c r="E2002" s="395">
        <v>99</v>
      </c>
      <c r="F2002" s="395">
        <v>99</v>
      </c>
      <c r="G2002" s="395">
        <v>99</v>
      </c>
      <c r="H2002" s="395">
        <v>99</v>
      </c>
      <c r="I2002" s="395">
        <v>99</v>
      </c>
      <c r="J2002" s="395">
        <v>470</v>
      </c>
      <c r="K2002" s="395">
        <v>999</v>
      </c>
      <c r="L2002" s="395"/>
      <c r="M2002" s="395">
        <v>99</v>
      </c>
      <c r="N2002" s="395">
        <v>99</v>
      </c>
      <c r="O2002" s="395">
        <v>99</v>
      </c>
      <c r="P2002" s="395">
        <v>99</v>
      </c>
      <c r="Q2002" s="395">
        <v>12</v>
      </c>
      <c r="R2002" s="395">
        <v>434</v>
      </c>
      <c r="S2002" s="395">
        <v>415</v>
      </c>
      <c r="T2002" s="395">
        <v>7.0622119815668203</v>
      </c>
      <c r="U2002" s="395">
        <v>59.033734939759057</v>
      </c>
      <c r="V2002" s="395">
        <v>99.017608897126976</v>
      </c>
      <c r="W2002" s="395">
        <v>90.477831325301153</v>
      </c>
      <c r="X2002" s="395">
        <v>0</v>
      </c>
      <c r="Y2002" s="395">
        <v>0</v>
      </c>
      <c r="Z2002" s="395">
        <v>0</v>
      </c>
      <c r="AA2002" s="395">
        <v>13.321291594837691</v>
      </c>
      <c r="AB2002" s="395">
        <v>3.0377257309523578</v>
      </c>
      <c r="AC2002" s="395">
        <v>-5.87063812832365</v>
      </c>
      <c r="AD2002" s="395">
        <v>4.6661649285023108</v>
      </c>
      <c r="AE2002" s="395">
        <v>4.7844321418304929</v>
      </c>
      <c r="AF2002" s="395">
        <v>5</v>
      </c>
      <c r="AG2002" s="395">
        <v>0</v>
      </c>
      <c r="AH2002" s="395">
        <v>0</v>
      </c>
      <c r="AI2002" s="395">
        <v>0</v>
      </c>
      <c r="AJ2002" s="395">
        <v>17</v>
      </c>
      <c r="AK2002" s="395">
        <v>2</v>
      </c>
      <c r="AL2002" s="395">
        <v>27</v>
      </c>
      <c r="AM2002" s="395">
        <v>0</v>
      </c>
      <c r="AN2002" s="395">
        <v>5</v>
      </c>
      <c r="AO2002" s="395">
        <v>2</v>
      </c>
      <c r="AP2002" s="395">
        <v>10</v>
      </c>
    </row>
    <row r="2003" spans="1:42">
      <c r="A2003" s="395">
        <v>16</v>
      </c>
      <c r="B2003" s="395">
        <v>196</v>
      </c>
      <c r="C2003" s="395">
        <v>2024</v>
      </c>
      <c r="D2003" s="395">
        <v>4</v>
      </c>
      <c r="E2003" s="395">
        <v>99</v>
      </c>
      <c r="F2003" s="395">
        <v>99</v>
      </c>
      <c r="G2003" s="395">
        <v>99</v>
      </c>
      <c r="H2003" s="395">
        <v>99</v>
      </c>
      <c r="I2003" s="395">
        <v>99</v>
      </c>
      <c r="J2003" s="395">
        <v>470</v>
      </c>
      <c r="K2003" s="395">
        <v>999</v>
      </c>
      <c r="L2003" s="395"/>
      <c r="M2003" s="395">
        <v>99</v>
      </c>
      <c r="N2003" s="395">
        <v>99</v>
      </c>
      <c r="O2003" s="395">
        <v>99</v>
      </c>
      <c r="P2003" s="395">
        <v>99</v>
      </c>
      <c r="Q2003" s="395">
        <v>16</v>
      </c>
      <c r="R2003" s="395">
        <v>781</v>
      </c>
      <c r="S2003" s="395">
        <v>770</v>
      </c>
      <c r="T2003" s="395">
        <v>5.5749039692701681</v>
      </c>
      <c r="U2003" s="395">
        <v>59.690909090909081</v>
      </c>
      <c r="V2003" s="395">
        <v>95.637461130418885</v>
      </c>
      <c r="W2003" s="395">
        <v>87.701168831168843</v>
      </c>
      <c r="X2003" s="395">
        <v>0</v>
      </c>
      <c r="Y2003" s="395">
        <v>0</v>
      </c>
      <c r="Z2003" s="395">
        <v>0</v>
      </c>
      <c r="AA2003" s="395">
        <v>10.873505805579065</v>
      </c>
      <c r="AB2003" s="395">
        <v>2.8632096156977487</v>
      </c>
      <c r="AC2003" s="395">
        <v>-17.741664494535893</v>
      </c>
      <c r="AD2003" s="395">
        <v>8.3969465648854982</v>
      </c>
      <c r="AE2003" s="395">
        <v>8.604709776330731</v>
      </c>
      <c r="AF2003" s="395">
        <v>7</v>
      </c>
      <c r="AG2003" s="395">
        <v>0</v>
      </c>
      <c r="AH2003" s="395">
        <v>0</v>
      </c>
      <c r="AI2003" s="395">
        <v>0</v>
      </c>
      <c r="AJ2003" s="395">
        <v>16</v>
      </c>
      <c r="AK2003" s="395">
        <v>1</v>
      </c>
      <c r="AL2003" s="395">
        <v>68</v>
      </c>
      <c r="AM2003" s="395">
        <v>0</v>
      </c>
      <c r="AN2003" s="395">
        <v>18</v>
      </c>
      <c r="AO2003" s="395">
        <v>2</v>
      </c>
      <c r="AP2003" s="395">
        <v>11</v>
      </c>
    </row>
    <row r="2004" spans="1:42">
      <c r="A2004" s="395">
        <v>16</v>
      </c>
      <c r="B2004" s="395">
        <v>197</v>
      </c>
      <c r="C2004" s="395">
        <v>2024</v>
      </c>
      <c r="D2004" s="395">
        <v>5</v>
      </c>
      <c r="E2004" s="395">
        <v>99</v>
      </c>
      <c r="F2004" s="395">
        <v>99</v>
      </c>
      <c r="G2004" s="395">
        <v>99</v>
      </c>
      <c r="H2004" s="395">
        <v>99</v>
      </c>
      <c r="I2004" s="395">
        <v>99</v>
      </c>
      <c r="J2004" s="395">
        <v>470</v>
      </c>
      <c r="K2004" s="395">
        <v>999</v>
      </c>
      <c r="L2004" s="395"/>
      <c r="M2004" s="395">
        <v>99</v>
      </c>
      <c r="N2004" s="395">
        <v>99</v>
      </c>
      <c r="O2004" s="395">
        <v>99</v>
      </c>
      <c r="P2004" s="395">
        <v>99</v>
      </c>
      <c r="Q2004" s="395">
        <v>18</v>
      </c>
      <c r="R2004" s="395">
        <v>707</v>
      </c>
      <c r="S2004" s="395">
        <v>658</v>
      </c>
      <c r="T2004" s="395">
        <v>7.0028288543140018</v>
      </c>
      <c r="U2004" s="395">
        <v>58.876899696048639</v>
      </c>
      <c r="V2004" s="395">
        <v>97.825084714506374</v>
      </c>
      <c r="W2004" s="395">
        <v>88.680547112462094</v>
      </c>
      <c r="X2004" s="395">
        <v>0</v>
      </c>
      <c r="Y2004" s="395">
        <v>0</v>
      </c>
      <c r="Z2004" s="395">
        <v>0</v>
      </c>
      <c r="AA2004" s="395">
        <v>11.383903943795112</v>
      </c>
      <c r="AB2004" s="395">
        <v>2.9039928689037966</v>
      </c>
      <c r="AC2004" s="395">
        <v>-27.102762362681844</v>
      </c>
      <c r="AD2004" s="395">
        <v>7.6013331899795711</v>
      </c>
      <c r="AE2004" s="395">
        <v>7.4352294898481439</v>
      </c>
      <c r="AF2004" s="395">
        <v>4</v>
      </c>
      <c r="AG2004" s="395">
        <v>0</v>
      </c>
      <c r="AH2004" s="395">
        <v>0</v>
      </c>
      <c r="AI2004" s="395">
        <v>0</v>
      </c>
      <c r="AJ2004" s="395">
        <v>19</v>
      </c>
      <c r="AK2004" s="395">
        <v>8</v>
      </c>
      <c r="AL2004" s="395">
        <v>71</v>
      </c>
      <c r="AM2004" s="395">
        <v>0</v>
      </c>
      <c r="AN2004" s="395">
        <v>4</v>
      </c>
      <c r="AO2004" s="395">
        <v>1</v>
      </c>
      <c r="AP2004" s="395">
        <v>13</v>
      </c>
    </row>
    <row r="2005" spans="1:42">
      <c r="A2005" s="395">
        <v>16</v>
      </c>
      <c r="B2005" s="395">
        <v>198</v>
      </c>
      <c r="C2005" s="395">
        <v>2024</v>
      </c>
      <c r="D2005" s="395">
        <v>6</v>
      </c>
      <c r="E2005" s="395">
        <v>99</v>
      </c>
      <c r="F2005" s="395">
        <v>99</v>
      </c>
      <c r="G2005" s="395">
        <v>99</v>
      </c>
      <c r="H2005" s="395">
        <v>99</v>
      </c>
      <c r="I2005" s="395">
        <v>99</v>
      </c>
      <c r="J2005" s="395">
        <v>470</v>
      </c>
      <c r="K2005" s="395">
        <v>999</v>
      </c>
      <c r="L2005" s="395"/>
      <c r="M2005" s="395">
        <v>99</v>
      </c>
      <c r="N2005" s="395">
        <v>99</v>
      </c>
      <c r="O2005" s="395">
        <v>99</v>
      </c>
      <c r="P2005" s="395">
        <v>99</v>
      </c>
      <c r="Q2005" s="395">
        <v>13</v>
      </c>
      <c r="R2005" s="395">
        <v>688</v>
      </c>
      <c r="S2005" s="395">
        <v>668</v>
      </c>
      <c r="T2005" s="395">
        <v>6.674418604651164</v>
      </c>
      <c r="U2005" s="395">
        <v>59.076347305389206</v>
      </c>
      <c r="V2005" s="395">
        <v>98.448985020208809</v>
      </c>
      <c r="W2005" s="395">
        <v>90.251347305389189</v>
      </c>
      <c r="X2005" s="395">
        <v>0</v>
      </c>
      <c r="Y2005" s="395">
        <v>0</v>
      </c>
      <c r="Z2005" s="395">
        <v>0</v>
      </c>
      <c r="AA2005" s="395">
        <v>12.243471240017392</v>
      </c>
      <c r="AB2005" s="395">
        <v>2.9326538346879367</v>
      </c>
      <c r="AC2005" s="395">
        <v>-30.601555517173345</v>
      </c>
      <c r="AD2005" s="395">
        <v>7.3970540802064306</v>
      </c>
      <c r="AE2005" s="395">
        <v>7.6819287830198046</v>
      </c>
      <c r="AF2005" s="395">
        <v>4</v>
      </c>
      <c r="AG2005" s="395">
        <v>0</v>
      </c>
      <c r="AH2005" s="395">
        <v>0</v>
      </c>
      <c r="AI2005" s="395">
        <v>2</v>
      </c>
      <c r="AJ2005" s="395">
        <v>28</v>
      </c>
      <c r="AK2005" s="395">
        <v>2</v>
      </c>
      <c r="AL2005" s="395">
        <v>135</v>
      </c>
      <c r="AM2005" s="395">
        <v>0</v>
      </c>
      <c r="AN2005" s="395">
        <v>11</v>
      </c>
      <c r="AO2005" s="395">
        <v>6</v>
      </c>
      <c r="AP2005" s="395">
        <v>8</v>
      </c>
    </row>
    <row r="2006" spans="1:42">
      <c r="A2006" s="395">
        <v>16</v>
      </c>
      <c r="B2006" s="395">
        <v>199</v>
      </c>
      <c r="C2006" s="395">
        <v>2024</v>
      </c>
      <c r="D2006" s="395">
        <v>7</v>
      </c>
      <c r="E2006" s="395">
        <v>99</v>
      </c>
      <c r="F2006" s="395">
        <v>99</v>
      </c>
      <c r="G2006" s="395">
        <v>99</v>
      </c>
      <c r="H2006" s="395">
        <v>99</v>
      </c>
      <c r="I2006" s="395">
        <v>99</v>
      </c>
      <c r="J2006" s="395">
        <v>470</v>
      </c>
      <c r="K2006" s="395">
        <v>999</v>
      </c>
      <c r="L2006" s="395"/>
      <c r="M2006" s="395">
        <v>99</v>
      </c>
      <c r="N2006" s="395">
        <v>99</v>
      </c>
      <c r="O2006" s="395">
        <v>99</v>
      </c>
      <c r="P2006" s="395">
        <v>99</v>
      </c>
      <c r="Q2006" s="395">
        <v>16</v>
      </c>
      <c r="R2006" s="395">
        <v>929</v>
      </c>
      <c r="S2006" s="395">
        <v>921</v>
      </c>
      <c r="T2006" s="395">
        <v>6.6727664155005391</v>
      </c>
      <c r="U2006" s="395">
        <v>59.153094462540736</v>
      </c>
      <c r="V2006" s="395">
        <v>92.840463813533574</v>
      </c>
      <c r="W2006" s="395">
        <v>85.391205211726415</v>
      </c>
      <c r="X2006" s="395">
        <v>0</v>
      </c>
      <c r="Y2006" s="395">
        <v>0</v>
      </c>
      <c r="Z2006" s="395">
        <v>0</v>
      </c>
      <c r="AA2006" s="395">
        <v>10.992685296822456</v>
      </c>
      <c r="AB2006" s="395">
        <v>2.7869351003988312</v>
      </c>
      <c r="AC2006" s="395">
        <v>-43.217695598166799</v>
      </c>
      <c r="AD2006" s="395">
        <v>9.9881733146973435</v>
      </c>
      <c r="AE2006" s="395">
        <v>10.021042260872049</v>
      </c>
      <c r="AF2006" s="395">
        <v>3</v>
      </c>
      <c r="AG2006" s="395">
        <v>0</v>
      </c>
      <c r="AH2006" s="395">
        <v>0</v>
      </c>
      <c r="AI2006" s="395">
        <v>0</v>
      </c>
      <c r="AJ2006" s="395">
        <v>11</v>
      </c>
      <c r="AK2006" s="395">
        <v>11</v>
      </c>
      <c r="AL2006" s="395">
        <v>171</v>
      </c>
      <c r="AM2006" s="395">
        <v>0</v>
      </c>
      <c r="AN2006" s="395">
        <v>5</v>
      </c>
      <c r="AO2006" s="395">
        <v>5</v>
      </c>
      <c r="AP2006" s="395">
        <v>10</v>
      </c>
    </row>
    <row r="2007" spans="1:42">
      <c r="A2007" s="395">
        <v>16</v>
      </c>
      <c r="B2007" s="395">
        <v>200</v>
      </c>
      <c r="C2007" s="395">
        <v>2024</v>
      </c>
      <c r="D2007" s="395">
        <v>8</v>
      </c>
      <c r="E2007" s="395">
        <v>99</v>
      </c>
      <c r="F2007" s="395">
        <v>99</v>
      </c>
      <c r="G2007" s="395">
        <v>99</v>
      </c>
      <c r="H2007" s="395">
        <v>99</v>
      </c>
      <c r="I2007" s="395">
        <v>99</v>
      </c>
      <c r="J2007" s="395">
        <v>470</v>
      </c>
      <c r="K2007" s="395">
        <v>999</v>
      </c>
      <c r="L2007" s="395"/>
      <c r="M2007" s="395">
        <v>99</v>
      </c>
      <c r="N2007" s="395">
        <v>99</v>
      </c>
      <c r="O2007" s="395">
        <v>99</v>
      </c>
      <c r="P2007" s="395">
        <v>99</v>
      </c>
      <c r="Q2007" s="395">
        <v>24</v>
      </c>
      <c r="R2007" s="395">
        <v>628</v>
      </c>
      <c r="S2007" s="395">
        <v>616</v>
      </c>
      <c r="T2007" s="395">
        <v>7.0700636942675148</v>
      </c>
      <c r="U2007" s="395">
        <v>58.746753246753237</v>
      </c>
      <c r="V2007" s="395">
        <v>94.947833856284561</v>
      </c>
      <c r="W2007" s="395">
        <v>87.125811688311742</v>
      </c>
      <c r="X2007" s="395">
        <v>0</v>
      </c>
      <c r="Y2007" s="395">
        <v>0</v>
      </c>
      <c r="Z2007" s="395">
        <v>0</v>
      </c>
      <c r="AA2007" s="395">
        <v>12.139351835147759</v>
      </c>
      <c r="AB2007" s="395">
        <v>3.2941539881364328</v>
      </c>
      <c r="AC2007" s="395">
        <v>-45.785737178482222</v>
      </c>
      <c r="AD2007" s="395">
        <v>6.751962154607031</v>
      </c>
      <c r="AE2007" s="395">
        <v>6.8386073626761243</v>
      </c>
      <c r="AF2007" s="395">
        <v>5</v>
      </c>
      <c r="AG2007" s="395">
        <v>0</v>
      </c>
      <c r="AH2007" s="395">
        <v>0</v>
      </c>
      <c r="AI2007" s="395">
        <v>1</v>
      </c>
      <c r="AJ2007" s="395">
        <v>12</v>
      </c>
      <c r="AK2007" s="395">
        <v>3</v>
      </c>
      <c r="AL2007" s="395">
        <v>140</v>
      </c>
      <c r="AM2007" s="395">
        <v>0</v>
      </c>
      <c r="AN2007" s="395">
        <v>8</v>
      </c>
      <c r="AO2007" s="395">
        <v>4</v>
      </c>
      <c r="AP2007" s="395">
        <v>11</v>
      </c>
    </row>
    <row r="2008" spans="1:42">
      <c r="A2008" s="395">
        <v>16</v>
      </c>
      <c r="B2008" s="395">
        <v>201</v>
      </c>
      <c r="C2008" s="395">
        <v>2024</v>
      </c>
      <c r="D2008" s="395">
        <v>9</v>
      </c>
      <c r="E2008" s="395">
        <v>99</v>
      </c>
      <c r="F2008" s="395">
        <v>99</v>
      </c>
      <c r="G2008" s="395">
        <v>99</v>
      </c>
      <c r="H2008" s="395">
        <v>99</v>
      </c>
      <c r="I2008" s="395">
        <v>99</v>
      </c>
      <c r="J2008" s="395">
        <v>470</v>
      </c>
      <c r="K2008" s="395">
        <v>999</v>
      </c>
      <c r="L2008" s="395"/>
      <c r="M2008" s="395">
        <v>99</v>
      </c>
      <c r="N2008" s="395">
        <v>99</v>
      </c>
      <c r="O2008" s="395">
        <v>99</v>
      </c>
      <c r="P2008" s="395">
        <v>99</v>
      </c>
      <c r="Q2008" s="395">
        <v>37</v>
      </c>
      <c r="R2008" s="395">
        <v>1124</v>
      </c>
      <c r="S2008" s="395">
        <v>1085</v>
      </c>
      <c r="T2008" s="395">
        <v>5.0418149466192173</v>
      </c>
      <c r="U2008" s="395">
        <v>59.847926267281103</v>
      </c>
      <c r="V2008" s="395">
        <v>94.113864327403675</v>
      </c>
      <c r="W2008" s="395">
        <v>86.01188940092176</v>
      </c>
      <c r="X2008" s="395">
        <v>0</v>
      </c>
      <c r="Y2008" s="395">
        <v>0</v>
      </c>
      <c r="Z2008" s="395">
        <v>0</v>
      </c>
      <c r="AA2008" s="395">
        <v>10.660702487929502</v>
      </c>
      <c r="AB2008" s="395">
        <v>2.8511308830946209</v>
      </c>
      <c r="AC2008" s="395">
        <v>-16.581455676481976</v>
      </c>
      <c r="AD2008" s="395">
        <v>12.084722072895389</v>
      </c>
      <c r="AE2008" s="395">
        <v>11.891272902603673</v>
      </c>
      <c r="AF2008" s="395">
        <v>11</v>
      </c>
      <c r="AG2008" s="395">
        <v>0</v>
      </c>
      <c r="AH2008" s="395">
        <v>0</v>
      </c>
      <c r="AI2008" s="395">
        <v>1</v>
      </c>
      <c r="AJ2008" s="395">
        <v>102</v>
      </c>
      <c r="AK2008" s="395">
        <v>11</v>
      </c>
      <c r="AL2008" s="395">
        <v>300</v>
      </c>
      <c r="AM2008" s="395">
        <v>0</v>
      </c>
      <c r="AN2008" s="395">
        <v>16</v>
      </c>
      <c r="AO2008" s="395">
        <v>15</v>
      </c>
      <c r="AP2008" s="395">
        <v>10</v>
      </c>
    </row>
    <row r="2009" spans="1:42">
      <c r="A2009" s="395">
        <v>16</v>
      </c>
      <c r="B2009" s="395">
        <v>202</v>
      </c>
      <c r="C2009" s="395">
        <v>2024</v>
      </c>
      <c r="D2009" s="395">
        <v>10</v>
      </c>
      <c r="E2009" s="395">
        <v>99</v>
      </c>
      <c r="F2009" s="395">
        <v>99</v>
      </c>
      <c r="G2009" s="395">
        <v>99</v>
      </c>
      <c r="H2009" s="395">
        <v>99</v>
      </c>
      <c r="I2009" s="395">
        <v>99</v>
      </c>
      <c r="J2009" s="395">
        <v>470</v>
      </c>
      <c r="K2009" s="395">
        <v>999</v>
      </c>
      <c r="L2009" s="395"/>
      <c r="M2009" s="395">
        <v>99</v>
      </c>
      <c r="N2009" s="395">
        <v>99</v>
      </c>
      <c r="O2009" s="395">
        <v>99</v>
      </c>
      <c r="P2009" s="395">
        <v>99</v>
      </c>
      <c r="Q2009" s="395">
        <v>30</v>
      </c>
      <c r="R2009" s="395">
        <v>1068</v>
      </c>
      <c r="S2009" s="395">
        <v>990</v>
      </c>
      <c r="T2009" s="395">
        <v>6.0327715355805207</v>
      </c>
      <c r="U2009" s="395">
        <v>59.110101010101019</v>
      </c>
      <c r="V2009" s="395">
        <v>95.024130798778756</v>
      </c>
      <c r="W2009" s="395">
        <v>85.992020202020186</v>
      </c>
      <c r="X2009" s="395">
        <v>0</v>
      </c>
      <c r="Y2009" s="395">
        <v>0</v>
      </c>
      <c r="Z2009" s="395">
        <v>0</v>
      </c>
      <c r="AA2009" s="395">
        <v>11.717837863770569</v>
      </c>
      <c r="AB2009" s="395">
        <v>3.2322552076175679</v>
      </c>
      <c r="AC2009" s="395">
        <v>-27.465996352546345</v>
      </c>
      <c r="AD2009" s="395">
        <v>11.482636275669284</v>
      </c>
      <c r="AE2009" s="395">
        <v>10.847595111936563</v>
      </c>
      <c r="AF2009" s="395">
        <v>3</v>
      </c>
      <c r="AG2009" s="395">
        <v>0</v>
      </c>
      <c r="AH2009" s="395">
        <v>0</v>
      </c>
      <c r="AI2009" s="395">
        <v>4</v>
      </c>
      <c r="AJ2009" s="395">
        <v>39</v>
      </c>
      <c r="AK2009" s="395">
        <v>4</v>
      </c>
      <c r="AL2009" s="395">
        <v>109</v>
      </c>
      <c r="AM2009" s="395">
        <v>0</v>
      </c>
      <c r="AN2009" s="395">
        <v>14</v>
      </c>
      <c r="AO2009" s="395">
        <v>7</v>
      </c>
      <c r="AP2009" s="395">
        <v>15</v>
      </c>
    </row>
    <row r="2010" spans="1:42">
      <c r="A2010" s="395">
        <v>16</v>
      </c>
      <c r="B2010" s="395">
        <v>203</v>
      </c>
      <c r="C2010" s="395">
        <v>2024</v>
      </c>
      <c r="D2010" s="395">
        <v>11</v>
      </c>
      <c r="E2010" s="395">
        <v>99</v>
      </c>
      <c r="F2010" s="395">
        <v>99</v>
      </c>
      <c r="G2010" s="395">
        <v>99</v>
      </c>
      <c r="H2010" s="395">
        <v>99</v>
      </c>
      <c r="I2010" s="395">
        <v>99</v>
      </c>
      <c r="J2010" s="395">
        <v>470</v>
      </c>
      <c r="K2010" s="395">
        <v>999</v>
      </c>
      <c r="L2010" s="395"/>
      <c r="M2010" s="395">
        <v>99</v>
      </c>
      <c r="N2010" s="395">
        <v>99</v>
      </c>
      <c r="O2010" s="395">
        <v>99</v>
      </c>
      <c r="P2010" s="395">
        <v>99</v>
      </c>
      <c r="Q2010" s="395">
        <v>24</v>
      </c>
      <c r="R2010" s="395">
        <v>876</v>
      </c>
      <c r="S2010" s="395">
        <v>848</v>
      </c>
      <c r="T2010" s="395">
        <v>7.4737442922374431</v>
      </c>
      <c r="U2010" s="395">
        <v>58.386792452830193</v>
      </c>
      <c r="V2010" s="395">
        <v>95.666050001022157</v>
      </c>
      <c r="W2010" s="395">
        <v>87.614386792452876</v>
      </c>
      <c r="X2010" s="395">
        <v>0</v>
      </c>
      <c r="Y2010" s="395">
        <v>0</v>
      </c>
      <c r="Z2010" s="395">
        <v>0</v>
      </c>
      <c r="AA2010" s="395">
        <v>11.781235303835732</v>
      </c>
      <c r="AB2010" s="395">
        <v>3.3419736421535156</v>
      </c>
      <c r="AC2010" s="395">
        <v>-37.134715802371034</v>
      </c>
      <c r="AD2010" s="395">
        <v>9.4183421137512102</v>
      </c>
      <c r="AE2010" s="395">
        <v>9.4669786605939681</v>
      </c>
      <c r="AF2010" s="395">
        <v>8</v>
      </c>
      <c r="AG2010" s="395">
        <v>0</v>
      </c>
      <c r="AH2010" s="395">
        <v>0</v>
      </c>
      <c r="AI2010" s="395">
        <v>4</v>
      </c>
      <c r="AJ2010" s="395">
        <v>28</v>
      </c>
      <c r="AK2010" s="395">
        <v>1</v>
      </c>
      <c r="AL2010" s="395">
        <v>124</v>
      </c>
      <c r="AM2010" s="395">
        <v>0</v>
      </c>
      <c r="AN2010" s="395">
        <v>5</v>
      </c>
      <c r="AO2010" s="395">
        <v>3</v>
      </c>
      <c r="AP2010" s="395">
        <v>14</v>
      </c>
    </row>
    <row r="2011" spans="1:42">
      <c r="A2011" s="395">
        <v>16</v>
      </c>
      <c r="B2011" s="395">
        <v>204</v>
      </c>
      <c r="C2011" s="395">
        <v>2024</v>
      </c>
      <c r="D2011" s="395">
        <v>12</v>
      </c>
      <c r="E2011" s="395">
        <v>99</v>
      </c>
      <c r="F2011" s="395">
        <v>99</v>
      </c>
      <c r="G2011" s="395">
        <v>99</v>
      </c>
      <c r="H2011" s="395">
        <v>99</v>
      </c>
      <c r="I2011" s="395">
        <v>99</v>
      </c>
      <c r="J2011" s="395">
        <v>470</v>
      </c>
      <c r="K2011" s="395">
        <v>999</v>
      </c>
      <c r="L2011" s="395"/>
      <c r="M2011" s="395">
        <v>99</v>
      </c>
      <c r="N2011" s="395">
        <v>99</v>
      </c>
      <c r="O2011" s="395">
        <v>99</v>
      </c>
      <c r="P2011" s="395">
        <v>99</v>
      </c>
      <c r="Q2011" s="395">
        <v>16</v>
      </c>
      <c r="R2011" s="395">
        <v>766</v>
      </c>
      <c r="S2011" s="395">
        <v>748</v>
      </c>
      <c r="T2011" s="395">
        <v>4.7245430809399487</v>
      </c>
      <c r="U2011" s="395">
        <v>60.120320855614963</v>
      </c>
      <c r="V2011" s="395">
        <v>90.555240120277318</v>
      </c>
      <c r="W2011" s="395">
        <v>82.611363636363649</v>
      </c>
      <c r="X2011" s="395">
        <v>0</v>
      </c>
      <c r="Y2011" s="395">
        <v>0</v>
      </c>
      <c r="Z2011" s="395">
        <v>0</v>
      </c>
      <c r="AA2011" s="395">
        <v>9.4945941141170689</v>
      </c>
      <c r="AB2011" s="395">
        <v>2.5471938851402034</v>
      </c>
      <c r="AC2011" s="395">
        <v>-33.512452463633394</v>
      </c>
      <c r="AD2011" s="395">
        <v>8.235673583485644</v>
      </c>
      <c r="AE2011" s="395">
        <v>7.8737479638165855</v>
      </c>
      <c r="AF2011" s="395">
        <v>6</v>
      </c>
      <c r="AG2011" s="395">
        <v>0</v>
      </c>
      <c r="AH2011" s="395">
        <v>0</v>
      </c>
      <c r="AI2011" s="395">
        <v>2</v>
      </c>
      <c r="AJ2011" s="395">
        <v>34</v>
      </c>
      <c r="AK2011" s="395">
        <v>4</v>
      </c>
      <c r="AL2011" s="395">
        <v>57</v>
      </c>
      <c r="AM2011" s="395">
        <v>0</v>
      </c>
      <c r="AN2011" s="395">
        <v>13</v>
      </c>
      <c r="AO2011" s="395">
        <v>36</v>
      </c>
      <c r="AP2011" s="395">
        <v>8</v>
      </c>
    </row>
    <row r="2012" spans="1:42">
      <c r="A2012" s="395">
        <v>16</v>
      </c>
      <c r="B2012" s="395">
        <v>205</v>
      </c>
      <c r="C2012" s="395">
        <v>2024</v>
      </c>
      <c r="D2012" s="395">
        <v>1</v>
      </c>
      <c r="E2012" s="395">
        <v>99</v>
      </c>
      <c r="F2012" s="395">
        <v>99</v>
      </c>
      <c r="G2012" s="395">
        <v>99</v>
      </c>
      <c r="H2012" s="395">
        <v>99</v>
      </c>
      <c r="I2012" s="395">
        <v>99</v>
      </c>
      <c r="J2012" s="395">
        <v>643</v>
      </c>
      <c r="K2012" s="395">
        <v>999</v>
      </c>
      <c r="L2012" s="395"/>
      <c r="M2012" s="395">
        <v>99</v>
      </c>
      <c r="N2012" s="395">
        <v>99</v>
      </c>
      <c r="O2012" s="395">
        <v>99</v>
      </c>
      <c r="P2012" s="395">
        <v>99</v>
      </c>
      <c r="Q2012" s="395">
        <v>51</v>
      </c>
      <c r="R2012" s="395">
        <v>5997</v>
      </c>
      <c r="S2012" s="395">
        <v>5974</v>
      </c>
      <c r="T2012" s="395">
        <v>3.29948307487077</v>
      </c>
      <c r="U2012" s="395">
        <v>61.017910947438885</v>
      </c>
      <c r="V2012" s="395">
        <v>87.622637786493314</v>
      </c>
      <c r="W2012" s="395">
        <v>80.6939236692333</v>
      </c>
      <c r="X2012" s="395">
        <v>3.4850758712689678</v>
      </c>
      <c r="Y2012" s="395">
        <v>6.9701517425379356</v>
      </c>
      <c r="Z2012" s="395">
        <v>0</v>
      </c>
      <c r="AA2012" s="395">
        <v>10.315794974245087</v>
      </c>
      <c r="AB2012" s="395">
        <v>2.4027479639941123</v>
      </c>
      <c r="AC2012" s="395">
        <v>-38.892921051786033</v>
      </c>
      <c r="AD2012" s="395">
        <v>8.4066950768195561</v>
      </c>
      <c r="AE2012" s="395">
        <v>8.5170333246019112</v>
      </c>
      <c r="AF2012" s="395">
        <v>80</v>
      </c>
      <c r="AG2012" s="395">
        <v>0</v>
      </c>
      <c r="AH2012" s="395">
        <v>0</v>
      </c>
      <c r="AI2012" s="395">
        <v>37</v>
      </c>
      <c r="AJ2012" s="395">
        <v>217</v>
      </c>
      <c r="AK2012" s="395">
        <v>57</v>
      </c>
      <c r="AL2012" s="395">
        <v>373</v>
      </c>
      <c r="AM2012" s="395">
        <v>0</v>
      </c>
      <c r="AN2012" s="395">
        <v>145</v>
      </c>
      <c r="AO2012" s="395">
        <v>36</v>
      </c>
      <c r="AP2012" s="395">
        <v>29</v>
      </c>
    </row>
    <row r="2013" spans="1:42">
      <c r="A2013" s="395">
        <v>16</v>
      </c>
      <c r="B2013" s="395">
        <v>206</v>
      </c>
      <c r="C2013" s="395">
        <v>2024</v>
      </c>
      <c r="D2013" s="395">
        <v>2</v>
      </c>
      <c r="E2013" s="395">
        <v>99</v>
      </c>
      <c r="F2013" s="395">
        <v>99</v>
      </c>
      <c r="G2013" s="395">
        <v>99</v>
      </c>
      <c r="H2013" s="395">
        <v>99</v>
      </c>
      <c r="I2013" s="395">
        <v>99</v>
      </c>
      <c r="J2013" s="395">
        <v>643</v>
      </c>
      <c r="K2013" s="395">
        <v>999</v>
      </c>
      <c r="L2013" s="395"/>
      <c r="M2013" s="395">
        <v>99</v>
      </c>
      <c r="N2013" s="395">
        <v>99</v>
      </c>
      <c r="O2013" s="395">
        <v>99</v>
      </c>
      <c r="P2013" s="395">
        <v>99</v>
      </c>
      <c r="Q2013" s="395">
        <v>59</v>
      </c>
      <c r="R2013" s="395">
        <v>6171</v>
      </c>
      <c r="S2013" s="395">
        <v>6161</v>
      </c>
      <c r="T2013" s="395">
        <v>4.2686760654675071</v>
      </c>
      <c r="U2013" s="395">
        <v>60.504788183736423</v>
      </c>
      <c r="V2013" s="395">
        <v>89.074883546468897</v>
      </c>
      <c r="W2013" s="395">
        <v>82.130546989124994</v>
      </c>
      <c r="X2013" s="395">
        <v>2.9816885431858697</v>
      </c>
      <c r="Y2013" s="395">
        <v>5.9633770863717395</v>
      </c>
      <c r="Z2013" s="395">
        <v>0</v>
      </c>
      <c r="AA2013" s="395">
        <v>10.160985078527736</v>
      </c>
      <c r="AB2013" s="395">
        <v>2.4599406549881544</v>
      </c>
      <c r="AC2013" s="395">
        <v>-39.983497950814851</v>
      </c>
      <c r="AD2013" s="395">
        <v>8.650611192104968</v>
      </c>
      <c r="AE2013" s="395">
        <v>8.940014416212124</v>
      </c>
      <c r="AF2013" s="395">
        <v>116</v>
      </c>
      <c r="AG2013" s="395">
        <v>0</v>
      </c>
      <c r="AH2013" s="395">
        <v>0</v>
      </c>
      <c r="AI2013" s="395">
        <v>36</v>
      </c>
      <c r="AJ2013" s="395">
        <v>302</v>
      </c>
      <c r="AK2013" s="395">
        <v>103</v>
      </c>
      <c r="AL2013" s="395">
        <v>355</v>
      </c>
      <c r="AM2013" s="395">
        <v>0</v>
      </c>
      <c r="AN2013" s="395">
        <v>141</v>
      </c>
      <c r="AO2013" s="395">
        <v>61</v>
      </c>
      <c r="AP2013" s="395">
        <v>34</v>
      </c>
    </row>
    <row r="2014" spans="1:42">
      <c r="A2014" s="395">
        <v>16</v>
      </c>
      <c r="B2014" s="395">
        <v>207</v>
      </c>
      <c r="C2014" s="395">
        <v>2024</v>
      </c>
      <c r="D2014" s="395">
        <v>3</v>
      </c>
      <c r="E2014" s="395">
        <v>99</v>
      </c>
      <c r="F2014" s="395">
        <v>99</v>
      </c>
      <c r="G2014" s="395">
        <v>99</v>
      </c>
      <c r="H2014" s="395">
        <v>99</v>
      </c>
      <c r="I2014" s="395">
        <v>99</v>
      </c>
      <c r="J2014" s="395">
        <v>643</v>
      </c>
      <c r="K2014" s="395">
        <v>999</v>
      </c>
      <c r="L2014" s="395"/>
      <c r="M2014" s="395">
        <v>99</v>
      </c>
      <c r="N2014" s="395">
        <v>99</v>
      </c>
      <c r="O2014" s="395">
        <v>99</v>
      </c>
      <c r="P2014" s="395">
        <v>99</v>
      </c>
      <c r="Q2014" s="395">
        <v>54</v>
      </c>
      <c r="R2014" s="395">
        <v>6074</v>
      </c>
      <c r="S2014" s="395">
        <v>6066</v>
      </c>
      <c r="T2014" s="395">
        <v>3.8628580836351674</v>
      </c>
      <c r="U2014" s="395">
        <v>60.701615562149698</v>
      </c>
      <c r="V2014" s="395">
        <v>86.42378759610321</v>
      </c>
      <c r="W2014" s="395">
        <v>79.704451038575741</v>
      </c>
      <c r="X2014" s="395">
        <v>4.0335857754362863</v>
      </c>
      <c r="Y2014" s="395">
        <v>8.0671715508725725</v>
      </c>
      <c r="Z2014" s="395">
        <v>0</v>
      </c>
      <c r="AA2014" s="395">
        <v>9.1902328116977223</v>
      </c>
      <c r="AB2014" s="395">
        <v>2.3516282973948903</v>
      </c>
      <c r="AC2014" s="395">
        <v>-42.107315965661051</v>
      </c>
      <c r="AD2014" s="395">
        <v>8.5146349669171286</v>
      </c>
      <c r="AE2014" s="395">
        <v>8.5421516254917105</v>
      </c>
      <c r="AF2014" s="395">
        <v>83</v>
      </c>
      <c r="AG2014" s="395">
        <v>0</v>
      </c>
      <c r="AH2014" s="395">
        <v>0</v>
      </c>
      <c r="AI2014" s="395">
        <v>35</v>
      </c>
      <c r="AJ2014" s="395">
        <v>240</v>
      </c>
      <c r="AK2014" s="395">
        <v>120</v>
      </c>
      <c r="AL2014" s="395">
        <v>194</v>
      </c>
      <c r="AM2014" s="395">
        <v>0</v>
      </c>
      <c r="AN2014" s="395">
        <v>116</v>
      </c>
      <c r="AO2014" s="395">
        <v>26</v>
      </c>
      <c r="AP2014" s="395">
        <v>26</v>
      </c>
    </row>
    <row r="2015" spans="1:42">
      <c r="A2015" s="395">
        <v>16</v>
      </c>
      <c r="B2015" s="395">
        <v>208</v>
      </c>
      <c r="C2015" s="395">
        <v>2024</v>
      </c>
      <c r="D2015" s="395">
        <v>4</v>
      </c>
      <c r="E2015" s="395">
        <v>99</v>
      </c>
      <c r="F2015" s="395">
        <v>99</v>
      </c>
      <c r="G2015" s="395">
        <v>99</v>
      </c>
      <c r="H2015" s="395">
        <v>99</v>
      </c>
      <c r="I2015" s="395">
        <v>99</v>
      </c>
      <c r="J2015" s="395">
        <v>643</v>
      </c>
      <c r="K2015" s="395">
        <v>999</v>
      </c>
      <c r="L2015" s="395"/>
      <c r="M2015" s="395">
        <v>99</v>
      </c>
      <c r="N2015" s="395">
        <v>99</v>
      </c>
      <c r="O2015" s="395">
        <v>99</v>
      </c>
      <c r="P2015" s="395">
        <v>99</v>
      </c>
      <c r="Q2015" s="395">
        <v>51</v>
      </c>
      <c r="R2015" s="395">
        <v>6802</v>
      </c>
      <c r="S2015" s="395">
        <v>6794</v>
      </c>
      <c r="T2015" s="395">
        <v>4.2877094972067047</v>
      </c>
      <c r="U2015" s="395">
        <v>60.539299381807474</v>
      </c>
      <c r="V2015" s="395">
        <v>88.219211330116877</v>
      </c>
      <c r="W2015" s="395">
        <v>81.347247571386319</v>
      </c>
      <c r="X2015" s="395">
        <v>3.6018817994707444</v>
      </c>
      <c r="Y2015" s="395">
        <v>7.2037635989414888</v>
      </c>
      <c r="Z2015" s="395">
        <v>0</v>
      </c>
      <c r="AA2015" s="395">
        <v>9.247226935410362</v>
      </c>
      <c r="AB2015" s="395">
        <v>2.4358114401477966</v>
      </c>
      <c r="AC2015" s="395">
        <v>-40.078369997449045</v>
      </c>
      <c r="AD2015" s="395">
        <v>9.5351575642032032</v>
      </c>
      <c r="AE2015" s="395">
        <v>9.764515531632874</v>
      </c>
      <c r="AF2015" s="395">
        <v>103</v>
      </c>
      <c r="AG2015" s="395">
        <v>0</v>
      </c>
      <c r="AH2015" s="395">
        <v>0</v>
      </c>
      <c r="AI2015" s="395">
        <v>47</v>
      </c>
      <c r="AJ2015" s="395">
        <v>326</v>
      </c>
      <c r="AK2015" s="395">
        <v>60</v>
      </c>
      <c r="AL2015" s="395">
        <v>324</v>
      </c>
      <c r="AM2015" s="395">
        <v>0</v>
      </c>
      <c r="AN2015" s="395">
        <v>96</v>
      </c>
      <c r="AO2015" s="395">
        <v>28</v>
      </c>
      <c r="AP2015" s="395">
        <v>29</v>
      </c>
    </row>
    <row r="2016" spans="1:42">
      <c r="A2016" s="395">
        <v>16</v>
      </c>
      <c r="B2016" s="395">
        <v>209</v>
      </c>
      <c r="C2016" s="395">
        <v>2024</v>
      </c>
      <c r="D2016" s="395">
        <v>5</v>
      </c>
      <c r="E2016" s="395">
        <v>99</v>
      </c>
      <c r="F2016" s="395">
        <v>99</v>
      </c>
      <c r="G2016" s="395">
        <v>99</v>
      </c>
      <c r="H2016" s="395">
        <v>99</v>
      </c>
      <c r="I2016" s="395">
        <v>99</v>
      </c>
      <c r="J2016" s="395">
        <v>643</v>
      </c>
      <c r="K2016" s="395">
        <v>999</v>
      </c>
      <c r="L2016" s="395"/>
      <c r="M2016" s="395">
        <v>99</v>
      </c>
      <c r="N2016" s="395">
        <v>99</v>
      </c>
      <c r="O2016" s="395">
        <v>99</v>
      </c>
      <c r="P2016" s="395">
        <v>99</v>
      </c>
      <c r="Q2016" s="395">
        <v>50</v>
      </c>
      <c r="R2016" s="395">
        <v>5827</v>
      </c>
      <c r="S2016" s="395">
        <v>5819</v>
      </c>
      <c r="T2016" s="395">
        <v>3.206109490303759</v>
      </c>
      <c r="U2016" s="395">
        <v>60.983158618319315</v>
      </c>
      <c r="V2016" s="395">
        <v>86.341835698314796</v>
      </c>
      <c r="W2016" s="395">
        <v>79.602852723835809</v>
      </c>
      <c r="X2016" s="395">
        <v>3.1233911103483787</v>
      </c>
      <c r="Y2016" s="395">
        <v>6.2467822206967574</v>
      </c>
      <c r="Z2016" s="395">
        <v>0</v>
      </c>
      <c r="AA2016" s="395">
        <v>9.1776632149513251</v>
      </c>
      <c r="AB2016" s="395">
        <v>2.2552510585522976</v>
      </c>
      <c r="AC2016" s="395">
        <v>-38.184764978604271</v>
      </c>
      <c r="AD2016" s="395">
        <v>8.1683862285522011</v>
      </c>
      <c r="AE2016" s="395">
        <v>8.1838805914456252</v>
      </c>
      <c r="AF2016" s="395">
        <v>80</v>
      </c>
      <c r="AG2016" s="395">
        <v>0</v>
      </c>
      <c r="AH2016" s="395">
        <v>0</v>
      </c>
      <c r="AI2016" s="395">
        <v>19</v>
      </c>
      <c r="AJ2016" s="395">
        <v>331</v>
      </c>
      <c r="AK2016" s="395">
        <v>100</v>
      </c>
      <c r="AL2016" s="395">
        <v>232</v>
      </c>
      <c r="AM2016" s="395">
        <v>1</v>
      </c>
      <c r="AN2016" s="395">
        <v>97</v>
      </c>
      <c r="AO2016" s="395">
        <v>26</v>
      </c>
      <c r="AP2016" s="395">
        <v>30</v>
      </c>
    </row>
    <row r="2017" spans="1:42">
      <c r="A2017" s="395">
        <v>16</v>
      </c>
      <c r="B2017" s="395">
        <v>210</v>
      </c>
      <c r="C2017" s="395">
        <v>2024</v>
      </c>
      <c r="D2017" s="395">
        <v>6</v>
      </c>
      <c r="E2017" s="395">
        <v>99</v>
      </c>
      <c r="F2017" s="395">
        <v>99</v>
      </c>
      <c r="G2017" s="395">
        <v>99</v>
      </c>
      <c r="H2017" s="395">
        <v>99</v>
      </c>
      <c r="I2017" s="395">
        <v>99</v>
      </c>
      <c r="J2017" s="395">
        <v>643</v>
      </c>
      <c r="K2017" s="395">
        <v>999</v>
      </c>
      <c r="L2017" s="395"/>
      <c r="M2017" s="395">
        <v>99</v>
      </c>
      <c r="N2017" s="395">
        <v>99</v>
      </c>
      <c r="O2017" s="395">
        <v>99</v>
      </c>
      <c r="P2017" s="395">
        <v>99</v>
      </c>
      <c r="Q2017" s="395">
        <v>50</v>
      </c>
      <c r="R2017" s="395">
        <v>5918</v>
      </c>
      <c r="S2017" s="395">
        <v>5909</v>
      </c>
      <c r="T2017" s="395">
        <v>3.3611017235552554</v>
      </c>
      <c r="U2017" s="395">
        <v>60.989845997630717</v>
      </c>
      <c r="V2017" s="395">
        <v>84.676660664351942</v>
      </c>
      <c r="W2017" s="395">
        <v>78.074428837366639</v>
      </c>
      <c r="X2017" s="395">
        <v>5.6437985806015556</v>
      </c>
      <c r="Y2017" s="395">
        <v>11.287597161203109</v>
      </c>
      <c r="Z2017" s="395">
        <v>0</v>
      </c>
      <c r="AA2017" s="395">
        <v>9.0306211391188977</v>
      </c>
      <c r="AB2017" s="395">
        <v>2.3397855685937041</v>
      </c>
      <c r="AC2017" s="395">
        <v>-45.64735654436803</v>
      </c>
      <c r="AD2017" s="395">
        <v>8.295951553212964</v>
      </c>
      <c r="AE2017" s="395">
        <v>8.1508912889054006</v>
      </c>
      <c r="AF2017" s="395">
        <v>59</v>
      </c>
      <c r="AG2017" s="395">
        <v>0</v>
      </c>
      <c r="AH2017" s="395">
        <v>0</v>
      </c>
      <c r="AI2017" s="395">
        <v>20</v>
      </c>
      <c r="AJ2017" s="395">
        <v>301</v>
      </c>
      <c r="AK2017" s="395">
        <v>167</v>
      </c>
      <c r="AL2017" s="395">
        <v>387</v>
      </c>
      <c r="AM2017" s="395">
        <v>0</v>
      </c>
      <c r="AN2017" s="395">
        <v>87</v>
      </c>
      <c r="AO2017" s="395">
        <v>33</v>
      </c>
      <c r="AP2017" s="395">
        <v>28</v>
      </c>
    </row>
    <row r="2018" spans="1:42">
      <c r="A2018" s="395">
        <v>16</v>
      </c>
      <c r="B2018" s="395">
        <v>211</v>
      </c>
      <c r="C2018" s="395">
        <v>2024</v>
      </c>
      <c r="D2018" s="395">
        <v>7</v>
      </c>
      <c r="E2018" s="395">
        <v>99</v>
      </c>
      <c r="F2018" s="395">
        <v>99</v>
      </c>
      <c r="G2018" s="395">
        <v>99</v>
      </c>
      <c r="H2018" s="395">
        <v>99</v>
      </c>
      <c r="I2018" s="395">
        <v>99</v>
      </c>
      <c r="J2018" s="395">
        <v>643</v>
      </c>
      <c r="K2018" s="395">
        <v>999</v>
      </c>
      <c r="L2018" s="395"/>
      <c r="M2018" s="395">
        <v>99</v>
      </c>
      <c r="N2018" s="395">
        <v>99</v>
      </c>
      <c r="O2018" s="395">
        <v>99</v>
      </c>
      <c r="P2018" s="395">
        <v>99</v>
      </c>
      <c r="Q2018" s="395">
        <v>50</v>
      </c>
      <c r="R2018" s="395">
        <v>5852</v>
      </c>
      <c r="S2018" s="395">
        <v>5843</v>
      </c>
      <c r="T2018" s="395">
        <v>4.4851332877648655</v>
      </c>
      <c r="U2018" s="395">
        <v>60.337326715728238</v>
      </c>
      <c r="V2018" s="395">
        <v>86.041196427501902</v>
      </c>
      <c r="W2018" s="395">
        <v>79.344908437446406</v>
      </c>
      <c r="X2018" s="395">
        <v>2.7853725222146273</v>
      </c>
      <c r="Y2018" s="395">
        <v>5.5707450444292546</v>
      </c>
      <c r="Z2018" s="395">
        <v>0</v>
      </c>
      <c r="AA2018" s="395">
        <v>9.3693218736146378</v>
      </c>
      <c r="AB2018" s="395">
        <v>2.3197331550293625</v>
      </c>
      <c r="AC2018" s="395">
        <v>-37.036975489466073</v>
      </c>
      <c r="AD2018" s="395">
        <v>8.2034316474150497</v>
      </c>
      <c r="AE2018" s="395">
        <v>8.1910060122438413</v>
      </c>
      <c r="AF2018" s="395">
        <v>54</v>
      </c>
      <c r="AG2018" s="395">
        <v>0</v>
      </c>
      <c r="AH2018" s="395">
        <v>0</v>
      </c>
      <c r="AI2018" s="395">
        <v>10</v>
      </c>
      <c r="AJ2018" s="395">
        <v>272</v>
      </c>
      <c r="AK2018" s="395">
        <v>193</v>
      </c>
      <c r="AL2018" s="395">
        <v>402</v>
      </c>
      <c r="AM2018" s="395">
        <v>0</v>
      </c>
      <c r="AN2018" s="395">
        <v>88</v>
      </c>
      <c r="AO2018" s="395">
        <v>26</v>
      </c>
      <c r="AP2018" s="395">
        <v>28</v>
      </c>
    </row>
    <row r="2019" spans="1:42">
      <c r="A2019" s="395">
        <v>16</v>
      </c>
      <c r="B2019" s="395">
        <v>212</v>
      </c>
      <c r="C2019" s="395">
        <v>2024</v>
      </c>
      <c r="D2019" s="395">
        <v>8</v>
      </c>
      <c r="E2019" s="395">
        <v>99</v>
      </c>
      <c r="F2019" s="395">
        <v>99</v>
      </c>
      <c r="G2019" s="395">
        <v>99</v>
      </c>
      <c r="H2019" s="395">
        <v>99</v>
      </c>
      <c r="I2019" s="395">
        <v>99</v>
      </c>
      <c r="J2019" s="395">
        <v>643</v>
      </c>
      <c r="K2019" s="395">
        <v>999</v>
      </c>
      <c r="L2019" s="395"/>
      <c r="M2019" s="395">
        <v>99</v>
      </c>
      <c r="N2019" s="395">
        <v>99</v>
      </c>
      <c r="O2019" s="395">
        <v>99</v>
      </c>
      <c r="P2019" s="395">
        <v>99</v>
      </c>
      <c r="Q2019" s="395">
        <v>49</v>
      </c>
      <c r="R2019" s="395">
        <v>6157</v>
      </c>
      <c r="S2019" s="395">
        <v>6125</v>
      </c>
      <c r="T2019" s="395">
        <v>3.3873639759623191</v>
      </c>
      <c r="U2019" s="395">
        <v>60.913469387755114</v>
      </c>
      <c r="V2019" s="395">
        <v>83.959157140646241</v>
      </c>
      <c r="W2019" s="395">
        <v>77.257289795918396</v>
      </c>
      <c r="X2019" s="395">
        <v>4.3040441773591036</v>
      </c>
      <c r="Y2019" s="395">
        <v>8.6080883547182072</v>
      </c>
      <c r="Z2019" s="395">
        <v>0</v>
      </c>
      <c r="AA2019" s="395">
        <v>9.7563933367050168</v>
      </c>
      <c r="AB2019" s="395">
        <v>2.2377882220206402</v>
      </c>
      <c r="AC2019" s="395">
        <v>-40.852356417307696</v>
      </c>
      <c r="AD2019" s="395">
        <v>8.6309857575417723</v>
      </c>
      <c r="AE2019" s="395">
        <v>8.3604154093823748</v>
      </c>
      <c r="AF2019" s="395">
        <v>35</v>
      </c>
      <c r="AG2019" s="395">
        <v>0</v>
      </c>
      <c r="AH2019" s="395">
        <v>0</v>
      </c>
      <c r="AI2019" s="395">
        <v>6</v>
      </c>
      <c r="AJ2019" s="395">
        <v>368</v>
      </c>
      <c r="AK2019" s="395">
        <v>65</v>
      </c>
      <c r="AL2019" s="395">
        <v>417</v>
      </c>
      <c r="AM2019" s="395">
        <v>0</v>
      </c>
      <c r="AN2019" s="395">
        <v>82</v>
      </c>
      <c r="AO2019" s="395">
        <v>15</v>
      </c>
      <c r="AP2019" s="395">
        <v>26</v>
      </c>
    </row>
    <row r="2020" spans="1:42">
      <c r="A2020" s="395">
        <v>16</v>
      </c>
      <c r="B2020" s="395">
        <v>213</v>
      </c>
      <c r="C2020" s="395">
        <v>2024</v>
      </c>
      <c r="D2020" s="395">
        <v>9</v>
      </c>
      <c r="E2020" s="395">
        <v>99</v>
      </c>
      <c r="F2020" s="395">
        <v>99</v>
      </c>
      <c r="G2020" s="395">
        <v>99</v>
      </c>
      <c r="H2020" s="395">
        <v>99</v>
      </c>
      <c r="I2020" s="395">
        <v>99</v>
      </c>
      <c r="J2020" s="395">
        <v>643</v>
      </c>
      <c r="K2020" s="395">
        <v>999</v>
      </c>
      <c r="L2020" s="395"/>
      <c r="M2020" s="395">
        <v>99</v>
      </c>
      <c r="N2020" s="395">
        <v>99</v>
      </c>
      <c r="O2020" s="395">
        <v>99</v>
      </c>
      <c r="P2020" s="395">
        <v>99</v>
      </c>
      <c r="Q2020" s="395">
        <v>56</v>
      </c>
      <c r="R2020" s="395">
        <v>5767</v>
      </c>
      <c r="S2020" s="395">
        <v>5758</v>
      </c>
      <c r="T2020" s="395">
        <v>4.6771284896826781</v>
      </c>
      <c r="U2020" s="395">
        <v>60.241924279263614</v>
      </c>
      <c r="V2020" s="395">
        <v>84.347859137618755</v>
      </c>
      <c r="W2020" s="395">
        <v>77.781920805835242</v>
      </c>
      <c r="X2020" s="395">
        <v>4.3350095370209809</v>
      </c>
      <c r="Y2020" s="395">
        <v>8.6700190740419618</v>
      </c>
      <c r="Z2020" s="395">
        <v>0</v>
      </c>
      <c r="AA2020" s="395">
        <v>9.4126223143298819</v>
      </c>
      <c r="AB2020" s="395">
        <v>2.3972457088002779</v>
      </c>
      <c r="AC2020" s="395">
        <v>-38.990393427756572</v>
      </c>
      <c r="AD2020" s="395">
        <v>8.084277223281374</v>
      </c>
      <c r="AE2020" s="395">
        <v>7.9128442838842492</v>
      </c>
      <c r="AF2020" s="395">
        <v>45</v>
      </c>
      <c r="AG2020" s="395">
        <v>0</v>
      </c>
      <c r="AH2020" s="395">
        <v>0</v>
      </c>
      <c r="AI2020" s="395">
        <v>11</v>
      </c>
      <c r="AJ2020" s="395">
        <v>117</v>
      </c>
      <c r="AK2020" s="395">
        <v>66</v>
      </c>
      <c r="AL2020" s="395">
        <v>493</v>
      </c>
      <c r="AM2020" s="395">
        <v>0</v>
      </c>
      <c r="AN2020" s="395">
        <v>92</v>
      </c>
      <c r="AO2020" s="395">
        <v>22</v>
      </c>
      <c r="AP2020" s="395">
        <v>28</v>
      </c>
    </row>
    <row r="2021" spans="1:42">
      <c r="A2021" s="395">
        <v>16</v>
      </c>
      <c r="B2021" s="395">
        <v>214</v>
      </c>
      <c r="C2021" s="395">
        <v>2024</v>
      </c>
      <c r="D2021" s="395">
        <v>10</v>
      </c>
      <c r="E2021" s="395">
        <v>99</v>
      </c>
      <c r="F2021" s="395">
        <v>99</v>
      </c>
      <c r="G2021" s="395">
        <v>99</v>
      </c>
      <c r="H2021" s="395">
        <v>99</v>
      </c>
      <c r="I2021" s="395">
        <v>99</v>
      </c>
      <c r="J2021" s="395">
        <v>643</v>
      </c>
      <c r="K2021" s="395">
        <v>999</v>
      </c>
      <c r="L2021" s="395"/>
      <c r="M2021" s="395">
        <v>99</v>
      </c>
      <c r="N2021" s="395">
        <v>99</v>
      </c>
      <c r="O2021" s="395">
        <v>99</v>
      </c>
      <c r="P2021" s="395">
        <v>99</v>
      </c>
      <c r="Q2021" s="395">
        <v>44</v>
      </c>
      <c r="R2021" s="395">
        <v>5815</v>
      </c>
      <c r="S2021" s="395">
        <v>5798</v>
      </c>
      <c r="T2021" s="395">
        <v>3.6892519346517632</v>
      </c>
      <c r="U2021" s="395">
        <v>60.706278026905842</v>
      </c>
      <c r="V2021" s="395">
        <v>84.388777540131457</v>
      </c>
      <c r="W2021" s="395">
        <v>77.715505346671392</v>
      </c>
      <c r="X2021" s="395">
        <v>0.30954428202923479</v>
      </c>
      <c r="Y2021" s="395">
        <v>0.61908856405846957</v>
      </c>
      <c r="Z2021" s="395">
        <v>0</v>
      </c>
      <c r="AA2021" s="395">
        <v>9.4214024664144311</v>
      </c>
      <c r="AB2021" s="395">
        <v>2.3599360773195821</v>
      </c>
      <c r="AC2021" s="395">
        <v>-42.324850577389263</v>
      </c>
      <c r="AD2021" s="395">
        <v>8.1515644274980392</v>
      </c>
      <c r="AE2021" s="395">
        <v>7.9610102203587312</v>
      </c>
      <c r="AF2021" s="395">
        <v>42</v>
      </c>
      <c r="AG2021" s="395">
        <v>0</v>
      </c>
      <c r="AH2021" s="395">
        <v>0</v>
      </c>
      <c r="AI2021" s="395">
        <v>2</v>
      </c>
      <c r="AJ2021" s="395">
        <v>240</v>
      </c>
      <c r="AK2021" s="395">
        <v>106</v>
      </c>
      <c r="AL2021" s="395">
        <v>706</v>
      </c>
      <c r="AM2021" s="395">
        <v>0</v>
      </c>
      <c r="AN2021" s="395">
        <v>110</v>
      </c>
      <c r="AO2021" s="395">
        <v>26</v>
      </c>
      <c r="AP2021" s="395">
        <v>25</v>
      </c>
    </row>
    <row r="2022" spans="1:42">
      <c r="A2022" s="395">
        <v>16</v>
      </c>
      <c r="B2022" s="395">
        <v>215</v>
      </c>
      <c r="C2022" s="395">
        <v>2024</v>
      </c>
      <c r="D2022" s="395">
        <v>11</v>
      </c>
      <c r="E2022" s="395">
        <v>99</v>
      </c>
      <c r="F2022" s="395">
        <v>99</v>
      </c>
      <c r="G2022" s="395">
        <v>99</v>
      </c>
      <c r="H2022" s="395">
        <v>99</v>
      </c>
      <c r="I2022" s="395">
        <v>99</v>
      </c>
      <c r="J2022" s="395">
        <v>643</v>
      </c>
      <c r="K2022" s="395">
        <v>999</v>
      </c>
      <c r="L2022" s="395"/>
      <c r="M2022" s="395">
        <v>99</v>
      </c>
      <c r="N2022" s="395">
        <v>99</v>
      </c>
      <c r="O2022" s="395">
        <v>99</v>
      </c>
      <c r="P2022" s="395">
        <v>99</v>
      </c>
      <c r="Q2022" s="395">
        <v>51</v>
      </c>
      <c r="R2022" s="395">
        <v>5603</v>
      </c>
      <c r="S2022" s="395">
        <v>5581</v>
      </c>
      <c r="T2022" s="395">
        <v>4.0192753881848997</v>
      </c>
      <c r="U2022" s="395">
        <v>60.540046586633203</v>
      </c>
      <c r="V2022" s="395">
        <v>88.371589647043749</v>
      </c>
      <c r="W2022" s="395">
        <v>81.318993012004995</v>
      </c>
      <c r="X2022" s="395">
        <v>2.677137247902909</v>
      </c>
      <c r="Y2022" s="395">
        <v>5.3542744958058179</v>
      </c>
      <c r="Z2022" s="395">
        <v>0</v>
      </c>
      <c r="AA2022" s="395">
        <v>9.8855270833662221</v>
      </c>
      <c r="AB2022" s="395">
        <v>2.3591784406589902</v>
      </c>
      <c r="AC2022" s="395">
        <v>-40.769317155442472</v>
      </c>
      <c r="AD2022" s="395">
        <v>7.8543792755411008</v>
      </c>
      <c r="AE2022" s="395">
        <v>8.0183740097157976</v>
      </c>
      <c r="AF2022" s="395">
        <v>50</v>
      </c>
      <c r="AG2022" s="395">
        <v>0</v>
      </c>
      <c r="AH2022" s="395">
        <v>0</v>
      </c>
      <c r="AI2022" s="395">
        <v>12</v>
      </c>
      <c r="AJ2022" s="395">
        <v>235</v>
      </c>
      <c r="AK2022" s="395">
        <v>120</v>
      </c>
      <c r="AL2022" s="395">
        <v>478</v>
      </c>
      <c r="AM2022" s="395">
        <v>0</v>
      </c>
      <c r="AN2022" s="395">
        <v>99</v>
      </c>
      <c r="AO2022" s="395">
        <v>27</v>
      </c>
      <c r="AP2022" s="395">
        <v>29</v>
      </c>
    </row>
    <row r="2023" spans="1:42">
      <c r="A2023" s="395">
        <v>16</v>
      </c>
      <c r="B2023" s="395">
        <v>216</v>
      </c>
      <c r="C2023" s="395">
        <v>2024</v>
      </c>
      <c r="D2023" s="395">
        <v>12</v>
      </c>
      <c r="E2023" s="395">
        <v>99</v>
      </c>
      <c r="F2023" s="395">
        <v>99</v>
      </c>
      <c r="G2023" s="395">
        <v>99</v>
      </c>
      <c r="H2023" s="395">
        <v>99</v>
      </c>
      <c r="I2023" s="395">
        <v>99</v>
      </c>
      <c r="J2023" s="395">
        <v>643</v>
      </c>
      <c r="K2023" s="395">
        <v>999</v>
      </c>
      <c r="L2023" s="395"/>
      <c r="M2023" s="395">
        <v>99</v>
      </c>
      <c r="N2023" s="395">
        <v>99</v>
      </c>
      <c r="O2023" s="395">
        <v>99</v>
      </c>
      <c r="P2023" s="395">
        <v>99</v>
      </c>
      <c r="Q2023" s="395">
        <v>45</v>
      </c>
      <c r="R2023" s="395">
        <v>5353</v>
      </c>
      <c r="S2023" s="395">
        <v>5341</v>
      </c>
      <c r="T2023" s="395">
        <v>3.0085933121614055</v>
      </c>
      <c r="U2023" s="395">
        <v>61.021906010110477</v>
      </c>
      <c r="V2023" s="395">
        <v>85.830295818666372</v>
      </c>
      <c r="W2023" s="395">
        <v>79.033196030705781</v>
      </c>
      <c r="X2023" s="395">
        <v>2.8955725761255366</v>
      </c>
      <c r="Y2023" s="395">
        <v>5.7911451522510733</v>
      </c>
      <c r="Z2023" s="395">
        <v>0</v>
      </c>
      <c r="AA2023" s="395">
        <v>8.9374395209562696</v>
      </c>
      <c r="AB2023" s="395">
        <v>2.1544221338279725</v>
      </c>
      <c r="AC2023" s="395">
        <v>-32.130442451982738</v>
      </c>
      <c r="AD2023" s="395">
        <v>7.5039250869126404</v>
      </c>
      <c r="AE2023" s="395">
        <v>7.4578632861253409</v>
      </c>
      <c r="AF2023" s="395">
        <v>59</v>
      </c>
      <c r="AG2023" s="395">
        <v>0</v>
      </c>
      <c r="AH2023" s="395">
        <v>0</v>
      </c>
      <c r="AI2023" s="395">
        <v>9</v>
      </c>
      <c r="AJ2023" s="395">
        <v>256</v>
      </c>
      <c r="AK2023" s="395">
        <v>89</v>
      </c>
      <c r="AL2023" s="395">
        <v>377</v>
      </c>
      <c r="AM2023" s="395">
        <v>0</v>
      </c>
      <c r="AN2023" s="395">
        <v>105</v>
      </c>
      <c r="AO2023" s="395">
        <v>46</v>
      </c>
      <c r="AP2023" s="395">
        <v>24</v>
      </c>
    </row>
    <row r="2024" spans="1:42">
      <c r="A2024" s="395">
        <v>16</v>
      </c>
      <c r="B2024" s="395">
        <v>217</v>
      </c>
      <c r="C2024" s="395">
        <v>2023</v>
      </c>
      <c r="D2024" s="395">
        <v>1</v>
      </c>
      <c r="E2024" s="395">
        <v>99</v>
      </c>
      <c r="F2024" s="395">
        <v>99</v>
      </c>
      <c r="G2024" s="395">
        <v>99</v>
      </c>
      <c r="H2024" s="395">
        <v>99</v>
      </c>
      <c r="I2024" s="395">
        <v>99</v>
      </c>
      <c r="J2024" s="395">
        <v>103</v>
      </c>
      <c r="K2024" s="395">
        <v>999</v>
      </c>
      <c r="L2024" s="395"/>
      <c r="M2024" s="395">
        <v>99</v>
      </c>
      <c r="N2024" s="395">
        <v>99</v>
      </c>
      <c r="O2024" s="395">
        <v>99</v>
      </c>
      <c r="P2024" s="395">
        <v>99</v>
      </c>
      <c r="Q2024" s="395"/>
      <c r="R2024" s="395">
        <v>0</v>
      </c>
      <c r="S2024" s="395"/>
      <c r="T2024" s="395"/>
      <c r="U2024" s="395"/>
      <c r="V2024" s="395"/>
      <c r="W2024" s="395"/>
      <c r="X2024" s="395"/>
      <c r="Y2024" s="395"/>
      <c r="Z2024" s="395"/>
      <c r="AA2024" s="395"/>
      <c r="AB2024" s="395"/>
      <c r="AC2024" s="395"/>
      <c r="AD2024" s="395"/>
      <c r="AE2024" s="395"/>
      <c r="AF2024" s="395"/>
      <c r="AG2024" s="395"/>
      <c r="AH2024" s="395"/>
      <c r="AI2024" s="395"/>
      <c r="AJ2024" s="395"/>
      <c r="AK2024" s="395"/>
      <c r="AL2024" s="395"/>
      <c r="AM2024" s="395"/>
      <c r="AN2024" s="395"/>
      <c r="AO2024" s="395"/>
      <c r="AP2024" s="395"/>
    </row>
    <row r="2025" spans="1:42">
      <c r="A2025" s="395">
        <v>16</v>
      </c>
      <c r="B2025" s="395">
        <v>218</v>
      </c>
      <c r="C2025" s="395">
        <v>2023</v>
      </c>
      <c r="D2025" s="395">
        <v>2</v>
      </c>
      <c r="E2025" s="395">
        <v>99</v>
      </c>
      <c r="F2025" s="395">
        <v>99</v>
      </c>
      <c r="G2025" s="395">
        <v>99</v>
      </c>
      <c r="H2025" s="395">
        <v>99</v>
      </c>
      <c r="I2025" s="395">
        <v>99</v>
      </c>
      <c r="J2025" s="395">
        <v>103</v>
      </c>
      <c r="K2025" s="395">
        <v>999</v>
      </c>
      <c r="L2025" s="395"/>
      <c r="M2025" s="395">
        <v>99</v>
      </c>
      <c r="N2025" s="395">
        <v>99</v>
      </c>
      <c r="O2025" s="395">
        <v>99</v>
      </c>
      <c r="P2025" s="395">
        <v>99</v>
      </c>
      <c r="Q2025" s="395"/>
      <c r="R2025" s="395">
        <v>0</v>
      </c>
      <c r="S2025" s="395"/>
      <c r="T2025" s="395"/>
      <c r="U2025" s="395"/>
      <c r="V2025" s="395"/>
      <c r="W2025" s="395"/>
      <c r="X2025" s="395"/>
      <c r="Y2025" s="395"/>
      <c r="Z2025" s="395"/>
      <c r="AA2025" s="395"/>
      <c r="AB2025" s="395"/>
      <c r="AC2025" s="395"/>
      <c r="AD2025" s="395"/>
      <c r="AE2025" s="395"/>
      <c r="AF2025" s="395"/>
      <c r="AG2025" s="395"/>
      <c r="AH2025" s="395"/>
      <c r="AI2025" s="395"/>
      <c r="AJ2025" s="395"/>
      <c r="AK2025" s="395"/>
      <c r="AL2025" s="395"/>
      <c r="AM2025" s="395"/>
      <c r="AN2025" s="395"/>
      <c r="AO2025" s="395"/>
      <c r="AP2025" s="395"/>
    </row>
    <row r="2026" spans="1:42">
      <c r="A2026" s="395">
        <v>16</v>
      </c>
      <c r="B2026" s="395">
        <v>219</v>
      </c>
      <c r="C2026" s="395">
        <v>2023</v>
      </c>
      <c r="D2026" s="395">
        <v>3</v>
      </c>
      <c r="E2026" s="395">
        <v>99</v>
      </c>
      <c r="F2026" s="395">
        <v>99</v>
      </c>
      <c r="G2026" s="395">
        <v>99</v>
      </c>
      <c r="H2026" s="395">
        <v>99</v>
      </c>
      <c r="I2026" s="395">
        <v>99</v>
      </c>
      <c r="J2026" s="395">
        <v>103</v>
      </c>
      <c r="K2026" s="395">
        <v>999</v>
      </c>
      <c r="L2026" s="395"/>
      <c r="M2026" s="395">
        <v>99</v>
      </c>
      <c r="N2026" s="395">
        <v>99</v>
      </c>
      <c r="O2026" s="395">
        <v>99</v>
      </c>
      <c r="P2026" s="395">
        <v>99</v>
      </c>
      <c r="Q2026" s="395"/>
      <c r="R2026" s="395">
        <v>0</v>
      </c>
      <c r="S2026" s="395"/>
      <c r="T2026" s="395"/>
      <c r="U2026" s="395"/>
      <c r="V2026" s="395"/>
      <c r="W2026" s="395"/>
      <c r="X2026" s="395"/>
      <c r="Y2026" s="395"/>
      <c r="Z2026" s="395"/>
      <c r="AA2026" s="395"/>
      <c r="AB2026" s="395"/>
      <c r="AC2026" s="395"/>
      <c r="AD2026" s="395"/>
      <c r="AE2026" s="395"/>
      <c r="AF2026" s="395"/>
      <c r="AG2026" s="395"/>
      <c r="AH2026" s="395"/>
      <c r="AI2026" s="395"/>
      <c r="AJ2026" s="395"/>
      <c r="AK2026" s="395"/>
      <c r="AL2026" s="395"/>
      <c r="AM2026" s="395"/>
      <c r="AN2026" s="395"/>
      <c r="AO2026" s="395"/>
      <c r="AP2026" s="395"/>
    </row>
    <row r="2027" spans="1:42">
      <c r="A2027" s="395">
        <v>16</v>
      </c>
      <c r="B2027" s="395">
        <v>220</v>
      </c>
      <c r="C2027" s="395">
        <v>2023</v>
      </c>
      <c r="D2027" s="395">
        <v>4</v>
      </c>
      <c r="E2027" s="395">
        <v>99</v>
      </c>
      <c r="F2027" s="395">
        <v>99</v>
      </c>
      <c r="G2027" s="395">
        <v>99</v>
      </c>
      <c r="H2027" s="395">
        <v>99</v>
      </c>
      <c r="I2027" s="395">
        <v>99</v>
      </c>
      <c r="J2027" s="395">
        <v>103</v>
      </c>
      <c r="K2027" s="395">
        <v>999</v>
      </c>
      <c r="L2027" s="395"/>
      <c r="M2027" s="395">
        <v>99</v>
      </c>
      <c r="N2027" s="395">
        <v>99</v>
      </c>
      <c r="O2027" s="395">
        <v>99</v>
      </c>
      <c r="P2027" s="395">
        <v>99</v>
      </c>
      <c r="Q2027" s="395"/>
      <c r="R2027" s="395">
        <v>0</v>
      </c>
      <c r="S2027" s="395"/>
      <c r="T2027" s="395"/>
      <c r="U2027" s="395"/>
      <c r="V2027" s="395"/>
      <c r="W2027" s="395"/>
      <c r="X2027" s="395"/>
      <c r="Y2027" s="395"/>
      <c r="Z2027" s="395"/>
      <c r="AA2027" s="395"/>
      <c r="AB2027" s="395"/>
      <c r="AC2027" s="395"/>
      <c r="AD2027" s="395"/>
      <c r="AE2027" s="395"/>
      <c r="AF2027" s="395"/>
      <c r="AG2027" s="395"/>
      <c r="AH2027" s="395"/>
      <c r="AI2027" s="395"/>
      <c r="AJ2027" s="395"/>
      <c r="AK2027" s="395"/>
      <c r="AL2027" s="395"/>
      <c r="AM2027" s="395"/>
      <c r="AN2027" s="395"/>
      <c r="AO2027" s="395"/>
      <c r="AP2027" s="395"/>
    </row>
    <row r="2028" spans="1:42">
      <c r="A2028" s="395">
        <v>16</v>
      </c>
      <c r="B2028" s="395">
        <v>221</v>
      </c>
      <c r="C2028" s="395">
        <v>2023</v>
      </c>
      <c r="D2028" s="395">
        <v>5</v>
      </c>
      <c r="E2028" s="395">
        <v>99</v>
      </c>
      <c r="F2028" s="395">
        <v>99</v>
      </c>
      <c r="G2028" s="395">
        <v>99</v>
      </c>
      <c r="H2028" s="395">
        <v>99</v>
      </c>
      <c r="I2028" s="395">
        <v>99</v>
      </c>
      <c r="J2028" s="395">
        <v>103</v>
      </c>
      <c r="K2028" s="395">
        <v>999</v>
      </c>
      <c r="L2028" s="395"/>
      <c r="M2028" s="395">
        <v>99</v>
      </c>
      <c r="N2028" s="395">
        <v>99</v>
      </c>
      <c r="O2028" s="395">
        <v>99</v>
      </c>
      <c r="P2028" s="395">
        <v>99</v>
      </c>
      <c r="Q2028" s="395"/>
      <c r="R2028" s="395">
        <v>0</v>
      </c>
      <c r="S2028" s="395"/>
      <c r="T2028" s="395"/>
      <c r="U2028" s="395"/>
      <c r="V2028" s="395"/>
      <c r="W2028" s="395"/>
      <c r="X2028" s="395"/>
      <c r="Y2028" s="395"/>
      <c r="Z2028" s="395"/>
      <c r="AA2028" s="395"/>
      <c r="AB2028" s="395"/>
      <c r="AC2028" s="395"/>
      <c r="AD2028" s="395"/>
      <c r="AE2028" s="395"/>
      <c r="AF2028" s="395"/>
      <c r="AG2028" s="395"/>
      <c r="AH2028" s="395"/>
      <c r="AI2028" s="395"/>
      <c r="AJ2028" s="395"/>
      <c r="AK2028" s="395"/>
      <c r="AL2028" s="395"/>
      <c r="AM2028" s="395"/>
      <c r="AN2028" s="395"/>
      <c r="AO2028" s="395"/>
      <c r="AP2028" s="395"/>
    </row>
    <row r="2029" spans="1:42">
      <c r="A2029" s="395">
        <v>16</v>
      </c>
      <c r="B2029" s="395">
        <v>222</v>
      </c>
      <c r="C2029" s="395">
        <v>2023</v>
      </c>
      <c r="D2029" s="395">
        <v>6</v>
      </c>
      <c r="E2029" s="395">
        <v>99</v>
      </c>
      <c r="F2029" s="395">
        <v>99</v>
      </c>
      <c r="G2029" s="395">
        <v>99</v>
      </c>
      <c r="H2029" s="395">
        <v>99</v>
      </c>
      <c r="I2029" s="395">
        <v>99</v>
      </c>
      <c r="J2029" s="395">
        <v>103</v>
      </c>
      <c r="K2029" s="395">
        <v>999</v>
      </c>
      <c r="L2029" s="395"/>
      <c r="M2029" s="395">
        <v>99</v>
      </c>
      <c r="N2029" s="395">
        <v>99</v>
      </c>
      <c r="O2029" s="395">
        <v>99</v>
      </c>
      <c r="P2029" s="395">
        <v>99</v>
      </c>
      <c r="Q2029" s="395"/>
      <c r="R2029" s="395">
        <v>0</v>
      </c>
      <c r="S2029" s="395"/>
      <c r="T2029" s="395"/>
      <c r="U2029" s="395"/>
      <c r="V2029" s="395"/>
      <c r="W2029" s="395"/>
      <c r="X2029" s="395"/>
      <c r="Y2029" s="395"/>
      <c r="Z2029" s="395"/>
      <c r="AA2029" s="395"/>
      <c r="AB2029" s="395"/>
      <c r="AC2029" s="395"/>
      <c r="AD2029" s="395"/>
      <c r="AE2029" s="395"/>
      <c r="AF2029" s="395"/>
      <c r="AG2029" s="395"/>
      <c r="AH2029" s="395"/>
      <c r="AI2029" s="395"/>
      <c r="AJ2029" s="395"/>
      <c r="AK2029" s="395"/>
      <c r="AL2029" s="395"/>
      <c r="AM2029" s="395"/>
      <c r="AN2029" s="395"/>
      <c r="AO2029" s="395"/>
      <c r="AP2029" s="395"/>
    </row>
    <row r="2030" spans="1:42">
      <c r="A2030" s="395">
        <v>16</v>
      </c>
      <c r="B2030" s="395">
        <v>223</v>
      </c>
      <c r="C2030" s="395">
        <v>2023</v>
      </c>
      <c r="D2030" s="395">
        <v>7</v>
      </c>
      <c r="E2030" s="395">
        <v>99</v>
      </c>
      <c r="F2030" s="395">
        <v>99</v>
      </c>
      <c r="G2030" s="395">
        <v>99</v>
      </c>
      <c r="H2030" s="395">
        <v>99</v>
      </c>
      <c r="I2030" s="395">
        <v>99</v>
      </c>
      <c r="J2030" s="395">
        <v>103</v>
      </c>
      <c r="K2030" s="395">
        <v>999</v>
      </c>
      <c r="L2030" s="395"/>
      <c r="M2030" s="395">
        <v>99</v>
      </c>
      <c r="N2030" s="395">
        <v>99</v>
      </c>
      <c r="O2030" s="395">
        <v>99</v>
      </c>
      <c r="P2030" s="395">
        <v>99</v>
      </c>
      <c r="Q2030" s="395"/>
      <c r="R2030" s="395">
        <v>0</v>
      </c>
      <c r="S2030" s="395"/>
      <c r="T2030" s="395"/>
      <c r="U2030" s="395"/>
      <c r="V2030" s="395"/>
      <c r="W2030" s="395"/>
      <c r="X2030" s="395"/>
      <c r="Y2030" s="395"/>
      <c r="Z2030" s="395"/>
      <c r="AA2030" s="395"/>
      <c r="AB2030" s="395"/>
      <c r="AC2030" s="395"/>
      <c r="AD2030" s="395"/>
      <c r="AE2030" s="395"/>
      <c r="AF2030" s="395"/>
      <c r="AG2030" s="395"/>
      <c r="AH2030" s="395"/>
      <c r="AI2030" s="395"/>
      <c r="AJ2030" s="395"/>
      <c r="AK2030" s="395"/>
      <c r="AL2030" s="395"/>
      <c r="AM2030" s="395"/>
      <c r="AN2030" s="395"/>
      <c r="AO2030" s="395"/>
      <c r="AP2030" s="395"/>
    </row>
    <row r="2031" spans="1:42">
      <c r="A2031" s="395">
        <v>16</v>
      </c>
      <c r="B2031" s="395">
        <v>224</v>
      </c>
      <c r="C2031" s="395">
        <v>2023</v>
      </c>
      <c r="D2031" s="395">
        <v>8</v>
      </c>
      <c r="E2031" s="395">
        <v>99</v>
      </c>
      <c r="F2031" s="395">
        <v>99</v>
      </c>
      <c r="G2031" s="395">
        <v>99</v>
      </c>
      <c r="H2031" s="395">
        <v>99</v>
      </c>
      <c r="I2031" s="395">
        <v>99</v>
      </c>
      <c r="J2031" s="395">
        <v>103</v>
      </c>
      <c r="K2031" s="395">
        <v>999</v>
      </c>
      <c r="L2031" s="395"/>
      <c r="M2031" s="395">
        <v>99</v>
      </c>
      <c r="N2031" s="395">
        <v>99</v>
      </c>
      <c r="O2031" s="395">
        <v>99</v>
      </c>
      <c r="P2031" s="395">
        <v>99</v>
      </c>
      <c r="Q2031" s="395"/>
      <c r="R2031" s="395">
        <v>0</v>
      </c>
      <c r="S2031" s="395"/>
      <c r="T2031" s="395"/>
      <c r="U2031" s="395"/>
      <c r="V2031" s="395"/>
      <c r="W2031" s="395"/>
      <c r="X2031" s="395"/>
      <c r="Y2031" s="395"/>
      <c r="Z2031" s="395"/>
      <c r="AA2031" s="395"/>
      <c r="AB2031" s="395"/>
      <c r="AC2031" s="395"/>
      <c r="AD2031" s="395"/>
      <c r="AE2031" s="395"/>
      <c r="AF2031" s="395"/>
      <c r="AG2031" s="395"/>
      <c r="AH2031" s="395"/>
      <c r="AI2031" s="395"/>
      <c r="AJ2031" s="395"/>
      <c r="AK2031" s="395"/>
      <c r="AL2031" s="395"/>
      <c r="AM2031" s="395"/>
      <c r="AN2031" s="395"/>
      <c r="AO2031" s="395"/>
      <c r="AP2031" s="395"/>
    </row>
    <row r="2032" spans="1:42">
      <c r="A2032" s="395">
        <v>16</v>
      </c>
      <c r="B2032" s="395">
        <v>225</v>
      </c>
      <c r="C2032" s="395">
        <v>2023</v>
      </c>
      <c r="D2032" s="395">
        <v>9</v>
      </c>
      <c r="E2032" s="395">
        <v>99</v>
      </c>
      <c r="F2032" s="395">
        <v>99</v>
      </c>
      <c r="G2032" s="395">
        <v>99</v>
      </c>
      <c r="H2032" s="395">
        <v>99</v>
      </c>
      <c r="I2032" s="395">
        <v>99</v>
      </c>
      <c r="J2032" s="395">
        <v>103</v>
      </c>
      <c r="K2032" s="395">
        <v>999</v>
      </c>
      <c r="L2032" s="395"/>
      <c r="M2032" s="395">
        <v>99</v>
      </c>
      <c r="N2032" s="395">
        <v>99</v>
      </c>
      <c r="O2032" s="395">
        <v>99</v>
      </c>
      <c r="P2032" s="395">
        <v>99</v>
      </c>
      <c r="Q2032" s="395"/>
      <c r="R2032" s="395">
        <v>0</v>
      </c>
      <c r="S2032" s="395"/>
      <c r="T2032" s="395"/>
      <c r="U2032" s="395"/>
      <c r="V2032" s="395"/>
      <c r="W2032" s="395"/>
      <c r="X2032" s="395"/>
      <c r="Y2032" s="395"/>
      <c r="Z2032" s="395"/>
      <c r="AA2032" s="395"/>
      <c r="AB2032" s="395"/>
      <c r="AC2032" s="395"/>
      <c r="AD2032" s="395"/>
      <c r="AE2032" s="395"/>
      <c r="AF2032" s="395"/>
      <c r="AG2032" s="395"/>
      <c r="AH2032" s="395"/>
      <c r="AI2032" s="395"/>
      <c r="AJ2032" s="395"/>
      <c r="AK2032" s="395"/>
      <c r="AL2032" s="395"/>
      <c r="AM2032" s="395"/>
      <c r="AN2032" s="395"/>
      <c r="AO2032" s="395"/>
      <c r="AP2032" s="395"/>
    </row>
    <row r="2033" spans="1:42">
      <c r="A2033" s="395">
        <v>16</v>
      </c>
      <c r="B2033" s="395">
        <v>226</v>
      </c>
      <c r="C2033" s="395">
        <v>2023</v>
      </c>
      <c r="D2033" s="395">
        <v>10</v>
      </c>
      <c r="E2033" s="395">
        <v>99</v>
      </c>
      <c r="F2033" s="395">
        <v>99</v>
      </c>
      <c r="G2033" s="395">
        <v>99</v>
      </c>
      <c r="H2033" s="395">
        <v>99</v>
      </c>
      <c r="I2033" s="395">
        <v>99</v>
      </c>
      <c r="J2033" s="395">
        <v>103</v>
      </c>
      <c r="K2033" s="395">
        <v>999</v>
      </c>
      <c r="L2033" s="395"/>
      <c r="M2033" s="395">
        <v>99</v>
      </c>
      <c r="N2033" s="395">
        <v>99</v>
      </c>
      <c r="O2033" s="395">
        <v>99</v>
      </c>
      <c r="P2033" s="395">
        <v>99</v>
      </c>
      <c r="Q2033" s="395"/>
      <c r="R2033" s="395">
        <v>0</v>
      </c>
      <c r="S2033" s="395"/>
      <c r="T2033" s="395"/>
      <c r="U2033" s="395"/>
      <c r="V2033" s="395"/>
      <c r="W2033" s="395"/>
      <c r="X2033" s="395"/>
      <c r="Y2033" s="395"/>
      <c r="Z2033" s="395"/>
      <c r="AA2033" s="395"/>
      <c r="AB2033" s="395"/>
      <c r="AC2033" s="395"/>
      <c r="AD2033" s="395"/>
      <c r="AE2033" s="395"/>
      <c r="AF2033" s="395"/>
      <c r="AG2033" s="395"/>
      <c r="AH2033" s="395"/>
      <c r="AI2033" s="395"/>
      <c r="AJ2033" s="395"/>
      <c r="AK2033" s="395"/>
      <c r="AL2033" s="395"/>
      <c r="AM2033" s="395"/>
      <c r="AN2033" s="395"/>
      <c r="AO2033" s="395"/>
      <c r="AP2033" s="395"/>
    </row>
    <row r="2034" spans="1:42">
      <c r="A2034" s="395">
        <v>16</v>
      </c>
      <c r="B2034" s="395">
        <v>227</v>
      </c>
      <c r="C2034" s="395">
        <v>2023</v>
      </c>
      <c r="D2034" s="395">
        <v>11</v>
      </c>
      <c r="E2034" s="395">
        <v>99</v>
      </c>
      <c r="F2034" s="395">
        <v>99</v>
      </c>
      <c r="G2034" s="395">
        <v>99</v>
      </c>
      <c r="H2034" s="395">
        <v>99</v>
      </c>
      <c r="I2034" s="395">
        <v>99</v>
      </c>
      <c r="J2034" s="395">
        <v>103</v>
      </c>
      <c r="K2034" s="395">
        <v>999</v>
      </c>
      <c r="L2034" s="395"/>
      <c r="M2034" s="395">
        <v>99</v>
      </c>
      <c r="N2034" s="395">
        <v>99</v>
      </c>
      <c r="O2034" s="395">
        <v>99</v>
      </c>
      <c r="P2034" s="395">
        <v>99</v>
      </c>
      <c r="Q2034" s="395"/>
      <c r="R2034" s="395">
        <v>0</v>
      </c>
      <c r="S2034" s="395"/>
      <c r="T2034" s="395"/>
      <c r="U2034" s="395"/>
      <c r="V2034" s="395"/>
      <c r="W2034" s="395"/>
      <c r="X2034" s="395"/>
      <c r="Y2034" s="395"/>
      <c r="Z2034" s="395"/>
      <c r="AA2034" s="395"/>
      <c r="AB2034" s="395"/>
      <c r="AC2034" s="395"/>
      <c r="AD2034" s="395"/>
      <c r="AE2034" s="395"/>
      <c r="AF2034" s="395"/>
      <c r="AG2034" s="395"/>
      <c r="AH2034" s="395"/>
      <c r="AI2034" s="395"/>
      <c r="AJ2034" s="395"/>
      <c r="AK2034" s="395"/>
      <c r="AL2034" s="395"/>
      <c r="AM2034" s="395"/>
      <c r="AN2034" s="395"/>
      <c r="AO2034" s="395"/>
      <c r="AP2034" s="395"/>
    </row>
    <row r="2035" spans="1:42">
      <c r="A2035" s="395">
        <v>16</v>
      </c>
      <c r="B2035" s="395">
        <v>228</v>
      </c>
      <c r="C2035" s="395">
        <v>2023</v>
      </c>
      <c r="D2035" s="395">
        <v>12</v>
      </c>
      <c r="E2035" s="395">
        <v>99</v>
      </c>
      <c r="F2035" s="395">
        <v>99</v>
      </c>
      <c r="G2035" s="395">
        <v>99</v>
      </c>
      <c r="H2035" s="395">
        <v>99</v>
      </c>
      <c r="I2035" s="395">
        <v>99</v>
      </c>
      <c r="J2035" s="395">
        <v>103</v>
      </c>
      <c r="K2035" s="395">
        <v>999</v>
      </c>
      <c r="L2035" s="395"/>
      <c r="M2035" s="395">
        <v>99</v>
      </c>
      <c r="N2035" s="395">
        <v>99</v>
      </c>
      <c r="O2035" s="395">
        <v>99</v>
      </c>
      <c r="P2035" s="395">
        <v>99</v>
      </c>
      <c r="Q2035" s="395"/>
      <c r="R2035" s="395">
        <v>0</v>
      </c>
      <c r="S2035" s="395"/>
      <c r="T2035" s="395"/>
      <c r="U2035" s="395"/>
      <c r="V2035" s="395"/>
      <c r="W2035" s="395"/>
      <c r="X2035" s="395"/>
      <c r="Y2035" s="395"/>
      <c r="Z2035" s="395"/>
      <c r="AA2035" s="395"/>
      <c r="AB2035" s="395"/>
      <c r="AC2035" s="395"/>
      <c r="AD2035" s="395"/>
      <c r="AE2035" s="395"/>
      <c r="AF2035" s="395"/>
      <c r="AG2035" s="395"/>
      <c r="AH2035" s="395"/>
      <c r="AI2035" s="395"/>
      <c r="AJ2035" s="395"/>
      <c r="AK2035" s="395"/>
      <c r="AL2035" s="395"/>
      <c r="AM2035" s="395"/>
      <c r="AN2035" s="395"/>
      <c r="AO2035" s="395"/>
      <c r="AP2035" s="395"/>
    </row>
    <row r="2036" spans="1:42">
      <c r="A2036" s="395">
        <v>16</v>
      </c>
      <c r="B2036" s="395">
        <v>229</v>
      </c>
      <c r="C2036" s="395">
        <v>2023</v>
      </c>
      <c r="D2036" s="395">
        <v>1</v>
      </c>
      <c r="E2036" s="395">
        <v>99</v>
      </c>
      <c r="F2036" s="395">
        <v>99</v>
      </c>
      <c r="G2036" s="395">
        <v>99</v>
      </c>
      <c r="H2036" s="395">
        <v>99</v>
      </c>
      <c r="I2036" s="395">
        <v>99</v>
      </c>
      <c r="J2036" s="395">
        <v>106</v>
      </c>
      <c r="K2036" s="395">
        <v>999</v>
      </c>
      <c r="L2036" s="395"/>
      <c r="M2036" s="395">
        <v>99</v>
      </c>
      <c r="N2036" s="395">
        <v>99</v>
      </c>
      <c r="O2036" s="395">
        <v>99</v>
      </c>
      <c r="P2036" s="395">
        <v>99</v>
      </c>
      <c r="Q2036" s="395">
        <v>72</v>
      </c>
      <c r="R2036" s="395">
        <v>10696</v>
      </c>
      <c r="S2036" s="395">
        <v>10687</v>
      </c>
      <c r="T2036" s="395">
        <v>4.6577225130890065</v>
      </c>
      <c r="U2036" s="395">
        <v>60.315523533264702</v>
      </c>
      <c r="V2036" s="395">
        <v>95.095407072575782</v>
      </c>
      <c r="W2036" s="395">
        <v>87.707991017123518</v>
      </c>
      <c r="X2036" s="395">
        <v>0.39267015706806274</v>
      </c>
      <c r="Y2036" s="395">
        <v>0.78534031413612548</v>
      </c>
      <c r="Z2036" s="395">
        <v>0</v>
      </c>
      <c r="AA2036" s="395">
        <v>7.5466749347086717</v>
      </c>
      <c r="AB2036" s="395">
        <v>2.4359687073456633</v>
      </c>
      <c r="AC2036" s="395">
        <v>-32.814775014739496</v>
      </c>
      <c r="AD2036" s="395">
        <v>9.0818007370047749</v>
      </c>
      <c r="AE2036" s="395">
        <v>9.2264763538637773</v>
      </c>
      <c r="AF2036" s="395">
        <v>121</v>
      </c>
      <c r="AG2036" s="395">
        <v>0</v>
      </c>
      <c r="AH2036" s="395">
        <v>0</v>
      </c>
      <c r="AI2036" s="395">
        <v>33</v>
      </c>
      <c r="AJ2036" s="395">
        <v>353</v>
      </c>
      <c r="AK2036" s="395">
        <v>52</v>
      </c>
      <c r="AL2036" s="395">
        <v>296</v>
      </c>
      <c r="AM2036" s="395">
        <v>0</v>
      </c>
      <c r="AN2036" s="395">
        <v>211</v>
      </c>
      <c r="AO2036" s="395">
        <v>140</v>
      </c>
      <c r="AP2036" s="395">
        <v>31</v>
      </c>
    </row>
    <row r="2037" spans="1:42">
      <c r="A2037" s="395">
        <v>16</v>
      </c>
      <c r="B2037" s="395">
        <v>230</v>
      </c>
      <c r="C2037" s="395">
        <v>2023</v>
      </c>
      <c r="D2037" s="395">
        <v>2</v>
      </c>
      <c r="E2037" s="395">
        <v>99</v>
      </c>
      <c r="F2037" s="395">
        <v>99</v>
      </c>
      <c r="G2037" s="395">
        <v>99</v>
      </c>
      <c r="H2037" s="395">
        <v>99</v>
      </c>
      <c r="I2037" s="395">
        <v>99</v>
      </c>
      <c r="J2037" s="395">
        <v>106</v>
      </c>
      <c r="K2037" s="395">
        <v>999</v>
      </c>
      <c r="L2037" s="395"/>
      <c r="M2037" s="395">
        <v>99</v>
      </c>
      <c r="N2037" s="395">
        <v>99</v>
      </c>
      <c r="O2037" s="395">
        <v>99</v>
      </c>
      <c r="P2037" s="395">
        <v>99</v>
      </c>
      <c r="Q2037" s="395">
        <v>67</v>
      </c>
      <c r="R2037" s="395">
        <v>8229</v>
      </c>
      <c r="S2037" s="395">
        <v>8206</v>
      </c>
      <c r="T2037" s="395">
        <v>4.6246202454733281</v>
      </c>
      <c r="U2037" s="395">
        <v>60.341457470143794</v>
      </c>
      <c r="V2037" s="395">
        <v>94.680490373954044</v>
      </c>
      <c r="W2037" s="395">
        <v>87.210638557153501</v>
      </c>
      <c r="X2037" s="395">
        <v>0.49823793899623287</v>
      </c>
      <c r="Y2037" s="395">
        <v>0.99647587799246573</v>
      </c>
      <c r="Z2037" s="395">
        <v>0</v>
      </c>
      <c r="AA2037" s="395">
        <v>7.187487615127</v>
      </c>
      <c r="AB2037" s="395">
        <v>2.4252217893118</v>
      </c>
      <c r="AC2037" s="395">
        <v>-30.257027352522996</v>
      </c>
      <c r="AD2037" s="395">
        <v>6.9871109073309912</v>
      </c>
      <c r="AE2037" s="395">
        <v>7.0443654643976448</v>
      </c>
      <c r="AF2037" s="395">
        <v>123</v>
      </c>
      <c r="AG2037" s="395">
        <v>1</v>
      </c>
      <c r="AH2037" s="395">
        <v>0</v>
      </c>
      <c r="AI2037" s="395">
        <v>20</v>
      </c>
      <c r="AJ2037" s="395">
        <v>415</v>
      </c>
      <c r="AK2037" s="395">
        <v>99</v>
      </c>
      <c r="AL2037" s="395">
        <v>231</v>
      </c>
      <c r="AM2037" s="395">
        <v>1</v>
      </c>
      <c r="AN2037" s="395">
        <v>253</v>
      </c>
      <c r="AO2037" s="395">
        <v>126</v>
      </c>
      <c r="AP2037" s="395">
        <v>34</v>
      </c>
    </row>
    <row r="2038" spans="1:42">
      <c r="A2038" s="395">
        <v>16</v>
      </c>
      <c r="B2038" s="395">
        <v>231</v>
      </c>
      <c r="C2038" s="395">
        <v>2023</v>
      </c>
      <c r="D2038" s="395">
        <v>3</v>
      </c>
      <c r="E2038" s="395">
        <v>99</v>
      </c>
      <c r="F2038" s="395">
        <v>99</v>
      </c>
      <c r="G2038" s="395">
        <v>99</v>
      </c>
      <c r="H2038" s="395">
        <v>99</v>
      </c>
      <c r="I2038" s="395">
        <v>99</v>
      </c>
      <c r="J2038" s="395">
        <v>106</v>
      </c>
      <c r="K2038" s="395">
        <v>999</v>
      </c>
      <c r="L2038" s="395"/>
      <c r="M2038" s="395">
        <v>99</v>
      </c>
      <c r="N2038" s="395">
        <v>99</v>
      </c>
      <c r="O2038" s="395">
        <v>99</v>
      </c>
      <c r="P2038" s="395">
        <v>99</v>
      </c>
      <c r="Q2038" s="395">
        <v>75</v>
      </c>
      <c r="R2038" s="395">
        <v>9278</v>
      </c>
      <c r="S2038" s="395">
        <v>9264</v>
      </c>
      <c r="T2038" s="395">
        <v>4.3942660056046572</v>
      </c>
      <c r="U2038" s="395">
        <v>60.489313471502605</v>
      </c>
      <c r="V2038" s="395">
        <v>93.950124621784028</v>
      </c>
      <c r="W2038" s="395">
        <v>86.6286377374783</v>
      </c>
      <c r="X2038" s="395">
        <v>0.33412373356326797</v>
      </c>
      <c r="Y2038" s="395">
        <v>0.66824746712653593</v>
      </c>
      <c r="Z2038" s="395">
        <v>0</v>
      </c>
      <c r="AA2038" s="395">
        <v>7.1885236179459984</v>
      </c>
      <c r="AB2038" s="395">
        <v>2.4664620453002208</v>
      </c>
      <c r="AC2038" s="395">
        <v>-29.9247413521582</v>
      </c>
      <c r="AD2038" s="395">
        <v>7.8777998539575806</v>
      </c>
      <c r="AE2038" s="395">
        <v>7.8995241589329677</v>
      </c>
      <c r="AF2038" s="395">
        <v>103</v>
      </c>
      <c r="AG2038" s="395">
        <v>0</v>
      </c>
      <c r="AH2038" s="395">
        <v>0</v>
      </c>
      <c r="AI2038" s="395">
        <v>25</v>
      </c>
      <c r="AJ2038" s="395">
        <v>456</v>
      </c>
      <c r="AK2038" s="395">
        <v>160</v>
      </c>
      <c r="AL2038" s="395">
        <v>384</v>
      </c>
      <c r="AM2038" s="395">
        <v>0</v>
      </c>
      <c r="AN2038" s="395">
        <v>167</v>
      </c>
      <c r="AO2038" s="395">
        <v>76</v>
      </c>
      <c r="AP2038" s="395">
        <v>34</v>
      </c>
    </row>
    <row r="2039" spans="1:42">
      <c r="A2039" s="395">
        <v>16</v>
      </c>
      <c r="B2039" s="395">
        <v>232</v>
      </c>
      <c r="C2039" s="395">
        <v>2023</v>
      </c>
      <c r="D2039" s="395">
        <v>4</v>
      </c>
      <c r="E2039" s="395">
        <v>99</v>
      </c>
      <c r="F2039" s="395">
        <v>99</v>
      </c>
      <c r="G2039" s="395">
        <v>99</v>
      </c>
      <c r="H2039" s="395">
        <v>99</v>
      </c>
      <c r="I2039" s="395">
        <v>99</v>
      </c>
      <c r="J2039" s="395">
        <v>106</v>
      </c>
      <c r="K2039" s="395">
        <v>999</v>
      </c>
      <c r="L2039" s="395"/>
      <c r="M2039" s="395">
        <v>99</v>
      </c>
      <c r="N2039" s="395">
        <v>99</v>
      </c>
      <c r="O2039" s="395">
        <v>99</v>
      </c>
      <c r="P2039" s="395">
        <v>99</v>
      </c>
      <c r="Q2039" s="395">
        <v>70</v>
      </c>
      <c r="R2039" s="395">
        <v>9696</v>
      </c>
      <c r="S2039" s="395">
        <v>9685</v>
      </c>
      <c r="T2039" s="395">
        <v>4.2680486798679871</v>
      </c>
      <c r="U2039" s="395">
        <v>60.535570469798643</v>
      </c>
      <c r="V2039" s="395">
        <v>94.950955085183196</v>
      </c>
      <c r="W2039" s="395">
        <v>87.560371708827986</v>
      </c>
      <c r="X2039" s="395">
        <v>0.42285478547854782</v>
      </c>
      <c r="Y2039" s="395">
        <v>0.84570957095709565</v>
      </c>
      <c r="Z2039" s="395">
        <v>0</v>
      </c>
      <c r="AA2039" s="395">
        <v>6.7766265264658641</v>
      </c>
      <c r="AB2039" s="395">
        <v>2.4277903164537262</v>
      </c>
      <c r="AC2039" s="395">
        <v>-29.64635260935999</v>
      </c>
      <c r="AD2039" s="395">
        <v>8.2327168984665526</v>
      </c>
      <c r="AE2039" s="395">
        <v>8.3473403549952057</v>
      </c>
      <c r="AF2039" s="395">
        <v>93</v>
      </c>
      <c r="AG2039" s="395">
        <v>1</v>
      </c>
      <c r="AH2039" s="395">
        <v>0</v>
      </c>
      <c r="AI2039" s="395">
        <v>24</v>
      </c>
      <c r="AJ2039" s="395">
        <v>490</v>
      </c>
      <c r="AK2039" s="395">
        <v>62</v>
      </c>
      <c r="AL2039" s="395">
        <v>408</v>
      </c>
      <c r="AM2039" s="395">
        <v>0</v>
      </c>
      <c r="AN2039" s="395">
        <v>190</v>
      </c>
      <c r="AO2039" s="395">
        <v>102</v>
      </c>
      <c r="AP2039" s="395">
        <v>35</v>
      </c>
    </row>
    <row r="2040" spans="1:42">
      <c r="A2040" s="395">
        <v>16</v>
      </c>
      <c r="B2040" s="395">
        <v>233</v>
      </c>
      <c r="C2040" s="395">
        <v>2023</v>
      </c>
      <c r="D2040" s="395">
        <v>5</v>
      </c>
      <c r="E2040" s="395">
        <v>99</v>
      </c>
      <c r="F2040" s="395">
        <v>99</v>
      </c>
      <c r="G2040" s="395">
        <v>99</v>
      </c>
      <c r="H2040" s="395">
        <v>99</v>
      </c>
      <c r="I2040" s="395">
        <v>99</v>
      </c>
      <c r="J2040" s="395">
        <v>106</v>
      </c>
      <c r="K2040" s="395">
        <v>999</v>
      </c>
      <c r="L2040" s="395"/>
      <c r="M2040" s="395">
        <v>99</v>
      </c>
      <c r="N2040" s="395">
        <v>99</v>
      </c>
      <c r="O2040" s="395">
        <v>99</v>
      </c>
      <c r="P2040" s="395">
        <v>99</v>
      </c>
      <c r="Q2040" s="395">
        <v>73</v>
      </c>
      <c r="R2040" s="395">
        <v>9338</v>
      </c>
      <c r="S2040" s="395">
        <v>9325</v>
      </c>
      <c r="T2040" s="395">
        <v>4.4066181195116716</v>
      </c>
      <c r="U2040" s="395">
        <v>60.484718498659504</v>
      </c>
      <c r="V2040" s="395">
        <v>94.186668370710819</v>
      </c>
      <c r="W2040" s="395">
        <v>86.839067024128553</v>
      </c>
      <c r="X2040" s="395">
        <v>0.80316984364960353</v>
      </c>
      <c r="Y2040" s="395">
        <v>1.6063396872992071</v>
      </c>
      <c r="Z2040" s="395">
        <v>0</v>
      </c>
      <c r="AA2040" s="395">
        <v>6.5799870260996691</v>
      </c>
      <c r="AB2040" s="395">
        <v>2.4539309687880526</v>
      </c>
      <c r="AC2040" s="395">
        <v>-28.48243559131674</v>
      </c>
      <c r="AD2040" s="395">
        <v>7.9287448842698716</v>
      </c>
      <c r="AE2040" s="395">
        <v>7.970854646055245</v>
      </c>
      <c r="AF2040" s="395">
        <v>98</v>
      </c>
      <c r="AG2040" s="395">
        <v>0</v>
      </c>
      <c r="AH2040" s="395">
        <v>0</v>
      </c>
      <c r="AI2040" s="395">
        <v>23</v>
      </c>
      <c r="AJ2040" s="395">
        <v>383</v>
      </c>
      <c r="AK2040" s="395">
        <v>73</v>
      </c>
      <c r="AL2040" s="395">
        <v>367</v>
      </c>
      <c r="AM2040" s="395">
        <v>0</v>
      </c>
      <c r="AN2040" s="395">
        <v>156</v>
      </c>
      <c r="AO2040" s="395">
        <v>102</v>
      </c>
      <c r="AP2040" s="395">
        <v>37</v>
      </c>
    </row>
    <row r="2041" spans="1:42">
      <c r="A2041" s="395">
        <v>16</v>
      </c>
      <c r="B2041" s="395">
        <v>234</v>
      </c>
      <c r="C2041" s="395">
        <v>2023</v>
      </c>
      <c r="D2041" s="395">
        <v>6</v>
      </c>
      <c r="E2041" s="395">
        <v>99</v>
      </c>
      <c r="F2041" s="395">
        <v>99</v>
      </c>
      <c r="G2041" s="395">
        <v>99</v>
      </c>
      <c r="H2041" s="395">
        <v>99</v>
      </c>
      <c r="I2041" s="395">
        <v>99</v>
      </c>
      <c r="J2041" s="395">
        <v>106</v>
      </c>
      <c r="K2041" s="395">
        <v>999</v>
      </c>
      <c r="L2041" s="395"/>
      <c r="M2041" s="395">
        <v>99</v>
      </c>
      <c r="N2041" s="395">
        <v>99</v>
      </c>
      <c r="O2041" s="395">
        <v>99</v>
      </c>
      <c r="P2041" s="395">
        <v>99</v>
      </c>
      <c r="Q2041" s="395">
        <v>74</v>
      </c>
      <c r="R2041" s="395">
        <v>9275</v>
      </c>
      <c r="S2041" s="395">
        <v>9241</v>
      </c>
      <c r="T2041" s="395">
        <v>5.0432345013477091</v>
      </c>
      <c r="U2041" s="395">
        <v>60.169895033005105</v>
      </c>
      <c r="V2041" s="395">
        <v>94.751661978396484</v>
      </c>
      <c r="W2041" s="395">
        <v>87.17025213721449</v>
      </c>
      <c r="X2041" s="395">
        <v>0.88409703504043102</v>
      </c>
      <c r="Y2041" s="395">
        <v>1.768194070080862</v>
      </c>
      <c r="Z2041" s="395">
        <v>0</v>
      </c>
      <c r="AA2041" s="395">
        <v>6.8309263849632256</v>
      </c>
      <c r="AB2041" s="395">
        <v>2.5343706956313379</v>
      </c>
      <c r="AC2041" s="395">
        <v>-28.807460467621823</v>
      </c>
      <c r="AD2041" s="395">
        <v>7.8752526024419645</v>
      </c>
      <c r="AE2041" s="395">
        <v>7.9291780967113148</v>
      </c>
      <c r="AF2041" s="395">
        <v>84</v>
      </c>
      <c r="AG2041" s="395">
        <v>0</v>
      </c>
      <c r="AH2041" s="395">
        <v>0</v>
      </c>
      <c r="AI2041" s="395">
        <v>22</v>
      </c>
      <c r="AJ2041" s="395">
        <v>388</v>
      </c>
      <c r="AK2041" s="395">
        <v>37</v>
      </c>
      <c r="AL2041" s="395">
        <v>297</v>
      </c>
      <c r="AM2041" s="395">
        <v>0</v>
      </c>
      <c r="AN2041" s="395">
        <v>183</v>
      </c>
      <c r="AO2041" s="395">
        <v>82</v>
      </c>
      <c r="AP2041" s="395">
        <v>35</v>
      </c>
    </row>
    <row r="2042" spans="1:42">
      <c r="A2042" s="395">
        <v>16</v>
      </c>
      <c r="B2042" s="395">
        <v>235</v>
      </c>
      <c r="C2042" s="395">
        <v>2023</v>
      </c>
      <c r="D2042" s="395">
        <v>7</v>
      </c>
      <c r="E2042" s="395">
        <v>99</v>
      </c>
      <c r="F2042" s="395">
        <v>99</v>
      </c>
      <c r="G2042" s="395">
        <v>99</v>
      </c>
      <c r="H2042" s="395">
        <v>99</v>
      </c>
      <c r="I2042" s="395">
        <v>99</v>
      </c>
      <c r="J2042" s="395">
        <v>106</v>
      </c>
      <c r="K2042" s="395">
        <v>999</v>
      </c>
      <c r="L2042" s="395"/>
      <c r="M2042" s="395">
        <v>99</v>
      </c>
      <c r="N2042" s="395">
        <v>99</v>
      </c>
      <c r="O2042" s="395">
        <v>99</v>
      </c>
      <c r="P2042" s="395">
        <v>99</v>
      </c>
      <c r="Q2042" s="395">
        <v>71</v>
      </c>
      <c r="R2042" s="395">
        <v>10188</v>
      </c>
      <c r="S2042" s="395">
        <v>10168</v>
      </c>
      <c r="T2042" s="395">
        <v>4.9785041224970552</v>
      </c>
      <c r="U2042" s="395">
        <v>60.156569630212402</v>
      </c>
      <c r="V2042" s="395">
        <v>93.120888680141221</v>
      </c>
      <c r="W2042" s="395">
        <v>85.801740755310689</v>
      </c>
      <c r="X2042" s="395">
        <v>8.8339222614840993E-2</v>
      </c>
      <c r="Y2042" s="395">
        <v>0.17667844522968199</v>
      </c>
      <c r="Z2042" s="395">
        <v>0</v>
      </c>
      <c r="AA2042" s="395">
        <v>7.1327577556734196</v>
      </c>
      <c r="AB2042" s="395">
        <v>2.4793946501725705</v>
      </c>
      <c r="AC2042" s="395">
        <v>-27.188463397867579</v>
      </c>
      <c r="AD2042" s="395">
        <v>8.6504661470273589</v>
      </c>
      <c r="AE2042" s="395">
        <v>8.5876144225035755</v>
      </c>
      <c r="AF2042" s="395">
        <v>102</v>
      </c>
      <c r="AG2042" s="395">
        <v>0</v>
      </c>
      <c r="AH2042" s="395">
        <v>0</v>
      </c>
      <c r="AI2042" s="395">
        <v>15</v>
      </c>
      <c r="AJ2042" s="395">
        <v>811</v>
      </c>
      <c r="AK2042" s="395">
        <v>110</v>
      </c>
      <c r="AL2042" s="395">
        <v>537</v>
      </c>
      <c r="AM2042" s="395">
        <v>0</v>
      </c>
      <c r="AN2042" s="395">
        <v>219</v>
      </c>
      <c r="AO2042" s="395">
        <v>62</v>
      </c>
      <c r="AP2042" s="395">
        <v>35</v>
      </c>
    </row>
    <row r="2043" spans="1:42">
      <c r="A2043" s="395">
        <v>16</v>
      </c>
      <c r="B2043" s="395">
        <v>236</v>
      </c>
      <c r="C2043" s="395">
        <v>2023</v>
      </c>
      <c r="D2043" s="395">
        <v>8</v>
      </c>
      <c r="E2043" s="395">
        <v>99</v>
      </c>
      <c r="F2043" s="395">
        <v>99</v>
      </c>
      <c r="G2043" s="395">
        <v>99</v>
      </c>
      <c r="H2043" s="395">
        <v>99</v>
      </c>
      <c r="I2043" s="395">
        <v>99</v>
      </c>
      <c r="J2043" s="395">
        <v>106</v>
      </c>
      <c r="K2043" s="395">
        <v>999</v>
      </c>
      <c r="L2043" s="395"/>
      <c r="M2043" s="395">
        <v>99</v>
      </c>
      <c r="N2043" s="395">
        <v>99</v>
      </c>
      <c r="O2043" s="395">
        <v>99</v>
      </c>
      <c r="P2043" s="395">
        <v>99</v>
      </c>
      <c r="Q2043" s="395">
        <v>73</v>
      </c>
      <c r="R2043" s="395">
        <v>10054</v>
      </c>
      <c r="S2043" s="395">
        <v>10032</v>
      </c>
      <c r="T2043" s="395">
        <v>4.6843047543266358</v>
      </c>
      <c r="U2043" s="395">
        <v>60.30631977671451</v>
      </c>
      <c r="V2043" s="395">
        <v>93.046865415286589</v>
      </c>
      <c r="W2043" s="395">
        <v>85.721092503987549</v>
      </c>
      <c r="X2043" s="395">
        <v>0.25860354087925203</v>
      </c>
      <c r="Y2043" s="395">
        <v>0.51720708175850405</v>
      </c>
      <c r="Z2043" s="395">
        <v>0</v>
      </c>
      <c r="AA2043" s="395">
        <v>7.0374455334108736</v>
      </c>
      <c r="AB2043" s="395">
        <v>2.5161297708463821</v>
      </c>
      <c r="AC2043" s="395">
        <v>-29.146494142110239</v>
      </c>
      <c r="AD2043" s="395">
        <v>8.5366889126632355</v>
      </c>
      <c r="AE2043" s="395">
        <v>8.4647886902484135</v>
      </c>
      <c r="AF2043" s="395">
        <v>88</v>
      </c>
      <c r="AG2043" s="395">
        <v>1</v>
      </c>
      <c r="AH2043" s="395">
        <v>0</v>
      </c>
      <c r="AI2043" s="395">
        <v>17</v>
      </c>
      <c r="AJ2043" s="395">
        <v>414</v>
      </c>
      <c r="AK2043" s="395">
        <v>146</v>
      </c>
      <c r="AL2043" s="395">
        <v>561</v>
      </c>
      <c r="AM2043" s="395">
        <v>0</v>
      </c>
      <c r="AN2043" s="395">
        <v>178</v>
      </c>
      <c r="AO2043" s="395">
        <v>73</v>
      </c>
      <c r="AP2043" s="395">
        <v>34</v>
      </c>
    </row>
    <row r="2044" spans="1:42">
      <c r="A2044" s="395">
        <v>16</v>
      </c>
      <c r="B2044" s="395">
        <v>237</v>
      </c>
      <c r="C2044" s="395">
        <v>2023</v>
      </c>
      <c r="D2044" s="395">
        <v>9</v>
      </c>
      <c r="E2044" s="395">
        <v>99</v>
      </c>
      <c r="F2044" s="395">
        <v>99</v>
      </c>
      <c r="G2044" s="395">
        <v>99</v>
      </c>
      <c r="H2044" s="395">
        <v>99</v>
      </c>
      <c r="I2044" s="395">
        <v>99</v>
      </c>
      <c r="J2044" s="395">
        <v>106</v>
      </c>
      <c r="K2044" s="395">
        <v>999</v>
      </c>
      <c r="L2044" s="395"/>
      <c r="M2044" s="395">
        <v>99</v>
      </c>
      <c r="N2044" s="395">
        <v>99</v>
      </c>
      <c r="O2044" s="395">
        <v>99</v>
      </c>
      <c r="P2044" s="395">
        <v>99</v>
      </c>
      <c r="Q2044" s="395">
        <v>76</v>
      </c>
      <c r="R2044" s="395">
        <v>9203</v>
      </c>
      <c r="S2044" s="395">
        <v>9183</v>
      </c>
      <c r="T2044" s="395">
        <v>4.5755731826578279</v>
      </c>
      <c r="U2044" s="395">
        <v>60.370793858216295</v>
      </c>
      <c r="V2044" s="395">
        <v>92.196813344739823</v>
      </c>
      <c r="W2044" s="395">
        <v>84.934454971142486</v>
      </c>
      <c r="X2044" s="395">
        <v>4.3464087797457349E-2</v>
      </c>
      <c r="Y2044" s="395">
        <v>8.6928175594914697E-2</v>
      </c>
      <c r="Z2044" s="395">
        <v>0</v>
      </c>
      <c r="AA2044" s="395">
        <v>7.572523927817552</v>
      </c>
      <c r="AB2044" s="395">
        <v>2.3980110572481097</v>
      </c>
      <c r="AC2044" s="395">
        <v>-29.962640066062686</v>
      </c>
      <c r="AD2044" s="395">
        <v>7.8141185660672132</v>
      </c>
      <c r="AE2044" s="395">
        <v>7.6773155073459485</v>
      </c>
      <c r="AF2044" s="395">
        <v>104</v>
      </c>
      <c r="AG2044" s="395">
        <v>0</v>
      </c>
      <c r="AH2044" s="395">
        <v>0</v>
      </c>
      <c r="AI2044" s="395">
        <v>13</v>
      </c>
      <c r="AJ2044" s="395">
        <v>310</v>
      </c>
      <c r="AK2044" s="395">
        <v>91</v>
      </c>
      <c r="AL2044" s="395">
        <v>763</v>
      </c>
      <c r="AM2044" s="395">
        <v>1</v>
      </c>
      <c r="AN2044" s="395">
        <v>210</v>
      </c>
      <c r="AO2044" s="395">
        <v>69</v>
      </c>
      <c r="AP2044" s="395">
        <v>37</v>
      </c>
    </row>
    <row r="2045" spans="1:42">
      <c r="A2045" s="395">
        <v>16</v>
      </c>
      <c r="B2045" s="395">
        <v>238</v>
      </c>
      <c r="C2045" s="395">
        <v>2023</v>
      </c>
      <c r="D2045" s="395">
        <v>10</v>
      </c>
      <c r="E2045" s="395">
        <v>99</v>
      </c>
      <c r="F2045" s="395">
        <v>99</v>
      </c>
      <c r="G2045" s="395">
        <v>99</v>
      </c>
      <c r="H2045" s="395">
        <v>99</v>
      </c>
      <c r="I2045" s="395">
        <v>99</v>
      </c>
      <c r="J2045" s="395">
        <v>106</v>
      </c>
      <c r="K2045" s="395">
        <v>999</v>
      </c>
      <c r="L2045" s="395"/>
      <c r="M2045" s="395">
        <v>99</v>
      </c>
      <c r="N2045" s="395">
        <v>99</v>
      </c>
      <c r="O2045" s="395">
        <v>99</v>
      </c>
      <c r="P2045" s="395">
        <v>99</v>
      </c>
      <c r="Q2045" s="395">
        <v>73</v>
      </c>
      <c r="R2045" s="395">
        <v>11146</v>
      </c>
      <c r="S2045" s="395">
        <v>11126</v>
      </c>
      <c r="T2045" s="395">
        <v>5.4224834021173507</v>
      </c>
      <c r="U2045" s="395">
        <v>59.973395649829207</v>
      </c>
      <c r="V2045" s="395">
        <v>92.82575108834105</v>
      </c>
      <c r="W2045" s="395">
        <v>85.535376595362322</v>
      </c>
      <c r="X2045" s="395">
        <v>0.25121119684191645</v>
      </c>
      <c r="Y2045" s="395">
        <v>0.5024223936838329</v>
      </c>
      <c r="Z2045" s="395">
        <v>0</v>
      </c>
      <c r="AA2045" s="395">
        <v>7.2779991478091421</v>
      </c>
      <c r="AB2045" s="395">
        <v>2.4796878429957672</v>
      </c>
      <c r="AC2045" s="395">
        <v>-28.191019431544046</v>
      </c>
      <c r="AD2045" s="395">
        <v>9.4638884643469687</v>
      </c>
      <c r="AE2045" s="395">
        <v>9.3675436971828123</v>
      </c>
      <c r="AF2045" s="395">
        <v>112</v>
      </c>
      <c r="AG2045" s="395">
        <v>0</v>
      </c>
      <c r="AH2045" s="395">
        <v>0</v>
      </c>
      <c r="AI2045" s="395">
        <v>20</v>
      </c>
      <c r="AJ2045" s="395">
        <v>338</v>
      </c>
      <c r="AK2045" s="395">
        <v>255</v>
      </c>
      <c r="AL2045" s="395">
        <v>670</v>
      </c>
      <c r="AM2045" s="395">
        <v>1</v>
      </c>
      <c r="AN2045" s="395">
        <v>220</v>
      </c>
      <c r="AO2045" s="395">
        <v>115</v>
      </c>
      <c r="AP2045" s="395">
        <v>35</v>
      </c>
    </row>
    <row r="2046" spans="1:42">
      <c r="A2046" s="395">
        <v>16</v>
      </c>
      <c r="B2046" s="395">
        <v>239</v>
      </c>
      <c r="C2046" s="395">
        <v>2023</v>
      </c>
      <c r="D2046" s="395">
        <v>11</v>
      </c>
      <c r="E2046" s="395">
        <v>99</v>
      </c>
      <c r="F2046" s="395">
        <v>99</v>
      </c>
      <c r="G2046" s="395">
        <v>99</v>
      </c>
      <c r="H2046" s="395">
        <v>99</v>
      </c>
      <c r="I2046" s="395">
        <v>99</v>
      </c>
      <c r="J2046" s="395">
        <v>106</v>
      </c>
      <c r="K2046" s="395">
        <v>999</v>
      </c>
      <c r="L2046" s="395"/>
      <c r="M2046" s="395">
        <v>99</v>
      </c>
      <c r="N2046" s="395">
        <v>99</v>
      </c>
      <c r="O2046" s="395">
        <v>99</v>
      </c>
      <c r="P2046" s="395">
        <v>99</v>
      </c>
      <c r="Q2046" s="395">
        <v>84</v>
      </c>
      <c r="R2046" s="395">
        <v>11112</v>
      </c>
      <c r="S2046" s="395">
        <v>11091</v>
      </c>
      <c r="T2046" s="395">
        <v>4.4187365010799127</v>
      </c>
      <c r="U2046" s="395">
        <v>60.460102786042739</v>
      </c>
      <c r="V2046" s="395">
        <v>93.819097072744228</v>
      </c>
      <c r="W2046" s="395">
        <v>86.432107113876086</v>
      </c>
      <c r="X2046" s="395">
        <v>0.5039596832253419</v>
      </c>
      <c r="Y2046" s="395">
        <v>1.0079193664506838</v>
      </c>
      <c r="Z2046" s="395">
        <v>0</v>
      </c>
      <c r="AA2046" s="395">
        <v>7.8979326335622879</v>
      </c>
      <c r="AB2046" s="395">
        <v>2.4607109382077876</v>
      </c>
      <c r="AC2046" s="395">
        <v>-33.791740002239727</v>
      </c>
      <c r="AD2046" s="395">
        <v>9.4350196138366709</v>
      </c>
      <c r="AE2046" s="395">
        <v>9.4359733626017981</v>
      </c>
      <c r="AF2046" s="395">
        <v>88</v>
      </c>
      <c r="AG2046" s="395">
        <v>0</v>
      </c>
      <c r="AH2046" s="395">
        <v>0</v>
      </c>
      <c r="AI2046" s="395">
        <v>28</v>
      </c>
      <c r="AJ2046" s="395">
        <v>313</v>
      </c>
      <c r="AK2046" s="395">
        <v>139</v>
      </c>
      <c r="AL2046" s="395">
        <v>553</v>
      </c>
      <c r="AM2046" s="395">
        <v>1</v>
      </c>
      <c r="AN2046" s="395">
        <v>169</v>
      </c>
      <c r="AO2046" s="395">
        <v>89</v>
      </c>
      <c r="AP2046" s="395">
        <v>41</v>
      </c>
    </row>
    <row r="2047" spans="1:42">
      <c r="A2047" s="395">
        <v>16</v>
      </c>
      <c r="B2047" s="395">
        <v>240</v>
      </c>
      <c r="C2047" s="395">
        <v>2023</v>
      </c>
      <c r="D2047" s="395">
        <v>12</v>
      </c>
      <c r="E2047" s="395">
        <v>99</v>
      </c>
      <c r="F2047" s="395">
        <v>99</v>
      </c>
      <c r="G2047" s="395">
        <v>99</v>
      </c>
      <c r="H2047" s="395">
        <v>99</v>
      </c>
      <c r="I2047" s="395">
        <v>99</v>
      </c>
      <c r="J2047" s="395">
        <v>106</v>
      </c>
      <c r="K2047" s="395">
        <v>999</v>
      </c>
      <c r="L2047" s="395"/>
      <c r="M2047" s="395">
        <v>99</v>
      </c>
      <c r="N2047" s="395">
        <v>99</v>
      </c>
      <c r="O2047" s="395">
        <v>99</v>
      </c>
      <c r="P2047" s="395">
        <v>99</v>
      </c>
      <c r="Q2047" s="395">
        <v>83</v>
      </c>
      <c r="R2047" s="395">
        <v>9559</v>
      </c>
      <c r="S2047" s="395">
        <v>9541</v>
      </c>
      <c r="T2047" s="395">
        <v>4.3079820064860348</v>
      </c>
      <c r="U2047" s="395">
        <v>60.500157216224721</v>
      </c>
      <c r="V2047" s="395">
        <v>93.025322770189518</v>
      </c>
      <c r="W2047" s="395">
        <v>85.705460643538629</v>
      </c>
      <c r="X2047" s="395">
        <v>8.3690762632074478E-2</v>
      </c>
      <c r="Y2047" s="395">
        <v>0.16738152526414896</v>
      </c>
      <c r="Z2047" s="395">
        <v>0</v>
      </c>
      <c r="AA2047" s="395">
        <v>7.09816716475836</v>
      </c>
      <c r="AB2047" s="395">
        <v>2.4616809610904022</v>
      </c>
      <c r="AC2047" s="395">
        <v>-31.341507364807796</v>
      </c>
      <c r="AD2047" s="395">
        <v>8.1163924125868228</v>
      </c>
      <c r="AE2047" s="395">
        <v>8.0490252451612854</v>
      </c>
      <c r="AF2047" s="395">
        <v>108</v>
      </c>
      <c r="AG2047" s="395">
        <v>0</v>
      </c>
      <c r="AH2047" s="395">
        <v>0</v>
      </c>
      <c r="AI2047" s="395">
        <v>43</v>
      </c>
      <c r="AJ2047" s="395">
        <v>433</v>
      </c>
      <c r="AK2047" s="395">
        <v>151</v>
      </c>
      <c r="AL2047" s="395">
        <v>709</v>
      </c>
      <c r="AM2047" s="395">
        <v>1</v>
      </c>
      <c r="AN2047" s="395">
        <v>210</v>
      </c>
      <c r="AO2047" s="395">
        <v>72</v>
      </c>
      <c r="AP2047" s="395">
        <v>40</v>
      </c>
    </row>
    <row r="2048" spans="1:42">
      <c r="A2048" s="395">
        <v>16</v>
      </c>
      <c r="B2048" s="395">
        <v>241</v>
      </c>
      <c r="C2048" s="395">
        <v>2023</v>
      </c>
      <c r="D2048" s="395">
        <v>1</v>
      </c>
      <c r="E2048" s="395">
        <v>99</v>
      </c>
      <c r="F2048" s="395">
        <v>99</v>
      </c>
      <c r="G2048" s="395">
        <v>99</v>
      </c>
      <c r="H2048" s="395">
        <v>99</v>
      </c>
      <c r="I2048" s="395">
        <v>99</v>
      </c>
      <c r="J2048" s="395">
        <v>109</v>
      </c>
      <c r="K2048" s="395">
        <v>999</v>
      </c>
      <c r="L2048" s="395"/>
      <c r="M2048" s="395">
        <v>99</v>
      </c>
      <c r="N2048" s="395">
        <v>99</v>
      </c>
      <c r="O2048" s="395">
        <v>99</v>
      </c>
      <c r="P2048" s="395">
        <v>99</v>
      </c>
      <c r="Q2048" s="395">
        <v>259</v>
      </c>
      <c r="R2048" s="395">
        <v>31361</v>
      </c>
      <c r="S2048" s="395">
        <v>31226</v>
      </c>
      <c r="T2048" s="395">
        <v>4.4583718631421192</v>
      </c>
      <c r="U2048" s="395">
        <v>60.442291680010243</v>
      </c>
      <c r="V2048" s="395">
        <v>93.282374558134919</v>
      </c>
      <c r="W2048" s="395">
        <v>85.824700570037749</v>
      </c>
      <c r="X2048" s="395">
        <v>3.9571442237173553</v>
      </c>
      <c r="Y2048" s="395">
        <v>7.9142884474347106</v>
      </c>
      <c r="Z2048" s="395">
        <v>0</v>
      </c>
      <c r="AA2048" s="395">
        <v>9.903321361284668</v>
      </c>
      <c r="AB2048" s="395">
        <v>2.7117462727074795</v>
      </c>
      <c r="AC2048" s="395">
        <v>-22.622345211915153</v>
      </c>
      <c r="AD2048" s="395">
        <v>8.6574003781970745</v>
      </c>
      <c r="AE2048" s="395">
        <v>8.8399262419108418</v>
      </c>
      <c r="AF2048" s="395">
        <v>774</v>
      </c>
      <c r="AG2048" s="395">
        <v>0</v>
      </c>
      <c r="AH2048" s="395">
        <v>0</v>
      </c>
      <c r="AI2048" s="395">
        <v>246</v>
      </c>
      <c r="AJ2048" s="395">
        <v>1134</v>
      </c>
      <c r="AK2048" s="395">
        <v>284</v>
      </c>
      <c r="AL2048" s="395">
        <v>1023</v>
      </c>
      <c r="AM2048" s="395">
        <v>3</v>
      </c>
      <c r="AN2048" s="395">
        <v>468</v>
      </c>
      <c r="AO2048" s="395">
        <v>325</v>
      </c>
      <c r="AP2048" s="395">
        <v>155</v>
      </c>
    </row>
    <row r="2049" spans="1:42">
      <c r="A2049" s="395">
        <v>16</v>
      </c>
      <c r="B2049" s="395">
        <v>242</v>
      </c>
      <c r="C2049" s="395">
        <v>2023</v>
      </c>
      <c r="D2049" s="395">
        <v>2</v>
      </c>
      <c r="E2049" s="395">
        <v>99</v>
      </c>
      <c r="F2049" s="395">
        <v>99</v>
      </c>
      <c r="G2049" s="395">
        <v>99</v>
      </c>
      <c r="H2049" s="395">
        <v>99</v>
      </c>
      <c r="I2049" s="395">
        <v>99</v>
      </c>
      <c r="J2049" s="395">
        <v>109</v>
      </c>
      <c r="K2049" s="395">
        <v>999</v>
      </c>
      <c r="L2049" s="395"/>
      <c r="M2049" s="395">
        <v>99</v>
      </c>
      <c r="N2049" s="395">
        <v>99</v>
      </c>
      <c r="O2049" s="395">
        <v>99</v>
      </c>
      <c r="P2049" s="395">
        <v>99</v>
      </c>
      <c r="Q2049" s="395">
        <v>234</v>
      </c>
      <c r="R2049" s="395">
        <v>26351</v>
      </c>
      <c r="S2049" s="395">
        <v>26265</v>
      </c>
      <c r="T2049" s="395">
        <v>4.5271147205039677</v>
      </c>
      <c r="U2049" s="395">
        <v>60.424900057110221</v>
      </c>
      <c r="V2049" s="395">
        <v>92.289257812540228</v>
      </c>
      <c r="W2049" s="395">
        <v>85.002901199314508</v>
      </c>
      <c r="X2049" s="395">
        <v>3.5330727486622902</v>
      </c>
      <c r="Y2049" s="395">
        <v>7.0661454973245803</v>
      </c>
      <c r="Z2049" s="395">
        <v>0</v>
      </c>
      <c r="AA2049" s="395">
        <v>8.5960890946065245</v>
      </c>
      <c r="AB2049" s="395">
        <v>2.6902543928723355</v>
      </c>
      <c r="AC2049" s="395">
        <v>-20.798450185933756</v>
      </c>
      <c r="AD2049" s="395">
        <v>7.2743585142652094</v>
      </c>
      <c r="AE2049" s="395">
        <v>7.3642944187910748</v>
      </c>
      <c r="AF2049" s="395">
        <v>551</v>
      </c>
      <c r="AG2049" s="395">
        <v>0</v>
      </c>
      <c r="AH2049" s="395">
        <v>0</v>
      </c>
      <c r="AI2049" s="395">
        <v>162</v>
      </c>
      <c r="AJ2049" s="395">
        <v>1226</v>
      </c>
      <c r="AK2049" s="395">
        <v>353</v>
      </c>
      <c r="AL2049" s="395">
        <v>580</v>
      </c>
      <c r="AM2049" s="395">
        <v>0</v>
      </c>
      <c r="AN2049" s="395">
        <v>453</v>
      </c>
      <c r="AO2049" s="395">
        <v>300</v>
      </c>
      <c r="AP2049" s="395">
        <v>131</v>
      </c>
    </row>
    <row r="2050" spans="1:42">
      <c r="A2050" s="395">
        <v>16</v>
      </c>
      <c r="B2050" s="395">
        <v>243</v>
      </c>
      <c r="C2050" s="395">
        <v>2023</v>
      </c>
      <c r="D2050" s="395">
        <v>3</v>
      </c>
      <c r="E2050" s="395">
        <v>99</v>
      </c>
      <c r="F2050" s="395">
        <v>99</v>
      </c>
      <c r="G2050" s="395">
        <v>99</v>
      </c>
      <c r="H2050" s="395">
        <v>99</v>
      </c>
      <c r="I2050" s="395">
        <v>99</v>
      </c>
      <c r="J2050" s="395">
        <v>109</v>
      </c>
      <c r="K2050" s="395">
        <v>999</v>
      </c>
      <c r="L2050" s="395"/>
      <c r="M2050" s="395">
        <v>99</v>
      </c>
      <c r="N2050" s="395">
        <v>99</v>
      </c>
      <c r="O2050" s="395">
        <v>99</v>
      </c>
      <c r="P2050" s="395">
        <v>99</v>
      </c>
      <c r="Q2050" s="395">
        <v>257</v>
      </c>
      <c r="R2050" s="395">
        <v>33335</v>
      </c>
      <c r="S2050" s="395">
        <v>33258</v>
      </c>
      <c r="T2050" s="395">
        <v>4.336463176841157</v>
      </c>
      <c r="U2050" s="395">
        <v>60.514011666366002</v>
      </c>
      <c r="V2050" s="395">
        <v>91.441282433728006</v>
      </c>
      <c r="W2050" s="395">
        <v>84.258449094954997</v>
      </c>
      <c r="X2050" s="395">
        <v>3.1948402579870998</v>
      </c>
      <c r="Y2050" s="395">
        <v>6.3896805159741996</v>
      </c>
      <c r="Z2050" s="395">
        <v>0</v>
      </c>
      <c r="AA2050" s="395">
        <v>8.9588066959517505</v>
      </c>
      <c r="AB2050" s="395">
        <v>2.6510984755702873</v>
      </c>
      <c r="AC2050" s="395">
        <v>-21.631645920207404</v>
      </c>
      <c r="AD2050" s="395">
        <v>9.202335435961853</v>
      </c>
      <c r="AE2050" s="395">
        <v>9.2433538556772952</v>
      </c>
      <c r="AF2050" s="395">
        <v>646</v>
      </c>
      <c r="AG2050" s="395">
        <v>0</v>
      </c>
      <c r="AH2050" s="395">
        <v>0</v>
      </c>
      <c r="AI2050" s="395">
        <v>192</v>
      </c>
      <c r="AJ2050" s="395">
        <v>1366</v>
      </c>
      <c r="AK2050" s="395">
        <v>398</v>
      </c>
      <c r="AL2050" s="395">
        <v>706</v>
      </c>
      <c r="AM2050" s="395">
        <v>4</v>
      </c>
      <c r="AN2050" s="395">
        <v>348</v>
      </c>
      <c r="AO2050" s="395">
        <v>238</v>
      </c>
      <c r="AP2050" s="395">
        <v>146</v>
      </c>
    </row>
    <row r="2051" spans="1:42">
      <c r="A2051" s="395">
        <v>16</v>
      </c>
      <c r="B2051" s="395">
        <v>244</v>
      </c>
      <c r="C2051" s="395">
        <v>2023</v>
      </c>
      <c r="D2051" s="395">
        <v>4</v>
      </c>
      <c r="E2051" s="395">
        <v>99</v>
      </c>
      <c r="F2051" s="395">
        <v>99</v>
      </c>
      <c r="G2051" s="395">
        <v>99</v>
      </c>
      <c r="H2051" s="395">
        <v>99</v>
      </c>
      <c r="I2051" s="395">
        <v>99</v>
      </c>
      <c r="J2051" s="395">
        <v>109</v>
      </c>
      <c r="K2051" s="395">
        <v>999</v>
      </c>
      <c r="L2051" s="395"/>
      <c r="M2051" s="395">
        <v>99</v>
      </c>
      <c r="N2051" s="395">
        <v>99</v>
      </c>
      <c r="O2051" s="395">
        <v>99</v>
      </c>
      <c r="P2051" s="395">
        <v>99</v>
      </c>
      <c r="Q2051" s="395">
        <v>223</v>
      </c>
      <c r="R2051" s="395">
        <v>25201</v>
      </c>
      <c r="S2051" s="395">
        <v>25119</v>
      </c>
      <c r="T2051" s="395">
        <v>4.7020356335066076</v>
      </c>
      <c r="U2051" s="395">
        <v>60.34471913690831</v>
      </c>
      <c r="V2051" s="395">
        <v>93.275958765636318</v>
      </c>
      <c r="W2051" s="395">
        <v>85.896413073768997</v>
      </c>
      <c r="X2051" s="395">
        <v>3.6268402047537802</v>
      </c>
      <c r="Y2051" s="395">
        <v>7.2536804095075604</v>
      </c>
      <c r="Z2051" s="395">
        <v>0</v>
      </c>
      <c r="AA2051" s="395">
        <v>9.2973316646529849</v>
      </c>
      <c r="AB2051" s="395">
        <v>2.7740535509911255</v>
      </c>
      <c r="AC2051" s="395">
        <v>-22.082719122012652</v>
      </c>
      <c r="AD2051" s="395">
        <v>6.9568938149594892</v>
      </c>
      <c r="AE2051" s="395">
        <v>7.1170065193036143</v>
      </c>
      <c r="AF2051" s="395">
        <v>445</v>
      </c>
      <c r="AG2051" s="395">
        <v>0</v>
      </c>
      <c r="AH2051" s="395">
        <v>0</v>
      </c>
      <c r="AI2051" s="395">
        <v>142</v>
      </c>
      <c r="AJ2051" s="395">
        <v>917</v>
      </c>
      <c r="AK2051" s="395">
        <v>142</v>
      </c>
      <c r="AL2051" s="395">
        <v>497</v>
      </c>
      <c r="AM2051" s="395">
        <v>4</v>
      </c>
      <c r="AN2051" s="395">
        <v>220</v>
      </c>
      <c r="AO2051" s="395">
        <v>233</v>
      </c>
      <c r="AP2051" s="395">
        <v>141</v>
      </c>
    </row>
    <row r="2052" spans="1:42">
      <c r="A2052" s="395">
        <v>16</v>
      </c>
      <c r="B2052" s="395">
        <v>245</v>
      </c>
      <c r="C2052" s="395">
        <v>2023</v>
      </c>
      <c r="D2052" s="395">
        <v>5</v>
      </c>
      <c r="E2052" s="395">
        <v>99</v>
      </c>
      <c r="F2052" s="395">
        <v>99</v>
      </c>
      <c r="G2052" s="395">
        <v>99</v>
      </c>
      <c r="H2052" s="395">
        <v>99</v>
      </c>
      <c r="I2052" s="395">
        <v>99</v>
      </c>
      <c r="J2052" s="395">
        <v>109</v>
      </c>
      <c r="K2052" s="395">
        <v>999</v>
      </c>
      <c r="L2052" s="395"/>
      <c r="M2052" s="395">
        <v>99</v>
      </c>
      <c r="N2052" s="395">
        <v>99</v>
      </c>
      <c r="O2052" s="395">
        <v>99</v>
      </c>
      <c r="P2052" s="395">
        <v>99</v>
      </c>
      <c r="Q2052" s="395">
        <v>245</v>
      </c>
      <c r="R2052" s="395">
        <v>30020</v>
      </c>
      <c r="S2052" s="395">
        <v>29924</v>
      </c>
      <c r="T2052" s="395">
        <v>4.511092604930047</v>
      </c>
      <c r="U2052" s="395">
        <v>60.466180991846002</v>
      </c>
      <c r="V2052" s="395">
        <v>92.682821037563428</v>
      </c>
      <c r="W2052" s="395">
        <v>85.343543643897519</v>
      </c>
      <c r="X2052" s="395">
        <v>2.6382411725516319</v>
      </c>
      <c r="Y2052" s="395">
        <v>5.2764823451032639</v>
      </c>
      <c r="Z2052" s="395">
        <v>0</v>
      </c>
      <c r="AA2052" s="395">
        <v>9.2230541252457208</v>
      </c>
      <c r="AB2052" s="395">
        <v>2.7602161960365126</v>
      </c>
      <c r="AC2052" s="395">
        <v>-19.196167052739796</v>
      </c>
      <c r="AD2052" s="395">
        <v>8.2872089331805796</v>
      </c>
      <c r="AE2052" s="395">
        <v>8.4238438308892185</v>
      </c>
      <c r="AF2052" s="395">
        <v>552</v>
      </c>
      <c r="AG2052" s="395">
        <v>0</v>
      </c>
      <c r="AH2052" s="395">
        <v>0</v>
      </c>
      <c r="AI2052" s="395">
        <v>132</v>
      </c>
      <c r="AJ2052" s="395">
        <v>1385</v>
      </c>
      <c r="AK2052" s="395">
        <v>264</v>
      </c>
      <c r="AL2052" s="395">
        <v>944</v>
      </c>
      <c r="AM2052" s="395">
        <v>3</v>
      </c>
      <c r="AN2052" s="395">
        <v>195</v>
      </c>
      <c r="AO2052" s="395">
        <v>255</v>
      </c>
      <c r="AP2052" s="395">
        <v>135</v>
      </c>
    </row>
    <row r="2053" spans="1:42">
      <c r="A2053" s="395">
        <v>16</v>
      </c>
      <c r="B2053" s="395">
        <v>246</v>
      </c>
      <c r="C2053" s="395">
        <v>2023</v>
      </c>
      <c r="D2053" s="395">
        <v>6</v>
      </c>
      <c r="E2053" s="395">
        <v>99</v>
      </c>
      <c r="F2053" s="395">
        <v>99</v>
      </c>
      <c r="G2053" s="395">
        <v>99</v>
      </c>
      <c r="H2053" s="395">
        <v>99</v>
      </c>
      <c r="I2053" s="395">
        <v>99</v>
      </c>
      <c r="J2053" s="395">
        <v>109</v>
      </c>
      <c r="K2053" s="395">
        <v>999</v>
      </c>
      <c r="L2053" s="395"/>
      <c r="M2053" s="395">
        <v>99</v>
      </c>
      <c r="N2053" s="395">
        <v>99</v>
      </c>
      <c r="O2053" s="395">
        <v>99</v>
      </c>
      <c r="P2053" s="395">
        <v>99</v>
      </c>
      <c r="Q2053" s="395">
        <v>244</v>
      </c>
      <c r="R2053" s="395">
        <v>33138</v>
      </c>
      <c r="S2053" s="395">
        <v>33049</v>
      </c>
      <c r="T2053" s="395">
        <v>4.4971633773915149</v>
      </c>
      <c r="U2053" s="395">
        <v>60.40760688674392</v>
      </c>
      <c r="V2053" s="395">
        <v>91.491189073566531</v>
      </c>
      <c r="W2053" s="395">
        <v>84.274519652637181</v>
      </c>
      <c r="X2053" s="395">
        <v>2.8486933429899208</v>
      </c>
      <c r="Y2053" s="395">
        <v>5.6973866859798417</v>
      </c>
      <c r="Z2053" s="395">
        <v>0</v>
      </c>
      <c r="AA2053" s="395">
        <v>9.1697688821094179</v>
      </c>
      <c r="AB2053" s="395">
        <v>2.8307162219637032</v>
      </c>
      <c r="AC2053" s="395">
        <v>-25.780776727395317</v>
      </c>
      <c r="AD2053" s="395">
        <v>9.1479523526894759</v>
      </c>
      <c r="AE2053" s="395">
        <v>9.1870186499320141</v>
      </c>
      <c r="AF2053" s="395">
        <v>451</v>
      </c>
      <c r="AG2053" s="395">
        <v>0</v>
      </c>
      <c r="AH2053" s="395">
        <v>0</v>
      </c>
      <c r="AI2053" s="395">
        <v>121</v>
      </c>
      <c r="AJ2053" s="395">
        <v>1334</v>
      </c>
      <c r="AK2053" s="395">
        <v>196</v>
      </c>
      <c r="AL2053" s="395">
        <v>891</v>
      </c>
      <c r="AM2053" s="395">
        <v>1</v>
      </c>
      <c r="AN2053" s="395">
        <v>255</v>
      </c>
      <c r="AO2053" s="395">
        <v>234</v>
      </c>
      <c r="AP2053" s="395">
        <v>135</v>
      </c>
    </row>
    <row r="2054" spans="1:42">
      <c r="A2054" s="395">
        <v>16</v>
      </c>
      <c r="B2054" s="395">
        <v>247</v>
      </c>
      <c r="C2054" s="395">
        <v>2023</v>
      </c>
      <c r="D2054" s="395">
        <v>7</v>
      </c>
      <c r="E2054" s="395">
        <v>99</v>
      </c>
      <c r="F2054" s="395">
        <v>99</v>
      </c>
      <c r="G2054" s="395">
        <v>99</v>
      </c>
      <c r="H2054" s="395">
        <v>99</v>
      </c>
      <c r="I2054" s="395">
        <v>99</v>
      </c>
      <c r="J2054" s="395">
        <v>109</v>
      </c>
      <c r="K2054" s="395">
        <v>999</v>
      </c>
      <c r="L2054" s="395"/>
      <c r="M2054" s="395">
        <v>99</v>
      </c>
      <c r="N2054" s="395">
        <v>99</v>
      </c>
      <c r="O2054" s="395">
        <v>99</v>
      </c>
      <c r="P2054" s="395">
        <v>99</v>
      </c>
      <c r="Q2054" s="395">
        <v>240</v>
      </c>
      <c r="R2054" s="395">
        <v>29160</v>
      </c>
      <c r="S2054" s="395">
        <v>29071</v>
      </c>
      <c r="T2054" s="395">
        <v>4.9837791495198909</v>
      </c>
      <c r="U2054" s="395">
        <v>60.164562622544793</v>
      </c>
      <c r="V2054" s="395">
        <v>90.647357072103674</v>
      </c>
      <c r="W2054" s="395">
        <v>83.47830827972895</v>
      </c>
      <c r="X2054" s="395">
        <v>3.569958847736626</v>
      </c>
      <c r="Y2054" s="395">
        <v>7.1399176954732519</v>
      </c>
      <c r="Z2054" s="395">
        <v>0</v>
      </c>
      <c r="AA2054" s="395">
        <v>8.7209823835792815</v>
      </c>
      <c r="AB2054" s="395">
        <v>2.7380866526111793</v>
      </c>
      <c r="AC2054" s="395">
        <v>-21.39761525250934</v>
      </c>
      <c r="AD2054" s="395">
        <v>8.0498005493519607</v>
      </c>
      <c r="AE2054" s="395">
        <v>8.0048573970595047</v>
      </c>
      <c r="AF2054" s="395">
        <v>338</v>
      </c>
      <c r="AG2054" s="395">
        <v>0</v>
      </c>
      <c r="AH2054" s="395">
        <v>0</v>
      </c>
      <c r="AI2054" s="395">
        <v>100</v>
      </c>
      <c r="AJ2054" s="395">
        <v>1430</v>
      </c>
      <c r="AK2054" s="395">
        <v>218</v>
      </c>
      <c r="AL2054" s="395">
        <v>1202</v>
      </c>
      <c r="AM2054" s="395">
        <v>1</v>
      </c>
      <c r="AN2054" s="395">
        <v>185</v>
      </c>
      <c r="AO2054" s="395">
        <v>215</v>
      </c>
      <c r="AP2054" s="395">
        <v>141</v>
      </c>
    </row>
    <row r="2055" spans="1:42">
      <c r="A2055" s="395">
        <v>16</v>
      </c>
      <c r="B2055" s="395">
        <v>248</v>
      </c>
      <c r="C2055" s="395">
        <v>2023</v>
      </c>
      <c r="D2055" s="395">
        <v>8</v>
      </c>
      <c r="E2055" s="395">
        <v>99</v>
      </c>
      <c r="F2055" s="395">
        <v>99</v>
      </c>
      <c r="G2055" s="395">
        <v>99</v>
      </c>
      <c r="H2055" s="395">
        <v>99</v>
      </c>
      <c r="I2055" s="395">
        <v>99</v>
      </c>
      <c r="J2055" s="395">
        <v>109</v>
      </c>
      <c r="K2055" s="395">
        <v>999</v>
      </c>
      <c r="L2055" s="395"/>
      <c r="M2055" s="395">
        <v>99</v>
      </c>
      <c r="N2055" s="395">
        <v>99</v>
      </c>
      <c r="O2055" s="395">
        <v>99</v>
      </c>
      <c r="P2055" s="395">
        <v>99</v>
      </c>
      <c r="Q2055" s="395">
        <v>262</v>
      </c>
      <c r="R2055" s="395">
        <v>30924</v>
      </c>
      <c r="S2055" s="395">
        <v>30831</v>
      </c>
      <c r="T2055" s="395">
        <v>4.7267494502651681</v>
      </c>
      <c r="U2055" s="395">
        <v>60.312964224319693</v>
      </c>
      <c r="V2055" s="395">
        <v>90.973497464403366</v>
      </c>
      <c r="W2055" s="395">
        <v>83.783506859978431</v>
      </c>
      <c r="X2055" s="395">
        <v>2.7454404346138928</v>
      </c>
      <c r="Y2055" s="395">
        <v>5.4908808692277855</v>
      </c>
      <c r="Z2055" s="395">
        <v>0</v>
      </c>
      <c r="AA2055" s="395">
        <v>11.52590574748624</v>
      </c>
      <c r="AB2055" s="395">
        <v>2.8180714419141122</v>
      </c>
      <c r="AC2055" s="395">
        <v>-15.455545444269299</v>
      </c>
      <c r="AD2055" s="395">
        <v>8.5367637924608992</v>
      </c>
      <c r="AE2055" s="395">
        <v>8.5205206765120849</v>
      </c>
      <c r="AF2055" s="395">
        <v>339</v>
      </c>
      <c r="AG2055" s="395">
        <v>0</v>
      </c>
      <c r="AH2055" s="395">
        <v>0</v>
      </c>
      <c r="AI2055" s="395">
        <v>189</v>
      </c>
      <c r="AJ2055" s="395">
        <v>983</v>
      </c>
      <c r="AK2055" s="395">
        <v>136</v>
      </c>
      <c r="AL2055" s="395">
        <v>1456</v>
      </c>
      <c r="AM2055" s="395">
        <v>0</v>
      </c>
      <c r="AN2055" s="395">
        <v>144</v>
      </c>
      <c r="AO2055" s="395">
        <v>215</v>
      </c>
      <c r="AP2055" s="395">
        <v>141</v>
      </c>
    </row>
    <row r="2056" spans="1:42">
      <c r="A2056" s="395">
        <v>16</v>
      </c>
      <c r="B2056" s="395">
        <v>249</v>
      </c>
      <c r="C2056" s="395">
        <v>2023</v>
      </c>
      <c r="D2056" s="395">
        <v>9</v>
      </c>
      <c r="E2056" s="395">
        <v>99</v>
      </c>
      <c r="F2056" s="395">
        <v>99</v>
      </c>
      <c r="G2056" s="395">
        <v>99</v>
      </c>
      <c r="H2056" s="395">
        <v>99</v>
      </c>
      <c r="I2056" s="395">
        <v>99</v>
      </c>
      <c r="J2056" s="395">
        <v>109</v>
      </c>
      <c r="K2056" s="395">
        <v>999</v>
      </c>
      <c r="L2056" s="395"/>
      <c r="M2056" s="395">
        <v>99</v>
      </c>
      <c r="N2056" s="395">
        <v>99</v>
      </c>
      <c r="O2056" s="395">
        <v>99</v>
      </c>
      <c r="P2056" s="395">
        <v>99</v>
      </c>
      <c r="Q2056" s="395">
        <v>262</v>
      </c>
      <c r="R2056" s="395">
        <v>29453</v>
      </c>
      <c r="S2056" s="395">
        <v>29344</v>
      </c>
      <c r="T2056" s="395">
        <v>4.6379995246664176</v>
      </c>
      <c r="U2056" s="395">
        <v>60.344158942202853</v>
      </c>
      <c r="V2056" s="395">
        <v>90.233761642077269</v>
      </c>
      <c r="W2056" s="395">
        <v>83.056328380589179</v>
      </c>
      <c r="X2056" s="395">
        <v>3.4020303534444696</v>
      </c>
      <c r="Y2056" s="395">
        <v>6.8040607068889392</v>
      </c>
      <c r="Z2056" s="395">
        <v>0</v>
      </c>
      <c r="AA2056" s="395">
        <v>9.5762377172591933</v>
      </c>
      <c r="AB2056" s="395">
        <v>2.8589342903972503</v>
      </c>
      <c r="AC2056" s="395">
        <v>-20.940323543965899</v>
      </c>
      <c r="AD2056" s="395">
        <v>8.1306850336098488</v>
      </c>
      <c r="AE2056" s="395">
        <v>8.0391851632617382</v>
      </c>
      <c r="AF2056" s="395">
        <v>372</v>
      </c>
      <c r="AG2056" s="395">
        <v>0</v>
      </c>
      <c r="AH2056" s="395">
        <v>0</v>
      </c>
      <c r="AI2056" s="395">
        <v>143</v>
      </c>
      <c r="AJ2056" s="395">
        <v>1009</v>
      </c>
      <c r="AK2056" s="395">
        <v>499</v>
      </c>
      <c r="AL2056" s="395">
        <v>1563</v>
      </c>
      <c r="AM2056" s="395">
        <v>1</v>
      </c>
      <c r="AN2056" s="395">
        <v>207</v>
      </c>
      <c r="AO2056" s="395">
        <v>253</v>
      </c>
      <c r="AP2056" s="395">
        <v>137</v>
      </c>
    </row>
    <row r="2057" spans="1:42">
      <c r="A2057" s="395">
        <v>16</v>
      </c>
      <c r="B2057" s="395">
        <v>250</v>
      </c>
      <c r="C2057" s="395">
        <v>2023</v>
      </c>
      <c r="D2057" s="395">
        <v>10</v>
      </c>
      <c r="E2057" s="395">
        <v>99</v>
      </c>
      <c r="F2057" s="395">
        <v>99</v>
      </c>
      <c r="G2057" s="395">
        <v>99</v>
      </c>
      <c r="H2057" s="395">
        <v>99</v>
      </c>
      <c r="I2057" s="395">
        <v>99</v>
      </c>
      <c r="J2057" s="395">
        <v>109</v>
      </c>
      <c r="K2057" s="395">
        <v>999</v>
      </c>
      <c r="L2057" s="395"/>
      <c r="M2057" s="395">
        <v>99</v>
      </c>
      <c r="N2057" s="395">
        <v>99</v>
      </c>
      <c r="O2057" s="395">
        <v>99</v>
      </c>
      <c r="P2057" s="395">
        <v>99</v>
      </c>
      <c r="Q2057" s="395">
        <v>287</v>
      </c>
      <c r="R2057" s="395">
        <v>31351</v>
      </c>
      <c r="S2057" s="395">
        <v>31255</v>
      </c>
      <c r="T2057" s="395">
        <v>4.3785206213517913</v>
      </c>
      <c r="U2057" s="395">
        <v>60.496464565669491</v>
      </c>
      <c r="V2057" s="395">
        <v>91.307732691262814</v>
      </c>
      <c r="W2057" s="395">
        <v>84.064901615741306</v>
      </c>
      <c r="X2057" s="395">
        <v>3.1992599917068025</v>
      </c>
      <c r="Y2057" s="395">
        <v>6.3985199834136051</v>
      </c>
      <c r="Z2057" s="395">
        <v>0</v>
      </c>
      <c r="AA2057" s="395">
        <v>8.8188732059388659</v>
      </c>
      <c r="AB2057" s="395">
        <v>2.6542291365921877</v>
      </c>
      <c r="AC2057" s="395">
        <v>-20.158377443121449</v>
      </c>
      <c r="AD2057" s="395">
        <v>8.6546398155944217</v>
      </c>
      <c r="AE2057" s="395">
        <v>8.6667087360747512</v>
      </c>
      <c r="AF2057" s="395">
        <v>451</v>
      </c>
      <c r="AG2057" s="395">
        <v>0</v>
      </c>
      <c r="AH2057" s="395">
        <v>0</v>
      </c>
      <c r="AI2057" s="395">
        <v>183</v>
      </c>
      <c r="AJ2057" s="395">
        <v>1577</v>
      </c>
      <c r="AK2057" s="395">
        <v>223</v>
      </c>
      <c r="AL2057" s="395">
        <v>1314</v>
      </c>
      <c r="AM2057" s="395">
        <v>1</v>
      </c>
      <c r="AN2057" s="395">
        <v>269</v>
      </c>
      <c r="AO2057" s="395">
        <v>283</v>
      </c>
      <c r="AP2057" s="395">
        <v>158</v>
      </c>
    </row>
    <row r="2058" spans="1:42">
      <c r="A2058" s="395">
        <v>16</v>
      </c>
      <c r="B2058" s="395">
        <v>251</v>
      </c>
      <c r="C2058" s="395">
        <v>2023</v>
      </c>
      <c r="D2058" s="395">
        <v>11</v>
      </c>
      <c r="E2058" s="395">
        <v>99</v>
      </c>
      <c r="F2058" s="395">
        <v>99</v>
      </c>
      <c r="G2058" s="395">
        <v>99</v>
      </c>
      <c r="H2058" s="395">
        <v>99</v>
      </c>
      <c r="I2058" s="395">
        <v>99</v>
      </c>
      <c r="J2058" s="395">
        <v>109</v>
      </c>
      <c r="K2058" s="395">
        <v>999</v>
      </c>
      <c r="L2058" s="395"/>
      <c r="M2058" s="395">
        <v>99</v>
      </c>
      <c r="N2058" s="395">
        <v>99</v>
      </c>
      <c r="O2058" s="395">
        <v>99</v>
      </c>
      <c r="P2058" s="395">
        <v>99</v>
      </c>
      <c r="Q2058" s="395">
        <v>280</v>
      </c>
      <c r="R2058" s="395">
        <v>35541</v>
      </c>
      <c r="S2058" s="395">
        <v>35402</v>
      </c>
      <c r="T2058" s="395">
        <v>4.2657494161672442</v>
      </c>
      <c r="U2058" s="395">
        <v>60.544319529970075</v>
      </c>
      <c r="V2058" s="395">
        <v>90.460547154328182</v>
      </c>
      <c r="W2058" s="395">
        <v>83.253612790237682</v>
      </c>
      <c r="X2058" s="395">
        <v>3.5536422723052246</v>
      </c>
      <c r="Y2058" s="395">
        <v>7.1072845446104491</v>
      </c>
      <c r="Z2058" s="395">
        <v>0</v>
      </c>
      <c r="AA2058" s="395">
        <v>8.7052131621945303</v>
      </c>
      <c r="AB2058" s="395">
        <v>2.6093234913414154</v>
      </c>
      <c r="AC2058" s="395">
        <v>-22.050215535254075</v>
      </c>
      <c r="AD2058" s="395">
        <v>9.8113155461082968</v>
      </c>
      <c r="AE2058" s="395">
        <v>9.7218938676442175</v>
      </c>
      <c r="AF2058" s="395">
        <v>484</v>
      </c>
      <c r="AG2058" s="395">
        <v>0</v>
      </c>
      <c r="AH2058" s="395">
        <v>0</v>
      </c>
      <c r="AI2058" s="395">
        <v>251</v>
      </c>
      <c r="AJ2058" s="395">
        <v>1050</v>
      </c>
      <c r="AK2058" s="395">
        <v>250</v>
      </c>
      <c r="AL2058" s="395">
        <v>1688</v>
      </c>
      <c r="AM2058" s="395">
        <v>2</v>
      </c>
      <c r="AN2058" s="395">
        <v>289</v>
      </c>
      <c r="AO2058" s="395">
        <v>328</v>
      </c>
      <c r="AP2058" s="395">
        <v>154</v>
      </c>
    </row>
    <row r="2059" spans="1:42">
      <c r="A2059" s="395">
        <v>16</v>
      </c>
      <c r="B2059" s="395">
        <v>252</v>
      </c>
      <c r="C2059" s="395">
        <v>2023</v>
      </c>
      <c r="D2059" s="395">
        <v>12</v>
      </c>
      <c r="E2059" s="395">
        <v>99</v>
      </c>
      <c r="F2059" s="395">
        <v>99</v>
      </c>
      <c r="G2059" s="395">
        <v>99</v>
      </c>
      <c r="H2059" s="395">
        <v>99</v>
      </c>
      <c r="I2059" s="395">
        <v>99</v>
      </c>
      <c r="J2059" s="395">
        <v>109</v>
      </c>
      <c r="K2059" s="395">
        <v>999</v>
      </c>
      <c r="L2059" s="395"/>
      <c r="M2059" s="395">
        <v>99</v>
      </c>
      <c r="N2059" s="395">
        <v>99</v>
      </c>
      <c r="O2059" s="395">
        <v>99</v>
      </c>
      <c r="P2059" s="395">
        <v>99</v>
      </c>
      <c r="Q2059" s="395">
        <v>237</v>
      </c>
      <c r="R2059" s="395">
        <v>26410</v>
      </c>
      <c r="S2059" s="395">
        <v>26321</v>
      </c>
      <c r="T2059" s="395">
        <v>4.0782279439606208</v>
      </c>
      <c r="U2059" s="395">
        <v>60.644048478401267</v>
      </c>
      <c r="V2059" s="395">
        <v>85.962442274998892</v>
      </c>
      <c r="W2059" s="395">
        <v>79.144777933969181</v>
      </c>
      <c r="X2059" s="395">
        <v>3.7523665278303673</v>
      </c>
      <c r="Y2059" s="395">
        <v>7.5047330556607346</v>
      </c>
      <c r="Z2059" s="395">
        <v>0</v>
      </c>
      <c r="AA2059" s="395">
        <v>8.6830494424943652</v>
      </c>
      <c r="AB2059" s="395">
        <v>2.5215012491777409</v>
      </c>
      <c r="AC2059" s="395">
        <v>-17.940151365550062</v>
      </c>
      <c r="AD2059" s="395">
        <v>7.2906458336208928</v>
      </c>
      <c r="AE2059" s="395">
        <v>6.8713906429436316</v>
      </c>
      <c r="AF2059" s="395">
        <v>346</v>
      </c>
      <c r="AG2059" s="395">
        <v>0</v>
      </c>
      <c r="AH2059" s="395">
        <v>0</v>
      </c>
      <c r="AI2059" s="395">
        <v>145</v>
      </c>
      <c r="AJ2059" s="395">
        <v>750</v>
      </c>
      <c r="AK2059" s="395">
        <v>172</v>
      </c>
      <c r="AL2059" s="395">
        <v>1249</v>
      </c>
      <c r="AM2059" s="395">
        <v>0</v>
      </c>
      <c r="AN2059" s="395">
        <v>196</v>
      </c>
      <c r="AO2059" s="395">
        <v>227</v>
      </c>
      <c r="AP2059" s="395">
        <v>129</v>
      </c>
    </row>
    <row r="2060" spans="1:42">
      <c r="A2060" s="395">
        <v>16</v>
      </c>
      <c r="B2060" s="395">
        <v>253</v>
      </c>
      <c r="C2060" s="395">
        <v>2023</v>
      </c>
      <c r="D2060" s="395">
        <v>1</v>
      </c>
      <c r="E2060" s="395">
        <v>99</v>
      </c>
      <c r="F2060" s="395">
        <v>99</v>
      </c>
      <c r="G2060" s="395">
        <v>99</v>
      </c>
      <c r="H2060" s="395">
        <v>99</v>
      </c>
      <c r="I2060" s="395">
        <v>99</v>
      </c>
      <c r="J2060" s="395">
        <v>111</v>
      </c>
      <c r="K2060" s="395">
        <v>999</v>
      </c>
      <c r="L2060" s="395"/>
      <c r="M2060" s="395">
        <v>99</v>
      </c>
      <c r="N2060" s="395">
        <v>99</v>
      </c>
      <c r="O2060" s="395">
        <v>99</v>
      </c>
      <c r="P2060" s="395">
        <v>99</v>
      </c>
      <c r="Q2060" s="395">
        <v>146</v>
      </c>
      <c r="R2060" s="395">
        <v>16212</v>
      </c>
      <c r="S2060" s="395">
        <v>16130</v>
      </c>
      <c r="T2060" s="395">
        <v>3.8106957809030342</v>
      </c>
      <c r="U2060" s="395">
        <v>60.682269063856154</v>
      </c>
      <c r="V2060" s="395">
        <v>93.207706345852642</v>
      </c>
      <c r="W2060" s="395">
        <v>85.7779045257289</v>
      </c>
      <c r="X2060" s="395">
        <v>2.6646928201332343</v>
      </c>
      <c r="Y2060" s="395">
        <v>5.3293856402664685</v>
      </c>
      <c r="Z2060" s="395">
        <v>0</v>
      </c>
      <c r="AA2060" s="395">
        <v>9.3349098639524666</v>
      </c>
      <c r="AB2060" s="395">
        <v>2.3205412946823278</v>
      </c>
      <c r="AC2060" s="395">
        <v>-37.15002358986181</v>
      </c>
      <c r="AD2060" s="395">
        <v>9.0995324506210622</v>
      </c>
      <c r="AE2060" s="395">
        <v>9.3209794795411369</v>
      </c>
      <c r="AF2060" s="395">
        <v>294</v>
      </c>
      <c r="AG2060" s="395">
        <v>0</v>
      </c>
      <c r="AH2060" s="395">
        <v>0</v>
      </c>
      <c r="AI2060" s="395">
        <v>74</v>
      </c>
      <c r="AJ2060" s="395">
        <v>1006</v>
      </c>
      <c r="AK2060" s="395">
        <v>376</v>
      </c>
      <c r="AL2060" s="395">
        <v>1223</v>
      </c>
      <c r="AM2060" s="395">
        <v>0</v>
      </c>
      <c r="AN2060" s="395">
        <v>184</v>
      </c>
      <c r="AO2060" s="395">
        <v>176</v>
      </c>
      <c r="AP2060" s="395">
        <v>88</v>
      </c>
    </row>
    <row r="2061" spans="1:42">
      <c r="A2061" s="395">
        <v>16</v>
      </c>
      <c r="B2061" s="395">
        <v>254</v>
      </c>
      <c r="C2061" s="395">
        <v>2023</v>
      </c>
      <c r="D2061" s="395">
        <v>2</v>
      </c>
      <c r="E2061" s="395">
        <v>99</v>
      </c>
      <c r="F2061" s="395">
        <v>99</v>
      </c>
      <c r="G2061" s="395">
        <v>99</v>
      </c>
      <c r="H2061" s="395">
        <v>99</v>
      </c>
      <c r="I2061" s="395">
        <v>99</v>
      </c>
      <c r="J2061" s="395">
        <v>111</v>
      </c>
      <c r="K2061" s="395">
        <v>999</v>
      </c>
      <c r="L2061" s="395"/>
      <c r="M2061" s="395">
        <v>99</v>
      </c>
      <c r="N2061" s="395">
        <v>99</v>
      </c>
      <c r="O2061" s="395">
        <v>99</v>
      </c>
      <c r="P2061" s="395">
        <v>99</v>
      </c>
      <c r="Q2061" s="395">
        <v>138</v>
      </c>
      <c r="R2061" s="395">
        <v>13147</v>
      </c>
      <c r="S2061" s="395">
        <v>13093</v>
      </c>
      <c r="T2061" s="395">
        <v>3.9754316574123374</v>
      </c>
      <c r="U2061" s="395">
        <v>60.648285343313219</v>
      </c>
      <c r="V2061" s="395">
        <v>91.550611472771649</v>
      </c>
      <c r="W2061" s="395">
        <v>84.287542961888079</v>
      </c>
      <c r="X2061" s="395">
        <v>1.6277477751578311</v>
      </c>
      <c r="Y2061" s="395">
        <v>3.2554955503156622</v>
      </c>
      <c r="Z2061" s="395">
        <v>0</v>
      </c>
      <c r="AA2061" s="395">
        <v>9.8804764888282115</v>
      </c>
      <c r="AB2061" s="395">
        <v>2.4179399319559005</v>
      </c>
      <c r="AC2061" s="395">
        <v>-31.755633203296359</v>
      </c>
      <c r="AD2061" s="395">
        <v>7.3791977009816883</v>
      </c>
      <c r="AE2061" s="395">
        <v>7.4345436179548354</v>
      </c>
      <c r="AF2061" s="395">
        <v>252</v>
      </c>
      <c r="AG2061" s="395">
        <v>0</v>
      </c>
      <c r="AH2061" s="395">
        <v>0</v>
      </c>
      <c r="AI2061" s="395">
        <v>60</v>
      </c>
      <c r="AJ2061" s="395">
        <v>740</v>
      </c>
      <c r="AK2061" s="395">
        <v>189</v>
      </c>
      <c r="AL2061" s="395">
        <v>919</v>
      </c>
      <c r="AM2061" s="395">
        <v>0</v>
      </c>
      <c r="AN2061" s="395">
        <v>149</v>
      </c>
      <c r="AO2061" s="395">
        <v>133</v>
      </c>
      <c r="AP2061" s="395">
        <v>83</v>
      </c>
    </row>
    <row r="2062" spans="1:42">
      <c r="A2062" s="395">
        <v>16</v>
      </c>
      <c r="B2062" s="395">
        <v>255</v>
      </c>
      <c r="C2062" s="395">
        <v>2023</v>
      </c>
      <c r="D2062" s="395">
        <v>3</v>
      </c>
      <c r="E2062" s="395">
        <v>99</v>
      </c>
      <c r="F2062" s="395">
        <v>99</v>
      </c>
      <c r="G2062" s="395">
        <v>99</v>
      </c>
      <c r="H2062" s="395">
        <v>99</v>
      </c>
      <c r="I2062" s="395">
        <v>99</v>
      </c>
      <c r="J2062" s="395">
        <v>111</v>
      </c>
      <c r="K2062" s="395">
        <v>999</v>
      </c>
      <c r="L2062" s="395"/>
      <c r="M2062" s="395">
        <v>99</v>
      </c>
      <c r="N2062" s="395">
        <v>99</v>
      </c>
      <c r="O2062" s="395">
        <v>99</v>
      </c>
      <c r="P2062" s="395">
        <v>99</v>
      </c>
      <c r="Q2062" s="395">
        <v>151</v>
      </c>
      <c r="R2062" s="395">
        <v>17145</v>
      </c>
      <c r="S2062" s="395">
        <v>17032</v>
      </c>
      <c r="T2062" s="395">
        <v>3.8896471274424025</v>
      </c>
      <c r="U2062" s="395">
        <v>60.721876467825282</v>
      </c>
      <c r="V2062" s="395">
        <v>91.754346035020006</v>
      </c>
      <c r="W2062" s="395">
        <v>84.344651244715706</v>
      </c>
      <c r="X2062" s="395">
        <v>0.93321668124817747</v>
      </c>
      <c r="Y2062" s="395">
        <v>1.8664333624963547</v>
      </c>
      <c r="Z2062" s="395">
        <v>0</v>
      </c>
      <c r="AA2062" s="395">
        <v>10.742146499169168</v>
      </c>
      <c r="AB2062" s="395">
        <v>2.4557560859620295</v>
      </c>
      <c r="AC2062" s="395">
        <v>-37.465956751892122</v>
      </c>
      <c r="AD2062" s="395">
        <v>9.6232102063840408</v>
      </c>
      <c r="AE2062" s="395">
        <v>9.6777622129935192</v>
      </c>
      <c r="AF2062" s="395">
        <v>354</v>
      </c>
      <c r="AG2062" s="395">
        <v>0</v>
      </c>
      <c r="AH2062" s="395">
        <v>0</v>
      </c>
      <c r="AI2062" s="395">
        <v>103</v>
      </c>
      <c r="AJ2062" s="395">
        <v>1211</v>
      </c>
      <c r="AK2062" s="395">
        <v>329</v>
      </c>
      <c r="AL2062" s="395">
        <v>1070</v>
      </c>
      <c r="AM2062" s="395">
        <v>2</v>
      </c>
      <c r="AN2062" s="395">
        <v>180</v>
      </c>
      <c r="AO2062" s="395">
        <v>147</v>
      </c>
      <c r="AP2062" s="395">
        <v>90</v>
      </c>
    </row>
    <row r="2063" spans="1:42">
      <c r="A2063" s="395">
        <v>16</v>
      </c>
      <c r="B2063" s="395">
        <v>256</v>
      </c>
      <c r="C2063" s="395">
        <v>2023</v>
      </c>
      <c r="D2063" s="395">
        <v>4</v>
      </c>
      <c r="E2063" s="395">
        <v>99</v>
      </c>
      <c r="F2063" s="395">
        <v>99</v>
      </c>
      <c r="G2063" s="395">
        <v>99</v>
      </c>
      <c r="H2063" s="395">
        <v>99</v>
      </c>
      <c r="I2063" s="395">
        <v>99</v>
      </c>
      <c r="J2063" s="395">
        <v>111</v>
      </c>
      <c r="K2063" s="395">
        <v>999</v>
      </c>
      <c r="L2063" s="395"/>
      <c r="M2063" s="395">
        <v>99</v>
      </c>
      <c r="N2063" s="395">
        <v>99</v>
      </c>
      <c r="O2063" s="395">
        <v>99</v>
      </c>
      <c r="P2063" s="395">
        <v>99</v>
      </c>
      <c r="Q2063" s="395">
        <v>114</v>
      </c>
      <c r="R2063" s="395">
        <v>12510</v>
      </c>
      <c r="S2063" s="395">
        <v>12457</v>
      </c>
      <c r="T2063" s="395">
        <v>3.7546762589928058</v>
      </c>
      <c r="U2063" s="395">
        <v>60.753231115035724</v>
      </c>
      <c r="V2063" s="395">
        <v>93.086892800725181</v>
      </c>
      <c r="W2063" s="395">
        <v>85.71351047603774</v>
      </c>
      <c r="X2063" s="395">
        <v>0.52757793764988037</v>
      </c>
      <c r="Y2063" s="395">
        <v>1.0551558752997605</v>
      </c>
      <c r="Z2063" s="395">
        <v>0</v>
      </c>
      <c r="AA2063" s="395">
        <v>9.347132944987667</v>
      </c>
      <c r="AB2063" s="395">
        <v>2.3959009516511323</v>
      </c>
      <c r="AC2063" s="395">
        <v>-33.571125827412224</v>
      </c>
      <c r="AD2063" s="395">
        <v>7.021659940616181</v>
      </c>
      <c r="AE2063" s="395">
        <v>7.1930735112757995</v>
      </c>
      <c r="AF2063" s="395">
        <v>246</v>
      </c>
      <c r="AG2063" s="395">
        <v>0</v>
      </c>
      <c r="AH2063" s="395">
        <v>0</v>
      </c>
      <c r="AI2063" s="395">
        <v>51</v>
      </c>
      <c r="AJ2063" s="395">
        <v>799</v>
      </c>
      <c r="AK2063" s="395">
        <v>223</v>
      </c>
      <c r="AL2063" s="395">
        <v>750</v>
      </c>
      <c r="AM2063" s="395">
        <v>0</v>
      </c>
      <c r="AN2063" s="395">
        <v>70</v>
      </c>
      <c r="AO2063" s="395">
        <v>115</v>
      </c>
      <c r="AP2063" s="395">
        <v>71</v>
      </c>
    </row>
    <row r="2064" spans="1:42">
      <c r="A2064" s="395">
        <v>16</v>
      </c>
      <c r="B2064" s="395">
        <v>257</v>
      </c>
      <c r="C2064" s="395">
        <v>2023</v>
      </c>
      <c r="D2064" s="395">
        <v>5</v>
      </c>
      <c r="E2064" s="395">
        <v>99</v>
      </c>
      <c r="F2064" s="395">
        <v>99</v>
      </c>
      <c r="G2064" s="395">
        <v>99</v>
      </c>
      <c r="H2064" s="395">
        <v>99</v>
      </c>
      <c r="I2064" s="395">
        <v>99</v>
      </c>
      <c r="J2064" s="395">
        <v>111</v>
      </c>
      <c r="K2064" s="395">
        <v>999</v>
      </c>
      <c r="L2064" s="395"/>
      <c r="M2064" s="395">
        <v>99</v>
      </c>
      <c r="N2064" s="395">
        <v>99</v>
      </c>
      <c r="O2064" s="395">
        <v>99</v>
      </c>
      <c r="P2064" s="395">
        <v>99</v>
      </c>
      <c r="Q2064" s="395">
        <v>118</v>
      </c>
      <c r="R2064" s="395">
        <v>12886</v>
      </c>
      <c r="S2064" s="395">
        <v>12820</v>
      </c>
      <c r="T2064" s="395">
        <v>3.8915877696725127</v>
      </c>
      <c r="U2064" s="395">
        <v>60.665990639625562</v>
      </c>
      <c r="V2064" s="395">
        <v>92.584176606500989</v>
      </c>
      <c r="W2064" s="395">
        <v>85.218837753510186</v>
      </c>
      <c r="X2064" s="395">
        <v>1.0088468104920063</v>
      </c>
      <c r="Y2064" s="395">
        <v>2.0176936209840126</v>
      </c>
      <c r="Z2064" s="395">
        <v>0</v>
      </c>
      <c r="AA2064" s="395">
        <v>9.3597895253909158</v>
      </c>
      <c r="AB2064" s="395">
        <v>2.4215261223498969</v>
      </c>
      <c r="AC2064" s="395">
        <v>-36.651160678730072</v>
      </c>
      <c r="AD2064" s="395">
        <v>7.2327026374724239</v>
      </c>
      <c r="AE2064" s="395">
        <v>7.3599588108462948</v>
      </c>
      <c r="AF2064" s="395">
        <v>248</v>
      </c>
      <c r="AG2064" s="395">
        <v>0</v>
      </c>
      <c r="AH2064" s="395">
        <v>0</v>
      </c>
      <c r="AI2064" s="395">
        <v>52</v>
      </c>
      <c r="AJ2064" s="395">
        <v>732</v>
      </c>
      <c r="AK2064" s="395">
        <v>130</v>
      </c>
      <c r="AL2064" s="395">
        <v>645</v>
      </c>
      <c r="AM2064" s="395">
        <v>2</v>
      </c>
      <c r="AN2064" s="395">
        <v>125</v>
      </c>
      <c r="AO2064" s="395">
        <v>127</v>
      </c>
      <c r="AP2064" s="395">
        <v>75</v>
      </c>
    </row>
    <row r="2065" spans="1:42">
      <c r="A2065" s="395">
        <v>16</v>
      </c>
      <c r="B2065" s="395">
        <v>258</v>
      </c>
      <c r="C2065" s="395">
        <v>2023</v>
      </c>
      <c r="D2065" s="395">
        <v>6</v>
      </c>
      <c r="E2065" s="395">
        <v>99</v>
      </c>
      <c r="F2065" s="395">
        <v>99</v>
      </c>
      <c r="G2065" s="395">
        <v>99</v>
      </c>
      <c r="H2065" s="395">
        <v>99</v>
      </c>
      <c r="I2065" s="395">
        <v>99</v>
      </c>
      <c r="J2065" s="395">
        <v>111</v>
      </c>
      <c r="K2065" s="395">
        <v>999</v>
      </c>
      <c r="L2065" s="395"/>
      <c r="M2065" s="395">
        <v>99</v>
      </c>
      <c r="N2065" s="395">
        <v>99</v>
      </c>
      <c r="O2065" s="395">
        <v>99</v>
      </c>
      <c r="P2065" s="395">
        <v>99</v>
      </c>
      <c r="Q2065" s="395">
        <v>143</v>
      </c>
      <c r="R2065" s="395">
        <v>16825</v>
      </c>
      <c r="S2065" s="395">
        <v>16702</v>
      </c>
      <c r="T2065" s="395">
        <v>4.1151857355126307</v>
      </c>
      <c r="U2065" s="395">
        <v>60.518919889833555</v>
      </c>
      <c r="V2065" s="395">
        <v>92.313848271134162</v>
      </c>
      <c r="W2065" s="395">
        <v>84.932397317686352</v>
      </c>
      <c r="X2065" s="395">
        <v>1.158989598811293</v>
      </c>
      <c r="Y2065" s="395">
        <v>2.3179791976225861</v>
      </c>
      <c r="Z2065" s="395">
        <v>0</v>
      </c>
      <c r="AA2065" s="395">
        <v>9.4763738248166636</v>
      </c>
      <c r="AB2065" s="395">
        <v>2.3608378473678191</v>
      </c>
      <c r="AC2065" s="395">
        <v>-34.191276782820594</v>
      </c>
      <c r="AD2065" s="395">
        <v>9.4435994005489352</v>
      </c>
      <c r="AE2065" s="395">
        <v>9.5563844717493911</v>
      </c>
      <c r="AF2065" s="395">
        <v>260</v>
      </c>
      <c r="AG2065" s="395">
        <v>0</v>
      </c>
      <c r="AH2065" s="395">
        <v>0</v>
      </c>
      <c r="AI2065" s="395">
        <v>67</v>
      </c>
      <c r="AJ2065" s="395">
        <v>981</v>
      </c>
      <c r="AK2065" s="395">
        <v>168</v>
      </c>
      <c r="AL2065" s="395">
        <v>1497</v>
      </c>
      <c r="AM2065" s="395">
        <v>1</v>
      </c>
      <c r="AN2065" s="395">
        <v>133</v>
      </c>
      <c r="AO2065" s="395">
        <v>102</v>
      </c>
      <c r="AP2065" s="395">
        <v>88</v>
      </c>
    </row>
    <row r="2066" spans="1:42">
      <c r="A2066" s="395">
        <v>16</v>
      </c>
      <c r="B2066" s="395">
        <v>259</v>
      </c>
      <c r="C2066" s="395">
        <v>2023</v>
      </c>
      <c r="D2066" s="395">
        <v>7</v>
      </c>
      <c r="E2066" s="395">
        <v>99</v>
      </c>
      <c r="F2066" s="395">
        <v>99</v>
      </c>
      <c r="G2066" s="395">
        <v>99</v>
      </c>
      <c r="H2066" s="395">
        <v>99</v>
      </c>
      <c r="I2066" s="395">
        <v>99</v>
      </c>
      <c r="J2066" s="395">
        <v>111</v>
      </c>
      <c r="K2066" s="395">
        <v>999</v>
      </c>
      <c r="L2066" s="395"/>
      <c r="M2066" s="395">
        <v>99</v>
      </c>
      <c r="N2066" s="395">
        <v>99</v>
      </c>
      <c r="O2066" s="395">
        <v>99</v>
      </c>
      <c r="P2066" s="395">
        <v>99</v>
      </c>
      <c r="Q2066" s="395">
        <v>155</v>
      </c>
      <c r="R2066" s="395">
        <v>17466</v>
      </c>
      <c r="S2066" s="395">
        <v>17366</v>
      </c>
      <c r="T2066" s="395">
        <v>4.5044085652124126</v>
      </c>
      <c r="U2066" s="395">
        <v>60.322987446734999</v>
      </c>
      <c r="V2066" s="395">
        <v>91.337121676719647</v>
      </c>
      <c r="W2066" s="395">
        <v>84.078089370033283</v>
      </c>
      <c r="X2066" s="395">
        <v>1.1279056452536356</v>
      </c>
      <c r="Y2066" s="395">
        <v>2.2558112905072711</v>
      </c>
      <c r="Z2066" s="395">
        <v>0</v>
      </c>
      <c r="AA2066" s="395">
        <v>9.2705257915236636</v>
      </c>
      <c r="AB2066" s="395">
        <v>2.4059334335079634</v>
      </c>
      <c r="AC2066" s="395">
        <v>-34.071253767294138</v>
      </c>
      <c r="AD2066" s="395">
        <v>9.8033822959873831</v>
      </c>
      <c r="AE2066" s="395">
        <v>9.8363592638321151</v>
      </c>
      <c r="AF2066" s="395">
        <v>252</v>
      </c>
      <c r="AG2066" s="395">
        <v>0</v>
      </c>
      <c r="AH2066" s="395">
        <v>0</v>
      </c>
      <c r="AI2066" s="395">
        <v>73</v>
      </c>
      <c r="AJ2066" s="395">
        <v>1496</v>
      </c>
      <c r="AK2066" s="395">
        <v>220</v>
      </c>
      <c r="AL2066" s="395">
        <v>1772</v>
      </c>
      <c r="AM2066" s="395">
        <v>1</v>
      </c>
      <c r="AN2066" s="395">
        <v>135</v>
      </c>
      <c r="AO2066" s="395">
        <v>125</v>
      </c>
      <c r="AP2066" s="395">
        <v>96</v>
      </c>
    </row>
    <row r="2067" spans="1:42">
      <c r="A2067" s="395">
        <v>16</v>
      </c>
      <c r="B2067" s="395">
        <v>260</v>
      </c>
      <c r="C2067" s="395">
        <v>2023</v>
      </c>
      <c r="D2067" s="395">
        <v>8</v>
      </c>
      <c r="E2067" s="395">
        <v>99</v>
      </c>
      <c r="F2067" s="395">
        <v>99</v>
      </c>
      <c r="G2067" s="395">
        <v>99</v>
      </c>
      <c r="H2067" s="395">
        <v>99</v>
      </c>
      <c r="I2067" s="395">
        <v>99</v>
      </c>
      <c r="J2067" s="395">
        <v>111</v>
      </c>
      <c r="K2067" s="395">
        <v>999</v>
      </c>
      <c r="L2067" s="395"/>
      <c r="M2067" s="395">
        <v>99</v>
      </c>
      <c r="N2067" s="395">
        <v>99</v>
      </c>
      <c r="O2067" s="395">
        <v>99</v>
      </c>
      <c r="P2067" s="395">
        <v>99</v>
      </c>
      <c r="Q2067" s="395">
        <v>149</v>
      </c>
      <c r="R2067" s="395">
        <v>14669</v>
      </c>
      <c r="S2067" s="395">
        <v>14603</v>
      </c>
      <c r="T2067" s="395">
        <v>4.5594110027950085</v>
      </c>
      <c r="U2067" s="395">
        <v>60.34513456139149</v>
      </c>
      <c r="V2067" s="395">
        <v>90.130265312289282</v>
      </c>
      <c r="W2067" s="395">
        <v>82.970827912072565</v>
      </c>
      <c r="X2067" s="395">
        <v>3.9948190060672175</v>
      </c>
      <c r="Y2067" s="395">
        <v>7.989638012134435</v>
      </c>
      <c r="Z2067" s="395">
        <v>0</v>
      </c>
      <c r="AA2067" s="395">
        <v>9.782252644496344</v>
      </c>
      <c r="AB2067" s="395">
        <v>2.4296514800472746</v>
      </c>
      <c r="AC2067" s="395">
        <v>-32.516215396590674</v>
      </c>
      <c r="AD2067" s="395">
        <v>8.2334715962349083</v>
      </c>
      <c r="AE2067" s="395">
        <v>8.162426069501695</v>
      </c>
      <c r="AF2067" s="395">
        <v>248</v>
      </c>
      <c r="AG2067" s="395">
        <v>0</v>
      </c>
      <c r="AH2067" s="395">
        <v>0</v>
      </c>
      <c r="AI2067" s="395">
        <v>66</v>
      </c>
      <c r="AJ2067" s="395">
        <v>994</v>
      </c>
      <c r="AK2067" s="395">
        <v>240</v>
      </c>
      <c r="AL2067" s="395">
        <v>1608</v>
      </c>
      <c r="AM2067" s="395">
        <v>0</v>
      </c>
      <c r="AN2067" s="395">
        <v>133</v>
      </c>
      <c r="AO2067" s="395">
        <v>101</v>
      </c>
      <c r="AP2067" s="395">
        <v>93</v>
      </c>
    </row>
    <row r="2068" spans="1:42">
      <c r="A2068" s="395">
        <v>16</v>
      </c>
      <c r="B2068" s="395">
        <v>261</v>
      </c>
      <c r="C2068" s="395">
        <v>2023</v>
      </c>
      <c r="D2068" s="395">
        <v>9</v>
      </c>
      <c r="E2068" s="395">
        <v>99</v>
      </c>
      <c r="F2068" s="395">
        <v>99</v>
      </c>
      <c r="G2068" s="395">
        <v>99</v>
      </c>
      <c r="H2068" s="395">
        <v>99</v>
      </c>
      <c r="I2068" s="395">
        <v>99</v>
      </c>
      <c r="J2068" s="395">
        <v>111</v>
      </c>
      <c r="K2068" s="395">
        <v>999</v>
      </c>
      <c r="L2068" s="395"/>
      <c r="M2068" s="395">
        <v>99</v>
      </c>
      <c r="N2068" s="395">
        <v>99</v>
      </c>
      <c r="O2068" s="395">
        <v>99</v>
      </c>
      <c r="P2068" s="395">
        <v>99</v>
      </c>
      <c r="Q2068" s="395">
        <v>135</v>
      </c>
      <c r="R2068" s="395">
        <v>14086</v>
      </c>
      <c r="S2068" s="395">
        <v>14035</v>
      </c>
      <c r="T2068" s="395">
        <v>4.8825784466846516</v>
      </c>
      <c r="U2068" s="395">
        <v>60.172711079444248</v>
      </c>
      <c r="V2068" s="395">
        <v>91.167978521425567</v>
      </c>
      <c r="W2068" s="395">
        <v>83.903270395440188</v>
      </c>
      <c r="X2068" s="395">
        <v>0.67442851057787889</v>
      </c>
      <c r="Y2068" s="395">
        <v>1.3488570211557578</v>
      </c>
      <c r="Z2068" s="395">
        <v>0</v>
      </c>
      <c r="AA2068" s="395">
        <v>9.2392045821151907</v>
      </c>
      <c r="AB2068" s="395">
        <v>2.3481355434359643</v>
      </c>
      <c r="AC2068" s="395">
        <v>-36.676004367487401</v>
      </c>
      <c r="AD2068" s="395">
        <v>7.9062431593540765</v>
      </c>
      <c r="AE2068" s="395">
        <v>7.9331023600133284</v>
      </c>
      <c r="AF2068" s="395">
        <v>177</v>
      </c>
      <c r="AG2068" s="395">
        <v>0</v>
      </c>
      <c r="AH2068" s="395">
        <v>0</v>
      </c>
      <c r="AI2068" s="395">
        <v>53</v>
      </c>
      <c r="AJ2068" s="395">
        <v>821</v>
      </c>
      <c r="AK2068" s="395">
        <v>264</v>
      </c>
      <c r="AL2068" s="395">
        <v>1902</v>
      </c>
      <c r="AM2068" s="395">
        <v>0</v>
      </c>
      <c r="AN2068" s="395">
        <v>113</v>
      </c>
      <c r="AO2068" s="395">
        <v>82</v>
      </c>
      <c r="AP2068" s="395">
        <v>84</v>
      </c>
    </row>
    <row r="2069" spans="1:42">
      <c r="A2069" s="395">
        <v>16</v>
      </c>
      <c r="B2069" s="395">
        <v>262</v>
      </c>
      <c r="C2069" s="395">
        <v>2023</v>
      </c>
      <c r="D2069" s="395">
        <v>10</v>
      </c>
      <c r="E2069" s="395">
        <v>99</v>
      </c>
      <c r="F2069" s="395">
        <v>99</v>
      </c>
      <c r="G2069" s="395">
        <v>99</v>
      </c>
      <c r="H2069" s="395">
        <v>99</v>
      </c>
      <c r="I2069" s="395">
        <v>99</v>
      </c>
      <c r="J2069" s="395">
        <v>111</v>
      </c>
      <c r="K2069" s="395">
        <v>999</v>
      </c>
      <c r="L2069" s="395"/>
      <c r="M2069" s="395">
        <v>99</v>
      </c>
      <c r="N2069" s="395">
        <v>99</v>
      </c>
      <c r="O2069" s="395">
        <v>99</v>
      </c>
      <c r="P2069" s="395">
        <v>99</v>
      </c>
      <c r="Q2069" s="395">
        <v>130</v>
      </c>
      <c r="R2069" s="395">
        <v>14283</v>
      </c>
      <c r="S2069" s="395">
        <v>14162</v>
      </c>
      <c r="T2069" s="395">
        <v>3.813554575369321</v>
      </c>
      <c r="U2069" s="395">
        <v>60.641011156616294</v>
      </c>
      <c r="V2069" s="395">
        <v>91.370051209016793</v>
      </c>
      <c r="W2069" s="395">
        <v>83.680906651603124</v>
      </c>
      <c r="X2069" s="395">
        <v>0.78414898830777824</v>
      </c>
      <c r="Y2069" s="395">
        <v>1.5682979766155565</v>
      </c>
      <c r="Z2069" s="395">
        <v>0</v>
      </c>
      <c r="AA2069" s="395">
        <v>9.0037198967085565</v>
      </c>
      <c r="AB2069" s="395">
        <v>2.2825869998676604</v>
      </c>
      <c r="AC2069" s="395">
        <v>-29.494356632207495</v>
      </c>
      <c r="AD2069" s="395">
        <v>8.0168160616963124</v>
      </c>
      <c r="AE2069" s="395">
        <v>7.9836726013617731</v>
      </c>
      <c r="AF2069" s="395">
        <v>223</v>
      </c>
      <c r="AG2069" s="395">
        <v>0</v>
      </c>
      <c r="AH2069" s="395">
        <v>0</v>
      </c>
      <c r="AI2069" s="395">
        <v>52</v>
      </c>
      <c r="AJ2069" s="395">
        <v>717</v>
      </c>
      <c r="AK2069" s="395">
        <v>253</v>
      </c>
      <c r="AL2069" s="395">
        <v>1514</v>
      </c>
      <c r="AM2069" s="395">
        <v>0</v>
      </c>
      <c r="AN2069" s="395">
        <v>134</v>
      </c>
      <c r="AO2069" s="395">
        <v>159</v>
      </c>
      <c r="AP2069" s="395">
        <v>84</v>
      </c>
    </row>
    <row r="2070" spans="1:42">
      <c r="A2070" s="395">
        <v>16</v>
      </c>
      <c r="B2070" s="395">
        <v>263</v>
      </c>
      <c r="C2070" s="395">
        <v>2023</v>
      </c>
      <c r="D2070" s="395">
        <v>11</v>
      </c>
      <c r="E2070" s="395">
        <v>99</v>
      </c>
      <c r="F2070" s="395">
        <v>99</v>
      </c>
      <c r="G2070" s="395">
        <v>99</v>
      </c>
      <c r="H2070" s="395">
        <v>99</v>
      </c>
      <c r="I2070" s="395">
        <v>99</v>
      </c>
      <c r="J2070" s="395">
        <v>111</v>
      </c>
      <c r="K2070" s="395">
        <v>999</v>
      </c>
      <c r="L2070" s="395"/>
      <c r="M2070" s="395">
        <v>99</v>
      </c>
      <c r="N2070" s="395">
        <v>99</v>
      </c>
      <c r="O2070" s="395">
        <v>99</v>
      </c>
      <c r="P2070" s="395">
        <v>99</v>
      </c>
      <c r="Q2070" s="395">
        <v>140</v>
      </c>
      <c r="R2070" s="395">
        <v>16869</v>
      </c>
      <c r="S2070" s="395">
        <v>16728</v>
      </c>
      <c r="T2070" s="395">
        <v>3.4326871776631687</v>
      </c>
      <c r="U2070" s="395">
        <v>60.873027259684378</v>
      </c>
      <c r="V2070" s="395">
        <v>89.613900154041588</v>
      </c>
      <c r="W2070" s="395">
        <v>82.290686274509653</v>
      </c>
      <c r="X2070" s="395">
        <v>2.0155314482186251</v>
      </c>
      <c r="Y2070" s="395">
        <v>4.0310628964372501</v>
      </c>
      <c r="Z2070" s="395">
        <v>0</v>
      </c>
      <c r="AA2070" s="395">
        <v>9.9595315445508881</v>
      </c>
      <c r="AB2070" s="395">
        <v>2.3249359110840198</v>
      </c>
      <c r="AC2070" s="395">
        <v>-36.203303510409611</v>
      </c>
      <c r="AD2070" s="395">
        <v>9.4682958863512638</v>
      </c>
      <c r="AE2070" s="395">
        <v>9.2735593520730237</v>
      </c>
      <c r="AF2070" s="395">
        <v>377</v>
      </c>
      <c r="AG2070" s="395">
        <v>0</v>
      </c>
      <c r="AH2070" s="395">
        <v>0</v>
      </c>
      <c r="AI2070" s="395">
        <v>83</v>
      </c>
      <c r="AJ2070" s="395">
        <v>1379</v>
      </c>
      <c r="AK2070" s="395">
        <v>588</v>
      </c>
      <c r="AL2070" s="395">
        <v>1831</v>
      </c>
      <c r="AM2070" s="395">
        <v>3</v>
      </c>
      <c r="AN2070" s="395">
        <v>176</v>
      </c>
      <c r="AO2070" s="395">
        <v>185</v>
      </c>
      <c r="AP2070" s="395">
        <v>81</v>
      </c>
    </row>
    <row r="2071" spans="1:42">
      <c r="A2071" s="395">
        <v>16</v>
      </c>
      <c r="B2071" s="395">
        <v>264</v>
      </c>
      <c r="C2071" s="395">
        <v>2023</v>
      </c>
      <c r="D2071" s="395">
        <v>12</v>
      </c>
      <c r="E2071" s="395">
        <v>99</v>
      </c>
      <c r="F2071" s="395">
        <v>99</v>
      </c>
      <c r="G2071" s="395">
        <v>99</v>
      </c>
      <c r="H2071" s="395">
        <v>99</v>
      </c>
      <c r="I2071" s="395">
        <v>99</v>
      </c>
      <c r="J2071" s="395">
        <v>111</v>
      </c>
      <c r="K2071" s="395">
        <v>999</v>
      </c>
      <c r="L2071" s="395"/>
      <c r="M2071" s="395">
        <v>99</v>
      </c>
      <c r="N2071" s="395">
        <v>99</v>
      </c>
      <c r="O2071" s="395">
        <v>99</v>
      </c>
      <c r="P2071" s="395">
        <v>99</v>
      </c>
      <c r="Q2071" s="395">
        <v>109</v>
      </c>
      <c r="R2071" s="395">
        <v>12065</v>
      </c>
      <c r="S2071" s="395">
        <v>11984</v>
      </c>
      <c r="T2071" s="395">
        <v>2.7525072523829257</v>
      </c>
      <c r="U2071" s="395">
        <v>61.268024032042739</v>
      </c>
      <c r="V2071" s="395">
        <v>84.445376428231526</v>
      </c>
      <c r="W2071" s="395">
        <v>77.64040387182915</v>
      </c>
      <c r="X2071" s="395">
        <v>0.54703688354745139</v>
      </c>
      <c r="Y2071" s="395">
        <v>1.0940737670949028</v>
      </c>
      <c r="Z2071" s="395">
        <v>0</v>
      </c>
      <c r="AA2071" s="395">
        <v>9.8433289357054381</v>
      </c>
      <c r="AB2071" s="395">
        <v>2.2237023264829565</v>
      </c>
      <c r="AC2071" s="395">
        <v>-36.023086599718283</v>
      </c>
      <c r="AD2071" s="395">
        <v>6.771888663751735</v>
      </c>
      <c r="AE2071" s="395">
        <v>6.2681782488570876</v>
      </c>
      <c r="AF2071" s="395">
        <v>157</v>
      </c>
      <c r="AG2071" s="395">
        <v>0</v>
      </c>
      <c r="AH2071" s="395">
        <v>0</v>
      </c>
      <c r="AI2071" s="395">
        <v>80</v>
      </c>
      <c r="AJ2071" s="395">
        <v>936</v>
      </c>
      <c r="AK2071" s="395">
        <v>233</v>
      </c>
      <c r="AL2071" s="395">
        <v>1198</v>
      </c>
      <c r="AM2071" s="395">
        <v>0</v>
      </c>
      <c r="AN2071" s="395">
        <v>114</v>
      </c>
      <c r="AO2071" s="395">
        <v>75</v>
      </c>
      <c r="AP2071" s="395">
        <v>68</v>
      </c>
    </row>
    <row r="2072" spans="1:42">
      <c r="A2072" s="395">
        <v>16</v>
      </c>
      <c r="B2072" s="395">
        <v>265</v>
      </c>
      <c r="C2072" s="395">
        <v>2023</v>
      </c>
      <c r="D2072" s="395">
        <v>1</v>
      </c>
      <c r="E2072" s="395">
        <v>99</v>
      </c>
      <c r="F2072" s="395">
        <v>99</v>
      </c>
      <c r="G2072" s="395">
        <v>99</v>
      </c>
      <c r="H2072" s="395">
        <v>99</v>
      </c>
      <c r="I2072" s="395">
        <v>99</v>
      </c>
      <c r="J2072" s="395">
        <v>116</v>
      </c>
      <c r="K2072" s="395">
        <v>999</v>
      </c>
      <c r="L2072" s="395"/>
      <c r="M2072" s="395">
        <v>99</v>
      </c>
      <c r="N2072" s="395">
        <v>99</v>
      </c>
      <c r="O2072" s="395">
        <v>99</v>
      </c>
      <c r="P2072" s="395">
        <v>99</v>
      </c>
      <c r="Q2072" s="395">
        <v>38</v>
      </c>
      <c r="R2072" s="395">
        <v>2907</v>
      </c>
      <c r="S2072" s="395">
        <v>2899</v>
      </c>
      <c r="T2072" s="395">
        <v>4.9552803577571378</v>
      </c>
      <c r="U2072" s="395">
        <v>60.257675060365649</v>
      </c>
      <c r="V2072" s="395">
        <v>90.21409482180313</v>
      </c>
      <c r="W2072" s="395">
        <v>83.116177992411153</v>
      </c>
      <c r="X2072" s="395">
        <v>3.6807705538355697</v>
      </c>
      <c r="Y2072" s="395">
        <v>7.3615411076711395</v>
      </c>
      <c r="Z2072" s="395">
        <v>0</v>
      </c>
      <c r="AA2072" s="395">
        <v>9.3478984261287223</v>
      </c>
      <c r="AB2072" s="395">
        <v>2.6934000518347077</v>
      </c>
      <c r="AC2072" s="395">
        <v>-36.681330894549426</v>
      </c>
      <c r="AD2072" s="395">
        <v>8.7391774891774894</v>
      </c>
      <c r="AE2072" s="395">
        <v>8.8157813571427948</v>
      </c>
      <c r="AF2072" s="395">
        <v>42</v>
      </c>
      <c r="AG2072" s="395">
        <v>0</v>
      </c>
      <c r="AH2072" s="395">
        <v>0</v>
      </c>
      <c r="AI2072" s="395">
        <v>15</v>
      </c>
      <c r="AJ2072" s="395">
        <v>146</v>
      </c>
      <c r="AK2072" s="395">
        <v>68</v>
      </c>
      <c r="AL2072" s="395">
        <v>58</v>
      </c>
      <c r="AM2072" s="395">
        <v>0</v>
      </c>
      <c r="AN2072" s="395">
        <v>42</v>
      </c>
      <c r="AO2072" s="395">
        <v>10</v>
      </c>
      <c r="AP2072" s="395">
        <v>22</v>
      </c>
    </row>
    <row r="2073" spans="1:42">
      <c r="A2073" s="395">
        <v>16</v>
      </c>
      <c r="B2073" s="395">
        <v>266</v>
      </c>
      <c r="C2073" s="395">
        <v>2023</v>
      </c>
      <c r="D2073" s="395">
        <v>2</v>
      </c>
      <c r="E2073" s="395">
        <v>99</v>
      </c>
      <c r="F2073" s="395">
        <v>99</v>
      </c>
      <c r="G2073" s="395">
        <v>99</v>
      </c>
      <c r="H2073" s="395">
        <v>99</v>
      </c>
      <c r="I2073" s="395">
        <v>99</v>
      </c>
      <c r="J2073" s="395">
        <v>116</v>
      </c>
      <c r="K2073" s="395">
        <v>999</v>
      </c>
      <c r="L2073" s="395"/>
      <c r="M2073" s="395">
        <v>99</v>
      </c>
      <c r="N2073" s="395">
        <v>99</v>
      </c>
      <c r="O2073" s="395">
        <v>99</v>
      </c>
      <c r="P2073" s="395">
        <v>99</v>
      </c>
      <c r="Q2073" s="395">
        <v>27</v>
      </c>
      <c r="R2073" s="395">
        <v>2674</v>
      </c>
      <c r="S2073" s="395">
        <v>2673</v>
      </c>
      <c r="T2073" s="395">
        <v>4.201944652206433</v>
      </c>
      <c r="U2073" s="395">
        <v>60.513280957725399</v>
      </c>
      <c r="V2073" s="395">
        <v>90.589332999348642</v>
      </c>
      <c r="W2073" s="395">
        <v>83.592517770295501</v>
      </c>
      <c r="X2073" s="395">
        <v>4.5998504113687364</v>
      </c>
      <c r="Y2073" s="395">
        <v>9.1997008227374728</v>
      </c>
      <c r="Z2073" s="395">
        <v>0</v>
      </c>
      <c r="AA2073" s="395">
        <v>8.92886989930944</v>
      </c>
      <c r="AB2073" s="395">
        <v>2.6317707311702367</v>
      </c>
      <c r="AC2073" s="395">
        <v>-23.024907547998382</v>
      </c>
      <c r="AD2073" s="395">
        <v>8.038720538720538</v>
      </c>
      <c r="AE2073" s="395">
        <v>8.1751060602812107</v>
      </c>
      <c r="AF2073" s="395">
        <v>59</v>
      </c>
      <c r="AG2073" s="395">
        <v>0</v>
      </c>
      <c r="AH2073" s="395">
        <v>0</v>
      </c>
      <c r="AI2073" s="395">
        <v>19</v>
      </c>
      <c r="AJ2073" s="395">
        <v>79</v>
      </c>
      <c r="AK2073" s="395">
        <v>23</v>
      </c>
      <c r="AL2073" s="395">
        <v>77</v>
      </c>
      <c r="AM2073" s="395">
        <v>0</v>
      </c>
      <c r="AN2073" s="395">
        <v>42</v>
      </c>
      <c r="AO2073" s="395">
        <v>7</v>
      </c>
      <c r="AP2073" s="395">
        <v>16</v>
      </c>
    </row>
    <row r="2074" spans="1:42">
      <c r="A2074" s="395">
        <v>16</v>
      </c>
      <c r="B2074" s="395">
        <v>267</v>
      </c>
      <c r="C2074" s="395">
        <v>2023</v>
      </c>
      <c r="D2074" s="395">
        <v>3</v>
      </c>
      <c r="E2074" s="395">
        <v>99</v>
      </c>
      <c r="F2074" s="395">
        <v>99</v>
      </c>
      <c r="G2074" s="395">
        <v>99</v>
      </c>
      <c r="H2074" s="395">
        <v>99</v>
      </c>
      <c r="I2074" s="395">
        <v>99</v>
      </c>
      <c r="J2074" s="395">
        <v>116</v>
      </c>
      <c r="K2074" s="395">
        <v>999</v>
      </c>
      <c r="L2074" s="395"/>
      <c r="M2074" s="395">
        <v>99</v>
      </c>
      <c r="N2074" s="395">
        <v>99</v>
      </c>
      <c r="O2074" s="395">
        <v>99</v>
      </c>
      <c r="P2074" s="395">
        <v>99</v>
      </c>
      <c r="Q2074" s="395">
        <v>34</v>
      </c>
      <c r="R2074" s="395">
        <v>3283</v>
      </c>
      <c r="S2074" s="395">
        <v>3269</v>
      </c>
      <c r="T2074" s="395">
        <v>4.572646969235457</v>
      </c>
      <c r="U2074" s="395">
        <v>60.45763230345672</v>
      </c>
      <c r="V2074" s="395">
        <v>88.325538803567611</v>
      </c>
      <c r="W2074" s="395">
        <v>81.347048026919552</v>
      </c>
      <c r="X2074" s="395">
        <v>10.539141029546148</v>
      </c>
      <c r="Y2074" s="395">
        <v>21.078282059092295</v>
      </c>
      <c r="Z2074" s="395">
        <v>0</v>
      </c>
      <c r="AA2074" s="395">
        <v>11.071127475147009</v>
      </c>
      <c r="AB2074" s="395">
        <v>2.7223614347830072</v>
      </c>
      <c r="AC2074" s="395">
        <v>-42.254857061980886</v>
      </c>
      <c r="AD2074" s="395">
        <v>9.8695286195286176</v>
      </c>
      <c r="AE2074" s="395">
        <v>9.729348255666288</v>
      </c>
      <c r="AF2074" s="395">
        <v>58</v>
      </c>
      <c r="AG2074" s="395">
        <v>0</v>
      </c>
      <c r="AH2074" s="395">
        <v>0</v>
      </c>
      <c r="AI2074" s="395">
        <v>20</v>
      </c>
      <c r="AJ2074" s="395">
        <v>239</v>
      </c>
      <c r="AK2074" s="395">
        <v>77</v>
      </c>
      <c r="AL2074" s="395">
        <v>69</v>
      </c>
      <c r="AM2074" s="395">
        <v>0</v>
      </c>
      <c r="AN2074" s="395">
        <v>86</v>
      </c>
      <c r="AO2074" s="395">
        <v>6</v>
      </c>
      <c r="AP2074" s="395">
        <v>17</v>
      </c>
    </row>
    <row r="2075" spans="1:42">
      <c r="A2075" s="395">
        <v>16</v>
      </c>
      <c r="B2075" s="395">
        <v>268</v>
      </c>
      <c r="C2075" s="395">
        <v>2023</v>
      </c>
      <c r="D2075" s="395">
        <v>4</v>
      </c>
      <c r="E2075" s="395">
        <v>99</v>
      </c>
      <c r="F2075" s="395">
        <v>99</v>
      </c>
      <c r="G2075" s="395">
        <v>99</v>
      </c>
      <c r="H2075" s="395">
        <v>99</v>
      </c>
      <c r="I2075" s="395">
        <v>99</v>
      </c>
      <c r="J2075" s="395">
        <v>116</v>
      </c>
      <c r="K2075" s="395">
        <v>999</v>
      </c>
      <c r="L2075" s="395"/>
      <c r="M2075" s="395">
        <v>99</v>
      </c>
      <c r="N2075" s="395">
        <v>99</v>
      </c>
      <c r="O2075" s="395">
        <v>99</v>
      </c>
      <c r="P2075" s="395">
        <v>99</v>
      </c>
      <c r="Q2075" s="395">
        <v>34</v>
      </c>
      <c r="R2075" s="395">
        <v>3346</v>
      </c>
      <c r="S2075" s="395">
        <v>3345</v>
      </c>
      <c r="T2075" s="395">
        <v>4.5397489539748941</v>
      </c>
      <c r="U2075" s="395">
        <v>60.40239162929749</v>
      </c>
      <c r="V2075" s="395">
        <v>91.252382641254002</v>
      </c>
      <c r="W2075" s="395">
        <v>84.214439461883373</v>
      </c>
      <c r="X2075" s="395">
        <v>0.59772863120143471</v>
      </c>
      <c r="Y2075" s="395">
        <v>1.1954572624028696</v>
      </c>
      <c r="Z2075" s="395">
        <v>0</v>
      </c>
      <c r="AA2075" s="395">
        <v>8.5158291470061993</v>
      </c>
      <c r="AB2075" s="395">
        <v>2.5519640355135582</v>
      </c>
      <c r="AC2075" s="395">
        <v>-35.274977192998506</v>
      </c>
      <c r="AD2075" s="395">
        <v>10.058922558922562</v>
      </c>
      <c r="AE2075" s="395">
        <v>10.306464582411492</v>
      </c>
      <c r="AF2075" s="395">
        <v>58</v>
      </c>
      <c r="AG2075" s="395">
        <v>0</v>
      </c>
      <c r="AH2075" s="395">
        <v>0</v>
      </c>
      <c r="AI2075" s="395">
        <v>19</v>
      </c>
      <c r="AJ2075" s="395">
        <v>158</v>
      </c>
      <c r="AK2075" s="395">
        <v>66</v>
      </c>
      <c r="AL2075" s="395">
        <v>174</v>
      </c>
      <c r="AM2075" s="395">
        <v>0</v>
      </c>
      <c r="AN2075" s="395">
        <v>61</v>
      </c>
      <c r="AO2075" s="395">
        <v>16</v>
      </c>
      <c r="AP2075" s="395">
        <v>18</v>
      </c>
    </row>
    <row r="2076" spans="1:42">
      <c r="A2076" s="395">
        <v>16</v>
      </c>
      <c r="B2076" s="395">
        <v>269</v>
      </c>
      <c r="C2076" s="395">
        <v>2023</v>
      </c>
      <c r="D2076" s="395">
        <v>5</v>
      </c>
      <c r="E2076" s="395">
        <v>99</v>
      </c>
      <c r="F2076" s="395">
        <v>99</v>
      </c>
      <c r="G2076" s="395">
        <v>99</v>
      </c>
      <c r="H2076" s="395">
        <v>99</v>
      </c>
      <c r="I2076" s="395">
        <v>99</v>
      </c>
      <c r="J2076" s="395">
        <v>116</v>
      </c>
      <c r="K2076" s="395">
        <v>999</v>
      </c>
      <c r="L2076" s="395"/>
      <c r="M2076" s="395">
        <v>99</v>
      </c>
      <c r="N2076" s="395">
        <v>99</v>
      </c>
      <c r="O2076" s="395">
        <v>99</v>
      </c>
      <c r="P2076" s="395">
        <v>99</v>
      </c>
      <c r="Q2076" s="395">
        <v>40</v>
      </c>
      <c r="R2076" s="395">
        <v>3876</v>
      </c>
      <c r="S2076" s="395">
        <v>3859</v>
      </c>
      <c r="T2076" s="395">
        <v>4.1295149638802879</v>
      </c>
      <c r="U2076" s="395">
        <v>60.541331951282714</v>
      </c>
      <c r="V2076" s="395">
        <v>90.19932580111994</v>
      </c>
      <c r="W2076" s="395">
        <v>83.05851256802282</v>
      </c>
      <c r="X2076" s="395">
        <v>7.2755417956656352</v>
      </c>
      <c r="Y2076" s="395">
        <v>14.55108359133127</v>
      </c>
      <c r="Z2076" s="395">
        <v>0</v>
      </c>
      <c r="AA2076" s="395">
        <v>9.1722231830264622</v>
      </c>
      <c r="AB2076" s="395">
        <v>2.4431423799525618</v>
      </c>
      <c r="AC2076" s="395">
        <v>-31.936917642519756</v>
      </c>
      <c r="AD2076" s="395">
        <v>11.652236652236651</v>
      </c>
      <c r="AE2076" s="395">
        <v>11.726973904454763</v>
      </c>
      <c r="AF2076" s="395">
        <v>42</v>
      </c>
      <c r="AG2076" s="395">
        <v>0</v>
      </c>
      <c r="AH2076" s="395">
        <v>0</v>
      </c>
      <c r="AI2076" s="395">
        <v>7</v>
      </c>
      <c r="AJ2076" s="395">
        <v>157</v>
      </c>
      <c r="AK2076" s="395">
        <v>42</v>
      </c>
      <c r="AL2076" s="395">
        <v>56</v>
      </c>
      <c r="AM2076" s="395">
        <v>0</v>
      </c>
      <c r="AN2076" s="395">
        <v>67</v>
      </c>
      <c r="AO2076" s="395">
        <v>4</v>
      </c>
      <c r="AP2076" s="395">
        <v>23</v>
      </c>
    </row>
    <row r="2077" spans="1:42">
      <c r="A2077" s="395">
        <v>16</v>
      </c>
      <c r="B2077" s="395">
        <v>270</v>
      </c>
      <c r="C2077" s="395">
        <v>2023</v>
      </c>
      <c r="D2077" s="395">
        <v>6</v>
      </c>
      <c r="E2077" s="395">
        <v>99</v>
      </c>
      <c r="F2077" s="395">
        <v>99</v>
      </c>
      <c r="G2077" s="395">
        <v>99</v>
      </c>
      <c r="H2077" s="395">
        <v>99</v>
      </c>
      <c r="I2077" s="395">
        <v>99</v>
      </c>
      <c r="J2077" s="395">
        <v>116</v>
      </c>
      <c r="K2077" s="395">
        <v>999</v>
      </c>
      <c r="L2077" s="395"/>
      <c r="M2077" s="395">
        <v>99</v>
      </c>
      <c r="N2077" s="395">
        <v>99</v>
      </c>
      <c r="O2077" s="395">
        <v>99</v>
      </c>
      <c r="P2077" s="395">
        <v>99</v>
      </c>
      <c r="Q2077" s="395">
        <v>36</v>
      </c>
      <c r="R2077" s="395">
        <v>3438</v>
      </c>
      <c r="S2077" s="395">
        <v>3423</v>
      </c>
      <c r="T2077" s="395">
        <v>5.2827225130890048</v>
      </c>
      <c r="U2077" s="395">
        <v>60.077417470055515</v>
      </c>
      <c r="V2077" s="395">
        <v>91.936580945480898</v>
      </c>
      <c r="W2077" s="395">
        <v>84.60283377154542</v>
      </c>
      <c r="X2077" s="395">
        <v>6.806282722513088</v>
      </c>
      <c r="Y2077" s="395">
        <v>13.612565445026176</v>
      </c>
      <c r="Z2077" s="395">
        <v>0</v>
      </c>
      <c r="AA2077" s="395">
        <v>10.245009366448311</v>
      </c>
      <c r="AB2077" s="395">
        <v>2.7398917546997033</v>
      </c>
      <c r="AC2077" s="395">
        <v>-46.614094952130174</v>
      </c>
      <c r="AD2077" s="395">
        <v>10.335497835497836</v>
      </c>
      <c r="AE2077" s="395">
        <v>10.59543617910342</v>
      </c>
      <c r="AF2077" s="395">
        <v>46</v>
      </c>
      <c r="AG2077" s="395">
        <v>1</v>
      </c>
      <c r="AH2077" s="395">
        <v>0</v>
      </c>
      <c r="AI2077" s="395">
        <v>22</v>
      </c>
      <c r="AJ2077" s="395">
        <v>95</v>
      </c>
      <c r="AK2077" s="395">
        <v>45</v>
      </c>
      <c r="AL2077" s="395">
        <v>281</v>
      </c>
      <c r="AM2077" s="395">
        <v>0</v>
      </c>
      <c r="AN2077" s="395">
        <v>108</v>
      </c>
      <c r="AO2077" s="395">
        <v>28</v>
      </c>
      <c r="AP2077" s="395">
        <v>18</v>
      </c>
    </row>
    <row r="2078" spans="1:42">
      <c r="A2078" s="395">
        <v>16</v>
      </c>
      <c r="B2078" s="395">
        <v>271</v>
      </c>
      <c r="C2078" s="395">
        <v>2023</v>
      </c>
      <c r="D2078" s="395">
        <v>7</v>
      </c>
      <c r="E2078" s="395">
        <v>99</v>
      </c>
      <c r="F2078" s="395">
        <v>99</v>
      </c>
      <c r="G2078" s="395">
        <v>99</v>
      </c>
      <c r="H2078" s="395">
        <v>99</v>
      </c>
      <c r="I2078" s="395">
        <v>99</v>
      </c>
      <c r="J2078" s="395">
        <v>116</v>
      </c>
      <c r="K2078" s="395">
        <v>999</v>
      </c>
      <c r="L2078" s="395"/>
      <c r="M2078" s="395">
        <v>99</v>
      </c>
      <c r="N2078" s="395">
        <v>99</v>
      </c>
      <c r="O2078" s="395">
        <v>99</v>
      </c>
      <c r="P2078" s="395">
        <v>99</v>
      </c>
      <c r="Q2078" s="395">
        <v>6</v>
      </c>
      <c r="R2078" s="395">
        <v>261</v>
      </c>
      <c r="S2078" s="395">
        <v>257</v>
      </c>
      <c r="T2078" s="395">
        <v>3.4827586206896557</v>
      </c>
      <c r="U2078" s="395">
        <v>60.852140077821005</v>
      </c>
      <c r="V2078" s="395">
        <v>86.015825573012989</v>
      </c>
      <c r="W2078" s="395">
        <v>78.760311284046693</v>
      </c>
      <c r="X2078" s="395">
        <v>1.9157088122605359</v>
      </c>
      <c r="Y2078" s="395">
        <v>3.8314176245210718</v>
      </c>
      <c r="Z2078" s="395">
        <v>0</v>
      </c>
      <c r="AA2078" s="395">
        <v>8.3702305485677613</v>
      </c>
      <c r="AB2078" s="395">
        <v>2.3641134458920474</v>
      </c>
      <c r="AC2078" s="395">
        <v>-13.701697595252837</v>
      </c>
      <c r="AD2078" s="395">
        <v>0.78463203463203435</v>
      </c>
      <c r="AE2078" s="395">
        <v>0.74057249465445307</v>
      </c>
      <c r="AF2078" s="395">
        <v>2</v>
      </c>
      <c r="AG2078" s="395">
        <v>0</v>
      </c>
      <c r="AH2078" s="395">
        <v>0</v>
      </c>
      <c r="AI2078" s="395">
        <v>0</v>
      </c>
      <c r="AJ2078" s="395">
        <v>18</v>
      </c>
      <c r="AK2078" s="395">
        <v>3</v>
      </c>
      <c r="AL2078" s="395">
        <v>7</v>
      </c>
      <c r="AM2078" s="395">
        <v>0</v>
      </c>
      <c r="AN2078" s="395">
        <v>3</v>
      </c>
      <c r="AO2078" s="395">
        <v>0</v>
      </c>
      <c r="AP2078" s="395">
        <v>3</v>
      </c>
    </row>
    <row r="2079" spans="1:42">
      <c r="A2079" s="395">
        <v>16</v>
      </c>
      <c r="B2079" s="395">
        <v>272</v>
      </c>
      <c r="C2079" s="395">
        <v>2023</v>
      </c>
      <c r="D2079" s="395">
        <v>8</v>
      </c>
      <c r="E2079" s="395">
        <v>99</v>
      </c>
      <c r="F2079" s="395">
        <v>99</v>
      </c>
      <c r="G2079" s="395">
        <v>99</v>
      </c>
      <c r="H2079" s="395">
        <v>99</v>
      </c>
      <c r="I2079" s="395">
        <v>99</v>
      </c>
      <c r="J2079" s="395">
        <v>116</v>
      </c>
      <c r="K2079" s="395">
        <v>999</v>
      </c>
      <c r="L2079" s="395"/>
      <c r="M2079" s="395">
        <v>99</v>
      </c>
      <c r="N2079" s="395">
        <v>99</v>
      </c>
      <c r="O2079" s="395">
        <v>99</v>
      </c>
      <c r="P2079" s="395">
        <v>99</v>
      </c>
      <c r="Q2079" s="395">
        <v>25</v>
      </c>
      <c r="R2079" s="395">
        <v>1923</v>
      </c>
      <c r="S2079" s="395">
        <v>1919</v>
      </c>
      <c r="T2079" s="395">
        <v>4.0592823712948531</v>
      </c>
      <c r="U2079" s="395">
        <v>60.501302761855122</v>
      </c>
      <c r="V2079" s="395">
        <v>90.33201090537294</v>
      </c>
      <c r="W2079" s="395">
        <v>83.278999478895287</v>
      </c>
      <c r="X2079" s="395">
        <v>6.0842433697347884</v>
      </c>
      <c r="Y2079" s="395">
        <v>12.168486739469579</v>
      </c>
      <c r="Z2079" s="395">
        <v>0</v>
      </c>
      <c r="AA2079" s="395">
        <v>8.6118967024968889</v>
      </c>
      <c r="AB2079" s="395">
        <v>2.3654789677340542</v>
      </c>
      <c r="AC2079" s="395">
        <v>-23.21803249573032</v>
      </c>
      <c r="AD2079" s="395">
        <v>5.7810245310245314</v>
      </c>
      <c r="AE2079" s="395">
        <v>5.8470593805129774</v>
      </c>
      <c r="AF2079" s="395">
        <v>27</v>
      </c>
      <c r="AG2079" s="395">
        <v>0</v>
      </c>
      <c r="AH2079" s="395">
        <v>0</v>
      </c>
      <c r="AI2079" s="395">
        <v>11</v>
      </c>
      <c r="AJ2079" s="395">
        <v>67</v>
      </c>
      <c r="AK2079" s="395">
        <v>14</v>
      </c>
      <c r="AL2079" s="395">
        <v>252</v>
      </c>
      <c r="AM2079" s="395">
        <v>0</v>
      </c>
      <c r="AN2079" s="395">
        <v>22</v>
      </c>
      <c r="AO2079" s="395">
        <v>8</v>
      </c>
      <c r="AP2079" s="395">
        <v>16</v>
      </c>
    </row>
    <row r="2080" spans="1:42">
      <c r="A2080" s="395">
        <v>16</v>
      </c>
      <c r="B2080" s="395">
        <v>273</v>
      </c>
      <c r="C2080" s="395">
        <v>2023</v>
      </c>
      <c r="D2080" s="395">
        <v>9</v>
      </c>
      <c r="E2080" s="395">
        <v>99</v>
      </c>
      <c r="F2080" s="395">
        <v>99</v>
      </c>
      <c r="G2080" s="395">
        <v>99</v>
      </c>
      <c r="H2080" s="395">
        <v>99</v>
      </c>
      <c r="I2080" s="395">
        <v>99</v>
      </c>
      <c r="J2080" s="395">
        <v>116</v>
      </c>
      <c r="K2080" s="395">
        <v>999</v>
      </c>
      <c r="L2080" s="395"/>
      <c r="M2080" s="395">
        <v>99</v>
      </c>
      <c r="N2080" s="395">
        <v>99</v>
      </c>
      <c r="O2080" s="395">
        <v>99</v>
      </c>
      <c r="P2080" s="395">
        <v>99</v>
      </c>
      <c r="Q2080" s="395">
        <v>40</v>
      </c>
      <c r="R2080" s="395">
        <v>3275</v>
      </c>
      <c r="S2080" s="395">
        <v>3257</v>
      </c>
      <c r="T2080" s="395">
        <v>4.3648854961832058</v>
      </c>
      <c r="U2080" s="395">
        <v>60.45901136014735</v>
      </c>
      <c r="V2080" s="395">
        <v>88.687620396572257</v>
      </c>
      <c r="W2080" s="395">
        <v>81.618084126496754</v>
      </c>
      <c r="X2080" s="395">
        <v>5.5877862595419856</v>
      </c>
      <c r="Y2080" s="395">
        <v>11.175572519083971</v>
      </c>
      <c r="Z2080" s="395">
        <v>0</v>
      </c>
      <c r="AA2080" s="395">
        <v>10.374724322737196</v>
      </c>
      <c r="AB2080" s="395">
        <v>2.6064548730791901</v>
      </c>
      <c r="AC2080" s="395">
        <v>-39.477247417450997</v>
      </c>
      <c r="AD2080" s="395">
        <v>9.8454785954785944</v>
      </c>
      <c r="AE2080" s="395">
        <v>9.7259310280535356</v>
      </c>
      <c r="AF2080" s="395">
        <v>54</v>
      </c>
      <c r="AG2080" s="395">
        <v>0</v>
      </c>
      <c r="AH2080" s="395">
        <v>0</v>
      </c>
      <c r="AI2080" s="395">
        <v>21</v>
      </c>
      <c r="AJ2080" s="395">
        <v>136</v>
      </c>
      <c r="AK2080" s="395">
        <v>55</v>
      </c>
      <c r="AL2080" s="395">
        <v>346</v>
      </c>
      <c r="AM2080" s="395">
        <v>0</v>
      </c>
      <c r="AN2080" s="395">
        <v>66</v>
      </c>
      <c r="AO2080" s="395">
        <v>14</v>
      </c>
      <c r="AP2080" s="395">
        <v>20</v>
      </c>
    </row>
    <row r="2081" spans="1:42">
      <c r="A2081" s="395">
        <v>16</v>
      </c>
      <c r="B2081" s="395">
        <v>274</v>
      </c>
      <c r="C2081" s="395">
        <v>2023</v>
      </c>
      <c r="D2081" s="395">
        <v>10</v>
      </c>
      <c r="E2081" s="395">
        <v>99</v>
      </c>
      <c r="F2081" s="395">
        <v>99</v>
      </c>
      <c r="G2081" s="395">
        <v>99</v>
      </c>
      <c r="H2081" s="395">
        <v>99</v>
      </c>
      <c r="I2081" s="395">
        <v>99</v>
      </c>
      <c r="J2081" s="395">
        <v>116</v>
      </c>
      <c r="K2081" s="395">
        <v>999</v>
      </c>
      <c r="L2081" s="395"/>
      <c r="M2081" s="395">
        <v>99</v>
      </c>
      <c r="N2081" s="395">
        <v>99</v>
      </c>
      <c r="O2081" s="395">
        <v>99</v>
      </c>
      <c r="P2081" s="395">
        <v>99</v>
      </c>
      <c r="Q2081" s="395">
        <v>51</v>
      </c>
      <c r="R2081" s="395">
        <v>2808</v>
      </c>
      <c r="S2081" s="395">
        <v>2795</v>
      </c>
      <c r="T2081" s="395">
        <v>4.008903133903134</v>
      </c>
      <c r="U2081" s="395">
        <v>60.511985688729879</v>
      </c>
      <c r="V2081" s="395">
        <v>87.80103768337267</v>
      </c>
      <c r="W2081" s="395">
        <v>80.817638640429195</v>
      </c>
      <c r="X2081" s="395">
        <v>9.4373219373219381</v>
      </c>
      <c r="Y2081" s="395">
        <v>18.874643874643876</v>
      </c>
      <c r="Z2081" s="395">
        <v>0</v>
      </c>
      <c r="AA2081" s="395">
        <v>9.4670920557000766</v>
      </c>
      <c r="AB2081" s="395">
        <v>2.4817291911026702</v>
      </c>
      <c r="AC2081" s="395">
        <v>-31.995018421752391</v>
      </c>
      <c r="AD2081" s="395">
        <v>8.4415584415584419</v>
      </c>
      <c r="AE2081" s="395">
        <v>8.2644698551863698</v>
      </c>
      <c r="AF2081" s="395">
        <v>23</v>
      </c>
      <c r="AG2081" s="395">
        <v>0</v>
      </c>
      <c r="AH2081" s="395">
        <v>0</v>
      </c>
      <c r="AI2081" s="395">
        <v>15</v>
      </c>
      <c r="AJ2081" s="395">
        <v>116</v>
      </c>
      <c r="AK2081" s="395">
        <v>11</v>
      </c>
      <c r="AL2081" s="395">
        <v>163</v>
      </c>
      <c r="AM2081" s="395">
        <v>0</v>
      </c>
      <c r="AN2081" s="395">
        <v>32</v>
      </c>
      <c r="AO2081" s="395">
        <v>2</v>
      </c>
      <c r="AP2081" s="395">
        <v>26</v>
      </c>
    </row>
    <row r="2082" spans="1:42">
      <c r="A2082" s="395">
        <v>16</v>
      </c>
      <c r="B2082" s="395">
        <v>275</v>
      </c>
      <c r="C2082" s="395">
        <v>2023</v>
      </c>
      <c r="D2082" s="395">
        <v>11</v>
      </c>
      <c r="E2082" s="395">
        <v>99</v>
      </c>
      <c r="F2082" s="395">
        <v>99</v>
      </c>
      <c r="G2082" s="395">
        <v>99</v>
      </c>
      <c r="H2082" s="395">
        <v>99</v>
      </c>
      <c r="I2082" s="395">
        <v>99</v>
      </c>
      <c r="J2082" s="395">
        <v>116</v>
      </c>
      <c r="K2082" s="395">
        <v>999</v>
      </c>
      <c r="L2082" s="395"/>
      <c r="M2082" s="395">
        <v>99</v>
      </c>
      <c r="N2082" s="395">
        <v>99</v>
      </c>
      <c r="O2082" s="395">
        <v>99</v>
      </c>
      <c r="P2082" s="395">
        <v>99</v>
      </c>
      <c r="Q2082" s="395">
        <v>29</v>
      </c>
      <c r="R2082" s="395">
        <v>2562</v>
      </c>
      <c r="S2082" s="395">
        <v>2561</v>
      </c>
      <c r="T2082" s="395">
        <v>4.0573770491803289</v>
      </c>
      <c r="U2082" s="395">
        <v>60.645841468176499</v>
      </c>
      <c r="V2082" s="395">
        <v>90.508980655325445</v>
      </c>
      <c r="W2082" s="395">
        <v>83.515931276845052</v>
      </c>
      <c r="X2082" s="395">
        <v>6.8696330991412973</v>
      </c>
      <c r="Y2082" s="395">
        <v>13.739266198282596</v>
      </c>
      <c r="Z2082" s="395">
        <v>0</v>
      </c>
      <c r="AA2082" s="395">
        <v>9.893913068935273</v>
      </c>
      <c r="AB2082" s="395">
        <v>2.4062084714296641</v>
      </c>
      <c r="AC2082" s="395">
        <v>-29.788372845667041</v>
      </c>
      <c r="AD2082" s="395">
        <v>7.7020202020202015</v>
      </c>
      <c r="AE2082" s="395">
        <v>7.8253890352654274</v>
      </c>
      <c r="AF2082" s="395">
        <v>45</v>
      </c>
      <c r="AG2082" s="395">
        <v>0</v>
      </c>
      <c r="AH2082" s="395">
        <v>0</v>
      </c>
      <c r="AI2082" s="395">
        <v>24</v>
      </c>
      <c r="AJ2082" s="395">
        <v>94</v>
      </c>
      <c r="AK2082" s="395">
        <v>25</v>
      </c>
      <c r="AL2082" s="395">
        <v>133</v>
      </c>
      <c r="AM2082" s="395">
        <v>0</v>
      </c>
      <c r="AN2082" s="395">
        <v>53</v>
      </c>
      <c r="AO2082" s="395">
        <v>16</v>
      </c>
      <c r="AP2082" s="395">
        <v>13</v>
      </c>
    </row>
    <row r="2083" spans="1:42">
      <c r="A2083" s="395">
        <v>16</v>
      </c>
      <c r="B2083" s="395">
        <v>276</v>
      </c>
      <c r="C2083" s="395">
        <v>2023</v>
      </c>
      <c r="D2083" s="395">
        <v>12</v>
      </c>
      <c r="E2083" s="395">
        <v>99</v>
      </c>
      <c r="F2083" s="395">
        <v>99</v>
      </c>
      <c r="G2083" s="395">
        <v>99</v>
      </c>
      <c r="H2083" s="395">
        <v>99</v>
      </c>
      <c r="I2083" s="395">
        <v>99</v>
      </c>
      <c r="J2083" s="395">
        <v>116</v>
      </c>
      <c r="K2083" s="395">
        <v>999</v>
      </c>
      <c r="L2083" s="395"/>
      <c r="M2083" s="395">
        <v>99</v>
      </c>
      <c r="N2083" s="395">
        <v>99</v>
      </c>
      <c r="O2083" s="395">
        <v>99</v>
      </c>
      <c r="P2083" s="395">
        <v>99</v>
      </c>
      <c r="Q2083" s="395">
        <v>29</v>
      </c>
      <c r="R2083" s="395">
        <v>2911</v>
      </c>
      <c r="S2083" s="395">
        <v>2904</v>
      </c>
      <c r="T2083" s="395">
        <v>2.982136722775679</v>
      </c>
      <c r="U2083" s="395">
        <v>61.089876033057855</v>
      </c>
      <c r="V2083" s="395">
        <v>84.212719632053947</v>
      </c>
      <c r="W2083" s="395">
        <v>77.624173553719061</v>
      </c>
      <c r="X2083" s="395">
        <v>2.7138440398488495</v>
      </c>
      <c r="Y2083" s="395">
        <v>5.427688079697699</v>
      </c>
      <c r="Z2083" s="395">
        <v>0</v>
      </c>
      <c r="AA2083" s="395">
        <v>9.1834937530644822</v>
      </c>
      <c r="AB2083" s="395">
        <v>2.2310992450767535</v>
      </c>
      <c r="AC2083" s="395">
        <v>-27.018100480943964</v>
      </c>
      <c r="AD2083" s="395">
        <v>8.751202501202501</v>
      </c>
      <c r="AE2083" s="395">
        <v>8.2474678672672752</v>
      </c>
      <c r="AF2083" s="395">
        <v>43</v>
      </c>
      <c r="AG2083" s="395">
        <v>0</v>
      </c>
      <c r="AH2083" s="395">
        <v>0</v>
      </c>
      <c r="AI2083" s="395">
        <v>30</v>
      </c>
      <c r="AJ2083" s="395">
        <v>163</v>
      </c>
      <c r="AK2083" s="395">
        <v>27</v>
      </c>
      <c r="AL2083" s="395">
        <v>179</v>
      </c>
      <c r="AM2083" s="395">
        <v>0</v>
      </c>
      <c r="AN2083" s="395">
        <v>41</v>
      </c>
      <c r="AO2083" s="395">
        <v>14</v>
      </c>
      <c r="AP2083" s="395">
        <v>14</v>
      </c>
    </row>
    <row r="2084" spans="1:42">
      <c r="A2084" s="395">
        <v>16</v>
      </c>
      <c r="B2084" s="395">
        <v>277</v>
      </c>
      <c r="C2084" s="395">
        <v>2023</v>
      </c>
      <c r="D2084" s="395">
        <v>1</v>
      </c>
      <c r="E2084" s="395">
        <v>99</v>
      </c>
      <c r="F2084" s="395">
        <v>99</v>
      </c>
      <c r="G2084" s="395">
        <v>99</v>
      </c>
      <c r="H2084" s="395">
        <v>99</v>
      </c>
      <c r="I2084" s="395">
        <v>99</v>
      </c>
      <c r="J2084" s="395">
        <v>117</v>
      </c>
      <c r="K2084" s="395">
        <v>999</v>
      </c>
      <c r="L2084" s="395"/>
      <c r="M2084" s="395">
        <v>99</v>
      </c>
      <c r="N2084" s="395">
        <v>99</v>
      </c>
      <c r="O2084" s="395">
        <v>99</v>
      </c>
      <c r="P2084" s="395">
        <v>99</v>
      </c>
      <c r="Q2084" s="395">
        <v>104</v>
      </c>
      <c r="R2084" s="395">
        <v>11899</v>
      </c>
      <c r="S2084" s="395">
        <v>11584</v>
      </c>
      <c r="T2084" s="395">
        <v>3.2696024876039993</v>
      </c>
      <c r="U2084" s="395">
        <v>60.97479281767955</v>
      </c>
      <c r="V2084" s="395">
        <v>93.951271376666242</v>
      </c>
      <c r="W2084" s="395">
        <v>85.972815953038619</v>
      </c>
      <c r="X2084" s="395">
        <v>1.2606101353054877</v>
      </c>
      <c r="Y2084" s="395">
        <v>2.5212202706109754</v>
      </c>
      <c r="Z2084" s="395">
        <v>0</v>
      </c>
      <c r="AA2084" s="395">
        <v>9.068080296349418</v>
      </c>
      <c r="AB2084" s="395">
        <v>2.3907524905116704</v>
      </c>
      <c r="AC2084" s="395">
        <v>-35.177445391562955</v>
      </c>
      <c r="AD2084" s="395">
        <v>10.606020090738118</v>
      </c>
      <c r="AE2084" s="395">
        <v>10.7138150978942</v>
      </c>
      <c r="AF2084" s="395">
        <v>149</v>
      </c>
      <c r="AG2084" s="395">
        <v>2</v>
      </c>
      <c r="AH2084" s="395">
        <v>1</v>
      </c>
      <c r="AI2084" s="395">
        <v>43</v>
      </c>
      <c r="AJ2084" s="395">
        <v>637</v>
      </c>
      <c r="AK2084" s="395">
        <v>363</v>
      </c>
      <c r="AL2084" s="395">
        <v>1298</v>
      </c>
      <c r="AM2084" s="395">
        <v>1</v>
      </c>
      <c r="AN2084" s="395">
        <v>206</v>
      </c>
      <c r="AO2084" s="395">
        <v>82</v>
      </c>
      <c r="AP2084" s="395">
        <v>55</v>
      </c>
    </row>
    <row r="2085" spans="1:42">
      <c r="A2085" s="395">
        <v>16</v>
      </c>
      <c r="B2085" s="395">
        <v>278</v>
      </c>
      <c r="C2085" s="395">
        <v>2023</v>
      </c>
      <c r="D2085" s="395">
        <v>2</v>
      </c>
      <c r="E2085" s="395">
        <v>99</v>
      </c>
      <c r="F2085" s="395">
        <v>99</v>
      </c>
      <c r="G2085" s="395">
        <v>99</v>
      </c>
      <c r="H2085" s="395">
        <v>99</v>
      </c>
      <c r="I2085" s="395">
        <v>99</v>
      </c>
      <c r="J2085" s="395">
        <v>117</v>
      </c>
      <c r="K2085" s="395">
        <v>999</v>
      </c>
      <c r="L2085" s="395"/>
      <c r="M2085" s="395">
        <v>99</v>
      </c>
      <c r="N2085" s="395">
        <v>99</v>
      </c>
      <c r="O2085" s="395">
        <v>99</v>
      </c>
      <c r="P2085" s="395">
        <v>99</v>
      </c>
      <c r="Q2085" s="395">
        <v>98</v>
      </c>
      <c r="R2085" s="395">
        <v>8927</v>
      </c>
      <c r="S2085" s="395">
        <v>8848</v>
      </c>
      <c r="T2085" s="395">
        <v>3.4611851685896724</v>
      </c>
      <c r="U2085" s="395">
        <v>60.946654611211557</v>
      </c>
      <c r="V2085" s="395">
        <v>91.293427556576233</v>
      </c>
      <c r="W2085" s="395">
        <v>83.92201627486439</v>
      </c>
      <c r="X2085" s="395">
        <v>1.3218326425450877</v>
      </c>
      <c r="Y2085" s="395">
        <v>2.6436652850901754</v>
      </c>
      <c r="Z2085" s="395">
        <v>0</v>
      </c>
      <c r="AA2085" s="395">
        <v>9.536489544080256</v>
      </c>
      <c r="AB2085" s="395">
        <v>2.4101114269824784</v>
      </c>
      <c r="AC2085" s="395">
        <v>-30.989598744186871</v>
      </c>
      <c r="AD2085" s="395">
        <v>7.9569662450642227</v>
      </c>
      <c r="AE2085" s="395">
        <v>7.9881363574452324</v>
      </c>
      <c r="AF2085" s="395">
        <v>154</v>
      </c>
      <c r="AG2085" s="395">
        <v>0</v>
      </c>
      <c r="AH2085" s="395">
        <v>0</v>
      </c>
      <c r="AI2085" s="395">
        <v>24</v>
      </c>
      <c r="AJ2085" s="395">
        <v>381</v>
      </c>
      <c r="AK2085" s="395">
        <v>175</v>
      </c>
      <c r="AL2085" s="395">
        <v>963</v>
      </c>
      <c r="AM2085" s="395">
        <v>0</v>
      </c>
      <c r="AN2085" s="395">
        <v>152</v>
      </c>
      <c r="AO2085" s="395">
        <v>73</v>
      </c>
      <c r="AP2085" s="395">
        <v>52</v>
      </c>
    </row>
    <row r="2086" spans="1:42">
      <c r="A2086" s="395">
        <v>16</v>
      </c>
      <c r="B2086" s="395">
        <v>279</v>
      </c>
      <c r="C2086" s="395">
        <v>2023</v>
      </c>
      <c r="D2086" s="395">
        <v>3</v>
      </c>
      <c r="E2086" s="395">
        <v>99</v>
      </c>
      <c r="F2086" s="395">
        <v>99</v>
      </c>
      <c r="G2086" s="395">
        <v>99</v>
      </c>
      <c r="H2086" s="395">
        <v>99</v>
      </c>
      <c r="I2086" s="395">
        <v>99</v>
      </c>
      <c r="J2086" s="395">
        <v>117</v>
      </c>
      <c r="K2086" s="395">
        <v>999</v>
      </c>
      <c r="L2086" s="395"/>
      <c r="M2086" s="395">
        <v>99</v>
      </c>
      <c r="N2086" s="395">
        <v>99</v>
      </c>
      <c r="O2086" s="395">
        <v>99</v>
      </c>
      <c r="P2086" s="395">
        <v>99</v>
      </c>
      <c r="Q2086" s="395">
        <v>95</v>
      </c>
      <c r="R2086" s="395">
        <v>8733</v>
      </c>
      <c r="S2086" s="395">
        <v>8656</v>
      </c>
      <c r="T2086" s="395">
        <v>3.0095041795488378</v>
      </c>
      <c r="U2086" s="395">
        <v>61.156076709796686</v>
      </c>
      <c r="V2086" s="395">
        <v>91.185430155223756</v>
      </c>
      <c r="W2086" s="395">
        <v>83.808190850277313</v>
      </c>
      <c r="X2086" s="395">
        <v>0.17176228100309171</v>
      </c>
      <c r="Y2086" s="395">
        <v>0.34352456200618342</v>
      </c>
      <c r="Z2086" s="395">
        <v>0</v>
      </c>
      <c r="AA2086" s="395">
        <v>8.847264328507439</v>
      </c>
      <c r="AB2086" s="395">
        <v>2.4074394757928608</v>
      </c>
      <c r="AC2086" s="395">
        <v>-28.060960892614844</v>
      </c>
      <c r="AD2086" s="395">
        <v>7.7840468486777024</v>
      </c>
      <c r="AE2086" s="395">
        <v>7.8041958505372051</v>
      </c>
      <c r="AF2086" s="395">
        <v>99</v>
      </c>
      <c r="AG2086" s="395">
        <v>0</v>
      </c>
      <c r="AH2086" s="395">
        <v>0</v>
      </c>
      <c r="AI2086" s="395">
        <v>21</v>
      </c>
      <c r="AJ2086" s="395">
        <v>481</v>
      </c>
      <c r="AK2086" s="395">
        <v>142</v>
      </c>
      <c r="AL2086" s="395">
        <v>858</v>
      </c>
      <c r="AM2086" s="395">
        <v>0</v>
      </c>
      <c r="AN2086" s="395">
        <v>174</v>
      </c>
      <c r="AO2086" s="395">
        <v>49</v>
      </c>
      <c r="AP2086" s="395">
        <v>53</v>
      </c>
    </row>
    <row r="2087" spans="1:42">
      <c r="A2087" s="395">
        <v>16</v>
      </c>
      <c r="B2087" s="395">
        <v>280</v>
      </c>
      <c r="C2087" s="395">
        <v>2023</v>
      </c>
      <c r="D2087" s="395">
        <v>4</v>
      </c>
      <c r="E2087" s="395">
        <v>99</v>
      </c>
      <c r="F2087" s="395">
        <v>99</v>
      </c>
      <c r="G2087" s="395">
        <v>99</v>
      </c>
      <c r="H2087" s="395">
        <v>99</v>
      </c>
      <c r="I2087" s="395">
        <v>99</v>
      </c>
      <c r="J2087" s="395">
        <v>117</v>
      </c>
      <c r="K2087" s="395">
        <v>999</v>
      </c>
      <c r="L2087" s="395"/>
      <c r="M2087" s="395">
        <v>99</v>
      </c>
      <c r="N2087" s="395">
        <v>99</v>
      </c>
      <c r="O2087" s="395">
        <v>99</v>
      </c>
      <c r="P2087" s="395">
        <v>99</v>
      </c>
      <c r="Q2087" s="395">
        <v>76</v>
      </c>
      <c r="R2087" s="395">
        <v>7752</v>
      </c>
      <c r="S2087" s="395">
        <v>7691</v>
      </c>
      <c r="T2087" s="395">
        <v>3.0629514963880302</v>
      </c>
      <c r="U2087" s="395">
        <v>61.196983487192817</v>
      </c>
      <c r="V2087" s="395">
        <v>92.19960351006128</v>
      </c>
      <c r="W2087" s="395">
        <v>84.78036666233271</v>
      </c>
      <c r="X2087" s="395">
        <v>0.98039215686274495</v>
      </c>
      <c r="Y2087" s="395">
        <v>1.9607843137254899</v>
      </c>
      <c r="Z2087" s="395">
        <v>0</v>
      </c>
      <c r="AA2087" s="395">
        <v>8.7599086706178486</v>
      </c>
      <c r="AB2087" s="395">
        <v>2.4233019640372455</v>
      </c>
      <c r="AC2087" s="395">
        <v>-29.059076745352225</v>
      </c>
      <c r="AD2087" s="395">
        <v>6.9096451587025687</v>
      </c>
      <c r="AE2087" s="395">
        <v>7.0145941397247116</v>
      </c>
      <c r="AF2087" s="395">
        <v>71</v>
      </c>
      <c r="AG2087" s="395">
        <v>0</v>
      </c>
      <c r="AH2087" s="395">
        <v>0</v>
      </c>
      <c r="AI2087" s="395">
        <v>15</v>
      </c>
      <c r="AJ2087" s="395">
        <v>335</v>
      </c>
      <c r="AK2087" s="395">
        <v>120</v>
      </c>
      <c r="AL2087" s="395">
        <v>721</v>
      </c>
      <c r="AM2087" s="395">
        <v>0</v>
      </c>
      <c r="AN2087" s="395">
        <v>88</v>
      </c>
      <c r="AO2087" s="395">
        <v>29</v>
      </c>
      <c r="AP2087" s="395">
        <v>43</v>
      </c>
    </row>
    <row r="2088" spans="1:42">
      <c r="A2088" s="395">
        <v>16</v>
      </c>
      <c r="B2088" s="395">
        <v>281</v>
      </c>
      <c r="C2088" s="395">
        <v>2023</v>
      </c>
      <c r="D2088" s="395">
        <v>5</v>
      </c>
      <c r="E2088" s="395">
        <v>99</v>
      </c>
      <c r="F2088" s="395">
        <v>99</v>
      </c>
      <c r="G2088" s="395">
        <v>99</v>
      </c>
      <c r="H2088" s="395">
        <v>99</v>
      </c>
      <c r="I2088" s="395">
        <v>99</v>
      </c>
      <c r="J2088" s="395">
        <v>117</v>
      </c>
      <c r="K2088" s="395">
        <v>999</v>
      </c>
      <c r="L2088" s="395"/>
      <c r="M2088" s="395">
        <v>99</v>
      </c>
      <c r="N2088" s="395">
        <v>99</v>
      </c>
      <c r="O2088" s="395">
        <v>99</v>
      </c>
      <c r="P2088" s="395">
        <v>99</v>
      </c>
      <c r="Q2088" s="395">
        <v>96</v>
      </c>
      <c r="R2088" s="395">
        <v>9882</v>
      </c>
      <c r="S2088" s="395">
        <v>9817</v>
      </c>
      <c r="T2088" s="395">
        <v>3.7781825541388394</v>
      </c>
      <c r="U2088" s="395">
        <v>60.842314352653553</v>
      </c>
      <c r="V2088" s="395">
        <v>91.452386914555845</v>
      </c>
      <c r="W2088" s="395">
        <v>84.12314352653577</v>
      </c>
      <c r="X2088" s="395">
        <v>0.35417931592794993</v>
      </c>
      <c r="Y2088" s="395">
        <v>0.70835863185589987</v>
      </c>
      <c r="Z2088" s="395">
        <v>0</v>
      </c>
      <c r="AA2088" s="395">
        <v>9.0118052225798984</v>
      </c>
      <c r="AB2088" s="395">
        <v>2.4953435828368642</v>
      </c>
      <c r="AC2088" s="395">
        <v>-37.156400247101629</v>
      </c>
      <c r="AD2088" s="395">
        <v>8.8081931705751781</v>
      </c>
      <c r="AE2088" s="395">
        <v>8.8842082551692378</v>
      </c>
      <c r="AF2088" s="395">
        <v>88</v>
      </c>
      <c r="AG2088" s="395">
        <v>0</v>
      </c>
      <c r="AH2088" s="395">
        <v>0</v>
      </c>
      <c r="AI2088" s="395">
        <v>18</v>
      </c>
      <c r="AJ2088" s="395">
        <v>570</v>
      </c>
      <c r="AK2088" s="395">
        <v>133</v>
      </c>
      <c r="AL2088" s="395">
        <v>802</v>
      </c>
      <c r="AM2088" s="395">
        <v>0</v>
      </c>
      <c r="AN2088" s="395">
        <v>111</v>
      </c>
      <c r="AO2088" s="395">
        <v>51</v>
      </c>
      <c r="AP2088" s="395">
        <v>53</v>
      </c>
    </row>
    <row r="2089" spans="1:42">
      <c r="A2089" s="395">
        <v>16</v>
      </c>
      <c r="B2089" s="395">
        <v>282</v>
      </c>
      <c r="C2089" s="395">
        <v>2023</v>
      </c>
      <c r="D2089" s="395">
        <v>6</v>
      </c>
      <c r="E2089" s="395">
        <v>99</v>
      </c>
      <c r="F2089" s="395">
        <v>99</v>
      </c>
      <c r="G2089" s="395">
        <v>99</v>
      </c>
      <c r="H2089" s="395">
        <v>99</v>
      </c>
      <c r="I2089" s="395">
        <v>99</v>
      </c>
      <c r="J2089" s="395">
        <v>117</v>
      </c>
      <c r="K2089" s="395">
        <v>999</v>
      </c>
      <c r="L2089" s="395"/>
      <c r="M2089" s="395">
        <v>99</v>
      </c>
      <c r="N2089" s="395">
        <v>99</v>
      </c>
      <c r="O2089" s="395">
        <v>99</v>
      </c>
      <c r="P2089" s="395">
        <v>99</v>
      </c>
      <c r="Q2089" s="395">
        <v>95</v>
      </c>
      <c r="R2089" s="395">
        <v>10195</v>
      </c>
      <c r="S2089" s="395">
        <v>10091</v>
      </c>
      <c r="T2089" s="395">
        <v>3.5237861696910247</v>
      </c>
      <c r="U2089" s="395">
        <v>60.844713110692688</v>
      </c>
      <c r="V2089" s="395">
        <v>91.414477120607515</v>
      </c>
      <c r="W2089" s="395">
        <v>83.939530274502175</v>
      </c>
      <c r="X2089" s="395">
        <v>5.8852378616969105E-2</v>
      </c>
      <c r="Y2089" s="395">
        <v>0.1177047572339382</v>
      </c>
      <c r="Z2089" s="395">
        <v>0</v>
      </c>
      <c r="AA2089" s="395">
        <v>9.1184968376198938</v>
      </c>
      <c r="AB2089" s="395">
        <v>2.4176387760493379</v>
      </c>
      <c r="AC2089" s="395">
        <v>-31.082686154932126</v>
      </c>
      <c r="AD2089" s="395">
        <v>9.087181681240029</v>
      </c>
      <c r="AE2089" s="395">
        <v>9.1122407806763821</v>
      </c>
      <c r="AF2089" s="395">
        <v>63</v>
      </c>
      <c r="AG2089" s="395">
        <v>0</v>
      </c>
      <c r="AH2089" s="395">
        <v>0</v>
      </c>
      <c r="AI2089" s="395">
        <v>6</v>
      </c>
      <c r="AJ2089" s="395">
        <v>629</v>
      </c>
      <c r="AK2089" s="395">
        <v>146</v>
      </c>
      <c r="AL2089" s="395">
        <v>1264</v>
      </c>
      <c r="AM2089" s="395">
        <v>0</v>
      </c>
      <c r="AN2089" s="395">
        <v>146</v>
      </c>
      <c r="AO2089" s="395">
        <v>50</v>
      </c>
      <c r="AP2089" s="395">
        <v>50</v>
      </c>
    </row>
    <row r="2090" spans="1:42">
      <c r="A2090" s="395">
        <v>16</v>
      </c>
      <c r="B2090" s="395">
        <v>283</v>
      </c>
      <c r="C2090" s="395">
        <v>2023</v>
      </c>
      <c r="D2090" s="395">
        <v>7</v>
      </c>
      <c r="E2090" s="395">
        <v>99</v>
      </c>
      <c r="F2090" s="395">
        <v>99</v>
      </c>
      <c r="G2090" s="395">
        <v>99</v>
      </c>
      <c r="H2090" s="395">
        <v>99</v>
      </c>
      <c r="I2090" s="395">
        <v>99</v>
      </c>
      <c r="J2090" s="395">
        <v>117</v>
      </c>
      <c r="K2090" s="395">
        <v>999</v>
      </c>
      <c r="L2090" s="395"/>
      <c r="M2090" s="395">
        <v>99</v>
      </c>
      <c r="N2090" s="395">
        <v>99</v>
      </c>
      <c r="O2090" s="395">
        <v>99</v>
      </c>
      <c r="P2090" s="395">
        <v>99</v>
      </c>
      <c r="Q2090" s="395">
        <v>84</v>
      </c>
      <c r="R2090" s="395">
        <v>8726</v>
      </c>
      <c r="S2090" s="395">
        <v>8679</v>
      </c>
      <c r="T2090" s="395">
        <v>3.395713958285584</v>
      </c>
      <c r="U2090" s="395">
        <v>60.971886162000239</v>
      </c>
      <c r="V2090" s="395">
        <v>90.66562955600601</v>
      </c>
      <c r="W2090" s="395">
        <v>83.387268118446755</v>
      </c>
      <c r="X2090" s="395">
        <v>0.1031400412560165</v>
      </c>
      <c r="Y2090" s="395">
        <v>0.206280082512033</v>
      </c>
      <c r="Z2090" s="395">
        <v>0</v>
      </c>
      <c r="AA2090" s="395">
        <v>8.4690555463224886</v>
      </c>
      <c r="AB2090" s="395">
        <v>2.4172713656815281</v>
      </c>
      <c r="AC2090" s="395">
        <v>-34.337008219281273</v>
      </c>
      <c r="AD2090" s="395">
        <v>7.7778074890142692</v>
      </c>
      <c r="AE2090" s="395">
        <v>7.7856321489574718</v>
      </c>
      <c r="AF2090" s="395">
        <v>33</v>
      </c>
      <c r="AG2090" s="395">
        <v>0</v>
      </c>
      <c r="AH2090" s="395">
        <v>0</v>
      </c>
      <c r="AI2090" s="395">
        <v>7</v>
      </c>
      <c r="AJ2090" s="395">
        <v>677</v>
      </c>
      <c r="AK2090" s="395">
        <v>134</v>
      </c>
      <c r="AL2090" s="395">
        <v>1703</v>
      </c>
      <c r="AM2090" s="395">
        <v>0</v>
      </c>
      <c r="AN2090" s="395">
        <v>118</v>
      </c>
      <c r="AO2090" s="395">
        <v>17</v>
      </c>
      <c r="AP2090" s="395">
        <v>43</v>
      </c>
    </row>
    <row r="2091" spans="1:42">
      <c r="A2091" s="395">
        <v>16</v>
      </c>
      <c r="B2091" s="395">
        <v>284</v>
      </c>
      <c r="C2091" s="395">
        <v>2023</v>
      </c>
      <c r="D2091" s="395">
        <v>8</v>
      </c>
      <c r="E2091" s="395">
        <v>99</v>
      </c>
      <c r="F2091" s="395">
        <v>99</v>
      </c>
      <c r="G2091" s="395">
        <v>99</v>
      </c>
      <c r="H2091" s="395">
        <v>99</v>
      </c>
      <c r="I2091" s="395">
        <v>99</v>
      </c>
      <c r="J2091" s="395">
        <v>117</v>
      </c>
      <c r="K2091" s="395">
        <v>999</v>
      </c>
      <c r="L2091" s="395"/>
      <c r="M2091" s="395">
        <v>99</v>
      </c>
      <c r="N2091" s="395">
        <v>99</v>
      </c>
      <c r="O2091" s="395">
        <v>99</v>
      </c>
      <c r="P2091" s="395">
        <v>99</v>
      </c>
      <c r="Q2091" s="395">
        <v>88</v>
      </c>
      <c r="R2091" s="395">
        <v>8783</v>
      </c>
      <c r="S2091" s="395">
        <v>8730</v>
      </c>
      <c r="T2091" s="395">
        <v>3.9872480929067513</v>
      </c>
      <c r="U2091" s="395">
        <v>60.685452462772048</v>
      </c>
      <c r="V2091" s="395">
        <v>91.408487935278046</v>
      </c>
      <c r="W2091" s="395">
        <v>84.081351660939546</v>
      </c>
      <c r="X2091" s="395">
        <v>0</v>
      </c>
      <c r="Y2091" s="395">
        <v>0</v>
      </c>
      <c r="Z2091" s="395">
        <v>0</v>
      </c>
      <c r="AA2091" s="395">
        <v>8.5522161677722561</v>
      </c>
      <c r="AB2091" s="395">
        <v>2.4072783028455671</v>
      </c>
      <c r="AC2091" s="395">
        <v>-32.703105951058802</v>
      </c>
      <c r="AD2091" s="395">
        <v>7.8286137034164947</v>
      </c>
      <c r="AE2091" s="395">
        <v>7.8965679087281471</v>
      </c>
      <c r="AF2091" s="395">
        <v>20</v>
      </c>
      <c r="AG2091" s="395">
        <v>1</v>
      </c>
      <c r="AH2091" s="395">
        <v>0</v>
      </c>
      <c r="AI2091" s="395">
        <v>5</v>
      </c>
      <c r="AJ2091" s="395">
        <v>452</v>
      </c>
      <c r="AK2091" s="395">
        <v>82</v>
      </c>
      <c r="AL2091" s="395">
        <v>1411</v>
      </c>
      <c r="AM2091" s="395">
        <v>0</v>
      </c>
      <c r="AN2091" s="395">
        <v>148</v>
      </c>
      <c r="AO2091" s="395">
        <v>16</v>
      </c>
      <c r="AP2091" s="395">
        <v>48</v>
      </c>
    </row>
    <row r="2092" spans="1:42">
      <c r="A2092" s="395">
        <v>16</v>
      </c>
      <c r="B2092" s="395">
        <v>285</v>
      </c>
      <c r="C2092" s="395">
        <v>2023</v>
      </c>
      <c r="D2092" s="395">
        <v>9</v>
      </c>
      <c r="E2092" s="395">
        <v>99</v>
      </c>
      <c r="F2092" s="395">
        <v>99</v>
      </c>
      <c r="G2092" s="395">
        <v>99</v>
      </c>
      <c r="H2092" s="395">
        <v>99</v>
      </c>
      <c r="I2092" s="395">
        <v>99</v>
      </c>
      <c r="J2092" s="395">
        <v>117</v>
      </c>
      <c r="K2092" s="395">
        <v>999</v>
      </c>
      <c r="L2092" s="395"/>
      <c r="M2092" s="395">
        <v>99</v>
      </c>
      <c r="N2092" s="395">
        <v>99</v>
      </c>
      <c r="O2092" s="395">
        <v>99</v>
      </c>
      <c r="P2092" s="395">
        <v>99</v>
      </c>
      <c r="Q2092" s="395">
        <v>98</v>
      </c>
      <c r="R2092" s="395">
        <v>10169</v>
      </c>
      <c r="S2092" s="395">
        <v>10097</v>
      </c>
      <c r="T2092" s="395">
        <v>2.9360802438784535</v>
      </c>
      <c r="U2092" s="395">
        <v>61.254134891551949</v>
      </c>
      <c r="V2092" s="395">
        <v>91.009451012073356</v>
      </c>
      <c r="W2092" s="395">
        <v>83.589838565910625</v>
      </c>
      <c r="X2092" s="395">
        <v>1.2783951224309178</v>
      </c>
      <c r="Y2092" s="395">
        <v>2.5567902448618356</v>
      </c>
      <c r="Z2092" s="395">
        <v>0</v>
      </c>
      <c r="AA2092" s="395">
        <v>8.854154954712266</v>
      </c>
      <c r="AB2092" s="395">
        <v>2.3526369147062995</v>
      </c>
      <c r="AC2092" s="395">
        <v>-28.638175466560405</v>
      </c>
      <c r="AD2092" s="395">
        <v>9.0640069167758561</v>
      </c>
      <c r="AE2092" s="395">
        <v>9.0796746950121765</v>
      </c>
      <c r="AF2092" s="395">
        <v>32</v>
      </c>
      <c r="AG2092" s="395">
        <v>0</v>
      </c>
      <c r="AH2092" s="395">
        <v>0</v>
      </c>
      <c r="AI2092" s="395">
        <v>3</v>
      </c>
      <c r="AJ2092" s="395">
        <v>397</v>
      </c>
      <c r="AK2092" s="395">
        <v>108</v>
      </c>
      <c r="AL2092" s="395">
        <v>1943</v>
      </c>
      <c r="AM2092" s="395">
        <v>0</v>
      </c>
      <c r="AN2092" s="395">
        <v>175</v>
      </c>
      <c r="AO2092" s="395">
        <v>8</v>
      </c>
      <c r="AP2092" s="395">
        <v>49</v>
      </c>
    </row>
    <row r="2093" spans="1:42">
      <c r="A2093" s="395">
        <v>16</v>
      </c>
      <c r="B2093" s="395">
        <v>286</v>
      </c>
      <c r="C2093" s="395">
        <v>2023</v>
      </c>
      <c r="D2093" s="395">
        <v>10</v>
      </c>
      <c r="E2093" s="395">
        <v>99</v>
      </c>
      <c r="F2093" s="395">
        <v>99</v>
      </c>
      <c r="G2093" s="395">
        <v>99</v>
      </c>
      <c r="H2093" s="395">
        <v>99</v>
      </c>
      <c r="I2093" s="395">
        <v>99</v>
      </c>
      <c r="J2093" s="395">
        <v>117</v>
      </c>
      <c r="K2093" s="395">
        <v>999</v>
      </c>
      <c r="L2093" s="395"/>
      <c r="M2093" s="395">
        <v>99</v>
      </c>
      <c r="N2093" s="395">
        <v>99</v>
      </c>
      <c r="O2093" s="395">
        <v>99</v>
      </c>
      <c r="P2093" s="395">
        <v>99</v>
      </c>
      <c r="Q2093" s="395">
        <v>94</v>
      </c>
      <c r="R2093" s="395">
        <v>8400</v>
      </c>
      <c r="S2093" s="395">
        <v>8306</v>
      </c>
      <c r="T2093" s="395">
        <v>3.3764285714285704</v>
      </c>
      <c r="U2093" s="395">
        <v>60.969660486395377</v>
      </c>
      <c r="V2093" s="395">
        <v>90.369673634613733</v>
      </c>
      <c r="W2093" s="395">
        <v>82.879424512400902</v>
      </c>
      <c r="X2093" s="395">
        <v>2.0595238095238089</v>
      </c>
      <c r="Y2093" s="395">
        <v>4.1190476190476177</v>
      </c>
      <c r="Z2093" s="395">
        <v>0</v>
      </c>
      <c r="AA2093" s="395">
        <v>8.6516491042773254</v>
      </c>
      <c r="AB2093" s="395">
        <v>2.3998945127555542</v>
      </c>
      <c r="AC2093" s="395">
        <v>-33.988701485045901</v>
      </c>
      <c r="AD2093" s="395">
        <v>7.4872315961173346</v>
      </c>
      <c r="AE2093" s="395">
        <v>7.4056485828250276</v>
      </c>
      <c r="AF2093" s="395">
        <v>26</v>
      </c>
      <c r="AG2093" s="395">
        <v>0</v>
      </c>
      <c r="AH2093" s="395">
        <v>0</v>
      </c>
      <c r="AI2093" s="395">
        <v>4</v>
      </c>
      <c r="AJ2093" s="395">
        <v>448</v>
      </c>
      <c r="AK2093" s="395">
        <v>304</v>
      </c>
      <c r="AL2093" s="395">
        <v>1361</v>
      </c>
      <c r="AM2093" s="395">
        <v>3</v>
      </c>
      <c r="AN2093" s="395">
        <v>110</v>
      </c>
      <c r="AO2093" s="395">
        <v>9</v>
      </c>
      <c r="AP2093" s="395">
        <v>50</v>
      </c>
    </row>
    <row r="2094" spans="1:42">
      <c r="A2094" s="395">
        <v>16</v>
      </c>
      <c r="B2094" s="395">
        <v>287</v>
      </c>
      <c r="C2094" s="395">
        <v>2023</v>
      </c>
      <c r="D2094" s="395">
        <v>11</v>
      </c>
      <c r="E2094" s="395">
        <v>99</v>
      </c>
      <c r="F2094" s="395">
        <v>99</v>
      </c>
      <c r="G2094" s="395">
        <v>99</v>
      </c>
      <c r="H2094" s="395">
        <v>99</v>
      </c>
      <c r="I2094" s="395">
        <v>99</v>
      </c>
      <c r="J2094" s="395">
        <v>117</v>
      </c>
      <c r="K2094" s="395">
        <v>999</v>
      </c>
      <c r="L2094" s="395"/>
      <c r="M2094" s="395">
        <v>99</v>
      </c>
      <c r="N2094" s="395">
        <v>99</v>
      </c>
      <c r="O2094" s="395">
        <v>99</v>
      </c>
      <c r="P2094" s="395">
        <v>99</v>
      </c>
      <c r="Q2094" s="395">
        <v>93</v>
      </c>
      <c r="R2094" s="395">
        <v>10326</v>
      </c>
      <c r="S2094" s="395">
        <v>10259</v>
      </c>
      <c r="T2094" s="395">
        <v>3.5302149912841374</v>
      </c>
      <c r="U2094" s="395">
        <v>60.939272833609515</v>
      </c>
      <c r="V2094" s="395">
        <v>90.376813657368487</v>
      </c>
      <c r="W2094" s="395">
        <v>83.049975631152947</v>
      </c>
      <c r="X2094" s="395">
        <v>0.93937633159016098</v>
      </c>
      <c r="Y2094" s="395">
        <v>1.878752663180322</v>
      </c>
      <c r="Z2094" s="395">
        <v>0</v>
      </c>
      <c r="AA2094" s="395">
        <v>8.9623293866770446</v>
      </c>
      <c r="AB2094" s="395">
        <v>2.5212841310517833</v>
      </c>
      <c r="AC2094" s="395">
        <v>-30.772576800470581</v>
      </c>
      <c r="AD2094" s="395">
        <v>9.2039468406556697</v>
      </c>
      <c r="AE2094" s="395">
        <v>9.1657706385174009</v>
      </c>
      <c r="AF2094" s="395">
        <v>45</v>
      </c>
      <c r="AG2094" s="395">
        <v>1</v>
      </c>
      <c r="AH2094" s="395">
        <v>0</v>
      </c>
      <c r="AI2094" s="395">
        <v>7</v>
      </c>
      <c r="AJ2094" s="395">
        <v>391</v>
      </c>
      <c r="AK2094" s="395">
        <v>172</v>
      </c>
      <c r="AL2094" s="395">
        <v>1267</v>
      </c>
      <c r="AM2094" s="395">
        <v>2</v>
      </c>
      <c r="AN2094" s="395">
        <v>119</v>
      </c>
      <c r="AO2094" s="395">
        <v>22</v>
      </c>
      <c r="AP2094" s="395">
        <v>51</v>
      </c>
    </row>
    <row r="2095" spans="1:42">
      <c r="A2095" s="395">
        <v>16</v>
      </c>
      <c r="B2095" s="395">
        <v>288</v>
      </c>
      <c r="C2095" s="395">
        <v>2023</v>
      </c>
      <c r="D2095" s="395">
        <v>12</v>
      </c>
      <c r="E2095" s="395">
        <v>99</v>
      </c>
      <c r="F2095" s="395">
        <v>99</v>
      </c>
      <c r="G2095" s="395">
        <v>99</v>
      </c>
      <c r="H2095" s="395">
        <v>99</v>
      </c>
      <c r="I2095" s="395">
        <v>99</v>
      </c>
      <c r="J2095" s="395">
        <v>117</v>
      </c>
      <c r="K2095" s="395">
        <v>999</v>
      </c>
      <c r="L2095" s="395"/>
      <c r="M2095" s="395">
        <v>99</v>
      </c>
      <c r="N2095" s="395">
        <v>99</v>
      </c>
      <c r="O2095" s="395">
        <v>99</v>
      </c>
      <c r="P2095" s="395">
        <v>99</v>
      </c>
      <c r="Q2095" s="395">
        <v>86</v>
      </c>
      <c r="R2095" s="395">
        <v>8399</v>
      </c>
      <c r="S2095" s="395">
        <v>8269</v>
      </c>
      <c r="T2095" s="395">
        <v>3.880223836170972</v>
      </c>
      <c r="U2095" s="395">
        <v>60.741806748095314</v>
      </c>
      <c r="V2095" s="395">
        <v>87.858331323232292</v>
      </c>
      <c r="W2095" s="395">
        <v>80.370963840851431</v>
      </c>
      <c r="X2095" s="395">
        <v>0.10715561376354332</v>
      </c>
      <c r="Y2095" s="395">
        <v>0.21431122752708665</v>
      </c>
      <c r="Z2095" s="395">
        <v>0</v>
      </c>
      <c r="AA2095" s="395">
        <v>8.4024950254712198</v>
      </c>
      <c r="AB2095" s="395">
        <v>2.3836261048178344</v>
      </c>
      <c r="AC2095" s="395">
        <v>-35.125761371718859</v>
      </c>
      <c r="AD2095" s="395">
        <v>7.4863402590225618</v>
      </c>
      <c r="AE2095" s="395">
        <v>7.1495155445128153</v>
      </c>
      <c r="AF2095" s="395">
        <v>67</v>
      </c>
      <c r="AG2095" s="395">
        <v>0</v>
      </c>
      <c r="AH2095" s="395">
        <v>0</v>
      </c>
      <c r="AI2095" s="395">
        <v>15</v>
      </c>
      <c r="AJ2095" s="395">
        <v>390</v>
      </c>
      <c r="AK2095" s="395">
        <v>117</v>
      </c>
      <c r="AL2095" s="395">
        <v>1133</v>
      </c>
      <c r="AM2095" s="395">
        <v>0</v>
      </c>
      <c r="AN2095" s="395">
        <v>122</v>
      </c>
      <c r="AO2095" s="395">
        <v>21</v>
      </c>
      <c r="AP2095" s="395">
        <v>51</v>
      </c>
    </row>
    <row r="2096" spans="1:42">
      <c r="A2096" s="395">
        <v>16</v>
      </c>
      <c r="B2096" s="395">
        <v>289</v>
      </c>
      <c r="C2096" s="395">
        <v>2023</v>
      </c>
      <c r="D2096" s="395">
        <v>1</v>
      </c>
      <c r="E2096" s="395">
        <v>99</v>
      </c>
      <c r="F2096" s="395">
        <v>99</v>
      </c>
      <c r="G2096" s="395">
        <v>99</v>
      </c>
      <c r="H2096" s="395">
        <v>99</v>
      </c>
      <c r="I2096" s="395">
        <v>99</v>
      </c>
      <c r="J2096" s="395">
        <v>121</v>
      </c>
      <c r="K2096" s="395">
        <v>999</v>
      </c>
      <c r="L2096" s="395"/>
      <c r="M2096" s="395">
        <v>99</v>
      </c>
      <c r="N2096" s="395">
        <v>99</v>
      </c>
      <c r="O2096" s="395">
        <v>99</v>
      </c>
      <c r="P2096" s="395">
        <v>99</v>
      </c>
      <c r="Q2096" s="395">
        <v>155</v>
      </c>
      <c r="R2096" s="395">
        <v>17737</v>
      </c>
      <c r="S2096" s="395">
        <v>17694</v>
      </c>
      <c r="T2096" s="395">
        <v>4.1311946777921875</v>
      </c>
      <c r="U2096" s="395">
        <v>60.597264609472113</v>
      </c>
      <c r="V2096" s="395">
        <v>92.121782350028511</v>
      </c>
      <c r="W2096" s="395">
        <v>84.841788176782941</v>
      </c>
      <c r="X2096" s="395">
        <v>3.3771212719174604</v>
      </c>
      <c r="Y2096" s="395">
        <v>6.7542425438349207</v>
      </c>
      <c r="Z2096" s="395">
        <v>0</v>
      </c>
      <c r="AA2096" s="395">
        <v>10.383488856832201</v>
      </c>
      <c r="AB2096" s="395">
        <v>2.483062411195986</v>
      </c>
      <c r="AC2096" s="395">
        <v>-39.888319607842405</v>
      </c>
      <c r="AD2096" s="395">
        <v>9.1502357590202319</v>
      </c>
      <c r="AE2096" s="395">
        <v>9.3621471576600079</v>
      </c>
      <c r="AF2096" s="395">
        <v>327</v>
      </c>
      <c r="AG2096" s="395">
        <v>0</v>
      </c>
      <c r="AH2096" s="395">
        <v>0</v>
      </c>
      <c r="AI2096" s="395">
        <v>144</v>
      </c>
      <c r="AJ2096" s="395">
        <v>591</v>
      </c>
      <c r="AK2096" s="395">
        <v>71</v>
      </c>
      <c r="AL2096" s="395">
        <v>680</v>
      </c>
      <c r="AM2096" s="395">
        <v>0</v>
      </c>
      <c r="AN2096" s="395">
        <v>229</v>
      </c>
      <c r="AO2096" s="395">
        <v>374</v>
      </c>
      <c r="AP2096" s="395">
        <v>110</v>
      </c>
    </row>
    <row r="2097" spans="1:42">
      <c r="A2097" s="395">
        <v>16</v>
      </c>
      <c r="B2097" s="395">
        <v>290</v>
      </c>
      <c r="C2097" s="395">
        <v>2023</v>
      </c>
      <c r="D2097" s="395">
        <v>2</v>
      </c>
      <c r="E2097" s="395">
        <v>99</v>
      </c>
      <c r="F2097" s="395">
        <v>99</v>
      </c>
      <c r="G2097" s="395">
        <v>99</v>
      </c>
      <c r="H2097" s="395">
        <v>99</v>
      </c>
      <c r="I2097" s="395">
        <v>99</v>
      </c>
      <c r="J2097" s="395">
        <v>121</v>
      </c>
      <c r="K2097" s="395">
        <v>999</v>
      </c>
      <c r="L2097" s="395"/>
      <c r="M2097" s="395">
        <v>99</v>
      </c>
      <c r="N2097" s="395">
        <v>99</v>
      </c>
      <c r="O2097" s="395">
        <v>99</v>
      </c>
      <c r="P2097" s="395">
        <v>99</v>
      </c>
      <c r="Q2097" s="395">
        <v>154</v>
      </c>
      <c r="R2097" s="395">
        <v>15243</v>
      </c>
      <c r="S2097" s="395">
        <v>15197</v>
      </c>
      <c r="T2097" s="395">
        <v>3.8390080692777007</v>
      </c>
      <c r="U2097" s="395">
        <v>60.71389089951964</v>
      </c>
      <c r="V2097" s="395">
        <v>90.214560936821442</v>
      </c>
      <c r="W2097" s="395">
        <v>83.076824373231716</v>
      </c>
      <c r="X2097" s="395">
        <v>2.2961359312471297</v>
      </c>
      <c r="Y2097" s="395">
        <v>4.5922718624942593</v>
      </c>
      <c r="Z2097" s="395">
        <v>0</v>
      </c>
      <c r="AA2097" s="395">
        <v>9.9297680394533767</v>
      </c>
      <c r="AB2097" s="395">
        <v>2.4030589292850237</v>
      </c>
      <c r="AC2097" s="395">
        <v>-34.93234171610117</v>
      </c>
      <c r="AD2097" s="395">
        <v>7.8636208871142497</v>
      </c>
      <c r="AE2097" s="395">
        <v>7.8736730607480636</v>
      </c>
      <c r="AF2097" s="395">
        <v>260</v>
      </c>
      <c r="AG2097" s="395">
        <v>0</v>
      </c>
      <c r="AH2097" s="395">
        <v>0</v>
      </c>
      <c r="AI2097" s="395">
        <v>140</v>
      </c>
      <c r="AJ2097" s="395">
        <v>501</v>
      </c>
      <c r="AK2097" s="395">
        <v>30</v>
      </c>
      <c r="AL2097" s="395">
        <v>520</v>
      </c>
      <c r="AM2097" s="395">
        <v>0</v>
      </c>
      <c r="AN2097" s="395">
        <v>211</v>
      </c>
      <c r="AO2097" s="395">
        <v>314</v>
      </c>
      <c r="AP2097" s="395">
        <v>102</v>
      </c>
    </row>
    <row r="2098" spans="1:42">
      <c r="A2098" s="395">
        <v>16</v>
      </c>
      <c r="B2098" s="395">
        <v>291</v>
      </c>
      <c r="C2098" s="395">
        <v>2023</v>
      </c>
      <c r="D2098" s="395">
        <v>3</v>
      </c>
      <c r="E2098" s="395">
        <v>99</v>
      </c>
      <c r="F2098" s="395">
        <v>99</v>
      </c>
      <c r="G2098" s="395">
        <v>99</v>
      </c>
      <c r="H2098" s="395">
        <v>99</v>
      </c>
      <c r="I2098" s="395">
        <v>99</v>
      </c>
      <c r="J2098" s="395">
        <v>121</v>
      </c>
      <c r="K2098" s="395">
        <v>999</v>
      </c>
      <c r="L2098" s="395"/>
      <c r="M2098" s="395">
        <v>99</v>
      </c>
      <c r="N2098" s="395">
        <v>99</v>
      </c>
      <c r="O2098" s="395">
        <v>99</v>
      </c>
      <c r="P2098" s="395">
        <v>99</v>
      </c>
      <c r="Q2098" s="395">
        <v>156</v>
      </c>
      <c r="R2098" s="395">
        <v>17209</v>
      </c>
      <c r="S2098" s="395">
        <v>17151</v>
      </c>
      <c r="T2098" s="395">
        <v>4.5647626242082628</v>
      </c>
      <c r="U2098" s="395">
        <v>60.397411229665906</v>
      </c>
      <c r="V2098" s="395">
        <v>91.836218893894497</v>
      </c>
      <c r="W2098" s="395">
        <v>84.520121275727362</v>
      </c>
      <c r="X2098" s="395">
        <v>3.329653088500204</v>
      </c>
      <c r="Y2098" s="395">
        <v>6.6593061770004081</v>
      </c>
      <c r="Z2098" s="395">
        <v>0</v>
      </c>
      <c r="AA2098" s="395">
        <v>10.003522107706024</v>
      </c>
      <c r="AB2098" s="395">
        <v>2.5716171341738661</v>
      </c>
      <c r="AC2098" s="395">
        <v>-36.871080204304903</v>
      </c>
      <c r="AD2098" s="395">
        <v>8.8778489697795138</v>
      </c>
      <c r="AE2098" s="395">
        <v>9.0404320314961311</v>
      </c>
      <c r="AF2098" s="395">
        <v>310</v>
      </c>
      <c r="AG2098" s="395">
        <v>0</v>
      </c>
      <c r="AH2098" s="395">
        <v>0</v>
      </c>
      <c r="AI2098" s="395">
        <v>129</v>
      </c>
      <c r="AJ2098" s="395">
        <v>766</v>
      </c>
      <c r="AK2098" s="395">
        <v>116</v>
      </c>
      <c r="AL2098" s="395">
        <v>794</v>
      </c>
      <c r="AM2098" s="395">
        <v>0</v>
      </c>
      <c r="AN2098" s="395">
        <v>195</v>
      </c>
      <c r="AO2098" s="395">
        <v>259</v>
      </c>
      <c r="AP2098" s="395">
        <v>110</v>
      </c>
    </row>
    <row r="2099" spans="1:42">
      <c r="A2099" s="395">
        <v>16</v>
      </c>
      <c r="B2099" s="395">
        <v>292</v>
      </c>
      <c r="C2099" s="395">
        <v>2023</v>
      </c>
      <c r="D2099" s="395">
        <v>4</v>
      </c>
      <c r="E2099" s="395">
        <v>99</v>
      </c>
      <c r="F2099" s="395">
        <v>99</v>
      </c>
      <c r="G2099" s="395">
        <v>99</v>
      </c>
      <c r="H2099" s="395">
        <v>99</v>
      </c>
      <c r="I2099" s="395">
        <v>99</v>
      </c>
      <c r="J2099" s="395">
        <v>121</v>
      </c>
      <c r="K2099" s="395">
        <v>999</v>
      </c>
      <c r="L2099" s="395"/>
      <c r="M2099" s="395">
        <v>99</v>
      </c>
      <c r="N2099" s="395">
        <v>99</v>
      </c>
      <c r="O2099" s="395">
        <v>99</v>
      </c>
      <c r="P2099" s="395">
        <v>99</v>
      </c>
      <c r="Q2099" s="395">
        <v>148</v>
      </c>
      <c r="R2099" s="395">
        <v>14142</v>
      </c>
      <c r="S2099" s="395">
        <v>14041</v>
      </c>
      <c r="T2099" s="395">
        <v>4.2416914156413528</v>
      </c>
      <c r="U2099" s="395">
        <v>60.558151128836975</v>
      </c>
      <c r="V2099" s="395">
        <v>92.320547401692949</v>
      </c>
      <c r="W2099" s="395">
        <v>84.780207962396247</v>
      </c>
      <c r="X2099" s="395">
        <v>2.2344788573044836</v>
      </c>
      <c r="Y2099" s="395">
        <v>4.4689577146089672</v>
      </c>
      <c r="Z2099" s="395">
        <v>0</v>
      </c>
      <c r="AA2099" s="395">
        <v>10.723316516524298</v>
      </c>
      <c r="AB2099" s="395">
        <v>2.5340466299419258</v>
      </c>
      <c r="AC2099" s="395">
        <v>-43.04506741265601</v>
      </c>
      <c r="AD2099" s="395">
        <v>7.2956325254588785</v>
      </c>
      <c r="AE2099" s="395">
        <v>7.42390052143723</v>
      </c>
      <c r="AF2099" s="395">
        <v>245</v>
      </c>
      <c r="AG2099" s="395">
        <v>0</v>
      </c>
      <c r="AH2099" s="395">
        <v>0</v>
      </c>
      <c r="AI2099" s="395">
        <v>92</v>
      </c>
      <c r="AJ2099" s="395">
        <v>549</v>
      </c>
      <c r="AK2099" s="395">
        <v>155</v>
      </c>
      <c r="AL2099" s="395">
        <v>412</v>
      </c>
      <c r="AM2099" s="395">
        <v>0</v>
      </c>
      <c r="AN2099" s="395">
        <v>124</v>
      </c>
      <c r="AO2099" s="395">
        <v>314</v>
      </c>
      <c r="AP2099" s="395">
        <v>106</v>
      </c>
    </row>
    <row r="2100" spans="1:42">
      <c r="A2100" s="395">
        <v>16</v>
      </c>
      <c r="B2100" s="395">
        <v>293</v>
      </c>
      <c r="C2100" s="395">
        <v>2023</v>
      </c>
      <c r="D2100" s="395">
        <v>5</v>
      </c>
      <c r="E2100" s="395">
        <v>99</v>
      </c>
      <c r="F2100" s="395">
        <v>99</v>
      </c>
      <c r="G2100" s="395">
        <v>99</v>
      </c>
      <c r="H2100" s="395">
        <v>99</v>
      </c>
      <c r="I2100" s="395">
        <v>99</v>
      </c>
      <c r="J2100" s="395">
        <v>121</v>
      </c>
      <c r="K2100" s="395">
        <v>999</v>
      </c>
      <c r="L2100" s="395"/>
      <c r="M2100" s="395">
        <v>99</v>
      </c>
      <c r="N2100" s="395">
        <v>99</v>
      </c>
      <c r="O2100" s="395">
        <v>99</v>
      </c>
      <c r="P2100" s="395">
        <v>99</v>
      </c>
      <c r="Q2100" s="395">
        <v>149</v>
      </c>
      <c r="R2100" s="395">
        <v>15700</v>
      </c>
      <c r="S2100" s="395">
        <v>15621</v>
      </c>
      <c r="T2100" s="395">
        <v>4.4349044585987274</v>
      </c>
      <c r="U2100" s="395">
        <v>60.491965943281485</v>
      </c>
      <c r="V2100" s="395">
        <v>90.007867149417891</v>
      </c>
      <c r="W2100" s="395">
        <v>82.852723897317631</v>
      </c>
      <c r="X2100" s="395">
        <v>3.9681528662420358</v>
      </c>
      <c r="Y2100" s="395">
        <v>7.9363057324840716</v>
      </c>
      <c r="Z2100" s="395">
        <v>0</v>
      </c>
      <c r="AA2100" s="395">
        <v>10.076083068806732</v>
      </c>
      <c r="AB2100" s="395">
        <v>2.6065446003461208</v>
      </c>
      <c r="AC2100" s="395">
        <v>-36.642547078105906</v>
      </c>
      <c r="AD2100" s="395">
        <v>8.0993799073472186</v>
      </c>
      <c r="AE2100" s="395">
        <v>8.0715185709816417</v>
      </c>
      <c r="AF2100" s="395">
        <v>249</v>
      </c>
      <c r="AG2100" s="395">
        <v>0</v>
      </c>
      <c r="AH2100" s="395">
        <v>0</v>
      </c>
      <c r="AI2100" s="395">
        <v>109</v>
      </c>
      <c r="AJ2100" s="395">
        <v>585</v>
      </c>
      <c r="AK2100" s="395">
        <v>64</v>
      </c>
      <c r="AL2100" s="395">
        <v>590</v>
      </c>
      <c r="AM2100" s="395">
        <v>0</v>
      </c>
      <c r="AN2100" s="395">
        <v>149</v>
      </c>
      <c r="AO2100" s="395">
        <v>238</v>
      </c>
      <c r="AP2100" s="395">
        <v>104</v>
      </c>
    </row>
    <row r="2101" spans="1:42">
      <c r="A2101" s="395">
        <v>16</v>
      </c>
      <c r="B2101" s="395">
        <v>294</v>
      </c>
      <c r="C2101" s="395">
        <v>2023</v>
      </c>
      <c r="D2101" s="395">
        <v>6</v>
      </c>
      <c r="E2101" s="395">
        <v>99</v>
      </c>
      <c r="F2101" s="395">
        <v>99</v>
      </c>
      <c r="G2101" s="395">
        <v>99</v>
      </c>
      <c r="H2101" s="395">
        <v>99</v>
      </c>
      <c r="I2101" s="395">
        <v>99</v>
      </c>
      <c r="J2101" s="395">
        <v>121</v>
      </c>
      <c r="K2101" s="395">
        <v>999</v>
      </c>
      <c r="L2101" s="395"/>
      <c r="M2101" s="395">
        <v>99</v>
      </c>
      <c r="N2101" s="395">
        <v>99</v>
      </c>
      <c r="O2101" s="395">
        <v>99</v>
      </c>
      <c r="P2101" s="395">
        <v>99</v>
      </c>
      <c r="Q2101" s="395">
        <v>156</v>
      </c>
      <c r="R2101" s="395">
        <v>16659</v>
      </c>
      <c r="S2101" s="395">
        <v>16596</v>
      </c>
      <c r="T2101" s="395">
        <v>4.6229665646197251</v>
      </c>
      <c r="U2101" s="395">
        <v>60.351771511207509</v>
      </c>
      <c r="V2101" s="395">
        <v>90.913420900283356</v>
      </c>
      <c r="W2101" s="395">
        <v>83.71932995902614</v>
      </c>
      <c r="X2101" s="395">
        <v>2.7972867519058764</v>
      </c>
      <c r="Y2101" s="395">
        <v>5.5945735038117528</v>
      </c>
      <c r="Z2101" s="395">
        <v>0</v>
      </c>
      <c r="AA2101" s="395">
        <v>10.071843812189131</v>
      </c>
      <c r="AB2101" s="395">
        <v>2.6097546530459113</v>
      </c>
      <c r="AC2101" s="395">
        <v>-39.653787790814391</v>
      </c>
      <c r="AD2101" s="395">
        <v>8.5941127309870904</v>
      </c>
      <c r="AE2101" s="395">
        <v>8.66500458618364</v>
      </c>
      <c r="AF2101" s="395">
        <v>250</v>
      </c>
      <c r="AG2101" s="395">
        <v>0</v>
      </c>
      <c r="AH2101" s="395">
        <v>0</v>
      </c>
      <c r="AI2101" s="395">
        <v>146</v>
      </c>
      <c r="AJ2101" s="395">
        <v>639</v>
      </c>
      <c r="AK2101" s="395">
        <v>110</v>
      </c>
      <c r="AL2101" s="395">
        <v>528</v>
      </c>
      <c r="AM2101" s="395">
        <v>0</v>
      </c>
      <c r="AN2101" s="395">
        <v>228</v>
      </c>
      <c r="AO2101" s="395">
        <v>243</v>
      </c>
      <c r="AP2101" s="395">
        <v>108</v>
      </c>
    </row>
    <row r="2102" spans="1:42">
      <c r="A2102" s="395">
        <v>16</v>
      </c>
      <c r="B2102" s="395">
        <v>295</v>
      </c>
      <c r="C2102" s="395">
        <v>2023</v>
      </c>
      <c r="D2102" s="395">
        <v>7</v>
      </c>
      <c r="E2102" s="395">
        <v>99</v>
      </c>
      <c r="F2102" s="395">
        <v>99</v>
      </c>
      <c r="G2102" s="395">
        <v>99</v>
      </c>
      <c r="H2102" s="395">
        <v>99</v>
      </c>
      <c r="I2102" s="395">
        <v>99</v>
      </c>
      <c r="J2102" s="395">
        <v>121</v>
      </c>
      <c r="K2102" s="395">
        <v>999</v>
      </c>
      <c r="L2102" s="395"/>
      <c r="M2102" s="395">
        <v>99</v>
      </c>
      <c r="N2102" s="395">
        <v>99</v>
      </c>
      <c r="O2102" s="395">
        <v>99</v>
      </c>
      <c r="P2102" s="395">
        <v>99</v>
      </c>
      <c r="Q2102" s="395">
        <v>155</v>
      </c>
      <c r="R2102" s="395">
        <v>16739</v>
      </c>
      <c r="S2102" s="395">
        <v>16620</v>
      </c>
      <c r="T2102" s="395">
        <v>4.5212975685524812</v>
      </c>
      <c r="U2102" s="395">
        <v>60.4013838748496</v>
      </c>
      <c r="V2102" s="395">
        <v>90.255354211727223</v>
      </c>
      <c r="W2102" s="395">
        <v>82.982918170878307</v>
      </c>
      <c r="X2102" s="395">
        <v>2.031184658581755</v>
      </c>
      <c r="Y2102" s="395">
        <v>4.06236931716351</v>
      </c>
      <c r="Z2102" s="395">
        <v>0</v>
      </c>
      <c r="AA2102" s="395">
        <v>10.039394726688586</v>
      </c>
      <c r="AB2102" s="395">
        <v>2.5911467357504314</v>
      </c>
      <c r="AC2102" s="395">
        <v>-36.674948164142386</v>
      </c>
      <c r="AD2102" s="395">
        <v>8.6353834566296257</v>
      </c>
      <c r="AE2102" s="395">
        <v>8.6012060057714255</v>
      </c>
      <c r="AF2102" s="395">
        <v>199</v>
      </c>
      <c r="AG2102" s="395">
        <v>0</v>
      </c>
      <c r="AH2102" s="395">
        <v>0</v>
      </c>
      <c r="AI2102" s="395">
        <v>138</v>
      </c>
      <c r="AJ2102" s="395">
        <v>728</v>
      </c>
      <c r="AK2102" s="395">
        <v>113</v>
      </c>
      <c r="AL2102" s="395">
        <v>800</v>
      </c>
      <c r="AM2102" s="395">
        <v>0</v>
      </c>
      <c r="AN2102" s="395">
        <v>145</v>
      </c>
      <c r="AO2102" s="395">
        <v>167</v>
      </c>
      <c r="AP2102" s="395">
        <v>107</v>
      </c>
    </row>
    <row r="2103" spans="1:42">
      <c r="A2103" s="395">
        <v>16</v>
      </c>
      <c r="B2103" s="395">
        <v>296</v>
      </c>
      <c r="C2103" s="395">
        <v>2023</v>
      </c>
      <c r="D2103" s="395">
        <v>8</v>
      </c>
      <c r="E2103" s="395">
        <v>99</v>
      </c>
      <c r="F2103" s="395">
        <v>99</v>
      </c>
      <c r="G2103" s="395">
        <v>99</v>
      </c>
      <c r="H2103" s="395">
        <v>99</v>
      </c>
      <c r="I2103" s="395">
        <v>99</v>
      </c>
      <c r="J2103" s="395">
        <v>121</v>
      </c>
      <c r="K2103" s="395">
        <v>999</v>
      </c>
      <c r="L2103" s="395"/>
      <c r="M2103" s="395">
        <v>99</v>
      </c>
      <c r="N2103" s="395">
        <v>99</v>
      </c>
      <c r="O2103" s="395">
        <v>99</v>
      </c>
      <c r="P2103" s="395">
        <v>99</v>
      </c>
      <c r="Q2103" s="395">
        <v>155</v>
      </c>
      <c r="R2103" s="395">
        <v>15888</v>
      </c>
      <c r="S2103" s="395">
        <v>15840</v>
      </c>
      <c r="T2103" s="395">
        <v>4.8948262839879133</v>
      </c>
      <c r="U2103" s="395">
        <v>60.211111111111123</v>
      </c>
      <c r="V2103" s="395">
        <v>89.954488000262572</v>
      </c>
      <c r="W2103" s="395">
        <v>82.846010101010108</v>
      </c>
      <c r="X2103" s="395">
        <v>3.3484390735146006</v>
      </c>
      <c r="Y2103" s="395">
        <v>6.6968781470292011</v>
      </c>
      <c r="Z2103" s="395">
        <v>0</v>
      </c>
      <c r="AA2103" s="395">
        <v>9.3192162169833299</v>
      </c>
      <c r="AB2103" s="395">
        <v>2.4274061847236079</v>
      </c>
      <c r="AC2103" s="395">
        <v>-37.015554402051002</v>
      </c>
      <c r="AD2103" s="395">
        <v>8.1963661126071745</v>
      </c>
      <c r="AE2103" s="395">
        <v>8.1840147159007142</v>
      </c>
      <c r="AF2103" s="395">
        <v>211</v>
      </c>
      <c r="AG2103" s="395">
        <v>0</v>
      </c>
      <c r="AH2103" s="395">
        <v>0</v>
      </c>
      <c r="AI2103" s="395">
        <v>77</v>
      </c>
      <c r="AJ2103" s="395">
        <v>614</v>
      </c>
      <c r="AK2103" s="395">
        <v>72</v>
      </c>
      <c r="AL2103" s="395">
        <v>593</v>
      </c>
      <c r="AM2103" s="395">
        <v>0</v>
      </c>
      <c r="AN2103" s="395">
        <v>198</v>
      </c>
      <c r="AO2103" s="395">
        <v>157</v>
      </c>
      <c r="AP2103" s="395">
        <v>102</v>
      </c>
    </row>
    <row r="2104" spans="1:42">
      <c r="A2104" s="395">
        <v>16</v>
      </c>
      <c r="B2104" s="395">
        <v>297</v>
      </c>
      <c r="C2104" s="395">
        <v>2023</v>
      </c>
      <c r="D2104" s="395">
        <v>9</v>
      </c>
      <c r="E2104" s="395">
        <v>99</v>
      </c>
      <c r="F2104" s="395">
        <v>99</v>
      </c>
      <c r="G2104" s="395">
        <v>99</v>
      </c>
      <c r="H2104" s="395">
        <v>99</v>
      </c>
      <c r="I2104" s="395">
        <v>99</v>
      </c>
      <c r="J2104" s="395">
        <v>121</v>
      </c>
      <c r="K2104" s="395">
        <v>999</v>
      </c>
      <c r="L2104" s="395"/>
      <c r="M2104" s="395">
        <v>99</v>
      </c>
      <c r="N2104" s="395">
        <v>99</v>
      </c>
      <c r="O2104" s="395">
        <v>99</v>
      </c>
      <c r="P2104" s="395">
        <v>99</v>
      </c>
      <c r="Q2104" s="395">
        <v>162</v>
      </c>
      <c r="R2104" s="395">
        <v>16216</v>
      </c>
      <c r="S2104" s="395">
        <v>16180</v>
      </c>
      <c r="T2104" s="395">
        <v>4.3013690182535758</v>
      </c>
      <c r="U2104" s="395">
        <v>60.475463535228656</v>
      </c>
      <c r="V2104" s="395">
        <v>89.114552294272997</v>
      </c>
      <c r="W2104" s="395">
        <v>82.1113040791099</v>
      </c>
      <c r="X2104" s="395">
        <v>2.3310310804144057</v>
      </c>
      <c r="Y2104" s="395">
        <v>4.6620621608288113</v>
      </c>
      <c r="Z2104" s="395">
        <v>0</v>
      </c>
      <c r="AA2104" s="395">
        <v>9.7398912208549291</v>
      </c>
      <c r="AB2104" s="395">
        <v>2.50563344301831</v>
      </c>
      <c r="AC2104" s="395">
        <v>-37.822101090959762</v>
      </c>
      <c r="AD2104" s="395">
        <v>8.3655760877415624</v>
      </c>
      <c r="AE2104" s="395">
        <v>8.2855452556878681</v>
      </c>
      <c r="AF2104" s="395">
        <v>180</v>
      </c>
      <c r="AG2104" s="395">
        <v>0</v>
      </c>
      <c r="AH2104" s="395">
        <v>0</v>
      </c>
      <c r="AI2104" s="395">
        <v>80</v>
      </c>
      <c r="AJ2104" s="395">
        <v>505</v>
      </c>
      <c r="AK2104" s="395">
        <v>101</v>
      </c>
      <c r="AL2104" s="395">
        <v>695</v>
      </c>
      <c r="AM2104" s="395">
        <v>0</v>
      </c>
      <c r="AN2104" s="395">
        <v>146</v>
      </c>
      <c r="AO2104" s="395">
        <v>180</v>
      </c>
      <c r="AP2104" s="395">
        <v>105</v>
      </c>
    </row>
    <row r="2105" spans="1:42">
      <c r="A2105" s="395">
        <v>16</v>
      </c>
      <c r="B2105" s="395">
        <v>298</v>
      </c>
      <c r="C2105" s="395">
        <v>2023</v>
      </c>
      <c r="D2105" s="395">
        <v>10</v>
      </c>
      <c r="E2105" s="395">
        <v>99</v>
      </c>
      <c r="F2105" s="395">
        <v>99</v>
      </c>
      <c r="G2105" s="395">
        <v>99</v>
      </c>
      <c r="H2105" s="395">
        <v>99</v>
      </c>
      <c r="I2105" s="395">
        <v>99</v>
      </c>
      <c r="J2105" s="395">
        <v>121</v>
      </c>
      <c r="K2105" s="395">
        <v>999</v>
      </c>
      <c r="L2105" s="395"/>
      <c r="M2105" s="395">
        <v>99</v>
      </c>
      <c r="N2105" s="395">
        <v>99</v>
      </c>
      <c r="O2105" s="395">
        <v>99</v>
      </c>
      <c r="P2105" s="395">
        <v>99</v>
      </c>
      <c r="Q2105" s="395">
        <v>173</v>
      </c>
      <c r="R2105" s="395">
        <v>15675</v>
      </c>
      <c r="S2105" s="395">
        <v>15603</v>
      </c>
      <c r="T2105" s="395">
        <v>4.2699840510366815</v>
      </c>
      <c r="U2105" s="395">
        <v>60.542908415048402</v>
      </c>
      <c r="V2105" s="395">
        <v>90.258096183824819</v>
      </c>
      <c r="W2105" s="395">
        <v>83.018175991796497</v>
      </c>
      <c r="X2105" s="395">
        <v>3.8596491228070176</v>
      </c>
      <c r="Y2105" s="395">
        <v>7.7192982456140351</v>
      </c>
      <c r="Z2105" s="395">
        <v>0</v>
      </c>
      <c r="AA2105" s="395">
        <v>9.8455058188528604</v>
      </c>
      <c r="AB2105" s="395">
        <v>2.4534377339736539</v>
      </c>
      <c r="AC2105" s="395">
        <v>-37.04252104201931</v>
      </c>
      <c r="AD2105" s="395">
        <v>8.0864828055839304</v>
      </c>
      <c r="AE2105" s="395">
        <v>8.0783175829334244</v>
      </c>
      <c r="AF2105" s="395">
        <v>219</v>
      </c>
      <c r="AG2105" s="395">
        <v>0</v>
      </c>
      <c r="AH2105" s="395">
        <v>0</v>
      </c>
      <c r="AI2105" s="395">
        <v>64</v>
      </c>
      <c r="AJ2105" s="395">
        <v>480</v>
      </c>
      <c r="AK2105" s="395">
        <v>88</v>
      </c>
      <c r="AL2105" s="395">
        <v>574</v>
      </c>
      <c r="AM2105" s="395">
        <v>0</v>
      </c>
      <c r="AN2105" s="395">
        <v>154</v>
      </c>
      <c r="AO2105" s="395">
        <v>162</v>
      </c>
      <c r="AP2105" s="395">
        <v>117</v>
      </c>
    </row>
    <row r="2106" spans="1:42">
      <c r="A2106" s="395">
        <v>16</v>
      </c>
      <c r="B2106" s="395">
        <v>299</v>
      </c>
      <c r="C2106" s="395">
        <v>2023</v>
      </c>
      <c r="D2106" s="395">
        <v>11</v>
      </c>
      <c r="E2106" s="395">
        <v>99</v>
      </c>
      <c r="F2106" s="395">
        <v>99</v>
      </c>
      <c r="G2106" s="395">
        <v>99</v>
      </c>
      <c r="H2106" s="395">
        <v>99</v>
      </c>
      <c r="I2106" s="395">
        <v>99</v>
      </c>
      <c r="J2106" s="395">
        <v>121</v>
      </c>
      <c r="K2106" s="395">
        <v>999</v>
      </c>
      <c r="L2106" s="395"/>
      <c r="M2106" s="395">
        <v>99</v>
      </c>
      <c r="N2106" s="395">
        <v>99</v>
      </c>
      <c r="O2106" s="395">
        <v>99</v>
      </c>
      <c r="P2106" s="395">
        <v>99</v>
      </c>
      <c r="Q2106" s="395">
        <v>166</v>
      </c>
      <c r="R2106" s="395">
        <v>18233</v>
      </c>
      <c r="S2106" s="395">
        <v>18178</v>
      </c>
      <c r="T2106" s="395">
        <v>3.6561728733614873</v>
      </c>
      <c r="U2106" s="395">
        <v>60.85031356584885</v>
      </c>
      <c r="V2106" s="395">
        <v>89.512878961353152</v>
      </c>
      <c r="W2106" s="395">
        <v>82.413521839585883</v>
      </c>
      <c r="X2106" s="395">
        <v>3.3565513080677878</v>
      </c>
      <c r="Y2106" s="395">
        <v>6.7131026161355756</v>
      </c>
      <c r="Z2106" s="395">
        <v>0</v>
      </c>
      <c r="AA2106" s="395">
        <v>9.8205192604058436</v>
      </c>
      <c r="AB2106" s="395">
        <v>2.3675812170376247</v>
      </c>
      <c r="AC2106" s="395">
        <v>-35.704157442508745</v>
      </c>
      <c r="AD2106" s="395">
        <v>9.4061142580039441</v>
      </c>
      <c r="AE2106" s="395">
        <v>9.3429537627023915</v>
      </c>
      <c r="AF2106" s="395">
        <v>257</v>
      </c>
      <c r="AG2106" s="395">
        <v>0</v>
      </c>
      <c r="AH2106" s="395">
        <v>0</v>
      </c>
      <c r="AI2106" s="395">
        <v>121</v>
      </c>
      <c r="AJ2106" s="395">
        <v>624</v>
      </c>
      <c r="AK2106" s="395">
        <v>122</v>
      </c>
      <c r="AL2106" s="395">
        <v>916</v>
      </c>
      <c r="AM2106" s="395">
        <v>0</v>
      </c>
      <c r="AN2106" s="395">
        <v>171</v>
      </c>
      <c r="AO2106" s="395">
        <v>216</v>
      </c>
      <c r="AP2106" s="395">
        <v>104</v>
      </c>
    </row>
    <row r="2107" spans="1:42">
      <c r="A2107" s="395">
        <v>16</v>
      </c>
      <c r="B2107" s="395">
        <v>300</v>
      </c>
      <c r="C2107" s="395">
        <v>2023</v>
      </c>
      <c r="D2107" s="395">
        <v>12</v>
      </c>
      <c r="E2107" s="395">
        <v>99</v>
      </c>
      <c r="F2107" s="395">
        <v>99</v>
      </c>
      <c r="G2107" s="395">
        <v>99</v>
      </c>
      <c r="H2107" s="395">
        <v>99</v>
      </c>
      <c r="I2107" s="395">
        <v>99</v>
      </c>
      <c r="J2107" s="395">
        <v>121</v>
      </c>
      <c r="K2107" s="395">
        <v>999</v>
      </c>
      <c r="L2107" s="395"/>
      <c r="M2107" s="395">
        <v>99</v>
      </c>
      <c r="N2107" s="395">
        <v>99</v>
      </c>
      <c r="O2107" s="395">
        <v>99</v>
      </c>
      <c r="P2107" s="395">
        <v>99</v>
      </c>
      <c r="Q2107" s="395">
        <v>144</v>
      </c>
      <c r="R2107" s="395">
        <v>14401</v>
      </c>
      <c r="S2107" s="395">
        <v>14359</v>
      </c>
      <c r="T2107" s="395">
        <v>3.7833483785848192</v>
      </c>
      <c r="U2107" s="395">
        <v>60.790862873459155</v>
      </c>
      <c r="V2107" s="395">
        <v>85.73765876826495</v>
      </c>
      <c r="W2107" s="395">
        <v>78.964997562504394</v>
      </c>
      <c r="X2107" s="395">
        <v>1.3193528227206439</v>
      </c>
      <c r="Y2107" s="395">
        <v>2.6387056454412878</v>
      </c>
      <c r="Z2107" s="395">
        <v>0</v>
      </c>
      <c r="AA2107" s="395">
        <v>9.4690874107354386</v>
      </c>
      <c r="AB2107" s="395">
        <v>2.3866892007195815</v>
      </c>
      <c r="AC2107" s="395">
        <v>-40.668971834055661</v>
      </c>
      <c r="AD2107" s="395">
        <v>7.429246499726581</v>
      </c>
      <c r="AE2107" s="395">
        <v>7.0712867484974611</v>
      </c>
      <c r="AF2107" s="395">
        <v>213</v>
      </c>
      <c r="AG2107" s="395">
        <v>0</v>
      </c>
      <c r="AH2107" s="395">
        <v>0</v>
      </c>
      <c r="AI2107" s="395">
        <v>136</v>
      </c>
      <c r="AJ2107" s="395">
        <v>413</v>
      </c>
      <c r="AK2107" s="395">
        <v>43</v>
      </c>
      <c r="AL2107" s="395">
        <v>455</v>
      </c>
      <c r="AM2107" s="395">
        <v>0</v>
      </c>
      <c r="AN2107" s="395">
        <v>116</v>
      </c>
      <c r="AO2107" s="395">
        <v>211</v>
      </c>
      <c r="AP2107" s="395">
        <v>96</v>
      </c>
    </row>
    <row r="2108" spans="1:42">
      <c r="A2108" s="395">
        <v>16</v>
      </c>
      <c r="B2108" s="395">
        <v>301</v>
      </c>
      <c r="C2108" s="395">
        <v>2023</v>
      </c>
      <c r="D2108" s="395">
        <v>1</v>
      </c>
      <c r="E2108" s="395">
        <v>99</v>
      </c>
      <c r="F2108" s="395">
        <v>99</v>
      </c>
      <c r="G2108" s="395">
        <v>99</v>
      </c>
      <c r="H2108" s="395">
        <v>99</v>
      </c>
      <c r="I2108" s="395">
        <v>99</v>
      </c>
      <c r="J2108" s="395">
        <v>134</v>
      </c>
      <c r="K2108" s="395">
        <v>999</v>
      </c>
      <c r="L2108" s="395"/>
      <c r="M2108" s="395">
        <v>99</v>
      </c>
      <c r="N2108" s="395">
        <v>99</v>
      </c>
      <c r="O2108" s="395">
        <v>99</v>
      </c>
      <c r="P2108" s="395">
        <v>99</v>
      </c>
      <c r="Q2108" s="395">
        <v>31</v>
      </c>
      <c r="R2108" s="395">
        <v>2572</v>
      </c>
      <c r="S2108" s="395">
        <v>2556</v>
      </c>
      <c r="T2108" s="395">
        <v>2.9556765163297047</v>
      </c>
      <c r="U2108" s="395">
        <v>61.156103286384962</v>
      </c>
      <c r="V2108" s="395">
        <v>91.418530443525526</v>
      </c>
      <c r="W2108" s="395">
        <v>83.902738654147029</v>
      </c>
      <c r="X2108" s="395">
        <v>0</v>
      </c>
      <c r="Y2108" s="395">
        <v>0</v>
      </c>
      <c r="Z2108" s="395">
        <v>0</v>
      </c>
      <c r="AA2108" s="395">
        <v>9.5456780285955229</v>
      </c>
      <c r="AB2108" s="395">
        <v>2.3052225856304807</v>
      </c>
      <c r="AC2108" s="395">
        <v>-38.166524960827374</v>
      </c>
      <c r="AD2108" s="395">
        <v>7.1412705464238107</v>
      </c>
      <c r="AE2108" s="395">
        <v>7.2057580369059187</v>
      </c>
      <c r="AF2108" s="395">
        <v>65</v>
      </c>
      <c r="AG2108" s="395">
        <v>3</v>
      </c>
      <c r="AH2108" s="395">
        <v>0</v>
      </c>
      <c r="AI2108" s="395">
        <v>31</v>
      </c>
      <c r="AJ2108" s="395">
        <v>117</v>
      </c>
      <c r="AK2108" s="395">
        <v>70</v>
      </c>
      <c r="AL2108" s="395">
        <v>235</v>
      </c>
      <c r="AM2108" s="395">
        <v>0</v>
      </c>
      <c r="AN2108" s="395">
        <v>87</v>
      </c>
      <c r="AO2108" s="395">
        <v>37</v>
      </c>
      <c r="AP2108" s="395">
        <v>16</v>
      </c>
    </row>
    <row r="2109" spans="1:42">
      <c r="A2109" s="395">
        <v>16</v>
      </c>
      <c r="B2109" s="395">
        <v>302</v>
      </c>
      <c r="C2109" s="395">
        <v>2023</v>
      </c>
      <c r="D2109" s="395">
        <v>2</v>
      </c>
      <c r="E2109" s="395">
        <v>99</v>
      </c>
      <c r="F2109" s="395">
        <v>99</v>
      </c>
      <c r="G2109" s="395">
        <v>99</v>
      </c>
      <c r="H2109" s="395">
        <v>99</v>
      </c>
      <c r="I2109" s="395">
        <v>99</v>
      </c>
      <c r="J2109" s="395">
        <v>134</v>
      </c>
      <c r="K2109" s="395">
        <v>999</v>
      </c>
      <c r="L2109" s="395"/>
      <c r="M2109" s="395">
        <v>99</v>
      </c>
      <c r="N2109" s="395">
        <v>99</v>
      </c>
      <c r="O2109" s="395">
        <v>99</v>
      </c>
      <c r="P2109" s="395">
        <v>99</v>
      </c>
      <c r="Q2109" s="395">
        <v>40</v>
      </c>
      <c r="R2109" s="395">
        <v>3764</v>
      </c>
      <c r="S2109" s="395">
        <v>3731</v>
      </c>
      <c r="T2109" s="395">
        <v>4.9829968119022308</v>
      </c>
      <c r="U2109" s="395">
        <v>60.082015545430195</v>
      </c>
      <c r="V2109" s="395">
        <v>93.053805587167062</v>
      </c>
      <c r="W2109" s="395">
        <v>85.069525596354879</v>
      </c>
      <c r="X2109" s="395">
        <v>3.8788522848034006</v>
      </c>
      <c r="Y2109" s="395">
        <v>7.7577045696068012</v>
      </c>
      <c r="Z2109" s="395">
        <v>0</v>
      </c>
      <c r="AA2109" s="395">
        <v>10.692365274824892</v>
      </c>
      <c r="AB2109" s="395">
        <v>2.5064325308934237</v>
      </c>
      <c r="AC2109" s="395">
        <v>-31.460530545050247</v>
      </c>
      <c r="AD2109" s="395">
        <v>10.450910706352737</v>
      </c>
      <c r="AE2109" s="395">
        <v>10.66453560352844</v>
      </c>
      <c r="AF2109" s="395">
        <v>53</v>
      </c>
      <c r="AG2109" s="395">
        <v>0</v>
      </c>
      <c r="AH2109" s="395">
        <v>0</v>
      </c>
      <c r="AI2109" s="395">
        <v>21</v>
      </c>
      <c r="AJ2109" s="395">
        <v>309</v>
      </c>
      <c r="AK2109" s="395">
        <v>105</v>
      </c>
      <c r="AL2109" s="395">
        <v>232</v>
      </c>
      <c r="AM2109" s="395">
        <v>0</v>
      </c>
      <c r="AN2109" s="395">
        <v>80</v>
      </c>
      <c r="AO2109" s="395">
        <v>31</v>
      </c>
      <c r="AP2109" s="395">
        <v>21</v>
      </c>
    </row>
    <row r="2110" spans="1:42">
      <c r="A2110" s="395">
        <v>16</v>
      </c>
      <c r="B2110" s="395">
        <v>303</v>
      </c>
      <c r="C2110" s="395">
        <v>2023</v>
      </c>
      <c r="D2110" s="395">
        <v>3</v>
      </c>
      <c r="E2110" s="395">
        <v>99</v>
      </c>
      <c r="F2110" s="395">
        <v>99</v>
      </c>
      <c r="G2110" s="395">
        <v>99</v>
      </c>
      <c r="H2110" s="395">
        <v>99</v>
      </c>
      <c r="I2110" s="395">
        <v>99</v>
      </c>
      <c r="J2110" s="395">
        <v>134</v>
      </c>
      <c r="K2110" s="395">
        <v>999</v>
      </c>
      <c r="L2110" s="395"/>
      <c r="M2110" s="395">
        <v>99</v>
      </c>
      <c r="N2110" s="395">
        <v>99</v>
      </c>
      <c r="O2110" s="395">
        <v>99</v>
      </c>
      <c r="P2110" s="395">
        <v>99</v>
      </c>
      <c r="Q2110" s="395">
        <v>34</v>
      </c>
      <c r="R2110" s="395">
        <v>3030</v>
      </c>
      <c r="S2110" s="395">
        <v>3015</v>
      </c>
      <c r="T2110" s="395">
        <v>5.5729372937293746</v>
      </c>
      <c r="U2110" s="395">
        <v>59.79469320066336</v>
      </c>
      <c r="V2110" s="395">
        <v>91.586703535410749</v>
      </c>
      <c r="W2110" s="395">
        <v>84.130547263681734</v>
      </c>
      <c r="X2110" s="395">
        <v>5.3465346534653477</v>
      </c>
      <c r="Y2110" s="395">
        <v>10.693069306930695</v>
      </c>
      <c r="Z2110" s="395">
        <v>0</v>
      </c>
      <c r="AA2110" s="395">
        <v>10.15953402185707</v>
      </c>
      <c r="AB2110" s="395">
        <v>2.5831393020510345</v>
      </c>
      <c r="AC2110" s="395">
        <v>-31.735820816305331</v>
      </c>
      <c r="AD2110" s="395">
        <v>8.4129275877387801</v>
      </c>
      <c r="AE2110" s="395">
        <v>8.5228279016994755</v>
      </c>
      <c r="AF2110" s="395">
        <v>56</v>
      </c>
      <c r="AG2110" s="395">
        <v>0</v>
      </c>
      <c r="AH2110" s="395">
        <v>0</v>
      </c>
      <c r="AI2110" s="395">
        <v>15</v>
      </c>
      <c r="AJ2110" s="395">
        <v>166</v>
      </c>
      <c r="AK2110" s="395">
        <v>73</v>
      </c>
      <c r="AL2110" s="395">
        <v>145</v>
      </c>
      <c r="AM2110" s="395">
        <v>1</v>
      </c>
      <c r="AN2110" s="395">
        <v>103</v>
      </c>
      <c r="AO2110" s="395">
        <v>41</v>
      </c>
      <c r="AP2110" s="395">
        <v>16</v>
      </c>
    </row>
    <row r="2111" spans="1:42">
      <c r="A2111" s="395">
        <v>16</v>
      </c>
      <c r="B2111" s="395">
        <v>304</v>
      </c>
      <c r="C2111" s="395">
        <v>2023</v>
      </c>
      <c r="D2111" s="395">
        <v>4</v>
      </c>
      <c r="E2111" s="395">
        <v>99</v>
      </c>
      <c r="F2111" s="395">
        <v>99</v>
      </c>
      <c r="G2111" s="395">
        <v>99</v>
      </c>
      <c r="H2111" s="395">
        <v>99</v>
      </c>
      <c r="I2111" s="395">
        <v>99</v>
      </c>
      <c r="J2111" s="395">
        <v>134</v>
      </c>
      <c r="K2111" s="395">
        <v>999</v>
      </c>
      <c r="L2111" s="395"/>
      <c r="M2111" s="395">
        <v>99</v>
      </c>
      <c r="N2111" s="395">
        <v>99</v>
      </c>
      <c r="O2111" s="395">
        <v>99</v>
      </c>
      <c r="P2111" s="395">
        <v>99</v>
      </c>
      <c r="Q2111" s="395">
        <v>34</v>
      </c>
      <c r="R2111" s="395">
        <v>2910</v>
      </c>
      <c r="S2111" s="395">
        <v>2892</v>
      </c>
      <c r="T2111" s="395">
        <v>5.2752577319587637</v>
      </c>
      <c r="U2111" s="395">
        <v>59.967842323651439</v>
      </c>
      <c r="V2111" s="395">
        <v>90.692147351606096</v>
      </c>
      <c r="W2111" s="395">
        <v>83.211237897648815</v>
      </c>
      <c r="X2111" s="395">
        <v>0.17182130584192443</v>
      </c>
      <c r="Y2111" s="395">
        <v>0.34364261168384885</v>
      </c>
      <c r="Z2111" s="395">
        <v>0</v>
      </c>
      <c r="AA2111" s="395">
        <v>10.299809394902422</v>
      </c>
      <c r="AB2111" s="395">
        <v>2.5830606648653243</v>
      </c>
      <c r="AC2111" s="395">
        <v>-31.611905904081976</v>
      </c>
      <c r="AD2111" s="395">
        <v>8.079742336739228</v>
      </c>
      <c r="AE2111" s="395">
        <v>8.0857993491024196</v>
      </c>
      <c r="AF2111" s="395">
        <v>69</v>
      </c>
      <c r="AG2111" s="395">
        <v>0</v>
      </c>
      <c r="AH2111" s="395">
        <v>0</v>
      </c>
      <c r="AI2111" s="395">
        <v>21</v>
      </c>
      <c r="AJ2111" s="395">
        <v>189</v>
      </c>
      <c r="AK2111" s="395">
        <v>88</v>
      </c>
      <c r="AL2111" s="395">
        <v>125</v>
      </c>
      <c r="AM2111" s="395">
        <v>0</v>
      </c>
      <c r="AN2111" s="395">
        <v>63</v>
      </c>
      <c r="AO2111" s="395">
        <v>18</v>
      </c>
      <c r="AP2111" s="395">
        <v>14</v>
      </c>
    </row>
    <row r="2112" spans="1:42">
      <c r="A2112" s="395">
        <v>16</v>
      </c>
      <c r="B2112" s="395">
        <v>305</v>
      </c>
      <c r="C2112" s="395">
        <v>2023</v>
      </c>
      <c r="D2112" s="395">
        <v>5</v>
      </c>
      <c r="E2112" s="395">
        <v>99</v>
      </c>
      <c r="F2112" s="395">
        <v>99</v>
      </c>
      <c r="G2112" s="395">
        <v>99</v>
      </c>
      <c r="H2112" s="395">
        <v>99</v>
      </c>
      <c r="I2112" s="395">
        <v>99</v>
      </c>
      <c r="J2112" s="395">
        <v>134</v>
      </c>
      <c r="K2112" s="395">
        <v>999</v>
      </c>
      <c r="L2112" s="395"/>
      <c r="M2112" s="395">
        <v>99</v>
      </c>
      <c r="N2112" s="395">
        <v>99</v>
      </c>
      <c r="O2112" s="395">
        <v>99</v>
      </c>
      <c r="P2112" s="395">
        <v>99</v>
      </c>
      <c r="Q2112" s="395">
        <v>29</v>
      </c>
      <c r="R2112" s="395">
        <v>2638</v>
      </c>
      <c r="S2112" s="395">
        <v>2628</v>
      </c>
      <c r="T2112" s="395">
        <v>4.4211523881728594</v>
      </c>
      <c r="U2112" s="395">
        <v>60.222602739726014</v>
      </c>
      <c r="V2112" s="395">
        <v>93.260635113808945</v>
      </c>
      <c r="W2112" s="395">
        <v>85.793417047184249</v>
      </c>
      <c r="X2112" s="395">
        <v>4.624715693707353</v>
      </c>
      <c r="Y2112" s="395">
        <v>9.2494313874147061</v>
      </c>
      <c r="Z2112" s="395">
        <v>0</v>
      </c>
      <c r="AA2112" s="395">
        <v>10.121093607529277</v>
      </c>
      <c r="AB2112" s="395">
        <v>2.6167399138499019</v>
      </c>
      <c r="AC2112" s="395">
        <v>-34.420145993200151</v>
      </c>
      <c r="AD2112" s="395">
        <v>7.32452243447357</v>
      </c>
      <c r="AE2112" s="395">
        <v>7.5756868624748979</v>
      </c>
      <c r="AF2112" s="395">
        <v>61</v>
      </c>
      <c r="AG2112" s="395">
        <v>0</v>
      </c>
      <c r="AH2112" s="395">
        <v>0</v>
      </c>
      <c r="AI2112" s="395">
        <v>23</v>
      </c>
      <c r="AJ2112" s="395">
        <v>204</v>
      </c>
      <c r="AK2112" s="395">
        <v>64</v>
      </c>
      <c r="AL2112" s="395">
        <v>106</v>
      </c>
      <c r="AM2112" s="395">
        <v>0</v>
      </c>
      <c r="AN2112" s="395">
        <v>34</v>
      </c>
      <c r="AO2112" s="395">
        <v>13</v>
      </c>
      <c r="AP2112" s="395">
        <v>16</v>
      </c>
    </row>
    <row r="2113" spans="1:42">
      <c r="A2113" s="395">
        <v>16</v>
      </c>
      <c r="B2113" s="395">
        <v>306</v>
      </c>
      <c r="C2113" s="395">
        <v>2023</v>
      </c>
      <c r="D2113" s="395">
        <v>6</v>
      </c>
      <c r="E2113" s="395">
        <v>99</v>
      </c>
      <c r="F2113" s="395">
        <v>99</v>
      </c>
      <c r="G2113" s="395">
        <v>99</v>
      </c>
      <c r="H2113" s="395">
        <v>99</v>
      </c>
      <c r="I2113" s="395">
        <v>99</v>
      </c>
      <c r="J2113" s="395">
        <v>134</v>
      </c>
      <c r="K2113" s="395">
        <v>999</v>
      </c>
      <c r="L2113" s="395"/>
      <c r="M2113" s="395">
        <v>99</v>
      </c>
      <c r="N2113" s="395">
        <v>99</v>
      </c>
      <c r="O2113" s="395">
        <v>99</v>
      </c>
      <c r="P2113" s="395">
        <v>99</v>
      </c>
      <c r="Q2113" s="395">
        <v>40</v>
      </c>
      <c r="R2113" s="395">
        <v>3631</v>
      </c>
      <c r="S2113" s="395">
        <v>3612</v>
      </c>
      <c r="T2113" s="395">
        <v>5.360231341228312</v>
      </c>
      <c r="U2113" s="395">
        <v>59.875415282392041</v>
      </c>
      <c r="V2113" s="395">
        <v>91.609705939872782</v>
      </c>
      <c r="W2113" s="395">
        <v>84.125553709856192</v>
      </c>
      <c r="X2113" s="395">
        <v>0.57835307077939957</v>
      </c>
      <c r="Y2113" s="395">
        <v>1.1567061415587991</v>
      </c>
      <c r="Z2113" s="395">
        <v>0</v>
      </c>
      <c r="AA2113" s="395">
        <v>10.59602340044068</v>
      </c>
      <c r="AB2113" s="395">
        <v>2.5524366182573033</v>
      </c>
      <c r="AC2113" s="395">
        <v>-44.397123039332698</v>
      </c>
      <c r="AD2113" s="395">
        <v>10.08163038649489</v>
      </c>
      <c r="AE2113" s="395">
        <v>10.209826592062003</v>
      </c>
      <c r="AF2113" s="395">
        <v>73</v>
      </c>
      <c r="AG2113" s="395">
        <v>0</v>
      </c>
      <c r="AH2113" s="395">
        <v>0</v>
      </c>
      <c r="AI2113" s="395">
        <v>11</v>
      </c>
      <c r="AJ2113" s="395">
        <v>305</v>
      </c>
      <c r="AK2113" s="395">
        <v>94</v>
      </c>
      <c r="AL2113" s="395">
        <v>155</v>
      </c>
      <c r="AM2113" s="395">
        <v>0</v>
      </c>
      <c r="AN2113" s="395">
        <v>89</v>
      </c>
      <c r="AO2113" s="395">
        <v>24</v>
      </c>
      <c r="AP2113" s="395">
        <v>18</v>
      </c>
    </row>
    <row r="2114" spans="1:42">
      <c r="A2114" s="395">
        <v>16</v>
      </c>
      <c r="B2114" s="395">
        <v>307</v>
      </c>
      <c r="C2114" s="395">
        <v>2023</v>
      </c>
      <c r="D2114" s="395">
        <v>7</v>
      </c>
      <c r="E2114" s="395">
        <v>99</v>
      </c>
      <c r="F2114" s="395">
        <v>99</v>
      </c>
      <c r="G2114" s="395">
        <v>99</v>
      </c>
      <c r="H2114" s="395">
        <v>99</v>
      </c>
      <c r="I2114" s="395">
        <v>99</v>
      </c>
      <c r="J2114" s="395">
        <v>134</v>
      </c>
      <c r="K2114" s="395">
        <v>999</v>
      </c>
      <c r="L2114" s="395"/>
      <c r="M2114" s="395">
        <v>99</v>
      </c>
      <c r="N2114" s="395">
        <v>99</v>
      </c>
      <c r="O2114" s="395">
        <v>99</v>
      </c>
      <c r="P2114" s="395">
        <v>99</v>
      </c>
      <c r="Q2114" s="395">
        <v>28</v>
      </c>
      <c r="R2114" s="395">
        <v>2021</v>
      </c>
      <c r="S2114" s="395">
        <v>2013</v>
      </c>
      <c r="T2114" s="395">
        <v>5.658584858980702</v>
      </c>
      <c r="U2114" s="395">
        <v>59.809239940387478</v>
      </c>
      <c r="V2114" s="395">
        <v>89.651070856335053</v>
      </c>
      <c r="W2114" s="395">
        <v>82.417734724292046</v>
      </c>
      <c r="X2114" s="395">
        <v>5.8881741712023761</v>
      </c>
      <c r="Y2114" s="395">
        <v>11.77634834240475</v>
      </c>
      <c r="Z2114" s="395">
        <v>0</v>
      </c>
      <c r="AA2114" s="395">
        <v>10.583132378650937</v>
      </c>
      <c r="AB2114" s="395">
        <v>2.5389903506219502</v>
      </c>
      <c r="AC2114" s="395">
        <v>-37.978354305024254</v>
      </c>
      <c r="AD2114" s="395">
        <v>5.6113949355841841</v>
      </c>
      <c r="AE2114" s="395">
        <v>5.5745156244755156</v>
      </c>
      <c r="AF2114" s="395">
        <v>43</v>
      </c>
      <c r="AG2114" s="395">
        <v>0</v>
      </c>
      <c r="AH2114" s="395">
        <v>0</v>
      </c>
      <c r="AI2114" s="395">
        <v>9</v>
      </c>
      <c r="AJ2114" s="395">
        <v>62</v>
      </c>
      <c r="AK2114" s="395">
        <v>28</v>
      </c>
      <c r="AL2114" s="395">
        <v>52</v>
      </c>
      <c r="AM2114" s="395">
        <v>0</v>
      </c>
      <c r="AN2114" s="395">
        <v>39</v>
      </c>
      <c r="AO2114" s="395">
        <v>9</v>
      </c>
      <c r="AP2114" s="395">
        <v>12</v>
      </c>
    </row>
    <row r="2115" spans="1:42">
      <c r="A2115" s="395">
        <v>16</v>
      </c>
      <c r="B2115" s="395">
        <v>308</v>
      </c>
      <c r="C2115" s="395">
        <v>2023</v>
      </c>
      <c r="D2115" s="395">
        <v>8</v>
      </c>
      <c r="E2115" s="395">
        <v>99</v>
      </c>
      <c r="F2115" s="395">
        <v>99</v>
      </c>
      <c r="G2115" s="395">
        <v>99</v>
      </c>
      <c r="H2115" s="395">
        <v>99</v>
      </c>
      <c r="I2115" s="395">
        <v>99</v>
      </c>
      <c r="J2115" s="395">
        <v>134</v>
      </c>
      <c r="K2115" s="395">
        <v>999</v>
      </c>
      <c r="L2115" s="395"/>
      <c r="M2115" s="395">
        <v>99</v>
      </c>
      <c r="N2115" s="395">
        <v>99</v>
      </c>
      <c r="O2115" s="395">
        <v>99</v>
      </c>
      <c r="P2115" s="395">
        <v>99</v>
      </c>
      <c r="Q2115" s="395">
        <v>36</v>
      </c>
      <c r="R2115" s="395">
        <v>3634</v>
      </c>
      <c r="S2115" s="395">
        <v>3608</v>
      </c>
      <c r="T2115" s="395">
        <v>4.884975233902038</v>
      </c>
      <c r="U2115" s="395">
        <v>60.142461197339244</v>
      </c>
      <c r="V2115" s="395">
        <v>89.685795139247546</v>
      </c>
      <c r="W2115" s="395">
        <v>82.274140798226114</v>
      </c>
      <c r="X2115" s="395">
        <v>3.6873968079251513</v>
      </c>
      <c r="Y2115" s="395">
        <v>7.3747936158503027</v>
      </c>
      <c r="Z2115" s="395">
        <v>0</v>
      </c>
      <c r="AA2115" s="395">
        <v>10.105935520422674</v>
      </c>
      <c r="AB2115" s="395">
        <v>2.437055431319473</v>
      </c>
      <c r="AC2115" s="395">
        <v>-34.306501721930879</v>
      </c>
      <c r="AD2115" s="395">
        <v>10.089960017769878</v>
      </c>
      <c r="AE2115" s="395">
        <v>9.9740737003644639</v>
      </c>
      <c r="AF2115" s="395">
        <v>77</v>
      </c>
      <c r="AG2115" s="395">
        <v>0</v>
      </c>
      <c r="AH2115" s="395">
        <v>0</v>
      </c>
      <c r="AI2115" s="395">
        <v>16</v>
      </c>
      <c r="AJ2115" s="395">
        <v>176</v>
      </c>
      <c r="AK2115" s="395">
        <v>119</v>
      </c>
      <c r="AL2115" s="395">
        <v>130</v>
      </c>
      <c r="AM2115" s="395">
        <v>0</v>
      </c>
      <c r="AN2115" s="395">
        <v>61</v>
      </c>
      <c r="AO2115" s="395">
        <v>19</v>
      </c>
      <c r="AP2115" s="395">
        <v>14</v>
      </c>
    </row>
    <row r="2116" spans="1:42">
      <c r="A2116" s="395">
        <v>16</v>
      </c>
      <c r="B2116" s="395">
        <v>309</v>
      </c>
      <c r="C2116" s="395">
        <v>2023</v>
      </c>
      <c r="D2116" s="395">
        <v>9</v>
      </c>
      <c r="E2116" s="395">
        <v>99</v>
      </c>
      <c r="F2116" s="395">
        <v>99</v>
      </c>
      <c r="G2116" s="395">
        <v>99</v>
      </c>
      <c r="H2116" s="395">
        <v>99</v>
      </c>
      <c r="I2116" s="395">
        <v>99</v>
      </c>
      <c r="J2116" s="395">
        <v>134</v>
      </c>
      <c r="K2116" s="395">
        <v>999</v>
      </c>
      <c r="L2116" s="395"/>
      <c r="M2116" s="395">
        <v>99</v>
      </c>
      <c r="N2116" s="395">
        <v>99</v>
      </c>
      <c r="O2116" s="395">
        <v>99</v>
      </c>
      <c r="P2116" s="395">
        <v>99</v>
      </c>
      <c r="Q2116" s="395">
        <v>40</v>
      </c>
      <c r="R2116" s="395">
        <v>3101</v>
      </c>
      <c r="S2116" s="395">
        <v>3082</v>
      </c>
      <c r="T2116" s="395">
        <v>5.7465333763302153</v>
      </c>
      <c r="U2116" s="395">
        <v>59.750486696950041</v>
      </c>
      <c r="V2116" s="395">
        <v>89.700866809201514</v>
      </c>
      <c r="W2116" s="395">
        <v>82.290168721609291</v>
      </c>
      <c r="X2116" s="395">
        <v>0.32247662044501763</v>
      </c>
      <c r="Y2116" s="395">
        <v>0.64495324089003525</v>
      </c>
      <c r="Z2116" s="395">
        <v>0</v>
      </c>
      <c r="AA2116" s="395">
        <v>9.358332895630479</v>
      </c>
      <c r="AB2116" s="395">
        <v>2.5384214533842844</v>
      </c>
      <c r="AC2116" s="395">
        <v>-38.995565045086863</v>
      </c>
      <c r="AD2116" s="395">
        <v>8.6100621945801858</v>
      </c>
      <c r="AE2116" s="395">
        <v>8.5216418123834394</v>
      </c>
      <c r="AF2116" s="395">
        <v>43</v>
      </c>
      <c r="AG2116" s="395">
        <v>0</v>
      </c>
      <c r="AH2116" s="395">
        <v>0</v>
      </c>
      <c r="AI2116" s="395">
        <v>26</v>
      </c>
      <c r="AJ2116" s="395">
        <v>263</v>
      </c>
      <c r="AK2116" s="395">
        <v>134</v>
      </c>
      <c r="AL2116" s="395">
        <v>103</v>
      </c>
      <c r="AM2116" s="395">
        <v>0</v>
      </c>
      <c r="AN2116" s="395">
        <v>49</v>
      </c>
      <c r="AO2116" s="395">
        <v>9</v>
      </c>
      <c r="AP2116" s="395">
        <v>16</v>
      </c>
    </row>
    <row r="2117" spans="1:42">
      <c r="A2117" s="395">
        <v>16</v>
      </c>
      <c r="B2117" s="395">
        <v>310</v>
      </c>
      <c r="C2117" s="395">
        <v>2023</v>
      </c>
      <c r="D2117" s="395">
        <v>10</v>
      </c>
      <c r="E2117" s="395">
        <v>99</v>
      </c>
      <c r="F2117" s="395">
        <v>99</v>
      </c>
      <c r="G2117" s="395">
        <v>99</v>
      </c>
      <c r="H2117" s="395">
        <v>99</v>
      </c>
      <c r="I2117" s="395">
        <v>99</v>
      </c>
      <c r="J2117" s="395">
        <v>134</v>
      </c>
      <c r="K2117" s="395">
        <v>999</v>
      </c>
      <c r="L2117" s="395"/>
      <c r="M2117" s="395">
        <v>99</v>
      </c>
      <c r="N2117" s="395">
        <v>99</v>
      </c>
      <c r="O2117" s="395">
        <v>99</v>
      </c>
      <c r="P2117" s="395">
        <v>99</v>
      </c>
      <c r="Q2117" s="395">
        <v>39</v>
      </c>
      <c r="R2117" s="395">
        <v>2494</v>
      </c>
      <c r="S2117" s="395">
        <v>2487</v>
      </c>
      <c r="T2117" s="395">
        <v>4.9767441860465089</v>
      </c>
      <c r="U2117" s="395">
        <v>60.186570164857237</v>
      </c>
      <c r="V2117" s="395">
        <v>89.550642757289282</v>
      </c>
      <c r="W2117" s="395">
        <v>82.418697225572942</v>
      </c>
      <c r="X2117" s="395">
        <v>4.5308740978348032</v>
      </c>
      <c r="Y2117" s="395">
        <v>9.0617481956696064</v>
      </c>
      <c r="Z2117" s="395">
        <v>0</v>
      </c>
      <c r="AA2117" s="395">
        <v>10.017779943159015</v>
      </c>
      <c r="AB2117" s="395">
        <v>2.3509386471194538</v>
      </c>
      <c r="AC2117" s="395">
        <v>-43.24329398224743</v>
      </c>
      <c r="AD2117" s="395">
        <v>6.9247001332741007</v>
      </c>
      <c r="AE2117" s="395">
        <v>6.8872241750135554</v>
      </c>
      <c r="AF2117" s="395">
        <v>60</v>
      </c>
      <c r="AG2117" s="395">
        <v>0</v>
      </c>
      <c r="AH2117" s="395">
        <v>0</v>
      </c>
      <c r="AI2117" s="395">
        <v>11</v>
      </c>
      <c r="AJ2117" s="395">
        <v>112</v>
      </c>
      <c r="AK2117" s="395">
        <v>49</v>
      </c>
      <c r="AL2117" s="395">
        <v>308</v>
      </c>
      <c r="AM2117" s="395">
        <v>0</v>
      </c>
      <c r="AN2117" s="395">
        <v>38</v>
      </c>
      <c r="AO2117" s="395">
        <v>11</v>
      </c>
      <c r="AP2117" s="395">
        <v>18</v>
      </c>
    </row>
    <row r="2118" spans="1:42">
      <c r="A2118" s="395">
        <v>16</v>
      </c>
      <c r="B2118" s="395">
        <v>311</v>
      </c>
      <c r="C2118" s="395">
        <v>2023</v>
      </c>
      <c r="D2118" s="395">
        <v>11</v>
      </c>
      <c r="E2118" s="395">
        <v>99</v>
      </c>
      <c r="F2118" s="395">
        <v>99</v>
      </c>
      <c r="G2118" s="395">
        <v>99</v>
      </c>
      <c r="H2118" s="395">
        <v>99</v>
      </c>
      <c r="I2118" s="395">
        <v>99</v>
      </c>
      <c r="J2118" s="395">
        <v>134</v>
      </c>
      <c r="K2118" s="395">
        <v>999</v>
      </c>
      <c r="L2118" s="395"/>
      <c r="M2118" s="395">
        <v>99</v>
      </c>
      <c r="N2118" s="395">
        <v>99</v>
      </c>
      <c r="O2118" s="395">
        <v>99</v>
      </c>
      <c r="P2118" s="395">
        <v>99</v>
      </c>
      <c r="Q2118" s="395">
        <v>36</v>
      </c>
      <c r="R2118" s="395">
        <v>3776</v>
      </c>
      <c r="S2118" s="395">
        <v>3750</v>
      </c>
      <c r="T2118" s="395">
        <v>5.0802436440677949</v>
      </c>
      <c r="U2118" s="395">
        <v>60.029600000000002</v>
      </c>
      <c r="V2118" s="395">
        <v>89.572654387865413</v>
      </c>
      <c r="W2118" s="395">
        <v>82.132186666666755</v>
      </c>
      <c r="X2118" s="395">
        <v>0.4237288135593219</v>
      </c>
      <c r="Y2118" s="395">
        <v>0.84745762711864381</v>
      </c>
      <c r="Z2118" s="395">
        <v>0</v>
      </c>
      <c r="AA2118" s="395">
        <v>9.4028628983482854</v>
      </c>
      <c r="AB2118" s="395">
        <v>2.4194607884126582</v>
      </c>
      <c r="AC2118" s="395">
        <v>-34.036224303624131</v>
      </c>
      <c r="AD2118" s="395">
        <v>10.484229231452685</v>
      </c>
      <c r="AE2118" s="395">
        <v>10.348736803118356</v>
      </c>
      <c r="AF2118" s="395">
        <v>108</v>
      </c>
      <c r="AG2118" s="395">
        <v>0</v>
      </c>
      <c r="AH2118" s="395">
        <v>0</v>
      </c>
      <c r="AI2118" s="395">
        <v>41</v>
      </c>
      <c r="AJ2118" s="395">
        <v>263</v>
      </c>
      <c r="AK2118" s="395">
        <v>168</v>
      </c>
      <c r="AL2118" s="395">
        <v>156</v>
      </c>
      <c r="AM2118" s="395">
        <v>1</v>
      </c>
      <c r="AN2118" s="395">
        <v>105</v>
      </c>
      <c r="AO2118" s="395">
        <v>50</v>
      </c>
      <c r="AP2118" s="395">
        <v>12</v>
      </c>
    </row>
    <row r="2119" spans="1:42">
      <c r="A2119" s="395">
        <v>16</v>
      </c>
      <c r="B2119" s="395">
        <v>312</v>
      </c>
      <c r="C2119" s="395">
        <v>2023</v>
      </c>
      <c r="D2119" s="395">
        <v>12</v>
      </c>
      <c r="E2119" s="395">
        <v>99</v>
      </c>
      <c r="F2119" s="395">
        <v>99</v>
      </c>
      <c r="G2119" s="395">
        <v>99</v>
      </c>
      <c r="H2119" s="395">
        <v>99</v>
      </c>
      <c r="I2119" s="395">
        <v>99</v>
      </c>
      <c r="J2119" s="395">
        <v>134</v>
      </c>
      <c r="K2119" s="395">
        <v>999</v>
      </c>
      <c r="L2119" s="395"/>
      <c r="M2119" s="395">
        <v>99</v>
      </c>
      <c r="N2119" s="395">
        <v>99</v>
      </c>
      <c r="O2119" s="395">
        <v>99</v>
      </c>
      <c r="P2119" s="395">
        <v>99</v>
      </c>
      <c r="Q2119" s="395">
        <v>31</v>
      </c>
      <c r="R2119" s="395">
        <v>2445</v>
      </c>
      <c r="S2119" s="395">
        <v>2432</v>
      </c>
      <c r="T2119" s="395">
        <v>3.1206543967280154</v>
      </c>
      <c r="U2119" s="395">
        <v>61.020148026315802</v>
      </c>
      <c r="V2119" s="395">
        <v>85.667178679363587</v>
      </c>
      <c r="W2119" s="395">
        <v>78.679646381578905</v>
      </c>
      <c r="X2119" s="395">
        <v>4.5807770961145202</v>
      </c>
      <c r="Y2119" s="395">
        <v>9.1615541922290404</v>
      </c>
      <c r="Z2119" s="395">
        <v>0</v>
      </c>
      <c r="AA2119" s="395">
        <v>10.633532226180108</v>
      </c>
      <c r="AB2119" s="395">
        <v>2.1186061652301702</v>
      </c>
      <c r="AC2119" s="395">
        <v>-33.213395584991602</v>
      </c>
      <c r="AD2119" s="395">
        <v>6.7886494891159526</v>
      </c>
      <c r="AE2119" s="395">
        <v>6.4293735388715181</v>
      </c>
      <c r="AF2119" s="395">
        <v>65</v>
      </c>
      <c r="AG2119" s="395">
        <v>0</v>
      </c>
      <c r="AH2119" s="395">
        <v>0</v>
      </c>
      <c r="AI2119" s="395">
        <v>27</v>
      </c>
      <c r="AJ2119" s="395">
        <v>360</v>
      </c>
      <c r="AK2119" s="395">
        <v>279</v>
      </c>
      <c r="AL2119" s="395">
        <v>165</v>
      </c>
      <c r="AM2119" s="395">
        <v>0</v>
      </c>
      <c r="AN2119" s="395">
        <v>62</v>
      </c>
      <c r="AO2119" s="395">
        <v>12</v>
      </c>
      <c r="AP2119" s="395">
        <v>15</v>
      </c>
    </row>
    <row r="2120" spans="1:42">
      <c r="A2120" s="395">
        <v>16</v>
      </c>
      <c r="B2120" s="395">
        <v>313</v>
      </c>
      <c r="C2120" s="395">
        <v>2023</v>
      </c>
      <c r="D2120" s="395">
        <v>1</v>
      </c>
      <c r="E2120" s="395">
        <v>99</v>
      </c>
      <c r="F2120" s="395">
        <v>99</v>
      </c>
      <c r="G2120" s="395">
        <v>99</v>
      </c>
      <c r="H2120" s="395">
        <v>99</v>
      </c>
      <c r="I2120" s="395">
        <v>99</v>
      </c>
      <c r="J2120" s="395">
        <v>141</v>
      </c>
      <c r="K2120" s="395">
        <v>999</v>
      </c>
      <c r="L2120" s="395"/>
      <c r="M2120" s="395">
        <v>99</v>
      </c>
      <c r="N2120" s="395">
        <v>99</v>
      </c>
      <c r="O2120" s="395">
        <v>99</v>
      </c>
      <c r="P2120" s="395">
        <v>99</v>
      </c>
      <c r="Q2120" s="395">
        <v>40</v>
      </c>
      <c r="R2120" s="395">
        <v>4520</v>
      </c>
      <c r="S2120" s="395">
        <v>4499</v>
      </c>
      <c r="T2120" s="395">
        <v>4.1438053097345122</v>
      </c>
      <c r="U2120" s="395">
        <v>60.688375194487683</v>
      </c>
      <c r="V2120" s="395">
        <v>92.029479525605296</v>
      </c>
      <c r="W2120" s="395">
        <v>84.79995554567671</v>
      </c>
      <c r="X2120" s="395">
        <v>0</v>
      </c>
      <c r="Y2120" s="395">
        <v>0</v>
      </c>
      <c r="Z2120" s="395">
        <v>0</v>
      </c>
      <c r="AA2120" s="395">
        <v>8.1021147342922983</v>
      </c>
      <c r="AB2120" s="395">
        <v>2.5601934220779539</v>
      </c>
      <c r="AC2120" s="395">
        <v>-29.171220756680373</v>
      </c>
      <c r="AD2120" s="395">
        <v>8.8013085131240754</v>
      </c>
      <c r="AE2120" s="395">
        <v>9.1581912719267269</v>
      </c>
      <c r="AF2120" s="395">
        <v>50</v>
      </c>
      <c r="AG2120" s="395">
        <v>0</v>
      </c>
      <c r="AH2120" s="395">
        <v>0</v>
      </c>
      <c r="AI2120" s="395">
        <v>13</v>
      </c>
      <c r="AJ2120" s="395">
        <v>235</v>
      </c>
      <c r="AK2120" s="395">
        <v>54</v>
      </c>
      <c r="AL2120" s="395">
        <v>664</v>
      </c>
      <c r="AM2120" s="395">
        <v>0</v>
      </c>
      <c r="AN2120" s="395">
        <v>137</v>
      </c>
      <c r="AO2120" s="395">
        <v>51</v>
      </c>
      <c r="AP2120" s="395">
        <v>19</v>
      </c>
    </row>
    <row r="2121" spans="1:42">
      <c r="A2121" s="395">
        <v>16</v>
      </c>
      <c r="B2121" s="395">
        <v>314</v>
      </c>
      <c r="C2121" s="395">
        <v>2023</v>
      </c>
      <c r="D2121" s="395">
        <v>2</v>
      </c>
      <c r="E2121" s="395">
        <v>99</v>
      </c>
      <c r="F2121" s="395">
        <v>99</v>
      </c>
      <c r="G2121" s="395">
        <v>99</v>
      </c>
      <c r="H2121" s="395">
        <v>99</v>
      </c>
      <c r="I2121" s="395">
        <v>99</v>
      </c>
      <c r="J2121" s="395">
        <v>141</v>
      </c>
      <c r="K2121" s="395">
        <v>999</v>
      </c>
      <c r="L2121" s="395"/>
      <c r="M2121" s="395">
        <v>99</v>
      </c>
      <c r="N2121" s="395">
        <v>99</v>
      </c>
      <c r="O2121" s="395">
        <v>99</v>
      </c>
      <c r="P2121" s="395">
        <v>99</v>
      </c>
      <c r="Q2121" s="395">
        <v>40</v>
      </c>
      <c r="R2121" s="395">
        <v>3602</v>
      </c>
      <c r="S2121" s="395">
        <v>3595</v>
      </c>
      <c r="T2121" s="395">
        <v>3.8947806774014446</v>
      </c>
      <c r="U2121" s="395">
        <v>60.70904033379697</v>
      </c>
      <c r="V2121" s="395">
        <v>91.159504367598529</v>
      </c>
      <c r="W2121" s="395">
        <v>84.007621696801053</v>
      </c>
      <c r="X2121" s="395">
        <v>0</v>
      </c>
      <c r="Y2121" s="395">
        <v>0</v>
      </c>
      <c r="Z2121" s="395">
        <v>0</v>
      </c>
      <c r="AA2121" s="395">
        <v>8.125999605407479</v>
      </c>
      <c r="AB2121" s="395">
        <v>2.3664117063939538</v>
      </c>
      <c r="AC2121" s="395">
        <v>-32.546588640352759</v>
      </c>
      <c r="AD2121" s="395">
        <v>7.0137861204143643</v>
      </c>
      <c r="AE2121" s="395">
        <v>7.2496272354620013</v>
      </c>
      <c r="AF2121" s="395">
        <v>48</v>
      </c>
      <c r="AG2121" s="395">
        <v>0</v>
      </c>
      <c r="AH2121" s="395">
        <v>0</v>
      </c>
      <c r="AI2121" s="395">
        <v>8</v>
      </c>
      <c r="AJ2121" s="395">
        <v>136</v>
      </c>
      <c r="AK2121" s="395">
        <v>25</v>
      </c>
      <c r="AL2121" s="395">
        <v>520</v>
      </c>
      <c r="AM2121" s="395">
        <v>1</v>
      </c>
      <c r="AN2121" s="395">
        <v>93</v>
      </c>
      <c r="AO2121" s="395">
        <v>20</v>
      </c>
      <c r="AP2121" s="395">
        <v>18</v>
      </c>
    </row>
    <row r="2122" spans="1:42">
      <c r="A2122" s="395">
        <v>16</v>
      </c>
      <c r="B2122" s="395">
        <v>315</v>
      </c>
      <c r="C2122" s="395">
        <v>2023</v>
      </c>
      <c r="D2122" s="395">
        <v>3</v>
      </c>
      <c r="E2122" s="395">
        <v>99</v>
      </c>
      <c r="F2122" s="395">
        <v>99</v>
      </c>
      <c r="G2122" s="395">
        <v>99</v>
      </c>
      <c r="H2122" s="395">
        <v>99</v>
      </c>
      <c r="I2122" s="395">
        <v>99</v>
      </c>
      <c r="J2122" s="395">
        <v>141</v>
      </c>
      <c r="K2122" s="395">
        <v>999</v>
      </c>
      <c r="L2122" s="395"/>
      <c r="M2122" s="395">
        <v>99</v>
      </c>
      <c r="N2122" s="395">
        <v>99</v>
      </c>
      <c r="O2122" s="395">
        <v>99</v>
      </c>
      <c r="P2122" s="395">
        <v>99</v>
      </c>
      <c r="Q2122" s="395">
        <v>48</v>
      </c>
      <c r="R2122" s="395">
        <v>5253</v>
      </c>
      <c r="S2122" s="395">
        <v>5234</v>
      </c>
      <c r="T2122" s="395">
        <v>3.2090234151913193</v>
      </c>
      <c r="U2122" s="395">
        <v>61.148643484906394</v>
      </c>
      <c r="V2122" s="395">
        <v>90.570964661015168</v>
      </c>
      <c r="W2122" s="395">
        <v>83.448089415360926</v>
      </c>
      <c r="X2122" s="395">
        <v>0</v>
      </c>
      <c r="Y2122" s="395">
        <v>0</v>
      </c>
      <c r="Z2122" s="395">
        <v>0</v>
      </c>
      <c r="AA2122" s="395">
        <v>8.3480445781864994</v>
      </c>
      <c r="AB2122" s="395">
        <v>2.3801158271276392</v>
      </c>
      <c r="AC2122" s="395">
        <v>-35.624850119391112</v>
      </c>
      <c r="AD2122" s="395">
        <v>10.228600358283355</v>
      </c>
      <c r="AE2122" s="395">
        <v>10.484511682956111</v>
      </c>
      <c r="AF2122" s="395">
        <v>72</v>
      </c>
      <c r="AG2122" s="395">
        <v>0</v>
      </c>
      <c r="AH2122" s="395">
        <v>0</v>
      </c>
      <c r="AI2122" s="395">
        <v>25</v>
      </c>
      <c r="AJ2122" s="395">
        <v>305</v>
      </c>
      <c r="AK2122" s="395">
        <v>66</v>
      </c>
      <c r="AL2122" s="395">
        <v>548</v>
      </c>
      <c r="AM2122" s="395">
        <v>0</v>
      </c>
      <c r="AN2122" s="395">
        <v>207</v>
      </c>
      <c r="AO2122" s="395">
        <v>56</v>
      </c>
      <c r="AP2122" s="395">
        <v>19</v>
      </c>
    </row>
    <row r="2123" spans="1:42">
      <c r="A2123" s="395">
        <v>16</v>
      </c>
      <c r="B2123" s="395">
        <v>316</v>
      </c>
      <c r="C2123" s="395">
        <v>2023</v>
      </c>
      <c r="D2123" s="395">
        <v>4</v>
      </c>
      <c r="E2123" s="395">
        <v>99</v>
      </c>
      <c r="F2123" s="395">
        <v>99</v>
      </c>
      <c r="G2123" s="395">
        <v>99</v>
      </c>
      <c r="H2123" s="395">
        <v>99</v>
      </c>
      <c r="I2123" s="395">
        <v>99</v>
      </c>
      <c r="J2123" s="395">
        <v>141</v>
      </c>
      <c r="K2123" s="395">
        <v>999</v>
      </c>
      <c r="L2123" s="395"/>
      <c r="M2123" s="395">
        <v>99</v>
      </c>
      <c r="N2123" s="395">
        <v>99</v>
      </c>
      <c r="O2123" s="395">
        <v>99</v>
      </c>
      <c r="P2123" s="395">
        <v>99</v>
      </c>
      <c r="Q2123" s="395">
        <v>37</v>
      </c>
      <c r="R2123" s="395">
        <v>3371</v>
      </c>
      <c r="S2123" s="395">
        <v>3343</v>
      </c>
      <c r="T2123" s="395">
        <v>3.8668051023435184</v>
      </c>
      <c r="U2123" s="395">
        <v>60.708345797188173</v>
      </c>
      <c r="V2123" s="395">
        <v>91.549198548478117</v>
      </c>
      <c r="W2123" s="395">
        <v>84.282740053843867</v>
      </c>
      <c r="X2123" s="395">
        <v>0</v>
      </c>
      <c r="Y2123" s="395">
        <v>0</v>
      </c>
      <c r="Z2123" s="395">
        <v>0</v>
      </c>
      <c r="AA2123" s="395">
        <v>8.2272984481561604</v>
      </c>
      <c r="AB2123" s="395">
        <v>2.4790258158379146</v>
      </c>
      <c r="AC2123" s="395">
        <v>-36.627180634450198</v>
      </c>
      <c r="AD2123" s="395">
        <v>6.5639847340135535</v>
      </c>
      <c r="AE2123" s="395">
        <v>6.7635252345058996</v>
      </c>
      <c r="AF2123" s="395">
        <v>44</v>
      </c>
      <c r="AG2123" s="395">
        <v>0</v>
      </c>
      <c r="AH2123" s="395">
        <v>0</v>
      </c>
      <c r="AI2123" s="395">
        <v>11</v>
      </c>
      <c r="AJ2123" s="395">
        <v>108</v>
      </c>
      <c r="AK2123" s="395">
        <v>34</v>
      </c>
      <c r="AL2123" s="395">
        <v>272</v>
      </c>
      <c r="AM2123" s="395">
        <v>0</v>
      </c>
      <c r="AN2123" s="395">
        <v>80</v>
      </c>
      <c r="AO2123" s="395">
        <v>22</v>
      </c>
      <c r="AP2123" s="395">
        <v>17</v>
      </c>
    </row>
    <row r="2124" spans="1:42">
      <c r="A2124" s="395">
        <v>16</v>
      </c>
      <c r="B2124" s="395">
        <v>317</v>
      </c>
      <c r="C2124" s="395">
        <v>2023</v>
      </c>
      <c r="D2124" s="395">
        <v>5</v>
      </c>
      <c r="E2124" s="395">
        <v>99</v>
      </c>
      <c r="F2124" s="395">
        <v>99</v>
      </c>
      <c r="G2124" s="395">
        <v>99</v>
      </c>
      <c r="H2124" s="395">
        <v>99</v>
      </c>
      <c r="I2124" s="395">
        <v>99</v>
      </c>
      <c r="J2124" s="395">
        <v>141</v>
      </c>
      <c r="K2124" s="395">
        <v>999</v>
      </c>
      <c r="L2124" s="395"/>
      <c r="M2124" s="395">
        <v>99</v>
      </c>
      <c r="N2124" s="395">
        <v>99</v>
      </c>
      <c r="O2124" s="395">
        <v>99</v>
      </c>
      <c r="P2124" s="395">
        <v>99</v>
      </c>
      <c r="Q2124" s="395">
        <v>41</v>
      </c>
      <c r="R2124" s="395">
        <v>4918</v>
      </c>
      <c r="S2124" s="395">
        <v>4890</v>
      </c>
      <c r="T2124" s="395">
        <v>4.2409516063440433</v>
      </c>
      <c r="U2124" s="395">
        <v>60.572392638036803</v>
      </c>
      <c r="V2124" s="395">
        <v>90.530877573131121</v>
      </c>
      <c r="W2124" s="395">
        <v>83.389325153374358</v>
      </c>
      <c r="X2124" s="395">
        <v>0</v>
      </c>
      <c r="Y2124" s="395">
        <v>0</v>
      </c>
      <c r="Z2124" s="395">
        <v>0</v>
      </c>
      <c r="AA2124" s="395">
        <v>8.6727535975485512</v>
      </c>
      <c r="AB2124" s="395">
        <v>2.4773358358911359</v>
      </c>
      <c r="AC2124" s="395">
        <v>-35.065094424393259</v>
      </c>
      <c r="AD2124" s="395">
        <v>9.5762909883947351</v>
      </c>
      <c r="AE2124" s="395">
        <v>9.7885285141617064</v>
      </c>
      <c r="AF2124" s="395">
        <v>67</v>
      </c>
      <c r="AG2124" s="395">
        <v>0</v>
      </c>
      <c r="AH2124" s="395">
        <v>0</v>
      </c>
      <c r="AI2124" s="395">
        <v>9</v>
      </c>
      <c r="AJ2124" s="395">
        <v>216</v>
      </c>
      <c r="AK2124" s="395">
        <v>43</v>
      </c>
      <c r="AL2124" s="395">
        <v>313</v>
      </c>
      <c r="AM2124" s="395">
        <v>0</v>
      </c>
      <c r="AN2124" s="395">
        <v>123</v>
      </c>
      <c r="AO2124" s="395">
        <v>47</v>
      </c>
      <c r="AP2124" s="395">
        <v>16</v>
      </c>
    </row>
    <row r="2125" spans="1:42">
      <c r="A2125" s="395">
        <v>16</v>
      </c>
      <c r="B2125" s="395">
        <v>318</v>
      </c>
      <c r="C2125" s="395">
        <v>2023</v>
      </c>
      <c r="D2125" s="395">
        <v>6</v>
      </c>
      <c r="E2125" s="395">
        <v>99</v>
      </c>
      <c r="F2125" s="395">
        <v>99</v>
      </c>
      <c r="G2125" s="395">
        <v>99</v>
      </c>
      <c r="H2125" s="395">
        <v>99</v>
      </c>
      <c r="I2125" s="395">
        <v>99</v>
      </c>
      <c r="J2125" s="395">
        <v>141</v>
      </c>
      <c r="K2125" s="395">
        <v>999</v>
      </c>
      <c r="L2125" s="395"/>
      <c r="M2125" s="395">
        <v>99</v>
      </c>
      <c r="N2125" s="395">
        <v>99</v>
      </c>
      <c r="O2125" s="395">
        <v>99</v>
      </c>
      <c r="P2125" s="395">
        <v>99</v>
      </c>
      <c r="Q2125" s="395">
        <v>37</v>
      </c>
      <c r="R2125" s="395">
        <v>3159</v>
      </c>
      <c r="S2125" s="395">
        <v>3104</v>
      </c>
      <c r="T2125" s="395">
        <v>4.3757518201962649</v>
      </c>
      <c r="U2125" s="395">
        <v>60.448453608247426</v>
      </c>
      <c r="V2125" s="395">
        <v>90.284789625939609</v>
      </c>
      <c r="W2125" s="395">
        <v>82.919845360824766</v>
      </c>
      <c r="X2125" s="395">
        <v>0</v>
      </c>
      <c r="Y2125" s="395">
        <v>0</v>
      </c>
      <c r="Z2125" s="395">
        <v>0</v>
      </c>
      <c r="AA2125" s="395">
        <v>7.6066336504089724</v>
      </c>
      <c r="AB2125" s="395">
        <v>2.4765493287526819</v>
      </c>
      <c r="AC2125" s="395">
        <v>-28.998507903685375</v>
      </c>
      <c r="AD2125" s="395">
        <v>6.1511799984422479</v>
      </c>
      <c r="AE2125" s="395">
        <v>6.1784322393105775</v>
      </c>
      <c r="AF2125" s="395">
        <v>32</v>
      </c>
      <c r="AG2125" s="395">
        <v>0</v>
      </c>
      <c r="AH2125" s="395">
        <v>0</v>
      </c>
      <c r="AI2125" s="395">
        <v>4</v>
      </c>
      <c r="AJ2125" s="395">
        <v>79</v>
      </c>
      <c r="AK2125" s="395">
        <v>11</v>
      </c>
      <c r="AL2125" s="395">
        <v>395</v>
      </c>
      <c r="AM2125" s="395">
        <v>0</v>
      </c>
      <c r="AN2125" s="395">
        <v>63</v>
      </c>
      <c r="AO2125" s="395">
        <v>21</v>
      </c>
      <c r="AP2125" s="395">
        <v>15</v>
      </c>
    </row>
    <row r="2126" spans="1:42">
      <c r="A2126" s="395">
        <v>16</v>
      </c>
      <c r="B2126" s="395">
        <v>319</v>
      </c>
      <c r="C2126" s="395">
        <v>2023</v>
      </c>
      <c r="D2126" s="395">
        <v>7</v>
      </c>
      <c r="E2126" s="395">
        <v>99</v>
      </c>
      <c r="F2126" s="395">
        <v>99</v>
      </c>
      <c r="G2126" s="395">
        <v>99</v>
      </c>
      <c r="H2126" s="395">
        <v>99</v>
      </c>
      <c r="I2126" s="395">
        <v>99</v>
      </c>
      <c r="J2126" s="395">
        <v>141</v>
      </c>
      <c r="K2126" s="395">
        <v>999</v>
      </c>
      <c r="L2126" s="395"/>
      <c r="M2126" s="395">
        <v>99</v>
      </c>
      <c r="N2126" s="395">
        <v>99</v>
      </c>
      <c r="O2126" s="395">
        <v>99</v>
      </c>
      <c r="P2126" s="395">
        <v>99</v>
      </c>
      <c r="Q2126" s="395">
        <v>30</v>
      </c>
      <c r="R2126" s="395">
        <v>3671</v>
      </c>
      <c r="S2126" s="395">
        <v>3637</v>
      </c>
      <c r="T2126" s="395">
        <v>5.6235358213020978</v>
      </c>
      <c r="U2126" s="395">
        <v>59.909540830354686</v>
      </c>
      <c r="V2126" s="395">
        <v>92.572367008037929</v>
      </c>
      <c r="W2126" s="395">
        <v>85.203216937035904</v>
      </c>
      <c r="X2126" s="395">
        <v>0</v>
      </c>
      <c r="Y2126" s="395">
        <v>0</v>
      </c>
      <c r="Z2126" s="395">
        <v>0</v>
      </c>
      <c r="AA2126" s="395">
        <v>7.3888425193397103</v>
      </c>
      <c r="AB2126" s="395">
        <v>2.5963553341073609</v>
      </c>
      <c r="AC2126" s="395">
        <v>-26.246530274330368</v>
      </c>
      <c r="AD2126" s="395">
        <v>7.1481423786899283</v>
      </c>
      <c r="AE2126" s="395">
        <v>7.4387058436204851</v>
      </c>
      <c r="AF2126" s="395">
        <v>30</v>
      </c>
      <c r="AG2126" s="395">
        <v>0</v>
      </c>
      <c r="AH2126" s="395">
        <v>0</v>
      </c>
      <c r="AI2126" s="395">
        <v>7</v>
      </c>
      <c r="AJ2126" s="395">
        <v>92</v>
      </c>
      <c r="AK2126" s="395">
        <v>6</v>
      </c>
      <c r="AL2126" s="395">
        <v>653</v>
      </c>
      <c r="AM2126" s="395">
        <v>0</v>
      </c>
      <c r="AN2126" s="395">
        <v>85</v>
      </c>
      <c r="AO2126" s="395">
        <v>26</v>
      </c>
      <c r="AP2126" s="395">
        <v>12</v>
      </c>
    </row>
    <row r="2127" spans="1:42">
      <c r="A2127" s="395">
        <v>16</v>
      </c>
      <c r="B2127" s="395">
        <v>320</v>
      </c>
      <c r="C2127" s="395">
        <v>2023</v>
      </c>
      <c r="D2127" s="395">
        <v>8</v>
      </c>
      <c r="E2127" s="395">
        <v>99</v>
      </c>
      <c r="F2127" s="395">
        <v>99</v>
      </c>
      <c r="G2127" s="395">
        <v>99</v>
      </c>
      <c r="H2127" s="395">
        <v>99</v>
      </c>
      <c r="I2127" s="395">
        <v>99</v>
      </c>
      <c r="J2127" s="395">
        <v>141</v>
      </c>
      <c r="K2127" s="395">
        <v>999</v>
      </c>
      <c r="L2127" s="395"/>
      <c r="M2127" s="395">
        <v>99</v>
      </c>
      <c r="N2127" s="395">
        <v>99</v>
      </c>
      <c r="O2127" s="395">
        <v>99</v>
      </c>
      <c r="P2127" s="395">
        <v>99</v>
      </c>
      <c r="Q2127" s="395">
        <v>47</v>
      </c>
      <c r="R2127" s="395">
        <v>6376</v>
      </c>
      <c r="S2127" s="395">
        <v>6288</v>
      </c>
      <c r="T2127" s="395">
        <v>3.6781681304893352</v>
      </c>
      <c r="U2127" s="395">
        <v>60.737754452926211</v>
      </c>
      <c r="V2127" s="395">
        <v>90.253822307499377</v>
      </c>
      <c r="W2127" s="395">
        <v>83.002958015267055</v>
      </c>
      <c r="X2127" s="395">
        <v>0</v>
      </c>
      <c r="Y2127" s="395">
        <v>0</v>
      </c>
      <c r="Z2127" s="395">
        <v>0</v>
      </c>
      <c r="AA2127" s="395">
        <v>9.6616283234683369</v>
      </c>
      <c r="AB2127" s="395">
        <v>2.3571313582320941</v>
      </c>
      <c r="AC2127" s="395">
        <v>-33.654971880507659</v>
      </c>
      <c r="AD2127" s="395">
        <v>12.415297141521924</v>
      </c>
      <c r="AE2127" s="395">
        <v>12.528647628379762</v>
      </c>
      <c r="AF2127" s="395">
        <v>93</v>
      </c>
      <c r="AG2127" s="395">
        <v>0</v>
      </c>
      <c r="AH2127" s="395">
        <v>0</v>
      </c>
      <c r="AI2127" s="395">
        <v>16</v>
      </c>
      <c r="AJ2127" s="395">
        <v>286</v>
      </c>
      <c r="AK2127" s="395">
        <v>119</v>
      </c>
      <c r="AL2127" s="395">
        <v>2054</v>
      </c>
      <c r="AM2127" s="395">
        <v>0</v>
      </c>
      <c r="AN2127" s="395">
        <v>197</v>
      </c>
      <c r="AO2127" s="395">
        <v>64</v>
      </c>
      <c r="AP2127" s="395">
        <v>19</v>
      </c>
    </row>
    <row r="2128" spans="1:42">
      <c r="A2128" s="395">
        <v>16</v>
      </c>
      <c r="B2128" s="395">
        <v>321</v>
      </c>
      <c r="C2128" s="395">
        <v>2023</v>
      </c>
      <c r="D2128" s="395">
        <v>9</v>
      </c>
      <c r="E2128" s="395">
        <v>99</v>
      </c>
      <c r="F2128" s="395">
        <v>99</v>
      </c>
      <c r="G2128" s="395">
        <v>99</v>
      </c>
      <c r="H2128" s="395">
        <v>99</v>
      </c>
      <c r="I2128" s="395">
        <v>99</v>
      </c>
      <c r="J2128" s="395">
        <v>141</v>
      </c>
      <c r="K2128" s="395">
        <v>999</v>
      </c>
      <c r="L2128" s="395"/>
      <c r="M2128" s="395">
        <v>99</v>
      </c>
      <c r="N2128" s="395">
        <v>99</v>
      </c>
      <c r="O2128" s="395">
        <v>99</v>
      </c>
      <c r="P2128" s="395">
        <v>99</v>
      </c>
      <c r="Q2128" s="395">
        <v>46</v>
      </c>
      <c r="R2128" s="395">
        <v>3071</v>
      </c>
      <c r="S2128" s="395">
        <v>3030</v>
      </c>
      <c r="T2128" s="395">
        <v>3.2702702702702702</v>
      </c>
      <c r="U2128" s="395">
        <v>60.972277227722778</v>
      </c>
      <c r="V2128" s="395">
        <v>90.022133307588618</v>
      </c>
      <c r="W2128" s="395">
        <v>82.668580858085761</v>
      </c>
      <c r="X2128" s="395">
        <v>0</v>
      </c>
      <c r="Y2128" s="395">
        <v>0</v>
      </c>
      <c r="Z2128" s="395">
        <v>0</v>
      </c>
      <c r="AA2128" s="395">
        <v>9.745017325407721</v>
      </c>
      <c r="AB2128" s="395">
        <v>2.4069256020570839</v>
      </c>
      <c r="AC2128" s="395">
        <v>-36.73553301988153</v>
      </c>
      <c r="AD2128" s="395">
        <v>5.9798270893371779</v>
      </c>
      <c r="AE2128" s="395">
        <v>6.0128615317918994</v>
      </c>
      <c r="AF2128" s="395">
        <v>38</v>
      </c>
      <c r="AG2128" s="395">
        <v>0</v>
      </c>
      <c r="AH2128" s="395">
        <v>0</v>
      </c>
      <c r="AI2128" s="395">
        <v>8</v>
      </c>
      <c r="AJ2128" s="395">
        <v>124</v>
      </c>
      <c r="AK2128" s="395">
        <v>56</v>
      </c>
      <c r="AL2128" s="395">
        <v>948</v>
      </c>
      <c r="AM2128" s="395">
        <v>1</v>
      </c>
      <c r="AN2128" s="395">
        <v>90</v>
      </c>
      <c r="AO2128" s="395">
        <v>29</v>
      </c>
      <c r="AP2128" s="395">
        <v>17</v>
      </c>
    </row>
    <row r="2129" spans="1:42">
      <c r="A2129" s="395">
        <v>16</v>
      </c>
      <c r="B2129" s="395">
        <v>322</v>
      </c>
      <c r="C2129" s="395">
        <v>2023</v>
      </c>
      <c r="D2129" s="395">
        <v>10</v>
      </c>
      <c r="E2129" s="395">
        <v>99</v>
      </c>
      <c r="F2129" s="395">
        <v>99</v>
      </c>
      <c r="G2129" s="395">
        <v>99</v>
      </c>
      <c r="H2129" s="395">
        <v>99</v>
      </c>
      <c r="I2129" s="395">
        <v>99</v>
      </c>
      <c r="J2129" s="395">
        <v>141</v>
      </c>
      <c r="K2129" s="395">
        <v>999</v>
      </c>
      <c r="L2129" s="395"/>
      <c r="M2129" s="395">
        <v>99</v>
      </c>
      <c r="N2129" s="395">
        <v>99</v>
      </c>
      <c r="O2129" s="395">
        <v>99</v>
      </c>
      <c r="P2129" s="395">
        <v>99</v>
      </c>
      <c r="Q2129" s="395">
        <v>48</v>
      </c>
      <c r="R2129" s="395">
        <v>4448</v>
      </c>
      <c r="S2129" s="395">
        <v>3893</v>
      </c>
      <c r="T2129" s="395">
        <v>3.7711330935251808</v>
      </c>
      <c r="U2129" s="395">
        <v>60.48831235550989</v>
      </c>
      <c r="V2129" s="395">
        <v>93.69685679132408</v>
      </c>
      <c r="W2129" s="395">
        <v>83.654020035961906</v>
      </c>
      <c r="X2129" s="395">
        <v>0</v>
      </c>
      <c r="Y2129" s="395">
        <v>0</v>
      </c>
      <c r="Z2129" s="395">
        <v>0</v>
      </c>
      <c r="AA2129" s="395">
        <v>8.2098630887430719</v>
      </c>
      <c r="AB2129" s="395">
        <v>2.4733212092869841</v>
      </c>
      <c r="AC2129" s="395">
        <v>-37.013360862564845</v>
      </c>
      <c r="AD2129" s="395">
        <v>8.661110678401748</v>
      </c>
      <c r="AE2129" s="395">
        <v>7.8175255924174563</v>
      </c>
      <c r="AF2129" s="395">
        <v>58</v>
      </c>
      <c r="AG2129" s="395">
        <v>0</v>
      </c>
      <c r="AH2129" s="395">
        <v>0</v>
      </c>
      <c r="AI2129" s="395">
        <v>13</v>
      </c>
      <c r="AJ2129" s="395">
        <v>71</v>
      </c>
      <c r="AK2129" s="395">
        <v>29</v>
      </c>
      <c r="AL2129" s="395">
        <v>830</v>
      </c>
      <c r="AM2129" s="395">
        <v>0</v>
      </c>
      <c r="AN2129" s="395">
        <v>108</v>
      </c>
      <c r="AO2129" s="395">
        <v>42</v>
      </c>
      <c r="AP2129" s="395">
        <v>18</v>
      </c>
    </row>
    <row r="2130" spans="1:42">
      <c r="A2130" s="395">
        <v>16</v>
      </c>
      <c r="B2130" s="395">
        <v>323</v>
      </c>
      <c r="C2130" s="395">
        <v>2023</v>
      </c>
      <c r="D2130" s="395">
        <v>11</v>
      </c>
      <c r="E2130" s="395">
        <v>99</v>
      </c>
      <c r="F2130" s="395">
        <v>99</v>
      </c>
      <c r="G2130" s="395">
        <v>99</v>
      </c>
      <c r="H2130" s="395">
        <v>99</v>
      </c>
      <c r="I2130" s="395">
        <v>99</v>
      </c>
      <c r="J2130" s="395">
        <v>141</v>
      </c>
      <c r="K2130" s="395">
        <v>999</v>
      </c>
      <c r="L2130" s="395"/>
      <c r="M2130" s="395">
        <v>99</v>
      </c>
      <c r="N2130" s="395">
        <v>99</v>
      </c>
      <c r="O2130" s="395">
        <v>99</v>
      </c>
      <c r="P2130" s="395">
        <v>99</v>
      </c>
      <c r="Q2130" s="395">
        <v>47</v>
      </c>
      <c r="R2130" s="395">
        <v>5043</v>
      </c>
      <c r="S2130" s="395">
        <v>4889</v>
      </c>
      <c r="T2130" s="395">
        <v>3.0168550465992459</v>
      </c>
      <c r="U2130" s="395">
        <v>61.216813254244236</v>
      </c>
      <c r="V2130" s="395">
        <v>90.200367996167202</v>
      </c>
      <c r="W2130" s="395">
        <v>82.662855389650261</v>
      </c>
      <c r="X2130" s="395">
        <v>0</v>
      </c>
      <c r="Y2130" s="395">
        <v>0</v>
      </c>
      <c r="Z2130" s="395">
        <v>0</v>
      </c>
      <c r="AA2130" s="395">
        <v>9.5246376596866984</v>
      </c>
      <c r="AB2130" s="395">
        <v>2.3430560446236406</v>
      </c>
      <c r="AC2130" s="395">
        <v>-40.114082120509472</v>
      </c>
      <c r="AD2130" s="395">
        <v>9.8196900070098874</v>
      </c>
      <c r="AE2130" s="395">
        <v>9.7012686656823934</v>
      </c>
      <c r="AF2130" s="395">
        <v>52</v>
      </c>
      <c r="AG2130" s="395">
        <v>0</v>
      </c>
      <c r="AH2130" s="395">
        <v>0</v>
      </c>
      <c r="AI2130" s="395">
        <v>13</v>
      </c>
      <c r="AJ2130" s="395">
        <v>232</v>
      </c>
      <c r="AK2130" s="395">
        <v>69</v>
      </c>
      <c r="AL2130" s="395">
        <v>1008</v>
      </c>
      <c r="AM2130" s="395">
        <v>0</v>
      </c>
      <c r="AN2130" s="395">
        <v>113</v>
      </c>
      <c r="AO2130" s="395">
        <v>56</v>
      </c>
      <c r="AP2130" s="395">
        <v>18</v>
      </c>
    </row>
    <row r="2131" spans="1:42">
      <c r="A2131" s="395">
        <v>16</v>
      </c>
      <c r="B2131" s="395">
        <v>324</v>
      </c>
      <c r="C2131" s="395">
        <v>2023</v>
      </c>
      <c r="D2131" s="395">
        <v>12</v>
      </c>
      <c r="E2131" s="395">
        <v>99</v>
      </c>
      <c r="F2131" s="395">
        <v>99</v>
      </c>
      <c r="G2131" s="395">
        <v>99</v>
      </c>
      <c r="H2131" s="395">
        <v>99</v>
      </c>
      <c r="I2131" s="395">
        <v>99</v>
      </c>
      <c r="J2131" s="395">
        <v>141</v>
      </c>
      <c r="K2131" s="395">
        <v>999</v>
      </c>
      <c r="L2131" s="395"/>
      <c r="M2131" s="395">
        <v>99</v>
      </c>
      <c r="N2131" s="395">
        <v>99</v>
      </c>
      <c r="O2131" s="395">
        <v>99</v>
      </c>
      <c r="P2131" s="395">
        <v>99</v>
      </c>
      <c r="Q2131" s="395">
        <v>41</v>
      </c>
      <c r="R2131" s="395">
        <v>3924</v>
      </c>
      <c r="S2131" s="395">
        <v>3558</v>
      </c>
      <c r="T2131" s="395">
        <v>2.7237512742099903</v>
      </c>
      <c r="U2131" s="395">
        <v>61.228499156829677</v>
      </c>
      <c r="V2131" s="395">
        <v>89.581776558951447</v>
      </c>
      <c r="W2131" s="395">
        <v>80.532124789207273</v>
      </c>
      <c r="X2131" s="395">
        <v>0</v>
      </c>
      <c r="Y2131" s="395">
        <v>0</v>
      </c>
      <c r="Z2131" s="395">
        <v>0</v>
      </c>
      <c r="AA2131" s="395">
        <v>9.9651579375192068</v>
      </c>
      <c r="AB2131" s="395">
        <v>2.3884459437631498</v>
      </c>
      <c r="AC2131" s="395">
        <v>-32.663609448424843</v>
      </c>
      <c r="AD2131" s="395">
        <v>7.6407819923670068</v>
      </c>
      <c r="AE2131" s="395">
        <v>6.8781745597849682</v>
      </c>
      <c r="AF2131" s="395">
        <v>32</v>
      </c>
      <c r="AG2131" s="395">
        <v>0</v>
      </c>
      <c r="AH2131" s="395">
        <v>0</v>
      </c>
      <c r="AI2131" s="395">
        <v>8</v>
      </c>
      <c r="AJ2131" s="395">
        <v>129</v>
      </c>
      <c r="AK2131" s="395">
        <v>42</v>
      </c>
      <c r="AL2131" s="395">
        <v>741</v>
      </c>
      <c r="AM2131" s="395">
        <v>1</v>
      </c>
      <c r="AN2131" s="395">
        <v>66</v>
      </c>
      <c r="AO2131" s="395">
        <v>35</v>
      </c>
      <c r="AP2131" s="395">
        <v>19</v>
      </c>
    </row>
    <row r="2132" spans="1:42">
      <c r="A2132" s="395">
        <v>16</v>
      </c>
      <c r="B2132" s="395">
        <v>325</v>
      </c>
      <c r="C2132" s="395">
        <v>2023</v>
      </c>
      <c r="D2132" s="395">
        <v>1</v>
      </c>
      <c r="E2132" s="395">
        <v>99</v>
      </c>
      <c r="F2132" s="395">
        <v>99</v>
      </c>
      <c r="G2132" s="395">
        <v>99</v>
      </c>
      <c r="H2132" s="395">
        <v>99</v>
      </c>
      <c r="I2132" s="395">
        <v>99</v>
      </c>
      <c r="J2132" s="395">
        <v>143</v>
      </c>
      <c r="K2132" s="395">
        <v>999</v>
      </c>
      <c r="L2132" s="395"/>
      <c r="M2132" s="395">
        <v>99</v>
      </c>
      <c r="N2132" s="395">
        <v>99</v>
      </c>
      <c r="O2132" s="395">
        <v>99</v>
      </c>
      <c r="P2132" s="395">
        <v>99</v>
      </c>
      <c r="Q2132" s="395">
        <v>15</v>
      </c>
      <c r="R2132" s="395">
        <v>853</v>
      </c>
      <c r="S2132" s="395">
        <v>851</v>
      </c>
      <c r="T2132" s="395">
        <v>3.0691676436107849</v>
      </c>
      <c r="U2132" s="395">
        <v>61.150411280846058</v>
      </c>
      <c r="V2132" s="395">
        <v>89.460490685230482</v>
      </c>
      <c r="W2132" s="395">
        <v>82.488484136310277</v>
      </c>
      <c r="X2132" s="395">
        <v>0</v>
      </c>
      <c r="Y2132" s="395">
        <v>0</v>
      </c>
      <c r="Z2132" s="395">
        <v>0</v>
      </c>
      <c r="AA2132" s="395">
        <v>11.403854830174664</v>
      </c>
      <c r="AB2132" s="395">
        <v>2.5131259078083898</v>
      </c>
      <c r="AC2132" s="395">
        <v>-40.297233028006161</v>
      </c>
      <c r="AD2132" s="395">
        <v>8.8993218570683368</v>
      </c>
      <c r="AE2132" s="395">
        <v>9.1960397516165244</v>
      </c>
      <c r="AF2132" s="395">
        <v>9</v>
      </c>
      <c r="AG2132" s="395">
        <v>0</v>
      </c>
      <c r="AH2132" s="395">
        <v>0</v>
      </c>
      <c r="AI2132" s="395">
        <v>6</v>
      </c>
      <c r="AJ2132" s="395">
        <v>5</v>
      </c>
      <c r="AK2132" s="395">
        <v>0</v>
      </c>
      <c r="AL2132" s="395">
        <v>5</v>
      </c>
      <c r="AM2132" s="395">
        <v>0</v>
      </c>
      <c r="AN2132" s="395">
        <v>15</v>
      </c>
      <c r="AO2132" s="395">
        <v>7</v>
      </c>
      <c r="AP2132" s="395">
        <v>10</v>
      </c>
    </row>
    <row r="2133" spans="1:42">
      <c r="A2133" s="395">
        <v>16</v>
      </c>
      <c r="B2133" s="395">
        <v>326</v>
      </c>
      <c r="C2133" s="395">
        <v>2023</v>
      </c>
      <c r="D2133" s="395">
        <v>2</v>
      </c>
      <c r="E2133" s="395">
        <v>99</v>
      </c>
      <c r="F2133" s="395">
        <v>99</v>
      </c>
      <c r="G2133" s="395">
        <v>99</v>
      </c>
      <c r="H2133" s="395">
        <v>99</v>
      </c>
      <c r="I2133" s="395">
        <v>99</v>
      </c>
      <c r="J2133" s="395">
        <v>143</v>
      </c>
      <c r="K2133" s="395">
        <v>999</v>
      </c>
      <c r="L2133" s="395"/>
      <c r="M2133" s="395">
        <v>99</v>
      </c>
      <c r="N2133" s="395">
        <v>99</v>
      </c>
      <c r="O2133" s="395">
        <v>99</v>
      </c>
      <c r="P2133" s="395">
        <v>99</v>
      </c>
      <c r="Q2133" s="395">
        <v>14</v>
      </c>
      <c r="R2133" s="395">
        <v>856</v>
      </c>
      <c r="S2133" s="395">
        <v>855</v>
      </c>
      <c r="T2133" s="395">
        <v>1.8609813084112152</v>
      </c>
      <c r="U2133" s="395">
        <v>62.012865497076014</v>
      </c>
      <c r="V2133" s="395">
        <v>86.548060291573918</v>
      </c>
      <c r="W2133" s="395">
        <v>79.786081871345019</v>
      </c>
      <c r="X2133" s="395">
        <v>0</v>
      </c>
      <c r="Y2133" s="395">
        <v>0</v>
      </c>
      <c r="Z2133" s="395">
        <v>0</v>
      </c>
      <c r="AA2133" s="395">
        <v>10.436999208801565</v>
      </c>
      <c r="AB2133" s="395">
        <v>2.5839944778271913</v>
      </c>
      <c r="AC2133" s="395">
        <v>-37.17978884292296</v>
      </c>
      <c r="AD2133" s="395">
        <v>8.9306207616066757</v>
      </c>
      <c r="AE2133" s="395">
        <v>8.9365771719016411</v>
      </c>
      <c r="AF2133" s="395">
        <v>11</v>
      </c>
      <c r="AG2133" s="395">
        <v>0</v>
      </c>
      <c r="AH2133" s="395">
        <v>0</v>
      </c>
      <c r="AI2133" s="395">
        <v>1</v>
      </c>
      <c r="AJ2133" s="395">
        <v>16</v>
      </c>
      <c r="AK2133" s="395">
        <v>2</v>
      </c>
      <c r="AL2133" s="395">
        <v>13</v>
      </c>
      <c r="AM2133" s="395">
        <v>0</v>
      </c>
      <c r="AN2133" s="395">
        <v>16</v>
      </c>
      <c r="AO2133" s="395">
        <v>5</v>
      </c>
      <c r="AP2133" s="395">
        <v>9</v>
      </c>
    </row>
    <row r="2134" spans="1:42">
      <c r="A2134" s="395">
        <v>16</v>
      </c>
      <c r="B2134" s="395">
        <v>327</v>
      </c>
      <c r="C2134" s="395">
        <v>2023</v>
      </c>
      <c r="D2134" s="395">
        <v>3</v>
      </c>
      <c r="E2134" s="395">
        <v>99</v>
      </c>
      <c r="F2134" s="395">
        <v>99</v>
      </c>
      <c r="G2134" s="395">
        <v>99</v>
      </c>
      <c r="H2134" s="395">
        <v>99</v>
      </c>
      <c r="I2134" s="395">
        <v>99</v>
      </c>
      <c r="J2134" s="395">
        <v>143</v>
      </c>
      <c r="K2134" s="395">
        <v>999</v>
      </c>
      <c r="L2134" s="395"/>
      <c r="M2134" s="395">
        <v>99</v>
      </c>
      <c r="N2134" s="395">
        <v>99</v>
      </c>
      <c r="O2134" s="395">
        <v>99</v>
      </c>
      <c r="P2134" s="395">
        <v>99</v>
      </c>
      <c r="Q2134" s="395">
        <v>14</v>
      </c>
      <c r="R2134" s="395">
        <v>723</v>
      </c>
      <c r="S2134" s="395">
        <v>722</v>
      </c>
      <c r="T2134" s="395">
        <v>1.7219917012448132</v>
      </c>
      <c r="U2134" s="395">
        <v>62.344875346260373</v>
      </c>
      <c r="V2134" s="395">
        <v>88.321683778357269</v>
      </c>
      <c r="W2134" s="395">
        <v>81.473268698060892</v>
      </c>
      <c r="X2134" s="395">
        <v>0</v>
      </c>
      <c r="Y2134" s="395">
        <v>0</v>
      </c>
      <c r="Z2134" s="395">
        <v>0</v>
      </c>
      <c r="AA2134" s="395">
        <v>10.843691381546437</v>
      </c>
      <c r="AB2134" s="395">
        <v>2.4672722157633511</v>
      </c>
      <c r="AC2134" s="395">
        <v>-28.989752451049483</v>
      </c>
      <c r="AD2134" s="395">
        <v>7.5430359937402205</v>
      </c>
      <c r="AE2134" s="395">
        <v>7.7060228972910014</v>
      </c>
      <c r="AF2134" s="395">
        <v>10</v>
      </c>
      <c r="AG2134" s="395">
        <v>0</v>
      </c>
      <c r="AH2134" s="395">
        <v>0</v>
      </c>
      <c r="AI2134" s="395">
        <v>5</v>
      </c>
      <c r="AJ2134" s="395">
        <v>18</v>
      </c>
      <c r="AK2134" s="395">
        <v>1</v>
      </c>
      <c r="AL2134" s="395">
        <v>9</v>
      </c>
      <c r="AM2134" s="395">
        <v>0</v>
      </c>
      <c r="AN2134" s="395">
        <v>18</v>
      </c>
      <c r="AO2134" s="395">
        <v>3</v>
      </c>
      <c r="AP2134" s="395">
        <v>10</v>
      </c>
    </row>
    <row r="2135" spans="1:42">
      <c r="A2135" s="395">
        <v>16</v>
      </c>
      <c r="B2135" s="395">
        <v>328</v>
      </c>
      <c r="C2135" s="395">
        <v>2023</v>
      </c>
      <c r="D2135" s="395">
        <v>4</v>
      </c>
      <c r="E2135" s="395">
        <v>99</v>
      </c>
      <c r="F2135" s="395">
        <v>99</v>
      </c>
      <c r="G2135" s="395">
        <v>99</v>
      </c>
      <c r="H2135" s="395">
        <v>99</v>
      </c>
      <c r="I2135" s="395">
        <v>99</v>
      </c>
      <c r="J2135" s="395">
        <v>143</v>
      </c>
      <c r="K2135" s="395">
        <v>999</v>
      </c>
      <c r="L2135" s="395"/>
      <c r="M2135" s="395">
        <v>99</v>
      </c>
      <c r="N2135" s="395">
        <v>99</v>
      </c>
      <c r="O2135" s="395">
        <v>99</v>
      </c>
      <c r="P2135" s="395">
        <v>99</v>
      </c>
      <c r="Q2135" s="395">
        <v>10</v>
      </c>
      <c r="R2135" s="395">
        <v>717</v>
      </c>
      <c r="S2135" s="395">
        <v>715</v>
      </c>
      <c r="T2135" s="395">
        <v>2.4783821478382144</v>
      </c>
      <c r="U2135" s="395">
        <v>61.653146853146843</v>
      </c>
      <c r="V2135" s="395">
        <v>88.870133117153614</v>
      </c>
      <c r="W2135" s="395">
        <v>81.933426573426573</v>
      </c>
      <c r="X2135" s="395">
        <v>0</v>
      </c>
      <c r="Y2135" s="395">
        <v>0</v>
      </c>
      <c r="Z2135" s="395">
        <v>0</v>
      </c>
      <c r="AA2135" s="395">
        <v>9.824573949721783</v>
      </c>
      <c r="AB2135" s="395">
        <v>2.3300951148329405</v>
      </c>
      <c r="AC2135" s="395">
        <v>-32.654797633025971</v>
      </c>
      <c r="AD2135" s="395">
        <v>7.4804381846635346</v>
      </c>
      <c r="AE2135" s="395">
        <v>7.6744121124353084</v>
      </c>
      <c r="AF2135" s="395">
        <v>16</v>
      </c>
      <c r="AG2135" s="395">
        <v>0</v>
      </c>
      <c r="AH2135" s="395">
        <v>0</v>
      </c>
      <c r="AI2135" s="395">
        <v>1</v>
      </c>
      <c r="AJ2135" s="395">
        <v>16</v>
      </c>
      <c r="AK2135" s="395">
        <v>2</v>
      </c>
      <c r="AL2135" s="395">
        <v>10</v>
      </c>
      <c r="AM2135" s="395">
        <v>0</v>
      </c>
      <c r="AN2135" s="395">
        <v>7</v>
      </c>
      <c r="AO2135" s="395">
        <v>8</v>
      </c>
      <c r="AP2135" s="395">
        <v>8</v>
      </c>
    </row>
    <row r="2136" spans="1:42">
      <c r="A2136" s="395">
        <v>16</v>
      </c>
      <c r="B2136" s="395">
        <v>329</v>
      </c>
      <c r="C2136" s="395">
        <v>2023</v>
      </c>
      <c r="D2136" s="395">
        <v>5</v>
      </c>
      <c r="E2136" s="395">
        <v>99</v>
      </c>
      <c r="F2136" s="395">
        <v>99</v>
      </c>
      <c r="G2136" s="395">
        <v>99</v>
      </c>
      <c r="H2136" s="395">
        <v>99</v>
      </c>
      <c r="I2136" s="395">
        <v>99</v>
      </c>
      <c r="J2136" s="395">
        <v>143</v>
      </c>
      <c r="K2136" s="395">
        <v>999</v>
      </c>
      <c r="L2136" s="395"/>
      <c r="M2136" s="395">
        <v>99</v>
      </c>
      <c r="N2136" s="395">
        <v>99</v>
      </c>
      <c r="O2136" s="395">
        <v>99</v>
      </c>
      <c r="P2136" s="395">
        <v>99</v>
      </c>
      <c r="Q2136" s="395">
        <v>13</v>
      </c>
      <c r="R2136" s="395">
        <v>844</v>
      </c>
      <c r="S2136" s="395">
        <v>843</v>
      </c>
      <c r="T2136" s="395">
        <v>1.7014218009478668</v>
      </c>
      <c r="U2136" s="395">
        <v>62.107947805456718</v>
      </c>
      <c r="V2136" s="395">
        <v>86.268151843812191</v>
      </c>
      <c r="W2136" s="395">
        <v>79.589561091340443</v>
      </c>
      <c r="X2136" s="395">
        <v>0</v>
      </c>
      <c r="Y2136" s="395">
        <v>0</v>
      </c>
      <c r="Z2136" s="395">
        <v>0</v>
      </c>
      <c r="AA2136" s="395">
        <v>10.070843257232925</v>
      </c>
      <c r="AB2136" s="395">
        <v>2.221211437202359</v>
      </c>
      <c r="AC2136" s="395">
        <v>-31.627528048705919</v>
      </c>
      <c r="AD2136" s="395">
        <v>8.8054251434533128</v>
      </c>
      <c r="AE2136" s="395">
        <v>8.7894488152027606</v>
      </c>
      <c r="AF2136" s="395">
        <v>11</v>
      </c>
      <c r="AG2136" s="395">
        <v>0</v>
      </c>
      <c r="AH2136" s="395">
        <v>0</v>
      </c>
      <c r="AI2136" s="395">
        <v>0</v>
      </c>
      <c r="AJ2136" s="395">
        <v>24</v>
      </c>
      <c r="AK2136" s="395">
        <v>2</v>
      </c>
      <c r="AL2136" s="395">
        <v>12</v>
      </c>
      <c r="AM2136" s="395">
        <v>1</v>
      </c>
      <c r="AN2136" s="395">
        <v>17</v>
      </c>
      <c r="AO2136" s="395">
        <v>3</v>
      </c>
      <c r="AP2136" s="395">
        <v>9</v>
      </c>
    </row>
    <row r="2137" spans="1:42">
      <c r="A2137" s="395">
        <v>16</v>
      </c>
      <c r="B2137" s="395">
        <v>330</v>
      </c>
      <c r="C2137" s="395">
        <v>2023</v>
      </c>
      <c r="D2137" s="395">
        <v>6</v>
      </c>
      <c r="E2137" s="395">
        <v>99</v>
      </c>
      <c r="F2137" s="395">
        <v>99</v>
      </c>
      <c r="G2137" s="395">
        <v>99</v>
      </c>
      <c r="H2137" s="395">
        <v>99</v>
      </c>
      <c r="I2137" s="395">
        <v>99</v>
      </c>
      <c r="J2137" s="395">
        <v>143</v>
      </c>
      <c r="K2137" s="395">
        <v>999</v>
      </c>
      <c r="L2137" s="395"/>
      <c r="M2137" s="395">
        <v>99</v>
      </c>
      <c r="N2137" s="395">
        <v>99</v>
      </c>
      <c r="O2137" s="395">
        <v>99</v>
      </c>
      <c r="P2137" s="395">
        <v>99</v>
      </c>
      <c r="Q2137" s="395">
        <v>14</v>
      </c>
      <c r="R2137" s="395">
        <v>929</v>
      </c>
      <c r="S2137" s="395">
        <v>928</v>
      </c>
      <c r="T2137" s="395">
        <v>2.3713670613562967</v>
      </c>
      <c r="U2137" s="395">
        <v>61.67025862068968</v>
      </c>
      <c r="V2137" s="395">
        <v>86.590647999402307</v>
      </c>
      <c r="W2137" s="395">
        <v>79.846551724137953</v>
      </c>
      <c r="X2137" s="395">
        <v>0</v>
      </c>
      <c r="Y2137" s="395">
        <v>0</v>
      </c>
      <c r="Z2137" s="395">
        <v>0</v>
      </c>
      <c r="AA2137" s="395">
        <v>10.417071375412092</v>
      </c>
      <c r="AB2137" s="395">
        <v>2.2764487472008206</v>
      </c>
      <c r="AC2137" s="395">
        <v>-35.710112105941157</v>
      </c>
      <c r="AD2137" s="395">
        <v>9.6922274387063112</v>
      </c>
      <c r="AE2137" s="395">
        <v>9.7069344878732569</v>
      </c>
      <c r="AF2137" s="395">
        <v>20</v>
      </c>
      <c r="AG2137" s="395">
        <v>0</v>
      </c>
      <c r="AH2137" s="395">
        <v>0</v>
      </c>
      <c r="AI2137" s="395">
        <v>3</v>
      </c>
      <c r="AJ2137" s="395">
        <v>20</v>
      </c>
      <c r="AK2137" s="395">
        <v>1</v>
      </c>
      <c r="AL2137" s="395">
        <v>16</v>
      </c>
      <c r="AM2137" s="395">
        <v>0</v>
      </c>
      <c r="AN2137" s="395">
        <v>12</v>
      </c>
      <c r="AO2137" s="395">
        <v>2</v>
      </c>
      <c r="AP2137" s="395">
        <v>10</v>
      </c>
    </row>
    <row r="2138" spans="1:42">
      <c r="A2138" s="395">
        <v>16</v>
      </c>
      <c r="B2138" s="395">
        <v>331</v>
      </c>
      <c r="C2138" s="395">
        <v>2023</v>
      </c>
      <c r="D2138" s="395">
        <v>7</v>
      </c>
      <c r="E2138" s="395">
        <v>99</v>
      </c>
      <c r="F2138" s="395">
        <v>99</v>
      </c>
      <c r="G2138" s="395">
        <v>99</v>
      </c>
      <c r="H2138" s="395">
        <v>99</v>
      </c>
      <c r="I2138" s="395">
        <v>99</v>
      </c>
      <c r="J2138" s="395">
        <v>143</v>
      </c>
      <c r="K2138" s="395">
        <v>999</v>
      </c>
      <c r="L2138" s="395"/>
      <c r="M2138" s="395">
        <v>99</v>
      </c>
      <c r="N2138" s="395">
        <v>99</v>
      </c>
      <c r="O2138" s="395">
        <v>99</v>
      </c>
      <c r="P2138" s="395">
        <v>99</v>
      </c>
      <c r="Q2138" s="395">
        <v>11</v>
      </c>
      <c r="R2138" s="395">
        <v>609</v>
      </c>
      <c r="S2138" s="395">
        <v>607</v>
      </c>
      <c r="T2138" s="395">
        <v>2.5090311986863711</v>
      </c>
      <c r="U2138" s="395">
        <v>61.410214168039531</v>
      </c>
      <c r="V2138" s="395">
        <v>85.996348130603423</v>
      </c>
      <c r="W2138" s="395">
        <v>79.252059308072518</v>
      </c>
      <c r="X2138" s="395">
        <v>0</v>
      </c>
      <c r="Y2138" s="395">
        <v>0</v>
      </c>
      <c r="Z2138" s="395">
        <v>0</v>
      </c>
      <c r="AA2138" s="395">
        <v>10.378044792561592</v>
      </c>
      <c r="AB2138" s="395">
        <v>2.24043148356539</v>
      </c>
      <c r="AC2138" s="395">
        <v>-27.753230623736272</v>
      </c>
      <c r="AD2138" s="395">
        <v>6.3536776212832562</v>
      </c>
      <c r="AE2138" s="395">
        <v>6.301982661700662</v>
      </c>
      <c r="AF2138" s="395">
        <v>5</v>
      </c>
      <c r="AG2138" s="395">
        <v>0</v>
      </c>
      <c r="AH2138" s="395">
        <v>0</v>
      </c>
      <c r="AI2138" s="395">
        <v>0</v>
      </c>
      <c r="AJ2138" s="395">
        <v>19</v>
      </c>
      <c r="AK2138" s="395">
        <v>0</v>
      </c>
      <c r="AL2138" s="395">
        <v>13</v>
      </c>
      <c r="AM2138" s="395">
        <v>0</v>
      </c>
      <c r="AN2138" s="395">
        <v>10</v>
      </c>
      <c r="AO2138" s="395">
        <v>1</v>
      </c>
      <c r="AP2138" s="395">
        <v>9</v>
      </c>
    </row>
    <row r="2139" spans="1:42">
      <c r="A2139" s="395">
        <v>16</v>
      </c>
      <c r="B2139" s="395">
        <v>332</v>
      </c>
      <c r="C2139" s="395">
        <v>2023</v>
      </c>
      <c r="D2139" s="395">
        <v>8</v>
      </c>
      <c r="E2139" s="395">
        <v>99</v>
      </c>
      <c r="F2139" s="395">
        <v>99</v>
      </c>
      <c r="G2139" s="395">
        <v>99</v>
      </c>
      <c r="H2139" s="395">
        <v>99</v>
      </c>
      <c r="I2139" s="395">
        <v>99</v>
      </c>
      <c r="J2139" s="395">
        <v>143</v>
      </c>
      <c r="K2139" s="395">
        <v>999</v>
      </c>
      <c r="L2139" s="395"/>
      <c r="M2139" s="395">
        <v>99</v>
      </c>
      <c r="N2139" s="395">
        <v>99</v>
      </c>
      <c r="O2139" s="395">
        <v>99</v>
      </c>
      <c r="P2139" s="395">
        <v>99</v>
      </c>
      <c r="Q2139" s="395">
        <v>10</v>
      </c>
      <c r="R2139" s="395">
        <v>942</v>
      </c>
      <c r="S2139" s="395">
        <v>939</v>
      </c>
      <c r="T2139" s="395">
        <v>3.2802547770700641</v>
      </c>
      <c r="U2139" s="395">
        <v>60.911608093716723</v>
      </c>
      <c r="V2139" s="395">
        <v>87.138296313475109</v>
      </c>
      <c r="W2139" s="395">
        <v>80.311075612353591</v>
      </c>
      <c r="X2139" s="395">
        <v>0</v>
      </c>
      <c r="Y2139" s="395">
        <v>0</v>
      </c>
      <c r="Z2139" s="395">
        <v>0</v>
      </c>
      <c r="AA2139" s="395">
        <v>12.553923087706451</v>
      </c>
      <c r="AB2139" s="395">
        <v>2.2328898527570016</v>
      </c>
      <c r="AC2139" s="395">
        <v>-37.140899973945011</v>
      </c>
      <c r="AD2139" s="395">
        <v>9.8278560250391234</v>
      </c>
      <c r="AE2139" s="395">
        <v>9.8791366291613603</v>
      </c>
      <c r="AF2139" s="395">
        <v>15</v>
      </c>
      <c r="AG2139" s="395">
        <v>0</v>
      </c>
      <c r="AH2139" s="395">
        <v>0</v>
      </c>
      <c r="AI2139" s="395">
        <v>1</v>
      </c>
      <c r="AJ2139" s="395">
        <v>73</v>
      </c>
      <c r="AK2139" s="395">
        <v>1</v>
      </c>
      <c r="AL2139" s="395">
        <v>23</v>
      </c>
      <c r="AM2139" s="395">
        <v>0</v>
      </c>
      <c r="AN2139" s="395">
        <v>16</v>
      </c>
      <c r="AO2139" s="395">
        <v>1</v>
      </c>
      <c r="AP2139" s="395">
        <v>8</v>
      </c>
    </row>
    <row r="2140" spans="1:42">
      <c r="A2140" s="395">
        <v>16</v>
      </c>
      <c r="B2140" s="395">
        <v>333</v>
      </c>
      <c r="C2140" s="395">
        <v>2023</v>
      </c>
      <c r="D2140" s="395">
        <v>9</v>
      </c>
      <c r="E2140" s="395">
        <v>99</v>
      </c>
      <c r="F2140" s="395">
        <v>99</v>
      </c>
      <c r="G2140" s="395">
        <v>99</v>
      </c>
      <c r="H2140" s="395">
        <v>99</v>
      </c>
      <c r="I2140" s="395">
        <v>99</v>
      </c>
      <c r="J2140" s="395">
        <v>143</v>
      </c>
      <c r="K2140" s="395">
        <v>999</v>
      </c>
      <c r="L2140" s="395"/>
      <c r="M2140" s="395">
        <v>99</v>
      </c>
      <c r="N2140" s="395">
        <v>99</v>
      </c>
      <c r="O2140" s="395">
        <v>99</v>
      </c>
      <c r="P2140" s="395">
        <v>99</v>
      </c>
      <c r="Q2140" s="395">
        <v>14</v>
      </c>
      <c r="R2140" s="395">
        <v>898</v>
      </c>
      <c r="S2140" s="395">
        <v>896</v>
      </c>
      <c r="T2140" s="395">
        <v>2.4031180400890859</v>
      </c>
      <c r="U2140" s="395">
        <v>61.433035714285694</v>
      </c>
      <c r="V2140" s="395">
        <v>83.45227615694165</v>
      </c>
      <c r="W2140" s="395">
        <v>76.948325892857113</v>
      </c>
      <c r="X2140" s="395">
        <v>0</v>
      </c>
      <c r="Y2140" s="395">
        <v>0</v>
      </c>
      <c r="Z2140" s="395">
        <v>0</v>
      </c>
      <c r="AA2140" s="395">
        <v>12.253945132262857</v>
      </c>
      <c r="AB2140" s="395">
        <v>2.2285640953976502</v>
      </c>
      <c r="AC2140" s="395">
        <v>-44.285540323193793</v>
      </c>
      <c r="AD2140" s="395">
        <v>9.3688054251434529</v>
      </c>
      <c r="AE2140" s="395">
        <v>9.0320252359126716</v>
      </c>
      <c r="AF2140" s="395">
        <v>10</v>
      </c>
      <c r="AG2140" s="395">
        <v>0</v>
      </c>
      <c r="AH2140" s="395">
        <v>0</v>
      </c>
      <c r="AI2140" s="395">
        <v>1</v>
      </c>
      <c r="AJ2140" s="395">
        <v>82</v>
      </c>
      <c r="AK2140" s="395">
        <v>4</v>
      </c>
      <c r="AL2140" s="395">
        <v>33</v>
      </c>
      <c r="AM2140" s="395">
        <v>0</v>
      </c>
      <c r="AN2140" s="395">
        <v>12</v>
      </c>
      <c r="AO2140" s="395">
        <v>5</v>
      </c>
      <c r="AP2140" s="395">
        <v>10</v>
      </c>
    </row>
    <row r="2141" spans="1:42">
      <c r="A2141" s="395">
        <v>16</v>
      </c>
      <c r="B2141" s="395">
        <v>334</v>
      </c>
      <c r="C2141" s="395">
        <v>2023</v>
      </c>
      <c r="D2141" s="395">
        <v>10</v>
      </c>
      <c r="E2141" s="395">
        <v>99</v>
      </c>
      <c r="F2141" s="395">
        <v>99</v>
      </c>
      <c r="G2141" s="395">
        <v>99</v>
      </c>
      <c r="H2141" s="395">
        <v>99</v>
      </c>
      <c r="I2141" s="395">
        <v>99</v>
      </c>
      <c r="J2141" s="395">
        <v>143</v>
      </c>
      <c r="K2141" s="395">
        <v>999</v>
      </c>
      <c r="L2141" s="395"/>
      <c r="M2141" s="395">
        <v>99</v>
      </c>
      <c r="N2141" s="395">
        <v>99</v>
      </c>
      <c r="O2141" s="395">
        <v>99</v>
      </c>
      <c r="P2141" s="395">
        <v>99</v>
      </c>
      <c r="Q2141" s="395">
        <v>19</v>
      </c>
      <c r="R2141" s="395">
        <v>1229</v>
      </c>
      <c r="S2141" s="395">
        <v>1226</v>
      </c>
      <c r="T2141" s="395">
        <v>2.0968266883645237</v>
      </c>
      <c r="U2141" s="395">
        <v>61.71370309951061</v>
      </c>
      <c r="V2141" s="395">
        <v>86.384184136062444</v>
      </c>
      <c r="W2141" s="395">
        <v>79.648262642740619</v>
      </c>
      <c r="X2141" s="395">
        <v>0</v>
      </c>
      <c r="Y2141" s="395">
        <v>0</v>
      </c>
      <c r="Z2141" s="395">
        <v>0</v>
      </c>
      <c r="AA2141" s="395">
        <v>10.301518141473723</v>
      </c>
      <c r="AB2141" s="395">
        <v>2.2178479987265569</v>
      </c>
      <c r="AC2141" s="395">
        <v>-39.78612523902197</v>
      </c>
      <c r="AD2141" s="395">
        <v>12.822117892540428</v>
      </c>
      <c r="AE2141" s="395">
        <v>12.792185080372423</v>
      </c>
      <c r="AF2141" s="395">
        <v>10</v>
      </c>
      <c r="AG2141" s="395">
        <v>0</v>
      </c>
      <c r="AH2141" s="395">
        <v>0</v>
      </c>
      <c r="AI2141" s="395">
        <v>4</v>
      </c>
      <c r="AJ2141" s="395">
        <v>23</v>
      </c>
      <c r="AK2141" s="395">
        <v>0</v>
      </c>
      <c r="AL2141" s="395">
        <v>28</v>
      </c>
      <c r="AM2141" s="395">
        <v>0</v>
      </c>
      <c r="AN2141" s="395">
        <v>17</v>
      </c>
      <c r="AO2141" s="395">
        <v>1</v>
      </c>
      <c r="AP2141" s="395">
        <v>12</v>
      </c>
    </row>
    <row r="2142" spans="1:42">
      <c r="A2142" s="395">
        <v>16</v>
      </c>
      <c r="B2142" s="395">
        <v>335</v>
      </c>
      <c r="C2142" s="395">
        <v>2023</v>
      </c>
      <c r="D2142" s="395">
        <v>11</v>
      </c>
      <c r="E2142" s="395">
        <v>99</v>
      </c>
      <c r="F2142" s="395">
        <v>99</v>
      </c>
      <c r="G2142" s="395">
        <v>99</v>
      </c>
      <c r="H2142" s="395">
        <v>99</v>
      </c>
      <c r="I2142" s="395">
        <v>99</v>
      </c>
      <c r="J2142" s="395">
        <v>143</v>
      </c>
      <c r="K2142" s="395">
        <v>999</v>
      </c>
      <c r="L2142" s="395"/>
      <c r="M2142" s="395">
        <v>99</v>
      </c>
      <c r="N2142" s="395">
        <v>99</v>
      </c>
      <c r="O2142" s="395">
        <v>99</v>
      </c>
      <c r="P2142" s="395">
        <v>99</v>
      </c>
      <c r="Q2142" s="395">
        <v>13</v>
      </c>
      <c r="R2142" s="395">
        <v>438</v>
      </c>
      <c r="S2142" s="395">
        <v>438</v>
      </c>
      <c r="T2142" s="395">
        <v>2.134703196347032</v>
      </c>
      <c r="U2142" s="395">
        <v>61.582191780821915</v>
      </c>
      <c r="V2142" s="395">
        <v>85.293390126498309</v>
      </c>
      <c r="W2142" s="395">
        <v>78.725799086757945</v>
      </c>
      <c r="X2142" s="395">
        <v>0</v>
      </c>
      <c r="Y2142" s="395">
        <v>0</v>
      </c>
      <c r="Z2142" s="395">
        <v>0</v>
      </c>
      <c r="AA2142" s="395">
        <v>9.6902764508966079</v>
      </c>
      <c r="AB2142" s="395">
        <v>2.8877560357697449</v>
      </c>
      <c r="AC2142" s="395">
        <v>-26.799218232140017</v>
      </c>
      <c r="AD2142" s="395">
        <v>4.5696400625978084</v>
      </c>
      <c r="AE2142" s="395">
        <v>4.5171981861409369</v>
      </c>
      <c r="AF2142" s="395">
        <v>6</v>
      </c>
      <c r="AG2142" s="395">
        <v>0</v>
      </c>
      <c r="AH2142" s="395">
        <v>0</v>
      </c>
      <c r="AI2142" s="395">
        <v>0</v>
      </c>
      <c r="AJ2142" s="395">
        <v>9</v>
      </c>
      <c r="AK2142" s="395">
        <v>0</v>
      </c>
      <c r="AL2142" s="395">
        <v>2</v>
      </c>
      <c r="AM2142" s="395">
        <v>0</v>
      </c>
      <c r="AN2142" s="395">
        <v>2</v>
      </c>
      <c r="AO2142" s="395">
        <v>1</v>
      </c>
      <c r="AP2142" s="395">
        <v>9</v>
      </c>
    </row>
    <row r="2143" spans="1:42">
      <c r="A2143" s="395">
        <v>16</v>
      </c>
      <c r="B2143" s="395">
        <v>336</v>
      </c>
      <c r="C2143" s="395">
        <v>2023</v>
      </c>
      <c r="D2143" s="395">
        <v>12</v>
      </c>
      <c r="E2143" s="395">
        <v>99</v>
      </c>
      <c r="F2143" s="395">
        <v>99</v>
      </c>
      <c r="G2143" s="395">
        <v>99</v>
      </c>
      <c r="H2143" s="395">
        <v>99</v>
      </c>
      <c r="I2143" s="395">
        <v>99</v>
      </c>
      <c r="J2143" s="395">
        <v>143</v>
      </c>
      <c r="K2143" s="395">
        <v>999</v>
      </c>
      <c r="L2143" s="395"/>
      <c r="M2143" s="395">
        <v>99</v>
      </c>
      <c r="N2143" s="395">
        <v>99</v>
      </c>
      <c r="O2143" s="395">
        <v>99</v>
      </c>
      <c r="P2143" s="395">
        <v>99</v>
      </c>
      <c r="Q2143" s="395">
        <v>11</v>
      </c>
      <c r="R2143" s="395">
        <v>547</v>
      </c>
      <c r="S2143" s="395">
        <v>547</v>
      </c>
      <c r="T2143" s="395">
        <v>2.210237659963437</v>
      </c>
      <c r="U2143" s="395">
        <v>61.493601462522854</v>
      </c>
      <c r="V2143" s="395">
        <v>82.67314476084465</v>
      </c>
      <c r="W2143" s="395">
        <v>76.307312614259615</v>
      </c>
      <c r="X2143" s="395">
        <v>0</v>
      </c>
      <c r="Y2143" s="395">
        <v>0</v>
      </c>
      <c r="Z2143" s="395">
        <v>0</v>
      </c>
      <c r="AA2143" s="395">
        <v>9.6202094134281424</v>
      </c>
      <c r="AB2143" s="395">
        <v>2.3272990854472657</v>
      </c>
      <c r="AC2143" s="395">
        <v>-26.729951175111005</v>
      </c>
      <c r="AD2143" s="395">
        <v>5.7068335941575388</v>
      </c>
      <c r="AE2143" s="395">
        <v>5.4680369703914637</v>
      </c>
      <c r="AF2143" s="395">
        <v>2</v>
      </c>
      <c r="AG2143" s="395">
        <v>0</v>
      </c>
      <c r="AH2143" s="395">
        <v>0</v>
      </c>
      <c r="AI2143" s="395">
        <v>3</v>
      </c>
      <c r="AJ2143" s="395">
        <v>28</v>
      </c>
      <c r="AK2143" s="395">
        <v>0</v>
      </c>
      <c r="AL2143" s="395">
        <v>1</v>
      </c>
      <c r="AM2143" s="395">
        <v>0</v>
      </c>
      <c r="AN2143" s="395">
        <v>4</v>
      </c>
      <c r="AO2143" s="395">
        <v>0</v>
      </c>
      <c r="AP2143" s="395">
        <v>9</v>
      </c>
    </row>
    <row r="2144" spans="1:42">
      <c r="A2144" s="395">
        <v>16</v>
      </c>
      <c r="B2144" s="395">
        <v>337</v>
      </c>
      <c r="C2144" s="395">
        <v>2023</v>
      </c>
      <c r="D2144" s="395">
        <v>1</v>
      </c>
      <c r="E2144" s="395">
        <v>99</v>
      </c>
      <c r="F2144" s="395">
        <v>99</v>
      </c>
      <c r="G2144" s="395">
        <v>99</v>
      </c>
      <c r="H2144" s="395">
        <v>99</v>
      </c>
      <c r="I2144" s="395">
        <v>99</v>
      </c>
      <c r="J2144" s="395">
        <v>147</v>
      </c>
      <c r="K2144" s="395">
        <v>999</v>
      </c>
      <c r="L2144" s="395"/>
      <c r="M2144" s="395">
        <v>99</v>
      </c>
      <c r="N2144" s="395">
        <v>99</v>
      </c>
      <c r="O2144" s="395">
        <v>99</v>
      </c>
      <c r="P2144" s="395">
        <v>99</v>
      </c>
      <c r="Q2144" s="395">
        <v>41</v>
      </c>
      <c r="R2144" s="395">
        <v>6035</v>
      </c>
      <c r="S2144" s="395">
        <v>6023</v>
      </c>
      <c r="T2144" s="395">
        <v>4.0662800331400151</v>
      </c>
      <c r="U2144" s="395">
        <v>60.717582600033197</v>
      </c>
      <c r="V2144" s="395">
        <v>90.526114322687519</v>
      </c>
      <c r="W2144" s="395">
        <v>83.398588743151066</v>
      </c>
      <c r="X2144" s="395">
        <v>0.14913007456503724</v>
      </c>
      <c r="Y2144" s="395">
        <v>0.29826014913007448</v>
      </c>
      <c r="Z2144" s="395">
        <v>0</v>
      </c>
      <c r="AA2144" s="395">
        <v>9.5921869841063607</v>
      </c>
      <c r="AB2144" s="395">
        <v>2.4372111127431806</v>
      </c>
      <c r="AC2144" s="395">
        <v>-36.035616316553721</v>
      </c>
      <c r="AD2144" s="395">
        <v>8.0040849348134593</v>
      </c>
      <c r="AE2144" s="395">
        <v>8.0733785379154188</v>
      </c>
      <c r="AF2144" s="395">
        <v>84</v>
      </c>
      <c r="AG2144" s="395">
        <v>0</v>
      </c>
      <c r="AH2144" s="395">
        <v>0</v>
      </c>
      <c r="AI2144" s="395">
        <v>56</v>
      </c>
      <c r="AJ2144" s="395">
        <v>115</v>
      </c>
      <c r="AK2144" s="395">
        <v>11</v>
      </c>
      <c r="AL2144" s="395">
        <v>289</v>
      </c>
      <c r="AM2144" s="395">
        <v>0</v>
      </c>
      <c r="AN2144" s="395">
        <v>86</v>
      </c>
      <c r="AO2144" s="395">
        <v>105</v>
      </c>
      <c r="AP2144" s="395">
        <v>20</v>
      </c>
    </row>
    <row r="2145" spans="1:42">
      <c r="A2145" s="395">
        <v>16</v>
      </c>
      <c r="B2145" s="395">
        <v>338</v>
      </c>
      <c r="C2145" s="395">
        <v>2023</v>
      </c>
      <c r="D2145" s="395">
        <v>2</v>
      </c>
      <c r="E2145" s="395">
        <v>99</v>
      </c>
      <c r="F2145" s="395">
        <v>99</v>
      </c>
      <c r="G2145" s="395">
        <v>99</v>
      </c>
      <c r="H2145" s="395">
        <v>99</v>
      </c>
      <c r="I2145" s="395">
        <v>99</v>
      </c>
      <c r="J2145" s="395">
        <v>147</v>
      </c>
      <c r="K2145" s="395">
        <v>999</v>
      </c>
      <c r="L2145" s="395"/>
      <c r="M2145" s="395">
        <v>99</v>
      </c>
      <c r="N2145" s="395">
        <v>99</v>
      </c>
      <c r="O2145" s="395">
        <v>99</v>
      </c>
      <c r="P2145" s="395">
        <v>99</v>
      </c>
      <c r="Q2145" s="395">
        <v>41</v>
      </c>
      <c r="R2145" s="395">
        <v>5119</v>
      </c>
      <c r="S2145" s="395">
        <v>5114</v>
      </c>
      <c r="T2145" s="395">
        <v>3.2820863449892554</v>
      </c>
      <c r="U2145" s="395">
        <v>61.071372702385638</v>
      </c>
      <c r="V2145" s="395">
        <v>90.838015669602171</v>
      </c>
      <c r="W2145" s="395">
        <v>83.769221744231459</v>
      </c>
      <c r="X2145" s="395">
        <v>3.9070130884938471E-2</v>
      </c>
      <c r="Y2145" s="395">
        <v>7.8140261769876942E-2</v>
      </c>
      <c r="Z2145" s="395">
        <v>0</v>
      </c>
      <c r="AA2145" s="395">
        <v>9.2506774002047187</v>
      </c>
      <c r="AB2145" s="395">
        <v>2.499939340821669</v>
      </c>
      <c r="AC2145" s="395">
        <v>-32.987268168657373</v>
      </c>
      <c r="AD2145" s="395">
        <v>6.7892147110704402</v>
      </c>
      <c r="AE2145" s="395">
        <v>6.8853965142483027</v>
      </c>
      <c r="AF2145" s="395">
        <v>72</v>
      </c>
      <c r="AG2145" s="395">
        <v>0</v>
      </c>
      <c r="AH2145" s="395">
        <v>0</v>
      </c>
      <c r="AI2145" s="395">
        <v>38</v>
      </c>
      <c r="AJ2145" s="395">
        <v>134</v>
      </c>
      <c r="AK2145" s="395">
        <v>23</v>
      </c>
      <c r="AL2145" s="395">
        <v>228</v>
      </c>
      <c r="AM2145" s="395">
        <v>0</v>
      </c>
      <c r="AN2145" s="395">
        <v>73</v>
      </c>
      <c r="AO2145" s="395">
        <v>86</v>
      </c>
      <c r="AP2145" s="395">
        <v>19</v>
      </c>
    </row>
    <row r="2146" spans="1:42">
      <c r="A2146" s="395">
        <v>16</v>
      </c>
      <c r="B2146" s="395">
        <v>339</v>
      </c>
      <c r="C2146" s="395">
        <v>2023</v>
      </c>
      <c r="D2146" s="395">
        <v>3</v>
      </c>
      <c r="E2146" s="395">
        <v>99</v>
      </c>
      <c r="F2146" s="395">
        <v>99</v>
      </c>
      <c r="G2146" s="395">
        <v>99</v>
      </c>
      <c r="H2146" s="395">
        <v>99</v>
      </c>
      <c r="I2146" s="395">
        <v>99</v>
      </c>
      <c r="J2146" s="395">
        <v>147</v>
      </c>
      <c r="K2146" s="395">
        <v>999</v>
      </c>
      <c r="L2146" s="395"/>
      <c r="M2146" s="395">
        <v>99</v>
      </c>
      <c r="N2146" s="395">
        <v>99</v>
      </c>
      <c r="O2146" s="395">
        <v>99</v>
      </c>
      <c r="P2146" s="395">
        <v>99</v>
      </c>
      <c r="Q2146" s="395">
        <v>46</v>
      </c>
      <c r="R2146" s="395">
        <v>7149</v>
      </c>
      <c r="S2146" s="395">
        <v>7126</v>
      </c>
      <c r="T2146" s="395">
        <v>3.1099454469156522</v>
      </c>
      <c r="U2146" s="395">
        <v>61.26396295256805</v>
      </c>
      <c r="V2146" s="395">
        <v>89.040149921746064</v>
      </c>
      <c r="W2146" s="395">
        <v>81.978276733090141</v>
      </c>
      <c r="X2146" s="395">
        <v>0.209819555182543</v>
      </c>
      <c r="Y2146" s="395">
        <v>0.419639110365086</v>
      </c>
      <c r="Z2146" s="395">
        <v>0</v>
      </c>
      <c r="AA2146" s="395">
        <v>9.065824842689624</v>
      </c>
      <c r="AB2146" s="395">
        <v>2.5512563613564527</v>
      </c>
      <c r="AC2146" s="395">
        <v>-37.778316309611505</v>
      </c>
      <c r="AD2146" s="395">
        <v>9.4815581108502744</v>
      </c>
      <c r="AE2146" s="395">
        <v>9.3891948907606899</v>
      </c>
      <c r="AF2146" s="395">
        <v>124</v>
      </c>
      <c r="AG2146" s="395">
        <v>0</v>
      </c>
      <c r="AH2146" s="395">
        <v>0</v>
      </c>
      <c r="AI2146" s="395">
        <v>57</v>
      </c>
      <c r="AJ2146" s="395">
        <v>169</v>
      </c>
      <c r="AK2146" s="395">
        <v>30</v>
      </c>
      <c r="AL2146" s="395">
        <v>275</v>
      </c>
      <c r="AM2146" s="395">
        <v>0</v>
      </c>
      <c r="AN2146" s="395">
        <v>113</v>
      </c>
      <c r="AO2146" s="395">
        <v>129</v>
      </c>
      <c r="AP2146" s="395">
        <v>22</v>
      </c>
    </row>
    <row r="2147" spans="1:42">
      <c r="A2147" s="395">
        <v>16</v>
      </c>
      <c r="B2147" s="395">
        <v>340</v>
      </c>
      <c r="C2147" s="395">
        <v>2023</v>
      </c>
      <c r="D2147" s="395">
        <v>4</v>
      </c>
      <c r="E2147" s="395">
        <v>99</v>
      </c>
      <c r="F2147" s="395">
        <v>99</v>
      </c>
      <c r="G2147" s="395">
        <v>99</v>
      </c>
      <c r="H2147" s="395">
        <v>99</v>
      </c>
      <c r="I2147" s="395">
        <v>99</v>
      </c>
      <c r="J2147" s="395">
        <v>147</v>
      </c>
      <c r="K2147" s="395">
        <v>999</v>
      </c>
      <c r="L2147" s="395"/>
      <c r="M2147" s="395">
        <v>99</v>
      </c>
      <c r="N2147" s="395">
        <v>99</v>
      </c>
      <c r="O2147" s="395">
        <v>99</v>
      </c>
      <c r="P2147" s="395">
        <v>99</v>
      </c>
      <c r="Q2147" s="395">
        <v>34</v>
      </c>
      <c r="R2147" s="395">
        <v>4186</v>
      </c>
      <c r="S2147" s="395">
        <v>4181</v>
      </c>
      <c r="T2147" s="395">
        <v>3.9675107501194464</v>
      </c>
      <c r="U2147" s="395">
        <v>60.782348720401842</v>
      </c>
      <c r="V2147" s="395">
        <v>91.328024445312181</v>
      </c>
      <c r="W2147" s="395">
        <v>84.207581918201157</v>
      </c>
      <c r="X2147" s="395">
        <v>0.21500238891543236</v>
      </c>
      <c r="Y2147" s="395">
        <v>0.43000477783086472</v>
      </c>
      <c r="Z2147" s="395">
        <v>0</v>
      </c>
      <c r="AA2147" s="395">
        <v>8.7888637334008504</v>
      </c>
      <c r="AB2147" s="395">
        <v>2.7436926138740274</v>
      </c>
      <c r="AC2147" s="395">
        <v>-37.086547878093448</v>
      </c>
      <c r="AD2147" s="395">
        <v>5.5517977692011824</v>
      </c>
      <c r="AE2147" s="395">
        <v>5.6586797373474989</v>
      </c>
      <c r="AF2147" s="395">
        <v>72</v>
      </c>
      <c r="AG2147" s="395">
        <v>0</v>
      </c>
      <c r="AH2147" s="395">
        <v>0</v>
      </c>
      <c r="AI2147" s="395">
        <v>25</v>
      </c>
      <c r="AJ2147" s="395">
        <v>101</v>
      </c>
      <c r="AK2147" s="395">
        <v>14</v>
      </c>
      <c r="AL2147" s="395">
        <v>194</v>
      </c>
      <c r="AM2147" s="395">
        <v>0</v>
      </c>
      <c r="AN2147" s="395">
        <v>47</v>
      </c>
      <c r="AO2147" s="395">
        <v>83</v>
      </c>
      <c r="AP2147" s="395">
        <v>16</v>
      </c>
    </row>
    <row r="2148" spans="1:42">
      <c r="A2148" s="395">
        <v>16</v>
      </c>
      <c r="B2148" s="395">
        <v>341</v>
      </c>
      <c r="C2148" s="395">
        <v>2023</v>
      </c>
      <c r="D2148" s="395">
        <v>5</v>
      </c>
      <c r="E2148" s="395">
        <v>99</v>
      </c>
      <c r="F2148" s="395">
        <v>99</v>
      </c>
      <c r="G2148" s="395">
        <v>99</v>
      </c>
      <c r="H2148" s="395">
        <v>99</v>
      </c>
      <c r="I2148" s="395">
        <v>99</v>
      </c>
      <c r="J2148" s="395">
        <v>147</v>
      </c>
      <c r="K2148" s="395">
        <v>999</v>
      </c>
      <c r="L2148" s="395"/>
      <c r="M2148" s="395">
        <v>99</v>
      </c>
      <c r="N2148" s="395">
        <v>99</v>
      </c>
      <c r="O2148" s="395">
        <v>99</v>
      </c>
      <c r="P2148" s="395">
        <v>99</v>
      </c>
      <c r="Q2148" s="395">
        <v>45</v>
      </c>
      <c r="R2148" s="395">
        <v>6873</v>
      </c>
      <c r="S2148" s="395">
        <v>6825</v>
      </c>
      <c r="T2148" s="395">
        <v>3.5288811290557258</v>
      </c>
      <c r="U2148" s="395">
        <v>60.992967032967023</v>
      </c>
      <c r="V2148" s="395">
        <v>91.497402561324634</v>
      </c>
      <c r="W2148" s="395">
        <v>84.146666666666704</v>
      </c>
      <c r="X2148" s="395">
        <v>4.3649061545176761E-2</v>
      </c>
      <c r="Y2148" s="395">
        <v>8.7298123090353522E-2</v>
      </c>
      <c r="Z2148" s="395">
        <v>0</v>
      </c>
      <c r="AA2148" s="395">
        <v>9.2798945827867421</v>
      </c>
      <c r="AB2148" s="395">
        <v>2.546898204505883</v>
      </c>
      <c r="AC2148" s="395">
        <v>-36.868519316024589</v>
      </c>
      <c r="AD2148" s="395">
        <v>9.1155055106831639</v>
      </c>
      <c r="AE2148" s="395">
        <v>9.2304595505588978</v>
      </c>
      <c r="AF2148" s="395">
        <v>106</v>
      </c>
      <c r="AG2148" s="395">
        <v>0</v>
      </c>
      <c r="AH2148" s="395">
        <v>0</v>
      </c>
      <c r="AI2148" s="395">
        <v>43</v>
      </c>
      <c r="AJ2148" s="395">
        <v>231</v>
      </c>
      <c r="AK2148" s="395">
        <v>19</v>
      </c>
      <c r="AL2148" s="395">
        <v>287</v>
      </c>
      <c r="AM2148" s="395">
        <v>0</v>
      </c>
      <c r="AN2148" s="395">
        <v>79</v>
      </c>
      <c r="AO2148" s="395">
        <v>77</v>
      </c>
      <c r="AP2148" s="395">
        <v>18</v>
      </c>
    </row>
    <row r="2149" spans="1:42">
      <c r="A2149" s="395">
        <v>16</v>
      </c>
      <c r="B2149" s="395">
        <v>342</v>
      </c>
      <c r="C2149" s="395">
        <v>2023</v>
      </c>
      <c r="D2149" s="395">
        <v>6</v>
      </c>
      <c r="E2149" s="395">
        <v>99</v>
      </c>
      <c r="F2149" s="395">
        <v>99</v>
      </c>
      <c r="G2149" s="395">
        <v>99</v>
      </c>
      <c r="H2149" s="395">
        <v>99</v>
      </c>
      <c r="I2149" s="395">
        <v>99</v>
      </c>
      <c r="J2149" s="395">
        <v>147</v>
      </c>
      <c r="K2149" s="395">
        <v>999</v>
      </c>
      <c r="L2149" s="395"/>
      <c r="M2149" s="395">
        <v>99</v>
      </c>
      <c r="N2149" s="395">
        <v>99</v>
      </c>
      <c r="O2149" s="395">
        <v>99</v>
      </c>
      <c r="P2149" s="395">
        <v>99</v>
      </c>
      <c r="Q2149" s="395">
        <v>42</v>
      </c>
      <c r="R2149" s="395">
        <v>6355</v>
      </c>
      <c r="S2149" s="395">
        <v>6296</v>
      </c>
      <c r="T2149" s="395">
        <v>3.6906372934697074</v>
      </c>
      <c r="U2149" s="395">
        <v>60.857528589580689</v>
      </c>
      <c r="V2149" s="395">
        <v>91.044168441397773</v>
      </c>
      <c r="W2149" s="395">
        <v>83.635451080050913</v>
      </c>
      <c r="X2149" s="395">
        <v>3.1471282454760038E-2</v>
      </c>
      <c r="Y2149" s="395">
        <v>6.2942564909520077E-2</v>
      </c>
      <c r="Z2149" s="395">
        <v>0</v>
      </c>
      <c r="AA2149" s="395">
        <v>10.627594886950803</v>
      </c>
      <c r="AB2149" s="395">
        <v>2.4989579513419153</v>
      </c>
      <c r="AC2149" s="395">
        <v>-40.18321598682239</v>
      </c>
      <c r="AD2149" s="395">
        <v>8.4284937466014114</v>
      </c>
      <c r="AE2149" s="395">
        <v>8.4632832068659862</v>
      </c>
      <c r="AF2149" s="395">
        <v>111</v>
      </c>
      <c r="AG2149" s="395">
        <v>0</v>
      </c>
      <c r="AH2149" s="395">
        <v>0</v>
      </c>
      <c r="AI2149" s="395">
        <v>27</v>
      </c>
      <c r="AJ2149" s="395">
        <v>214</v>
      </c>
      <c r="AK2149" s="395">
        <v>31</v>
      </c>
      <c r="AL2149" s="395">
        <v>205</v>
      </c>
      <c r="AM2149" s="395">
        <v>0</v>
      </c>
      <c r="AN2149" s="395">
        <v>102</v>
      </c>
      <c r="AO2149" s="395">
        <v>99</v>
      </c>
      <c r="AP2149" s="395">
        <v>20</v>
      </c>
    </row>
    <row r="2150" spans="1:42">
      <c r="A2150" s="395">
        <v>16</v>
      </c>
      <c r="B2150" s="395">
        <v>343</v>
      </c>
      <c r="C2150" s="395">
        <v>2023</v>
      </c>
      <c r="D2150" s="395">
        <v>7</v>
      </c>
      <c r="E2150" s="395">
        <v>99</v>
      </c>
      <c r="F2150" s="395">
        <v>99</v>
      </c>
      <c r="G2150" s="395">
        <v>99</v>
      </c>
      <c r="H2150" s="395">
        <v>99</v>
      </c>
      <c r="I2150" s="395">
        <v>99</v>
      </c>
      <c r="J2150" s="395">
        <v>147</v>
      </c>
      <c r="K2150" s="395">
        <v>999</v>
      </c>
      <c r="L2150" s="395"/>
      <c r="M2150" s="395">
        <v>99</v>
      </c>
      <c r="N2150" s="395">
        <v>99</v>
      </c>
      <c r="O2150" s="395">
        <v>99</v>
      </c>
      <c r="P2150" s="395">
        <v>99</v>
      </c>
      <c r="Q2150" s="395">
        <v>40</v>
      </c>
      <c r="R2150" s="395">
        <v>6315</v>
      </c>
      <c r="S2150" s="395">
        <v>6271</v>
      </c>
      <c r="T2150" s="395">
        <v>3.9141726049089471</v>
      </c>
      <c r="U2150" s="395">
        <v>60.833678839100607</v>
      </c>
      <c r="V2150" s="395">
        <v>89.282951860297473</v>
      </c>
      <c r="W2150" s="395">
        <v>82.12111306011802</v>
      </c>
      <c r="X2150" s="395">
        <v>6.3341250989707026E-2</v>
      </c>
      <c r="Y2150" s="395">
        <v>0.12668250197941408</v>
      </c>
      <c r="Z2150" s="395">
        <v>0</v>
      </c>
      <c r="AA2150" s="395">
        <v>11.005008243852705</v>
      </c>
      <c r="AB2150" s="395">
        <v>2.615823658506736</v>
      </c>
      <c r="AC2150" s="395">
        <v>-44.379280360791327</v>
      </c>
      <c r="AD2150" s="395">
        <v>8.3754426451279187</v>
      </c>
      <c r="AE2150" s="395">
        <v>8.2770461918682816</v>
      </c>
      <c r="AF2150" s="395">
        <v>84</v>
      </c>
      <c r="AG2150" s="395">
        <v>0</v>
      </c>
      <c r="AH2150" s="395">
        <v>0</v>
      </c>
      <c r="AI2150" s="395">
        <v>42</v>
      </c>
      <c r="AJ2150" s="395">
        <v>284</v>
      </c>
      <c r="AK2150" s="395">
        <v>27</v>
      </c>
      <c r="AL2150" s="395">
        <v>485</v>
      </c>
      <c r="AM2150" s="395">
        <v>0</v>
      </c>
      <c r="AN2150" s="395">
        <v>86</v>
      </c>
      <c r="AO2150" s="395">
        <v>78</v>
      </c>
      <c r="AP2150" s="395">
        <v>16</v>
      </c>
    </row>
    <row r="2151" spans="1:42">
      <c r="A2151" s="395">
        <v>16</v>
      </c>
      <c r="B2151" s="395">
        <v>344</v>
      </c>
      <c r="C2151" s="395">
        <v>2023</v>
      </c>
      <c r="D2151" s="395">
        <v>8</v>
      </c>
      <c r="E2151" s="395">
        <v>99</v>
      </c>
      <c r="F2151" s="395">
        <v>99</v>
      </c>
      <c r="G2151" s="395">
        <v>99</v>
      </c>
      <c r="H2151" s="395">
        <v>99</v>
      </c>
      <c r="I2151" s="395">
        <v>99</v>
      </c>
      <c r="J2151" s="395">
        <v>147</v>
      </c>
      <c r="K2151" s="395">
        <v>999</v>
      </c>
      <c r="L2151" s="395"/>
      <c r="M2151" s="395">
        <v>99</v>
      </c>
      <c r="N2151" s="395">
        <v>99</v>
      </c>
      <c r="O2151" s="395">
        <v>99</v>
      </c>
      <c r="P2151" s="395">
        <v>99</v>
      </c>
      <c r="Q2151" s="395">
        <v>48</v>
      </c>
      <c r="R2151" s="395">
        <v>7405</v>
      </c>
      <c r="S2151" s="395">
        <v>7353</v>
      </c>
      <c r="T2151" s="395">
        <v>3.4741390952059414</v>
      </c>
      <c r="U2151" s="395">
        <v>60.925880592955266</v>
      </c>
      <c r="V2151" s="395">
        <v>89.014485283901053</v>
      </c>
      <c r="W2151" s="395">
        <v>81.857949136406944</v>
      </c>
      <c r="X2151" s="395">
        <v>0.25658338960162058</v>
      </c>
      <c r="Y2151" s="395">
        <v>0.51316677920324116</v>
      </c>
      <c r="Z2151" s="395">
        <v>0</v>
      </c>
      <c r="AA2151" s="395">
        <v>9.6989237814173279</v>
      </c>
      <c r="AB2151" s="395">
        <v>2.3730261733752225</v>
      </c>
      <c r="AC2151" s="395">
        <v>-34.318702911551362</v>
      </c>
      <c r="AD2151" s="395">
        <v>9.8210851602806386</v>
      </c>
      <c r="AE2151" s="395">
        <v>9.6740689101546504</v>
      </c>
      <c r="AF2151" s="395">
        <v>99</v>
      </c>
      <c r="AG2151" s="395">
        <v>0</v>
      </c>
      <c r="AH2151" s="395">
        <v>0</v>
      </c>
      <c r="AI2151" s="395">
        <v>26</v>
      </c>
      <c r="AJ2151" s="395">
        <v>221</v>
      </c>
      <c r="AK2151" s="395">
        <v>27</v>
      </c>
      <c r="AL2151" s="395">
        <v>441</v>
      </c>
      <c r="AM2151" s="395">
        <v>0</v>
      </c>
      <c r="AN2151" s="395">
        <v>65</v>
      </c>
      <c r="AO2151" s="395">
        <v>72</v>
      </c>
      <c r="AP2151" s="395">
        <v>21</v>
      </c>
    </row>
    <row r="2152" spans="1:42">
      <c r="A2152" s="395">
        <v>16</v>
      </c>
      <c r="B2152" s="395">
        <v>345</v>
      </c>
      <c r="C2152" s="395">
        <v>2023</v>
      </c>
      <c r="D2152" s="395">
        <v>9</v>
      </c>
      <c r="E2152" s="395">
        <v>99</v>
      </c>
      <c r="F2152" s="395">
        <v>99</v>
      </c>
      <c r="G2152" s="395">
        <v>99</v>
      </c>
      <c r="H2152" s="395">
        <v>99</v>
      </c>
      <c r="I2152" s="395">
        <v>99</v>
      </c>
      <c r="J2152" s="395">
        <v>147</v>
      </c>
      <c r="K2152" s="395">
        <v>999</v>
      </c>
      <c r="L2152" s="395"/>
      <c r="M2152" s="395">
        <v>99</v>
      </c>
      <c r="N2152" s="395">
        <v>99</v>
      </c>
      <c r="O2152" s="395">
        <v>99</v>
      </c>
      <c r="P2152" s="395">
        <v>99</v>
      </c>
      <c r="Q2152" s="395">
        <v>49</v>
      </c>
      <c r="R2152" s="395">
        <v>5795</v>
      </c>
      <c r="S2152" s="395">
        <v>5783</v>
      </c>
      <c r="T2152" s="395">
        <v>3.4389991371872308</v>
      </c>
      <c r="U2152" s="395">
        <v>60.974753588103056</v>
      </c>
      <c r="V2152" s="395">
        <v>90.16892827990435</v>
      </c>
      <c r="W2152" s="395">
        <v>83.038042538474755</v>
      </c>
      <c r="X2152" s="395">
        <v>0</v>
      </c>
      <c r="Y2152" s="395">
        <v>0</v>
      </c>
      <c r="Z2152" s="395">
        <v>0</v>
      </c>
      <c r="AA2152" s="395">
        <v>10.367134974244982</v>
      </c>
      <c r="AB2152" s="395">
        <v>2.4109351585849081</v>
      </c>
      <c r="AC2152" s="395">
        <v>-44.506261032843405</v>
      </c>
      <c r="AD2152" s="395">
        <v>7.6857783259724979</v>
      </c>
      <c r="AE2152" s="395">
        <v>7.7181647782510012</v>
      </c>
      <c r="AF2152" s="395">
        <v>85</v>
      </c>
      <c r="AG2152" s="395">
        <v>0</v>
      </c>
      <c r="AH2152" s="395">
        <v>0</v>
      </c>
      <c r="AI2152" s="395">
        <v>34</v>
      </c>
      <c r="AJ2152" s="395">
        <v>169</v>
      </c>
      <c r="AK2152" s="395">
        <v>19</v>
      </c>
      <c r="AL2152" s="395">
        <v>328</v>
      </c>
      <c r="AM2152" s="395">
        <v>0</v>
      </c>
      <c r="AN2152" s="395">
        <v>58</v>
      </c>
      <c r="AO2152" s="395">
        <v>104</v>
      </c>
      <c r="AP2152" s="395">
        <v>21</v>
      </c>
    </row>
    <row r="2153" spans="1:42">
      <c r="A2153" s="395">
        <v>16</v>
      </c>
      <c r="B2153" s="395">
        <v>346</v>
      </c>
      <c r="C2153" s="395">
        <v>2023</v>
      </c>
      <c r="D2153" s="395">
        <v>10</v>
      </c>
      <c r="E2153" s="395">
        <v>99</v>
      </c>
      <c r="F2153" s="395">
        <v>99</v>
      </c>
      <c r="G2153" s="395">
        <v>99</v>
      </c>
      <c r="H2153" s="395">
        <v>99</v>
      </c>
      <c r="I2153" s="395">
        <v>99</v>
      </c>
      <c r="J2153" s="395">
        <v>147</v>
      </c>
      <c r="K2153" s="395">
        <v>999</v>
      </c>
      <c r="L2153" s="395"/>
      <c r="M2153" s="395">
        <v>99</v>
      </c>
      <c r="N2153" s="395">
        <v>99</v>
      </c>
      <c r="O2153" s="395">
        <v>99</v>
      </c>
      <c r="P2153" s="395">
        <v>99</v>
      </c>
      <c r="Q2153" s="395">
        <v>56</v>
      </c>
      <c r="R2153" s="395">
        <v>7245</v>
      </c>
      <c r="S2153" s="395">
        <v>7207</v>
      </c>
      <c r="T2153" s="395">
        <v>3.4245686680469287</v>
      </c>
      <c r="U2153" s="395">
        <v>61.023726932149295</v>
      </c>
      <c r="V2153" s="395">
        <v>89.458214529301415</v>
      </c>
      <c r="W2153" s="395">
        <v>82.297946440960217</v>
      </c>
      <c r="X2153" s="395">
        <v>4.1407867494824023E-2</v>
      </c>
      <c r="Y2153" s="395">
        <v>8.2815734989648046E-2</v>
      </c>
      <c r="Z2153" s="395">
        <v>0</v>
      </c>
      <c r="AA2153" s="395">
        <v>10.398588680157472</v>
      </c>
      <c r="AB2153" s="395">
        <v>2.4840532806979003</v>
      </c>
      <c r="AC2153" s="395">
        <v>-48.166166086382013</v>
      </c>
      <c r="AD2153" s="395">
        <v>9.6088807543866643</v>
      </c>
      <c r="AE2153" s="395">
        <v>9.5329490427927368</v>
      </c>
      <c r="AF2153" s="395">
        <v>96</v>
      </c>
      <c r="AG2153" s="395">
        <v>0</v>
      </c>
      <c r="AH2153" s="395">
        <v>0</v>
      </c>
      <c r="AI2153" s="395">
        <v>34</v>
      </c>
      <c r="AJ2153" s="395">
        <v>262</v>
      </c>
      <c r="AK2153" s="395">
        <v>130</v>
      </c>
      <c r="AL2153" s="395">
        <v>459</v>
      </c>
      <c r="AM2153" s="395">
        <v>0</v>
      </c>
      <c r="AN2153" s="395">
        <v>71</v>
      </c>
      <c r="AO2153" s="395">
        <v>70</v>
      </c>
      <c r="AP2153" s="395">
        <v>25</v>
      </c>
    </row>
    <row r="2154" spans="1:42">
      <c r="A2154" s="395">
        <v>16</v>
      </c>
      <c r="B2154" s="395">
        <v>347</v>
      </c>
      <c r="C2154" s="395">
        <v>2023</v>
      </c>
      <c r="D2154" s="395">
        <v>11</v>
      </c>
      <c r="E2154" s="395">
        <v>99</v>
      </c>
      <c r="F2154" s="395">
        <v>99</v>
      </c>
      <c r="G2154" s="395">
        <v>99</v>
      </c>
      <c r="H2154" s="395">
        <v>99</v>
      </c>
      <c r="I2154" s="395">
        <v>99</v>
      </c>
      <c r="J2154" s="395">
        <v>147</v>
      </c>
      <c r="K2154" s="395">
        <v>999</v>
      </c>
      <c r="L2154" s="395"/>
      <c r="M2154" s="395">
        <v>99</v>
      </c>
      <c r="N2154" s="395">
        <v>99</v>
      </c>
      <c r="O2154" s="395">
        <v>99</v>
      </c>
      <c r="P2154" s="395">
        <v>99</v>
      </c>
      <c r="Q2154" s="395">
        <v>45</v>
      </c>
      <c r="R2154" s="395">
        <v>6632</v>
      </c>
      <c r="S2154" s="395">
        <v>6615</v>
      </c>
      <c r="T2154" s="395">
        <v>3.7028045838359471</v>
      </c>
      <c r="U2154" s="395">
        <v>60.863492063492046</v>
      </c>
      <c r="V2154" s="395">
        <v>90.795485161682322</v>
      </c>
      <c r="W2154" s="395">
        <v>83.633635676492688</v>
      </c>
      <c r="X2154" s="395">
        <v>3.0156815440289496E-2</v>
      </c>
      <c r="Y2154" s="395">
        <v>6.0313630880578992E-2</v>
      </c>
      <c r="Z2154" s="395">
        <v>0</v>
      </c>
      <c r="AA2154" s="395">
        <v>9.9186563568226376</v>
      </c>
      <c r="AB2154" s="395">
        <v>2.4610567245723578</v>
      </c>
      <c r="AC2154" s="395">
        <v>-42.408039035146722</v>
      </c>
      <c r="AD2154" s="395">
        <v>8.7958726243053622</v>
      </c>
      <c r="AE2154" s="395">
        <v>8.8919001275337646</v>
      </c>
      <c r="AF2154" s="395">
        <v>98</v>
      </c>
      <c r="AG2154" s="395">
        <v>0</v>
      </c>
      <c r="AH2154" s="395">
        <v>0</v>
      </c>
      <c r="AI2154" s="395">
        <v>34</v>
      </c>
      <c r="AJ2154" s="395">
        <v>176</v>
      </c>
      <c r="AK2154" s="395">
        <v>15</v>
      </c>
      <c r="AL2154" s="395">
        <v>379</v>
      </c>
      <c r="AM2154" s="395">
        <v>0</v>
      </c>
      <c r="AN2154" s="395">
        <v>95</v>
      </c>
      <c r="AO2154" s="395">
        <v>77</v>
      </c>
      <c r="AP2154" s="395">
        <v>21</v>
      </c>
    </row>
    <row r="2155" spans="1:42">
      <c r="A2155" s="395">
        <v>16</v>
      </c>
      <c r="B2155" s="395">
        <v>348</v>
      </c>
      <c r="C2155" s="395">
        <v>2023</v>
      </c>
      <c r="D2155" s="395">
        <v>12</v>
      </c>
      <c r="E2155" s="395">
        <v>99</v>
      </c>
      <c r="F2155" s="395">
        <v>99</v>
      </c>
      <c r="G2155" s="395">
        <v>99</v>
      </c>
      <c r="H2155" s="395">
        <v>99</v>
      </c>
      <c r="I2155" s="395">
        <v>99</v>
      </c>
      <c r="J2155" s="395">
        <v>147</v>
      </c>
      <c r="K2155" s="395">
        <v>999</v>
      </c>
      <c r="L2155" s="395"/>
      <c r="M2155" s="395">
        <v>99</v>
      </c>
      <c r="N2155" s="395">
        <v>99</v>
      </c>
      <c r="O2155" s="395">
        <v>99</v>
      </c>
      <c r="P2155" s="395">
        <v>99</v>
      </c>
      <c r="Q2155" s="395">
        <v>46</v>
      </c>
      <c r="R2155" s="395">
        <v>6290</v>
      </c>
      <c r="S2155" s="395">
        <v>6276</v>
      </c>
      <c r="T2155" s="395">
        <v>3.0624801271860105</v>
      </c>
      <c r="U2155" s="395">
        <v>61.202039515615041</v>
      </c>
      <c r="V2155" s="395">
        <v>88.293034670246271</v>
      </c>
      <c r="W2155" s="395">
        <v>81.346191841937511</v>
      </c>
      <c r="X2155" s="395">
        <v>1.5898251192368845E-2</v>
      </c>
      <c r="Y2155" s="395">
        <v>3.179650238473769E-2</v>
      </c>
      <c r="Z2155" s="395">
        <v>0</v>
      </c>
      <c r="AA2155" s="395">
        <v>9.4615906893277959</v>
      </c>
      <c r="AB2155" s="395">
        <v>2.4134414169942877</v>
      </c>
      <c r="AC2155" s="395">
        <v>-39.417496580511163</v>
      </c>
      <c r="AD2155" s="395">
        <v>8.3422857067069884</v>
      </c>
      <c r="AE2155" s="395">
        <v>8.2054785117027738</v>
      </c>
      <c r="AF2155" s="395">
        <v>106</v>
      </c>
      <c r="AG2155" s="395">
        <v>0</v>
      </c>
      <c r="AH2155" s="395">
        <v>0</v>
      </c>
      <c r="AI2155" s="395">
        <v>33</v>
      </c>
      <c r="AJ2155" s="395">
        <v>201</v>
      </c>
      <c r="AK2155" s="395">
        <v>25</v>
      </c>
      <c r="AL2155" s="395">
        <v>326</v>
      </c>
      <c r="AM2155" s="395">
        <v>0</v>
      </c>
      <c r="AN2155" s="395">
        <v>121</v>
      </c>
      <c r="AO2155" s="395">
        <v>91</v>
      </c>
      <c r="AP2155" s="395">
        <v>20</v>
      </c>
    </row>
    <row r="2156" spans="1:42">
      <c r="A2156" s="395">
        <v>16</v>
      </c>
      <c r="B2156" s="395">
        <v>349</v>
      </c>
      <c r="C2156" s="395">
        <v>2023</v>
      </c>
      <c r="D2156" s="395">
        <v>1</v>
      </c>
      <c r="E2156" s="395">
        <v>99</v>
      </c>
      <c r="F2156" s="395">
        <v>99</v>
      </c>
      <c r="G2156" s="395">
        <v>99</v>
      </c>
      <c r="H2156" s="395">
        <v>99</v>
      </c>
      <c r="I2156" s="395">
        <v>99</v>
      </c>
      <c r="J2156" s="395">
        <v>155</v>
      </c>
      <c r="K2156" s="395">
        <v>999</v>
      </c>
      <c r="L2156" s="395"/>
      <c r="M2156" s="395">
        <v>99</v>
      </c>
      <c r="N2156" s="395">
        <v>99</v>
      </c>
      <c r="O2156" s="395">
        <v>99</v>
      </c>
      <c r="P2156" s="395">
        <v>99</v>
      </c>
      <c r="Q2156" s="395">
        <v>8</v>
      </c>
      <c r="R2156" s="395">
        <v>664</v>
      </c>
      <c r="S2156" s="395">
        <v>661</v>
      </c>
      <c r="T2156" s="395">
        <v>4.3147590361445793</v>
      </c>
      <c r="U2156" s="395">
        <v>60.393343419062013</v>
      </c>
      <c r="V2156" s="395">
        <v>91.753687492111936</v>
      </c>
      <c r="W2156" s="395">
        <v>84.37912254160365</v>
      </c>
      <c r="X2156" s="395">
        <v>0</v>
      </c>
      <c r="Y2156" s="395">
        <v>0</v>
      </c>
      <c r="Z2156" s="395">
        <v>0</v>
      </c>
      <c r="AA2156" s="395">
        <v>9.9013218979531512</v>
      </c>
      <c r="AB2156" s="395">
        <v>2.4270695774540632</v>
      </c>
      <c r="AC2156" s="395">
        <v>-41.139613777182099</v>
      </c>
      <c r="AD2156" s="395">
        <v>6.1018195184708688</v>
      </c>
      <c r="AE2156" s="395">
        <v>6.3158583706587885</v>
      </c>
      <c r="AF2156" s="395">
        <v>20</v>
      </c>
      <c r="AG2156" s="395">
        <v>0</v>
      </c>
      <c r="AH2156" s="395">
        <v>0</v>
      </c>
      <c r="AI2156" s="395">
        <v>5</v>
      </c>
      <c r="AJ2156" s="395">
        <v>68</v>
      </c>
      <c r="AK2156" s="395">
        <v>11</v>
      </c>
      <c r="AL2156" s="395">
        <v>13</v>
      </c>
      <c r="AM2156" s="395">
        <v>0</v>
      </c>
      <c r="AN2156" s="395">
        <v>12</v>
      </c>
      <c r="AO2156" s="395">
        <v>8</v>
      </c>
      <c r="AP2156" s="395">
        <v>7</v>
      </c>
    </row>
    <row r="2157" spans="1:42">
      <c r="A2157" s="395">
        <v>16</v>
      </c>
      <c r="B2157" s="395">
        <v>350</v>
      </c>
      <c r="C2157" s="395">
        <v>2023</v>
      </c>
      <c r="D2157" s="395">
        <v>2</v>
      </c>
      <c r="E2157" s="395">
        <v>99</v>
      </c>
      <c r="F2157" s="395">
        <v>99</v>
      </c>
      <c r="G2157" s="395">
        <v>99</v>
      </c>
      <c r="H2157" s="395">
        <v>99</v>
      </c>
      <c r="I2157" s="395">
        <v>99</v>
      </c>
      <c r="J2157" s="395">
        <v>155</v>
      </c>
      <c r="K2157" s="395">
        <v>999</v>
      </c>
      <c r="L2157" s="395"/>
      <c r="M2157" s="395">
        <v>99</v>
      </c>
      <c r="N2157" s="395">
        <v>99</v>
      </c>
      <c r="O2157" s="395">
        <v>99</v>
      </c>
      <c r="P2157" s="395">
        <v>99</v>
      </c>
      <c r="Q2157" s="395">
        <v>12</v>
      </c>
      <c r="R2157" s="395">
        <v>1027</v>
      </c>
      <c r="S2157" s="395">
        <v>1024</v>
      </c>
      <c r="T2157" s="395">
        <v>3.3184031158714697</v>
      </c>
      <c r="U2157" s="395">
        <v>60.995117187500007</v>
      </c>
      <c r="V2157" s="395">
        <v>87.480320625677109</v>
      </c>
      <c r="W2157" s="395">
        <v>80.501269531250003</v>
      </c>
      <c r="X2157" s="395">
        <v>0</v>
      </c>
      <c r="Y2157" s="395">
        <v>0</v>
      </c>
      <c r="Z2157" s="395">
        <v>0</v>
      </c>
      <c r="AA2157" s="395">
        <v>10.133144310758562</v>
      </c>
      <c r="AB2157" s="395">
        <v>2.4212147458749058</v>
      </c>
      <c r="AC2157" s="395">
        <v>-45.65671011872076</v>
      </c>
      <c r="AD2157" s="395">
        <v>9.4376033817312983</v>
      </c>
      <c r="AE2157" s="395">
        <v>9.3346621549240503</v>
      </c>
      <c r="AF2157" s="395">
        <v>12</v>
      </c>
      <c r="AG2157" s="395">
        <v>0</v>
      </c>
      <c r="AH2157" s="395">
        <v>0</v>
      </c>
      <c r="AI2157" s="395">
        <v>1</v>
      </c>
      <c r="AJ2157" s="395">
        <v>116</v>
      </c>
      <c r="AK2157" s="395">
        <v>4</v>
      </c>
      <c r="AL2157" s="395">
        <v>10</v>
      </c>
      <c r="AM2157" s="395">
        <v>0</v>
      </c>
      <c r="AN2157" s="395">
        <v>17</v>
      </c>
      <c r="AO2157" s="395">
        <v>7</v>
      </c>
      <c r="AP2157" s="395">
        <v>10</v>
      </c>
    </row>
    <row r="2158" spans="1:42">
      <c r="A2158" s="395">
        <v>16</v>
      </c>
      <c r="B2158" s="395">
        <v>351</v>
      </c>
      <c r="C2158" s="395">
        <v>2023</v>
      </c>
      <c r="D2158" s="395">
        <v>3</v>
      </c>
      <c r="E2158" s="395">
        <v>99</v>
      </c>
      <c r="F2158" s="395">
        <v>99</v>
      </c>
      <c r="G2158" s="395">
        <v>99</v>
      </c>
      <c r="H2158" s="395">
        <v>99</v>
      </c>
      <c r="I2158" s="395">
        <v>99</v>
      </c>
      <c r="J2158" s="395">
        <v>155</v>
      </c>
      <c r="K2158" s="395">
        <v>999</v>
      </c>
      <c r="L2158" s="395"/>
      <c r="M2158" s="395">
        <v>99</v>
      </c>
      <c r="N2158" s="395">
        <v>99</v>
      </c>
      <c r="O2158" s="395">
        <v>99</v>
      </c>
      <c r="P2158" s="395">
        <v>99</v>
      </c>
      <c r="Q2158" s="395">
        <v>8</v>
      </c>
      <c r="R2158" s="395">
        <v>920</v>
      </c>
      <c r="S2158" s="395">
        <v>918</v>
      </c>
      <c r="T2158" s="395">
        <v>5.0967391304347824</v>
      </c>
      <c r="U2158" s="395">
        <v>60.188453159041394</v>
      </c>
      <c r="V2158" s="395">
        <v>90.005830188100305</v>
      </c>
      <c r="W2158" s="395">
        <v>82.889760348583863</v>
      </c>
      <c r="X2158" s="395">
        <v>0</v>
      </c>
      <c r="Y2158" s="395">
        <v>0</v>
      </c>
      <c r="Z2158" s="395">
        <v>0</v>
      </c>
      <c r="AA2158" s="395">
        <v>9.0898135274798975</v>
      </c>
      <c r="AB2158" s="395">
        <v>2.5262020378075936</v>
      </c>
      <c r="AC2158" s="395">
        <v>-40.566529582219907</v>
      </c>
      <c r="AD2158" s="395">
        <v>8.4543282484837352</v>
      </c>
      <c r="AE2158" s="395">
        <v>8.6166704526229623</v>
      </c>
      <c r="AF2158" s="395">
        <v>7</v>
      </c>
      <c r="AG2158" s="395">
        <v>0</v>
      </c>
      <c r="AH2158" s="395">
        <v>0</v>
      </c>
      <c r="AI2158" s="395">
        <v>2</v>
      </c>
      <c r="AJ2158" s="395">
        <v>154</v>
      </c>
      <c r="AK2158" s="395">
        <v>15</v>
      </c>
      <c r="AL2158" s="395">
        <v>2</v>
      </c>
      <c r="AM2158" s="395">
        <v>0</v>
      </c>
      <c r="AN2158" s="395">
        <v>27</v>
      </c>
      <c r="AO2158" s="395">
        <v>6</v>
      </c>
      <c r="AP2158" s="395">
        <v>6</v>
      </c>
    </row>
    <row r="2159" spans="1:42">
      <c r="A2159" s="395">
        <v>16</v>
      </c>
      <c r="B2159" s="395">
        <v>352</v>
      </c>
      <c r="C2159" s="395">
        <v>2023</v>
      </c>
      <c r="D2159" s="395">
        <v>4</v>
      </c>
      <c r="E2159" s="395">
        <v>99</v>
      </c>
      <c r="F2159" s="395">
        <v>99</v>
      </c>
      <c r="G2159" s="395">
        <v>99</v>
      </c>
      <c r="H2159" s="395">
        <v>99</v>
      </c>
      <c r="I2159" s="395">
        <v>99</v>
      </c>
      <c r="J2159" s="395">
        <v>155</v>
      </c>
      <c r="K2159" s="395">
        <v>999</v>
      </c>
      <c r="L2159" s="395"/>
      <c r="M2159" s="395">
        <v>99</v>
      </c>
      <c r="N2159" s="395">
        <v>99</v>
      </c>
      <c r="O2159" s="395">
        <v>99</v>
      </c>
      <c r="P2159" s="395">
        <v>99</v>
      </c>
      <c r="Q2159" s="395">
        <v>8</v>
      </c>
      <c r="R2159" s="395">
        <v>620</v>
      </c>
      <c r="S2159" s="395">
        <v>615</v>
      </c>
      <c r="T2159" s="395">
        <v>4.4806451612903215</v>
      </c>
      <c r="U2159" s="395">
        <v>60.58048780487804</v>
      </c>
      <c r="V2159" s="395">
        <v>87.246254261025783</v>
      </c>
      <c r="W2159" s="395">
        <v>80.153333333333279</v>
      </c>
      <c r="X2159" s="395">
        <v>0</v>
      </c>
      <c r="Y2159" s="395">
        <v>0</v>
      </c>
      <c r="Z2159" s="395">
        <v>0</v>
      </c>
      <c r="AA2159" s="395">
        <v>9.6024548577643269</v>
      </c>
      <c r="AB2159" s="395">
        <v>2.677751105229722</v>
      </c>
      <c r="AC2159" s="395">
        <v>-39.980686796115513</v>
      </c>
      <c r="AD2159" s="395">
        <v>5.697482080499908</v>
      </c>
      <c r="AE2159" s="395">
        <v>5.5820358600647078</v>
      </c>
      <c r="AF2159" s="395">
        <v>10</v>
      </c>
      <c r="AG2159" s="395">
        <v>0</v>
      </c>
      <c r="AH2159" s="395">
        <v>0</v>
      </c>
      <c r="AI2159" s="395">
        <v>2</v>
      </c>
      <c r="AJ2159" s="395">
        <v>56</v>
      </c>
      <c r="AK2159" s="395">
        <v>14</v>
      </c>
      <c r="AL2159" s="395">
        <v>20</v>
      </c>
      <c r="AM2159" s="395">
        <v>0</v>
      </c>
      <c r="AN2159" s="395">
        <v>48</v>
      </c>
      <c r="AO2159" s="395">
        <v>7</v>
      </c>
      <c r="AP2159" s="395">
        <v>6</v>
      </c>
    </row>
    <row r="2160" spans="1:42">
      <c r="A2160" s="395">
        <v>16</v>
      </c>
      <c r="B2160" s="395">
        <v>353</v>
      </c>
      <c r="C2160" s="395">
        <v>2023</v>
      </c>
      <c r="D2160" s="395">
        <v>5</v>
      </c>
      <c r="E2160" s="395">
        <v>99</v>
      </c>
      <c r="F2160" s="395">
        <v>99</v>
      </c>
      <c r="G2160" s="395">
        <v>99</v>
      </c>
      <c r="H2160" s="395">
        <v>99</v>
      </c>
      <c r="I2160" s="395">
        <v>99</v>
      </c>
      <c r="J2160" s="395">
        <v>155</v>
      </c>
      <c r="K2160" s="395">
        <v>999</v>
      </c>
      <c r="L2160" s="395"/>
      <c r="M2160" s="395">
        <v>99</v>
      </c>
      <c r="N2160" s="395">
        <v>99</v>
      </c>
      <c r="O2160" s="395">
        <v>99</v>
      </c>
      <c r="P2160" s="395">
        <v>99</v>
      </c>
      <c r="Q2160" s="395">
        <v>10</v>
      </c>
      <c r="R2160" s="395">
        <v>919</v>
      </c>
      <c r="S2160" s="395">
        <v>913</v>
      </c>
      <c r="T2160" s="395">
        <v>5.3264417845484227</v>
      </c>
      <c r="U2160" s="395">
        <v>59.917853231106257</v>
      </c>
      <c r="V2160" s="395">
        <v>88.389329998018255</v>
      </c>
      <c r="W2160" s="395">
        <v>81.213800657174176</v>
      </c>
      <c r="X2160" s="395">
        <v>0</v>
      </c>
      <c r="Y2160" s="395">
        <v>0</v>
      </c>
      <c r="Z2160" s="395">
        <v>0</v>
      </c>
      <c r="AA2160" s="395">
        <v>11.243869748141304</v>
      </c>
      <c r="AB2160" s="395">
        <v>2.4865110339473642</v>
      </c>
      <c r="AC2160" s="395">
        <v>-33.639737687580123</v>
      </c>
      <c r="AD2160" s="395">
        <v>8.4451387612571232</v>
      </c>
      <c r="AE2160" s="395">
        <v>8.3964659475689984</v>
      </c>
      <c r="AF2160" s="395">
        <v>16</v>
      </c>
      <c r="AG2160" s="395">
        <v>0</v>
      </c>
      <c r="AH2160" s="395">
        <v>0</v>
      </c>
      <c r="AI2160" s="395">
        <v>13</v>
      </c>
      <c r="AJ2160" s="395">
        <v>131</v>
      </c>
      <c r="AK2160" s="395">
        <v>4</v>
      </c>
      <c r="AL2160" s="395">
        <v>15</v>
      </c>
      <c r="AM2160" s="395">
        <v>0</v>
      </c>
      <c r="AN2160" s="395">
        <v>9</v>
      </c>
      <c r="AO2160" s="395">
        <v>4</v>
      </c>
      <c r="AP2160" s="395">
        <v>8</v>
      </c>
    </row>
    <row r="2161" spans="1:42">
      <c r="A2161" s="395">
        <v>16</v>
      </c>
      <c r="B2161" s="395">
        <v>354</v>
      </c>
      <c r="C2161" s="395">
        <v>2023</v>
      </c>
      <c r="D2161" s="395">
        <v>6</v>
      </c>
      <c r="E2161" s="395">
        <v>99</v>
      </c>
      <c r="F2161" s="395">
        <v>99</v>
      </c>
      <c r="G2161" s="395">
        <v>99</v>
      </c>
      <c r="H2161" s="395">
        <v>99</v>
      </c>
      <c r="I2161" s="395">
        <v>99</v>
      </c>
      <c r="J2161" s="395">
        <v>155</v>
      </c>
      <c r="K2161" s="395">
        <v>999</v>
      </c>
      <c r="L2161" s="395"/>
      <c r="M2161" s="395">
        <v>99</v>
      </c>
      <c r="N2161" s="395">
        <v>99</v>
      </c>
      <c r="O2161" s="395">
        <v>99</v>
      </c>
      <c r="P2161" s="395">
        <v>99</v>
      </c>
      <c r="Q2161" s="395">
        <v>12</v>
      </c>
      <c r="R2161" s="395">
        <v>851</v>
      </c>
      <c r="S2161" s="395">
        <v>848</v>
      </c>
      <c r="T2161" s="395">
        <v>4.2773207990599289</v>
      </c>
      <c r="U2161" s="395">
        <v>60.674528301886802</v>
      </c>
      <c r="V2161" s="395">
        <v>87.654208998548583</v>
      </c>
      <c r="W2161" s="395">
        <v>80.800000000000011</v>
      </c>
      <c r="X2161" s="395">
        <v>0</v>
      </c>
      <c r="Y2161" s="395">
        <v>0</v>
      </c>
      <c r="Z2161" s="395">
        <v>0</v>
      </c>
      <c r="AA2161" s="395">
        <v>9.6193692179342793</v>
      </c>
      <c r="AB2161" s="395">
        <v>2.5730299780738299</v>
      </c>
      <c r="AC2161" s="395">
        <v>-47.035596083680623</v>
      </c>
      <c r="AD2161" s="395">
        <v>7.8202536298474543</v>
      </c>
      <c r="AE2161" s="395">
        <v>7.758953182705878</v>
      </c>
      <c r="AF2161" s="395">
        <v>4</v>
      </c>
      <c r="AG2161" s="395">
        <v>0</v>
      </c>
      <c r="AH2161" s="395">
        <v>0</v>
      </c>
      <c r="AI2161" s="395">
        <v>4</v>
      </c>
      <c r="AJ2161" s="395">
        <v>104</v>
      </c>
      <c r="AK2161" s="395">
        <v>13</v>
      </c>
      <c r="AL2161" s="395">
        <v>17</v>
      </c>
      <c r="AM2161" s="395">
        <v>0</v>
      </c>
      <c r="AN2161" s="395">
        <v>7</v>
      </c>
      <c r="AO2161" s="395">
        <v>11</v>
      </c>
      <c r="AP2161" s="395">
        <v>9</v>
      </c>
    </row>
    <row r="2162" spans="1:42">
      <c r="A2162" s="395">
        <v>16</v>
      </c>
      <c r="B2162" s="395">
        <v>355</v>
      </c>
      <c r="C2162" s="395">
        <v>2023</v>
      </c>
      <c r="D2162" s="395">
        <v>7</v>
      </c>
      <c r="E2162" s="395">
        <v>99</v>
      </c>
      <c r="F2162" s="395">
        <v>99</v>
      </c>
      <c r="G2162" s="395">
        <v>99</v>
      </c>
      <c r="H2162" s="395">
        <v>99</v>
      </c>
      <c r="I2162" s="395">
        <v>99</v>
      </c>
      <c r="J2162" s="395">
        <v>155</v>
      </c>
      <c r="K2162" s="395">
        <v>999</v>
      </c>
      <c r="L2162" s="395"/>
      <c r="M2162" s="395">
        <v>99</v>
      </c>
      <c r="N2162" s="395">
        <v>99</v>
      </c>
      <c r="O2162" s="395">
        <v>99</v>
      </c>
      <c r="P2162" s="395">
        <v>99</v>
      </c>
      <c r="Q2162" s="395">
        <v>11</v>
      </c>
      <c r="R2162" s="395">
        <v>986</v>
      </c>
      <c r="S2162" s="395">
        <v>983</v>
      </c>
      <c r="T2162" s="395">
        <v>5.4279918864097354</v>
      </c>
      <c r="U2162" s="395">
        <v>59.930824008138352</v>
      </c>
      <c r="V2162" s="395">
        <v>88.057651803299692</v>
      </c>
      <c r="W2162" s="395">
        <v>81.196744659206502</v>
      </c>
      <c r="X2162" s="395">
        <v>0</v>
      </c>
      <c r="Y2162" s="395">
        <v>0</v>
      </c>
      <c r="Z2162" s="395">
        <v>0</v>
      </c>
      <c r="AA2162" s="395">
        <v>11.134637496110804</v>
      </c>
      <c r="AB2162" s="395">
        <v>2.62186130380532</v>
      </c>
      <c r="AC2162" s="395">
        <v>-52.118773278102175</v>
      </c>
      <c r="AD2162" s="395">
        <v>9.0608344054401755</v>
      </c>
      <c r="AE2162" s="395">
        <v>9.0383270889589475</v>
      </c>
      <c r="AF2162" s="395">
        <v>5</v>
      </c>
      <c r="AG2162" s="395">
        <v>0</v>
      </c>
      <c r="AH2162" s="395">
        <v>0</v>
      </c>
      <c r="AI2162" s="395">
        <v>2</v>
      </c>
      <c r="AJ2162" s="395">
        <v>144</v>
      </c>
      <c r="AK2162" s="395">
        <v>7</v>
      </c>
      <c r="AL2162" s="395">
        <v>52</v>
      </c>
      <c r="AM2162" s="395">
        <v>0</v>
      </c>
      <c r="AN2162" s="395">
        <v>10</v>
      </c>
      <c r="AO2162" s="395">
        <v>4</v>
      </c>
      <c r="AP2162" s="395">
        <v>8</v>
      </c>
    </row>
    <row r="2163" spans="1:42">
      <c r="A2163" s="395">
        <v>16</v>
      </c>
      <c r="B2163" s="395">
        <v>356</v>
      </c>
      <c r="C2163" s="395">
        <v>2023</v>
      </c>
      <c r="D2163" s="395">
        <v>8</v>
      </c>
      <c r="E2163" s="395">
        <v>99</v>
      </c>
      <c r="F2163" s="395">
        <v>99</v>
      </c>
      <c r="G2163" s="395">
        <v>99</v>
      </c>
      <c r="H2163" s="395">
        <v>99</v>
      </c>
      <c r="I2163" s="395">
        <v>99</v>
      </c>
      <c r="J2163" s="395">
        <v>155</v>
      </c>
      <c r="K2163" s="395">
        <v>999</v>
      </c>
      <c r="L2163" s="395"/>
      <c r="M2163" s="395">
        <v>99</v>
      </c>
      <c r="N2163" s="395">
        <v>99</v>
      </c>
      <c r="O2163" s="395">
        <v>99</v>
      </c>
      <c r="P2163" s="395">
        <v>99</v>
      </c>
      <c r="Q2163" s="395">
        <v>21</v>
      </c>
      <c r="R2163" s="395">
        <v>1376</v>
      </c>
      <c r="S2163" s="395">
        <v>1367</v>
      </c>
      <c r="T2163" s="395">
        <v>5.7739825581395312</v>
      </c>
      <c r="U2163" s="395">
        <v>59.836137527432335</v>
      </c>
      <c r="V2163" s="395">
        <v>88.362508628949982</v>
      </c>
      <c r="W2163" s="395">
        <v>81.252962692026358</v>
      </c>
      <c r="X2163" s="395">
        <v>0</v>
      </c>
      <c r="Y2163" s="395">
        <v>0</v>
      </c>
      <c r="Z2163" s="395">
        <v>0</v>
      </c>
      <c r="AA2163" s="395">
        <v>10.875219830656562</v>
      </c>
      <c r="AB2163" s="395">
        <v>2.5139398931755967</v>
      </c>
      <c r="AC2163" s="395">
        <v>-36.239337443856925</v>
      </c>
      <c r="AD2163" s="395">
        <v>12.64473442381915</v>
      </c>
      <c r="AE2163" s="395">
        <v>12.577769695031597</v>
      </c>
      <c r="AF2163" s="395">
        <v>28</v>
      </c>
      <c r="AG2163" s="395">
        <v>0</v>
      </c>
      <c r="AH2163" s="395">
        <v>0</v>
      </c>
      <c r="AI2163" s="395">
        <v>3</v>
      </c>
      <c r="AJ2163" s="395">
        <v>183</v>
      </c>
      <c r="AK2163" s="395">
        <v>17</v>
      </c>
      <c r="AL2163" s="395">
        <v>59</v>
      </c>
      <c r="AM2163" s="395">
        <v>0</v>
      </c>
      <c r="AN2163" s="395">
        <v>14</v>
      </c>
      <c r="AO2163" s="395">
        <v>5</v>
      </c>
      <c r="AP2163" s="395">
        <v>9</v>
      </c>
    </row>
    <row r="2164" spans="1:42">
      <c r="A2164" s="395">
        <v>16</v>
      </c>
      <c r="B2164" s="395">
        <v>357</v>
      </c>
      <c r="C2164" s="395">
        <v>2023</v>
      </c>
      <c r="D2164" s="395">
        <v>9</v>
      </c>
      <c r="E2164" s="395">
        <v>99</v>
      </c>
      <c r="F2164" s="395">
        <v>99</v>
      </c>
      <c r="G2164" s="395">
        <v>99</v>
      </c>
      <c r="H2164" s="395">
        <v>99</v>
      </c>
      <c r="I2164" s="395">
        <v>99</v>
      </c>
      <c r="J2164" s="395">
        <v>155</v>
      </c>
      <c r="K2164" s="395">
        <v>999</v>
      </c>
      <c r="L2164" s="395"/>
      <c r="M2164" s="395">
        <v>99</v>
      </c>
      <c r="N2164" s="395">
        <v>99</v>
      </c>
      <c r="O2164" s="395">
        <v>99</v>
      </c>
      <c r="P2164" s="395">
        <v>99</v>
      </c>
      <c r="Q2164" s="395">
        <v>18</v>
      </c>
      <c r="R2164" s="395">
        <v>394</v>
      </c>
      <c r="S2164" s="395">
        <v>394</v>
      </c>
      <c r="T2164" s="395">
        <v>6.6192893401015249</v>
      </c>
      <c r="U2164" s="395">
        <v>59.345177664974607</v>
      </c>
      <c r="V2164" s="395">
        <v>89.854590251387265</v>
      </c>
      <c r="W2164" s="395">
        <v>82.935786802030478</v>
      </c>
      <c r="X2164" s="395">
        <v>0</v>
      </c>
      <c r="Y2164" s="395">
        <v>0</v>
      </c>
      <c r="Z2164" s="395">
        <v>0</v>
      </c>
      <c r="AA2164" s="395">
        <v>11.48782907109636</v>
      </c>
      <c r="AB2164" s="395">
        <v>2.8253097568660159</v>
      </c>
      <c r="AC2164" s="395">
        <v>-32.234825730974762</v>
      </c>
      <c r="AD2164" s="395">
        <v>3.6206579672854247</v>
      </c>
      <c r="AE2164" s="395">
        <v>3.7002759180793054</v>
      </c>
      <c r="AF2164" s="395">
        <v>3</v>
      </c>
      <c r="AG2164" s="395">
        <v>0</v>
      </c>
      <c r="AH2164" s="395">
        <v>0</v>
      </c>
      <c r="AI2164" s="395">
        <v>1</v>
      </c>
      <c r="AJ2164" s="395">
        <v>9</v>
      </c>
      <c r="AK2164" s="395">
        <v>2</v>
      </c>
      <c r="AL2164" s="395">
        <v>56</v>
      </c>
      <c r="AM2164" s="395">
        <v>0</v>
      </c>
      <c r="AN2164" s="395">
        <v>9</v>
      </c>
      <c r="AO2164" s="395">
        <v>3</v>
      </c>
      <c r="AP2164" s="395">
        <v>7</v>
      </c>
    </row>
    <row r="2165" spans="1:42">
      <c r="A2165" s="395">
        <v>16</v>
      </c>
      <c r="B2165" s="395">
        <v>358</v>
      </c>
      <c r="C2165" s="395">
        <v>2023</v>
      </c>
      <c r="D2165" s="395">
        <v>10</v>
      </c>
      <c r="E2165" s="395">
        <v>99</v>
      </c>
      <c r="F2165" s="395">
        <v>99</v>
      </c>
      <c r="G2165" s="395">
        <v>99</v>
      </c>
      <c r="H2165" s="395">
        <v>99</v>
      </c>
      <c r="I2165" s="395">
        <v>99</v>
      </c>
      <c r="J2165" s="395">
        <v>155</v>
      </c>
      <c r="K2165" s="395">
        <v>999</v>
      </c>
      <c r="L2165" s="395"/>
      <c r="M2165" s="395">
        <v>99</v>
      </c>
      <c r="N2165" s="395">
        <v>99</v>
      </c>
      <c r="O2165" s="395">
        <v>99</v>
      </c>
      <c r="P2165" s="395">
        <v>99</v>
      </c>
      <c r="Q2165" s="395">
        <v>22</v>
      </c>
      <c r="R2165" s="395">
        <v>1442</v>
      </c>
      <c r="S2165" s="395">
        <v>1435</v>
      </c>
      <c r="T2165" s="395">
        <v>6.3543689320388328</v>
      </c>
      <c r="U2165" s="395">
        <v>59.370731707317077</v>
      </c>
      <c r="V2165" s="395">
        <v>89.780106530364066</v>
      </c>
      <c r="W2165" s="395">
        <v>82.539999999999978</v>
      </c>
      <c r="X2165" s="395">
        <v>0</v>
      </c>
      <c r="Y2165" s="395">
        <v>0</v>
      </c>
      <c r="Z2165" s="395">
        <v>0</v>
      </c>
      <c r="AA2165" s="395">
        <v>11.846237409682177</v>
      </c>
      <c r="AB2165" s="395">
        <v>2.6787030420061466</v>
      </c>
      <c r="AC2165" s="395">
        <v>-37.712578846643801</v>
      </c>
      <c r="AD2165" s="395">
        <v>13.25124058077559</v>
      </c>
      <c r="AE2165" s="395">
        <v>13.412578720902392</v>
      </c>
      <c r="AF2165" s="395">
        <v>18</v>
      </c>
      <c r="AG2165" s="395">
        <v>0</v>
      </c>
      <c r="AH2165" s="395">
        <v>0</v>
      </c>
      <c r="AI2165" s="395">
        <v>7</v>
      </c>
      <c r="AJ2165" s="395">
        <v>143</v>
      </c>
      <c r="AK2165" s="395">
        <v>27</v>
      </c>
      <c r="AL2165" s="395">
        <v>62</v>
      </c>
      <c r="AM2165" s="395">
        <v>0</v>
      </c>
      <c r="AN2165" s="395">
        <v>17</v>
      </c>
      <c r="AO2165" s="395">
        <v>5</v>
      </c>
      <c r="AP2165" s="395">
        <v>9</v>
      </c>
    </row>
    <row r="2166" spans="1:42">
      <c r="A2166" s="395">
        <v>16</v>
      </c>
      <c r="B2166" s="395">
        <v>359</v>
      </c>
      <c r="C2166" s="395">
        <v>2023</v>
      </c>
      <c r="D2166" s="395">
        <v>11</v>
      </c>
      <c r="E2166" s="395">
        <v>99</v>
      </c>
      <c r="F2166" s="395">
        <v>99</v>
      </c>
      <c r="G2166" s="395">
        <v>99</v>
      </c>
      <c r="H2166" s="395">
        <v>99</v>
      </c>
      <c r="I2166" s="395">
        <v>99</v>
      </c>
      <c r="J2166" s="395">
        <v>155</v>
      </c>
      <c r="K2166" s="395">
        <v>999</v>
      </c>
      <c r="L2166" s="395"/>
      <c r="M2166" s="395">
        <v>99</v>
      </c>
      <c r="N2166" s="395">
        <v>99</v>
      </c>
      <c r="O2166" s="395">
        <v>99</v>
      </c>
      <c r="P2166" s="395">
        <v>99</v>
      </c>
      <c r="Q2166" s="395">
        <v>13</v>
      </c>
      <c r="R2166" s="395">
        <v>896</v>
      </c>
      <c r="S2166" s="395">
        <v>895</v>
      </c>
      <c r="T2166" s="395">
        <v>4.8928571428571441</v>
      </c>
      <c r="U2166" s="395">
        <v>60.138547486033509</v>
      </c>
      <c r="V2166" s="395">
        <v>88.494767487607177</v>
      </c>
      <c r="W2166" s="395">
        <v>81.641899441340726</v>
      </c>
      <c r="X2166" s="395">
        <v>0</v>
      </c>
      <c r="Y2166" s="395">
        <v>0</v>
      </c>
      <c r="Z2166" s="395">
        <v>0</v>
      </c>
      <c r="AA2166" s="395">
        <v>10.330868144332818</v>
      </c>
      <c r="AB2166" s="395">
        <v>2.3015224768470977</v>
      </c>
      <c r="AC2166" s="395">
        <v>-28.469207670671477</v>
      </c>
      <c r="AD2166" s="395">
        <v>8.233780555045028</v>
      </c>
      <c r="AE2166" s="395">
        <v>8.2743150684155857</v>
      </c>
      <c r="AF2166" s="395">
        <v>18</v>
      </c>
      <c r="AG2166" s="395">
        <v>0</v>
      </c>
      <c r="AH2166" s="395">
        <v>0</v>
      </c>
      <c r="AI2166" s="395">
        <v>0</v>
      </c>
      <c r="AJ2166" s="395">
        <v>85</v>
      </c>
      <c r="AK2166" s="395">
        <v>13</v>
      </c>
      <c r="AL2166" s="395">
        <v>96</v>
      </c>
      <c r="AM2166" s="395">
        <v>2</v>
      </c>
      <c r="AN2166" s="395">
        <v>25</v>
      </c>
      <c r="AO2166" s="395">
        <v>0</v>
      </c>
      <c r="AP2166" s="395">
        <v>7</v>
      </c>
    </row>
    <row r="2167" spans="1:42">
      <c r="A2167" s="395">
        <v>16</v>
      </c>
      <c r="B2167" s="395">
        <v>360</v>
      </c>
      <c r="C2167" s="395">
        <v>2023</v>
      </c>
      <c r="D2167" s="395">
        <v>12</v>
      </c>
      <c r="E2167" s="395">
        <v>99</v>
      </c>
      <c r="F2167" s="395">
        <v>99</v>
      </c>
      <c r="G2167" s="395">
        <v>99</v>
      </c>
      <c r="H2167" s="395">
        <v>99</v>
      </c>
      <c r="I2167" s="395">
        <v>99</v>
      </c>
      <c r="J2167" s="395">
        <v>155</v>
      </c>
      <c r="K2167" s="395">
        <v>999</v>
      </c>
      <c r="L2167" s="395"/>
      <c r="M2167" s="395">
        <v>99</v>
      </c>
      <c r="N2167" s="395">
        <v>99</v>
      </c>
      <c r="O2167" s="395">
        <v>99</v>
      </c>
      <c r="P2167" s="395">
        <v>99</v>
      </c>
      <c r="Q2167" s="395">
        <v>9</v>
      </c>
      <c r="R2167" s="395">
        <v>787</v>
      </c>
      <c r="S2167" s="395">
        <v>784</v>
      </c>
      <c r="T2167" s="395">
        <v>4.0660736975857672</v>
      </c>
      <c r="U2167" s="395">
        <v>60.766581632653057</v>
      </c>
      <c r="V2167" s="395">
        <v>85.547902801423916</v>
      </c>
      <c r="W2167" s="395">
        <v>78.758035714285754</v>
      </c>
      <c r="X2167" s="395">
        <v>0</v>
      </c>
      <c r="Y2167" s="395">
        <v>0</v>
      </c>
      <c r="Z2167" s="395">
        <v>0</v>
      </c>
      <c r="AA2167" s="395">
        <v>12.314116327917947</v>
      </c>
      <c r="AB2167" s="395">
        <v>2.6640761212979736</v>
      </c>
      <c r="AC2167" s="395">
        <v>-59.733503268344421</v>
      </c>
      <c r="AD2167" s="395">
        <v>7.2321264473442399</v>
      </c>
      <c r="AE2167" s="395">
        <v>6.9920875400667857</v>
      </c>
      <c r="AF2167" s="395">
        <v>7</v>
      </c>
      <c r="AG2167" s="395">
        <v>0</v>
      </c>
      <c r="AH2167" s="395">
        <v>0</v>
      </c>
      <c r="AI2167" s="395">
        <v>0</v>
      </c>
      <c r="AJ2167" s="395">
        <v>109</v>
      </c>
      <c r="AK2167" s="395">
        <v>10</v>
      </c>
      <c r="AL2167" s="395">
        <v>5</v>
      </c>
      <c r="AM2167" s="395">
        <v>0</v>
      </c>
      <c r="AN2167" s="395">
        <v>17</v>
      </c>
      <c r="AO2167" s="395">
        <v>4</v>
      </c>
      <c r="AP2167" s="395">
        <v>8</v>
      </c>
    </row>
    <row r="2168" spans="1:42">
      <c r="A2168" s="395">
        <v>16</v>
      </c>
      <c r="B2168" s="395">
        <v>361</v>
      </c>
      <c r="C2168" s="395">
        <v>2023</v>
      </c>
      <c r="D2168" s="395">
        <v>1</v>
      </c>
      <c r="E2168" s="395">
        <v>99</v>
      </c>
      <c r="F2168" s="395">
        <v>99</v>
      </c>
      <c r="G2168" s="395">
        <v>99</v>
      </c>
      <c r="H2168" s="395">
        <v>99</v>
      </c>
      <c r="I2168" s="395">
        <v>99</v>
      </c>
      <c r="J2168" s="395">
        <v>160</v>
      </c>
      <c r="K2168" s="395">
        <v>999</v>
      </c>
      <c r="L2168" s="395"/>
      <c r="M2168" s="395">
        <v>99</v>
      </c>
      <c r="N2168" s="395">
        <v>99</v>
      </c>
      <c r="O2168" s="395">
        <v>99</v>
      </c>
      <c r="P2168" s="395">
        <v>99</v>
      </c>
      <c r="Q2168" s="395">
        <v>73</v>
      </c>
      <c r="R2168" s="395">
        <v>11905</v>
      </c>
      <c r="S2168" s="395">
        <v>11879</v>
      </c>
      <c r="T2168" s="395">
        <v>4.4839143217135655</v>
      </c>
      <c r="U2168" s="395">
        <v>60.51864635070293</v>
      </c>
      <c r="V2168" s="395">
        <v>95.333498657508486</v>
      </c>
      <c r="W2168" s="395">
        <v>87.852032999410866</v>
      </c>
      <c r="X2168" s="395">
        <v>1.2263754724905502</v>
      </c>
      <c r="Y2168" s="395">
        <v>2.4527509449811005</v>
      </c>
      <c r="Z2168" s="395">
        <v>0</v>
      </c>
      <c r="AA2168" s="395">
        <v>9.5142569322943444</v>
      </c>
      <c r="AB2168" s="395">
        <v>2.7441574027880478</v>
      </c>
      <c r="AC2168" s="395">
        <v>-32.954106141325305</v>
      </c>
      <c r="AD2168" s="395">
        <v>9.0925060336663286</v>
      </c>
      <c r="AE2168" s="395">
        <v>9.3876022259896779</v>
      </c>
      <c r="AF2168" s="395">
        <v>273</v>
      </c>
      <c r="AG2168" s="395">
        <v>0</v>
      </c>
      <c r="AH2168" s="395">
        <v>0</v>
      </c>
      <c r="AI2168" s="395">
        <v>90</v>
      </c>
      <c r="AJ2168" s="395">
        <v>715</v>
      </c>
      <c r="AK2168" s="395">
        <v>142</v>
      </c>
      <c r="AL2168" s="395">
        <v>471</v>
      </c>
      <c r="AM2168" s="395">
        <v>0</v>
      </c>
      <c r="AN2168" s="395">
        <v>444</v>
      </c>
      <c r="AO2168" s="395">
        <v>157</v>
      </c>
      <c r="AP2168" s="395">
        <v>40</v>
      </c>
    </row>
    <row r="2169" spans="1:42">
      <c r="A2169" s="395">
        <v>16</v>
      </c>
      <c r="B2169" s="395">
        <v>362</v>
      </c>
      <c r="C2169" s="395">
        <v>2023</v>
      </c>
      <c r="D2169" s="395">
        <v>2</v>
      </c>
      <c r="E2169" s="395">
        <v>99</v>
      </c>
      <c r="F2169" s="395">
        <v>99</v>
      </c>
      <c r="G2169" s="395">
        <v>99</v>
      </c>
      <c r="H2169" s="395">
        <v>99</v>
      </c>
      <c r="I2169" s="395">
        <v>99</v>
      </c>
      <c r="J2169" s="395">
        <v>160</v>
      </c>
      <c r="K2169" s="395">
        <v>999</v>
      </c>
      <c r="L2169" s="395"/>
      <c r="M2169" s="395">
        <v>99</v>
      </c>
      <c r="N2169" s="395">
        <v>99</v>
      </c>
      <c r="O2169" s="395">
        <v>99</v>
      </c>
      <c r="P2169" s="395">
        <v>99</v>
      </c>
      <c r="Q2169" s="395">
        <v>71</v>
      </c>
      <c r="R2169" s="395">
        <v>9151</v>
      </c>
      <c r="S2169" s="395">
        <v>9088</v>
      </c>
      <c r="T2169" s="395">
        <v>3.9061304775434382</v>
      </c>
      <c r="U2169" s="395">
        <v>60.769696302816911</v>
      </c>
      <c r="V2169" s="395">
        <v>93.841354260448938</v>
      </c>
      <c r="W2169" s="395">
        <v>86.304808538732814</v>
      </c>
      <c r="X2169" s="395">
        <v>0.3059774887990383</v>
      </c>
      <c r="Y2169" s="395">
        <v>0.6119549775980766</v>
      </c>
      <c r="Z2169" s="395">
        <v>0</v>
      </c>
      <c r="AA2169" s="395">
        <v>9.0727087950417609</v>
      </c>
      <c r="AB2169" s="395">
        <v>2.7100364121079119</v>
      </c>
      <c r="AC2169" s="395">
        <v>-27.206904333894457</v>
      </c>
      <c r="AD2169" s="395">
        <v>6.9891241255002603</v>
      </c>
      <c r="AE2169" s="395">
        <v>7.0554755746448015</v>
      </c>
      <c r="AF2169" s="395">
        <v>179</v>
      </c>
      <c r="AG2169" s="395">
        <v>0</v>
      </c>
      <c r="AH2169" s="395">
        <v>0</v>
      </c>
      <c r="AI2169" s="395">
        <v>94</v>
      </c>
      <c r="AJ2169" s="395">
        <v>481</v>
      </c>
      <c r="AK2169" s="395">
        <v>200</v>
      </c>
      <c r="AL2169" s="395">
        <v>589</v>
      </c>
      <c r="AM2169" s="395">
        <v>0</v>
      </c>
      <c r="AN2169" s="395">
        <v>294</v>
      </c>
      <c r="AO2169" s="395">
        <v>130</v>
      </c>
      <c r="AP2169" s="395">
        <v>38</v>
      </c>
    </row>
    <row r="2170" spans="1:42">
      <c r="A2170" s="395">
        <v>16</v>
      </c>
      <c r="B2170" s="395">
        <v>363</v>
      </c>
      <c r="C2170" s="395">
        <v>2023</v>
      </c>
      <c r="D2170" s="395">
        <v>3</v>
      </c>
      <c r="E2170" s="395">
        <v>99</v>
      </c>
      <c r="F2170" s="395">
        <v>99</v>
      </c>
      <c r="G2170" s="395">
        <v>99</v>
      </c>
      <c r="H2170" s="395">
        <v>99</v>
      </c>
      <c r="I2170" s="395">
        <v>99</v>
      </c>
      <c r="J2170" s="395">
        <v>160</v>
      </c>
      <c r="K2170" s="395">
        <v>999</v>
      </c>
      <c r="L2170" s="395"/>
      <c r="M2170" s="395">
        <v>99</v>
      </c>
      <c r="N2170" s="395">
        <v>99</v>
      </c>
      <c r="O2170" s="395">
        <v>99</v>
      </c>
      <c r="P2170" s="395">
        <v>99</v>
      </c>
      <c r="Q2170" s="395">
        <v>74</v>
      </c>
      <c r="R2170" s="395">
        <v>11392</v>
      </c>
      <c r="S2170" s="395">
        <v>11353</v>
      </c>
      <c r="T2170" s="395">
        <v>3.7708040730337089</v>
      </c>
      <c r="U2170" s="395">
        <v>60.824011274552973</v>
      </c>
      <c r="V2170" s="395">
        <v>92.580700172414382</v>
      </c>
      <c r="W2170" s="395">
        <v>85.222549105963026</v>
      </c>
      <c r="X2170" s="395">
        <v>1.6766151685393254</v>
      </c>
      <c r="Y2170" s="395">
        <v>3.3532303370786507</v>
      </c>
      <c r="Z2170" s="395">
        <v>0</v>
      </c>
      <c r="AA2170" s="395">
        <v>9.5712799066419514</v>
      </c>
      <c r="AB2170" s="395">
        <v>2.8476135432048526</v>
      </c>
      <c r="AC2170" s="395">
        <v>-27.616581165068439</v>
      </c>
      <c r="AD2170" s="395">
        <v>8.7006995997922587</v>
      </c>
      <c r="AE2170" s="395">
        <v>8.7033838742462706</v>
      </c>
      <c r="AF2170" s="395">
        <v>258</v>
      </c>
      <c r="AG2170" s="395">
        <v>0</v>
      </c>
      <c r="AH2170" s="395">
        <v>0</v>
      </c>
      <c r="AI2170" s="395">
        <v>82</v>
      </c>
      <c r="AJ2170" s="395">
        <v>558</v>
      </c>
      <c r="AK2170" s="395">
        <v>177</v>
      </c>
      <c r="AL2170" s="395">
        <v>618</v>
      </c>
      <c r="AM2170" s="395">
        <v>0</v>
      </c>
      <c r="AN2170" s="395">
        <v>343</v>
      </c>
      <c r="AO2170" s="395">
        <v>192</v>
      </c>
      <c r="AP2170" s="395">
        <v>39</v>
      </c>
    </row>
    <row r="2171" spans="1:42">
      <c r="A2171" s="395">
        <v>16</v>
      </c>
      <c r="B2171" s="395">
        <v>364</v>
      </c>
      <c r="C2171" s="395">
        <v>2023</v>
      </c>
      <c r="D2171" s="395">
        <v>4</v>
      </c>
      <c r="E2171" s="395">
        <v>99</v>
      </c>
      <c r="F2171" s="395">
        <v>99</v>
      </c>
      <c r="G2171" s="395">
        <v>99</v>
      </c>
      <c r="H2171" s="395">
        <v>99</v>
      </c>
      <c r="I2171" s="395">
        <v>99</v>
      </c>
      <c r="J2171" s="395">
        <v>160</v>
      </c>
      <c r="K2171" s="395">
        <v>999</v>
      </c>
      <c r="L2171" s="395"/>
      <c r="M2171" s="395">
        <v>99</v>
      </c>
      <c r="N2171" s="395">
        <v>99</v>
      </c>
      <c r="O2171" s="395">
        <v>99</v>
      </c>
      <c r="P2171" s="395">
        <v>99</v>
      </c>
      <c r="Q2171" s="395">
        <v>74</v>
      </c>
      <c r="R2171" s="395">
        <v>9861</v>
      </c>
      <c r="S2171" s="395">
        <v>9823</v>
      </c>
      <c r="T2171" s="395">
        <v>4.6318831761484622</v>
      </c>
      <c r="U2171" s="395">
        <v>60.377074213580393</v>
      </c>
      <c r="V2171" s="395">
        <v>95.024710948247673</v>
      </c>
      <c r="W2171" s="395">
        <v>87.562221317316613</v>
      </c>
      <c r="X2171" s="395">
        <v>0.11155055268228375</v>
      </c>
      <c r="Y2171" s="395">
        <v>0.22310110536456751</v>
      </c>
      <c r="Z2171" s="395">
        <v>0</v>
      </c>
      <c r="AA2171" s="395">
        <v>8.8507714339581103</v>
      </c>
      <c r="AB2171" s="395">
        <v>2.8857105486075945</v>
      </c>
      <c r="AC2171" s="395">
        <v>-32.400040884050249</v>
      </c>
      <c r="AD2171" s="395">
        <v>7.5313903400238322</v>
      </c>
      <c r="AE2171" s="395">
        <v>7.7372012866939519</v>
      </c>
      <c r="AF2171" s="395">
        <v>163</v>
      </c>
      <c r="AG2171" s="395">
        <v>0</v>
      </c>
      <c r="AH2171" s="395">
        <v>0</v>
      </c>
      <c r="AI2171" s="395">
        <v>72</v>
      </c>
      <c r="AJ2171" s="395">
        <v>509</v>
      </c>
      <c r="AK2171" s="395">
        <v>191</v>
      </c>
      <c r="AL2171" s="395">
        <v>268</v>
      </c>
      <c r="AM2171" s="395">
        <v>0</v>
      </c>
      <c r="AN2171" s="395">
        <v>224</v>
      </c>
      <c r="AO2171" s="395">
        <v>97</v>
      </c>
      <c r="AP2171" s="395">
        <v>40</v>
      </c>
    </row>
    <row r="2172" spans="1:42">
      <c r="A2172" s="395">
        <v>16</v>
      </c>
      <c r="B2172" s="395">
        <v>365</v>
      </c>
      <c r="C2172" s="395">
        <v>2023</v>
      </c>
      <c r="D2172" s="395">
        <v>5</v>
      </c>
      <c r="E2172" s="395">
        <v>99</v>
      </c>
      <c r="F2172" s="395">
        <v>99</v>
      </c>
      <c r="G2172" s="395">
        <v>99</v>
      </c>
      <c r="H2172" s="395">
        <v>99</v>
      </c>
      <c r="I2172" s="395">
        <v>99</v>
      </c>
      <c r="J2172" s="395">
        <v>160</v>
      </c>
      <c r="K2172" s="395">
        <v>999</v>
      </c>
      <c r="L2172" s="395"/>
      <c r="M2172" s="395">
        <v>99</v>
      </c>
      <c r="N2172" s="395">
        <v>99</v>
      </c>
      <c r="O2172" s="395">
        <v>99</v>
      </c>
      <c r="P2172" s="395">
        <v>99</v>
      </c>
      <c r="Q2172" s="395">
        <v>79</v>
      </c>
      <c r="R2172" s="395">
        <v>11908</v>
      </c>
      <c r="S2172" s="395">
        <v>11866</v>
      </c>
      <c r="T2172" s="395">
        <v>4.458599261001007</v>
      </c>
      <c r="U2172" s="395">
        <v>60.578712287207146</v>
      </c>
      <c r="V2172" s="395">
        <v>94.130046260526726</v>
      </c>
      <c r="W2172" s="395">
        <v>86.691252317546002</v>
      </c>
      <c r="X2172" s="395">
        <v>0.8649647295935502</v>
      </c>
      <c r="Y2172" s="395">
        <v>1.7299294591871004</v>
      </c>
      <c r="Z2172" s="395">
        <v>0</v>
      </c>
      <c r="AA2172" s="395">
        <v>8.3099017776122857</v>
      </c>
      <c r="AB2172" s="395">
        <v>2.909486027379252</v>
      </c>
      <c r="AC2172" s="395">
        <v>-28.140097323663351</v>
      </c>
      <c r="AD2172" s="395">
        <v>9.0947972993614972</v>
      </c>
      <c r="AE2172" s="395">
        <v>9.2534269664633992</v>
      </c>
      <c r="AF2172" s="395">
        <v>366</v>
      </c>
      <c r="AG2172" s="395">
        <v>0</v>
      </c>
      <c r="AH2172" s="395">
        <v>0</v>
      </c>
      <c r="AI2172" s="395">
        <v>109</v>
      </c>
      <c r="AJ2172" s="395">
        <v>862</v>
      </c>
      <c r="AK2172" s="395">
        <v>193</v>
      </c>
      <c r="AL2172" s="395">
        <v>693</v>
      </c>
      <c r="AM2172" s="395">
        <v>0</v>
      </c>
      <c r="AN2172" s="395">
        <v>358</v>
      </c>
      <c r="AO2172" s="395">
        <v>184</v>
      </c>
      <c r="AP2172" s="395">
        <v>44</v>
      </c>
    </row>
    <row r="2173" spans="1:42">
      <c r="A2173" s="395">
        <v>16</v>
      </c>
      <c r="B2173" s="395">
        <v>366</v>
      </c>
      <c r="C2173" s="395">
        <v>2023</v>
      </c>
      <c r="D2173" s="395">
        <v>6</v>
      </c>
      <c r="E2173" s="395">
        <v>99</v>
      </c>
      <c r="F2173" s="395">
        <v>99</v>
      </c>
      <c r="G2173" s="395">
        <v>99</v>
      </c>
      <c r="H2173" s="395">
        <v>99</v>
      </c>
      <c r="I2173" s="395">
        <v>99</v>
      </c>
      <c r="J2173" s="395">
        <v>160</v>
      </c>
      <c r="K2173" s="395">
        <v>999</v>
      </c>
      <c r="L2173" s="395"/>
      <c r="M2173" s="395">
        <v>99</v>
      </c>
      <c r="N2173" s="395">
        <v>99</v>
      </c>
      <c r="O2173" s="395">
        <v>99</v>
      </c>
      <c r="P2173" s="395">
        <v>99</v>
      </c>
      <c r="Q2173" s="395">
        <v>72</v>
      </c>
      <c r="R2173" s="395">
        <v>10873</v>
      </c>
      <c r="S2173" s="395">
        <v>10835</v>
      </c>
      <c r="T2173" s="395">
        <v>4.0179343327508494</v>
      </c>
      <c r="U2173" s="395">
        <v>60.863959390862952</v>
      </c>
      <c r="V2173" s="395">
        <v>92.029851895441524</v>
      </c>
      <c r="W2173" s="395">
        <v>84.772330410706275</v>
      </c>
      <c r="X2173" s="395">
        <v>0.73576749747079939</v>
      </c>
      <c r="Y2173" s="395">
        <v>1.4715349949415988</v>
      </c>
      <c r="Z2173" s="395">
        <v>0</v>
      </c>
      <c r="AA2173" s="395">
        <v>9.222750429643936</v>
      </c>
      <c r="AB2173" s="395">
        <v>2.9322684179580807</v>
      </c>
      <c r="AC2173" s="395">
        <v>-32.26315352332049</v>
      </c>
      <c r="AD2173" s="395">
        <v>8.3043106345278481</v>
      </c>
      <c r="AE2173" s="395">
        <v>8.2623962423997384</v>
      </c>
      <c r="AF2173" s="395">
        <v>230</v>
      </c>
      <c r="AG2173" s="395">
        <v>0</v>
      </c>
      <c r="AH2173" s="395">
        <v>0</v>
      </c>
      <c r="AI2173" s="395">
        <v>174</v>
      </c>
      <c r="AJ2173" s="395">
        <v>759</v>
      </c>
      <c r="AK2173" s="395">
        <v>226</v>
      </c>
      <c r="AL2173" s="395">
        <v>824</v>
      </c>
      <c r="AM2173" s="395">
        <v>0</v>
      </c>
      <c r="AN2173" s="395">
        <v>328</v>
      </c>
      <c r="AO2173" s="395">
        <v>98</v>
      </c>
      <c r="AP2173" s="395">
        <v>40</v>
      </c>
    </row>
    <row r="2174" spans="1:42">
      <c r="A2174" s="395">
        <v>16</v>
      </c>
      <c r="B2174" s="395">
        <v>367</v>
      </c>
      <c r="C2174" s="395">
        <v>2023</v>
      </c>
      <c r="D2174" s="395">
        <v>7</v>
      </c>
      <c r="E2174" s="395">
        <v>99</v>
      </c>
      <c r="F2174" s="395">
        <v>99</v>
      </c>
      <c r="G2174" s="395">
        <v>99</v>
      </c>
      <c r="H2174" s="395">
        <v>99</v>
      </c>
      <c r="I2174" s="395">
        <v>99</v>
      </c>
      <c r="J2174" s="395">
        <v>160</v>
      </c>
      <c r="K2174" s="395">
        <v>999</v>
      </c>
      <c r="L2174" s="395"/>
      <c r="M2174" s="395">
        <v>99</v>
      </c>
      <c r="N2174" s="395">
        <v>99</v>
      </c>
      <c r="O2174" s="395">
        <v>99</v>
      </c>
      <c r="P2174" s="395">
        <v>99</v>
      </c>
      <c r="Q2174" s="395">
        <v>66</v>
      </c>
      <c r="R2174" s="395">
        <v>11046</v>
      </c>
      <c r="S2174" s="395">
        <v>10995</v>
      </c>
      <c r="T2174" s="395">
        <v>3.7040557667934086</v>
      </c>
      <c r="U2174" s="395">
        <v>60.94079126875851</v>
      </c>
      <c r="V2174" s="395">
        <v>91.001742641809415</v>
      </c>
      <c r="W2174" s="395">
        <v>83.766504774897726</v>
      </c>
      <c r="X2174" s="395">
        <v>0.38928118776027526</v>
      </c>
      <c r="Y2174" s="395">
        <v>0.77856237552055052</v>
      </c>
      <c r="Z2174" s="395">
        <v>0</v>
      </c>
      <c r="AA2174" s="395">
        <v>9.2554706646430169</v>
      </c>
      <c r="AB2174" s="395">
        <v>2.762156645262265</v>
      </c>
      <c r="AC2174" s="395">
        <v>-30.776823250332139</v>
      </c>
      <c r="AD2174" s="395">
        <v>8.4364402896159856</v>
      </c>
      <c r="AE2174" s="395">
        <v>8.2849255313456602</v>
      </c>
      <c r="AF2174" s="395">
        <v>158</v>
      </c>
      <c r="AG2174" s="395">
        <v>0</v>
      </c>
      <c r="AH2174" s="395">
        <v>0</v>
      </c>
      <c r="AI2174" s="395">
        <v>109</v>
      </c>
      <c r="AJ2174" s="395">
        <v>535</v>
      </c>
      <c r="AK2174" s="395">
        <v>222</v>
      </c>
      <c r="AL2174" s="395">
        <v>660</v>
      </c>
      <c r="AM2174" s="395">
        <v>0</v>
      </c>
      <c r="AN2174" s="395">
        <v>296</v>
      </c>
      <c r="AO2174" s="395">
        <v>51</v>
      </c>
      <c r="AP2174" s="395">
        <v>36</v>
      </c>
    </row>
    <row r="2175" spans="1:42">
      <c r="A2175" s="395">
        <v>16</v>
      </c>
      <c r="B2175" s="395">
        <v>368</v>
      </c>
      <c r="C2175" s="395">
        <v>2023</v>
      </c>
      <c r="D2175" s="395">
        <v>8</v>
      </c>
      <c r="E2175" s="395">
        <v>99</v>
      </c>
      <c r="F2175" s="395">
        <v>99</v>
      </c>
      <c r="G2175" s="395">
        <v>99</v>
      </c>
      <c r="H2175" s="395">
        <v>99</v>
      </c>
      <c r="I2175" s="395">
        <v>99</v>
      </c>
      <c r="J2175" s="395">
        <v>160</v>
      </c>
      <c r="K2175" s="395">
        <v>999</v>
      </c>
      <c r="L2175" s="395"/>
      <c r="M2175" s="395">
        <v>99</v>
      </c>
      <c r="N2175" s="395">
        <v>99</v>
      </c>
      <c r="O2175" s="395">
        <v>99</v>
      </c>
      <c r="P2175" s="395">
        <v>99</v>
      </c>
      <c r="Q2175" s="395">
        <v>84</v>
      </c>
      <c r="R2175" s="395">
        <v>11784</v>
      </c>
      <c r="S2175" s="395">
        <v>11714</v>
      </c>
      <c r="T2175" s="395">
        <v>4.4836218601493529</v>
      </c>
      <c r="U2175" s="395">
        <v>60.484377667747992</v>
      </c>
      <c r="V2175" s="395">
        <v>92.802262148560132</v>
      </c>
      <c r="W2175" s="395">
        <v>85.441804678162981</v>
      </c>
      <c r="X2175" s="395">
        <v>1.9517990495587236</v>
      </c>
      <c r="Y2175" s="395">
        <v>3.9035980991174473</v>
      </c>
      <c r="Z2175" s="395">
        <v>0</v>
      </c>
      <c r="AA2175" s="395">
        <v>8.5517031615543146</v>
      </c>
      <c r="AB2175" s="395">
        <v>2.8471631162589839</v>
      </c>
      <c r="AC2175" s="395">
        <v>-28.424173312715553</v>
      </c>
      <c r="AD2175" s="395">
        <v>9.0000916506278088</v>
      </c>
      <c r="AE2175" s="395">
        <v>9.0032355659625853</v>
      </c>
      <c r="AF2175" s="395">
        <v>209</v>
      </c>
      <c r="AG2175" s="395">
        <v>0</v>
      </c>
      <c r="AH2175" s="395">
        <v>0</v>
      </c>
      <c r="AI2175" s="395">
        <v>46</v>
      </c>
      <c r="AJ2175" s="395">
        <v>570</v>
      </c>
      <c r="AK2175" s="395">
        <v>165</v>
      </c>
      <c r="AL2175" s="395">
        <v>585</v>
      </c>
      <c r="AM2175" s="395">
        <v>0</v>
      </c>
      <c r="AN2175" s="395">
        <v>166</v>
      </c>
      <c r="AO2175" s="395">
        <v>61</v>
      </c>
      <c r="AP2175" s="395">
        <v>42</v>
      </c>
    </row>
    <row r="2176" spans="1:42">
      <c r="A2176" s="395">
        <v>16</v>
      </c>
      <c r="B2176" s="395">
        <v>369</v>
      </c>
      <c r="C2176" s="395">
        <v>2023</v>
      </c>
      <c r="D2176" s="395">
        <v>9</v>
      </c>
      <c r="E2176" s="395">
        <v>99</v>
      </c>
      <c r="F2176" s="395">
        <v>99</v>
      </c>
      <c r="G2176" s="395">
        <v>99</v>
      </c>
      <c r="H2176" s="395">
        <v>99</v>
      </c>
      <c r="I2176" s="395">
        <v>99</v>
      </c>
      <c r="J2176" s="395">
        <v>160</v>
      </c>
      <c r="K2176" s="395">
        <v>999</v>
      </c>
      <c r="L2176" s="395"/>
      <c r="M2176" s="395">
        <v>99</v>
      </c>
      <c r="N2176" s="395">
        <v>99</v>
      </c>
      <c r="O2176" s="395">
        <v>99</v>
      </c>
      <c r="P2176" s="395">
        <v>99</v>
      </c>
      <c r="Q2176" s="395">
        <v>86</v>
      </c>
      <c r="R2176" s="395">
        <v>9159</v>
      </c>
      <c r="S2176" s="395">
        <v>9104</v>
      </c>
      <c r="T2176" s="395">
        <v>4.2393274374931762</v>
      </c>
      <c r="U2176" s="395">
        <v>60.560742530755711</v>
      </c>
      <c r="V2176" s="395">
        <v>91.289519256950314</v>
      </c>
      <c r="W2176" s="395">
        <v>84.011829964850563</v>
      </c>
      <c r="X2176" s="395">
        <v>0.39305601048149358</v>
      </c>
      <c r="Y2176" s="395">
        <v>0.78611202096298716</v>
      </c>
      <c r="Z2176" s="395">
        <v>0</v>
      </c>
      <c r="AA2176" s="395">
        <v>10.231851329297577</v>
      </c>
      <c r="AB2176" s="395">
        <v>3.0620847586301561</v>
      </c>
      <c r="AC2176" s="395">
        <v>-35.889525664164097</v>
      </c>
      <c r="AD2176" s="395">
        <v>6.9952341673540479</v>
      </c>
      <c r="AE2176" s="395">
        <v>6.8801146390452388</v>
      </c>
      <c r="AF2176" s="395">
        <v>239</v>
      </c>
      <c r="AG2176" s="395">
        <v>0</v>
      </c>
      <c r="AH2176" s="395">
        <v>0</v>
      </c>
      <c r="AI2176" s="395">
        <v>109</v>
      </c>
      <c r="AJ2176" s="395">
        <v>743</v>
      </c>
      <c r="AK2176" s="395">
        <v>125</v>
      </c>
      <c r="AL2176" s="395">
        <v>937</v>
      </c>
      <c r="AM2176" s="395">
        <v>0</v>
      </c>
      <c r="AN2176" s="395">
        <v>355</v>
      </c>
      <c r="AO2176" s="395">
        <v>150</v>
      </c>
      <c r="AP2176" s="395">
        <v>43</v>
      </c>
    </row>
    <row r="2177" spans="1:42">
      <c r="A2177" s="395">
        <v>16</v>
      </c>
      <c r="B2177" s="395">
        <v>370</v>
      </c>
      <c r="C2177" s="395">
        <v>2023</v>
      </c>
      <c r="D2177" s="395">
        <v>10</v>
      </c>
      <c r="E2177" s="395">
        <v>99</v>
      </c>
      <c r="F2177" s="395">
        <v>99</v>
      </c>
      <c r="G2177" s="395">
        <v>99</v>
      </c>
      <c r="H2177" s="395">
        <v>99</v>
      </c>
      <c r="I2177" s="395">
        <v>99</v>
      </c>
      <c r="J2177" s="395">
        <v>160</v>
      </c>
      <c r="K2177" s="395">
        <v>999</v>
      </c>
      <c r="L2177" s="395"/>
      <c r="M2177" s="395">
        <v>99</v>
      </c>
      <c r="N2177" s="395">
        <v>99</v>
      </c>
      <c r="O2177" s="395">
        <v>99</v>
      </c>
      <c r="P2177" s="395">
        <v>99</v>
      </c>
      <c r="Q2177" s="395">
        <v>87</v>
      </c>
      <c r="R2177" s="395">
        <v>11732</v>
      </c>
      <c r="S2177" s="395">
        <v>11345</v>
      </c>
      <c r="T2177" s="395">
        <v>3.8079611319468127</v>
      </c>
      <c r="U2177" s="395">
        <v>60.853591890700763</v>
      </c>
      <c r="V2177" s="395">
        <v>92.573825841443835</v>
      </c>
      <c r="W2177" s="395">
        <v>84.787342441604309</v>
      </c>
      <c r="X2177" s="395">
        <v>0.92908285032390014</v>
      </c>
      <c r="Y2177" s="395">
        <v>1.8581657006478003</v>
      </c>
      <c r="Z2177" s="395">
        <v>0</v>
      </c>
      <c r="AA2177" s="395">
        <v>9.4808823081541576</v>
      </c>
      <c r="AB2177" s="395">
        <v>2.8516395372280523</v>
      </c>
      <c r="AC2177" s="395">
        <v>-33.755230977692356</v>
      </c>
      <c r="AD2177" s="395">
        <v>8.9603763785781911</v>
      </c>
      <c r="AE2177" s="395">
        <v>8.6528366314831988</v>
      </c>
      <c r="AF2177" s="395">
        <v>215</v>
      </c>
      <c r="AG2177" s="395">
        <v>0</v>
      </c>
      <c r="AH2177" s="395">
        <v>0</v>
      </c>
      <c r="AI2177" s="395">
        <v>111</v>
      </c>
      <c r="AJ2177" s="395">
        <v>534</v>
      </c>
      <c r="AK2177" s="395">
        <v>109</v>
      </c>
      <c r="AL2177" s="395">
        <v>692</v>
      </c>
      <c r="AM2177" s="395">
        <v>0</v>
      </c>
      <c r="AN2177" s="395">
        <v>248</v>
      </c>
      <c r="AO2177" s="395">
        <v>117</v>
      </c>
      <c r="AP2177" s="395">
        <v>41</v>
      </c>
    </row>
    <row r="2178" spans="1:42">
      <c r="A2178" s="395">
        <v>16</v>
      </c>
      <c r="B2178" s="395">
        <v>371</v>
      </c>
      <c r="C2178" s="395">
        <v>2023</v>
      </c>
      <c r="D2178" s="395">
        <v>11</v>
      </c>
      <c r="E2178" s="395">
        <v>99</v>
      </c>
      <c r="F2178" s="395">
        <v>99</v>
      </c>
      <c r="G2178" s="395">
        <v>99</v>
      </c>
      <c r="H2178" s="395">
        <v>99</v>
      </c>
      <c r="I2178" s="395">
        <v>99</v>
      </c>
      <c r="J2178" s="395">
        <v>160</v>
      </c>
      <c r="K2178" s="395">
        <v>999</v>
      </c>
      <c r="L2178" s="395"/>
      <c r="M2178" s="395">
        <v>99</v>
      </c>
      <c r="N2178" s="395">
        <v>99</v>
      </c>
      <c r="O2178" s="395">
        <v>99</v>
      </c>
      <c r="P2178" s="395">
        <v>99</v>
      </c>
      <c r="Q2178" s="395">
        <v>90</v>
      </c>
      <c r="R2178" s="395">
        <v>12924</v>
      </c>
      <c r="S2178" s="395">
        <v>12871</v>
      </c>
      <c r="T2178" s="395">
        <v>4.6443051686784278</v>
      </c>
      <c r="U2178" s="395">
        <v>60.472302074430871</v>
      </c>
      <c r="V2178" s="395">
        <v>93.717440157280379</v>
      </c>
      <c r="W2178" s="395">
        <v>86.33220495688002</v>
      </c>
      <c r="X2178" s="395">
        <v>0.75827917053543803</v>
      </c>
      <c r="Y2178" s="395">
        <v>1.5165583410708763</v>
      </c>
      <c r="Z2178" s="395">
        <v>0</v>
      </c>
      <c r="AA2178" s="395">
        <v>9.1532175864984726</v>
      </c>
      <c r="AB2178" s="395">
        <v>2.8576117323928432</v>
      </c>
      <c r="AC2178" s="395">
        <v>-31.28796794765454</v>
      </c>
      <c r="AD2178" s="395">
        <v>9.870772614792406</v>
      </c>
      <c r="AE2178" s="395">
        <v>9.9955824145793581</v>
      </c>
      <c r="AF2178" s="395">
        <v>169</v>
      </c>
      <c r="AG2178" s="395">
        <v>0</v>
      </c>
      <c r="AH2178" s="395">
        <v>0</v>
      </c>
      <c r="AI2178" s="395">
        <v>90</v>
      </c>
      <c r="AJ2178" s="395">
        <v>600</v>
      </c>
      <c r="AK2178" s="395">
        <v>82</v>
      </c>
      <c r="AL2178" s="395">
        <v>1005</v>
      </c>
      <c r="AM2178" s="395">
        <v>0</v>
      </c>
      <c r="AN2178" s="395">
        <v>317</v>
      </c>
      <c r="AO2178" s="395">
        <v>184</v>
      </c>
      <c r="AP2178" s="395">
        <v>47</v>
      </c>
    </row>
    <row r="2179" spans="1:42">
      <c r="A2179" s="395">
        <v>16</v>
      </c>
      <c r="B2179" s="395">
        <v>372</v>
      </c>
      <c r="C2179" s="395">
        <v>2023</v>
      </c>
      <c r="D2179" s="395">
        <v>12</v>
      </c>
      <c r="E2179" s="395">
        <v>99</v>
      </c>
      <c r="F2179" s="395">
        <v>99</v>
      </c>
      <c r="G2179" s="395">
        <v>99</v>
      </c>
      <c r="H2179" s="395">
        <v>99</v>
      </c>
      <c r="I2179" s="395">
        <v>99</v>
      </c>
      <c r="J2179" s="395">
        <v>160</v>
      </c>
      <c r="K2179" s="395">
        <v>999</v>
      </c>
      <c r="L2179" s="395"/>
      <c r="M2179" s="395">
        <v>99</v>
      </c>
      <c r="N2179" s="395">
        <v>99</v>
      </c>
      <c r="O2179" s="395">
        <v>99</v>
      </c>
      <c r="P2179" s="395">
        <v>99</v>
      </c>
      <c r="Q2179" s="395">
        <v>76</v>
      </c>
      <c r="R2179" s="395">
        <v>9197</v>
      </c>
      <c r="S2179" s="395">
        <v>9119</v>
      </c>
      <c r="T2179" s="395">
        <v>4.308687615526801</v>
      </c>
      <c r="U2179" s="395">
        <v>60.498848557955917</v>
      </c>
      <c r="V2179" s="395">
        <v>90.043145661487742</v>
      </c>
      <c r="W2179" s="395">
        <v>82.699723653909558</v>
      </c>
      <c r="X2179" s="395">
        <v>1.4352506252038713</v>
      </c>
      <c r="Y2179" s="395">
        <v>2.8705012504077425</v>
      </c>
      <c r="Z2179" s="395">
        <v>0</v>
      </c>
      <c r="AA2179" s="395">
        <v>9.9284139202689516</v>
      </c>
      <c r="AB2179" s="395">
        <v>2.8198017145894529</v>
      </c>
      <c r="AC2179" s="395">
        <v>-37.198256922196407</v>
      </c>
      <c r="AD2179" s="395">
        <v>7.024256866159531</v>
      </c>
      <c r="AE2179" s="395">
        <v>6.7838190471461379</v>
      </c>
      <c r="AF2179" s="395">
        <v>113</v>
      </c>
      <c r="AG2179" s="395">
        <v>0</v>
      </c>
      <c r="AH2179" s="395">
        <v>0</v>
      </c>
      <c r="AI2179" s="395">
        <v>57</v>
      </c>
      <c r="AJ2179" s="395">
        <v>340</v>
      </c>
      <c r="AK2179" s="395">
        <v>50</v>
      </c>
      <c r="AL2179" s="395">
        <v>406</v>
      </c>
      <c r="AM2179" s="395">
        <v>0</v>
      </c>
      <c r="AN2179" s="395">
        <v>264</v>
      </c>
      <c r="AO2179" s="395">
        <v>132</v>
      </c>
      <c r="AP2179" s="395">
        <v>40</v>
      </c>
    </row>
    <row r="2180" spans="1:42">
      <c r="A2180" s="395">
        <v>16</v>
      </c>
      <c r="B2180" s="395">
        <v>373</v>
      </c>
      <c r="C2180" s="395">
        <v>2023</v>
      </c>
      <c r="D2180" s="395">
        <v>1</v>
      </c>
      <c r="E2180" s="395">
        <v>99</v>
      </c>
      <c r="F2180" s="395">
        <v>99</v>
      </c>
      <c r="G2180" s="395">
        <v>99</v>
      </c>
      <c r="H2180" s="395">
        <v>99</v>
      </c>
      <c r="I2180" s="395">
        <v>99</v>
      </c>
      <c r="J2180" s="395">
        <v>171</v>
      </c>
      <c r="K2180" s="395">
        <v>999</v>
      </c>
      <c r="L2180" s="395"/>
      <c r="M2180" s="395">
        <v>99</v>
      </c>
      <c r="N2180" s="395">
        <v>99</v>
      </c>
      <c r="O2180" s="395">
        <v>99</v>
      </c>
      <c r="P2180" s="395">
        <v>99</v>
      </c>
      <c r="Q2180" s="395">
        <v>57</v>
      </c>
      <c r="R2180" s="395">
        <v>6702</v>
      </c>
      <c r="S2180" s="395">
        <v>6681</v>
      </c>
      <c r="T2180" s="395">
        <v>3.6495076096687553</v>
      </c>
      <c r="U2180" s="395">
        <v>60.815297111210896</v>
      </c>
      <c r="V2180" s="395">
        <v>93.685980342696837</v>
      </c>
      <c r="W2180" s="395">
        <v>86.308172429276993</v>
      </c>
      <c r="X2180" s="395">
        <v>5.9683676514473295E-2</v>
      </c>
      <c r="Y2180" s="395">
        <v>0.11936735302894658</v>
      </c>
      <c r="Z2180" s="395">
        <v>0</v>
      </c>
      <c r="AA2180" s="395">
        <v>9.0407457456779898</v>
      </c>
      <c r="AB2180" s="395">
        <v>2.3206535318168435</v>
      </c>
      <c r="AC2180" s="395">
        <v>-32.824793816006249</v>
      </c>
      <c r="AD2180" s="395">
        <v>7.9310793699631983</v>
      </c>
      <c r="AE2180" s="395">
        <v>7.997273832375968</v>
      </c>
      <c r="AF2180" s="395">
        <v>132</v>
      </c>
      <c r="AG2180" s="395">
        <v>0</v>
      </c>
      <c r="AH2180" s="395">
        <v>0</v>
      </c>
      <c r="AI2180" s="395">
        <v>19</v>
      </c>
      <c r="AJ2180" s="395">
        <v>710</v>
      </c>
      <c r="AK2180" s="395">
        <v>164</v>
      </c>
      <c r="AL2180" s="395">
        <v>828</v>
      </c>
      <c r="AM2180" s="395">
        <v>1</v>
      </c>
      <c r="AN2180" s="395">
        <v>77</v>
      </c>
      <c r="AO2180" s="395">
        <v>82</v>
      </c>
      <c r="AP2180" s="395">
        <v>26</v>
      </c>
    </row>
    <row r="2181" spans="1:42">
      <c r="A2181" s="395">
        <v>16</v>
      </c>
      <c r="B2181" s="395">
        <v>374</v>
      </c>
      <c r="C2181" s="395">
        <v>2023</v>
      </c>
      <c r="D2181" s="395">
        <v>2</v>
      </c>
      <c r="E2181" s="395">
        <v>99</v>
      </c>
      <c r="F2181" s="395">
        <v>99</v>
      </c>
      <c r="G2181" s="395">
        <v>99</v>
      </c>
      <c r="H2181" s="395">
        <v>99</v>
      </c>
      <c r="I2181" s="395">
        <v>99</v>
      </c>
      <c r="J2181" s="395">
        <v>171</v>
      </c>
      <c r="K2181" s="395">
        <v>999</v>
      </c>
      <c r="L2181" s="395"/>
      <c r="M2181" s="395">
        <v>99</v>
      </c>
      <c r="N2181" s="395">
        <v>99</v>
      </c>
      <c r="O2181" s="395">
        <v>99</v>
      </c>
      <c r="P2181" s="395">
        <v>99</v>
      </c>
      <c r="Q2181" s="395">
        <v>55</v>
      </c>
      <c r="R2181" s="395">
        <v>5975</v>
      </c>
      <c r="S2181" s="395">
        <v>5965</v>
      </c>
      <c r="T2181" s="395">
        <v>3.428953974895399</v>
      </c>
      <c r="U2181" s="395">
        <v>60.966638725901078</v>
      </c>
      <c r="V2181" s="395">
        <v>93.760696878413995</v>
      </c>
      <c r="W2181" s="395">
        <v>86.413646269907716</v>
      </c>
      <c r="X2181" s="395">
        <v>8.3682008368200819E-2</v>
      </c>
      <c r="Y2181" s="395">
        <v>0.16736401673640164</v>
      </c>
      <c r="Z2181" s="395">
        <v>0</v>
      </c>
      <c r="AA2181" s="395">
        <v>8.318016773851955</v>
      </c>
      <c r="AB2181" s="395">
        <v>2.3721053249167023</v>
      </c>
      <c r="AC2181" s="395">
        <v>-33.752595885894358</v>
      </c>
      <c r="AD2181" s="395">
        <v>7.0707548844419694</v>
      </c>
      <c r="AE2181" s="395">
        <v>7.1489350819303024</v>
      </c>
      <c r="AF2181" s="395">
        <v>133</v>
      </c>
      <c r="AG2181" s="395">
        <v>0</v>
      </c>
      <c r="AH2181" s="395">
        <v>0</v>
      </c>
      <c r="AI2181" s="395">
        <v>34</v>
      </c>
      <c r="AJ2181" s="395">
        <v>561</v>
      </c>
      <c r="AK2181" s="395">
        <v>74</v>
      </c>
      <c r="AL2181" s="395">
        <v>524</v>
      </c>
      <c r="AM2181" s="395">
        <v>0</v>
      </c>
      <c r="AN2181" s="395">
        <v>83</v>
      </c>
      <c r="AO2181" s="395">
        <v>51</v>
      </c>
      <c r="AP2181" s="395">
        <v>28</v>
      </c>
    </row>
    <row r="2182" spans="1:42">
      <c r="A2182" s="395">
        <v>16</v>
      </c>
      <c r="B2182" s="395">
        <v>375</v>
      </c>
      <c r="C2182" s="395">
        <v>2023</v>
      </c>
      <c r="D2182" s="395">
        <v>3</v>
      </c>
      <c r="E2182" s="395">
        <v>99</v>
      </c>
      <c r="F2182" s="395">
        <v>99</v>
      </c>
      <c r="G2182" s="395">
        <v>99</v>
      </c>
      <c r="H2182" s="395">
        <v>99</v>
      </c>
      <c r="I2182" s="395">
        <v>99</v>
      </c>
      <c r="J2182" s="395">
        <v>171</v>
      </c>
      <c r="K2182" s="395">
        <v>999</v>
      </c>
      <c r="L2182" s="395"/>
      <c r="M2182" s="395">
        <v>99</v>
      </c>
      <c r="N2182" s="395">
        <v>99</v>
      </c>
      <c r="O2182" s="395">
        <v>99</v>
      </c>
      <c r="P2182" s="395">
        <v>99</v>
      </c>
      <c r="Q2182" s="395">
        <v>63</v>
      </c>
      <c r="R2182" s="395">
        <v>7645</v>
      </c>
      <c r="S2182" s="395">
        <v>7600</v>
      </c>
      <c r="T2182" s="395">
        <v>3.6762589928057561</v>
      </c>
      <c r="U2182" s="395">
        <v>60.765657894736847</v>
      </c>
      <c r="V2182" s="395">
        <v>94.279822660660486</v>
      </c>
      <c r="W2182" s="395">
        <v>86.736565789473588</v>
      </c>
      <c r="X2182" s="395">
        <v>0.10464355788096798</v>
      </c>
      <c r="Y2182" s="395">
        <v>0.20928711576193595</v>
      </c>
      <c r="Z2182" s="395">
        <v>0</v>
      </c>
      <c r="AA2182" s="395">
        <v>8.3546722538571352</v>
      </c>
      <c r="AB2182" s="395">
        <v>2.3524241894638762</v>
      </c>
      <c r="AC2182" s="395">
        <v>-29.729236419876557</v>
      </c>
      <c r="AD2182" s="395">
        <v>9.047016082269268</v>
      </c>
      <c r="AE2182" s="395">
        <v>9.1424878045106794</v>
      </c>
      <c r="AF2182" s="395">
        <v>153</v>
      </c>
      <c r="AG2182" s="395">
        <v>0</v>
      </c>
      <c r="AH2182" s="395">
        <v>0</v>
      </c>
      <c r="AI2182" s="395">
        <v>47</v>
      </c>
      <c r="AJ2182" s="395">
        <v>790</v>
      </c>
      <c r="AK2182" s="395">
        <v>105</v>
      </c>
      <c r="AL2182" s="395">
        <v>812</v>
      </c>
      <c r="AM2182" s="395">
        <v>0</v>
      </c>
      <c r="AN2182" s="395">
        <v>74</v>
      </c>
      <c r="AO2182" s="395">
        <v>62</v>
      </c>
      <c r="AP2182" s="395">
        <v>35</v>
      </c>
    </row>
    <row r="2183" spans="1:42">
      <c r="A2183" s="395">
        <v>16</v>
      </c>
      <c r="B2183" s="395">
        <v>376</v>
      </c>
      <c r="C2183" s="395">
        <v>2023</v>
      </c>
      <c r="D2183" s="395">
        <v>4</v>
      </c>
      <c r="E2183" s="395">
        <v>99</v>
      </c>
      <c r="F2183" s="395">
        <v>99</v>
      </c>
      <c r="G2183" s="395">
        <v>99</v>
      </c>
      <c r="H2183" s="395">
        <v>99</v>
      </c>
      <c r="I2183" s="395">
        <v>99</v>
      </c>
      <c r="J2183" s="395">
        <v>171</v>
      </c>
      <c r="K2183" s="395">
        <v>999</v>
      </c>
      <c r="L2183" s="395"/>
      <c r="M2183" s="395">
        <v>99</v>
      </c>
      <c r="N2183" s="395">
        <v>99</v>
      </c>
      <c r="O2183" s="395">
        <v>99</v>
      </c>
      <c r="P2183" s="395">
        <v>99</v>
      </c>
      <c r="Q2183" s="395">
        <v>55</v>
      </c>
      <c r="R2183" s="395">
        <v>5381</v>
      </c>
      <c r="S2183" s="395">
        <v>5364</v>
      </c>
      <c r="T2183" s="395">
        <v>3.7888868240104063</v>
      </c>
      <c r="U2183" s="395">
        <v>60.737509321401937</v>
      </c>
      <c r="V2183" s="395">
        <v>95.714639468774848</v>
      </c>
      <c r="W2183" s="395">
        <v>88.126472781506322</v>
      </c>
      <c r="X2183" s="395">
        <v>0.78052406615870651</v>
      </c>
      <c r="Y2183" s="395">
        <v>1.5610481323174132</v>
      </c>
      <c r="Z2183" s="395">
        <v>0</v>
      </c>
      <c r="AA2183" s="395">
        <v>8.7125264555152402</v>
      </c>
      <c r="AB2183" s="395">
        <v>2.4214125706980485</v>
      </c>
      <c r="AC2183" s="395">
        <v>-29.995973639276425</v>
      </c>
      <c r="AD2183" s="395">
        <v>6.3678212607836402</v>
      </c>
      <c r="AE2183" s="395">
        <v>6.5560722615550953</v>
      </c>
      <c r="AF2183" s="395">
        <v>106</v>
      </c>
      <c r="AG2183" s="395">
        <v>0</v>
      </c>
      <c r="AH2183" s="395">
        <v>0</v>
      </c>
      <c r="AI2183" s="395">
        <v>29</v>
      </c>
      <c r="AJ2183" s="395">
        <v>508</v>
      </c>
      <c r="AK2183" s="395">
        <v>62</v>
      </c>
      <c r="AL2183" s="395">
        <v>578</v>
      </c>
      <c r="AM2183" s="395">
        <v>1</v>
      </c>
      <c r="AN2183" s="395">
        <v>47</v>
      </c>
      <c r="AO2183" s="395">
        <v>45</v>
      </c>
      <c r="AP2183" s="395">
        <v>30</v>
      </c>
    </row>
    <row r="2184" spans="1:42">
      <c r="A2184" s="395">
        <v>16</v>
      </c>
      <c r="B2184" s="395">
        <v>377</v>
      </c>
      <c r="C2184" s="395">
        <v>2023</v>
      </c>
      <c r="D2184" s="395">
        <v>5</v>
      </c>
      <c r="E2184" s="395">
        <v>99</v>
      </c>
      <c r="F2184" s="395">
        <v>99</v>
      </c>
      <c r="G2184" s="395">
        <v>99</v>
      </c>
      <c r="H2184" s="395">
        <v>99</v>
      </c>
      <c r="I2184" s="395">
        <v>99</v>
      </c>
      <c r="J2184" s="395">
        <v>171</v>
      </c>
      <c r="K2184" s="395">
        <v>999</v>
      </c>
      <c r="L2184" s="395"/>
      <c r="M2184" s="395">
        <v>99</v>
      </c>
      <c r="N2184" s="395">
        <v>99</v>
      </c>
      <c r="O2184" s="395">
        <v>99</v>
      </c>
      <c r="P2184" s="395">
        <v>99</v>
      </c>
      <c r="Q2184" s="395">
        <v>60</v>
      </c>
      <c r="R2184" s="395">
        <v>7572</v>
      </c>
      <c r="S2184" s="395">
        <v>7539</v>
      </c>
      <c r="T2184" s="395">
        <v>3.8737453777073432</v>
      </c>
      <c r="U2184" s="395">
        <v>60.683247115002011</v>
      </c>
      <c r="V2184" s="395">
        <v>94.193703036733581</v>
      </c>
      <c r="W2184" s="395">
        <v>86.622323915638816</v>
      </c>
      <c r="X2184" s="395">
        <v>0.13206550449022719</v>
      </c>
      <c r="Y2184" s="395">
        <v>0.26413100898045438</v>
      </c>
      <c r="Z2184" s="395">
        <v>0</v>
      </c>
      <c r="AA2184" s="395">
        <v>8.6397462116694541</v>
      </c>
      <c r="AB2184" s="395">
        <v>2.3445600185699842</v>
      </c>
      <c r="AC2184" s="395">
        <v>-33.27285938105755</v>
      </c>
      <c r="AD2184" s="395">
        <v>8.9606286167355016</v>
      </c>
      <c r="AE2184" s="395">
        <v>9.0571622695371978</v>
      </c>
      <c r="AF2184" s="395">
        <v>121</v>
      </c>
      <c r="AG2184" s="395">
        <v>0</v>
      </c>
      <c r="AH2184" s="395">
        <v>0</v>
      </c>
      <c r="AI2184" s="395">
        <v>32</v>
      </c>
      <c r="AJ2184" s="395">
        <v>636</v>
      </c>
      <c r="AK2184" s="395">
        <v>118</v>
      </c>
      <c r="AL2184" s="395">
        <v>707</v>
      </c>
      <c r="AM2184" s="395">
        <v>0</v>
      </c>
      <c r="AN2184" s="395">
        <v>67</v>
      </c>
      <c r="AO2184" s="395">
        <v>55</v>
      </c>
      <c r="AP2184" s="395">
        <v>30</v>
      </c>
    </row>
    <row r="2185" spans="1:42">
      <c r="A2185" s="395">
        <v>16</v>
      </c>
      <c r="B2185" s="395">
        <v>378</v>
      </c>
      <c r="C2185" s="395">
        <v>2023</v>
      </c>
      <c r="D2185" s="395">
        <v>6</v>
      </c>
      <c r="E2185" s="395">
        <v>99</v>
      </c>
      <c r="F2185" s="395">
        <v>99</v>
      </c>
      <c r="G2185" s="395">
        <v>99</v>
      </c>
      <c r="H2185" s="395">
        <v>99</v>
      </c>
      <c r="I2185" s="395">
        <v>99</v>
      </c>
      <c r="J2185" s="395">
        <v>171</v>
      </c>
      <c r="K2185" s="395">
        <v>999</v>
      </c>
      <c r="L2185" s="395"/>
      <c r="M2185" s="395">
        <v>99</v>
      </c>
      <c r="N2185" s="395">
        <v>99</v>
      </c>
      <c r="O2185" s="395">
        <v>99</v>
      </c>
      <c r="P2185" s="395">
        <v>99</v>
      </c>
      <c r="Q2185" s="395">
        <v>58</v>
      </c>
      <c r="R2185" s="395">
        <v>6220</v>
      </c>
      <c r="S2185" s="395">
        <v>6197</v>
      </c>
      <c r="T2185" s="395">
        <v>4.0286173633440532</v>
      </c>
      <c r="U2185" s="395">
        <v>60.645796353074068</v>
      </c>
      <c r="V2185" s="395">
        <v>93.299193630021435</v>
      </c>
      <c r="W2185" s="395">
        <v>85.896256253025797</v>
      </c>
      <c r="X2185" s="395">
        <v>0.86816720257234725</v>
      </c>
      <c r="Y2185" s="395">
        <v>1.7363344051446945</v>
      </c>
      <c r="Z2185" s="395">
        <v>0</v>
      </c>
      <c r="AA2185" s="395">
        <v>8.8592886750465247</v>
      </c>
      <c r="AB2185" s="395">
        <v>2.3309911900714839</v>
      </c>
      <c r="AC2185" s="395">
        <v>-32.344374844873357</v>
      </c>
      <c r="AD2185" s="395">
        <v>7.3606854194525635</v>
      </c>
      <c r="AE2185" s="395">
        <v>7.3825144620485315</v>
      </c>
      <c r="AF2185" s="395">
        <v>109</v>
      </c>
      <c r="AG2185" s="395">
        <v>0</v>
      </c>
      <c r="AH2185" s="395">
        <v>0</v>
      </c>
      <c r="AI2185" s="395">
        <v>29</v>
      </c>
      <c r="AJ2185" s="395">
        <v>701</v>
      </c>
      <c r="AK2185" s="395">
        <v>100</v>
      </c>
      <c r="AL2185" s="395">
        <v>831</v>
      </c>
      <c r="AM2185" s="395">
        <v>0</v>
      </c>
      <c r="AN2185" s="395">
        <v>56</v>
      </c>
      <c r="AO2185" s="395">
        <v>42</v>
      </c>
      <c r="AP2185" s="395">
        <v>30</v>
      </c>
    </row>
    <row r="2186" spans="1:42">
      <c r="A2186" s="395">
        <v>16</v>
      </c>
      <c r="B2186" s="395">
        <v>379</v>
      </c>
      <c r="C2186" s="395">
        <v>2023</v>
      </c>
      <c r="D2186" s="395">
        <v>7</v>
      </c>
      <c r="E2186" s="395">
        <v>99</v>
      </c>
      <c r="F2186" s="395">
        <v>99</v>
      </c>
      <c r="G2186" s="395">
        <v>99</v>
      </c>
      <c r="H2186" s="395">
        <v>99</v>
      </c>
      <c r="I2186" s="395">
        <v>99</v>
      </c>
      <c r="J2186" s="395">
        <v>171</v>
      </c>
      <c r="K2186" s="395">
        <v>999</v>
      </c>
      <c r="L2186" s="395"/>
      <c r="M2186" s="395">
        <v>99</v>
      </c>
      <c r="N2186" s="395">
        <v>99</v>
      </c>
      <c r="O2186" s="395">
        <v>99</v>
      </c>
      <c r="P2186" s="395">
        <v>99</v>
      </c>
      <c r="Q2186" s="395">
        <v>59</v>
      </c>
      <c r="R2186" s="395">
        <v>7716</v>
      </c>
      <c r="S2186" s="395">
        <v>7694</v>
      </c>
      <c r="T2186" s="395">
        <v>4.424961119751166</v>
      </c>
      <c r="U2186" s="395">
        <v>60.430465297634512</v>
      </c>
      <c r="V2186" s="395">
        <v>94.456036573362269</v>
      </c>
      <c r="W2186" s="395">
        <v>87.048648297374726</v>
      </c>
      <c r="X2186" s="395">
        <v>3.8880248833592528E-2</v>
      </c>
      <c r="Y2186" s="395">
        <v>7.7760497667185055E-2</v>
      </c>
      <c r="Z2186" s="395">
        <v>0</v>
      </c>
      <c r="AA2186" s="395">
        <v>8.5417365590677061</v>
      </c>
      <c r="AB2186" s="395">
        <v>2.5028784815284526</v>
      </c>
      <c r="AC2186" s="395">
        <v>-36.297229645187798</v>
      </c>
      <c r="AD2186" s="395">
        <v>9.1310367679253979</v>
      </c>
      <c r="AE2186" s="395">
        <v>9.2888679329727779</v>
      </c>
      <c r="AF2186" s="395">
        <v>119</v>
      </c>
      <c r="AG2186" s="395">
        <v>0</v>
      </c>
      <c r="AH2186" s="395">
        <v>0</v>
      </c>
      <c r="AI2186" s="395">
        <v>34</v>
      </c>
      <c r="AJ2186" s="395">
        <v>1347</v>
      </c>
      <c r="AK2186" s="395">
        <v>192</v>
      </c>
      <c r="AL2186" s="395">
        <v>1117</v>
      </c>
      <c r="AM2186" s="395">
        <v>0</v>
      </c>
      <c r="AN2186" s="395">
        <v>70</v>
      </c>
      <c r="AO2186" s="395">
        <v>41</v>
      </c>
      <c r="AP2186" s="395">
        <v>28</v>
      </c>
    </row>
    <row r="2187" spans="1:42">
      <c r="A2187" s="395">
        <v>16</v>
      </c>
      <c r="B2187" s="395">
        <v>380</v>
      </c>
      <c r="C2187" s="395">
        <v>2023</v>
      </c>
      <c r="D2187" s="395">
        <v>8</v>
      </c>
      <c r="E2187" s="395">
        <v>99</v>
      </c>
      <c r="F2187" s="395">
        <v>99</v>
      </c>
      <c r="G2187" s="395">
        <v>99</v>
      </c>
      <c r="H2187" s="395">
        <v>99</v>
      </c>
      <c r="I2187" s="395">
        <v>99</v>
      </c>
      <c r="J2187" s="395">
        <v>171</v>
      </c>
      <c r="K2187" s="395">
        <v>999</v>
      </c>
      <c r="L2187" s="395"/>
      <c r="M2187" s="395">
        <v>99</v>
      </c>
      <c r="N2187" s="395">
        <v>99</v>
      </c>
      <c r="O2187" s="395">
        <v>99</v>
      </c>
      <c r="P2187" s="395">
        <v>99</v>
      </c>
      <c r="Q2187" s="395">
        <v>66</v>
      </c>
      <c r="R2187" s="395">
        <v>7992</v>
      </c>
      <c r="S2187" s="395">
        <v>7965</v>
      </c>
      <c r="T2187" s="395">
        <v>4.9283033033033012</v>
      </c>
      <c r="U2187" s="395">
        <v>60.203766478342757</v>
      </c>
      <c r="V2187" s="395">
        <v>94.175492862530234</v>
      </c>
      <c r="W2187" s="395">
        <v>86.768223477715125</v>
      </c>
      <c r="X2187" s="395">
        <v>0.12512512512512511</v>
      </c>
      <c r="Y2187" s="395">
        <v>0.25025025025025022</v>
      </c>
      <c r="Z2187" s="395">
        <v>0</v>
      </c>
      <c r="AA2187" s="395">
        <v>8.3976048610690377</v>
      </c>
      <c r="AB2187" s="395">
        <v>2.4344845973936375</v>
      </c>
      <c r="AC2187" s="395">
        <v>-29.148876669966604</v>
      </c>
      <c r="AD2187" s="395">
        <v>9.4576523910393728</v>
      </c>
      <c r="AE2187" s="395">
        <v>9.5850649552111804</v>
      </c>
      <c r="AF2187" s="395">
        <v>121</v>
      </c>
      <c r="AG2187" s="395">
        <v>0</v>
      </c>
      <c r="AH2187" s="395">
        <v>0</v>
      </c>
      <c r="AI2187" s="395">
        <v>61</v>
      </c>
      <c r="AJ2187" s="395">
        <v>1024</v>
      </c>
      <c r="AK2187" s="395">
        <v>310</v>
      </c>
      <c r="AL2187" s="395">
        <v>1722</v>
      </c>
      <c r="AM2187" s="395">
        <v>0</v>
      </c>
      <c r="AN2187" s="395">
        <v>72</v>
      </c>
      <c r="AO2187" s="395">
        <v>59</v>
      </c>
      <c r="AP2187" s="395">
        <v>34</v>
      </c>
    </row>
    <row r="2188" spans="1:42">
      <c r="A2188" s="395">
        <v>16</v>
      </c>
      <c r="B2188" s="395">
        <v>381</v>
      </c>
      <c r="C2188" s="395">
        <v>2023</v>
      </c>
      <c r="D2188" s="395">
        <v>9</v>
      </c>
      <c r="E2188" s="395">
        <v>99</v>
      </c>
      <c r="F2188" s="395">
        <v>99</v>
      </c>
      <c r="G2188" s="395">
        <v>99</v>
      </c>
      <c r="H2188" s="395">
        <v>99</v>
      </c>
      <c r="I2188" s="395">
        <v>99</v>
      </c>
      <c r="J2188" s="395">
        <v>171</v>
      </c>
      <c r="K2188" s="395">
        <v>999</v>
      </c>
      <c r="L2188" s="395"/>
      <c r="M2188" s="395">
        <v>99</v>
      </c>
      <c r="N2188" s="395">
        <v>99</v>
      </c>
      <c r="O2188" s="395">
        <v>99</v>
      </c>
      <c r="P2188" s="395">
        <v>99</v>
      </c>
      <c r="Q2188" s="395">
        <v>61</v>
      </c>
      <c r="R2188" s="395">
        <v>8494</v>
      </c>
      <c r="S2188" s="395">
        <v>8454</v>
      </c>
      <c r="T2188" s="395">
        <v>3.7512361667059095</v>
      </c>
      <c r="U2188" s="395">
        <v>60.709959782351554</v>
      </c>
      <c r="V2188" s="395">
        <v>92.221149136452198</v>
      </c>
      <c r="W2188" s="395">
        <v>84.87038088478802</v>
      </c>
      <c r="X2188" s="395">
        <v>3.5319048740287254E-2</v>
      </c>
      <c r="Y2188" s="395">
        <v>7.0638097480574508E-2</v>
      </c>
      <c r="Z2188" s="395">
        <v>0</v>
      </c>
      <c r="AA2188" s="395">
        <v>8.3916153316775652</v>
      </c>
      <c r="AB2188" s="395">
        <v>2.3855595601927639</v>
      </c>
      <c r="AC2188" s="395">
        <v>-30.256977484484842</v>
      </c>
      <c r="AD2188" s="395">
        <v>10.051714140326379</v>
      </c>
      <c r="AE2188" s="395">
        <v>9.9510055679897249</v>
      </c>
      <c r="AF2188" s="395">
        <v>169</v>
      </c>
      <c r="AG2188" s="395">
        <v>0</v>
      </c>
      <c r="AH2188" s="395">
        <v>0</v>
      </c>
      <c r="AI2188" s="395">
        <v>53</v>
      </c>
      <c r="AJ2188" s="395">
        <v>1007</v>
      </c>
      <c r="AK2188" s="395">
        <v>243</v>
      </c>
      <c r="AL2188" s="395">
        <v>1930</v>
      </c>
      <c r="AM2188" s="395">
        <v>0</v>
      </c>
      <c r="AN2188" s="395">
        <v>80</v>
      </c>
      <c r="AO2188" s="395">
        <v>61</v>
      </c>
      <c r="AP2188" s="395">
        <v>30</v>
      </c>
    </row>
    <row r="2189" spans="1:42">
      <c r="A2189" s="395">
        <v>16</v>
      </c>
      <c r="B2189" s="395">
        <v>382</v>
      </c>
      <c r="C2189" s="395">
        <v>2023</v>
      </c>
      <c r="D2189" s="395">
        <v>10</v>
      </c>
      <c r="E2189" s="395">
        <v>99</v>
      </c>
      <c r="F2189" s="395">
        <v>99</v>
      </c>
      <c r="G2189" s="395">
        <v>99</v>
      </c>
      <c r="H2189" s="395">
        <v>99</v>
      </c>
      <c r="I2189" s="395">
        <v>99</v>
      </c>
      <c r="J2189" s="395">
        <v>171</v>
      </c>
      <c r="K2189" s="395">
        <v>999</v>
      </c>
      <c r="L2189" s="395"/>
      <c r="M2189" s="395">
        <v>99</v>
      </c>
      <c r="N2189" s="395">
        <v>99</v>
      </c>
      <c r="O2189" s="395">
        <v>99</v>
      </c>
      <c r="P2189" s="395">
        <v>99</v>
      </c>
      <c r="Q2189" s="395">
        <v>54</v>
      </c>
      <c r="R2189" s="395">
        <v>6591</v>
      </c>
      <c r="S2189" s="395">
        <v>6520</v>
      </c>
      <c r="T2189" s="395">
        <v>3.3454710969503871</v>
      </c>
      <c r="U2189" s="395">
        <v>60.903067484662579</v>
      </c>
      <c r="V2189" s="395">
        <v>91.363576693763292</v>
      </c>
      <c r="W2189" s="395">
        <v>83.821825153374078</v>
      </c>
      <c r="X2189" s="395">
        <v>0.18206645425580337</v>
      </c>
      <c r="Y2189" s="395">
        <v>0.36413290851160673</v>
      </c>
      <c r="Z2189" s="395">
        <v>0</v>
      </c>
      <c r="AA2189" s="395">
        <v>7.9024150253740419</v>
      </c>
      <c r="AB2189" s="395">
        <v>2.2332793382842322</v>
      </c>
      <c r="AC2189" s="395">
        <v>-27.73282473625784</v>
      </c>
      <c r="AD2189" s="395">
        <v>7.799723086754315</v>
      </c>
      <c r="AE2189" s="395">
        <v>7.5797221027128669</v>
      </c>
      <c r="AF2189" s="395">
        <v>138</v>
      </c>
      <c r="AG2189" s="395">
        <v>0</v>
      </c>
      <c r="AH2189" s="395">
        <v>0</v>
      </c>
      <c r="AI2189" s="395">
        <v>22</v>
      </c>
      <c r="AJ2189" s="395">
        <v>757</v>
      </c>
      <c r="AK2189" s="395">
        <v>336</v>
      </c>
      <c r="AL2189" s="395">
        <v>1021</v>
      </c>
      <c r="AM2189" s="395">
        <v>0</v>
      </c>
      <c r="AN2189" s="395">
        <v>52</v>
      </c>
      <c r="AO2189" s="395">
        <v>60</v>
      </c>
      <c r="AP2189" s="395">
        <v>24</v>
      </c>
    </row>
    <row r="2190" spans="1:42">
      <c r="A2190" s="395">
        <v>16</v>
      </c>
      <c r="B2190" s="395">
        <v>383</v>
      </c>
      <c r="C2190" s="395">
        <v>2023</v>
      </c>
      <c r="D2190" s="395">
        <v>11</v>
      </c>
      <c r="E2190" s="395">
        <v>99</v>
      </c>
      <c r="F2190" s="395">
        <v>99</v>
      </c>
      <c r="G2190" s="395">
        <v>99</v>
      </c>
      <c r="H2190" s="395">
        <v>99</v>
      </c>
      <c r="I2190" s="395">
        <v>99</v>
      </c>
      <c r="J2190" s="395">
        <v>171</v>
      </c>
      <c r="K2190" s="395">
        <v>999</v>
      </c>
      <c r="L2190" s="395"/>
      <c r="M2190" s="395">
        <v>99</v>
      </c>
      <c r="N2190" s="395">
        <v>99</v>
      </c>
      <c r="O2190" s="395">
        <v>99</v>
      </c>
      <c r="P2190" s="395">
        <v>99</v>
      </c>
      <c r="Q2190" s="395">
        <v>60</v>
      </c>
      <c r="R2190" s="395">
        <v>7557</v>
      </c>
      <c r="S2190" s="395">
        <v>7512</v>
      </c>
      <c r="T2190" s="395">
        <v>3.3725023157337577</v>
      </c>
      <c r="U2190" s="395">
        <v>60.890441959531408</v>
      </c>
      <c r="V2190" s="395">
        <v>91.664837884520239</v>
      </c>
      <c r="W2190" s="395">
        <v>84.245367412140538</v>
      </c>
      <c r="X2190" s="395">
        <v>7.9396585946804307E-2</v>
      </c>
      <c r="Y2190" s="395">
        <v>0.15879317189360859</v>
      </c>
      <c r="Z2190" s="395">
        <v>0</v>
      </c>
      <c r="AA2190" s="395">
        <v>8.4025591560481576</v>
      </c>
      <c r="AB2190" s="395">
        <v>2.2754545746711123</v>
      </c>
      <c r="AC2190" s="395">
        <v>-30.530638032546825</v>
      </c>
      <c r="AD2190" s="395">
        <v>8.9428777676532185</v>
      </c>
      <c r="AE2190" s="395">
        <v>8.7770825393557104</v>
      </c>
      <c r="AF2190" s="395">
        <v>131</v>
      </c>
      <c r="AG2190" s="395">
        <v>0</v>
      </c>
      <c r="AH2190" s="395">
        <v>0</v>
      </c>
      <c r="AI2190" s="395">
        <v>43</v>
      </c>
      <c r="AJ2190" s="395">
        <v>1040</v>
      </c>
      <c r="AK2190" s="395">
        <v>470</v>
      </c>
      <c r="AL2190" s="395">
        <v>1662</v>
      </c>
      <c r="AM2190" s="395">
        <v>0</v>
      </c>
      <c r="AN2190" s="395">
        <v>64</v>
      </c>
      <c r="AO2190" s="395">
        <v>71</v>
      </c>
      <c r="AP2190" s="395">
        <v>33</v>
      </c>
    </row>
    <row r="2191" spans="1:42">
      <c r="A2191" s="395">
        <v>16</v>
      </c>
      <c r="B2191" s="395">
        <v>384</v>
      </c>
      <c r="C2191" s="395">
        <v>2023</v>
      </c>
      <c r="D2191" s="395">
        <v>12</v>
      </c>
      <c r="E2191" s="395">
        <v>99</v>
      </c>
      <c r="F2191" s="395">
        <v>99</v>
      </c>
      <c r="G2191" s="395">
        <v>99</v>
      </c>
      <c r="H2191" s="395">
        <v>99</v>
      </c>
      <c r="I2191" s="395">
        <v>99</v>
      </c>
      <c r="J2191" s="395">
        <v>171</v>
      </c>
      <c r="K2191" s="395">
        <v>999</v>
      </c>
      <c r="L2191" s="395"/>
      <c r="M2191" s="395">
        <v>99</v>
      </c>
      <c r="N2191" s="395">
        <v>99</v>
      </c>
      <c r="O2191" s="395">
        <v>99</v>
      </c>
      <c r="P2191" s="395">
        <v>99</v>
      </c>
      <c r="Q2191" s="395">
        <v>57</v>
      </c>
      <c r="R2191" s="395">
        <v>6658</v>
      </c>
      <c r="S2191" s="395">
        <v>6630</v>
      </c>
      <c r="T2191" s="395">
        <v>2.8449984980474619</v>
      </c>
      <c r="U2191" s="395">
        <v>61.223529411764709</v>
      </c>
      <c r="V2191" s="395">
        <v>89.035752979415051</v>
      </c>
      <c r="W2191" s="395">
        <v>81.931825037707483</v>
      </c>
      <c r="X2191" s="395">
        <v>3.0039050765995799E-2</v>
      </c>
      <c r="Y2191" s="395">
        <v>6.0078101531991598E-2</v>
      </c>
      <c r="Z2191" s="395">
        <v>0</v>
      </c>
      <c r="AA2191" s="395">
        <v>8.4681308776277522</v>
      </c>
      <c r="AB2191" s="395">
        <v>2.2345406366807712</v>
      </c>
      <c r="AC2191" s="395">
        <v>-31.576373631901504</v>
      </c>
      <c r="AD2191" s="395">
        <v>7.87901021265517</v>
      </c>
      <c r="AE2191" s="395">
        <v>7.5338111897999758</v>
      </c>
      <c r="AF2191" s="395">
        <v>106</v>
      </c>
      <c r="AG2191" s="395">
        <v>0</v>
      </c>
      <c r="AH2191" s="395">
        <v>0</v>
      </c>
      <c r="AI2191" s="395">
        <v>27</v>
      </c>
      <c r="AJ2191" s="395">
        <v>774</v>
      </c>
      <c r="AK2191" s="395">
        <v>212</v>
      </c>
      <c r="AL2191" s="395">
        <v>959</v>
      </c>
      <c r="AM2191" s="395">
        <v>0</v>
      </c>
      <c r="AN2191" s="395">
        <v>76</v>
      </c>
      <c r="AO2191" s="395">
        <v>68</v>
      </c>
      <c r="AP2191" s="395">
        <v>32</v>
      </c>
    </row>
    <row r="2192" spans="1:42">
      <c r="A2192" s="395">
        <v>16</v>
      </c>
      <c r="B2192" s="395">
        <v>385</v>
      </c>
      <c r="C2192" s="395">
        <v>2023</v>
      </c>
      <c r="D2192" s="395">
        <v>1</v>
      </c>
      <c r="E2192" s="395">
        <v>99</v>
      </c>
      <c r="F2192" s="395">
        <v>99</v>
      </c>
      <c r="G2192" s="395">
        <v>99</v>
      </c>
      <c r="H2192" s="395">
        <v>99</v>
      </c>
      <c r="I2192" s="395">
        <v>99</v>
      </c>
      <c r="J2192" s="395">
        <v>181</v>
      </c>
      <c r="K2192" s="395">
        <v>999</v>
      </c>
      <c r="L2192" s="395"/>
      <c r="M2192" s="395">
        <v>99</v>
      </c>
      <c r="N2192" s="395">
        <v>99</v>
      </c>
      <c r="O2192" s="395">
        <v>99</v>
      </c>
      <c r="P2192" s="395">
        <v>99</v>
      </c>
      <c r="Q2192" s="395">
        <v>12</v>
      </c>
      <c r="R2192" s="395">
        <v>730</v>
      </c>
      <c r="S2192" s="395">
        <v>728</v>
      </c>
      <c r="T2192" s="395">
        <v>2.5150684931506841</v>
      </c>
      <c r="U2192" s="395">
        <v>61.75</v>
      </c>
      <c r="V2192" s="395">
        <v>92.094430488255014</v>
      </c>
      <c r="W2192" s="395">
        <v>84.69807692307694</v>
      </c>
      <c r="X2192" s="395">
        <v>0</v>
      </c>
      <c r="Y2192" s="395">
        <v>0</v>
      </c>
      <c r="Z2192" s="395">
        <v>0</v>
      </c>
      <c r="AA2192" s="395">
        <v>9.139198069673478</v>
      </c>
      <c r="AB2192" s="395">
        <v>2.5012359582177206</v>
      </c>
      <c r="AC2192" s="395">
        <v>-46.298233290539848</v>
      </c>
      <c r="AD2192" s="395">
        <v>8.4393063583815007</v>
      </c>
      <c r="AE2192" s="395">
        <v>8.7574465039068947</v>
      </c>
      <c r="AF2192" s="395">
        <v>8</v>
      </c>
      <c r="AG2192" s="395">
        <v>0</v>
      </c>
      <c r="AH2192" s="395">
        <v>0</v>
      </c>
      <c r="AI2192" s="395">
        <v>1</v>
      </c>
      <c r="AJ2192" s="395">
        <v>63</v>
      </c>
      <c r="AK2192" s="395">
        <v>9</v>
      </c>
      <c r="AL2192" s="395">
        <v>146</v>
      </c>
      <c r="AM2192" s="395">
        <v>0</v>
      </c>
      <c r="AN2192" s="395">
        <v>11</v>
      </c>
      <c r="AO2192" s="395">
        <v>17</v>
      </c>
      <c r="AP2192" s="395">
        <v>7</v>
      </c>
    </row>
    <row r="2193" spans="1:42">
      <c r="A2193" s="395">
        <v>16</v>
      </c>
      <c r="B2193" s="395">
        <v>386</v>
      </c>
      <c r="C2193" s="395">
        <v>2023</v>
      </c>
      <c r="D2193" s="395">
        <v>2</v>
      </c>
      <c r="E2193" s="395">
        <v>99</v>
      </c>
      <c r="F2193" s="395">
        <v>99</v>
      </c>
      <c r="G2193" s="395">
        <v>99</v>
      </c>
      <c r="H2193" s="395">
        <v>99</v>
      </c>
      <c r="I2193" s="395">
        <v>99</v>
      </c>
      <c r="J2193" s="395">
        <v>181</v>
      </c>
      <c r="K2193" s="395">
        <v>999</v>
      </c>
      <c r="L2193" s="395"/>
      <c r="M2193" s="395">
        <v>99</v>
      </c>
      <c r="N2193" s="395">
        <v>99</v>
      </c>
      <c r="O2193" s="395">
        <v>99</v>
      </c>
      <c r="P2193" s="395">
        <v>99</v>
      </c>
      <c r="Q2193" s="395">
        <v>11</v>
      </c>
      <c r="R2193" s="395">
        <v>639</v>
      </c>
      <c r="S2193" s="395">
        <v>637</v>
      </c>
      <c r="T2193" s="395">
        <v>2.2034428794992174</v>
      </c>
      <c r="U2193" s="395">
        <v>61.646781789638915</v>
      </c>
      <c r="V2193" s="395">
        <v>89.936916511750141</v>
      </c>
      <c r="W2193" s="395">
        <v>82.720879120879104</v>
      </c>
      <c r="X2193" s="395">
        <v>0</v>
      </c>
      <c r="Y2193" s="395">
        <v>0</v>
      </c>
      <c r="Z2193" s="395">
        <v>0</v>
      </c>
      <c r="AA2193" s="395">
        <v>9.6648168602120226</v>
      </c>
      <c r="AB2193" s="395">
        <v>2.2044360523141644</v>
      </c>
      <c r="AC2193" s="395">
        <v>-40.09039664147987</v>
      </c>
      <c r="AD2193" s="395">
        <v>7.3872832369942207</v>
      </c>
      <c r="AE2193" s="395">
        <v>7.4838855553447248</v>
      </c>
      <c r="AF2193" s="395">
        <v>10</v>
      </c>
      <c r="AG2193" s="395">
        <v>0</v>
      </c>
      <c r="AH2193" s="395">
        <v>0</v>
      </c>
      <c r="AI2193" s="395">
        <v>1</v>
      </c>
      <c r="AJ2193" s="395">
        <v>45</v>
      </c>
      <c r="AK2193" s="395">
        <v>8</v>
      </c>
      <c r="AL2193" s="395">
        <v>26</v>
      </c>
      <c r="AM2193" s="395">
        <v>0</v>
      </c>
      <c r="AN2193" s="395">
        <v>3</v>
      </c>
      <c r="AO2193" s="395">
        <v>6</v>
      </c>
      <c r="AP2193" s="395">
        <v>6</v>
      </c>
    </row>
    <row r="2194" spans="1:42">
      <c r="A2194" s="395">
        <v>16</v>
      </c>
      <c r="B2194" s="395">
        <v>387</v>
      </c>
      <c r="C2194" s="395">
        <v>2023</v>
      </c>
      <c r="D2194" s="395">
        <v>3</v>
      </c>
      <c r="E2194" s="395">
        <v>99</v>
      </c>
      <c r="F2194" s="395">
        <v>99</v>
      </c>
      <c r="G2194" s="395">
        <v>99</v>
      </c>
      <c r="H2194" s="395">
        <v>99</v>
      </c>
      <c r="I2194" s="395">
        <v>99</v>
      </c>
      <c r="J2194" s="395">
        <v>181</v>
      </c>
      <c r="K2194" s="395">
        <v>999</v>
      </c>
      <c r="L2194" s="395"/>
      <c r="M2194" s="395">
        <v>99</v>
      </c>
      <c r="N2194" s="395">
        <v>99</v>
      </c>
      <c r="O2194" s="395">
        <v>99</v>
      </c>
      <c r="P2194" s="395">
        <v>99</v>
      </c>
      <c r="Q2194" s="395">
        <v>11</v>
      </c>
      <c r="R2194" s="395">
        <v>844</v>
      </c>
      <c r="S2194" s="395">
        <v>843</v>
      </c>
      <c r="T2194" s="395">
        <v>3.4478672985781991</v>
      </c>
      <c r="U2194" s="395">
        <v>61.172004744958485</v>
      </c>
      <c r="V2194" s="395">
        <v>89.930072266797183</v>
      </c>
      <c r="W2194" s="395">
        <v>82.916370106761619</v>
      </c>
      <c r="X2194" s="395">
        <v>0</v>
      </c>
      <c r="Y2194" s="395">
        <v>0</v>
      </c>
      <c r="Z2194" s="395">
        <v>0</v>
      </c>
      <c r="AA2194" s="395">
        <v>9.1977158243205253</v>
      </c>
      <c r="AB2194" s="395">
        <v>2.6016828462061912</v>
      </c>
      <c r="AC2194" s="395">
        <v>-49.222077405450527</v>
      </c>
      <c r="AD2194" s="395">
        <v>9.7572254335260133</v>
      </c>
      <c r="AE2194" s="395">
        <v>9.9275119842838055</v>
      </c>
      <c r="AF2194" s="395">
        <v>7</v>
      </c>
      <c r="AG2194" s="395">
        <v>0</v>
      </c>
      <c r="AH2194" s="395">
        <v>0</v>
      </c>
      <c r="AI2194" s="395">
        <v>1</v>
      </c>
      <c r="AJ2194" s="395">
        <v>116</v>
      </c>
      <c r="AK2194" s="395">
        <v>41</v>
      </c>
      <c r="AL2194" s="395">
        <v>106</v>
      </c>
      <c r="AM2194" s="395">
        <v>0</v>
      </c>
      <c r="AN2194" s="395">
        <v>5</v>
      </c>
      <c r="AO2194" s="395">
        <v>9</v>
      </c>
      <c r="AP2194" s="395">
        <v>6</v>
      </c>
    </row>
    <row r="2195" spans="1:42">
      <c r="A2195" s="395">
        <v>16</v>
      </c>
      <c r="B2195" s="395">
        <v>388</v>
      </c>
      <c r="C2195" s="395">
        <v>2023</v>
      </c>
      <c r="D2195" s="395">
        <v>4</v>
      </c>
      <c r="E2195" s="395">
        <v>99</v>
      </c>
      <c r="F2195" s="395">
        <v>99</v>
      </c>
      <c r="G2195" s="395">
        <v>99</v>
      </c>
      <c r="H2195" s="395">
        <v>99</v>
      </c>
      <c r="I2195" s="395">
        <v>99</v>
      </c>
      <c r="J2195" s="395">
        <v>181</v>
      </c>
      <c r="K2195" s="395">
        <v>999</v>
      </c>
      <c r="L2195" s="395"/>
      <c r="M2195" s="395">
        <v>99</v>
      </c>
      <c r="N2195" s="395">
        <v>99</v>
      </c>
      <c r="O2195" s="395">
        <v>99</v>
      </c>
      <c r="P2195" s="395">
        <v>99</v>
      </c>
      <c r="Q2195" s="395">
        <v>10</v>
      </c>
      <c r="R2195" s="395">
        <v>617</v>
      </c>
      <c r="S2195" s="395">
        <v>613</v>
      </c>
      <c r="T2195" s="395">
        <v>2.7471636952998382</v>
      </c>
      <c r="U2195" s="395">
        <v>61.381729200652543</v>
      </c>
      <c r="V2195" s="395">
        <v>91.860890528261834</v>
      </c>
      <c r="W2195" s="395">
        <v>84.569494290375189</v>
      </c>
      <c r="X2195" s="395">
        <v>0</v>
      </c>
      <c r="Y2195" s="395">
        <v>0</v>
      </c>
      <c r="Z2195" s="395">
        <v>0</v>
      </c>
      <c r="AA2195" s="395">
        <v>8.8419436001617928</v>
      </c>
      <c r="AB2195" s="395">
        <v>2.4900046080026672</v>
      </c>
      <c r="AC2195" s="395">
        <v>-31.063499154998134</v>
      </c>
      <c r="AD2195" s="395">
        <v>7.1329479768786124</v>
      </c>
      <c r="AE2195" s="395">
        <v>7.3628638887594882</v>
      </c>
      <c r="AF2195" s="395">
        <v>15</v>
      </c>
      <c r="AG2195" s="395">
        <v>0</v>
      </c>
      <c r="AH2195" s="395">
        <v>0</v>
      </c>
      <c r="AI2195" s="395">
        <v>4</v>
      </c>
      <c r="AJ2195" s="395">
        <v>38</v>
      </c>
      <c r="AK2195" s="395">
        <v>9</v>
      </c>
      <c r="AL2195" s="395">
        <v>97</v>
      </c>
      <c r="AM2195" s="395">
        <v>0</v>
      </c>
      <c r="AN2195" s="395">
        <v>1</v>
      </c>
      <c r="AO2195" s="395">
        <v>4</v>
      </c>
      <c r="AP2195" s="395">
        <v>6</v>
      </c>
    </row>
    <row r="2196" spans="1:42">
      <c r="A2196" s="395">
        <v>16</v>
      </c>
      <c r="B2196" s="395">
        <v>389</v>
      </c>
      <c r="C2196" s="395">
        <v>2023</v>
      </c>
      <c r="D2196" s="395">
        <v>5</v>
      </c>
      <c r="E2196" s="395">
        <v>99</v>
      </c>
      <c r="F2196" s="395">
        <v>99</v>
      </c>
      <c r="G2196" s="395">
        <v>99</v>
      </c>
      <c r="H2196" s="395">
        <v>99</v>
      </c>
      <c r="I2196" s="395">
        <v>99</v>
      </c>
      <c r="J2196" s="395">
        <v>181</v>
      </c>
      <c r="K2196" s="395">
        <v>999</v>
      </c>
      <c r="L2196" s="395"/>
      <c r="M2196" s="395">
        <v>99</v>
      </c>
      <c r="N2196" s="395">
        <v>99</v>
      </c>
      <c r="O2196" s="395">
        <v>99</v>
      </c>
      <c r="P2196" s="395">
        <v>99</v>
      </c>
      <c r="Q2196" s="395">
        <v>11</v>
      </c>
      <c r="R2196" s="395">
        <v>748</v>
      </c>
      <c r="S2196" s="395">
        <v>748</v>
      </c>
      <c r="T2196" s="395">
        <v>2.667112299465241</v>
      </c>
      <c r="U2196" s="395">
        <v>61.582887700534762</v>
      </c>
      <c r="V2196" s="395">
        <v>87.601317489469977</v>
      </c>
      <c r="W2196" s="395">
        <v>80.856016042780766</v>
      </c>
      <c r="X2196" s="395">
        <v>0</v>
      </c>
      <c r="Y2196" s="395">
        <v>0</v>
      </c>
      <c r="Z2196" s="395">
        <v>0</v>
      </c>
      <c r="AA2196" s="395">
        <v>11.149946819362228</v>
      </c>
      <c r="AB2196" s="395">
        <v>2.5225880529161193</v>
      </c>
      <c r="AC2196" s="395">
        <v>-51.777330133698065</v>
      </c>
      <c r="AD2196" s="395">
        <v>8.6473988439306382</v>
      </c>
      <c r="AE2196" s="395">
        <v>8.5898682098053563</v>
      </c>
      <c r="AF2196" s="395">
        <v>11</v>
      </c>
      <c r="AG2196" s="395">
        <v>0</v>
      </c>
      <c r="AH2196" s="395">
        <v>0</v>
      </c>
      <c r="AI2196" s="395">
        <v>1</v>
      </c>
      <c r="AJ2196" s="395">
        <v>112</v>
      </c>
      <c r="AK2196" s="395">
        <v>27</v>
      </c>
      <c r="AL2196" s="395">
        <v>87</v>
      </c>
      <c r="AM2196" s="395">
        <v>0</v>
      </c>
      <c r="AN2196" s="395">
        <v>7</v>
      </c>
      <c r="AO2196" s="395">
        <v>5</v>
      </c>
      <c r="AP2196" s="395">
        <v>5</v>
      </c>
    </row>
    <row r="2197" spans="1:42">
      <c r="A2197" s="395">
        <v>16</v>
      </c>
      <c r="B2197" s="395">
        <v>390</v>
      </c>
      <c r="C2197" s="395">
        <v>2023</v>
      </c>
      <c r="D2197" s="395">
        <v>6</v>
      </c>
      <c r="E2197" s="395">
        <v>99</v>
      </c>
      <c r="F2197" s="395">
        <v>99</v>
      </c>
      <c r="G2197" s="395">
        <v>99</v>
      </c>
      <c r="H2197" s="395">
        <v>99</v>
      </c>
      <c r="I2197" s="395">
        <v>99</v>
      </c>
      <c r="J2197" s="395">
        <v>181</v>
      </c>
      <c r="K2197" s="395">
        <v>999</v>
      </c>
      <c r="L2197" s="395"/>
      <c r="M2197" s="395">
        <v>99</v>
      </c>
      <c r="N2197" s="395">
        <v>99</v>
      </c>
      <c r="O2197" s="395">
        <v>99</v>
      </c>
      <c r="P2197" s="395">
        <v>99</v>
      </c>
      <c r="Q2197" s="395">
        <v>9</v>
      </c>
      <c r="R2197" s="395">
        <v>778</v>
      </c>
      <c r="S2197" s="395">
        <v>767</v>
      </c>
      <c r="T2197" s="395">
        <v>1.9742930591259644</v>
      </c>
      <c r="U2197" s="395">
        <v>62.186440677966104</v>
      </c>
      <c r="V2197" s="395">
        <v>90.273907006374756</v>
      </c>
      <c r="W2197" s="395">
        <v>82.617601043024749</v>
      </c>
      <c r="X2197" s="395">
        <v>0</v>
      </c>
      <c r="Y2197" s="395">
        <v>0</v>
      </c>
      <c r="Z2197" s="395">
        <v>0</v>
      </c>
      <c r="AA2197" s="395">
        <v>10.114898739660783</v>
      </c>
      <c r="AB2197" s="395">
        <v>2.4828850882014724</v>
      </c>
      <c r="AC2197" s="395">
        <v>-43.630370294831927</v>
      </c>
      <c r="AD2197" s="395">
        <v>8.9942196531791865</v>
      </c>
      <c r="AE2197" s="395">
        <v>8.9999585279584018</v>
      </c>
      <c r="AF2197" s="395">
        <v>5</v>
      </c>
      <c r="AG2197" s="395">
        <v>0</v>
      </c>
      <c r="AH2197" s="395">
        <v>0</v>
      </c>
      <c r="AI2197" s="395">
        <v>0</v>
      </c>
      <c r="AJ2197" s="395">
        <v>67</v>
      </c>
      <c r="AK2197" s="395">
        <v>12</v>
      </c>
      <c r="AL2197" s="395">
        <v>94</v>
      </c>
      <c r="AM2197" s="395">
        <v>0</v>
      </c>
      <c r="AN2197" s="395">
        <v>1</v>
      </c>
      <c r="AO2197" s="395">
        <v>18</v>
      </c>
      <c r="AP2197" s="395">
        <v>6</v>
      </c>
    </row>
    <row r="2198" spans="1:42">
      <c r="A2198" s="395">
        <v>16</v>
      </c>
      <c r="B2198" s="395">
        <v>391</v>
      </c>
      <c r="C2198" s="395">
        <v>2023</v>
      </c>
      <c r="D2198" s="395">
        <v>7</v>
      </c>
      <c r="E2198" s="395">
        <v>99</v>
      </c>
      <c r="F2198" s="395">
        <v>99</v>
      </c>
      <c r="G2198" s="395">
        <v>99</v>
      </c>
      <c r="H2198" s="395">
        <v>99</v>
      </c>
      <c r="I2198" s="395">
        <v>99</v>
      </c>
      <c r="J2198" s="395">
        <v>181</v>
      </c>
      <c r="K2198" s="395">
        <v>999</v>
      </c>
      <c r="L2198" s="395"/>
      <c r="M2198" s="395">
        <v>99</v>
      </c>
      <c r="N2198" s="395">
        <v>99</v>
      </c>
      <c r="O2198" s="395">
        <v>99</v>
      </c>
      <c r="P2198" s="395">
        <v>99</v>
      </c>
      <c r="Q2198" s="395">
        <v>9</v>
      </c>
      <c r="R2198" s="395">
        <v>617</v>
      </c>
      <c r="S2198" s="395">
        <v>611</v>
      </c>
      <c r="T2198" s="395">
        <v>2.3160453808752024</v>
      </c>
      <c r="U2198" s="395">
        <v>61.767594108019608</v>
      </c>
      <c r="V2198" s="395">
        <v>86.193175672440702</v>
      </c>
      <c r="W2198" s="395">
        <v>79.247626841243886</v>
      </c>
      <c r="X2198" s="395">
        <v>0</v>
      </c>
      <c r="Y2198" s="395">
        <v>0</v>
      </c>
      <c r="Z2198" s="395">
        <v>0</v>
      </c>
      <c r="AA2198" s="395">
        <v>11.877281953811618</v>
      </c>
      <c r="AB2198" s="395">
        <v>2.6691540932261755</v>
      </c>
      <c r="AC2198" s="395">
        <v>-54.960663626052487</v>
      </c>
      <c r="AD2198" s="395">
        <v>7.1329479768786124</v>
      </c>
      <c r="AE2198" s="395">
        <v>6.8770160809261593</v>
      </c>
      <c r="AF2198" s="395">
        <v>1</v>
      </c>
      <c r="AG2198" s="395">
        <v>0</v>
      </c>
      <c r="AH2198" s="395">
        <v>0</v>
      </c>
      <c r="AI2198" s="395">
        <v>1</v>
      </c>
      <c r="AJ2198" s="395">
        <v>44</v>
      </c>
      <c r="AK2198" s="395">
        <v>5</v>
      </c>
      <c r="AL2198" s="395">
        <v>57</v>
      </c>
      <c r="AM2198" s="395">
        <v>0</v>
      </c>
      <c r="AN2198" s="395">
        <v>2</v>
      </c>
      <c r="AO2198" s="395">
        <v>1</v>
      </c>
      <c r="AP2198" s="395">
        <v>5</v>
      </c>
    </row>
    <row r="2199" spans="1:42">
      <c r="A2199" s="395">
        <v>16</v>
      </c>
      <c r="B2199" s="395">
        <v>392</v>
      </c>
      <c r="C2199" s="395">
        <v>2023</v>
      </c>
      <c r="D2199" s="395">
        <v>8</v>
      </c>
      <c r="E2199" s="395">
        <v>99</v>
      </c>
      <c r="F2199" s="395">
        <v>99</v>
      </c>
      <c r="G2199" s="395">
        <v>99</v>
      </c>
      <c r="H2199" s="395">
        <v>99</v>
      </c>
      <c r="I2199" s="395">
        <v>99</v>
      </c>
      <c r="J2199" s="395">
        <v>181</v>
      </c>
      <c r="K2199" s="395">
        <v>999</v>
      </c>
      <c r="L2199" s="395"/>
      <c r="M2199" s="395">
        <v>99</v>
      </c>
      <c r="N2199" s="395">
        <v>99</v>
      </c>
      <c r="O2199" s="395">
        <v>99</v>
      </c>
      <c r="P2199" s="395">
        <v>99</v>
      </c>
      <c r="Q2199" s="395">
        <v>11</v>
      </c>
      <c r="R2199" s="395">
        <v>766</v>
      </c>
      <c r="S2199" s="395">
        <v>761</v>
      </c>
      <c r="T2199" s="395">
        <v>1.7297650130548303</v>
      </c>
      <c r="U2199" s="395">
        <v>61.960578186596585</v>
      </c>
      <c r="V2199" s="395">
        <v>89.750186146699235</v>
      </c>
      <c r="W2199" s="395">
        <v>82.6975032851511</v>
      </c>
      <c r="X2199" s="395">
        <v>0</v>
      </c>
      <c r="Y2199" s="395">
        <v>0</v>
      </c>
      <c r="Z2199" s="395">
        <v>0</v>
      </c>
      <c r="AA2199" s="395">
        <v>11.091964468199501</v>
      </c>
      <c r="AB2199" s="395">
        <v>2.4529253488198046</v>
      </c>
      <c r="AC2199" s="395">
        <v>-44.243071786827699</v>
      </c>
      <c r="AD2199" s="395">
        <v>8.8554913294797704</v>
      </c>
      <c r="AE2199" s="395">
        <v>8.9381907509393681</v>
      </c>
      <c r="AF2199" s="395">
        <v>1</v>
      </c>
      <c r="AG2199" s="395">
        <v>0</v>
      </c>
      <c r="AH2199" s="395">
        <v>0</v>
      </c>
      <c r="AI2199" s="395">
        <v>0</v>
      </c>
      <c r="AJ2199" s="395">
        <v>107</v>
      </c>
      <c r="AK2199" s="395">
        <v>3</v>
      </c>
      <c r="AL2199" s="395">
        <v>212</v>
      </c>
      <c r="AM2199" s="395">
        <v>0</v>
      </c>
      <c r="AN2199" s="395">
        <v>5</v>
      </c>
      <c r="AO2199" s="395">
        <v>1</v>
      </c>
      <c r="AP2199" s="395">
        <v>7</v>
      </c>
    </row>
    <row r="2200" spans="1:42">
      <c r="A2200" s="395">
        <v>16</v>
      </c>
      <c r="B2200" s="395">
        <v>393</v>
      </c>
      <c r="C2200" s="395">
        <v>2023</v>
      </c>
      <c r="D2200" s="395">
        <v>9</v>
      </c>
      <c r="E2200" s="395">
        <v>99</v>
      </c>
      <c r="F2200" s="395">
        <v>99</v>
      </c>
      <c r="G2200" s="395">
        <v>99</v>
      </c>
      <c r="H2200" s="395">
        <v>99</v>
      </c>
      <c r="I2200" s="395">
        <v>99</v>
      </c>
      <c r="J2200" s="395">
        <v>181</v>
      </c>
      <c r="K2200" s="395">
        <v>999</v>
      </c>
      <c r="L2200" s="395"/>
      <c r="M2200" s="395">
        <v>99</v>
      </c>
      <c r="N2200" s="395">
        <v>99</v>
      </c>
      <c r="O2200" s="395">
        <v>99</v>
      </c>
      <c r="P2200" s="395">
        <v>99</v>
      </c>
      <c r="Q2200" s="395">
        <v>12</v>
      </c>
      <c r="R2200" s="395">
        <v>676</v>
      </c>
      <c r="S2200" s="395">
        <v>674</v>
      </c>
      <c r="T2200" s="395">
        <v>1.6434911242603552</v>
      </c>
      <c r="U2200" s="395">
        <v>62.234421364985167</v>
      </c>
      <c r="V2200" s="395">
        <v>86.844601046130634</v>
      </c>
      <c r="W2200" s="395">
        <v>80.055637982195904</v>
      </c>
      <c r="X2200" s="395">
        <v>0</v>
      </c>
      <c r="Y2200" s="395">
        <v>0</v>
      </c>
      <c r="Z2200" s="395">
        <v>0</v>
      </c>
      <c r="AA2200" s="395">
        <v>10.035038287704737</v>
      </c>
      <c r="AB2200" s="395">
        <v>2.4033117063258302</v>
      </c>
      <c r="AC2200" s="395">
        <v>-24.530125514212639</v>
      </c>
      <c r="AD2200" s="395">
        <v>7.8150289017341024</v>
      </c>
      <c r="AE2200" s="395">
        <v>7.6634509737976257</v>
      </c>
      <c r="AF2200" s="395">
        <v>11</v>
      </c>
      <c r="AG2200" s="395">
        <v>0</v>
      </c>
      <c r="AH2200" s="395">
        <v>0</v>
      </c>
      <c r="AI2200" s="395">
        <v>0</v>
      </c>
      <c r="AJ2200" s="395">
        <v>102</v>
      </c>
      <c r="AK2200" s="395">
        <v>22</v>
      </c>
      <c r="AL2200" s="395">
        <v>86</v>
      </c>
      <c r="AM2200" s="395">
        <v>0</v>
      </c>
      <c r="AN2200" s="395">
        <v>5</v>
      </c>
      <c r="AO2200" s="395">
        <v>6</v>
      </c>
      <c r="AP2200" s="395">
        <v>6</v>
      </c>
    </row>
    <row r="2201" spans="1:42">
      <c r="A2201" s="395">
        <v>16</v>
      </c>
      <c r="B2201" s="395">
        <v>394</v>
      </c>
      <c r="C2201" s="395">
        <v>2023</v>
      </c>
      <c r="D2201" s="395">
        <v>10</v>
      </c>
      <c r="E2201" s="395">
        <v>99</v>
      </c>
      <c r="F2201" s="395">
        <v>99</v>
      </c>
      <c r="G2201" s="395">
        <v>99</v>
      </c>
      <c r="H2201" s="395">
        <v>99</v>
      </c>
      <c r="I2201" s="395">
        <v>99</v>
      </c>
      <c r="J2201" s="395">
        <v>181</v>
      </c>
      <c r="K2201" s="395">
        <v>999</v>
      </c>
      <c r="L2201" s="395"/>
      <c r="M2201" s="395">
        <v>99</v>
      </c>
      <c r="N2201" s="395">
        <v>99</v>
      </c>
      <c r="O2201" s="395">
        <v>99</v>
      </c>
      <c r="P2201" s="395">
        <v>99</v>
      </c>
      <c r="Q2201" s="395">
        <v>15</v>
      </c>
      <c r="R2201" s="395">
        <v>602</v>
      </c>
      <c r="S2201" s="395">
        <v>602</v>
      </c>
      <c r="T2201" s="395">
        <v>2.2358803986710969</v>
      </c>
      <c r="U2201" s="395">
        <v>61.817275747508305</v>
      </c>
      <c r="V2201" s="395">
        <v>87.004495668105221</v>
      </c>
      <c r="W2201" s="395">
        <v>80.305149501661091</v>
      </c>
      <c r="X2201" s="395">
        <v>0</v>
      </c>
      <c r="Y2201" s="395">
        <v>0</v>
      </c>
      <c r="Z2201" s="395">
        <v>0</v>
      </c>
      <c r="AA2201" s="395">
        <v>9.8910958679684384</v>
      </c>
      <c r="AB2201" s="395">
        <v>2.534774863444238</v>
      </c>
      <c r="AC2201" s="395">
        <v>-46.82738161255449</v>
      </c>
      <c r="AD2201" s="395">
        <v>6.9595375722543347</v>
      </c>
      <c r="AE2201" s="395">
        <v>6.8661367713845145</v>
      </c>
      <c r="AF2201" s="395">
        <v>3</v>
      </c>
      <c r="AG2201" s="395">
        <v>0</v>
      </c>
      <c r="AH2201" s="395">
        <v>0</v>
      </c>
      <c r="AI2201" s="395">
        <v>0</v>
      </c>
      <c r="AJ2201" s="395">
        <v>143</v>
      </c>
      <c r="AK2201" s="395">
        <v>5</v>
      </c>
      <c r="AL2201" s="395">
        <v>136</v>
      </c>
      <c r="AM2201" s="395">
        <v>0</v>
      </c>
      <c r="AN2201" s="395">
        <v>3</v>
      </c>
      <c r="AO2201" s="395">
        <v>1</v>
      </c>
      <c r="AP2201" s="395">
        <v>6</v>
      </c>
    </row>
    <row r="2202" spans="1:42">
      <c r="A2202" s="395">
        <v>16</v>
      </c>
      <c r="B2202" s="395">
        <v>395</v>
      </c>
      <c r="C2202" s="395">
        <v>2023</v>
      </c>
      <c r="D2202" s="395">
        <v>11</v>
      </c>
      <c r="E2202" s="395">
        <v>99</v>
      </c>
      <c r="F2202" s="395">
        <v>99</v>
      </c>
      <c r="G2202" s="395">
        <v>99</v>
      </c>
      <c r="H2202" s="395">
        <v>99</v>
      </c>
      <c r="I2202" s="395">
        <v>99</v>
      </c>
      <c r="J2202" s="395">
        <v>181</v>
      </c>
      <c r="K2202" s="395">
        <v>999</v>
      </c>
      <c r="L2202" s="395"/>
      <c r="M2202" s="395">
        <v>99</v>
      </c>
      <c r="N2202" s="395">
        <v>99</v>
      </c>
      <c r="O2202" s="395">
        <v>99</v>
      </c>
      <c r="P2202" s="395">
        <v>99</v>
      </c>
      <c r="Q2202" s="395">
        <v>13</v>
      </c>
      <c r="R2202" s="395">
        <v>863</v>
      </c>
      <c r="S2202" s="395">
        <v>862</v>
      </c>
      <c r="T2202" s="395">
        <v>2.543453070683662</v>
      </c>
      <c r="U2202" s="395">
        <v>61.889791183294683</v>
      </c>
      <c r="V2202" s="395">
        <v>88.150085592979551</v>
      </c>
      <c r="W2202" s="395">
        <v>81.316009280742435</v>
      </c>
      <c r="X2202" s="395">
        <v>0</v>
      </c>
      <c r="Y2202" s="395">
        <v>0</v>
      </c>
      <c r="Z2202" s="395">
        <v>0</v>
      </c>
      <c r="AA2202" s="395">
        <v>10.076255604022405</v>
      </c>
      <c r="AB2202" s="395">
        <v>2.8781378845729142</v>
      </c>
      <c r="AC2202" s="395">
        <v>-25.552409142975581</v>
      </c>
      <c r="AD2202" s="395">
        <v>9.9768786127167619</v>
      </c>
      <c r="AE2202" s="395">
        <v>9.955335179312609</v>
      </c>
      <c r="AF2202" s="395">
        <v>2</v>
      </c>
      <c r="AG2202" s="395">
        <v>0</v>
      </c>
      <c r="AH2202" s="395">
        <v>0</v>
      </c>
      <c r="AI2202" s="395">
        <v>0</v>
      </c>
      <c r="AJ2202" s="395">
        <v>143</v>
      </c>
      <c r="AK2202" s="395">
        <v>10</v>
      </c>
      <c r="AL2202" s="395">
        <v>182</v>
      </c>
      <c r="AM2202" s="395">
        <v>0</v>
      </c>
      <c r="AN2202" s="395">
        <v>5</v>
      </c>
      <c r="AO2202" s="395">
        <v>2</v>
      </c>
      <c r="AP2202" s="395">
        <v>6</v>
      </c>
    </row>
    <row r="2203" spans="1:42">
      <c r="A2203" s="395">
        <v>16</v>
      </c>
      <c r="B2203" s="395">
        <v>396</v>
      </c>
      <c r="C2203" s="395">
        <v>2023</v>
      </c>
      <c r="D2203" s="395">
        <v>12</v>
      </c>
      <c r="E2203" s="395">
        <v>99</v>
      </c>
      <c r="F2203" s="395">
        <v>99</v>
      </c>
      <c r="G2203" s="395">
        <v>99</v>
      </c>
      <c r="H2203" s="395">
        <v>99</v>
      </c>
      <c r="I2203" s="395">
        <v>99</v>
      </c>
      <c r="J2203" s="395">
        <v>181</v>
      </c>
      <c r="K2203" s="395">
        <v>999</v>
      </c>
      <c r="L2203" s="395"/>
      <c r="M2203" s="395">
        <v>99</v>
      </c>
      <c r="N2203" s="395">
        <v>99</v>
      </c>
      <c r="O2203" s="395">
        <v>99</v>
      </c>
      <c r="P2203" s="395">
        <v>99</v>
      </c>
      <c r="Q2203" s="395">
        <v>8</v>
      </c>
      <c r="R2203" s="395">
        <v>770</v>
      </c>
      <c r="S2203" s="395">
        <v>764</v>
      </c>
      <c r="T2203" s="395">
        <v>1.6974025974025977</v>
      </c>
      <c r="U2203" s="395">
        <v>62.353403141361241</v>
      </c>
      <c r="V2203" s="395">
        <v>86.195282852977684</v>
      </c>
      <c r="W2203" s="395">
        <v>79.056413612565407</v>
      </c>
      <c r="X2203" s="395">
        <v>0</v>
      </c>
      <c r="Y2203" s="395">
        <v>0</v>
      </c>
      <c r="Z2203" s="395">
        <v>0</v>
      </c>
      <c r="AA2203" s="395">
        <v>9.7466183270517739</v>
      </c>
      <c r="AB2203" s="395">
        <v>2.4059756410075095</v>
      </c>
      <c r="AC2203" s="395">
        <v>-52.00092380545545</v>
      </c>
      <c r="AD2203" s="395">
        <v>8.9017341040462412</v>
      </c>
      <c r="AE2203" s="395">
        <v>8.5783355735810556</v>
      </c>
      <c r="AF2203" s="395">
        <v>1</v>
      </c>
      <c r="AG2203" s="395">
        <v>0</v>
      </c>
      <c r="AH2203" s="395">
        <v>0</v>
      </c>
      <c r="AI2203" s="395">
        <v>0</v>
      </c>
      <c r="AJ2203" s="395">
        <v>101</v>
      </c>
      <c r="AK2203" s="395">
        <v>26</v>
      </c>
      <c r="AL2203" s="395">
        <v>86</v>
      </c>
      <c r="AM2203" s="395">
        <v>0</v>
      </c>
      <c r="AN2203" s="395">
        <v>3</v>
      </c>
      <c r="AO2203" s="395">
        <v>3</v>
      </c>
      <c r="AP2203" s="395">
        <v>5</v>
      </c>
    </row>
    <row r="2204" spans="1:42">
      <c r="A2204" s="395">
        <v>16</v>
      </c>
      <c r="B2204" s="395">
        <v>397</v>
      </c>
      <c r="C2204" s="395">
        <v>2023</v>
      </c>
      <c r="D2204" s="395">
        <v>1</v>
      </c>
      <c r="E2204" s="395">
        <v>99</v>
      </c>
      <c r="F2204" s="395">
        <v>99</v>
      </c>
      <c r="G2204" s="395">
        <v>99</v>
      </c>
      <c r="H2204" s="395">
        <v>99</v>
      </c>
      <c r="I2204" s="395">
        <v>99</v>
      </c>
      <c r="J2204" s="395">
        <v>470</v>
      </c>
      <c r="K2204" s="395">
        <v>999</v>
      </c>
      <c r="L2204" s="395"/>
      <c r="M2204" s="395">
        <v>99</v>
      </c>
      <c r="N2204" s="395">
        <v>99</v>
      </c>
      <c r="O2204" s="395">
        <v>99</v>
      </c>
      <c r="P2204" s="395">
        <v>99</v>
      </c>
      <c r="Q2204" s="395">
        <v>9</v>
      </c>
      <c r="R2204" s="395">
        <v>760</v>
      </c>
      <c r="S2204" s="395">
        <v>728</v>
      </c>
      <c r="T2204" s="395">
        <v>5.1644736842105283</v>
      </c>
      <c r="U2204" s="395">
        <v>60.035714285714306</v>
      </c>
      <c r="V2204" s="395">
        <v>96.579328039241375</v>
      </c>
      <c r="W2204" s="395">
        <v>87.794230769230779</v>
      </c>
      <c r="X2204" s="395">
        <v>0</v>
      </c>
      <c r="Y2204" s="395">
        <v>0</v>
      </c>
      <c r="Z2204" s="395">
        <v>0</v>
      </c>
      <c r="AA2204" s="395">
        <v>10.253163259495444</v>
      </c>
      <c r="AB2204" s="395">
        <v>2.499195317907188</v>
      </c>
      <c r="AC2204" s="395">
        <v>-40.711613386128754</v>
      </c>
      <c r="AD2204" s="395">
        <v>9.0996168582375496</v>
      </c>
      <c r="AE2204" s="395">
        <v>8.8909532462018745</v>
      </c>
      <c r="AF2204" s="395">
        <v>0</v>
      </c>
      <c r="AG2204" s="395">
        <v>0</v>
      </c>
      <c r="AH2204" s="395">
        <v>0</v>
      </c>
      <c r="AI2204" s="395">
        <v>2</v>
      </c>
      <c r="AJ2204" s="395">
        <v>8</v>
      </c>
      <c r="AK2204" s="395">
        <v>1</v>
      </c>
      <c r="AL2204" s="395">
        <v>28</v>
      </c>
      <c r="AM2204" s="395">
        <v>0</v>
      </c>
      <c r="AN2204" s="395">
        <v>25</v>
      </c>
      <c r="AO2204" s="395">
        <v>3</v>
      </c>
      <c r="AP2204" s="395">
        <v>6</v>
      </c>
    </row>
    <row r="2205" spans="1:42">
      <c r="A2205" s="395">
        <v>16</v>
      </c>
      <c r="B2205" s="395">
        <v>398</v>
      </c>
      <c r="C2205" s="395">
        <v>2023</v>
      </c>
      <c r="D2205" s="395">
        <v>2</v>
      </c>
      <c r="E2205" s="395">
        <v>99</v>
      </c>
      <c r="F2205" s="395">
        <v>99</v>
      </c>
      <c r="G2205" s="395">
        <v>99</v>
      </c>
      <c r="H2205" s="395">
        <v>99</v>
      </c>
      <c r="I2205" s="395">
        <v>99</v>
      </c>
      <c r="J2205" s="395">
        <v>470</v>
      </c>
      <c r="K2205" s="395">
        <v>999</v>
      </c>
      <c r="L2205" s="395"/>
      <c r="M2205" s="395">
        <v>99</v>
      </c>
      <c r="N2205" s="395">
        <v>99</v>
      </c>
      <c r="O2205" s="395">
        <v>99</v>
      </c>
      <c r="P2205" s="395">
        <v>99</v>
      </c>
      <c r="Q2205" s="395">
        <v>7</v>
      </c>
      <c r="R2205" s="395">
        <v>475</v>
      </c>
      <c r="S2205" s="395">
        <v>469</v>
      </c>
      <c r="T2205" s="395">
        <v>3.7831578947368425</v>
      </c>
      <c r="U2205" s="395">
        <v>60.69722814498936</v>
      </c>
      <c r="V2205" s="395">
        <v>94.65333909311201</v>
      </c>
      <c r="W2205" s="395">
        <v>86.892750533049082</v>
      </c>
      <c r="X2205" s="395">
        <v>0</v>
      </c>
      <c r="Y2205" s="395">
        <v>0</v>
      </c>
      <c r="Z2205" s="395">
        <v>0</v>
      </c>
      <c r="AA2205" s="395">
        <v>11.069165701242133</v>
      </c>
      <c r="AB2205" s="395">
        <v>2.2767043085823158</v>
      </c>
      <c r="AC2205" s="395">
        <v>-16.661880255962828</v>
      </c>
      <c r="AD2205" s="395">
        <v>5.687260536398469</v>
      </c>
      <c r="AE2205" s="395">
        <v>5.6690117431883884</v>
      </c>
      <c r="AF2205" s="395">
        <v>7</v>
      </c>
      <c r="AG2205" s="395">
        <v>0</v>
      </c>
      <c r="AH2205" s="395">
        <v>0</v>
      </c>
      <c r="AI2205" s="395">
        <v>0</v>
      </c>
      <c r="AJ2205" s="395">
        <v>18</v>
      </c>
      <c r="AK2205" s="395">
        <v>6</v>
      </c>
      <c r="AL2205" s="395">
        <v>7</v>
      </c>
      <c r="AM2205" s="395">
        <v>0</v>
      </c>
      <c r="AN2205" s="395">
        <v>37</v>
      </c>
      <c r="AO2205" s="395">
        <v>1</v>
      </c>
      <c r="AP2205" s="395">
        <v>6</v>
      </c>
    </row>
    <row r="2206" spans="1:42">
      <c r="A2206" s="395">
        <v>16</v>
      </c>
      <c r="B2206" s="395">
        <v>399</v>
      </c>
      <c r="C2206" s="395">
        <v>2023</v>
      </c>
      <c r="D2206" s="395">
        <v>3</v>
      </c>
      <c r="E2206" s="395">
        <v>99</v>
      </c>
      <c r="F2206" s="395">
        <v>99</v>
      </c>
      <c r="G2206" s="395">
        <v>99</v>
      </c>
      <c r="H2206" s="395">
        <v>99</v>
      </c>
      <c r="I2206" s="395">
        <v>99</v>
      </c>
      <c r="J2206" s="395">
        <v>470</v>
      </c>
      <c r="K2206" s="395">
        <v>999</v>
      </c>
      <c r="L2206" s="395"/>
      <c r="M2206" s="395">
        <v>99</v>
      </c>
      <c r="N2206" s="395">
        <v>99</v>
      </c>
      <c r="O2206" s="395">
        <v>99</v>
      </c>
      <c r="P2206" s="395">
        <v>99</v>
      </c>
      <c r="Q2206" s="395">
        <v>11</v>
      </c>
      <c r="R2206" s="395">
        <v>742</v>
      </c>
      <c r="S2206" s="395">
        <v>737</v>
      </c>
      <c r="T2206" s="395">
        <v>5.2830188679245298</v>
      </c>
      <c r="U2206" s="395">
        <v>60</v>
      </c>
      <c r="V2206" s="395">
        <v>100.41308281795982</v>
      </c>
      <c r="W2206" s="395">
        <v>92.095793758480383</v>
      </c>
      <c r="X2206" s="395">
        <v>0</v>
      </c>
      <c r="Y2206" s="395">
        <v>0</v>
      </c>
      <c r="Z2206" s="395">
        <v>0</v>
      </c>
      <c r="AA2206" s="395">
        <v>11.10870287018875</v>
      </c>
      <c r="AB2206" s="395">
        <v>2.7824805660430152</v>
      </c>
      <c r="AC2206" s="395">
        <v>-27.536726386061499</v>
      </c>
      <c r="AD2206" s="395">
        <v>8.8840996168582382</v>
      </c>
      <c r="AE2206" s="395">
        <v>9.4418751264140663</v>
      </c>
      <c r="AF2206" s="395">
        <v>8</v>
      </c>
      <c r="AG2206" s="395">
        <v>0</v>
      </c>
      <c r="AH2206" s="395">
        <v>0</v>
      </c>
      <c r="AI2206" s="395">
        <v>2</v>
      </c>
      <c r="AJ2206" s="395">
        <v>24</v>
      </c>
      <c r="AK2206" s="395">
        <v>1</v>
      </c>
      <c r="AL2206" s="395">
        <v>44</v>
      </c>
      <c r="AM2206" s="395">
        <v>0</v>
      </c>
      <c r="AN2206" s="395">
        <v>11</v>
      </c>
      <c r="AO2206" s="395">
        <v>1</v>
      </c>
      <c r="AP2206" s="395">
        <v>10</v>
      </c>
    </row>
    <row r="2207" spans="1:42">
      <c r="A2207" s="395">
        <v>16</v>
      </c>
      <c r="B2207" s="395">
        <v>400</v>
      </c>
      <c r="C2207" s="395">
        <v>2023</v>
      </c>
      <c r="D2207" s="395">
        <v>4</v>
      </c>
      <c r="E2207" s="395">
        <v>99</v>
      </c>
      <c r="F2207" s="395">
        <v>99</v>
      </c>
      <c r="G2207" s="395">
        <v>99</v>
      </c>
      <c r="H2207" s="395">
        <v>99</v>
      </c>
      <c r="I2207" s="395">
        <v>99</v>
      </c>
      <c r="J2207" s="395">
        <v>470</v>
      </c>
      <c r="K2207" s="395">
        <v>999</v>
      </c>
      <c r="L2207" s="395"/>
      <c r="M2207" s="395">
        <v>99</v>
      </c>
      <c r="N2207" s="395">
        <v>99</v>
      </c>
      <c r="O2207" s="395">
        <v>99</v>
      </c>
      <c r="P2207" s="395">
        <v>99</v>
      </c>
      <c r="Q2207" s="395">
        <v>12</v>
      </c>
      <c r="R2207" s="395">
        <v>479</v>
      </c>
      <c r="S2207" s="395">
        <v>469</v>
      </c>
      <c r="T2207" s="395">
        <v>6.1273486430062638</v>
      </c>
      <c r="U2207" s="395">
        <v>59.381663113006397</v>
      </c>
      <c r="V2207" s="395">
        <v>95.93958700538478</v>
      </c>
      <c r="W2207" s="395">
        <v>87.820042643923315</v>
      </c>
      <c r="X2207" s="395">
        <v>0</v>
      </c>
      <c r="Y2207" s="395">
        <v>0</v>
      </c>
      <c r="Z2207" s="395">
        <v>0</v>
      </c>
      <c r="AA2207" s="395">
        <v>7.947929099485874</v>
      </c>
      <c r="AB2207" s="395">
        <v>3.2053667359747573</v>
      </c>
      <c r="AC2207" s="395">
        <v>-3.8389502017167847</v>
      </c>
      <c r="AD2207" s="395">
        <v>5.7351532567049821</v>
      </c>
      <c r="AE2207" s="395">
        <v>5.7295096539308092</v>
      </c>
      <c r="AF2207" s="395">
        <v>2</v>
      </c>
      <c r="AG2207" s="395">
        <v>0</v>
      </c>
      <c r="AH2207" s="395">
        <v>0</v>
      </c>
      <c r="AI2207" s="395">
        <v>0</v>
      </c>
      <c r="AJ2207" s="395">
        <v>5</v>
      </c>
      <c r="AK2207" s="395">
        <v>1</v>
      </c>
      <c r="AL2207" s="395">
        <v>19</v>
      </c>
      <c r="AM2207" s="395">
        <v>0</v>
      </c>
      <c r="AN2207" s="395">
        <v>3</v>
      </c>
      <c r="AO2207" s="395">
        <v>0</v>
      </c>
      <c r="AP2207" s="395">
        <v>8</v>
      </c>
    </row>
    <row r="2208" spans="1:42">
      <c r="A2208" s="395">
        <v>16</v>
      </c>
      <c r="B2208" s="395">
        <v>401</v>
      </c>
      <c r="C2208" s="395">
        <v>2023</v>
      </c>
      <c r="D2208" s="395">
        <v>5</v>
      </c>
      <c r="E2208" s="395">
        <v>99</v>
      </c>
      <c r="F2208" s="395">
        <v>99</v>
      </c>
      <c r="G2208" s="395">
        <v>99</v>
      </c>
      <c r="H2208" s="395">
        <v>99</v>
      </c>
      <c r="I2208" s="395">
        <v>99</v>
      </c>
      <c r="J2208" s="395">
        <v>470</v>
      </c>
      <c r="K2208" s="395">
        <v>999</v>
      </c>
      <c r="L2208" s="395"/>
      <c r="M2208" s="395">
        <v>99</v>
      </c>
      <c r="N2208" s="395">
        <v>99</v>
      </c>
      <c r="O2208" s="395">
        <v>99</v>
      </c>
      <c r="P2208" s="395">
        <v>99</v>
      </c>
      <c r="Q2208" s="395">
        <v>12</v>
      </c>
      <c r="R2208" s="395">
        <v>550</v>
      </c>
      <c r="S2208" s="395">
        <v>546</v>
      </c>
      <c r="T2208" s="395">
        <v>4.492727272727274</v>
      </c>
      <c r="U2208" s="395">
        <v>60.159340659340657</v>
      </c>
      <c r="V2208" s="395">
        <v>93.975490020993817</v>
      </c>
      <c r="W2208" s="395">
        <v>86.478937728937694</v>
      </c>
      <c r="X2208" s="395">
        <v>0</v>
      </c>
      <c r="Y2208" s="395">
        <v>0</v>
      </c>
      <c r="Z2208" s="395">
        <v>0</v>
      </c>
      <c r="AA2208" s="395">
        <v>10.938694280910591</v>
      </c>
      <c r="AB2208" s="395">
        <v>2.6218081458315434</v>
      </c>
      <c r="AC2208" s="395">
        <v>-16.760953625513341</v>
      </c>
      <c r="AD2208" s="395">
        <v>6.5852490421455956</v>
      </c>
      <c r="AE2208" s="395">
        <v>6.5683147861122704</v>
      </c>
      <c r="AF2208" s="395">
        <v>1</v>
      </c>
      <c r="AG2208" s="395">
        <v>1</v>
      </c>
      <c r="AH2208" s="395">
        <v>0</v>
      </c>
      <c r="AI2208" s="395">
        <v>0</v>
      </c>
      <c r="AJ2208" s="395">
        <v>31</v>
      </c>
      <c r="AK2208" s="395">
        <v>2</v>
      </c>
      <c r="AL2208" s="395">
        <v>96</v>
      </c>
      <c r="AM2208" s="395">
        <v>0</v>
      </c>
      <c r="AN2208" s="395">
        <v>4</v>
      </c>
      <c r="AO2208" s="395">
        <v>0</v>
      </c>
      <c r="AP2208" s="395">
        <v>8</v>
      </c>
    </row>
    <row r="2209" spans="1:42">
      <c r="A2209" s="395">
        <v>16</v>
      </c>
      <c r="B2209" s="395">
        <v>402</v>
      </c>
      <c r="C2209" s="395">
        <v>2023</v>
      </c>
      <c r="D2209" s="395">
        <v>6</v>
      </c>
      <c r="E2209" s="395">
        <v>99</v>
      </c>
      <c r="F2209" s="395">
        <v>99</v>
      </c>
      <c r="G2209" s="395">
        <v>99</v>
      </c>
      <c r="H2209" s="395">
        <v>99</v>
      </c>
      <c r="I2209" s="395">
        <v>99</v>
      </c>
      <c r="J2209" s="395">
        <v>470</v>
      </c>
      <c r="K2209" s="395">
        <v>999</v>
      </c>
      <c r="L2209" s="395"/>
      <c r="M2209" s="395">
        <v>99</v>
      </c>
      <c r="N2209" s="395">
        <v>99</v>
      </c>
      <c r="O2209" s="395">
        <v>99</v>
      </c>
      <c r="P2209" s="395">
        <v>99</v>
      </c>
      <c r="Q2209" s="395">
        <v>15</v>
      </c>
      <c r="R2209" s="395">
        <v>865</v>
      </c>
      <c r="S2209" s="395">
        <v>846</v>
      </c>
      <c r="T2209" s="395">
        <v>5.2786127167630061</v>
      </c>
      <c r="U2209" s="395">
        <v>59.761229314420781</v>
      </c>
      <c r="V2209" s="395">
        <v>93.590511975288763</v>
      </c>
      <c r="W2209" s="395">
        <v>85.620803782505931</v>
      </c>
      <c r="X2209" s="395">
        <v>0</v>
      </c>
      <c r="Y2209" s="395">
        <v>0</v>
      </c>
      <c r="Z2209" s="395">
        <v>0</v>
      </c>
      <c r="AA2209" s="395">
        <v>10.247859365552868</v>
      </c>
      <c r="AB2209" s="395">
        <v>2.8363080590872745</v>
      </c>
      <c r="AC2209" s="395">
        <v>-43.782991239080438</v>
      </c>
      <c r="AD2209" s="395">
        <v>10.356800766283524</v>
      </c>
      <c r="AE2209" s="395">
        <v>10.076289409540951</v>
      </c>
      <c r="AF2209" s="395">
        <v>8</v>
      </c>
      <c r="AG2209" s="395">
        <v>0</v>
      </c>
      <c r="AH2209" s="395">
        <v>0</v>
      </c>
      <c r="AI2209" s="395">
        <v>1</v>
      </c>
      <c r="AJ2209" s="395">
        <v>26</v>
      </c>
      <c r="AK2209" s="395">
        <v>5</v>
      </c>
      <c r="AL2209" s="395">
        <v>141</v>
      </c>
      <c r="AM2209" s="395">
        <v>0</v>
      </c>
      <c r="AN2209" s="395">
        <v>8</v>
      </c>
      <c r="AO2209" s="395">
        <v>26</v>
      </c>
      <c r="AP2209" s="395">
        <v>11</v>
      </c>
    </row>
    <row r="2210" spans="1:42">
      <c r="A2210" s="395">
        <v>16</v>
      </c>
      <c r="B2210" s="395">
        <v>403</v>
      </c>
      <c r="C2210" s="395">
        <v>2023</v>
      </c>
      <c r="D2210" s="395">
        <v>7</v>
      </c>
      <c r="E2210" s="395">
        <v>99</v>
      </c>
      <c r="F2210" s="395">
        <v>99</v>
      </c>
      <c r="G2210" s="395">
        <v>99</v>
      </c>
      <c r="H2210" s="395">
        <v>99</v>
      </c>
      <c r="I2210" s="395">
        <v>99</v>
      </c>
      <c r="J2210" s="395">
        <v>470</v>
      </c>
      <c r="K2210" s="395">
        <v>999</v>
      </c>
      <c r="L2210" s="395"/>
      <c r="M2210" s="395">
        <v>99</v>
      </c>
      <c r="N2210" s="395">
        <v>99</v>
      </c>
      <c r="O2210" s="395">
        <v>99</v>
      </c>
      <c r="P2210" s="395">
        <v>99</v>
      </c>
      <c r="Q2210" s="395">
        <v>17</v>
      </c>
      <c r="R2210" s="395">
        <v>608</v>
      </c>
      <c r="S2210" s="395">
        <v>584</v>
      </c>
      <c r="T2210" s="395">
        <v>6.6792763157894761</v>
      </c>
      <c r="U2210" s="395">
        <v>59.263698630136986</v>
      </c>
      <c r="V2210" s="395">
        <v>93.879027590198817</v>
      </c>
      <c r="W2210" s="395">
        <v>85.602397260273932</v>
      </c>
      <c r="X2210" s="395">
        <v>0</v>
      </c>
      <c r="Y2210" s="395">
        <v>0</v>
      </c>
      <c r="Z2210" s="395">
        <v>0</v>
      </c>
      <c r="AA2210" s="395">
        <v>10.908184422892303</v>
      </c>
      <c r="AB2210" s="395">
        <v>2.88459251738754</v>
      </c>
      <c r="AC2210" s="395">
        <v>-19.926421507376038</v>
      </c>
      <c r="AD2210" s="395">
        <v>7.2796934865900402</v>
      </c>
      <c r="AE2210" s="395">
        <v>6.9542410996848085</v>
      </c>
      <c r="AF2210" s="395">
        <v>3</v>
      </c>
      <c r="AG2210" s="395">
        <v>0</v>
      </c>
      <c r="AH2210" s="395">
        <v>0</v>
      </c>
      <c r="AI2210" s="395">
        <v>1</v>
      </c>
      <c r="AJ2210" s="395">
        <v>23</v>
      </c>
      <c r="AK2210" s="395">
        <v>6</v>
      </c>
      <c r="AL2210" s="395">
        <v>107</v>
      </c>
      <c r="AM2210" s="395">
        <v>0</v>
      </c>
      <c r="AN2210" s="395">
        <v>7</v>
      </c>
      <c r="AO2210" s="395">
        <v>4</v>
      </c>
      <c r="AP2210" s="395">
        <v>12</v>
      </c>
    </row>
    <row r="2211" spans="1:42">
      <c r="A2211" s="395">
        <v>16</v>
      </c>
      <c r="B2211" s="395">
        <v>404</v>
      </c>
      <c r="C2211" s="395">
        <v>2023</v>
      </c>
      <c r="D2211" s="395">
        <v>8</v>
      </c>
      <c r="E2211" s="395">
        <v>99</v>
      </c>
      <c r="F2211" s="395">
        <v>99</v>
      </c>
      <c r="G2211" s="395">
        <v>99</v>
      </c>
      <c r="H2211" s="395">
        <v>99</v>
      </c>
      <c r="I2211" s="395">
        <v>99</v>
      </c>
      <c r="J2211" s="395">
        <v>470</v>
      </c>
      <c r="K2211" s="395">
        <v>999</v>
      </c>
      <c r="L2211" s="395"/>
      <c r="M2211" s="395">
        <v>99</v>
      </c>
      <c r="N2211" s="395">
        <v>99</v>
      </c>
      <c r="O2211" s="395">
        <v>99</v>
      </c>
      <c r="P2211" s="395">
        <v>99</v>
      </c>
      <c r="Q2211" s="395">
        <v>21</v>
      </c>
      <c r="R2211" s="395">
        <v>801</v>
      </c>
      <c r="S2211" s="395">
        <v>789</v>
      </c>
      <c r="T2211" s="395">
        <v>6.5205992509363284</v>
      </c>
      <c r="U2211" s="395">
        <v>59.143219264892274</v>
      </c>
      <c r="V2211" s="395">
        <v>93.311197986397474</v>
      </c>
      <c r="W2211" s="395">
        <v>85.368441064638716</v>
      </c>
      <c r="X2211" s="395">
        <v>0</v>
      </c>
      <c r="Y2211" s="395">
        <v>0</v>
      </c>
      <c r="Z2211" s="395">
        <v>0</v>
      </c>
      <c r="AA2211" s="395">
        <v>11.682314918441348</v>
      </c>
      <c r="AB2211" s="395">
        <v>3.3051053612183692</v>
      </c>
      <c r="AC2211" s="395">
        <v>-41.479480334254994</v>
      </c>
      <c r="AD2211" s="395">
        <v>9.5905172413793096</v>
      </c>
      <c r="AE2211" s="395">
        <v>9.3696921742773771</v>
      </c>
      <c r="AF2211" s="395">
        <v>2</v>
      </c>
      <c r="AG2211" s="395">
        <v>0</v>
      </c>
      <c r="AH2211" s="395">
        <v>0</v>
      </c>
      <c r="AI2211" s="395">
        <v>2</v>
      </c>
      <c r="AJ2211" s="395">
        <v>77</v>
      </c>
      <c r="AK2211" s="395">
        <v>11</v>
      </c>
      <c r="AL2211" s="395">
        <v>95</v>
      </c>
      <c r="AM2211" s="395">
        <v>0</v>
      </c>
      <c r="AN2211" s="395">
        <v>7</v>
      </c>
      <c r="AO2211" s="395">
        <v>2</v>
      </c>
      <c r="AP2211" s="395">
        <v>14</v>
      </c>
    </row>
    <row r="2212" spans="1:42">
      <c r="A2212" s="395">
        <v>16</v>
      </c>
      <c r="B2212" s="395">
        <v>405</v>
      </c>
      <c r="C2212" s="395">
        <v>2023</v>
      </c>
      <c r="D2212" s="395">
        <v>9</v>
      </c>
      <c r="E2212" s="395">
        <v>99</v>
      </c>
      <c r="F2212" s="395">
        <v>99</v>
      </c>
      <c r="G2212" s="395">
        <v>99</v>
      </c>
      <c r="H2212" s="395">
        <v>99</v>
      </c>
      <c r="I2212" s="395">
        <v>99</v>
      </c>
      <c r="J2212" s="395">
        <v>470</v>
      </c>
      <c r="K2212" s="395">
        <v>999</v>
      </c>
      <c r="L2212" s="395"/>
      <c r="M2212" s="395">
        <v>99</v>
      </c>
      <c r="N2212" s="395">
        <v>99</v>
      </c>
      <c r="O2212" s="395">
        <v>99</v>
      </c>
      <c r="P2212" s="395">
        <v>99</v>
      </c>
      <c r="Q2212" s="395">
        <v>24</v>
      </c>
      <c r="R2212" s="395">
        <v>820</v>
      </c>
      <c r="S2212" s="395">
        <v>816</v>
      </c>
      <c r="T2212" s="395">
        <v>7.204878048780488</v>
      </c>
      <c r="U2212" s="395">
        <v>58.63602941176471</v>
      </c>
      <c r="V2212" s="395">
        <v>94.767568457502165</v>
      </c>
      <c r="W2212" s="395">
        <v>87.364705882352894</v>
      </c>
      <c r="X2212" s="395">
        <v>0</v>
      </c>
      <c r="Y2212" s="395">
        <v>0</v>
      </c>
      <c r="Z2212" s="395">
        <v>0</v>
      </c>
      <c r="AA2212" s="395">
        <v>12.010673537944138</v>
      </c>
      <c r="AB2212" s="395">
        <v>3.2082347964167575</v>
      </c>
      <c r="AC2212" s="395">
        <v>-26.306294717450697</v>
      </c>
      <c r="AD2212" s="395">
        <v>9.8180076628352513</v>
      </c>
      <c r="AE2212" s="395">
        <v>9.9169277021449513</v>
      </c>
      <c r="AF2212" s="395">
        <v>0</v>
      </c>
      <c r="AG2212" s="395">
        <v>0</v>
      </c>
      <c r="AH2212" s="395">
        <v>0</v>
      </c>
      <c r="AI2212" s="395">
        <v>0</v>
      </c>
      <c r="AJ2212" s="395">
        <v>14</v>
      </c>
      <c r="AK2212" s="395">
        <v>2</v>
      </c>
      <c r="AL2212" s="395">
        <v>106</v>
      </c>
      <c r="AM2212" s="395">
        <v>0</v>
      </c>
      <c r="AN2212" s="395">
        <v>4</v>
      </c>
      <c r="AO2212" s="395">
        <v>2</v>
      </c>
      <c r="AP2212" s="395">
        <v>10</v>
      </c>
    </row>
    <row r="2213" spans="1:42">
      <c r="A2213" s="395">
        <v>16</v>
      </c>
      <c r="B2213" s="395">
        <v>406</v>
      </c>
      <c r="C2213" s="395">
        <v>2023</v>
      </c>
      <c r="D2213" s="395">
        <v>10</v>
      </c>
      <c r="E2213" s="395">
        <v>99</v>
      </c>
      <c r="F2213" s="395">
        <v>99</v>
      </c>
      <c r="G2213" s="395">
        <v>99</v>
      </c>
      <c r="H2213" s="395">
        <v>99</v>
      </c>
      <c r="I2213" s="395">
        <v>99</v>
      </c>
      <c r="J2213" s="395">
        <v>470</v>
      </c>
      <c r="K2213" s="395">
        <v>999</v>
      </c>
      <c r="L2213" s="395"/>
      <c r="M2213" s="395">
        <v>99</v>
      </c>
      <c r="N2213" s="395">
        <v>99</v>
      </c>
      <c r="O2213" s="395">
        <v>99</v>
      </c>
      <c r="P2213" s="395">
        <v>99</v>
      </c>
      <c r="Q2213" s="395">
        <v>39</v>
      </c>
      <c r="R2213" s="395">
        <v>652</v>
      </c>
      <c r="S2213" s="395">
        <v>650</v>
      </c>
      <c r="T2213" s="395">
        <v>7.3266871165644147</v>
      </c>
      <c r="U2213" s="395">
        <v>58.44</v>
      </c>
      <c r="V2213" s="395">
        <v>97.869989165763897</v>
      </c>
      <c r="W2213" s="395">
        <v>90.225692307692384</v>
      </c>
      <c r="X2213" s="395">
        <v>0</v>
      </c>
      <c r="Y2213" s="395">
        <v>0</v>
      </c>
      <c r="Z2213" s="395">
        <v>0</v>
      </c>
      <c r="AA2213" s="395">
        <v>13.321183877768144</v>
      </c>
      <c r="AB2213" s="395">
        <v>3.6021702859846871</v>
      </c>
      <c r="AC2213" s="395">
        <v>-28.902351050124874</v>
      </c>
      <c r="AD2213" s="395">
        <v>7.8065134099616884</v>
      </c>
      <c r="AE2213" s="395">
        <v>8.1582037754368848</v>
      </c>
      <c r="AF2213" s="395">
        <v>5</v>
      </c>
      <c r="AG2213" s="395">
        <v>0</v>
      </c>
      <c r="AH2213" s="395">
        <v>0</v>
      </c>
      <c r="AI2213" s="395">
        <v>2</v>
      </c>
      <c r="AJ2213" s="395">
        <v>39</v>
      </c>
      <c r="AK2213" s="395">
        <v>12</v>
      </c>
      <c r="AL2213" s="395">
        <v>73</v>
      </c>
      <c r="AM2213" s="395">
        <v>0</v>
      </c>
      <c r="AN2213" s="395">
        <v>5</v>
      </c>
      <c r="AO2213" s="395">
        <v>1</v>
      </c>
      <c r="AP2213" s="395">
        <v>17</v>
      </c>
    </row>
    <row r="2214" spans="1:42">
      <c r="A2214" s="395">
        <v>16</v>
      </c>
      <c r="B2214" s="395">
        <v>407</v>
      </c>
      <c r="C2214" s="395">
        <v>2023</v>
      </c>
      <c r="D2214" s="395">
        <v>11</v>
      </c>
      <c r="E2214" s="395">
        <v>99</v>
      </c>
      <c r="F2214" s="395">
        <v>99</v>
      </c>
      <c r="G2214" s="395">
        <v>99</v>
      </c>
      <c r="H2214" s="395">
        <v>99</v>
      </c>
      <c r="I2214" s="395">
        <v>99</v>
      </c>
      <c r="J2214" s="395">
        <v>470</v>
      </c>
      <c r="K2214" s="395">
        <v>999</v>
      </c>
      <c r="L2214" s="395"/>
      <c r="M2214" s="395">
        <v>99</v>
      </c>
      <c r="N2214" s="395">
        <v>99</v>
      </c>
      <c r="O2214" s="395">
        <v>99</v>
      </c>
      <c r="P2214" s="395">
        <v>99</v>
      </c>
      <c r="Q2214" s="395">
        <v>33</v>
      </c>
      <c r="R2214" s="395">
        <v>962</v>
      </c>
      <c r="S2214" s="395">
        <v>951</v>
      </c>
      <c r="T2214" s="395">
        <v>6.8066528066528047</v>
      </c>
      <c r="U2214" s="395">
        <v>58.957939011566786</v>
      </c>
      <c r="V2214" s="395">
        <v>95.425582696209631</v>
      </c>
      <c r="W2214" s="395">
        <v>87.845846477392186</v>
      </c>
      <c r="X2214" s="395">
        <v>0</v>
      </c>
      <c r="Y2214" s="395">
        <v>0</v>
      </c>
      <c r="Z2214" s="395">
        <v>0</v>
      </c>
      <c r="AA2214" s="395">
        <v>11.234094544047538</v>
      </c>
      <c r="AB2214" s="395">
        <v>3.1911282052524648</v>
      </c>
      <c r="AC2214" s="395">
        <v>-35.115512266268638</v>
      </c>
      <c r="AD2214" s="395">
        <v>11.518199233716476</v>
      </c>
      <c r="AE2214" s="395">
        <v>11.621246632551903</v>
      </c>
      <c r="AF2214" s="395">
        <v>6</v>
      </c>
      <c r="AG2214" s="395">
        <v>0</v>
      </c>
      <c r="AH2214" s="395">
        <v>0</v>
      </c>
      <c r="AI2214" s="395">
        <v>3</v>
      </c>
      <c r="AJ2214" s="395">
        <v>47</v>
      </c>
      <c r="AK2214" s="395">
        <v>7</v>
      </c>
      <c r="AL2214" s="395">
        <v>108</v>
      </c>
      <c r="AM2214" s="395">
        <v>0</v>
      </c>
      <c r="AN2214" s="395">
        <v>17</v>
      </c>
      <c r="AO2214" s="395">
        <v>23</v>
      </c>
      <c r="AP2214" s="395">
        <v>17</v>
      </c>
    </row>
    <row r="2215" spans="1:42">
      <c r="A2215" s="395">
        <v>16</v>
      </c>
      <c r="B2215" s="395">
        <v>408</v>
      </c>
      <c r="C2215" s="395">
        <v>2023</v>
      </c>
      <c r="D2215" s="395">
        <v>12</v>
      </c>
      <c r="E2215" s="395">
        <v>99</v>
      </c>
      <c r="F2215" s="395">
        <v>99</v>
      </c>
      <c r="G2215" s="395">
        <v>99</v>
      </c>
      <c r="H2215" s="395">
        <v>99</v>
      </c>
      <c r="I2215" s="395">
        <v>99</v>
      </c>
      <c r="J2215" s="395">
        <v>470</v>
      </c>
      <c r="K2215" s="395">
        <v>999</v>
      </c>
      <c r="L2215" s="395"/>
      <c r="M2215" s="395">
        <v>99</v>
      </c>
      <c r="N2215" s="395">
        <v>99</v>
      </c>
      <c r="O2215" s="395">
        <v>99</v>
      </c>
      <c r="P2215" s="395">
        <v>99</v>
      </c>
      <c r="Q2215" s="395">
        <v>18</v>
      </c>
      <c r="R2215" s="395">
        <v>638</v>
      </c>
      <c r="S2215" s="395">
        <v>637</v>
      </c>
      <c r="T2215" s="395">
        <v>6.6363636363636376</v>
      </c>
      <c r="U2215" s="395">
        <v>59.279434850863424</v>
      </c>
      <c r="V2215" s="395">
        <v>93.026629770167972</v>
      </c>
      <c r="W2215" s="395">
        <v>85.809733124018848</v>
      </c>
      <c r="X2215" s="395">
        <v>0</v>
      </c>
      <c r="Y2215" s="395">
        <v>0</v>
      </c>
      <c r="Z2215" s="395">
        <v>0</v>
      </c>
      <c r="AA2215" s="395">
        <v>10.738761761366586</v>
      </c>
      <c r="AB2215" s="395">
        <v>2.6252788134940368</v>
      </c>
      <c r="AC2215" s="395">
        <v>-36.82349582760493</v>
      </c>
      <c r="AD2215" s="395">
        <v>7.6388888888888893</v>
      </c>
      <c r="AE2215" s="395">
        <v>7.6037346505157117</v>
      </c>
      <c r="AF2215" s="395">
        <v>4</v>
      </c>
      <c r="AG2215" s="395">
        <v>0</v>
      </c>
      <c r="AH2215" s="395">
        <v>0</v>
      </c>
      <c r="AI2215" s="395">
        <v>4</v>
      </c>
      <c r="AJ2215" s="395">
        <v>38</v>
      </c>
      <c r="AK2215" s="395">
        <v>4</v>
      </c>
      <c r="AL2215" s="395">
        <v>90</v>
      </c>
      <c r="AM2215" s="395">
        <v>0</v>
      </c>
      <c r="AN2215" s="395">
        <v>13</v>
      </c>
      <c r="AO2215" s="395">
        <v>5</v>
      </c>
      <c r="AP2215" s="395">
        <v>10</v>
      </c>
    </row>
    <row r="2216" spans="1:42">
      <c r="A2216" s="395">
        <v>16</v>
      </c>
      <c r="B2216" s="395">
        <v>409</v>
      </c>
      <c r="C2216" s="395">
        <v>2023</v>
      </c>
      <c r="D2216" s="395">
        <v>1</v>
      </c>
      <c r="E2216" s="395">
        <v>99</v>
      </c>
      <c r="F2216" s="395">
        <v>99</v>
      </c>
      <c r="G2216" s="395">
        <v>99</v>
      </c>
      <c r="H2216" s="395">
        <v>99</v>
      </c>
      <c r="I2216" s="395">
        <v>99</v>
      </c>
      <c r="J2216" s="395">
        <v>643</v>
      </c>
      <c r="K2216" s="395">
        <v>999</v>
      </c>
      <c r="L2216" s="395"/>
      <c r="M2216" s="395">
        <v>99</v>
      </c>
      <c r="N2216" s="395">
        <v>99</v>
      </c>
      <c r="O2216" s="395">
        <v>99</v>
      </c>
      <c r="P2216" s="395">
        <v>99</v>
      </c>
      <c r="Q2216" s="395">
        <v>52</v>
      </c>
      <c r="R2216" s="395">
        <v>5434</v>
      </c>
      <c r="S2216" s="395">
        <v>5427</v>
      </c>
      <c r="T2216" s="395">
        <v>3.6396761133603248</v>
      </c>
      <c r="U2216" s="395">
        <v>60.871015293900861</v>
      </c>
      <c r="V2216" s="395">
        <v>87.318813021286601</v>
      </c>
      <c r="W2216" s="395">
        <v>80.523014556845354</v>
      </c>
      <c r="X2216" s="395">
        <v>2.42914979757085</v>
      </c>
      <c r="Y2216" s="395">
        <v>4.8582995951417001</v>
      </c>
      <c r="Z2216" s="395">
        <v>0</v>
      </c>
      <c r="AA2216" s="395">
        <v>10.458711150597267</v>
      </c>
      <c r="AB2216" s="395">
        <v>2.4559397546452257</v>
      </c>
      <c r="AC2216" s="395">
        <v>-42.420554550084852</v>
      </c>
      <c r="AD2216" s="395">
        <v>8.0352521921717646</v>
      </c>
      <c r="AE2216" s="395">
        <v>7.9816164253427244</v>
      </c>
      <c r="AF2216" s="395">
        <v>88</v>
      </c>
      <c r="AG2216" s="395">
        <v>0</v>
      </c>
      <c r="AH2216" s="395">
        <v>0</v>
      </c>
      <c r="AI2216" s="395">
        <v>30</v>
      </c>
      <c r="AJ2216" s="395">
        <v>201</v>
      </c>
      <c r="AK2216" s="395">
        <v>49</v>
      </c>
      <c r="AL2216" s="395">
        <v>254</v>
      </c>
      <c r="AM2216" s="395">
        <v>0</v>
      </c>
      <c r="AN2216" s="395">
        <v>151</v>
      </c>
      <c r="AO2216" s="395">
        <v>23</v>
      </c>
      <c r="AP2216" s="395">
        <v>30</v>
      </c>
    </row>
    <row r="2217" spans="1:42">
      <c r="A2217" s="395">
        <v>16</v>
      </c>
      <c r="B2217" s="395">
        <v>410</v>
      </c>
      <c r="C2217" s="395">
        <v>2023</v>
      </c>
      <c r="D2217" s="395">
        <v>2</v>
      </c>
      <c r="E2217" s="395">
        <v>99</v>
      </c>
      <c r="F2217" s="395">
        <v>99</v>
      </c>
      <c r="G2217" s="395">
        <v>99</v>
      </c>
      <c r="H2217" s="395">
        <v>99</v>
      </c>
      <c r="I2217" s="395">
        <v>99</v>
      </c>
      <c r="J2217" s="395">
        <v>643</v>
      </c>
      <c r="K2217" s="395">
        <v>999</v>
      </c>
      <c r="L2217" s="395"/>
      <c r="M2217" s="395">
        <v>99</v>
      </c>
      <c r="N2217" s="395">
        <v>99</v>
      </c>
      <c r="O2217" s="395">
        <v>99</v>
      </c>
      <c r="P2217" s="395">
        <v>99</v>
      </c>
      <c r="Q2217" s="395">
        <v>42</v>
      </c>
      <c r="R2217" s="395">
        <v>4947</v>
      </c>
      <c r="S2217" s="395">
        <v>4931</v>
      </c>
      <c r="T2217" s="395">
        <v>4.2862340812613695</v>
      </c>
      <c r="U2217" s="395">
        <v>60.524031636584859</v>
      </c>
      <c r="V2217" s="395">
        <v>89.284564695946116</v>
      </c>
      <c r="W2217" s="395">
        <v>82.222267288582501</v>
      </c>
      <c r="X2217" s="395">
        <v>4.6694966646452407</v>
      </c>
      <c r="Y2217" s="395">
        <v>9.3389933292904814</v>
      </c>
      <c r="Z2217" s="395">
        <v>0</v>
      </c>
      <c r="AA2217" s="395">
        <v>9.8921375612485356</v>
      </c>
      <c r="AB2217" s="395">
        <v>2.4431853769747791</v>
      </c>
      <c r="AC2217" s="395">
        <v>-37.916603537452509</v>
      </c>
      <c r="AD2217" s="395">
        <v>7.3151256155085997</v>
      </c>
      <c r="AE2217" s="395">
        <v>7.4051772277841454</v>
      </c>
      <c r="AF2217" s="395">
        <v>82</v>
      </c>
      <c r="AG2217" s="395">
        <v>0</v>
      </c>
      <c r="AH2217" s="395">
        <v>0</v>
      </c>
      <c r="AI2217" s="395">
        <v>32</v>
      </c>
      <c r="AJ2217" s="395">
        <v>186</v>
      </c>
      <c r="AK2217" s="395">
        <v>25</v>
      </c>
      <c r="AL2217" s="395">
        <v>135</v>
      </c>
      <c r="AM2217" s="395">
        <v>0</v>
      </c>
      <c r="AN2217" s="395">
        <v>102</v>
      </c>
      <c r="AO2217" s="395">
        <v>16</v>
      </c>
      <c r="AP2217" s="395">
        <v>24</v>
      </c>
    </row>
    <row r="2218" spans="1:42">
      <c r="A2218" s="395">
        <v>16</v>
      </c>
      <c r="B2218" s="395">
        <v>411</v>
      </c>
      <c r="C2218" s="395">
        <v>2023</v>
      </c>
      <c r="D2218" s="395">
        <v>3</v>
      </c>
      <c r="E2218" s="395">
        <v>99</v>
      </c>
      <c r="F2218" s="395">
        <v>99</v>
      </c>
      <c r="G2218" s="395">
        <v>99</v>
      </c>
      <c r="H2218" s="395">
        <v>99</v>
      </c>
      <c r="I2218" s="395">
        <v>99</v>
      </c>
      <c r="J2218" s="395">
        <v>643</v>
      </c>
      <c r="K2218" s="395">
        <v>999</v>
      </c>
      <c r="L2218" s="395"/>
      <c r="M2218" s="395">
        <v>99</v>
      </c>
      <c r="N2218" s="395">
        <v>99</v>
      </c>
      <c r="O2218" s="395">
        <v>99</v>
      </c>
      <c r="P2218" s="395">
        <v>99</v>
      </c>
      <c r="Q2218" s="395">
        <v>53</v>
      </c>
      <c r="R2218" s="395">
        <v>6170</v>
      </c>
      <c r="S2218" s="395">
        <v>6157</v>
      </c>
      <c r="T2218" s="395">
        <v>3.5821717990275528</v>
      </c>
      <c r="U2218" s="395">
        <v>60.909696280656142</v>
      </c>
      <c r="V2218" s="395">
        <v>87.389385475155109</v>
      </c>
      <c r="W2218" s="395">
        <v>80.545850251746018</v>
      </c>
      <c r="X2218" s="395">
        <v>4.4894651539708255</v>
      </c>
      <c r="Y2218" s="395">
        <v>8.9789303079416509</v>
      </c>
      <c r="Z2218" s="395">
        <v>0</v>
      </c>
      <c r="AA2218" s="395">
        <v>10.128757132291812</v>
      </c>
      <c r="AB2218" s="395">
        <v>2.4075496791416735</v>
      </c>
      <c r="AC2218" s="395">
        <v>-44.772654712954058</v>
      </c>
      <c r="AD2218" s="395">
        <v>9.1235749035148679</v>
      </c>
      <c r="AE2218" s="395">
        <v>9.057812575398696</v>
      </c>
      <c r="AF2218" s="395">
        <v>103</v>
      </c>
      <c r="AG2218" s="395">
        <v>0</v>
      </c>
      <c r="AH2218" s="395">
        <v>0</v>
      </c>
      <c r="AI2218" s="395">
        <v>22</v>
      </c>
      <c r="AJ2218" s="395">
        <v>196</v>
      </c>
      <c r="AK2218" s="395">
        <v>28</v>
      </c>
      <c r="AL2218" s="395">
        <v>187</v>
      </c>
      <c r="AM2218" s="395">
        <v>0</v>
      </c>
      <c r="AN2218" s="395">
        <v>169</v>
      </c>
      <c r="AO2218" s="395">
        <v>32</v>
      </c>
      <c r="AP2218" s="395">
        <v>30</v>
      </c>
    </row>
    <row r="2219" spans="1:42">
      <c r="A2219" s="395">
        <v>16</v>
      </c>
      <c r="B2219" s="395">
        <v>412</v>
      </c>
      <c r="C2219" s="395">
        <v>2023</v>
      </c>
      <c r="D2219" s="395">
        <v>4</v>
      </c>
      <c r="E2219" s="395">
        <v>99</v>
      </c>
      <c r="F2219" s="395">
        <v>99</v>
      </c>
      <c r="G2219" s="395">
        <v>99</v>
      </c>
      <c r="H2219" s="395">
        <v>99</v>
      </c>
      <c r="I2219" s="395">
        <v>99</v>
      </c>
      <c r="J2219" s="395">
        <v>643</v>
      </c>
      <c r="K2219" s="395">
        <v>999</v>
      </c>
      <c r="L2219" s="395"/>
      <c r="M2219" s="395">
        <v>99</v>
      </c>
      <c r="N2219" s="395">
        <v>99</v>
      </c>
      <c r="O2219" s="395">
        <v>99</v>
      </c>
      <c r="P2219" s="395">
        <v>99</v>
      </c>
      <c r="Q2219" s="395">
        <v>48</v>
      </c>
      <c r="R2219" s="395">
        <v>4724</v>
      </c>
      <c r="S2219" s="395">
        <v>4722</v>
      </c>
      <c r="T2219" s="395">
        <v>4.0321761219305676</v>
      </c>
      <c r="U2219" s="395">
        <v>60.560991105463792</v>
      </c>
      <c r="V2219" s="395">
        <v>90.658832609903612</v>
      </c>
      <c r="W2219" s="395">
        <v>83.640936044049184</v>
      </c>
      <c r="X2219" s="395">
        <v>5.6731583403895005</v>
      </c>
      <c r="Y2219" s="395">
        <v>11.346316680779003</v>
      </c>
      <c r="Z2219" s="395">
        <v>0</v>
      </c>
      <c r="AA2219" s="395">
        <v>10.804373801219429</v>
      </c>
      <c r="AB2219" s="395">
        <v>2.3441210612270957</v>
      </c>
      <c r="AC2219" s="395">
        <v>-34.572887096826491</v>
      </c>
      <c r="AD2219" s="395">
        <v>6.9853756635663284</v>
      </c>
      <c r="AE2219" s="395">
        <v>7.2136633938023005</v>
      </c>
      <c r="AF2219" s="395">
        <v>101</v>
      </c>
      <c r="AG2219" s="395">
        <v>0</v>
      </c>
      <c r="AH2219" s="395">
        <v>0</v>
      </c>
      <c r="AI2219" s="395">
        <v>24</v>
      </c>
      <c r="AJ2219" s="395">
        <v>191</v>
      </c>
      <c r="AK2219" s="395">
        <v>34</v>
      </c>
      <c r="AL2219" s="395">
        <v>201</v>
      </c>
      <c r="AM2219" s="395">
        <v>0</v>
      </c>
      <c r="AN2219" s="395">
        <v>106</v>
      </c>
      <c r="AO2219" s="395">
        <v>41</v>
      </c>
      <c r="AP2219" s="395">
        <v>28</v>
      </c>
    </row>
    <row r="2220" spans="1:42">
      <c r="A2220" s="395">
        <v>16</v>
      </c>
      <c r="B2220" s="395">
        <v>413</v>
      </c>
      <c r="C2220" s="395">
        <v>2023</v>
      </c>
      <c r="D2220" s="395">
        <v>5</v>
      </c>
      <c r="E2220" s="395">
        <v>99</v>
      </c>
      <c r="F2220" s="395">
        <v>99</v>
      </c>
      <c r="G2220" s="395">
        <v>99</v>
      </c>
      <c r="H2220" s="395">
        <v>99</v>
      </c>
      <c r="I2220" s="395">
        <v>99</v>
      </c>
      <c r="J2220" s="395">
        <v>643</v>
      </c>
      <c r="K2220" s="395">
        <v>999</v>
      </c>
      <c r="L2220" s="395"/>
      <c r="M2220" s="395">
        <v>99</v>
      </c>
      <c r="N2220" s="395">
        <v>99</v>
      </c>
      <c r="O2220" s="395">
        <v>99</v>
      </c>
      <c r="P2220" s="395">
        <v>99</v>
      </c>
      <c r="Q2220" s="395">
        <v>53</v>
      </c>
      <c r="R2220" s="395">
        <v>6132</v>
      </c>
      <c r="S2220" s="395">
        <v>6126</v>
      </c>
      <c r="T2220" s="395">
        <v>3.7977821265492495</v>
      </c>
      <c r="U2220" s="395">
        <v>60.71988246816845</v>
      </c>
      <c r="V2220" s="395">
        <v>88.853682632220611</v>
      </c>
      <c r="W2220" s="395">
        <v>81.944107084557757</v>
      </c>
      <c r="X2220" s="395">
        <v>1.5655577299412922</v>
      </c>
      <c r="Y2220" s="395">
        <v>3.1311154598825843</v>
      </c>
      <c r="Z2220" s="395">
        <v>0</v>
      </c>
      <c r="AA2220" s="395">
        <v>10.205242632586327</v>
      </c>
      <c r="AB2220" s="395">
        <v>2.3834681434871094</v>
      </c>
      <c r="AC2220" s="395">
        <v>-44.764507897772035</v>
      </c>
      <c r="AD2220" s="395">
        <v>9.0673843287444349</v>
      </c>
      <c r="AE2220" s="395">
        <v>9.1686569944220242</v>
      </c>
      <c r="AF2220" s="395">
        <v>108</v>
      </c>
      <c r="AG2220" s="395">
        <v>0</v>
      </c>
      <c r="AH2220" s="395">
        <v>0</v>
      </c>
      <c r="AI2220" s="395">
        <v>46</v>
      </c>
      <c r="AJ2220" s="395">
        <v>247</v>
      </c>
      <c r="AK2220" s="395">
        <v>46</v>
      </c>
      <c r="AL2220" s="395">
        <v>260</v>
      </c>
      <c r="AM2220" s="395">
        <v>0</v>
      </c>
      <c r="AN2220" s="395">
        <v>179</v>
      </c>
      <c r="AO2220" s="395">
        <v>54</v>
      </c>
      <c r="AP2220" s="395">
        <v>30</v>
      </c>
    </row>
    <row r="2221" spans="1:42">
      <c r="A2221" s="395">
        <v>16</v>
      </c>
      <c r="B2221" s="395">
        <v>414</v>
      </c>
      <c r="C2221" s="395">
        <v>2023</v>
      </c>
      <c r="D2221" s="395">
        <v>6</v>
      </c>
      <c r="E2221" s="395">
        <v>99</v>
      </c>
      <c r="F2221" s="395">
        <v>99</v>
      </c>
      <c r="G2221" s="395">
        <v>99</v>
      </c>
      <c r="H2221" s="395">
        <v>99</v>
      </c>
      <c r="I2221" s="395">
        <v>99</v>
      </c>
      <c r="J2221" s="395">
        <v>643</v>
      </c>
      <c r="K2221" s="395">
        <v>999</v>
      </c>
      <c r="L2221" s="395"/>
      <c r="M2221" s="395">
        <v>99</v>
      </c>
      <c r="N2221" s="395">
        <v>99</v>
      </c>
      <c r="O2221" s="395">
        <v>99</v>
      </c>
      <c r="P2221" s="395">
        <v>99</v>
      </c>
      <c r="Q2221" s="395">
        <v>51</v>
      </c>
      <c r="R2221" s="395">
        <v>6162</v>
      </c>
      <c r="S2221" s="395">
        <v>6141</v>
      </c>
      <c r="T2221" s="395">
        <v>4.0147679324894527</v>
      </c>
      <c r="U2221" s="395">
        <v>60.596808337404312</v>
      </c>
      <c r="V2221" s="395">
        <v>88.096401237583549</v>
      </c>
      <c r="W2221" s="395">
        <v>81.161178961081603</v>
      </c>
      <c r="X2221" s="395">
        <v>4.7224926971762411</v>
      </c>
      <c r="Y2221" s="395">
        <v>9.4449853943524822</v>
      </c>
      <c r="Z2221" s="395">
        <v>0</v>
      </c>
      <c r="AA2221" s="395">
        <v>10.882497200953582</v>
      </c>
      <c r="AB2221" s="395">
        <v>2.5351364901799904</v>
      </c>
      <c r="AC2221" s="395">
        <v>-44.811925305274649</v>
      </c>
      <c r="AD2221" s="395">
        <v>9.1117453088263556</v>
      </c>
      <c r="AE2221" s="395">
        <v>9.1032915174248394</v>
      </c>
      <c r="AF2221" s="395">
        <v>105</v>
      </c>
      <c r="AG2221" s="395">
        <v>0</v>
      </c>
      <c r="AH2221" s="395">
        <v>0</v>
      </c>
      <c r="AI2221" s="395">
        <v>32</v>
      </c>
      <c r="AJ2221" s="395">
        <v>194</v>
      </c>
      <c r="AK2221" s="395">
        <v>18</v>
      </c>
      <c r="AL2221" s="395">
        <v>179</v>
      </c>
      <c r="AM2221" s="395">
        <v>1</v>
      </c>
      <c r="AN2221" s="395">
        <v>106</v>
      </c>
      <c r="AO2221" s="395">
        <v>46</v>
      </c>
      <c r="AP2221" s="395">
        <v>31</v>
      </c>
    </row>
    <row r="2222" spans="1:42">
      <c r="A2222" s="395">
        <v>16</v>
      </c>
      <c r="B2222" s="395">
        <v>415</v>
      </c>
      <c r="C2222" s="395">
        <v>2023</v>
      </c>
      <c r="D2222" s="395">
        <v>7</v>
      </c>
      <c r="E2222" s="395">
        <v>99</v>
      </c>
      <c r="F2222" s="395">
        <v>99</v>
      </c>
      <c r="G2222" s="395">
        <v>99</v>
      </c>
      <c r="H2222" s="395">
        <v>99</v>
      </c>
      <c r="I2222" s="395">
        <v>99</v>
      </c>
      <c r="J2222" s="395">
        <v>643</v>
      </c>
      <c r="K2222" s="395">
        <v>999</v>
      </c>
      <c r="L2222" s="395"/>
      <c r="M2222" s="395">
        <v>99</v>
      </c>
      <c r="N2222" s="395">
        <v>99</v>
      </c>
      <c r="O2222" s="395">
        <v>99</v>
      </c>
      <c r="P2222" s="395">
        <v>99</v>
      </c>
      <c r="Q2222" s="395">
        <v>51</v>
      </c>
      <c r="R2222" s="395">
        <v>5517</v>
      </c>
      <c r="S2222" s="395">
        <v>5500</v>
      </c>
      <c r="T2222" s="395">
        <v>4.3132137030995112</v>
      </c>
      <c r="U2222" s="395">
        <v>60.475454545454546</v>
      </c>
      <c r="V2222" s="395">
        <v>86.740707180143914</v>
      </c>
      <c r="W2222" s="395">
        <v>79.927600000000126</v>
      </c>
      <c r="X2222" s="395">
        <v>2.8820010875475801</v>
      </c>
      <c r="Y2222" s="395">
        <v>5.7640021750951602</v>
      </c>
      <c r="Z2222" s="395">
        <v>0</v>
      </c>
      <c r="AA2222" s="395">
        <v>9.9110424212762744</v>
      </c>
      <c r="AB2222" s="395">
        <v>2.4675230997770634</v>
      </c>
      <c r="AC2222" s="395">
        <v>-43.592448521188366</v>
      </c>
      <c r="AD2222" s="395">
        <v>8.1579842370650759</v>
      </c>
      <c r="AE2222" s="395">
        <v>8.0291665770177527</v>
      </c>
      <c r="AF2222" s="395">
        <v>53</v>
      </c>
      <c r="AG2222" s="395">
        <v>0</v>
      </c>
      <c r="AH2222" s="395">
        <v>0</v>
      </c>
      <c r="AI2222" s="395">
        <v>25</v>
      </c>
      <c r="AJ2222" s="395">
        <v>154</v>
      </c>
      <c r="AK2222" s="395">
        <v>61</v>
      </c>
      <c r="AL2222" s="395">
        <v>256</v>
      </c>
      <c r="AM2222" s="395">
        <v>0</v>
      </c>
      <c r="AN2222" s="395">
        <v>110</v>
      </c>
      <c r="AO2222" s="395">
        <v>30</v>
      </c>
      <c r="AP2222" s="395">
        <v>30</v>
      </c>
    </row>
    <row r="2223" spans="1:42">
      <c r="A2223" s="395">
        <v>16</v>
      </c>
      <c r="B2223" s="395">
        <v>416</v>
      </c>
      <c r="C2223" s="395">
        <v>2023</v>
      </c>
      <c r="D2223" s="395">
        <v>8</v>
      </c>
      <c r="E2223" s="395">
        <v>99</v>
      </c>
      <c r="F2223" s="395">
        <v>99</v>
      </c>
      <c r="G2223" s="395">
        <v>99</v>
      </c>
      <c r="H2223" s="395">
        <v>99</v>
      </c>
      <c r="I2223" s="395">
        <v>99</v>
      </c>
      <c r="J2223" s="395">
        <v>643</v>
      </c>
      <c r="K2223" s="395">
        <v>999</v>
      </c>
      <c r="L2223" s="395"/>
      <c r="M2223" s="395">
        <v>99</v>
      </c>
      <c r="N2223" s="395">
        <v>99</v>
      </c>
      <c r="O2223" s="395">
        <v>99</v>
      </c>
      <c r="P2223" s="395">
        <v>99</v>
      </c>
      <c r="Q2223" s="395">
        <v>55</v>
      </c>
      <c r="R2223" s="395">
        <v>6279</v>
      </c>
      <c r="S2223" s="395">
        <v>6271</v>
      </c>
      <c r="T2223" s="395">
        <v>4.3174072304507076</v>
      </c>
      <c r="U2223" s="395">
        <v>60.485409025673754</v>
      </c>
      <c r="V2223" s="395">
        <v>88.034034463271652</v>
      </c>
      <c r="W2223" s="395">
        <v>81.195439323871824</v>
      </c>
      <c r="X2223" s="395">
        <v>2.1818760949195726</v>
      </c>
      <c r="Y2223" s="395">
        <v>4.3637521898391451</v>
      </c>
      <c r="Z2223" s="395">
        <v>0</v>
      </c>
      <c r="AA2223" s="395">
        <v>9.3786372910217892</v>
      </c>
      <c r="AB2223" s="395">
        <v>2.3547051640913845</v>
      </c>
      <c r="AC2223" s="395">
        <v>-41.866871218461185</v>
      </c>
      <c r="AD2223" s="395">
        <v>9.2847531311458482</v>
      </c>
      <c r="AE2223" s="395">
        <v>9.2999249286957735</v>
      </c>
      <c r="AF2223" s="395">
        <v>83</v>
      </c>
      <c r="AG2223" s="395">
        <v>0</v>
      </c>
      <c r="AH2223" s="395">
        <v>0</v>
      </c>
      <c r="AI2223" s="395">
        <v>51</v>
      </c>
      <c r="AJ2223" s="395">
        <v>331</v>
      </c>
      <c r="AK2223" s="395">
        <v>146</v>
      </c>
      <c r="AL2223" s="395">
        <v>517</v>
      </c>
      <c r="AM2223" s="395">
        <v>0</v>
      </c>
      <c r="AN2223" s="395">
        <v>151</v>
      </c>
      <c r="AO2223" s="395">
        <v>36</v>
      </c>
      <c r="AP2223" s="395">
        <v>31</v>
      </c>
    </row>
    <row r="2224" spans="1:42">
      <c r="A2224" s="395">
        <v>16</v>
      </c>
      <c r="B2224" s="395">
        <v>417</v>
      </c>
      <c r="C2224" s="395">
        <v>2023</v>
      </c>
      <c r="D2224" s="395">
        <v>9</v>
      </c>
      <c r="E2224" s="395">
        <v>99</v>
      </c>
      <c r="F2224" s="395">
        <v>99</v>
      </c>
      <c r="G2224" s="395">
        <v>99</v>
      </c>
      <c r="H2224" s="395">
        <v>99</v>
      </c>
      <c r="I2224" s="395">
        <v>99</v>
      </c>
      <c r="J2224" s="395">
        <v>643</v>
      </c>
      <c r="K2224" s="395">
        <v>999</v>
      </c>
      <c r="L2224" s="395"/>
      <c r="M2224" s="395">
        <v>99</v>
      </c>
      <c r="N2224" s="395">
        <v>99</v>
      </c>
      <c r="O2224" s="395">
        <v>99</v>
      </c>
      <c r="P2224" s="395">
        <v>99</v>
      </c>
      <c r="Q2224" s="395">
        <v>54</v>
      </c>
      <c r="R2224" s="395">
        <v>5424</v>
      </c>
      <c r="S2224" s="395">
        <v>5413</v>
      </c>
      <c r="T2224" s="395">
        <v>4.3569321533923295</v>
      </c>
      <c r="U2224" s="395">
        <v>60.468317014594483</v>
      </c>
      <c r="V2224" s="395">
        <v>88.861252324016604</v>
      </c>
      <c r="W2224" s="395">
        <v>81.885423979309024</v>
      </c>
      <c r="X2224" s="395">
        <v>4.811946902654868</v>
      </c>
      <c r="Y2224" s="395">
        <v>9.623893805309736</v>
      </c>
      <c r="Z2224" s="395">
        <v>0</v>
      </c>
      <c r="AA2224" s="395">
        <v>11.051818059591728</v>
      </c>
      <c r="AB2224" s="395">
        <v>2.5309397624768244</v>
      </c>
      <c r="AC2224" s="395">
        <v>-46.4101519474128</v>
      </c>
      <c r="AD2224" s="395">
        <v>8.0204651988111255</v>
      </c>
      <c r="AE2224" s="395">
        <v>8.0957229082398818</v>
      </c>
      <c r="AF2224" s="395">
        <v>71</v>
      </c>
      <c r="AG2224" s="395">
        <v>0</v>
      </c>
      <c r="AH2224" s="395">
        <v>0</v>
      </c>
      <c r="AI2224" s="395">
        <v>18</v>
      </c>
      <c r="AJ2224" s="395">
        <v>183</v>
      </c>
      <c r="AK2224" s="395">
        <v>72</v>
      </c>
      <c r="AL2224" s="395">
        <v>400</v>
      </c>
      <c r="AM2224" s="395">
        <v>0</v>
      </c>
      <c r="AN2224" s="395">
        <v>125</v>
      </c>
      <c r="AO2224" s="395">
        <v>29</v>
      </c>
      <c r="AP2224" s="395">
        <v>28</v>
      </c>
    </row>
    <row r="2225" spans="1:42">
      <c r="A2225" s="395">
        <v>16</v>
      </c>
      <c r="B2225" s="395">
        <v>418</v>
      </c>
      <c r="C2225" s="395">
        <v>2023</v>
      </c>
      <c r="D2225" s="395">
        <v>10</v>
      </c>
      <c r="E2225" s="395">
        <v>99</v>
      </c>
      <c r="F2225" s="395">
        <v>99</v>
      </c>
      <c r="G2225" s="395">
        <v>99</v>
      </c>
      <c r="H2225" s="395">
        <v>99</v>
      </c>
      <c r="I2225" s="395">
        <v>99</v>
      </c>
      <c r="J2225" s="395">
        <v>643</v>
      </c>
      <c r="K2225" s="395">
        <v>999</v>
      </c>
      <c r="L2225" s="395"/>
      <c r="M2225" s="395">
        <v>99</v>
      </c>
      <c r="N2225" s="395">
        <v>99</v>
      </c>
      <c r="O2225" s="395">
        <v>99</v>
      </c>
      <c r="P2225" s="395">
        <v>99</v>
      </c>
      <c r="Q2225" s="395">
        <v>55</v>
      </c>
      <c r="R2225" s="395">
        <v>5725</v>
      </c>
      <c r="S2225" s="395">
        <v>5674</v>
      </c>
      <c r="T2225" s="395">
        <v>4.5937117903930123</v>
      </c>
      <c r="U2225" s="395">
        <v>60.318470215015857</v>
      </c>
      <c r="V2225" s="395">
        <v>88.171053380285471</v>
      </c>
      <c r="W2225" s="395">
        <v>81.106450475854814</v>
      </c>
      <c r="X2225" s="395">
        <v>3.179039301310044</v>
      </c>
      <c r="Y2225" s="395">
        <v>6.3580786026200879</v>
      </c>
      <c r="Z2225" s="395">
        <v>0</v>
      </c>
      <c r="AA2225" s="395">
        <v>10.39437807220934</v>
      </c>
      <c r="AB2225" s="395">
        <v>2.4653225660156401</v>
      </c>
      <c r="AC2225" s="395">
        <v>-40.361304242597846</v>
      </c>
      <c r="AD2225" s="395">
        <v>8.4655536989663887</v>
      </c>
      <c r="AE2225" s="395">
        <v>8.4053486596515548</v>
      </c>
      <c r="AF2225" s="395">
        <v>82</v>
      </c>
      <c r="AG2225" s="395">
        <v>0</v>
      </c>
      <c r="AH2225" s="395">
        <v>0</v>
      </c>
      <c r="AI2225" s="395">
        <v>31</v>
      </c>
      <c r="AJ2225" s="395">
        <v>157</v>
      </c>
      <c r="AK2225" s="395">
        <v>62</v>
      </c>
      <c r="AL2225" s="395">
        <v>504</v>
      </c>
      <c r="AM2225" s="395">
        <v>0</v>
      </c>
      <c r="AN2225" s="395">
        <v>141</v>
      </c>
      <c r="AO2225" s="395">
        <v>43</v>
      </c>
      <c r="AP2225" s="395">
        <v>27</v>
      </c>
    </row>
    <row r="2226" spans="1:42">
      <c r="A2226" s="395">
        <v>16</v>
      </c>
      <c r="B2226" s="395">
        <v>419</v>
      </c>
      <c r="C2226" s="395">
        <v>2023</v>
      </c>
      <c r="D2226" s="395">
        <v>11</v>
      </c>
      <c r="E2226" s="395">
        <v>99</v>
      </c>
      <c r="F2226" s="395">
        <v>99</v>
      </c>
      <c r="G2226" s="395">
        <v>99</v>
      </c>
      <c r="H2226" s="395">
        <v>99</v>
      </c>
      <c r="I2226" s="395">
        <v>99</v>
      </c>
      <c r="J2226" s="395">
        <v>643</v>
      </c>
      <c r="K2226" s="395">
        <v>999</v>
      </c>
      <c r="L2226" s="395"/>
      <c r="M2226" s="395">
        <v>99</v>
      </c>
      <c r="N2226" s="395">
        <v>99</v>
      </c>
      <c r="O2226" s="395">
        <v>99</v>
      </c>
      <c r="P2226" s="395">
        <v>99</v>
      </c>
      <c r="Q2226" s="395">
        <v>47</v>
      </c>
      <c r="R2226" s="395">
        <v>5508</v>
      </c>
      <c r="S2226" s="395">
        <v>5488</v>
      </c>
      <c r="T2226" s="395">
        <v>4.0092592592592595</v>
      </c>
      <c r="U2226" s="395">
        <v>60.629737609329446</v>
      </c>
      <c r="V2226" s="395">
        <v>88.328755894866745</v>
      </c>
      <c r="W2226" s="395">
        <v>81.373560495627004</v>
      </c>
      <c r="X2226" s="395">
        <v>4.5388525780682647</v>
      </c>
      <c r="Y2226" s="395">
        <v>9.0777051561365294</v>
      </c>
      <c r="Z2226" s="395">
        <v>0</v>
      </c>
      <c r="AA2226" s="395">
        <v>10.415517179190601</v>
      </c>
      <c r="AB2226" s="395">
        <v>2.36723361223246</v>
      </c>
      <c r="AC2226" s="395">
        <v>-42.960091371742969</v>
      </c>
      <c r="AD2226" s="395">
        <v>8.144675943040502</v>
      </c>
      <c r="AE2226" s="395">
        <v>8.1565861526228822</v>
      </c>
      <c r="AF2226" s="395">
        <v>74</v>
      </c>
      <c r="AG2226" s="395">
        <v>0</v>
      </c>
      <c r="AH2226" s="395">
        <v>0</v>
      </c>
      <c r="AI2226" s="395">
        <v>37</v>
      </c>
      <c r="AJ2226" s="395">
        <v>104</v>
      </c>
      <c r="AK2226" s="395">
        <v>48</v>
      </c>
      <c r="AL2226" s="395">
        <v>329</v>
      </c>
      <c r="AM2226" s="395">
        <v>0</v>
      </c>
      <c r="AN2226" s="395">
        <v>133</v>
      </c>
      <c r="AO2226" s="395">
        <v>35</v>
      </c>
      <c r="AP2226" s="395">
        <v>26</v>
      </c>
    </row>
    <row r="2227" spans="1:42">
      <c r="A2227" s="395">
        <v>16</v>
      </c>
      <c r="B2227" s="395">
        <v>420</v>
      </c>
      <c r="C2227" s="395">
        <v>2023</v>
      </c>
      <c r="D2227" s="395">
        <v>12</v>
      </c>
      <c r="E2227" s="395">
        <v>99</v>
      </c>
      <c r="F2227" s="395">
        <v>99</v>
      </c>
      <c r="G2227" s="395">
        <v>99</v>
      </c>
      <c r="H2227" s="395">
        <v>99</v>
      </c>
      <c r="I2227" s="395">
        <v>99</v>
      </c>
      <c r="J2227" s="395">
        <v>643</v>
      </c>
      <c r="K2227" s="395">
        <v>999</v>
      </c>
      <c r="L2227" s="395"/>
      <c r="M2227" s="395">
        <v>99</v>
      </c>
      <c r="N2227" s="395">
        <v>99</v>
      </c>
      <c r="O2227" s="395">
        <v>99</v>
      </c>
      <c r="P2227" s="395">
        <v>99</v>
      </c>
      <c r="Q2227" s="395">
        <v>49</v>
      </c>
      <c r="R2227" s="395">
        <v>5605</v>
      </c>
      <c r="S2227" s="395">
        <v>5589</v>
      </c>
      <c r="T2227" s="395">
        <v>2.7161462979482609</v>
      </c>
      <c r="U2227" s="395">
        <v>61.183932724995522</v>
      </c>
      <c r="V2227" s="395">
        <v>85.941895229504993</v>
      </c>
      <c r="W2227" s="395">
        <v>79.182501341921594</v>
      </c>
      <c r="X2227" s="395">
        <v>4.8706512042818924</v>
      </c>
      <c r="Y2227" s="395">
        <v>9.7413024085637847</v>
      </c>
      <c r="Z2227" s="395">
        <v>0</v>
      </c>
      <c r="AA2227" s="395">
        <v>9.635206071148902</v>
      </c>
      <c r="AB2227" s="395">
        <v>2.269107537663547</v>
      </c>
      <c r="AC2227" s="395">
        <v>-37.395026223602301</v>
      </c>
      <c r="AD2227" s="395">
        <v>8.2881097786387112</v>
      </c>
      <c r="AE2227" s="395">
        <v>8.0830326395974232</v>
      </c>
      <c r="AF2227" s="395">
        <v>97</v>
      </c>
      <c r="AG2227" s="395">
        <v>0</v>
      </c>
      <c r="AH2227" s="395">
        <v>0</v>
      </c>
      <c r="AI2227" s="395">
        <v>46</v>
      </c>
      <c r="AJ2227" s="395">
        <v>327</v>
      </c>
      <c r="AK2227" s="395">
        <v>103</v>
      </c>
      <c r="AL2227" s="395">
        <v>491</v>
      </c>
      <c r="AM2227" s="395">
        <v>0</v>
      </c>
      <c r="AN2227" s="395">
        <v>126</v>
      </c>
      <c r="AO2227" s="395">
        <v>57</v>
      </c>
      <c r="AP2227" s="395">
        <v>27</v>
      </c>
    </row>
    <row r="2228" spans="1:42">
      <c r="A2228" s="395">
        <v>17</v>
      </c>
      <c r="B2228" s="395">
        <v>1</v>
      </c>
      <c r="C2228" s="395">
        <v>2022</v>
      </c>
      <c r="D2228" s="395"/>
      <c r="E2228" s="395">
        <v>99</v>
      </c>
      <c r="F2228" s="395">
        <v>99</v>
      </c>
      <c r="G2228" s="395">
        <v>99</v>
      </c>
      <c r="H2228" s="395">
        <v>99</v>
      </c>
      <c r="I2228" s="395">
        <v>99</v>
      </c>
      <c r="J2228" s="395"/>
      <c r="K2228" s="395">
        <v>999</v>
      </c>
      <c r="L2228" s="395"/>
      <c r="M2228" s="395">
        <v>99</v>
      </c>
      <c r="N2228" s="395">
        <v>99</v>
      </c>
      <c r="O2228" s="395">
        <v>99</v>
      </c>
      <c r="P2228" s="395">
        <v>99</v>
      </c>
      <c r="Q2228" s="395">
        <v>1212</v>
      </c>
      <c r="R2228" s="395">
        <v>772350</v>
      </c>
      <c r="S2228" s="395">
        <v>769918</v>
      </c>
      <c r="T2228" s="395">
        <v>4.1084780216223207</v>
      </c>
      <c r="U2228" s="395">
        <v>60.615169407651187</v>
      </c>
      <c r="V2228" s="395">
        <v>92.42313501624696</v>
      </c>
      <c r="W2228" s="395">
        <v>85.09748226434435</v>
      </c>
      <c r="X2228" s="395">
        <v>0.88729203081504493</v>
      </c>
      <c r="Y2228" s="395">
        <v>1.7745840616300901</v>
      </c>
      <c r="Z2228" s="395">
        <v>0</v>
      </c>
      <c r="AA2228" s="395">
        <v>8.7768234908088747</v>
      </c>
      <c r="AB2228" s="395">
        <v>2.5114451049506048</v>
      </c>
      <c r="AC2228" s="395">
        <v>-32.374990269916523</v>
      </c>
      <c r="AD2228" s="395">
        <v>52.356216144030945</v>
      </c>
      <c r="AE2228" s="395">
        <v>52.444942587178382</v>
      </c>
      <c r="AF2228" s="395">
        <v>11460</v>
      </c>
      <c r="AG2228" s="395">
        <v>5</v>
      </c>
      <c r="AH2228" s="395">
        <v>0</v>
      </c>
      <c r="AI2228" s="395">
        <v>3907</v>
      </c>
      <c r="AJ2228" s="395">
        <v>41533</v>
      </c>
      <c r="AK2228" s="395">
        <v>9758</v>
      </c>
      <c r="AL2228" s="395">
        <v>57529</v>
      </c>
      <c r="AM2228" s="395">
        <v>21</v>
      </c>
      <c r="AN2228" s="395">
        <v>9283</v>
      </c>
      <c r="AO2228" s="395">
        <v>8212</v>
      </c>
      <c r="AP2228" s="395">
        <v>0</v>
      </c>
    </row>
    <row r="2229" spans="1:42">
      <c r="A2229" s="395">
        <v>17</v>
      </c>
      <c r="B2229" s="395">
        <v>2</v>
      </c>
      <c r="C2229" s="395">
        <v>2022</v>
      </c>
      <c r="D2229" s="395"/>
      <c r="E2229" s="395">
        <v>99</v>
      </c>
      <c r="F2229" s="395">
        <v>99</v>
      </c>
      <c r="G2229" s="395">
        <v>99</v>
      </c>
      <c r="H2229" s="395">
        <v>99</v>
      </c>
      <c r="I2229" s="395">
        <v>99</v>
      </c>
      <c r="J2229" s="395"/>
      <c r="K2229" s="395">
        <v>999</v>
      </c>
      <c r="L2229" s="395"/>
      <c r="M2229" s="395">
        <v>99</v>
      </c>
      <c r="N2229" s="395">
        <v>99</v>
      </c>
      <c r="O2229" s="395">
        <v>99</v>
      </c>
      <c r="P2229" s="395">
        <v>99</v>
      </c>
      <c r="Q2229" s="395">
        <v>969</v>
      </c>
      <c r="R2229" s="395">
        <v>702833</v>
      </c>
      <c r="S2229" s="395">
        <v>698082</v>
      </c>
      <c r="T2229" s="395">
        <v>3.9118154668320928</v>
      </c>
      <c r="U2229" s="395">
        <v>60.719174824734019</v>
      </c>
      <c r="V2229" s="395">
        <v>92.54137938322782</v>
      </c>
      <c r="W2229" s="395">
        <v>85.103582086345995</v>
      </c>
      <c r="X2229" s="395">
        <v>3.1269163513949958</v>
      </c>
      <c r="Y2229" s="395">
        <v>6.2538327027899916</v>
      </c>
      <c r="Z2229" s="395">
        <v>0</v>
      </c>
      <c r="AA2229" s="395">
        <v>10.518612176723876</v>
      </c>
      <c r="AB2229" s="395">
        <v>2.5827284315800192</v>
      </c>
      <c r="AC2229" s="395">
        <v>-33.859398356171837</v>
      </c>
      <c r="AD2229" s="395">
        <v>47.643783855969055</v>
      </c>
      <c r="AE2229" s="395">
        <v>47.555057412821618</v>
      </c>
      <c r="AF2229" s="395">
        <v>12031</v>
      </c>
      <c r="AG2229" s="395">
        <v>12</v>
      </c>
      <c r="AH2229" s="395">
        <v>0</v>
      </c>
      <c r="AI2229" s="395">
        <v>4626</v>
      </c>
      <c r="AJ2229" s="395">
        <v>34978</v>
      </c>
      <c r="AK2229" s="395">
        <v>8193</v>
      </c>
      <c r="AL2229" s="395">
        <v>57748</v>
      </c>
      <c r="AM2229" s="395">
        <v>16</v>
      </c>
      <c r="AN2229" s="395">
        <v>12409</v>
      </c>
      <c r="AO2229" s="395">
        <v>7665</v>
      </c>
      <c r="AP2229" s="395">
        <v>1</v>
      </c>
    </row>
    <row r="2230" spans="1:42">
      <c r="A2230" s="395">
        <v>17</v>
      </c>
      <c r="B2230" s="395">
        <v>3</v>
      </c>
      <c r="C2230" s="395">
        <v>2023</v>
      </c>
      <c r="D2230" s="395"/>
      <c r="E2230" s="395">
        <v>99</v>
      </c>
      <c r="F2230" s="395">
        <v>99</v>
      </c>
      <c r="G2230" s="395">
        <v>99</v>
      </c>
      <c r="H2230" s="395">
        <v>99</v>
      </c>
      <c r="I2230" s="395">
        <v>99</v>
      </c>
      <c r="J2230" s="395"/>
      <c r="K2230" s="395">
        <v>999</v>
      </c>
      <c r="L2230" s="395"/>
      <c r="M2230" s="395">
        <v>99</v>
      </c>
      <c r="N2230" s="395">
        <v>99</v>
      </c>
      <c r="O2230" s="395">
        <v>99</v>
      </c>
      <c r="P2230" s="395">
        <v>99</v>
      </c>
      <c r="Q2230" s="395">
        <v>1159</v>
      </c>
      <c r="R2230" s="395">
        <v>847546</v>
      </c>
      <c r="S2230" s="395">
        <v>844940</v>
      </c>
      <c r="T2230" s="395">
        <v>4.2853780207799925</v>
      </c>
      <c r="U2230" s="395">
        <v>60.52144057566219</v>
      </c>
      <c r="V2230" s="395">
        <v>91.201461310151444</v>
      </c>
      <c r="W2230" s="395">
        <v>83.990150081661085</v>
      </c>
      <c r="X2230" s="395">
        <v>1.411958760940409</v>
      </c>
      <c r="Y2230" s="395">
        <v>2.8239175218808179</v>
      </c>
      <c r="Z2230" s="395">
        <v>0</v>
      </c>
      <c r="AA2230" s="395">
        <v>8.7325767477724998</v>
      </c>
      <c r="AB2230" s="395">
        <v>2.5432031834907805</v>
      </c>
      <c r="AC2230" s="395">
        <v>-31.073224765870279</v>
      </c>
      <c r="AD2230" s="395">
        <v>57.165461929194223</v>
      </c>
      <c r="AE2230" s="395">
        <v>57.339004167062306</v>
      </c>
      <c r="AF2230" s="395">
        <v>12147</v>
      </c>
      <c r="AG2230" s="395">
        <v>7</v>
      </c>
      <c r="AH2230" s="395">
        <v>1</v>
      </c>
      <c r="AI2230" s="395">
        <v>3761</v>
      </c>
      <c r="AJ2230" s="395">
        <v>41291</v>
      </c>
      <c r="AK2230" s="395">
        <v>11674</v>
      </c>
      <c r="AL2230" s="395">
        <v>51191</v>
      </c>
      <c r="AM2230" s="395">
        <v>28</v>
      </c>
      <c r="AN2230" s="395">
        <v>9733</v>
      </c>
      <c r="AO2230" s="395">
        <v>7803</v>
      </c>
      <c r="AP2230" s="395">
        <v>0</v>
      </c>
    </row>
    <row r="2231" spans="1:42">
      <c r="A2231" s="395">
        <v>17</v>
      </c>
      <c r="B2231" s="395">
        <v>4</v>
      </c>
      <c r="C2231" s="395">
        <v>2023</v>
      </c>
      <c r="D2231" s="395"/>
      <c r="E2231" s="395">
        <v>99</v>
      </c>
      <c r="F2231" s="395">
        <v>99</v>
      </c>
      <c r="G2231" s="395">
        <v>99</v>
      </c>
      <c r="H2231" s="395">
        <v>99</v>
      </c>
      <c r="I2231" s="395">
        <v>99</v>
      </c>
      <c r="J2231" s="395"/>
      <c r="K2231" s="395">
        <v>999</v>
      </c>
      <c r="L2231" s="395"/>
      <c r="M2231" s="395">
        <v>99</v>
      </c>
      <c r="N2231" s="395">
        <v>99</v>
      </c>
      <c r="O2231" s="395">
        <v>99</v>
      </c>
      <c r="P2231" s="395">
        <v>99</v>
      </c>
      <c r="Q2231" s="395">
        <v>907</v>
      </c>
      <c r="R2231" s="395">
        <v>635073</v>
      </c>
      <c r="S2231" s="395">
        <v>629509</v>
      </c>
      <c r="T2231" s="395">
        <v>3.9997464858370608</v>
      </c>
      <c r="U2231" s="395">
        <v>60.675084867730256</v>
      </c>
      <c r="V2231" s="395">
        <v>91.247359584230594</v>
      </c>
      <c r="W2231" s="395">
        <v>83.875114684615184</v>
      </c>
      <c r="X2231" s="395">
        <v>2.5817504444370956</v>
      </c>
      <c r="Y2231" s="395">
        <v>5.1635008888741911</v>
      </c>
      <c r="Z2231" s="395">
        <v>0</v>
      </c>
      <c r="AA2231" s="395">
        <v>10.517816695161407</v>
      </c>
      <c r="AB2231" s="395">
        <v>2.6132279051230847</v>
      </c>
      <c r="AC2231" s="395">
        <v>-31.364436066829654</v>
      </c>
      <c r="AD2231" s="395">
        <v>42.834538070805792</v>
      </c>
      <c r="AE2231" s="395">
        <v>42.660995832937687</v>
      </c>
      <c r="AF2231" s="395">
        <v>10259</v>
      </c>
      <c r="AG2231" s="395">
        <v>5</v>
      </c>
      <c r="AH2231" s="395">
        <v>0</v>
      </c>
      <c r="AI2231" s="395">
        <v>3984</v>
      </c>
      <c r="AJ2231" s="395">
        <v>33579</v>
      </c>
      <c r="AK2231" s="395">
        <v>7159</v>
      </c>
      <c r="AL2231" s="395">
        <v>49416</v>
      </c>
      <c r="AM2231" s="395">
        <v>23</v>
      </c>
      <c r="AN2231" s="395">
        <v>11714</v>
      </c>
      <c r="AO2231" s="395">
        <v>6076</v>
      </c>
      <c r="AP2231" s="395">
        <v>1</v>
      </c>
    </row>
    <row r="2232" spans="1:42">
      <c r="A2232" s="395">
        <v>17</v>
      </c>
      <c r="B2232" s="395">
        <v>5</v>
      </c>
      <c r="C2232" s="395">
        <v>2024</v>
      </c>
      <c r="D2232" s="395"/>
      <c r="E2232" s="395">
        <v>99</v>
      </c>
      <c r="F2232" s="395">
        <v>99</v>
      </c>
      <c r="G2232" s="395">
        <v>99</v>
      </c>
      <c r="H2232" s="395">
        <v>99</v>
      </c>
      <c r="I2232" s="395">
        <v>99</v>
      </c>
      <c r="J2232" s="395"/>
      <c r="K2232" s="395">
        <v>999</v>
      </c>
      <c r="L2232" s="395"/>
      <c r="M2232" s="395">
        <v>99</v>
      </c>
      <c r="N2232" s="395">
        <v>99</v>
      </c>
      <c r="O2232" s="395">
        <v>99</v>
      </c>
      <c r="P2232" s="395">
        <v>99</v>
      </c>
      <c r="Q2232" s="395">
        <v>1197</v>
      </c>
      <c r="R2232" s="395">
        <v>861171</v>
      </c>
      <c r="S2232" s="395">
        <v>858561</v>
      </c>
      <c r="T2232" s="395">
        <v>4.2946952463564152</v>
      </c>
      <c r="U2232" s="395">
        <v>60.517287647587054</v>
      </c>
      <c r="V2232" s="395">
        <v>89.033908766315491</v>
      </c>
      <c r="W2232" s="395">
        <v>81.973788001082653</v>
      </c>
      <c r="X2232" s="395">
        <v>1.6681936572411289</v>
      </c>
      <c r="Y2232" s="395">
        <v>3.3363873144822578</v>
      </c>
      <c r="Z2232" s="395">
        <v>0</v>
      </c>
      <c r="AA2232" s="395">
        <v>8.3278901280345607</v>
      </c>
      <c r="AB2232" s="395">
        <v>2.4952474001490832</v>
      </c>
      <c r="AC2232" s="395">
        <v>-29.005239336013524</v>
      </c>
      <c r="AD2232" s="395">
        <v>58.189431492002392</v>
      </c>
      <c r="AE2232" s="395">
        <v>58.225383483258227</v>
      </c>
      <c r="AF2232" s="395">
        <v>10697</v>
      </c>
      <c r="AG2232" s="395">
        <v>2</v>
      </c>
      <c r="AH2232" s="395">
        <v>2</v>
      </c>
      <c r="AI2232" s="395">
        <v>3350</v>
      </c>
      <c r="AJ2232" s="395">
        <v>42368</v>
      </c>
      <c r="AK2232" s="395">
        <v>9377</v>
      </c>
      <c r="AL2232" s="395">
        <v>54713</v>
      </c>
      <c r="AM2232" s="395">
        <v>13</v>
      </c>
      <c r="AN2232" s="395">
        <v>8710</v>
      </c>
      <c r="AO2232" s="395">
        <v>7554</v>
      </c>
      <c r="AP2232" s="395">
        <v>0</v>
      </c>
    </row>
    <row r="2233" spans="1:42">
      <c r="A2233" s="395">
        <v>17</v>
      </c>
      <c r="B2233" s="395">
        <v>6</v>
      </c>
      <c r="C2233" s="395">
        <v>2024</v>
      </c>
      <c r="D2233" s="395"/>
      <c r="E2233" s="395">
        <v>99</v>
      </c>
      <c r="F2233" s="395">
        <v>99</v>
      </c>
      <c r="G2233" s="395">
        <v>99</v>
      </c>
      <c r="H2233" s="395">
        <v>99</v>
      </c>
      <c r="I2233" s="395">
        <v>99</v>
      </c>
      <c r="J2233" s="395"/>
      <c r="K2233" s="395">
        <v>999</v>
      </c>
      <c r="L2233" s="395"/>
      <c r="M2233" s="395">
        <v>99</v>
      </c>
      <c r="N2233" s="395">
        <v>99</v>
      </c>
      <c r="O2233" s="395">
        <v>99</v>
      </c>
      <c r="P2233" s="395">
        <v>99</v>
      </c>
      <c r="Q2233" s="395">
        <v>859</v>
      </c>
      <c r="R2233" s="395">
        <v>618773</v>
      </c>
      <c r="S2233" s="395">
        <v>613700</v>
      </c>
      <c r="T2233" s="395">
        <v>4.261793905034641</v>
      </c>
      <c r="U2233" s="395">
        <v>60.524120905980119</v>
      </c>
      <c r="V2233" s="395">
        <v>89.527857439322389</v>
      </c>
      <c r="W2233" s="395">
        <v>82.27921737005002</v>
      </c>
      <c r="X2233" s="395">
        <v>2.775169569454389</v>
      </c>
      <c r="Y2233" s="395">
        <v>5.5503391389087779</v>
      </c>
      <c r="Z2233" s="395">
        <v>0</v>
      </c>
      <c r="AA2233" s="395">
        <v>9.7026218632047367</v>
      </c>
      <c r="AB2233" s="395">
        <v>2.6036899707201995</v>
      </c>
      <c r="AC2233" s="395">
        <v>-29.677679256374859</v>
      </c>
      <c r="AD2233" s="395">
        <v>41.810568507997608</v>
      </c>
      <c r="AE2233" s="395">
        <v>41.774616516741773</v>
      </c>
      <c r="AF2233" s="395">
        <v>9266</v>
      </c>
      <c r="AG2233" s="395">
        <v>4</v>
      </c>
      <c r="AH2233" s="395">
        <v>3</v>
      </c>
      <c r="AI2233" s="395">
        <v>3268</v>
      </c>
      <c r="AJ2233" s="395">
        <v>33201</v>
      </c>
      <c r="AK2233" s="395">
        <v>6880</v>
      </c>
      <c r="AL2233" s="395">
        <v>50538</v>
      </c>
      <c r="AM2233" s="395">
        <v>22</v>
      </c>
      <c r="AN2233" s="395">
        <v>9439</v>
      </c>
      <c r="AO2233" s="395">
        <v>5635</v>
      </c>
      <c r="AP2233" s="395">
        <v>1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R232"/>
  <sheetViews>
    <sheetView zoomScale="95" zoomScaleNormal="95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D20" sqref="D20"/>
    </sheetView>
  </sheetViews>
  <sheetFormatPr baseColWidth="10" defaultRowHeight="15"/>
  <cols>
    <col min="1" max="1" width="1.54296875" customWidth="1"/>
    <col min="2" max="2" width="5.54296875" customWidth="1"/>
    <col min="3" max="3" width="2.6328125" customWidth="1"/>
    <col min="4" max="4" width="5.36328125" customWidth="1"/>
    <col min="5" max="5" width="6.6328125" customWidth="1"/>
    <col min="6" max="6" width="5" customWidth="1"/>
    <col min="7" max="7" width="8.36328125" style="295" customWidth="1"/>
    <col min="8" max="9" width="7.54296875" style="295" customWidth="1"/>
    <col min="10" max="10" width="6.1796875" style="10" customWidth="1"/>
    <col min="11" max="11" width="4.36328125" style="10" customWidth="1"/>
    <col min="12" max="12" width="5.1796875" style="10" customWidth="1"/>
    <col min="13" max="13" width="5.54296875" style="10" customWidth="1"/>
    <col min="14" max="14" width="6.81640625" customWidth="1"/>
    <col min="15" max="15" width="5" customWidth="1"/>
    <col min="16" max="16" width="7.1796875" style="100" customWidth="1"/>
    <col min="17" max="17" width="5.08984375" customWidth="1"/>
    <col min="18" max="18" width="5.36328125" customWidth="1"/>
    <col min="19" max="19" width="4.81640625" style="10" customWidth="1"/>
    <col min="20" max="20" width="6.54296875" customWidth="1"/>
    <col min="21" max="21" width="4.81640625" style="10" customWidth="1"/>
    <col min="22" max="22" width="1.1796875" style="10" customWidth="1"/>
    <col min="23" max="23" width="4.81640625" style="10" customWidth="1"/>
    <col min="24" max="24" width="1.6328125" style="10" customWidth="1"/>
    <col min="25" max="25" width="6.453125" style="100" customWidth="1"/>
    <col min="26" max="26" width="6.6328125" style="1" customWidth="1"/>
    <col min="27" max="28" width="7.6328125" style="10" customWidth="1"/>
    <col min="29" max="29" width="6.36328125" style="10" customWidth="1"/>
    <col min="30" max="30" width="4" customWidth="1"/>
    <col min="31" max="31" width="6.08984375" style="10" customWidth="1"/>
    <col min="32" max="32" width="6.6328125" style="100" customWidth="1"/>
    <col min="33" max="33" width="1.453125" style="10" customWidth="1"/>
    <col min="34" max="34" width="4.54296875" customWidth="1"/>
    <col min="35" max="35" width="5.54296875" customWidth="1"/>
    <col min="36" max="36" width="6.54296875" style="100" customWidth="1"/>
    <col min="37" max="37" width="7" style="100" customWidth="1"/>
    <col min="38" max="38" width="5" style="100" customWidth="1"/>
    <col min="39" max="39" width="4.54296875" style="100" customWidth="1"/>
    <col min="40" max="40" width="8" style="100" customWidth="1"/>
    <col min="41" max="41" width="7.453125" style="100" customWidth="1"/>
    <col min="42" max="42" width="9" customWidth="1"/>
    <col min="43" max="43" width="9.90625" customWidth="1"/>
    <col min="44" max="44" width="15" customWidth="1"/>
  </cols>
  <sheetData>
    <row r="1" spans="1:43">
      <c r="A1" s="39"/>
      <c r="B1" s="39"/>
      <c r="C1" s="39"/>
      <c r="D1" s="39"/>
      <c r="E1" s="39"/>
      <c r="F1" s="39"/>
      <c r="G1" s="301"/>
      <c r="H1" s="301"/>
      <c r="I1" s="301"/>
      <c r="J1" s="39"/>
      <c r="K1" s="39"/>
      <c r="L1" s="39"/>
      <c r="M1" s="39"/>
      <c r="N1" s="39"/>
      <c r="O1" s="39"/>
      <c r="P1" s="115"/>
      <c r="Q1" s="39"/>
      <c r="R1" s="39"/>
      <c r="S1" s="39"/>
      <c r="T1" s="39"/>
      <c r="U1" s="39"/>
      <c r="V1" s="39"/>
      <c r="W1" s="64"/>
      <c r="X1" s="39"/>
      <c r="Y1" s="115"/>
      <c r="Z1" s="81"/>
      <c r="AA1" s="64"/>
      <c r="AB1" s="64"/>
      <c r="AC1" s="64"/>
      <c r="AD1" s="39"/>
      <c r="AE1" s="39"/>
      <c r="AF1" s="115"/>
      <c r="AG1" s="39"/>
      <c r="AH1" s="25"/>
      <c r="AI1" s="25"/>
      <c r="AJ1" s="25"/>
      <c r="AK1"/>
      <c r="AL1" s="3"/>
      <c r="AM1"/>
      <c r="AN1"/>
      <c r="AO1"/>
      <c r="AQ1" s="20"/>
    </row>
    <row r="2" spans="1:43" ht="31.8">
      <c r="A2" s="39"/>
      <c r="B2" s="140" t="s">
        <v>450</v>
      </c>
      <c r="C2" s="39"/>
      <c r="D2" s="39"/>
      <c r="E2" s="39"/>
      <c r="F2" s="39"/>
      <c r="G2" s="301"/>
      <c r="H2" s="301"/>
      <c r="I2" s="301"/>
      <c r="J2" s="39"/>
      <c r="K2" s="39"/>
      <c r="L2" s="39"/>
      <c r="M2" s="39"/>
      <c r="N2" s="39"/>
      <c r="O2" s="39"/>
      <c r="P2" s="115"/>
      <c r="Q2" s="39"/>
      <c r="R2" s="39"/>
      <c r="S2" s="39"/>
      <c r="T2" s="39"/>
      <c r="U2" s="39"/>
      <c r="V2" s="39"/>
      <c r="W2" s="64"/>
      <c r="X2" s="39"/>
      <c r="Y2" s="115"/>
      <c r="Z2" s="81"/>
      <c r="AA2" s="64"/>
      <c r="AB2" s="64"/>
      <c r="AC2" s="64"/>
      <c r="AD2" s="39"/>
      <c r="AE2" s="39"/>
      <c r="AF2" s="115"/>
      <c r="AG2" s="39"/>
      <c r="AH2" s="25"/>
      <c r="AI2" s="25"/>
      <c r="AJ2" s="25"/>
      <c r="AK2"/>
      <c r="AL2" s="3"/>
      <c r="AM2"/>
      <c r="AN2"/>
      <c r="AO2"/>
      <c r="AQ2" s="20"/>
    </row>
    <row r="3" spans="1:43">
      <c r="A3" s="39"/>
      <c r="B3" s="39"/>
      <c r="C3" s="39"/>
      <c r="D3" s="39"/>
      <c r="E3" s="39"/>
      <c r="F3" s="39"/>
      <c r="G3" s="301"/>
      <c r="H3" s="301"/>
      <c r="I3" s="301"/>
      <c r="J3" s="39"/>
      <c r="K3" s="39"/>
      <c r="L3" s="39"/>
      <c r="M3" s="39"/>
      <c r="N3" s="39"/>
      <c r="O3" s="39"/>
      <c r="P3" s="115"/>
      <c r="Q3" s="39"/>
      <c r="R3" s="39"/>
      <c r="S3" s="39"/>
      <c r="T3" s="39"/>
      <c r="U3" s="39"/>
      <c r="V3" s="39"/>
      <c r="W3" s="64"/>
      <c r="X3" s="39"/>
      <c r="Y3" s="115"/>
      <c r="Z3" s="81"/>
      <c r="AA3" s="64"/>
      <c r="AB3" s="64"/>
      <c r="AC3" s="64"/>
      <c r="AD3" s="39"/>
      <c r="AE3" s="39"/>
      <c r="AF3" s="115"/>
      <c r="AG3" s="39"/>
      <c r="AH3" s="25"/>
      <c r="AI3" s="25"/>
      <c r="AJ3" s="25"/>
      <c r="AK3"/>
      <c r="AL3" s="3"/>
      <c r="AM3"/>
      <c r="AN3"/>
      <c r="AO3"/>
      <c r="AQ3" s="20"/>
    </row>
    <row r="4" spans="1:43" ht="21">
      <c r="A4" s="44"/>
      <c r="B4" s="44"/>
      <c r="C4" s="133" t="s">
        <v>430</v>
      </c>
      <c r="D4" s="133"/>
      <c r="E4" s="133"/>
      <c r="F4" s="389">
        <f>+År!O2</f>
        <v>52</v>
      </c>
      <c r="G4" s="301"/>
      <c r="H4" s="312"/>
      <c r="I4" s="357"/>
      <c r="J4" s="56" t="s">
        <v>429</v>
      </c>
      <c r="K4" s="102"/>
      <c r="L4" s="56" t="str">
        <f>+År!B2</f>
        <v>GRIS</v>
      </c>
      <c r="M4" s="56"/>
      <c r="N4" s="102"/>
      <c r="O4" s="102"/>
      <c r="P4" s="179" t="s">
        <v>366</v>
      </c>
      <c r="Q4" s="102"/>
      <c r="R4" s="102"/>
      <c r="S4" s="102"/>
      <c r="T4" s="408">
        <f>SUM(G10:G13)</f>
        <v>1479944</v>
      </c>
      <c r="U4" s="409"/>
      <c r="V4" s="399"/>
      <c r="W4" s="399"/>
      <c r="X4" s="39"/>
      <c r="Y4" s="39"/>
      <c r="Z4" s="81"/>
      <c r="AA4" s="115"/>
      <c r="AB4" s="115"/>
      <c r="AC4" s="115"/>
      <c r="AD4" s="56"/>
      <c r="AE4" s="39"/>
      <c r="AF4" s="39"/>
      <c r="AG4" s="39"/>
      <c r="AH4" s="25"/>
      <c r="AI4" s="25"/>
      <c r="AJ4" s="25"/>
      <c r="AK4"/>
      <c r="AL4" s="3"/>
      <c r="AM4"/>
      <c r="AN4"/>
      <c r="AO4"/>
      <c r="AQ4" s="20"/>
    </row>
    <row r="5" spans="1:43" ht="16.5" customHeight="1">
      <c r="A5" s="44"/>
      <c r="B5" s="44"/>
      <c r="C5" s="133"/>
      <c r="D5" s="133"/>
      <c r="E5" s="133"/>
      <c r="F5" s="39"/>
      <c r="G5" s="330"/>
      <c r="H5" s="301"/>
      <c r="I5" s="312"/>
      <c r="J5" s="44"/>
      <c r="K5" s="39"/>
      <c r="L5" s="39"/>
      <c r="M5" s="39"/>
      <c r="N5" s="39"/>
      <c r="O5" s="69"/>
      <c r="P5" s="143"/>
      <c r="Q5" s="39"/>
      <c r="R5" s="39"/>
      <c r="S5" s="39"/>
      <c r="T5" s="39"/>
      <c r="U5" s="39"/>
      <c r="V5" s="39"/>
      <c r="W5" s="64"/>
      <c r="X5" s="39"/>
      <c r="Y5" s="115"/>
      <c r="Z5" s="81"/>
      <c r="AA5" s="64"/>
      <c r="AB5" s="64"/>
      <c r="AC5" s="64"/>
      <c r="AD5" s="39"/>
      <c r="AE5" s="39"/>
      <c r="AF5" s="115"/>
      <c r="AG5" s="39"/>
      <c r="AH5" s="25"/>
      <c r="AI5" s="25"/>
      <c r="AJ5" s="25"/>
      <c r="AK5"/>
      <c r="AL5" s="3"/>
      <c r="AM5"/>
      <c r="AN5"/>
      <c r="AO5"/>
      <c r="AQ5" s="20"/>
    </row>
    <row r="6" spans="1:43" ht="18" customHeight="1">
      <c r="A6" s="44"/>
      <c r="B6" s="44"/>
      <c r="C6" s="39"/>
      <c r="D6" s="69"/>
      <c r="E6" s="39"/>
      <c r="F6" s="39"/>
      <c r="G6" s="312"/>
      <c r="H6" s="330"/>
      <c r="I6" s="330"/>
      <c r="J6" s="39"/>
      <c r="K6" s="39"/>
      <c r="L6" s="39"/>
      <c r="M6" s="39"/>
      <c r="N6" s="39"/>
      <c r="O6" s="39"/>
      <c r="P6" s="115"/>
      <c r="Q6" s="39"/>
      <c r="R6" s="44"/>
      <c r="S6" s="39"/>
      <c r="T6" s="44" t="s">
        <v>472</v>
      </c>
      <c r="U6" s="39"/>
      <c r="V6" s="39"/>
      <c r="W6" s="64"/>
      <c r="X6" s="39"/>
      <c r="Y6" s="125"/>
      <c r="Z6" s="81"/>
      <c r="AA6" s="74" t="s">
        <v>474</v>
      </c>
      <c r="AB6" s="74" t="s">
        <v>3</v>
      </c>
      <c r="AC6" s="85" t="s">
        <v>3</v>
      </c>
      <c r="AD6" s="69"/>
      <c r="AE6" s="39"/>
      <c r="AF6" s="115"/>
      <c r="AG6" s="39"/>
      <c r="AH6" s="25"/>
      <c r="AI6" s="25"/>
      <c r="AJ6" s="25"/>
      <c r="AK6"/>
      <c r="AL6" s="3"/>
      <c r="AM6"/>
      <c r="AN6"/>
      <c r="AO6"/>
      <c r="AQ6" s="20"/>
    </row>
    <row r="7" spans="1:43" ht="15.75" customHeight="1">
      <c r="A7" s="42"/>
      <c r="B7" s="42"/>
      <c r="C7" s="42"/>
      <c r="D7" s="42"/>
      <c r="E7" s="34" t="s">
        <v>3</v>
      </c>
      <c r="F7" s="39"/>
      <c r="G7" s="312"/>
      <c r="H7" s="330"/>
      <c r="I7" s="302" t="s">
        <v>3</v>
      </c>
      <c r="J7" s="39"/>
      <c r="K7" s="39"/>
      <c r="L7" s="39"/>
      <c r="M7" s="39"/>
      <c r="N7" s="39"/>
      <c r="O7" s="39"/>
      <c r="P7" s="98" t="s">
        <v>14</v>
      </c>
      <c r="Q7" s="39"/>
      <c r="R7" s="44"/>
      <c r="S7" s="39"/>
      <c r="T7" s="44" t="s">
        <v>473</v>
      </c>
      <c r="U7" s="39"/>
      <c r="V7" s="39"/>
      <c r="W7" s="64"/>
      <c r="X7" s="39"/>
      <c r="Y7" s="98" t="s">
        <v>388</v>
      </c>
      <c r="Z7" s="81"/>
      <c r="AA7" s="74" t="s">
        <v>475</v>
      </c>
      <c r="AB7" s="74" t="s">
        <v>591</v>
      </c>
      <c r="AC7" s="74" t="s">
        <v>8</v>
      </c>
      <c r="AD7" s="69"/>
      <c r="AE7" s="39"/>
      <c r="AF7" s="98" t="s">
        <v>14</v>
      </c>
      <c r="AG7" s="39"/>
      <c r="AH7" s="25"/>
      <c r="AI7" s="25"/>
      <c r="AJ7" s="25"/>
      <c r="AK7"/>
      <c r="AL7" s="3"/>
      <c r="AM7"/>
      <c r="AN7"/>
      <c r="AO7"/>
      <c r="AQ7" s="20"/>
    </row>
    <row r="8" spans="1:43" ht="18.75" customHeight="1">
      <c r="A8" s="39"/>
      <c r="B8" s="39"/>
      <c r="C8" s="39"/>
      <c r="D8" s="39"/>
      <c r="E8" s="34" t="s">
        <v>436</v>
      </c>
      <c r="F8" s="39"/>
      <c r="G8" s="302" t="s">
        <v>3</v>
      </c>
      <c r="H8" s="330"/>
      <c r="I8" s="302" t="s">
        <v>394</v>
      </c>
      <c r="J8" s="98" t="s">
        <v>3</v>
      </c>
      <c r="K8" s="39"/>
      <c r="L8" s="98" t="s">
        <v>1</v>
      </c>
      <c r="M8" s="39"/>
      <c r="N8" s="34" t="s">
        <v>14</v>
      </c>
      <c r="O8" s="39"/>
      <c r="P8" s="98" t="s">
        <v>392</v>
      </c>
      <c r="Q8" s="39"/>
      <c r="R8" s="44" t="s">
        <v>357</v>
      </c>
      <c r="S8" s="39"/>
      <c r="T8" s="44" t="s">
        <v>470</v>
      </c>
      <c r="U8" s="39"/>
      <c r="V8" s="39"/>
      <c r="W8" s="147" t="s">
        <v>357</v>
      </c>
      <c r="X8" s="39"/>
      <c r="Y8" s="98" t="s">
        <v>392</v>
      </c>
      <c r="Z8" s="80" t="s">
        <v>388</v>
      </c>
      <c r="AA8" s="74" t="s">
        <v>454</v>
      </c>
      <c r="AB8" s="74" t="s">
        <v>436</v>
      </c>
      <c r="AC8" s="74" t="s">
        <v>435</v>
      </c>
      <c r="AD8" s="69"/>
      <c r="AE8" s="34" t="s">
        <v>14</v>
      </c>
      <c r="AF8" s="98" t="s">
        <v>392</v>
      </c>
      <c r="AG8" s="39"/>
      <c r="AH8" s="25"/>
      <c r="AI8" s="25"/>
      <c r="AJ8" s="25"/>
      <c r="AK8"/>
      <c r="AL8" s="3"/>
      <c r="AM8"/>
      <c r="AN8"/>
      <c r="AO8"/>
      <c r="AQ8" s="20"/>
    </row>
    <row r="9" spans="1:43" ht="15.6">
      <c r="A9" s="39"/>
      <c r="B9" s="34" t="s">
        <v>58</v>
      </c>
      <c r="C9" s="34" t="s">
        <v>365</v>
      </c>
      <c r="D9" s="28"/>
      <c r="E9" s="34" t="s">
        <v>432</v>
      </c>
      <c r="F9" s="111" t="s">
        <v>437</v>
      </c>
      <c r="G9" s="302" t="s">
        <v>8</v>
      </c>
      <c r="H9" s="318" t="s">
        <v>437</v>
      </c>
      <c r="I9" s="302" t="s">
        <v>386</v>
      </c>
      <c r="J9" s="98" t="s">
        <v>357</v>
      </c>
      <c r="K9" s="114" t="s">
        <v>437</v>
      </c>
      <c r="L9" s="98" t="s">
        <v>357</v>
      </c>
      <c r="M9" s="114" t="s">
        <v>437</v>
      </c>
      <c r="N9" s="34" t="s">
        <v>386</v>
      </c>
      <c r="O9" s="111" t="s">
        <v>437</v>
      </c>
      <c r="P9" s="98" t="s">
        <v>389</v>
      </c>
      <c r="Q9" s="111" t="s">
        <v>437</v>
      </c>
      <c r="R9" s="44" t="s">
        <v>469</v>
      </c>
      <c r="S9" s="114" t="s">
        <v>437</v>
      </c>
      <c r="T9" s="44" t="s">
        <v>471</v>
      </c>
      <c r="U9" s="114" t="s">
        <v>437</v>
      </c>
      <c r="V9" s="39"/>
      <c r="W9" s="111" t="s">
        <v>416</v>
      </c>
      <c r="X9" s="39"/>
      <c r="Y9" s="98" t="s">
        <v>389</v>
      </c>
      <c r="Z9" s="80" t="s">
        <v>390</v>
      </c>
      <c r="AA9" s="74" t="s">
        <v>386</v>
      </c>
      <c r="AB9" s="74" t="s">
        <v>432</v>
      </c>
      <c r="AC9" s="74" t="s">
        <v>464</v>
      </c>
      <c r="AD9" s="111" t="s">
        <v>437</v>
      </c>
      <c r="AE9" s="34" t="s">
        <v>26</v>
      </c>
      <c r="AF9" s="98" t="s">
        <v>395</v>
      </c>
      <c r="AG9" s="39"/>
      <c r="AH9" s="25"/>
      <c r="AI9" s="25"/>
      <c r="AJ9" s="25"/>
      <c r="AK9"/>
      <c r="AL9" s="3"/>
      <c r="AM9"/>
      <c r="AN9"/>
      <c r="AO9"/>
      <c r="AQ9" s="20"/>
    </row>
    <row r="10" spans="1:43" ht="15.6">
      <c r="A10" s="39"/>
      <c r="B10" s="2">
        <f>+'Ark1'!C180</f>
        <v>2024</v>
      </c>
      <c r="C10" s="2">
        <f>+'Ark1'!G180</f>
        <v>1</v>
      </c>
      <c r="D10" s="2" t="s">
        <v>372</v>
      </c>
      <c r="E10" s="2">
        <f>+'Ark1'!Q180</f>
        <v>920</v>
      </c>
      <c r="F10" s="18">
        <f>+E10-E15</f>
        <v>-10</v>
      </c>
      <c r="G10" s="308">
        <f>+'Ark1'!R180</f>
        <v>644630</v>
      </c>
      <c r="H10" s="308">
        <f>+G10-G15</f>
        <v>-4291</v>
      </c>
      <c r="I10" s="308">
        <f>+'Ark1'!S180</f>
        <v>642138</v>
      </c>
      <c r="J10" s="50">
        <f>+'Ark1'!AD180</f>
        <v>43.557729211375573</v>
      </c>
      <c r="K10" s="50">
        <f>+J10-J15</f>
        <v>-0.21083169334777097</v>
      </c>
      <c r="L10" s="50">
        <f>+'Ark1'!AE180</f>
        <v>44.08964716076445</v>
      </c>
      <c r="M10" s="50">
        <f>+L10-L15</f>
        <v>-0.18224514103945211</v>
      </c>
      <c r="N10" s="96">
        <f>+'Ark1'!U180</f>
        <v>60.426263513450394</v>
      </c>
      <c r="O10" s="5">
        <f>+N10-N15</f>
        <v>-1.6263870669924074E-2</v>
      </c>
      <c r="P10" s="50">
        <f>+'Ark1'!W180</f>
        <v>82.993113162590092</v>
      </c>
      <c r="Q10" s="5">
        <f>+P10-P15</f>
        <v>-1.779914577366597</v>
      </c>
      <c r="R10" s="50">
        <f>+'Ark1'!X180</f>
        <v>2.4950746940105182</v>
      </c>
      <c r="S10" s="50">
        <f>+R10-R15</f>
        <v>0.34442769691842168</v>
      </c>
      <c r="T10" s="50">
        <f>+'Ark1'!Y180</f>
        <v>4.9901493880210364</v>
      </c>
      <c r="U10" s="50">
        <f>+T10-T15</f>
        <v>0.68885539383684335</v>
      </c>
      <c r="V10" s="39"/>
      <c r="W10" s="261">
        <f>+'Ark1'!Z180</f>
        <v>0</v>
      </c>
      <c r="X10" s="39"/>
      <c r="Y10" s="50">
        <f>+'Ark1'!AA180</f>
        <v>8.4750402357181294</v>
      </c>
      <c r="Z10" s="5">
        <f>+'Ark1'!AB180</f>
        <v>2.6790192982839529</v>
      </c>
      <c r="AA10" s="18">
        <f>+'Ark1'!AC180</f>
        <v>-23.720012525496699</v>
      </c>
      <c r="AB10" s="271">
        <f>+'Ark1'!AP180</f>
        <v>370</v>
      </c>
      <c r="AC10" s="18">
        <f>+G10/E10</f>
        <v>700.68478260869563</v>
      </c>
      <c r="AD10" s="18">
        <f>+AC10-AC15</f>
        <v>2.9202664796633826</v>
      </c>
      <c r="AE10" s="5">
        <f>+'Ark1'!T180</f>
        <v>4.506260955897182</v>
      </c>
      <c r="AF10" s="50">
        <f>+'Ark1'!V180</f>
        <v>90.165570401672284</v>
      </c>
      <c r="AG10" s="39"/>
      <c r="AH10" s="25"/>
      <c r="AI10" s="25"/>
      <c r="AJ10" s="25"/>
      <c r="AK10"/>
      <c r="AL10" s="3"/>
      <c r="AM10"/>
      <c r="AN10"/>
      <c r="AO10"/>
      <c r="AQ10" s="20"/>
    </row>
    <row r="11" spans="1:43" ht="15.6">
      <c r="A11" s="39"/>
      <c r="B11" s="2">
        <f>+'Ark1'!C181</f>
        <v>2024</v>
      </c>
      <c r="C11" s="2">
        <f>+'Ark1'!G181</f>
        <v>2</v>
      </c>
      <c r="D11" s="2" t="s">
        <v>63</v>
      </c>
      <c r="E11" s="2">
        <f>+'Ark1'!Q181</f>
        <v>639</v>
      </c>
      <c r="F11" s="18">
        <f>+E11-E16</f>
        <v>-4</v>
      </c>
      <c r="G11" s="308">
        <f>+'Ark1'!R181</f>
        <v>466224</v>
      </c>
      <c r="H11" s="308">
        <f>+G11-G16</f>
        <v>4249</v>
      </c>
      <c r="I11" s="308">
        <f>+'Ark1'!S181</f>
        <v>462416</v>
      </c>
      <c r="J11" s="50">
        <f>+'Ark1'!AD181</f>
        <v>31.502813619974805</v>
      </c>
      <c r="K11" s="50">
        <f>+J11-J16</f>
        <v>0.34342607671521108</v>
      </c>
      <c r="L11" s="50">
        <f>+'Ark1'!AE181</f>
        <v>31.313267903866361</v>
      </c>
      <c r="M11" s="50">
        <f>+L11-L16</f>
        <v>0.28745828275516061</v>
      </c>
      <c r="N11" s="96">
        <f>+'Ark1'!U181</f>
        <v>60.56964940659492</v>
      </c>
      <c r="O11" s="5">
        <f>+N11-N16</f>
        <v>-0.17220483583925983</v>
      </c>
      <c r="P11" s="50">
        <f>+'Ark1'!W181</f>
        <v>81.852009229785381</v>
      </c>
      <c r="Q11" s="5">
        <f>+P11-P16</f>
        <v>-2.0238895502881178</v>
      </c>
      <c r="R11" s="50">
        <f>+'Ark1'!X181</f>
        <v>1.2071450633172036</v>
      </c>
      <c r="S11" s="50">
        <f>+R11-R16</f>
        <v>2.7860469995053982E-2</v>
      </c>
      <c r="T11" s="50">
        <f>+'Ark1'!Y181</f>
        <v>2.4142901266344072</v>
      </c>
      <c r="U11" s="50">
        <f>+T11-T16</f>
        <v>5.5720939990107965E-2</v>
      </c>
      <c r="V11" s="39"/>
      <c r="W11" s="261">
        <f>+'Ark1'!Z181</f>
        <v>0</v>
      </c>
      <c r="X11" s="39"/>
      <c r="Y11" s="50">
        <f>+'Ark1'!AA181</f>
        <v>8.8554226340711981</v>
      </c>
      <c r="Z11" s="5">
        <f>+'Ark1'!AB181</f>
        <v>2.4073013217934878</v>
      </c>
      <c r="AA11" s="18">
        <f>+'Ark1'!AC181</f>
        <v>-31.289847496478156</v>
      </c>
      <c r="AB11" s="271">
        <f>+'Ark1'!AP181</f>
        <v>270</v>
      </c>
      <c r="AC11" s="18">
        <f>+G11/E11</f>
        <v>729.61502347417843</v>
      </c>
      <c r="AD11" s="18">
        <f>+AC11-AC16</f>
        <v>11.146905278221993</v>
      </c>
      <c r="AE11" s="5">
        <f>+'Ark1'!T181</f>
        <v>4.1291825388654386</v>
      </c>
      <c r="AF11" s="50">
        <f>+'Ark1'!V181</f>
        <v>89.059004896532358</v>
      </c>
      <c r="AG11" s="39"/>
      <c r="AH11" s="25"/>
      <c r="AI11" s="25"/>
      <c r="AJ11" s="25"/>
      <c r="AK11"/>
      <c r="AL11" s="3"/>
      <c r="AM11"/>
      <c r="AN11"/>
      <c r="AO11"/>
      <c r="AQ11" s="20"/>
    </row>
    <row r="12" spans="1:43" ht="15.6">
      <c r="A12" s="39"/>
      <c r="B12" s="2">
        <f>+'Ark1'!C182</f>
        <v>2024</v>
      </c>
      <c r="C12" s="2">
        <f>+'Ark1'!G182</f>
        <v>3</v>
      </c>
      <c r="D12" s="2" t="s">
        <v>517</v>
      </c>
      <c r="E12" s="2">
        <f>+'Ark1'!Q182</f>
        <v>355</v>
      </c>
      <c r="F12" s="18">
        <f>+E12-E17</f>
        <v>7</v>
      </c>
      <c r="G12" s="308">
        <f>+'Ark1'!R182</f>
        <v>280758</v>
      </c>
      <c r="H12" s="308">
        <f>+G12-G17</f>
        <v>-3337</v>
      </c>
      <c r="I12" s="308">
        <f>+'Ark1'!S182</f>
        <v>279623</v>
      </c>
      <c r="J12" s="50">
        <f>+'Ark1'!AD182</f>
        <v>18.970852951192754</v>
      </c>
      <c r="K12" s="50">
        <f>+J12-J17</f>
        <v>-0.19084671675969744</v>
      </c>
      <c r="L12" s="50">
        <f>+'Ark1'!AE182</f>
        <v>18.79647924790379</v>
      </c>
      <c r="M12" s="50">
        <f>+L12-L17</f>
        <v>-0.16907559868758781</v>
      </c>
      <c r="N12" s="96">
        <f>+'Ark1'!U182</f>
        <v>60.569792184476952</v>
      </c>
      <c r="O12" s="5">
        <f>+N12-N17</f>
        <v>-6.0354146641401485E-2</v>
      </c>
      <c r="P12" s="50">
        <f>+'Ark1'!W182</f>
        <v>81.25262907557736</v>
      </c>
      <c r="Q12" s="5">
        <f>+P12-P17</f>
        <v>-1.7144851970081021</v>
      </c>
      <c r="R12" s="50">
        <f>+'Ark1'!X182</f>
        <v>2.646051047521353</v>
      </c>
      <c r="S12" s="50">
        <f>+R12-R17</f>
        <v>0.3925794975116732</v>
      </c>
      <c r="T12" s="50">
        <f>+'Ark1'!Y182</f>
        <v>5.292102095042706</v>
      </c>
      <c r="U12" s="50">
        <f>+T12-T17</f>
        <v>0.78515899502334641</v>
      </c>
      <c r="V12" s="39"/>
      <c r="W12" s="261">
        <f>+'Ark1'!Z182</f>
        <v>0</v>
      </c>
      <c r="X12" s="39"/>
      <c r="Y12" s="50">
        <f>+'Ark1'!AA182</f>
        <v>9.5137014557696329</v>
      </c>
      <c r="Z12" s="5">
        <f>+'Ark1'!AB182</f>
        <v>2.452998314963716</v>
      </c>
      <c r="AA12" s="18">
        <f>+'Ark1'!AC182</f>
        <v>-35.599585580585298</v>
      </c>
      <c r="AB12" s="271">
        <f>+'Ark1'!AP182</f>
        <v>167</v>
      </c>
      <c r="AC12" s="18">
        <f>+G12/E12</f>
        <v>790.86760563380278</v>
      </c>
      <c r="AD12" s="18">
        <f>+AC12-AC17</f>
        <v>-25.497336894932801</v>
      </c>
      <c r="AE12" s="5">
        <f>+'Ark1'!T182</f>
        <v>4.1938003547539173</v>
      </c>
      <c r="AF12" s="50">
        <f>+'Ark1'!V182</f>
        <v>88.306738446387314</v>
      </c>
      <c r="AG12" s="39"/>
      <c r="AH12" s="25"/>
      <c r="AI12" s="25"/>
      <c r="AJ12" s="25"/>
      <c r="AK12"/>
      <c r="AL12" s="3"/>
      <c r="AM12"/>
      <c r="AN12"/>
      <c r="AO12"/>
      <c r="AQ12" s="20"/>
    </row>
    <row r="13" spans="1:43" ht="15.6">
      <c r="A13" s="39"/>
      <c r="B13" s="2">
        <f>+'Ark1'!C183</f>
        <v>2024</v>
      </c>
      <c r="C13" s="2">
        <f>+'Ark1'!G183</f>
        <v>4</v>
      </c>
      <c r="D13" s="2" t="s">
        <v>64</v>
      </c>
      <c r="E13" s="2">
        <f>+'Ark1'!Q183</f>
        <v>142</v>
      </c>
      <c r="F13" s="18">
        <f>+E13-E18</f>
        <v>-5</v>
      </c>
      <c r="G13" s="308">
        <f>+'Ark1'!R183</f>
        <v>88332</v>
      </c>
      <c r="H13" s="308">
        <f>+G13-G18</f>
        <v>704</v>
      </c>
      <c r="I13" s="308">
        <f>+'Ark1'!S183</f>
        <v>88084</v>
      </c>
      <c r="J13" s="50">
        <f>+'Ark1'!AD183</f>
        <v>5.9686042174568756</v>
      </c>
      <c r="K13" s="50">
        <f>+J13-J18</f>
        <v>5.8252333392259104E-2</v>
      </c>
      <c r="L13" s="50">
        <f>+'Ark1'!AE183</f>
        <v>5.8006056874654162</v>
      </c>
      <c r="M13" s="50">
        <f>+L13-L18</f>
        <v>6.3862456971905068E-2</v>
      </c>
      <c r="N13" s="96">
        <f>+'Ark1'!U183</f>
        <v>60.786907951500851</v>
      </c>
      <c r="O13" s="5">
        <f>+N13-N18</f>
        <v>8.158249416634078E-2</v>
      </c>
      <c r="P13" s="50">
        <f>+'Ark1'!W183</f>
        <v>79.59945960673825</v>
      </c>
      <c r="Q13" s="5">
        <f>+P13-P18</f>
        <v>-1.6811022450374935</v>
      </c>
      <c r="R13" s="50">
        <f>+'Ark1'!X183</f>
        <v>2.7136258660508088</v>
      </c>
      <c r="S13" s="50">
        <f>+R13-R18</f>
        <v>-0.20439120611790385</v>
      </c>
      <c r="T13" s="50">
        <f>+'Ark1'!Y183</f>
        <v>5.4272517321016176</v>
      </c>
      <c r="U13" s="50">
        <f>+T13-T18</f>
        <v>-0.40878241223580769</v>
      </c>
      <c r="V13" s="39"/>
      <c r="W13" s="261">
        <f>+'Ark1'!Z183</f>
        <v>0</v>
      </c>
      <c r="X13" s="39"/>
      <c r="Y13" s="50">
        <f>+'Ark1'!AA183</f>
        <v>9.7460423119427713</v>
      </c>
      <c r="Z13" s="5">
        <f>+'Ark1'!AB183</f>
        <v>2.4326779968087888</v>
      </c>
      <c r="AA13" s="18">
        <f>+'Ark1'!AC183</f>
        <v>-37.319285052467592</v>
      </c>
      <c r="AB13" s="271">
        <f>+'Ark1'!AP183</f>
        <v>52</v>
      </c>
      <c r="AC13" s="18">
        <f>+G13/E13</f>
        <v>622.05633802816897</v>
      </c>
      <c r="AD13" s="18">
        <f>+AC13-AC18</f>
        <v>25.947494490754025</v>
      </c>
      <c r="AE13" s="5">
        <f>+'Ark1'!T183</f>
        <v>3.7145315400987182</v>
      </c>
      <c r="AF13" s="50">
        <f>+'Ark1'!V183</f>
        <v>86.402126100158682</v>
      </c>
      <c r="AG13" s="39"/>
      <c r="AH13" s="25"/>
      <c r="AI13" s="25"/>
      <c r="AJ13" s="25"/>
      <c r="AK13"/>
      <c r="AL13" s="3"/>
      <c r="AM13"/>
      <c r="AN13"/>
      <c r="AO13"/>
      <c r="AQ13" s="20"/>
    </row>
    <row r="14" spans="1:43">
      <c r="A14" s="39"/>
      <c r="B14" s="39"/>
      <c r="C14" s="39"/>
      <c r="D14" s="39"/>
      <c r="E14" s="39"/>
      <c r="F14" s="39"/>
      <c r="G14" s="301"/>
      <c r="H14" s="301"/>
      <c r="I14" s="301"/>
      <c r="J14" s="39"/>
      <c r="K14" s="39"/>
      <c r="L14" s="39"/>
      <c r="M14" s="39"/>
      <c r="N14" s="39"/>
      <c r="O14" s="39"/>
      <c r="P14" s="115"/>
      <c r="Q14" s="39"/>
      <c r="R14" s="39"/>
      <c r="S14" s="39"/>
      <c r="T14" s="39"/>
      <c r="U14" s="39"/>
      <c r="V14" s="39"/>
      <c r="W14" s="39"/>
      <c r="X14" s="39"/>
      <c r="Y14" s="39"/>
      <c r="Z14" s="81"/>
      <c r="AA14" s="39"/>
      <c r="AB14" s="39"/>
      <c r="AC14" s="39"/>
      <c r="AD14" s="39"/>
      <c r="AE14" s="39"/>
      <c r="AF14" s="39"/>
      <c r="AG14" s="39"/>
      <c r="AH14" s="25"/>
      <c r="AI14" s="25"/>
      <c r="AJ14" s="25"/>
      <c r="AK14"/>
      <c r="AL14" s="3"/>
      <c r="AM14"/>
      <c r="AN14"/>
      <c r="AO14"/>
      <c r="AQ14" s="20"/>
    </row>
    <row r="15" spans="1:43" ht="15.6">
      <c r="A15" s="39"/>
      <c r="B15" s="40">
        <f>+'Ark1'!C184</f>
        <v>2023</v>
      </c>
      <c r="C15" s="40">
        <f>+'Ark1'!G184</f>
        <v>1</v>
      </c>
      <c r="D15" s="40" t="s">
        <v>372</v>
      </c>
      <c r="E15" s="40">
        <f>+'Ark1'!Q184</f>
        <v>930</v>
      </c>
      <c r="F15" s="77"/>
      <c r="G15" s="358">
        <f>+'Ark1'!R184</f>
        <v>648921</v>
      </c>
      <c r="H15" s="358"/>
      <c r="I15" s="358">
        <f>+'Ark1'!S184</f>
        <v>646360</v>
      </c>
      <c r="J15" s="126">
        <f>+'Ark1'!AD184</f>
        <v>43.768560904723344</v>
      </c>
      <c r="K15" s="126"/>
      <c r="L15" s="126">
        <f>+'Ark1'!AE184</f>
        <v>44.271892301803902</v>
      </c>
      <c r="M15" s="126"/>
      <c r="N15" s="41">
        <f>+'Ark1'!U184</f>
        <v>60.442527384120318</v>
      </c>
      <c r="O15" s="77"/>
      <c r="P15" s="126">
        <f>+'Ark1'!W184</f>
        <v>84.773027739956689</v>
      </c>
      <c r="Q15" s="77"/>
      <c r="R15" s="126">
        <f>+'Ark1'!X184</f>
        <v>2.1506469970920965</v>
      </c>
      <c r="S15" s="126"/>
      <c r="T15" s="126">
        <f>+'Ark1'!Y184</f>
        <v>4.301293994184193</v>
      </c>
      <c r="U15" s="126"/>
      <c r="V15" s="39"/>
      <c r="W15" s="261">
        <f>+'Ark1'!Z184</f>
        <v>0</v>
      </c>
      <c r="X15" s="39"/>
      <c r="Y15" s="126">
        <f>+'Ark1'!AA184</f>
        <v>9.173134093134399</v>
      </c>
      <c r="Z15" s="41">
        <f>+'Ark1'!AB184</f>
        <v>2.7051220309176482</v>
      </c>
      <c r="AA15" s="77">
        <f>+'Ark1'!AC184</f>
        <v>-25.014982038430059</v>
      </c>
      <c r="AB15" s="77"/>
      <c r="AC15" s="77">
        <f>+G15/E15</f>
        <v>697.76451612903224</v>
      </c>
      <c r="AD15" s="77"/>
      <c r="AE15" s="41">
        <f>+'Ark1'!T184</f>
        <v>4.4795406528683763</v>
      </c>
      <c r="AF15" s="126">
        <f>+'Ark1'!V184</f>
        <v>92.070185672489998</v>
      </c>
      <c r="AG15" s="39"/>
      <c r="AH15" s="25"/>
      <c r="AI15" s="25"/>
      <c r="AJ15" s="25"/>
      <c r="AK15"/>
      <c r="AL15" s="3"/>
      <c r="AM15"/>
      <c r="AN15"/>
      <c r="AO15"/>
      <c r="AQ15" s="20"/>
    </row>
    <row r="16" spans="1:43" ht="15.6">
      <c r="A16" s="39"/>
      <c r="B16" s="40">
        <f>+'Ark1'!C185</f>
        <v>2023</v>
      </c>
      <c r="C16" s="40">
        <f>+'Ark1'!G185</f>
        <v>2</v>
      </c>
      <c r="D16" s="40" t="s">
        <v>63</v>
      </c>
      <c r="E16" s="40">
        <f>+'Ark1'!Q185</f>
        <v>643</v>
      </c>
      <c r="F16" s="77"/>
      <c r="G16" s="358">
        <f>+'Ark1'!R185</f>
        <v>461975</v>
      </c>
      <c r="H16" s="358"/>
      <c r="I16" s="358">
        <f>+'Ark1'!S185</f>
        <v>457815</v>
      </c>
      <c r="J16" s="126">
        <f>+'Ark1'!AD185</f>
        <v>31.159387543259594</v>
      </c>
      <c r="K16" s="126"/>
      <c r="L16" s="126">
        <f>+'Ark1'!AE185</f>
        <v>31.0258096211112</v>
      </c>
      <c r="M16" s="126"/>
      <c r="N16" s="41">
        <f>+'Ark1'!U185</f>
        <v>60.741854242434179</v>
      </c>
      <c r="O16" s="77"/>
      <c r="P16" s="126">
        <f>+'Ark1'!W185</f>
        <v>83.875898780073499</v>
      </c>
      <c r="Q16" s="77"/>
      <c r="R16" s="126">
        <f>+'Ark1'!X185</f>
        <v>1.1792845933221496</v>
      </c>
      <c r="S16" s="126"/>
      <c r="T16" s="126">
        <f>+'Ark1'!Y185</f>
        <v>2.3585691866442993</v>
      </c>
      <c r="U16" s="126"/>
      <c r="V16" s="39"/>
      <c r="W16" s="261">
        <f>+'Ark1'!Z185</f>
        <v>0</v>
      </c>
      <c r="X16" s="39"/>
      <c r="Y16" s="126">
        <f>+'Ark1'!AA185</f>
        <v>9.4252040735193425</v>
      </c>
      <c r="Z16" s="41">
        <f>+'Ark1'!AB185</f>
        <v>2.4261122573092879</v>
      </c>
      <c r="AA16" s="77">
        <f>+'Ark1'!AC185</f>
        <v>-33.420556259619673</v>
      </c>
      <c r="AB16" s="77"/>
      <c r="AC16" s="77">
        <f t="shared" ref="AC16:AC25" si="0">+G16/E16</f>
        <v>718.46811819595644</v>
      </c>
      <c r="AD16" s="77"/>
      <c r="AE16" s="41">
        <f>+'Ark1'!T185</f>
        <v>3.7941576925158302</v>
      </c>
      <c r="AF16" s="126">
        <f>+'Ark1'!V185</f>
        <v>91.256525493600321</v>
      </c>
      <c r="AG16" s="39"/>
      <c r="AH16" s="25"/>
      <c r="AI16" s="25"/>
      <c r="AJ16" s="25"/>
      <c r="AK16"/>
      <c r="AL16" s="3"/>
      <c r="AM16"/>
      <c r="AN16"/>
      <c r="AO16"/>
      <c r="AQ16" s="20"/>
    </row>
    <row r="17" spans="1:43" ht="15.6">
      <c r="A17" s="39"/>
      <c r="B17" s="40">
        <f>+'Ark1'!C186</f>
        <v>2023</v>
      </c>
      <c r="C17" s="40">
        <f>+'Ark1'!G186</f>
        <v>3</v>
      </c>
      <c r="D17" s="40" t="s">
        <v>517</v>
      </c>
      <c r="E17" s="40">
        <f>+'Ark1'!Q186</f>
        <v>348</v>
      </c>
      <c r="F17" s="77"/>
      <c r="G17" s="358">
        <f>+'Ark1'!R186</f>
        <v>284095</v>
      </c>
      <c r="H17" s="358"/>
      <c r="I17" s="358">
        <f>+'Ark1'!S186</f>
        <v>282920</v>
      </c>
      <c r="J17" s="126">
        <f>+'Ark1'!AD186</f>
        <v>19.161699667952451</v>
      </c>
      <c r="K17" s="126"/>
      <c r="L17" s="126">
        <f>+'Ark1'!AE186</f>
        <v>18.965554846591377</v>
      </c>
      <c r="M17" s="126"/>
      <c r="N17" s="41">
        <f>+'Ark1'!U186</f>
        <v>60.630146331118354</v>
      </c>
      <c r="O17" s="77"/>
      <c r="P17" s="126">
        <f>+'Ark1'!W186</f>
        <v>82.967114272585462</v>
      </c>
      <c r="Q17" s="77"/>
      <c r="R17" s="126">
        <f>+'Ark1'!X186</f>
        <v>2.2534715500096798</v>
      </c>
      <c r="S17" s="126"/>
      <c r="T17" s="126">
        <f>+'Ark1'!Y186</f>
        <v>4.5069431000193596</v>
      </c>
      <c r="U17" s="126"/>
      <c r="V17" s="39"/>
      <c r="W17" s="261">
        <f>+'Ark1'!Z186</f>
        <v>0</v>
      </c>
      <c r="X17" s="39"/>
      <c r="Y17" s="126">
        <f>+'Ark1'!AA186</f>
        <v>9.9980169874509102</v>
      </c>
      <c r="Z17" s="41">
        <f>+'Ark1'!AB186</f>
        <v>2.5059083878653254</v>
      </c>
      <c r="AA17" s="77">
        <f>+'Ark1'!AC186</f>
        <v>-38.060048406785505</v>
      </c>
      <c r="AB17" s="77"/>
      <c r="AC17" s="77">
        <f t="shared" si="0"/>
        <v>816.36494252873558</v>
      </c>
      <c r="AD17" s="77"/>
      <c r="AE17" s="41">
        <f>+'Ark1'!T186</f>
        <v>4.1119379080941236</v>
      </c>
      <c r="AF17" s="126">
        <f>+'Ark1'!V186</f>
        <v>90.149429360643921</v>
      </c>
      <c r="AG17" s="39"/>
      <c r="AH17" s="25"/>
      <c r="AI17" s="25"/>
      <c r="AJ17" s="25"/>
      <c r="AK17"/>
      <c r="AL17" s="3"/>
      <c r="AM17"/>
      <c r="AN17"/>
      <c r="AO17"/>
      <c r="AQ17" s="20"/>
    </row>
    <row r="18" spans="1:43" ht="15.6">
      <c r="A18" s="39"/>
      <c r="B18" s="40">
        <f>+'Ark1'!C187</f>
        <v>2023</v>
      </c>
      <c r="C18" s="40">
        <f>+'Ark1'!G187</f>
        <v>4</v>
      </c>
      <c r="D18" s="40" t="s">
        <v>64</v>
      </c>
      <c r="E18" s="40">
        <f>+'Ark1'!Q187</f>
        <v>147</v>
      </c>
      <c r="F18" s="77"/>
      <c r="G18" s="358">
        <f>+'Ark1'!R187</f>
        <v>87628</v>
      </c>
      <c r="H18" s="358"/>
      <c r="I18" s="358">
        <f>+'Ark1'!S187</f>
        <v>87354</v>
      </c>
      <c r="J18" s="126">
        <f>+'Ark1'!AD187</f>
        <v>5.9103518840646165</v>
      </c>
      <c r="K18" s="126"/>
      <c r="L18" s="126">
        <f>+'Ark1'!AE187</f>
        <v>5.7367432304935111</v>
      </c>
      <c r="M18" s="126"/>
      <c r="N18" s="41">
        <f>+'Ark1'!U187</f>
        <v>60.70532545733451</v>
      </c>
      <c r="O18" s="77"/>
      <c r="P18" s="126">
        <f>+'Ark1'!W187</f>
        <v>81.280561851775744</v>
      </c>
      <c r="Q18" s="77"/>
      <c r="R18" s="126">
        <f>+'Ark1'!X187</f>
        <v>2.9180170721687126</v>
      </c>
      <c r="S18" s="126"/>
      <c r="T18" s="126">
        <f>+'Ark1'!Y187</f>
        <v>5.8360341443374253</v>
      </c>
      <c r="U18" s="126"/>
      <c r="V18" s="39"/>
      <c r="W18" s="261">
        <f>+'Ark1'!Z187</f>
        <v>0</v>
      </c>
      <c r="X18" s="39"/>
      <c r="Y18" s="126">
        <f>+'Ark1'!AA187</f>
        <v>10.37443051245384</v>
      </c>
      <c r="Z18" s="41">
        <f>+'Ark1'!AB187</f>
        <v>2.4977398547762246</v>
      </c>
      <c r="AA18" s="77">
        <f>+'Ark1'!AC187</f>
        <v>-41.24840112363519</v>
      </c>
      <c r="AB18" s="77"/>
      <c r="AC18" s="77">
        <f t="shared" si="0"/>
        <v>596.10884353741494</v>
      </c>
      <c r="AD18" s="77"/>
      <c r="AE18" s="41">
        <f>+'Ark1'!T187</f>
        <v>3.9294631852832431</v>
      </c>
      <c r="AF18" s="126">
        <f>+'Ark1'!V187</f>
        <v>88.222964249700539</v>
      </c>
      <c r="AG18" s="39"/>
      <c r="AH18" s="25"/>
      <c r="AI18" s="25"/>
      <c r="AJ18" s="25"/>
      <c r="AK18"/>
      <c r="AL18" s="3"/>
      <c r="AM18"/>
      <c r="AN18"/>
      <c r="AO18"/>
      <c r="AQ18" s="20"/>
    </row>
    <row r="19" spans="1:43">
      <c r="A19" s="39"/>
      <c r="B19" s="39"/>
      <c r="C19" s="39"/>
      <c r="D19" s="39"/>
      <c r="E19" s="39"/>
      <c r="F19" s="39"/>
      <c r="G19" s="301"/>
      <c r="H19" s="301"/>
      <c r="I19" s="301"/>
      <c r="J19" s="39"/>
      <c r="K19" s="39"/>
      <c r="L19" s="39"/>
      <c r="M19" s="39"/>
      <c r="N19" s="39"/>
      <c r="O19" s="39"/>
      <c r="P19" s="115"/>
      <c r="Q19" s="39"/>
      <c r="R19" s="39"/>
      <c r="S19" s="39"/>
      <c r="T19" s="39"/>
      <c r="U19" s="39"/>
      <c r="V19" s="39"/>
      <c r="W19" s="39"/>
      <c r="X19" s="39"/>
      <c r="Y19" s="39"/>
      <c r="Z19" s="81"/>
      <c r="AA19" s="39"/>
      <c r="AB19" s="39"/>
      <c r="AC19" s="39"/>
      <c r="AD19" s="39"/>
      <c r="AE19" s="39"/>
      <c r="AF19" s="39"/>
      <c r="AG19" s="39"/>
      <c r="AH19" s="25"/>
      <c r="AI19" s="25"/>
      <c r="AJ19" s="25"/>
      <c r="AK19"/>
      <c r="AL19" s="3"/>
      <c r="AM19"/>
      <c r="AN19"/>
      <c r="AO19"/>
      <c r="AQ19" s="20"/>
    </row>
    <row r="20" spans="1:43" ht="15.6">
      <c r="A20" s="39"/>
      <c r="B20" s="3">
        <f>+'Ark1'!C188</f>
        <v>2022</v>
      </c>
      <c r="C20" s="3">
        <f>+'Ark1'!G188</f>
        <v>1</v>
      </c>
      <c r="D20" s="3" t="s">
        <v>372</v>
      </c>
      <c r="E20" s="3">
        <f>+'Ark1'!Q188</f>
        <v>1014</v>
      </c>
      <c r="F20" s="15"/>
      <c r="G20" s="304">
        <f>+'Ark1'!R188</f>
        <v>642397</v>
      </c>
      <c r="H20" s="304"/>
      <c r="I20" s="304">
        <f>+'Ark1'!S188</f>
        <v>640251</v>
      </c>
      <c r="J20" s="51">
        <f>+'Ark1'!AE188</f>
        <v>44.243046705860891</v>
      </c>
      <c r="K20" s="51"/>
      <c r="L20" s="51">
        <f>+'Ark1'!AE188</f>
        <v>44.243046705860891</v>
      </c>
      <c r="M20" s="51"/>
      <c r="N20" s="12">
        <f>+'Ark1'!U188</f>
        <v>60.432029001126118</v>
      </c>
      <c r="O20" s="15"/>
      <c r="P20" s="51">
        <f>+'Ark1'!W188</f>
        <v>86.32812940549897</v>
      </c>
      <c r="Q20" s="15"/>
      <c r="R20" s="51">
        <f>+'Ark1'!X188</f>
        <v>2.1468033007626128</v>
      </c>
      <c r="S20" s="51"/>
      <c r="T20" s="15">
        <f>+'Ark1'!Y188</f>
        <v>4.2936066015252257</v>
      </c>
      <c r="U20" s="51"/>
      <c r="V20" s="39"/>
      <c r="W20" s="261">
        <f>+'Ark1'!Z188</f>
        <v>0</v>
      </c>
      <c r="X20" s="39"/>
      <c r="Y20" s="51">
        <f>+'Ark1'!AA188</f>
        <v>9.3413580836379335</v>
      </c>
      <c r="Z20" s="12">
        <f>+'Ark1'!AB188</f>
        <v>2.6510825224718824</v>
      </c>
      <c r="AA20" s="15">
        <f>+'Ark1'!AC188</f>
        <v>-30.555244859991923</v>
      </c>
      <c r="AB20" s="15"/>
      <c r="AC20" s="15">
        <f t="shared" si="0"/>
        <v>633.52761341222879</v>
      </c>
      <c r="AD20" s="15"/>
      <c r="AE20" s="12">
        <f>+'Ark1'!T188</f>
        <v>4.4825878701177002</v>
      </c>
      <c r="AF20" s="51">
        <f>+'Ark1'!V188</f>
        <v>93.744718038897886</v>
      </c>
      <c r="AG20" s="39"/>
      <c r="AH20" s="25"/>
      <c r="AI20" s="25"/>
      <c r="AJ20" s="25"/>
      <c r="AK20"/>
      <c r="AL20" s="3"/>
      <c r="AM20"/>
      <c r="AN20"/>
      <c r="AO20"/>
      <c r="AQ20" s="20"/>
    </row>
    <row r="21" spans="1:43" ht="15.6">
      <c r="A21" s="39"/>
      <c r="B21" s="3">
        <f>+'Ark1'!C189</f>
        <v>2022</v>
      </c>
      <c r="C21" s="3">
        <f>+'Ark1'!G189</f>
        <v>2</v>
      </c>
      <c r="D21" s="3" t="s">
        <v>63</v>
      </c>
      <c r="E21" s="3">
        <f>+'Ark1'!Q189</f>
        <v>667</v>
      </c>
      <c r="F21" s="15"/>
      <c r="G21" s="304">
        <f>+'Ark1'!R189</f>
        <v>465609</v>
      </c>
      <c r="H21" s="304"/>
      <c r="I21" s="304">
        <f>+'Ark1'!S189</f>
        <v>462090</v>
      </c>
      <c r="J21" s="51">
        <f>+'Ark1'!AE189</f>
        <v>31.352064951237193</v>
      </c>
      <c r="K21" s="51"/>
      <c r="L21" s="51">
        <f>+'Ark1'!AE189</f>
        <v>31.352064951237193</v>
      </c>
      <c r="M21" s="51"/>
      <c r="N21" s="12">
        <f>+'Ark1'!U189</f>
        <v>60.783555151593859</v>
      </c>
      <c r="O21" s="15"/>
      <c r="P21" s="51">
        <f>+'Ark1'!W189</f>
        <v>84.761210413555986</v>
      </c>
      <c r="Q21" s="15"/>
      <c r="R21" s="51">
        <f>+'Ark1'!X189</f>
        <v>1.2942189691350467</v>
      </c>
      <c r="S21" s="51"/>
      <c r="T21" s="15">
        <f>+'Ark1'!Y189</f>
        <v>2.5884379382700935</v>
      </c>
      <c r="U21" s="51"/>
      <c r="V21" s="39"/>
      <c r="W21" s="261">
        <f>+'Ark1'!Z189</f>
        <v>0</v>
      </c>
      <c r="X21" s="39"/>
      <c r="Y21" s="51">
        <f>+'Ark1'!AA189</f>
        <v>9.357796764822119</v>
      </c>
      <c r="Z21" s="12">
        <f>+'Ark1'!AB189</f>
        <v>2.4152706003606279</v>
      </c>
      <c r="AA21" s="15">
        <f>+'Ark1'!AC189</f>
        <v>-32.028016246564107</v>
      </c>
      <c r="AB21" s="15"/>
      <c r="AC21" s="15">
        <f t="shared" si="0"/>
        <v>698.06446776611699</v>
      </c>
      <c r="AD21" s="15"/>
      <c r="AE21" s="12">
        <f>+'Ark1'!T189</f>
        <v>3.7108324796127223</v>
      </c>
      <c r="AF21" s="51">
        <f>+'Ark1'!V189</f>
        <v>92.207963689966277</v>
      </c>
      <c r="AG21" s="39"/>
      <c r="AH21" s="25"/>
      <c r="AI21" s="25"/>
      <c r="AJ21" s="25"/>
      <c r="AK21"/>
      <c r="AL21" s="3"/>
      <c r="AM21"/>
      <c r="AN21"/>
      <c r="AO21"/>
      <c r="AQ21" s="20"/>
    </row>
    <row r="22" spans="1:43" ht="15.6">
      <c r="A22" s="39"/>
      <c r="B22" s="3">
        <f>+'Ark1'!C190</f>
        <v>2022</v>
      </c>
      <c r="C22" s="3">
        <f>+'Ark1'!G190</f>
        <v>3</v>
      </c>
      <c r="D22" s="3" t="s">
        <v>517</v>
      </c>
      <c r="E22" s="3">
        <f>+'Ark1'!Q190</f>
        <v>364</v>
      </c>
      <c r="F22" s="15"/>
      <c r="G22" s="304">
        <f>+'Ark1'!R190</f>
        <v>283379</v>
      </c>
      <c r="H22" s="304"/>
      <c r="I22" s="304">
        <f>+'Ark1'!S190</f>
        <v>282087</v>
      </c>
      <c r="J22" s="51">
        <f>+'Ark1'!AE190</f>
        <v>18.875776175897876</v>
      </c>
      <c r="K22" s="51"/>
      <c r="L22" s="51">
        <f>+'Ark1'!AE190</f>
        <v>18.875776175897876</v>
      </c>
      <c r="M22" s="51"/>
      <c r="N22" s="12">
        <f>+'Ark1'!U190</f>
        <v>60.957849883192083</v>
      </c>
      <c r="O22" s="15"/>
      <c r="P22" s="51">
        <f>+'Ark1'!W190</f>
        <v>83.594810324473571</v>
      </c>
      <c r="Q22" s="15"/>
      <c r="R22" s="51">
        <f>+'Ark1'!X190</f>
        <v>2.2362278079885942</v>
      </c>
      <c r="S22" s="51"/>
      <c r="T22" s="15">
        <f>+'Ark1'!Y190</f>
        <v>4.4724556159771884</v>
      </c>
      <c r="U22" s="51"/>
      <c r="V22" s="39"/>
      <c r="W22" s="261">
        <f>+'Ark1'!Z190</f>
        <v>0</v>
      </c>
      <c r="X22" s="39"/>
      <c r="Y22" s="51">
        <f>+'Ark1'!AA190</f>
        <v>10.135088553800903</v>
      </c>
      <c r="Z22" s="12">
        <f>+'Ark1'!AB190</f>
        <v>2.4987086357731174</v>
      </c>
      <c r="AA22" s="15">
        <f>+'Ark1'!AC190</f>
        <v>-36.504730101382073</v>
      </c>
      <c r="AB22" s="15"/>
      <c r="AC22" s="15">
        <f t="shared" si="0"/>
        <v>778.51373626373629</v>
      </c>
      <c r="AD22" s="15"/>
      <c r="AE22" s="12">
        <f>+'Ark1'!T190</f>
        <v>3.5460496367056118</v>
      </c>
      <c r="AF22" s="51">
        <f>+'Ark1'!V190</f>
        <v>90.878662711425903</v>
      </c>
      <c r="AG22" s="39"/>
      <c r="AH22" s="25"/>
      <c r="AI22" s="25"/>
      <c r="AJ22" s="25"/>
      <c r="AK22"/>
      <c r="AL22" s="3"/>
      <c r="AM22"/>
      <c r="AN22"/>
      <c r="AO22"/>
      <c r="AQ22" s="20"/>
    </row>
    <row r="23" spans="1:43" ht="15.6">
      <c r="A23" s="39"/>
      <c r="B23" s="3">
        <f>+'Ark1'!C191</f>
        <v>2022</v>
      </c>
      <c r="C23" s="3">
        <f>+'Ark1'!G191</f>
        <v>4</v>
      </c>
      <c r="D23" s="3" t="s">
        <v>64</v>
      </c>
      <c r="E23" s="3">
        <f>+'Ark1'!Q191</f>
        <v>136</v>
      </c>
      <c r="F23" s="15"/>
      <c r="G23" s="304">
        <f>+'Ark1'!R191</f>
        <v>83798</v>
      </c>
      <c r="H23" s="304"/>
      <c r="I23" s="304">
        <f>+'Ark1'!S191</f>
        <v>83572</v>
      </c>
      <c r="J23" s="51">
        <f>+'Ark1'!AE191</f>
        <v>5.5291121670040608</v>
      </c>
      <c r="K23" s="51"/>
      <c r="L23" s="51">
        <f>+'Ark1'!AE191</f>
        <v>5.5291121670040608</v>
      </c>
      <c r="M23" s="51"/>
      <c r="N23" s="12">
        <f>+'Ark1'!U191</f>
        <v>60.799262911022851</v>
      </c>
      <c r="O23" s="15"/>
      <c r="P23" s="51">
        <f>+'Ark1'!W191</f>
        <v>82.651773081892969</v>
      </c>
      <c r="Q23" s="15"/>
      <c r="R23" s="51">
        <f>+'Ark1'!X191</f>
        <v>3.1933936370796441</v>
      </c>
      <c r="S23" s="51"/>
      <c r="T23" s="15">
        <f>+'Ark1'!Y191</f>
        <v>6.3867872741592882</v>
      </c>
      <c r="U23" s="51"/>
      <c r="V23" s="39"/>
      <c r="W23" s="261">
        <f>+'Ark1'!Z191</f>
        <v>0</v>
      </c>
      <c r="X23" s="39"/>
      <c r="Y23" s="51">
        <f>+'Ark1'!AA191</f>
        <v>10.421950715257031</v>
      </c>
      <c r="Z23" s="12">
        <f>+'Ark1'!AB191</f>
        <v>2.4288921339698404</v>
      </c>
      <c r="AA23" s="15">
        <f>+'Ark1'!AC191</f>
        <v>-36.12856576802205</v>
      </c>
      <c r="AB23" s="15"/>
      <c r="AC23" s="15">
        <f t="shared" si="0"/>
        <v>616.16176470588232</v>
      </c>
      <c r="AD23" s="15"/>
      <c r="AE23" s="12">
        <f>+'Ark1'!T191</f>
        <v>3.7024988663213914</v>
      </c>
      <c r="AF23" s="51">
        <f>+'Ark1'!V191</f>
        <v>89.689007432444512</v>
      </c>
      <c r="AG23" s="39"/>
      <c r="AH23" s="25"/>
      <c r="AI23" s="25"/>
      <c r="AJ23" s="25"/>
      <c r="AK23"/>
      <c r="AL23" s="3"/>
      <c r="AM23"/>
      <c r="AN23"/>
      <c r="AO23"/>
      <c r="AQ23" s="20"/>
    </row>
    <row r="24" spans="1:43">
      <c r="A24" s="39"/>
      <c r="B24" s="39"/>
      <c r="C24" s="39"/>
      <c r="D24" s="39"/>
      <c r="E24" s="39"/>
      <c r="F24" s="39"/>
      <c r="G24" s="301"/>
      <c r="H24" s="301"/>
      <c r="I24" s="301"/>
      <c r="J24" s="39"/>
      <c r="K24" s="39"/>
      <c r="L24" s="39"/>
      <c r="M24" s="39"/>
      <c r="N24" s="39"/>
      <c r="O24" s="39"/>
      <c r="P24" s="115"/>
      <c r="Q24" s="39"/>
      <c r="R24" s="39"/>
      <c r="S24" s="39"/>
      <c r="T24" s="39"/>
      <c r="U24" s="39"/>
      <c r="V24" s="39"/>
      <c r="W24" s="39"/>
      <c r="X24" s="39"/>
      <c r="Y24" s="39"/>
      <c r="Z24" s="81"/>
      <c r="AA24" s="39"/>
      <c r="AB24" s="39"/>
      <c r="AC24" s="39"/>
      <c r="AD24" s="39"/>
      <c r="AE24" s="39"/>
      <c r="AF24" s="39"/>
      <c r="AG24" s="39"/>
      <c r="AH24" s="25"/>
      <c r="AI24" s="25"/>
      <c r="AJ24" s="25"/>
      <c r="AK24"/>
      <c r="AL24" s="3"/>
      <c r="AM24"/>
      <c r="AN24"/>
      <c r="AO24"/>
      <c r="AQ24" s="20"/>
    </row>
    <row r="25" spans="1:43" ht="15.6">
      <c r="A25" s="39"/>
      <c r="B25" s="40">
        <f>+'Ark1'!C192</f>
        <v>2021</v>
      </c>
      <c r="C25" s="40">
        <f>+'Ark1'!G192</f>
        <v>1</v>
      </c>
      <c r="D25" s="40" t="s">
        <v>372</v>
      </c>
      <c r="E25" s="40">
        <f>+'Ark1'!Q192</f>
        <v>1038</v>
      </c>
      <c r="F25" s="77"/>
      <c r="G25" s="358">
        <f>+'Ark1'!R192</f>
        <v>646662.9</v>
      </c>
      <c r="H25" s="358"/>
      <c r="I25" s="358">
        <f>+'Ark1'!S192</f>
        <v>644686.9</v>
      </c>
      <c r="J25" s="126">
        <f>+'Ark1'!AE192</f>
        <v>43.484229184591022</v>
      </c>
      <c r="K25" s="126"/>
      <c r="L25" s="51">
        <f>+'Ark1'!AE192</f>
        <v>43.484229184591022</v>
      </c>
      <c r="M25" s="126"/>
      <c r="N25" s="41">
        <f>+'Ark1'!U192</f>
        <v>60.594571256217563</v>
      </c>
      <c r="O25" s="77"/>
      <c r="P25" s="126">
        <f>+'Ark1'!W192</f>
        <v>85.16166491051672</v>
      </c>
      <c r="Q25" s="77"/>
      <c r="R25" s="126">
        <f>+'Ark1'!X192</f>
        <v>1.7567112633181829</v>
      </c>
      <c r="S25" s="126"/>
      <c r="T25" s="77">
        <f>+'Ark1'!Y192</f>
        <v>3.5134225266363659</v>
      </c>
      <c r="U25" s="126"/>
      <c r="V25" s="39"/>
      <c r="W25" s="261">
        <f>+'Ark1'!Z192</f>
        <v>65.003110585128681</v>
      </c>
      <c r="X25" s="39"/>
      <c r="Y25" s="126">
        <f>+'Ark1'!AA192</f>
        <v>9.4169658785025412</v>
      </c>
      <c r="Z25" s="41">
        <f>+'Ark1'!AB192</f>
        <v>2.6557198387459642</v>
      </c>
      <c r="AA25" s="77">
        <f>+'Ark1'!AC192</f>
        <v>-29.075044642833397</v>
      </c>
      <c r="AB25" s="77"/>
      <c r="AC25" s="77">
        <f t="shared" si="0"/>
        <v>622.98930635838155</v>
      </c>
      <c r="AD25" s="77"/>
      <c r="AE25" s="41">
        <f>+'Ark1'!T192</f>
        <v>15.970708386084924</v>
      </c>
      <c r="AF25" s="126">
        <f>+'Ark1'!V192</f>
        <v>92.364199803764762</v>
      </c>
      <c r="AG25" s="39"/>
      <c r="AH25" s="25"/>
      <c r="AI25" s="25"/>
      <c r="AJ25" s="25"/>
      <c r="AK25"/>
      <c r="AL25" s="3"/>
      <c r="AM25"/>
      <c r="AN25"/>
      <c r="AO25"/>
      <c r="AQ25" s="20"/>
    </row>
    <row r="26" spans="1:43" ht="15.6">
      <c r="A26" s="39"/>
      <c r="B26" s="40">
        <f>+'Ark1'!C193</f>
        <v>2021</v>
      </c>
      <c r="C26" s="40">
        <f>+'Ark1'!G193</f>
        <v>2</v>
      </c>
      <c r="D26" s="40" t="s">
        <v>63</v>
      </c>
      <c r="E26" s="40">
        <f>+'Ark1'!Q193</f>
        <v>711</v>
      </c>
      <c r="F26" s="77"/>
      <c r="G26" s="358">
        <f>+'Ark1'!R193</f>
        <v>486460</v>
      </c>
      <c r="H26" s="358"/>
      <c r="I26" s="358">
        <f>+'Ark1'!S193</f>
        <v>483213</v>
      </c>
      <c r="J26" s="126">
        <f>+'Ark1'!AE193</f>
        <v>32.133379380769014</v>
      </c>
      <c r="K26" s="126"/>
      <c r="L26" s="51">
        <f>+'Ark1'!AE193</f>
        <v>32.133379380769014</v>
      </c>
      <c r="M26" s="126"/>
      <c r="N26" s="41">
        <f>+'Ark1'!U193</f>
        <v>60.664706868399684</v>
      </c>
      <c r="O26" s="77"/>
      <c r="P26" s="126">
        <f>+'Ark1'!W193</f>
        <v>83.961271054380219</v>
      </c>
      <c r="Q26" s="77"/>
      <c r="R26" s="126">
        <f>+'Ark1'!X193</f>
        <v>1.1692636599103732</v>
      </c>
      <c r="S26" s="126"/>
      <c r="T26" s="77">
        <f>+'Ark1'!Y193</f>
        <v>2.3385273198207464</v>
      </c>
      <c r="U26" s="126"/>
      <c r="V26" s="39"/>
      <c r="W26" s="261">
        <f>+'Ark1'!Z193</f>
        <v>47.734037742054838</v>
      </c>
      <c r="X26" s="39"/>
      <c r="Y26" s="126">
        <f>+'Ark1'!AA193</f>
        <v>9.3900267011611032</v>
      </c>
      <c r="Z26" s="41">
        <f>+'Ark1'!AB193</f>
        <v>2.5253440407589154</v>
      </c>
      <c r="AA26" s="77">
        <f>+'Ark1'!AC193</f>
        <v>-29.284555093895339</v>
      </c>
      <c r="AB26" s="77"/>
      <c r="AC26" s="77">
        <f t="shared" ref="AC26:AC28" si="1">+G26/E26</f>
        <v>684.19127988748244</v>
      </c>
      <c r="AD26" s="77"/>
      <c r="AE26" s="41">
        <f>+'Ark1'!T193</f>
        <v>15.970928750565308</v>
      </c>
      <c r="AF26" s="126">
        <f>+'Ark1'!V193</f>
        <v>91.153391238036122</v>
      </c>
      <c r="AG26" s="39"/>
      <c r="AH26" s="25"/>
      <c r="AI26" s="25"/>
      <c r="AJ26" s="25"/>
      <c r="AK26"/>
      <c r="AL26" s="3"/>
      <c r="AM26"/>
      <c r="AN26"/>
      <c r="AO26"/>
      <c r="AQ26" s="20"/>
    </row>
    <row r="27" spans="1:43" ht="15.6">
      <c r="A27" s="39"/>
      <c r="B27" s="40">
        <f>+'Ark1'!C194</f>
        <v>2021</v>
      </c>
      <c r="C27" s="40">
        <f>+'Ark1'!G194</f>
        <v>3</v>
      </c>
      <c r="D27" s="40" t="s">
        <v>517</v>
      </c>
      <c r="E27" s="40">
        <f>+'Ark1'!Q194</f>
        <v>381</v>
      </c>
      <c r="F27" s="77"/>
      <c r="G27" s="358">
        <f>+'Ark1'!R194</f>
        <v>291068</v>
      </c>
      <c r="H27" s="358"/>
      <c r="I27" s="358">
        <f>+'Ark1'!S194</f>
        <v>290694</v>
      </c>
      <c r="J27" s="126">
        <f>+'Ark1'!AE194</f>
        <v>19.242335356143641</v>
      </c>
      <c r="K27" s="126"/>
      <c r="L27" s="51">
        <f>+'Ark1'!AE194</f>
        <v>19.242335356143641</v>
      </c>
      <c r="M27" s="126"/>
      <c r="N27" s="41">
        <f>+'Ark1'!U194</f>
        <v>61.036013815214616</v>
      </c>
      <c r="O27" s="77"/>
      <c r="P27" s="126">
        <f>+'Ark1'!W194</f>
        <v>83.576258333505379</v>
      </c>
      <c r="Q27" s="77"/>
      <c r="R27" s="126">
        <f>+'Ark1'!X194</f>
        <v>2.2877815493286793</v>
      </c>
      <c r="S27" s="126"/>
      <c r="T27" s="77">
        <f>+'Ark1'!Y194</f>
        <v>4.5755630986573586</v>
      </c>
      <c r="U27" s="126"/>
      <c r="V27" s="39"/>
      <c r="W27" s="261">
        <f>+'Ark1'!Z194</f>
        <v>83.351656657550819</v>
      </c>
      <c r="X27" s="39"/>
      <c r="Y27" s="126">
        <f>+'Ark1'!AA194</f>
        <v>9.9216217229676378</v>
      </c>
      <c r="Z27" s="41">
        <f>+'Ark1'!AB194</f>
        <v>2.5860053732628878</v>
      </c>
      <c r="AA27" s="77">
        <f>+'Ark1'!AC194</f>
        <v>-34.065923297702938</v>
      </c>
      <c r="AB27" s="77"/>
      <c r="AC27" s="77">
        <f t="shared" si="1"/>
        <v>763.95800524934384</v>
      </c>
      <c r="AD27" s="77"/>
      <c r="AE27" s="41">
        <f>+'Ark1'!T194</f>
        <v>16.183761182953813</v>
      </c>
      <c r="AF27" s="126">
        <f>+'Ark1'!V194</f>
        <v>90.596056334152223</v>
      </c>
      <c r="AG27" s="39"/>
      <c r="AH27" s="25"/>
      <c r="AI27" s="25"/>
      <c r="AJ27" s="25"/>
      <c r="AK27"/>
      <c r="AL27" s="3"/>
      <c r="AM27"/>
      <c r="AN27"/>
      <c r="AO27"/>
      <c r="AQ27" s="20"/>
    </row>
    <row r="28" spans="1:43" ht="15.6">
      <c r="A28" s="39"/>
      <c r="B28" s="40">
        <f>+'Ark1'!C195</f>
        <v>2021</v>
      </c>
      <c r="C28" s="40">
        <f>+'Ark1'!G195</f>
        <v>4</v>
      </c>
      <c r="D28" s="40" t="s">
        <v>64</v>
      </c>
      <c r="E28" s="40">
        <f>+'Ark1'!Q195</f>
        <v>149</v>
      </c>
      <c r="F28" s="77"/>
      <c r="G28" s="358">
        <f>+'Ark1'!R195</f>
        <v>79304.53</v>
      </c>
      <c r="H28" s="358"/>
      <c r="I28" s="358">
        <f>+'Ark1'!S195</f>
        <v>79164.53</v>
      </c>
      <c r="J28" s="126">
        <f>+'Ark1'!AE195</f>
        <v>5.1400560784963005</v>
      </c>
      <c r="K28" s="126"/>
      <c r="L28" s="51">
        <f>+'Ark1'!AE195</f>
        <v>5.1400560784963005</v>
      </c>
      <c r="M28" s="126"/>
      <c r="N28" s="41">
        <f>+'Ark1'!U195</f>
        <v>60.816974976040427</v>
      </c>
      <c r="O28" s="77"/>
      <c r="P28" s="126">
        <f>+'Ark1'!W195</f>
        <v>81.978210190851939</v>
      </c>
      <c r="Q28" s="77"/>
      <c r="R28" s="126">
        <f>+'Ark1'!X195</f>
        <v>3.2595868104886323</v>
      </c>
      <c r="S28" s="126"/>
      <c r="T28" s="77">
        <f>+'Ark1'!Y195</f>
        <v>6.5191736209772646</v>
      </c>
      <c r="U28" s="126"/>
      <c r="V28" s="39"/>
      <c r="W28" s="261">
        <f>+'Ark1'!Z195</f>
        <v>87.045468903226578</v>
      </c>
      <c r="X28" s="39"/>
      <c r="Y28" s="126">
        <f>+'Ark1'!AA195</f>
        <v>10.655372571079541</v>
      </c>
      <c r="Z28" s="41">
        <f>+'Ark1'!AB195</f>
        <v>2.5944543114029743</v>
      </c>
      <c r="AA28" s="77">
        <f>+'Ark1'!AC195</f>
        <v>-36.179893397598718</v>
      </c>
      <c r="AB28" s="77"/>
      <c r="AC28" s="77">
        <f t="shared" si="1"/>
        <v>532.24516778523491</v>
      </c>
      <c r="AD28" s="77"/>
      <c r="AE28" s="41">
        <f>+'Ark1'!T195</f>
        <v>16.093360240581465</v>
      </c>
      <c r="AF28" s="126">
        <f>+'Ark1'!V195</f>
        <v>88.878364931856694</v>
      </c>
      <c r="AG28" s="39"/>
      <c r="AH28" s="25"/>
      <c r="AI28" s="25"/>
      <c r="AJ28" s="25"/>
      <c r="AK28"/>
      <c r="AL28" s="3"/>
      <c r="AM28"/>
      <c r="AN28"/>
      <c r="AO28"/>
      <c r="AQ28" s="43"/>
    </row>
    <row r="29" spans="1:43" ht="15.6">
      <c r="A29" s="39"/>
      <c r="B29" s="39"/>
      <c r="C29" s="39"/>
      <c r="D29" s="39"/>
      <c r="E29" s="39"/>
      <c r="F29" s="39"/>
      <c r="G29" s="301"/>
      <c r="H29" s="301"/>
      <c r="I29" s="301"/>
      <c r="J29" s="39"/>
      <c r="K29" s="39"/>
      <c r="L29" s="39"/>
      <c r="M29" s="39"/>
      <c r="N29" s="39"/>
      <c r="O29" s="39"/>
      <c r="P29" s="115"/>
      <c r="Q29" s="39"/>
      <c r="R29" s="39"/>
      <c r="S29" s="39"/>
      <c r="T29" s="39"/>
      <c r="U29" s="39"/>
      <c r="V29" s="39"/>
      <c r="W29" s="39"/>
      <c r="X29" s="39"/>
      <c r="Y29" s="39"/>
      <c r="Z29" s="81"/>
      <c r="AA29" s="39"/>
      <c r="AB29" s="39"/>
      <c r="AC29" s="39"/>
      <c r="AD29" s="39"/>
      <c r="AE29" s="39"/>
      <c r="AF29" s="39"/>
      <c r="AG29" s="39"/>
      <c r="AH29" s="25"/>
      <c r="AI29" s="25"/>
      <c r="AJ29" s="25"/>
      <c r="AK29"/>
      <c r="AL29" s="3"/>
      <c r="AM29"/>
      <c r="AN29"/>
      <c r="AO29"/>
      <c r="AQ29" s="43"/>
    </row>
    <row r="30" spans="1:43">
      <c r="A30" s="39"/>
      <c r="B30" s="39"/>
      <c r="C30" s="39"/>
      <c r="D30" s="39"/>
      <c r="E30" s="39"/>
      <c r="F30" s="39"/>
      <c r="G30" s="301"/>
      <c r="H30" s="301"/>
      <c r="I30" s="301"/>
      <c r="J30" s="39"/>
      <c r="K30" s="39"/>
      <c r="L30" s="39"/>
      <c r="M30" s="39"/>
      <c r="N30" s="39"/>
      <c r="O30" s="39"/>
      <c r="P30" s="115"/>
      <c r="Q30" s="39"/>
      <c r="R30" s="39"/>
      <c r="S30" s="39"/>
      <c r="T30" s="39"/>
      <c r="U30" s="39"/>
      <c r="V30" s="39"/>
      <c r="W30" s="64"/>
      <c r="X30" s="39"/>
      <c r="Y30" s="39"/>
      <c r="Z30" s="81"/>
      <c r="AA30" s="39"/>
      <c r="AB30" s="39"/>
      <c r="AC30" s="39"/>
      <c r="AD30" s="39"/>
      <c r="AE30" s="39"/>
      <c r="AF30" s="39"/>
      <c r="AG30" s="39"/>
      <c r="AH30" s="3"/>
      <c r="AI30" s="3"/>
      <c r="AJ30" s="51"/>
      <c r="AK30" s="51"/>
      <c r="AL30" s="51"/>
      <c r="AM30" s="51"/>
      <c r="AN30" s="51"/>
      <c r="AO30" s="51"/>
      <c r="AP30" s="3"/>
      <c r="AQ30" s="3"/>
    </row>
    <row r="31" spans="1:43">
      <c r="A31" s="39"/>
      <c r="B31" s="39"/>
      <c r="C31" s="39"/>
      <c r="D31" s="39"/>
      <c r="E31" s="39"/>
      <c r="F31" s="39"/>
      <c r="G31" s="301"/>
      <c r="H31" s="301"/>
      <c r="I31" s="301"/>
      <c r="J31" s="39"/>
      <c r="K31" s="39"/>
      <c r="L31" s="39"/>
      <c r="M31" s="39"/>
      <c r="N31" s="39"/>
      <c r="O31" s="39"/>
      <c r="P31" s="115"/>
      <c r="Q31" s="39"/>
      <c r="R31" s="39"/>
      <c r="S31" s="39"/>
      <c r="T31" s="39"/>
      <c r="U31" s="39"/>
      <c r="V31" s="39"/>
      <c r="W31" s="64"/>
      <c r="X31" s="39"/>
      <c r="Y31" s="39"/>
      <c r="Z31" s="81"/>
      <c r="AA31" s="39"/>
      <c r="AB31" s="39"/>
      <c r="AC31" s="39"/>
      <c r="AD31" s="39"/>
      <c r="AE31" s="39"/>
      <c r="AF31" s="39"/>
      <c r="AG31" s="39"/>
      <c r="AH31" s="3"/>
      <c r="AI31" s="3"/>
      <c r="AJ31" s="51"/>
      <c r="AK31" s="51"/>
      <c r="AL31" s="51"/>
      <c r="AM31" s="51"/>
      <c r="AN31" s="51"/>
      <c r="AO31" s="51"/>
      <c r="AP31" s="3"/>
      <c r="AQ31" s="3"/>
    </row>
    <row r="32" spans="1:43">
      <c r="J32" s="15"/>
      <c r="K32" s="15"/>
      <c r="L32" s="15"/>
      <c r="M32" s="15"/>
      <c r="Q32" s="3"/>
      <c r="R32" s="3"/>
      <c r="S32" s="15"/>
      <c r="T32" s="3"/>
      <c r="U32" s="15"/>
      <c r="V32" s="15"/>
      <c r="W32" s="15"/>
      <c r="X32" s="15"/>
      <c r="Y32" s="51"/>
      <c r="Z32" s="12"/>
      <c r="AA32" s="15"/>
      <c r="AB32" s="15"/>
      <c r="AC32" s="15"/>
      <c r="AE32" s="15"/>
      <c r="AF32" s="51"/>
      <c r="AG32" s="15"/>
      <c r="AH32" s="3"/>
      <c r="AI32" s="3"/>
      <c r="AJ32" s="51"/>
      <c r="AK32" s="51"/>
      <c r="AL32" s="51"/>
      <c r="AM32" s="51"/>
      <c r="AN32" s="51"/>
      <c r="AO32" s="51"/>
      <c r="AP32" s="3"/>
      <c r="AQ32" s="3"/>
    </row>
    <row r="33" spans="10:43">
      <c r="J33" s="15"/>
      <c r="K33" s="15"/>
      <c r="L33" s="15"/>
      <c r="M33" s="15"/>
      <c r="Q33" s="3"/>
      <c r="R33" s="3"/>
      <c r="S33" s="15"/>
      <c r="T33" s="3"/>
      <c r="U33" s="15"/>
      <c r="V33" s="15"/>
      <c r="W33" s="15"/>
      <c r="X33" s="15"/>
      <c r="Y33" s="51"/>
      <c r="Z33" s="12"/>
      <c r="AA33" s="15"/>
      <c r="AB33" s="15"/>
      <c r="AC33" s="15"/>
      <c r="AE33" s="15"/>
      <c r="AF33" s="51"/>
      <c r="AG33" s="15"/>
      <c r="AH33" s="3"/>
      <c r="AI33" s="3"/>
      <c r="AJ33" s="51"/>
      <c r="AK33" s="51"/>
      <c r="AL33" s="51"/>
      <c r="AM33" s="51"/>
      <c r="AN33" s="51"/>
      <c r="AO33" s="51"/>
      <c r="AP33" s="3"/>
      <c r="AQ33" s="3"/>
    </row>
    <row r="34" spans="10:43">
      <c r="J34" s="15"/>
      <c r="K34" s="15"/>
      <c r="L34" s="15"/>
      <c r="M34" s="15"/>
      <c r="Q34" s="3"/>
      <c r="R34" s="3"/>
      <c r="S34" s="15"/>
      <c r="T34" s="3"/>
      <c r="U34" s="15"/>
      <c r="V34" s="15"/>
      <c r="W34" s="15"/>
      <c r="X34" s="15"/>
      <c r="Y34" s="51"/>
      <c r="Z34" s="12"/>
      <c r="AA34" s="15"/>
      <c r="AB34" s="15"/>
      <c r="AC34" s="15"/>
      <c r="AE34" s="15"/>
      <c r="AF34" s="51"/>
      <c r="AG34" s="15"/>
      <c r="AH34" s="3"/>
      <c r="AI34" s="3"/>
      <c r="AJ34" s="51"/>
      <c r="AK34" s="51"/>
      <c r="AL34" s="51"/>
      <c r="AM34" s="51"/>
      <c r="AN34" s="51"/>
      <c r="AO34" s="51"/>
      <c r="AP34" s="3"/>
      <c r="AQ34" s="3"/>
    </row>
    <row r="35" spans="10:43">
      <c r="J35" s="15"/>
      <c r="K35" s="15"/>
      <c r="L35" s="15"/>
      <c r="M35" s="15"/>
      <c r="Q35" s="3"/>
      <c r="R35" s="3"/>
      <c r="S35" s="15"/>
      <c r="T35" s="3"/>
      <c r="U35" s="15"/>
      <c r="V35" s="15"/>
      <c r="W35" s="15"/>
      <c r="X35" s="15"/>
      <c r="Y35" s="51"/>
      <c r="Z35" s="12"/>
      <c r="AA35" s="15"/>
      <c r="AB35" s="15"/>
      <c r="AC35" s="15"/>
      <c r="AE35" s="15"/>
      <c r="AF35" s="51"/>
      <c r="AG35" s="15"/>
      <c r="AH35" s="3"/>
      <c r="AI35" s="3"/>
      <c r="AJ35" s="51"/>
      <c r="AK35" s="51"/>
      <c r="AL35" s="51"/>
      <c r="AM35" s="51"/>
      <c r="AN35" s="51"/>
      <c r="AO35" s="51"/>
      <c r="AP35" s="3"/>
      <c r="AQ35" s="3"/>
    </row>
    <row r="36" spans="10:43">
      <c r="J36" s="15"/>
      <c r="K36" s="15"/>
      <c r="L36" s="15"/>
      <c r="M36" s="15"/>
      <c r="Q36" s="3"/>
      <c r="R36" s="3"/>
      <c r="S36" s="15"/>
      <c r="T36" s="3"/>
      <c r="U36" s="15"/>
      <c r="V36" s="15"/>
      <c r="W36" s="15"/>
      <c r="X36" s="15"/>
      <c r="Y36" s="51"/>
      <c r="Z36" s="12"/>
      <c r="AA36" s="15"/>
      <c r="AB36" s="15"/>
      <c r="AC36" s="15"/>
      <c r="AE36" s="15"/>
      <c r="AF36" s="51"/>
      <c r="AG36" s="15"/>
      <c r="AH36" s="3"/>
      <c r="AI36" s="3"/>
      <c r="AJ36" s="51"/>
      <c r="AK36" s="51"/>
      <c r="AL36" s="51"/>
      <c r="AM36" s="51"/>
      <c r="AN36" s="51"/>
      <c r="AO36" s="51"/>
      <c r="AP36" s="3"/>
      <c r="AQ36" s="3"/>
    </row>
    <row r="37" spans="10:43">
      <c r="J37" s="15"/>
      <c r="K37" s="15"/>
      <c r="L37" s="15"/>
      <c r="M37" s="15"/>
      <c r="Q37" s="3"/>
      <c r="R37" s="3"/>
      <c r="S37" s="15"/>
      <c r="T37" s="3"/>
      <c r="U37" s="15"/>
      <c r="V37" s="15"/>
      <c r="W37" s="15"/>
      <c r="X37" s="15"/>
      <c r="Y37" s="51"/>
      <c r="Z37" s="12"/>
      <c r="AA37" s="15"/>
      <c r="AB37" s="15"/>
      <c r="AC37" s="15"/>
      <c r="AE37" s="15"/>
      <c r="AF37" s="51"/>
      <c r="AG37" s="15"/>
      <c r="AH37" s="3"/>
      <c r="AI37" s="3"/>
      <c r="AJ37" s="51"/>
      <c r="AK37" s="51"/>
      <c r="AL37" s="51"/>
      <c r="AM37" s="51"/>
      <c r="AN37" s="51"/>
      <c r="AO37" s="51"/>
      <c r="AP37" s="3"/>
      <c r="AQ37" s="3"/>
    </row>
    <row r="38" spans="10:43">
      <c r="J38" s="15"/>
      <c r="K38" s="15"/>
      <c r="L38" s="15"/>
      <c r="M38" s="15"/>
      <c r="Q38" s="3"/>
      <c r="R38" s="3"/>
      <c r="S38" s="15"/>
      <c r="T38" s="3"/>
      <c r="U38" s="15"/>
      <c r="V38" s="15"/>
      <c r="W38" s="15"/>
      <c r="X38" s="15"/>
      <c r="Y38" s="51"/>
      <c r="Z38" s="12"/>
      <c r="AA38" s="15"/>
      <c r="AB38" s="15"/>
      <c r="AC38" s="15"/>
      <c r="AE38" s="15"/>
      <c r="AF38" s="51"/>
      <c r="AG38" s="15"/>
      <c r="AH38" s="3"/>
      <c r="AI38" s="3"/>
      <c r="AJ38" s="51"/>
      <c r="AK38" s="51"/>
      <c r="AL38" s="51"/>
      <c r="AM38" s="51"/>
      <c r="AN38" s="51"/>
      <c r="AO38" s="51"/>
      <c r="AP38" s="3"/>
      <c r="AQ38" s="3"/>
    </row>
    <row r="39" spans="10:43">
      <c r="J39" s="15"/>
      <c r="K39" s="15"/>
      <c r="L39" s="15"/>
      <c r="M39" s="15"/>
      <c r="Q39" s="3"/>
      <c r="R39" s="3"/>
      <c r="S39" s="15"/>
      <c r="T39" s="3"/>
      <c r="U39" s="15"/>
      <c r="V39" s="15"/>
      <c r="W39" s="15"/>
      <c r="X39" s="15"/>
      <c r="Y39" s="51"/>
      <c r="Z39" s="12"/>
      <c r="AA39" s="15"/>
      <c r="AB39" s="15"/>
      <c r="AC39" s="15"/>
      <c r="AE39" s="15"/>
      <c r="AF39" s="51"/>
      <c r="AG39" s="15"/>
      <c r="AH39" s="3"/>
      <c r="AI39" s="3"/>
      <c r="AJ39" s="51"/>
      <c r="AK39" s="51"/>
      <c r="AL39" s="51"/>
      <c r="AM39" s="51"/>
      <c r="AN39" s="51"/>
      <c r="AO39" s="51"/>
      <c r="AP39" s="3"/>
      <c r="AQ39" s="3"/>
    </row>
    <row r="40" spans="10:43">
      <c r="J40" s="15"/>
      <c r="K40" s="15"/>
      <c r="L40" s="15"/>
      <c r="M40" s="15"/>
      <c r="Q40" s="3"/>
      <c r="R40" s="3"/>
      <c r="S40" s="15"/>
      <c r="T40" s="3"/>
      <c r="U40" s="15"/>
      <c r="V40" s="15"/>
      <c r="W40" s="15"/>
      <c r="X40" s="15"/>
      <c r="Y40" s="51"/>
      <c r="Z40" s="12"/>
      <c r="AA40" s="15"/>
      <c r="AB40" s="15"/>
      <c r="AC40" s="15"/>
      <c r="AE40" s="15"/>
      <c r="AF40" s="51"/>
      <c r="AG40" s="15"/>
      <c r="AH40" s="3"/>
      <c r="AI40" s="3"/>
      <c r="AJ40" s="51"/>
      <c r="AK40" s="51"/>
      <c r="AL40" s="51"/>
      <c r="AM40" s="51"/>
      <c r="AN40" s="51"/>
      <c r="AO40" s="51"/>
      <c r="AP40" s="3"/>
      <c r="AQ40" s="3"/>
    </row>
    <row r="41" spans="10:43">
      <c r="J41" s="15"/>
      <c r="K41" s="15"/>
      <c r="L41" s="15"/>
      <c r="M41" s="15"/>
      <c r="Q41" s="3"/>
      <c r="R41" s="3"/>
      <c r="S41" s="15"/>
      <c r="T41" s="3"/>
      <c r="U41" s="15"/>
      <c r="V41" s="15"/>
      <c r="W41" s="15"/>
      <c r="X41" s="15"/>
      <c r="Y41" s="51"/>
      <c r="Z41" s="12"/>
      <c r="AA41" s="15"/>
      <c r="AB41" s="15"/>
      <c r="AC41" s="15"/>
      <c r="AE41" s="15"/>
      <c r="AF41" s="51"/>
      <c r="AG41" s="15"/>
      <c r="AH41" s="3"/>
      <c r="AI41" s="3"/>
      <c r="AJ41" s="51"/>
      <c r="AK41" s="51"/>
      <c r="AL41" s="51"/>
      <c r="AM41" s="51"/>
      <c r="AN41" s="51"/>
      <c r="AO41" s="51"/>
      <c r="AP41" s="3"/>
      <c r="AQ41" s="3"/>
    </row>
    <row r="42" spans="10:43">
      <c r="J42" s="15"/>
      <c r="K42" s="15"/>
      <c r="L42" s="15"/>
      <c r="M42" s="15"/>
      <c r="Q42" s="3"/>
      <c r="R42" s="3"/>
      <c r="S42" s="15"/>
      <c r="T42" s="3"/>
      <c r="U42" s="15"/>
      <c r="V42" s="15"/>
      <c r="W42" s="15"/>
      <c r="X42" s="15"/>
      <c r="Y42" s="51"/>
      <c r="Z42" s="12"/>
      <c r="AA42" s="15"/>
      <c r="AB42" s="15"/>
      <c r="AC42" s="15"/>
      <c r="AE42" s="15"/>
      <c r="AF42" s="51"/>
      <c r="AG42" s="15"/>
      <c r="AH42" s="3"/>
      <c r="AI42" s="3"/>
      <c r="AJ42" s="51"/>
      <c r="AK42" s="51"/>
      <c r="AL42" s="51"/>
      <c r="AM42" s="51"/>
      <c r="AN42" s="51"/>
      <c r="AO42" s="51"/>
      <c r="AP42" s="3"/>
      <c r="AQ42" s="3"/>
    </row>
    <row r="43" spans="10:43">
      <c r="J43" s="15"/>
      <c r="K43" s="15"/>
      <c r="L43" s="15"/>
      <c r="M43" s="15"/>
      <c r="Q43" s="3"/>
      <c r="R43" s="3"/>
      <c r="S43" s="15"/>
      <c r="T43" s="3"/>
      <c r="U43" s="15"/>
      <c r="V43" s="15"/>
      <c r="W43" s="15"/>
      <c r="X43" s="15"/>
      <c r="Y43" s="51"/>
      <c r="Z43" s="12"/>
      <c r="AA43" s="15"/>
      <c r="AB43" s="15"/>
      <c r="AC43" s="15"/>
      <c r="AE43" s="15"/>
      <c r="AF43" s="51"/>
      <c r="AG43" s="15"/>
      <c r="AH43" s="3"/>
      <c r="AI43" s="3"/>
      <c r="AJ43" s="51"/>
      <c r="AK43" s="51"/>
      <c r="AL43" s="51"/>
      <c r="AM43" s="51"/>
      <c r="AN43" s="51"/>
      <c r="AO43" s="51"/>
      <c r="AP43" s="3"/>
      <c r="AQ43" s="3"/>
    </row>
    <row r="44" spans="10:43">
      <c r="J44" s="15"/>
      <c r="K44" s="15"/>
      <c r="L44" s="15"/>
      <c r="M44" s="15"/>
      <c r="Q44" s="3"/>
      <c r="R44" s="3"/>
      <c r="S44" s="15"/>
      <c r="T44" s="3"/>
      <c r="U44" s="15"/>
      <c r="V44" s="15"/>
      <c r="W44" s="15"/>
      <c r="X44" s="15"/>
      <c r="Y44" s="51"/>
      <c r="Z44" s="12"/>
      <c r="AA44" s="15"/>
      <c r="AB44" s="15"/>
      <c r="AC44" s="15"/>
      <c r="AE44" s="15"/>
      <c r="AF44" s="51"/>
      <c r="AG44" s="15"/>
      <c r="AH44" s="3"/>
      <c r="AI44" s="3"/>
      <c r="AJ44" s="51"/>
      <c r="AK44" s="51"/>
      <c r="AL44" s="51"/>
      <c r="AM44" s="51"/>
      <c r="AN44" s="51"/>
      <c r="AO44" s="51"/>
      <c r="AP44" s="3"/>
      <c r="AQ44" s="3"/>
    </row>
    <row r="45" spans="10:43">
      <c r="J45" s="15"/>
      <c r="K45" s="15"/>
      <c r="L45" s="15"/>
      <c r="M45" s="15"/>
      <c r="Q45" s="3"/>
      <c r="R45" s="3"/>
      <c r="S45" s="15"/>
      <c r="T45" s="3"/>
      <c r="U45" s="15"/>
      <c r="V45" s="15"/>
      <c r="W45" s="15"/>
      <c r="X45" s="15"/>
      <c r="Y45" s="51"/>
      <c r="Z45" s="12"/>
      <c r="AA45" s="15"/>
      <c r="AB45" s="15"/>
      <c r="AC45" s="15"/>
      <c r="AE45" s="15"/>
      <c r="AF45" s="51"/>
      <c r="AG45" s="15"/>
      <c r="AH45" s="3"/>
      <c r="AI45" s="3"/>
      <c r="AJ45" s="51"/>
      <c r="AK45" s="51"/>
      <c r="AL45" s="51"/>
      <c r="AM45" s="51"/>
      <c r="AN45" s="51"/>
      <c r="AO45" s="51"/>
      <c r="AP45" s="3"/>
      <c r="AQ45" s="3"/>
    </row>
    <row r="46" spans="10:43">
      <c r="J46" s="15"/>
      <c r="K46" s="15"/>
      <c r="L46" s="15"/>
      <c r="M46" s="15"/>
      <c r="Q46" s="3"/>
      <c r="R46" s="3"/>
      <c r="S46" s="15"/>
      <c r="T46" s="3"/>
      <c r="U46" s="15"/>
      <c r="V46" s="15"/>
      <c r="W46" s="15"/>
      <c r="X46" s="15"/>
      <c r="Y46" s="51"/>
      <c r="Z46" s="12"/>
      <c r="AA46" s="15"/>
      <c r="AB46" s="15"/>
      <c r="AC46" s="15"/>
      <c r="AE46" s="15"/>
      <c r="AF46" s="51"/>
      <c r="AG46" s="15"/>
      <c r="AH46" s="3"/>
      <c r="AI46" s="3"/>
      <c r="AJ46" s="51"/>
      <c r="AK46" s="51"/>
      <c r="AL46" s="51"/>
      <c r="AM46" s="51"/>
      <c r="AN46" s="51"/>
      <c r="AO46" s="51"/>
      <c r="AP46" s="3"/>
      <c r="AQ46" s="3"/>
    </row>
    <row r="47" spans="10:43">
      <c r="J47" s="15"/>
      <c r="K47" s="15"/>
      <c r="L47" s="15"/>
      <c r="M47" s="15"/>
      <c r="Q47" s="3"/>
      <c r="R47" s="3"/>
      <c r="S47" s="15"/>
      <c r="T47" s="3"/>
      <c r="U47" s="15"/>
      <c r="V47" s="15"/>
      <c r="W47" s="15"/>
      <c r="X47" s="15"/>
      <c r="Y47" s="51"/>
      <c r="Z47" s="12"/>
      <c r="AA47" s="15"/>
      <c r="AB47" s="15"/>
      <c r="AC47" s="15"/>
      <c r="AE47" s="15"/>
      <c r="AF47" s="51"/>
      <c r="AG47" s="15"/>
      <c r="AH47" s="3"/>
      <c r="AI47" s="3"/>
      <c r="AJ47" s="51"/>
      <c r="AK47" s="51"/>
      <c r="AL47" s="51"/>
      <c r="AM47" s="51"/>
      <c r="AN47" s="51"/>
      <c r="AO47" s="51"/>
      <c r="AP47" s="3"/>
      <c r="AQ47" s="3"/>
    </row>
    <row r="48" spans="10:43">
      <c r="J48" s="15"/>
      <c r="K48" s="15"/>
      <c r="L48" s="15"/>
      <c r="M48" s="15"/>
      <c r="Q48" s="3"/>
      <c r="R48" s="3"/>
      <c r="S48" s="15"/>
      <c r="T48" s="3"/>
      <c r="U48" s="15"/>
      <c r="V48" s="15"/>
      <c r="W48" s="15"/>
      <c r="X48" s="15"/>
      <c r="Y48" s="51"/>
      <c r="Z48" s="12"/>
      <c r="AA48" s="15"/>
      <c r="AB48" s="15"/>
      <c r="AC48" s="15"/>
      <c r="AE48" s="15"/>
      <c r="AF48" s="51"/>
      <c r="AG48" s="15"/>
      <c r="AH48" s="3"/>
      <c r="AI48" s="3"/>
      <c r="AJ48" s="51"/>
      <c r="AK48" s="51"/>
      <c r="AL48" s="51"/>
      <c r="AM48" s="51"/>
      <c r="AN48" s="51"/>
      <c r="AO48" s="51"/>
      <c r="AP48" s="3"/>
      <c r="AQ48" s="3"/>
    </row>
    <row r="49" spans="10:43">
      <c r="J49" s="15"/>
      <c r="K49" s="15"/>
      <c r="L49" s="15"/>
      <c r="M49" s="15"/>
      <c r="Q49" s="3"/>
      <c r="R49" s="3"/>
      <c r="S49" s="15"/>
      <c r="T49" s="3"/>
      <c r="U49" s="15"/>
      <c r="V49" s="15"/>
      <c r="W49" s="15"/>
      <c r="X49" s="15"/>
      <c r="Y49" s="51"/>
      <c r="Z49" s="12"/>
      <c r="AA49" s="15"/>
      <c r="AB49" s="15"/>
      <c r="AC49" s="15"/>
      <c r="AE49" s="15"/>
      <c r="AF49" s="51"/>
      <c r="AG49" s="15"/>
      <c r="AH49" s="3"/>
      <c r="AI49" s="3"/>
      <c r="AJ49" s="51"/>
      <c r="AK49" s="51"/>
      <c r="AL49" s="51"/>
      <c r="AM49" s="51"/>
      <c r="AN49" s="51"/>
      <c r="AO49" s="51"/>
      <c r="AP49" s="3"/>
      <c r="AQ49" s="3"/>
    </row>
    <row r="50" spans="10:43">
      <c r="J50" s="15"/>
      <c r="K50" s="15"/>
      <c r="L50" s="15"/>
      <c r="M50" s="15"/>
      <c r="Q50" s="3"/>
      <c r="R50" s="3"/>
      <c r="S50" s="15"/>
      <c r="T50" s="3"/>
      <c r="U50" s="15"/>
      <c r="V50" s="15"/>
      <c r="W50" s="15"/>
      <c r="X50" s="15"/>
      <c r="Y50" s="51"/>
      <c r="Z50" s="12"/>
      <c r="AA50" s="15"/>
      <c r="AB50" s="15"/>
      <c r="AC50" s="15"/>
      <c r="AE50" s="15"/>
      <c r="AF50" s="51"/>
      <c r="AG50" s="15"/>
      <c r="AH50" s="3"/>
      <c r="AI50" s="3"/>
      <c r="AJ50" s="51"/>
      <c r="AK50" s="51"/>
      <c r="AL50" s="51"/>
      <c r="AM50" s="51"/>
      <c r="AN50" s="51"/>
      <c r="AO50" s="51"/>
      <c r="AP50" s="3"/>
      <c r="AQ50" s="3"/>
    </row>
    <row r="51" spans="10:43">
      <c r="J51" s="15"/>
      <c r="K51" s="15"/>
      <c r="L51" s="15"/>
      <c r="M51" s="15"/>
      <c r="Q51" s="3"/>
      <c r="R51" s="3"/>
      <c r="S51" s="15"/>
      <c r="T51" s="3"/>
      <c r="U51" s="15"/>
      <c r="V51" s="15"/>
      <c r="W51" s="15"/>
      <c r="X51" s="15"/>
      <c r="Y51" s="51"/>
      <c r="Z51" s="12"/>
      <c r="AA51" s="15"/>
      <c r="AB51" s="15"/>
      <c r="AC51" s="15"/>
      <c r="AE51" s="15"/>
      <c r="AF51" s="51"/>
      <c r="AG51" s="15"/>
      <c r="AH51" s="3"/>
      <c r="AI51" s="3"/>
      <c r="AJ51" s="51"/>
      <c r="AK51" s="51"/>
      <c r="AL51" s="51"/>
      <c r="AM51" s="51"/>
      <c r="AN51" s="51"/>
      <c r="AO51" s="51"/>
      <c r="AP51" s="3"/>
      <c r="AQ51" s="3"/>
    </row>
    <row r="52" spans="10:43">
      <c r="J52" s="15"/>
      <c r="K52" s="15"/>
      <c r="L52" s="15"/>
      <c r="M52" s="15"/>
      <c r="Q52" s="3"/>
      <c r="R52" s="3"/>
      <c r="S52" s="15"/>
      <c r="T52" s="3"/>
      <c r="U52" s="15"/>
      <c r="V52" s="15"/>
      <c r="W52" s="15"/>
      <c r="X52" s="15"/>
      <c r="Y52" s="51"/>
      <c r="Z52" s="12"/>
      <c r="AA52" s="15"/>
      <c r="AB52" s="15"/>
      <c r="AC52" s="15"/>
      <c r="AE52" s="15"/>
      <c r="AF52" s="51"/>
      <c r="AG52" s="15"/>
      <c r="AH52" s="3"/>
      <c r="AI52" s="3"/>
      <c r="AJ52" s="51"/>
      <c r="AK52" s="51"/>
      <c r="AL52" s="51"/>
      <c r="AM52" s="51"/>
      <c r="AN52" s="51"/>
      <c r="AO52" s="51"/>
      <c r="AP52" s="3"/>
      <c r="AQ52" s="3"/>
    </row>
    <row r="53" spans="10:43">
      <c r="J53" s="15"/>
      <c r="K53" s="15"/>
      <c r="L53" s="15"/>
      <c r="M53" s="15"/>
      <c r="Q53" s="3"/>
      <c r="R53" s="3"/>
      <c r="S53" s="15"/>
      <c r="T53" s="3"/>
      <c r="U53" s="15"/>
      <c r="V53" s="15"/>
      <c r="W53" s="15"/>
      <c r="X53" s="15"/>
      <c r="Y53" s="51"/>
      <c r="Z53" s="12"/>
      <c r="AA53" s="15"/>
      <c r="AB53" s="15"/>
      <c r="AC53" s="15"/>
      <c r="AE53" s="15"/>
      <c r="AF53" s="51"/>
      <c r="AG53" s="15"/>
      <c r="AH53" s="3"/>
      <c r="AI53" s="3"/>
      <c r="AJ53" s="51"/>
      <c r="AK53" s="51"/>
      <c r="AL53" s="51"/>
      <c r="AM53" s="51"/>
      <c r="AN53" s="51"/>
      <c r="AO53" s="51"/>
      <c r="AP53" s="3"/>
      <c r="AQ53" s="3"/>
    </row>
    <row r="54" spans="10:43">
      <c r="J54" s="15"/>
      <c r="K54" s="15"/>
      <c r="L54" s="15"/>
      <c r="M54" s="15"/>
      <c r="Q54" s="3"/>
      <c r="R54" s="3"/>
      <c r="S54" s="15"/>
      <c r="T54" s="3"/>
      <c r="U54" s="15"/>
      <c r="V54" s="15"/>
      <c r="W54" s="15"/>
      <c r="X54" s="15"/>
      <c r="Y54" s="51"/>
      <c r="Z54" s="12"/>
      <c r="AA54" s="15"/>
      <c r="AB54" s="15"/>
      <c r="AC54" s="15"/>
      <c r="AE54" s="15"/>
      <c r="AF54" s="51"/>
      <c r="AG54" s="15"/>
      <c r="AH54" s="3"/>
      <c r="AI54" s="3"/>
      <c r="AJ54" s="51"/>
      <c r="AK54" s="51"/>
      <c r="AL54" s="51"/>
      <c r="AM54" s="51"/>
      <c r="AN54" s="51"/>
      <c r="AO54" s="51"/>
      <c r="AP54" s="3"/>
      <c r="AQ54" s="3"/>
    </row>
    <row r="55" spans="10:43">
      <c r="J55" s="15"/>
      <c r="K55" s="15"/>
      <c r="L55" s="15"/>
      <c r="M55" s="15"/>
      <c r="Q55" s="3"/>
      <c r="R55" s="3"/>
      <c r="S55" s="15"/>
      <c r="T55" s="3"/>
      <c r="U55" s="15"/>
      <c r="V55" s="15"/>
      <c r="W55" s="15"/>
      <c r="X55" s="15"/>
      <c r="Y55" s="51"/>
      <c r="Z55" s="12"/>
      <c r="AA55" s="15"/>
      <c r="AB55" s="15"/>
      <c r="AC55" s="15"/>
      <c r="AE55" s="15"/>
      <c r="AF55" s="51"/>
      <c r="AG55" s="15"/>
      <c r="AH55" s="3"/>
      <c r="AI55" s="3"/>
      <c r="AJ55" s="51"/>
      <c r="AK55" s="51"/>
      <c r="AL55" s="51"/>
      <c r="AM55" s="51"/>
      <c r="AN55" s="51"/>
      <c r="AO55" s="51"/>
      <c r="AP55" s="3"/>
      <c r="AQ55" s="3"/>
    </row>
    <row r="56" spans="10:43">
      <c r="J56" s="15"/>
      <c r="K56" s="15"/>
      <c r="L56" s="15"/>
      <c r="M56" s="15"/>
      <c r="Q56" s="3"/>
      <c r="R56" s="3"/>
      <c r="S56" s="15"/>
      <c r="T56" s="3"/>
      <c r="U56" s="15"/>
      <c r="V56" s="15"/>
      <c r="W56" s="15"/>
      <c r="X56" s="15"/>
      <c r="Y56" s="51"/>
      <c r="Z56" s="12"/>
      <c r="AA56" s="15"/>
      <c r="AB56" s="15"/>
      <c r="AC56" s="15"/>
      <c r="AE56" s="15"/>
      <c r="AF56" s="51"/>
      <c r="AG56" s="15"/>
      <c r="AH56" s="3"/>
      <c r="AI56" s="3"/>
      <c r="AJ56" s="51"/>
      <c r="AK56" s="51"/>
      <c r="AL56" s="51"/>
      <c r="AM56" s="51"/>
      <c r="AN56" s="51"/>
      <c r="AO56" s="51"/>
      <c r="AP56" s="3"/>
      <c r="AQ56" s="3"/>
    </row>
    <row r="57" spans="10:43">
      <c r="J57" s="15"/>
      <c r="K57" s="15"/>
      <c r="L57" s="15"/>
      <c r="M57" s="15"/>
      <c r="Q57" s="3"/>
      <c r="R57" s="3"/>
      <c r="S57" s="15"/>
      <c r="T57" s="3"/>
      <c r="U57" s="15"/>
      <c r="V57" s="15"/>
      <c r="W57" s="15"/>
      <c r="X57" s="15"/>
      <c r="Y57" s="51"/>
      <c r="Z57" s="12"/>
      <c r="AA57" s="15"/>
      <c r="AB57" s="15"/>
      <c r="AC57" s="15"/>
      <c r="AE57" s="15"/>
      <c r="AF57" s="51"/>
      <c r="AG57" s="15"/>
      <c r="AH57" s="3"/>
      <c r="AI57" s="3"/>
      <c r="AJ57" s="51"/>
      <c r="AK57" s="51"/>
      <c r="AL57" s="51"/>
      <c r="AM57" s="51"/>
      <c r="AN57" s="51"/>
      <c r="AO57" s="51"/>
      <c r="AP57" s="3"/>
      <c r="AQ57" s="3"/>
    </row>
    <row r="58" spans="10:43">
      <c r="J58" s="15"/>
      <c r="K58" s="15"/>
      <c r="L58" s="15"/>
      <c r="M58" s="15"/>
      <c r="Q58" s="3"/>
      <c r="R58" s="3"/>
      <c r="S58" s="15"/>
      <c r="T58" s="3"/>
      <c r="U58" s="15"/>
      <c r="V58" s="15"/>
      <c r="W58" s="15"/>
      <c r="X58" s="15"/>
      <c r="Y58" s="51"/>
      <c r="Z58" s="12"/>
      <c r="AA58" s="15"/>
      <c r="AB58" s="15"/>
      <c r="AC58" s="15"/>
      <c r="AE58" s="15"/>
      <c r="AF58" s="51"/>
      <c r="AG58" s="15"/>
      <c r="AH58" s="3"/>
      <c r="AI58" s="3"/>
      <c r="AJ58" s="51"/>
      <c r="AK58" s="51"/>
      <c r="AL58" s="51"/>
      <c r="AM58" s="51"/>
      <c r="AN58" s="51"/>
      <c r="AO58" s="51"/>
      <c r="AP58" s="3"/>
      <c r="AQ58" s="3"/>
    </row>
    <row r="59" spans="10:43">
      <c r="J59" s="15"/>
      <c r="K59" s="15"/>
      <c r="L59" s="15"/>
      <c r="M59" s="15"/>
      <c r="Q59" s="3"/>
      <c r="R59" s="3"/>
      <c r="S59" s="15"/>
      <c r="T59" s="3"/>
      <c r="U59" s="15"/>
      <c r="V59" s="15"/>
      <c r="W59" s="15"/>
      <c r="X59" s="15"/>
      <c r="Y59" s="51"/>
      <c r="Z59" s="12"/>
      <c r="AA59" s="15"/>
      <c r="AB59" s="15"/>
      <c r="AC59" s="15"/>
      <c r="AE59" s="15"/>
      <c r="AF59" s="51"/>
      <c r="AG59" s="15"/>
      <c r="AH59" s="3"/>
      <c r="AI59" s="3"/>
      <c r="AJ59" s="51"/>
      <c r="AK59" s="51"/>
      <c r="AL59" s="51"/>
      <c r="AM59" s="51"/>
      <c r="AN59" s="51"/>
      <c r="AO59" s="51"/>
      <c r="AP59" s="3"/>
      <c r="AQ59" s="3"/>
    </row>
    <row r="60" spans="10:43">
      <c r="J60" s="15"/>
      <c r="K60" s="15"/>
      <c r="L60" s="15"/>
      <c r="M60" s="15"/>
      <c r="Q60" s="3"/>
      <c r="R60" s="3"/>
      <c r="S60" s="15"/>
      <c r="T60" s="3"/>
      <c r="U60" s="15"/>
      <c r="V60" s="15"/>
      <c r="W60" s="15"/>
      <c r="X60" s="15"/>
      <c r="Y60" s="51"/>
      <c r="Z60" s="12"/>
      <c r="AA60" s="15"/>
      <c r="AB60" s="15"/>
      <c r="AC60" s="15"/>
      <c r="AE60" s="15"/>
      <c r="AF60" s="51"/>
      <c r="AG60" s="15"/>
      <c r="AH60" s="3"/>
      <c r="AI60" s="3"/>
      <c r="AJ60" s="51"/>
      <c r="AK60" s="51"/>
      <c r="AL60" s="51"/>
      <c r="AM60" s="51"/>
      <c r="AN60" s="51"/>
      <c r="AO60" s="51"/>
      <c r="AP60" s="3"/>
      <c r="AQ60" s="3"/>
    </row>
    <row r="61" spans="10:43">
      <c r="J61" s="15"/>
      <c r="K61" s="15"/>
      <c r="L61" s="15"/>
      <c r="M61" s="15"/>
      <c r="Q61" s="3"/>
      <c r="R61" s="3"/>
      <c r="S61" s="15"/>
      <c r="T61" s="3"/>
      <c r="U61" s="15"/>
      <c r="V61" s="15"/>
      <c r="W61" s="15"/>
      <c r="X61" s="15"/>
      <c r="Y61" s="51"/>
      <c r="Z61" s="12"/>
      <c r="AA61" s="15"/>
      <c r="AB61" s="15"/>
      <c r="AC61" s="15"/>
      <c r="AE61" s="15"/>
      <c r="AF61" s="51"/>
      <c r="AG61" s="15"/>
      <c r="AH61" s="3"/>
      <c r="AI61" s="3"/>
      <c r="AJ61" s="51"/>
      <c r="AK61" s="51"/>
      <c r="AL61" s="51"/>
      <c r="AM61" s="51"/>
      <c r="AN61" s="51"/>
      <c r="AO61" s="51"/>
      <c r="AP61" s="3"/>
      <c r="AQ61" s="3"/>
    </row>
    <row r="62" spans="10:43">
      <c r="J62" s="15"/>
      <c r="K62" s="15"/>
      <c r="L62" s="15"/>
      <c r="M62" s="15"/>
      <c r="Q62" s="3"/>
      <c r="R62" s="3"/>
      <c r="S62" s="15"/>
      <c r="T62" s="3"/>
      <c r="U62" s="15"/>
      <c r="V62" s="15"/>
      <c r="W62" s="15"/>
      <c r="X62" s="15"/>
      <c r="Y62" s="51"/>
      <c r="Z62" s="12"/>
      <c r="AA62" s="15"/>
      <c r="AB62" s="15"/>
      <c r="AC62" s="15"/>
      <c r="AE62" s="15"/>
      <c r="AF62" s="51"/>
      <c r="AG62" s="15"/>
      <c r="AH62" s="3"/>
      <c r="AI62" s="3"/>
      <c r="AJ62" s="51"/>
      <c r="AK62" s="51"/>
      <c r="AL62" s="51"/>
      <c r="AM62" s="51"/>
      <c r="AN62" s="51"/>
      <c r="AO62" s="51"/>
      <c r="AP62" s="3"/>
      <c r="AQ62" s="3"/>
    </row>
    <row r="63" spans="10:43">
      <c r="J63" s="15"/>
      <c r="K63" s="15"/>
      <c r="L63" s="15"/>
      <c r="M63" s="15"/>
      <c r="Q63" s="3"/>
      <c r="R63" s="3"/>
      <c r="S63" s="15"/>
      <c r="T63" s="3"/>
      <c r="U63" s="15"/>
      <c r="V63" s="15"/>
      <c r="W63" s="15"/>
      <c r="X63" s="15"/>
      <c r="Y63" s="51"/>
      <c r="Z63" s="12"/>
      <c r="AA63" s="15"/>
      <c r="AB63" s="15"/>
      <c r="AC63" s="15"/>
      <c r="AE63" s="15"/>
      <c r="AF63" s="51"/>
      <c r="AG63" s="15"/>
      <c r="AH63" s="3"/>
      <c r="AI63" s="3"/>
      <c r="AJ63" s="51"/>
      <c r="AK63" s="51"/>
      <c r="AL63" s="51"/>
      <c r="AM63" s="51"/>
      <c r="AN63" s="51"/>
      <c r="AO63" s="51"/>
      <c r="AP63" s="3"/>
      <c r="AQ63" s="3"/>
    </row>
    <row r="64" spans="10:43">
      <c r="J64" s="15"/>
      <c r="K64" s="15"/>
      <c r="L64" s="15"/>
      <c r="M64" s="15"/>
      <c r="Q64" s="3"/>
      <c r="R64" s="3"/>
      <c r="S64" s="15"/>
      <c r="T64" s="3"/>
      <c r="U64" s="15"/>
      <c r="V64" s="15"/>
      <c r="W64" s="15"/>
      <c r="X64" s="15"/>
      <c r="Y64" s="51"/>
      <c r="Z64" s="12"/>
      <c r="AA64" s="15"/>
      <c r="AB64" s="15"/>
      <c r="AC64" s="15"/>
      <c r="AE64" s="15"/>
      <c r="AF64" s="51"/>
      <c r="AG64" s="15"/>
      <c r="AH64" s="3"/>
      <c r="AI64" s="3"/>
      <c r="AJ64" s="51"/>
      <c r="AK64" s="51"/>
      <c r="AL64" s="51"/>
      <c r="AM64" s="51"/>
      <c r="AN64" s="51"/>
      <c r="AO64" s="51"/>
      <c r="AP64" s="3"/>
      <c r="AQ64" s="3"/>
    </row>
    <row r="65" spans="10:44">
      <c r="J65" s="15"/>
      <c r="K65" s="15"/>
      <c r="L65" s="15"/>
      <c r="M65" s="15"/>
      <c r="Q65" s="3"/>
      <c r="R65" s="3"/>
      <c r="S65" s="15"/>
      <c r="T65" s="3"/>
      <c r="U65" s="15"/>
      <c r="V65" s="15"/>
      <c r="W65" s="15"/>
      <c r="X65" s="15"/>
      <c r="Y65" s="51"/>
      <c r="Z65" s="12"/>
      <c r="AA65" s="15"/>
      <c r="AB65" s="15"/>
      <c r="AC65" s="15"/>
      <c r="AE65" s="15"/>
      <c r="AF65" s="51"/>
      <c r="AG65" s="15"/>
      <c r="AH65" s="3"/>
      <c r="AI65" s="3"/>
      <c r="AJ65" s="51"/>
      <c r="AK65" s="51"/>
      <c r="AL65" s="51"/>
      <c r="AM65" s="51"/>
      <c r="AN65" s="51"/>
      <c r="AO65" s="51"/>
      <c r="AP65" s="3"/>
      <c r="AQ65" s="3"/>
    </row>
    <row r="66" spans="10:44">
      <c r="J66" s="15"/>
      <c r="K66" s="15"/>
      <c r="L66" s="15"/>
      <c r="M66" s="15"/>
      <c r="Q66" s="3"/>
      <c r="R66" s="3"/>
      <c r="S66" s="15"/>
      <c r="T66" s="3"/>
      <c r="U66" s="15"/>
      <c r="V66" s="15"/>
      <c r="W66" s="15"/>
      <c r="X66" s="15"/>
      <c r="Y66" s="51"/>
      <c r="Z66" s="12"/>
      <c r="AA66" s="15"/>
      <c r="AB66" s="15"/>
      <c r="AC66" s="15"/>
      <c r="AE66" s="15"/>
      <c r="AF66" s="51"/>
      <c r="AG66" s="15"/>
      <c r="AH66" s="3"/>
      <c r="AI66" s="3"/>
      <c r="AJ66" s="51"/>
      <c r="AK66" s="51"/>
      <c r="AL66" s="51"/>
      <c r="AM66" s="51"/>
      <c r="AN66" s="51"/>
      <c r="AO66" s="51"/>
      <c r="AP66" s="3"/>
      <c r="AQ66" s="3"/>
    </row>
    <row r="67" spans="10:44">
      <c r="J67" s="15"/>
      <c r="K67" s="15"/>
      <c r="L67" s="15"/>
      <c r="M67" s="15"/>
      <c r="Q67" s="3"/>
      <c r="R67" s="3"/>
      <c r="S67" s="15"/>
      <c r="T67" s="3"/>
      <c r="U67" s="15"/>
      <c r="V67" s="15"/>
      <c r="W67" s="15"/>
      <c r="X67" s="15"/>
      <c r="Y67" s="51"/>
      <c r="Z67" s="12"/>
      <c r="AA67" s="15"/>
      <c r="AB67" s="15"/>
      <c r="AC67" s="15"/>
      <c r="AE67" s="15"/>
      <c r="AF67" s="51"/>
      <c r="AG67" s="15"/>
      <c r="AH67" s="3"/>
      <c r="AI67" s="3"/>
      <c r="AJ67" s="51"/>
      <c r="AK67" s="51"/>
      <c r="AL67" s="51"/>
      <c r="AM67" s="51"/>
      <c r="AN67" s="51"/>
      <c r="AO67" s="51"/>
      <c r="AP67" s="3"/>
      <c r="AQ67" s="3"/>
    </row>
    <row r="68" spans="10:44">
      <c r="J68" s="15"/>
      <c r="K68" s="15"/>
      <c r="L68" s="15"/>
      <c r="M68" s="15"/>
      <c r="Q68" s="3"/>
      <c r="R68" s="3"/>
      <c r="S68" s="15"/>
      <c r="T68" s="3"/>
      <c r="U68" s="15"/>
      <c r="V68" s="15"/>
      <c r="W68" s="15"/>
      <c r="X68" s="15"/>
      <c r="Y68" s="51"/>
      <c r="Z68" s="12"/>
      <c r="AA68" s="15"/>
      <c r="AB68" s="15"/>
      <c r="AC68" s="15"/>
      <c r="AE68" s="15"/>
      <c r="AF68" s="51"/>
      <c r="AG68" s="15"/>
      <c r="AH68" s="3"/>
      <c r="AI68" s="3"/>
      <c r="AJ68" s="51"/>
      <c r="AK68" s="51"/>
      <c r="AL68" s="51"/>
      <c r="AM68" s="51"/>
      <c r="AN68" s="51"/>
      <c r="AO68" s="51"/>
      <c r="AP68" s="3"/>
      <c r="AQ68" s="3"/>
    </row>
    <row r="69" spans="10:44">
      <c r="J69" s="15"/>
      <c r="K69" s="15"/>
      <c r="L69" s="15"/>
      <c r="M69" s="15"/>
      <c r="Q69" s="3"/>
      <c r="R69" s="3"/>
      <c r="S69" s="15"/>
      <c r="T69" s="3"/>
      <c r="U69" s="15"/>
      <c r="V69" s="15"/>
      <c r="W69" s="15"/>
      <c r="X69" s="15"/>
      <c r="Y69" s="51"/>
      <c r="Z69" s="12"/>
      <c r="AA69" s="15"/>
      <c r="AB69" s="15"/>
      <c r="AC69" s="15"/>
      <c r="AE69" s="15"/>
      <c r="AF69" s="51"/>
      <c r="AG69" s="15"/>
      <c r="AH69" s="3"/>
      <c r="AI69" s="3"/>
      <c r="AJ69" s="51"/>
      <c r="AK69" s="51"/>
      <c r="AL69" s="51"/>
      <c r="AM69" s="51"/>
      <c r="AN69" s="51"/>
      <c r="AO69" s="51"/>
      <c r="AP69" s="3"/>
      <c r="AQ69" s="3"/>
    </row>
    <row r="70" spans="10:44">
      <c r="J70" s="15"/>
      <c r="K70" s="15"/>
      <c r="L70" s="15"/>
      <c r="M70" s="15"/>
      <c r="Q70" s="3"/>
      <c r="R70" s="3"/>
      <c r="S70" s="15"/>
      <c r="T70" s="3"/>
      <c r="U70" s="15"/>
      <c r="V70" s="15"/>
      <c r="W70" s="15"/>
      <c r="X70" s="15"/>
      <c r="Y70" s="51"/>
      <c r="Z70" s="12"/>
      <c r="AA70" s="15"/>
      <c r="AB70" s="15"/>
      <c r="AC70" s="15"/>
      <c r="AE70" s="15"/>
      <c r="AF70" s="51"/>
      <c r="AG70" s="15"/>
      <c r="AH70" s="3"/>
      <c r="AI70" s="3"/>
      <c r="AJ70" s="51"/>
      <c r="AK70" s="51"/>
      <c r="AL70" s="51"/>
      <c r="AM70" s="51"/>
      <c r="AN70" s="51"/>
      <c r="AO70" s="51"/>
      <c r="AP70" s="3"/>
      <c r="AQ70" s="3"/>
    </row>
    <row r="71" spans="10:44">
      <c r="J71" s="15"/>
      <c r="K71" s="15"/>
      <c r="L71" s="15"/>
      <c r="M71" s="15"/>
      <c r="Q71" s="3"/>
      <c r="R71" s="3"/>
      <c r="S71" s="15"/>
      <c r="T71" s="3"/>
      <c r="U71" s="15"/>
      <c r="V71" s="15"/>
      <c r="W71" s="15"/>
      <c r="X71" s="15"/>
      <c r="Y71" s="51"/>
      <c r="Z71" s="12"/>
      <c r="AA71" s="15"/>
      <c r="AB71" s="15"/>
      <c r="AC71" s="15"/>
      <c r="AE71" s="15"/>
      <c r="AF71" s="51"/>
      <c r="AG71" s="15"/>
      <c r="AH71" s="3"/>
      <c r="AI71" s="3"/>
      <c r="AJ71" s="51"/>
      <c r="AK71" s="51"/>
      <c r="AL71" s="51"/>
      <c r="AM71" s="51"/>
      <c r="AN71" s="51"/>
      <c r="AO71" s="51"/>
      <c r="AP71" s="3"/>
      <c r="AQ71" s="3"/>
    </row>
    <row r="72" spans="10:44">
      <c r="J72" s="15"/>
      <c r="K72" s="15"/>
      <c r="L72" s="15"/>
      <c r="M72" s="15"/>
      <c r="Q72" s="3"/>
      <c r="R72" s="3"/>
      <c r="S72" s="15"/>
      <c r="T72" s="3"/>
      <c r="U72" s="15"/>
      <c r="V72" s="15"/>
      <c r="W72" s="15"/>
      <c r="X72" s="15"/>
      <c r="Y72" s="51"/>
      <c r="Z72" s="12"/>
      <c r="AA72" s="15"/>
      <c r="AB72" s="15"/>
      <c r="AC72" s="15"/>
      <c r="AE72" s="15"/>
      <c r="AF72" s="51"/>
      <c r="AG72" s="15"/>
      <c r="AH72" s="3"/>
      <c r="AI72" s="3"/>
      <c r="AJ72" s="51"/>
      <c r="AK72" s="51"/>
      <c r="AL72" s="51"/>
      <c r="AM72" s="51"/>
      <c r="AN72" s="51"/>
      <c r="AO72" s="51"/>
      <c r="AP72" s="3"/>
      <c r="AQ72" s="3"/>
    </row>
    <row r="73" spans="10:44">
      <c r="J73" s="15"/>
      <c r="K73" s="15"/>
      <c r="L73" s="15"/>
      <c r="M73" s="15"/>
      <c r="Q73" s="3"/>
      <c r="R73" s="3"/>
      <c r="S73" s="15"/>
      <c r="T73" s="3"/>
      <c r="U73" s="15"/>
      <c r="V73" s="15"/>
      <c r="W73" s="15"/>
      <c r="X73" s="15"/>
      <c r="Y73" s="51"/>
      <c r="Z73" s="12"/>
      <c r="AA73" s="15"/>
      <c r="AB73" s="15"/>
      <c r="AC73" s="15"/>
      <c r="AE73" s="15"/>
      <c r="AF73" s="51"/>
      <c r="AG73" s="15"/>
      <c r="AH73" s="3"/>
      <c r="AI73" s="3"/>
      <c r="AJ73" s="51"/>
      <c r="AK73" s="51"/>
      <c r="AL73" s="51"/>
      <c r="AM73" s="51"/>
      <c r="AN73" s="51"/>
      <c r="AO73" s="51"/>
      <c r="AP73" s="3"/>
      <c r="AQ73" s="3"/>
      <c r="AR73" s="25"/>
    </row>
    <row r="74" spans="10:44">
      <c r="J74" s="15"/>
      <c r="K74" s="15"/>
      <c r="L74" s="15"/>
      <c r="M74" s="15"/>
      <c r="Q74" s="3"/>
      <c r="R74" s="3"/>
      <c r="S74" s="15"/>
      <c r="T74" s="3"/>
      <c r="U74" s="15"/>
      <c r="V74" s="15"/>
      <c r="W74" s="15"/>
      <c r="X74" s="15"/>
      <c r="Y74" s="51"/>
      <c r="Z74" s="12"/>
      <c r="AA74" s="15"/>
      <c r="AB74" s="15"/>
      <c r="AC74" s="15"/>
      <c r="AE74" s="15"/>
      <c r="AF74" s="51"/>
      <c r="AG74" s="15"/>
      <c r="AH74" s="3"/>
      <c r="AI74" s="3"/>
      <c r="AJ74" s="51"/>
      <c r="AK74" s="51"/>
      <c r="AL74" s="51"/>
      <c r="AM74" s="51"/>
      <c r="AN74" s="51"/>
      <c r="AO74" s="51"/>
      <c r="AP74" s="3"/>
      <c r="AQ74" s="3"/>
      <c r="AR74" s="25"/>
    </row>
    <row r="75" spans="10:44">
      <c r="J75" s="15"/>
      <c r="K75" s="15"/>
      <c r="L75" s="15"/>
      <c r="M75" s="15"/>
      <c r="Q75" s="3"/>
      <c r="R75" s="3"/>
      <c r="S75" s="15"/>
      <c r="T75" s="3"/>
      <c r="U75" s="15"/>
      <c r="V75" s="15"/>
      <c r="W75" s="15"/>
      <c r="X75" s="15"/>
      <c r="Y75" s="51"/>
      <c r="Z75" s="12"/>
      <c r="AA75" s="15"/>
      <c r="AB75" s="15"/>
      <c r="AC75" s="15"/>
      <c r="AE75" s="15"/>
      <c r="AF75" s="51"/>
      <c r="AG75" s="15"/>
      <c r="AH75" s="3"/>
      <c r="AI75" s="3"/>
      <c r="AJ75" s="51"/>
      <c r="AK75" s="51"/>
      <c r="AL75" s="51"/>
      <c r="AM75" s="51"/>
      <c r="AN75" s="51"/>
      <c r="AO75" s="51"/>
      <c r="AP75" s="3"/>
      <c r="AQ75" s="3"/>
      <c r="AR75" s="25"/>
    </row>
    <row r="76" spans="10:44">
      <c r="J76" s="15"/>
      <c r="K76" s="15"/>
      <c r="L76" s="15"/>
      <c r="M76" s="15"/>
      <c r="Q76" s="3"/>
      <c r="R76" s="3"/>
      <c r="S76" s="15"/>
      <c r="T76" s="3"/>
      <c r="U76" s="15"/>
      <c r="V76" s="15"/>
      <c r="W76" s="15"/>
      <c r="X76" s="15"/>
      <c r="Y76" s="51"/>
      <c r="Z76" s="12"/>
      <c r="AA76" s="15"/>
      <c r="AB76" s="15"/>
      <c r="AC76" s="15"/>
      <c r="AE76" s="15"/>
      <c r="AF76" s="51"/>
      <c r="AG76" s="15"/>
      <c r="AH76" s="3"/>
      <c r="AI76" s="3"/>
      <c r="AJ76" s="51"/>
      <c r="AK76" s="51"/>
      <c r="AL76" s="51"/>
      <c r="AM76" s="51"/>
      <c r="AN76" s="51"/>
      <c r="AO76" s="51"/>
      <c r="AP76" s="3"/>
      <c r="AQ76" s="3"/>
      <c r="AR76" s="25"/>
    </row>
    <row r="77" spans="10:44">
      <c r="J77" s="15"/>
      <c r="K77" s="15"/>
      <c r="L77" s="15"/>
      <c r="M77" s="15"/>
      <c r="Q77" s="3"/>
      <c r="R77" s="3"/>
      <c r="S77" s="15"/>
      <c r="T77" s="3"/>
      <c r="U77" s="15"/>
      <c r="V77" s="15"/>
      <c r="W77" s="15"/>
      <c r="X77" s="15"/>
      <c r="Y77" s="51"/>
      <c r="Z77" s="12"/>
      <c r="AA77" s="15"/>
      <c r="AB77" s="15"/>
      <c r="AC77" s="15"/>
      <c r="AE77" s="15"/>
      <c r="AF77" s="51"/>
      <c r="AG77" s="15"/>
      <c r="AH77" s="3"/>
      <c r="AI77" s="3"/>
      <c r="AJ77" s="51"/>
      <c r="AK77" s="51"/>
      <c r="AL77" s="51"/>
      <c r="AM77" s="51"/>
      <c r="AN77" s="51"/>
      <c r="AO77" s="51"/>
      <c r="AP77" s="3"/>
      <c r="AQ77" s="3"/>
      <c r="AR77" s="25"/>
    </row>
    <row r="78" spans="10:44" ht="12.75" customHeight="1">
      <c r="J78" s="15"/>
      <c r="K78" s="15"/>
      <c r="L78" s="15"/>
      <c r="M78" s="15"/>
      <c r="Q78" s="3"/>
      <c r="R78" s="3"/>
      <c r="S78" s="15"/>
      <c r="T78" s="3"/>
      <c r="U78" s="15"/>
      <c r="V78" s="15"/>
      <c r="W78" s="15"/>
      <c r="X78" s="15"/>
      <c r="Y78" s="51"/>
      <c r="Z78" s="12"/>
      <c r="AA78" s="15"/>
      <c r="AB78" s="15"/>
      <c r="AC78" s="15"/>
      <c r="AE78" s="15"/>
      <c r="AF78" s="51"/>
      <c r="AG78" s="15"/>
      <c r="AH78" s="3"/>
      <c r="AI78" s="3"/>
      <c r="AJ78" s="51"/>
      <c r="AK78" s="51"/>
      <c r="AL78" s="51"/>
      <c r="AM78" s="51"/>
      <c r="AN78" s="51"/>
      <c r="AO78" s="51"/>
      <c r="AP78" s="3"/>
      <c r="AQ78" s="3"/>
      <c r="AR78" s="25"/>
    </row>
    <row r="79" spans="10:44">
      <c r="J79" s="15"/>
      <c r="K79" s="15"/>
      <c r="L79" s="15"/>
      <c r="M79" s="15"/>
      <c r="Q79" s="3"/>
      <c r="R79" s="3"/>
      <c r="S79" s="15"/>
      <c r="T79" s="3"/>
      <c r="U79" s="15"/>
      <c r="V79" s="15"/>
      <c r="W79" s="15"/>
      <c r="X79" s="15"/>
      <c r="Y79" s="51"/>
      <c r="Z79" s="12"/>
      <c r="AA79" s="15"/>
      <c r="AB79" s="15"/>
      <c r="AC79" s="15"/>
      <c r="AE79" s="15"/>
      <c r="AF79" s="51"/>
      <c r="AG79" s="15"/>
      <c r="AH79" s="3"/>
      <c r="AI79" s="3"/>
      <c r="AJ79" s="51"/>
      <c r="AK79" s="51"/>
      <c r="AL79" s="51"/>
      <c r="AM79" s="51"/>
      <c r="AN79" s="51"/>
      <c r="AO79" s="51"/>
      <c r="AP79" s="3"/>
      <c r="AQ79" s="3"/>
      <c r="AR79" s="25"/>
    </row>
    <row r="80" spans="10:44">
      <c r="J80" s="15"/>
      <c r="K80" s="15"/>
      <c r="L80" s="15"/>
      <c r="M80" s="15"/>
      <c r="Q80" s="3"/>
      <c r="R80" s="3"/>
      <c r="S80" s="15"/>
      <c r="T80" s="3"/>
      <c r="U80" s="15"/>
      <c r="V80" s="15"/>
      <c r="W80" s="15"/>
      <c r="X80" s="15"/>
      <c r="Y80" s="51"/>
      <c r="Z80" s="12"/>
      <c r="AA80" s="15"/>
      <c r="AB80" s="15"/>
      <c r="AC80" s="15"/>
      <c r="AE80" s="15"/>
      <c r="AF80" s="51"/>
      <c r="AG80" s="15"/>
      <c r="AH80" s="3"/>
      <c r="AI80" s="3"/>
      <c r="AJ80" s="51"/>
      <c r="AK80" s="51"/>
      <c r="AL80" s="51"/>
      <c r="AM80" s="51"/>
      <c r="AN80" s="51"/>
      <c r="AO80" s="51"/>
      <c r="AP80" s="3"/>
      <c r="AQ80" s="3"/>
      <c r="AR80" s="25"/>
    </row>
    <row r="81" spans="10:44">
      <c r="J81" s="15"/>
      <c r="K81" s="15"/>
      <c r="L81" s="15"/>
      <c r="M81" s="15"/>
      <c r="Q81" s="3"/>
      <c r="R81" s="3"/>
      <c r="S81" s="15"/>
      <c r="T81" s="3"/>
      <c r="U81" s="15"/>
      <c r="V81" s="15"/>
      <c r="W81" s="15"/>
      <c r="X81" s="15"/>
      <c r="Y81" s="51"/>
      <c r="Z81" s="12"/>
      <c r="AA81" s="15"/>
      <c r="AB81" s="15"/>
      <c r="AC81" s="15"/>
      <c r="AE81" s="15"/>
      <c r="AF81" s="51"/>
      <c r="AG81" s="15"/>
      <c r="AH81" s="3"/>
      <c r="AI81" s="3"/>
      <c r="AJ81" s="51"/>
      <c r="AK81" s="51"/>
      <c r="AL81" s="51"/>
      <c r="AM81" s="51"/>
      <c r="AN81" s="51"/>
      <c r="AO81" s="51"/>
      <c r="AP81" s="3"/>
      <c r="AQ81" s="3"/>
      <c r="AR81" s="25"/>
    </row>
    <row r="82" spans="10:44">
      <c r="J82" s="15"/>
      <c r="K82" s="15"/>
      <c r="L82" s="15"/>
      <c r="M82" s="15"/>
      <c r="Q82" s="3"/>
      <c r="R82" s="3"/>
      <c r="S82" s="15"/>
      <c r="T82" s="3"/>
      <c r="U82" s="15"/>
      <c r="V82" s="15"/>
      <c r="W82" s="15"/>
      <c r="X82" s="15"/>
      <c r="Y82" s="51"/>
      <c r="Z82" s="12"/>
      <c r="AA82" s="15"/>
      <c r="AB82" s="15"/>
      <c r="AC82" s="15"/>
      <c r="AE82" s="15"/>
      <c r="AF82" s="51"/>
      <c r="AG82" s="15"/>
      <c r="AH82" s="3"/>
      <c r="AI82" s="3"/>
      <c r="AJ82" s="51"/>
      <c r="AK82" s="51"/>
      <c r="AL82" s="51"/>
      <c r="AM82" s="51"/>
      <c r="AN82" s="51"/>
      <c r="AO82" s="51"/>
      <c r="AP82" s="3"/>
      <c r="AQ82" s="3"/>
      <c r="AR82" s="25"/>
    </row>
    <row r="83" spans="10:44">
      <c r="J83" s="15"/>
      <c r="K83" s="15"/>
      <c r="L83" s="15"/>
      <c r="M83" s="15"/>
      <c r="Q83" s="3"/>
      <c r="R83" s="3"/>
      <c r="S83" s="15"/>
      <c r="T83" s="3"/>
      <c r="U83" s="15"/>
      <c r="V83" s="15"/>
      <c r="W83" s="15"/>
      <c r="X83" s="15"/>
      <c r="Y83" s="51"/>
      <c r="Z83" s="12"/>
      <c r="AA83" s="15"/>
      <c r="AB83" s="15"/>
      <c r="AC83" s="15"/>
      <c r="AE83" s="15"/>
      <c r="AF83" s="51"/>
      <c r="AG83" s="15"/>
      <c r="AH83" s="3"/>
      <c r="AI83" s="3"/>
      <c r="AJ83" s="51"/>
      <c r="AK83" s="51"/>
      <c r="AL83" s="51"/>
      <c r="AM83" s="51"/>
      <c r="AN83" s="51"/>
      <c r="AO83" s="51"/>
      <c r="AP83" s="3"/>
      <c r="AQ83" s="3"/>
      <c r="AR83" s="25"/>
    </row>
    <row r="84" spans="10:44">
      <c r="J84" s="15"/>
      <c r="K84" s="15"/>
      <c r="L84" s="15"/>
      <c r="M84" s="15"/>
      <c r="Q84" s="3"/>
      <c r="R84" s="3"/>
      <c r="S84" s="15"/>
      <c r="T84" s="3"/>
      <c r="U84" s="15"/>
      <c r="V84" s="15"/>
      <c r="W84" s="15"/>
      <c r="X84" s="15"/>
      <c r="Y84" s="51"/>
      <c r="Z84" s="12"/>
      <c r="AA84" s="15"/>
      <c r="AB84" s="15"/>
      <c r="AC84" s="15"/>
      <c r="AE84" s="15"/>
      <c r="AF84" s="51"/>
      <c r="AG84" s="15"/>
      <c r="AH84" s="3"/>
      <c r="AI84" s="3"/>
      <c r="AJ84" s="51"/>
      <c r="AK84" s="51"/>
      <c r="AL84" s="51"/>
      <c r="AM84" s="51"/>
      <c r="AN84" s="51"/>
      <c r="AO84" s="51"/>
      <c r="AP84" s="3"/>
      <c r="AQ84" s="3"/>
      <c r="AR84" s="25"/>
    </row>
    <row r="85" spans="10:44">
      <c r="J85" s="15"/>
      <c r="K85" s="15"/>
      <c r="L85" s="15"/>
      <c r="M85" s="15"/>
      <c r="Q85" s="3"/>
      <c r="R85" s="3"/>
      <c r="S85" s="15"/>
      <c r="T85" s="3"/>
      <c r="U85" s="15"/>
      <c r="V85" s="15"/>
      <c r="W85" s="15"/>
      <c r="X85" s="15"/>
      <c r="Y85" s="51"/>
      <c r="Z85" s="12"/>
      <c r="AA85" s="15"/>
      <c r="AB85" s="15"/>
      <c r="AC85" s="15"/>
      <c r="AE85" s="15"/>
      <c r="AF85" s="51"/>
      <c r="AG85" s="15"/>
      <c r="AH85" s="3"/>
      <c r="AI85" s="3"/>
      <c r="AJ85" s="51"/>
      <c r="AK85" s="51"/>
      <c r="AL85" s="51"/>
      <c r="AM85" s="51"/>
      <c r="AN85" s="51"/>
      <c r="AO85" s="51"/>
      <c r="AP85" s="3"/>
      <c r="AQ85" s="3"/>
      <c r="AR85" s="25"/>
    </row>
    <row r="86" spans="10:44">
      <c r="J86" s="15"/>
      <c r="K86" s="15"/>
      <c r="L86" s="15"/>
      <c r="M86" s="15"/>
      <c r="Q86" s="3"/>
      <c r="R86" s="3"/>
      <c r="S86" s="15"/>
      <c r="T86" s="3"/>
      <c r="U86" s="15"/>
      <c r="V86" s="15"/>
      <c r="W86" s="15"/>
      <c r="X86" s="15"/>
      <c r="Y86" s="51"/>
      <c r="Z86" s="12"/>
      <c r="AA86" s="15"/>
      <c r="AB86" s="15"/>
      <c r="AC86" s="15"/>
      <c r="AE86" s="15"/>
      <c r="AF86" s="51"/>
      <c r="AG86" s="15"/>
      <c r="AH86" s="3"/>
      <c r="AI86" s="3"/>
      <c r="AJ86" s="51"/>
      <c r="AK86" s="51"/>
      <c r="AL86" s="51"/>
      <c r="AM86" s="51"/>
      <c r="AN86" s="51"/>
      <c r="AO86" s="51"/>
      <c r="AP86" s="3"/>
      <c r="AQ86" s="3"/>
      <c r="AR86" s="25"/>
    </row>
    <row r="87" spans="10:44">
      <c r="J87" s="15"/>
      <c r="K87" s="15"/>
      <c r="L87" s="15"/>
      <c r="M87" s="15"/>
      <c r="Q87" s="3"/>
      <c r="R87" s="3"/>
      <c r="S87" s="15"/>
      <c r="T87" s="3"/>
      <c r="U87" s="15"/>
      <c r="V87" s="15"/>
      <c r="W87" s="15"/>
      <c r="X87" s="15"/>
      <c r="Y87" s="51"/>
      <c r="Z87" s="12"/>
      <c r="AA87" s="15"/>
      <c r="AB87" s="15"/>
      <c r="AC87" s="15"/>
      <c r="AE87" s="15"/>
      <c r="AF87" s="51"/>
      <c r="AG87" s="15"/>
      <c r="AH87" s="3"/>
      <c r="AI87" s="3"/>
      <c r="AJ87" s="51"/>
      <c r="AK87" s="51"/>
      <c r="AL87" s="51"/>
      <c r="AM87" s="51"/>
      <c r="AN87" s="51"/>
      <c r="AO87" s="51"/>
      <c r="AP87" s="3"/>
      <c r="AQ87" s="3"/>
      <c r="AR87" s="25"/>
    </row>
    <row r="88" spans="10:44">
      <c r="J88" s="15"/>
      <c r="K88" s="15"/>
      <c r="L88" s="15"/>
      <c r="M88" s="15"/>
      <c r="Q88" s="3"/>
      <c r="R88" s="3"/>
      <c r="S88" s="15"/>
      <c r="T88" s="3"/>
      <c r="U88" s="15"/>
      <c r="V88" s="15"/>
      <c r="W88" s="15"/>
      <c r="X88" s="15"/>
      <c r="Y88" s="51"/>
      <c r="Z88" s="12"/>
      <c r="AA88" s="15"/>
      <c r="AB88" s="15"/>
      <c r="AC88" s="15"/>
      <c r="AE88" s="15"/>
      <c r="AF88" s="51"/>
      <c r="AG88" s="15"/>
      <c r="AH88" s="3"/>
      <c r="AI88" s="3"/>
      <c r="AJ88" s="51"/>
      <c r="AK88" s="51"/>
      <c r="AL88" s="51"/>
      <c r="AM88" s="51"/>
      <c r="AN88" s="51"/>
      <c r="AO88" s="51"/>
      <c r="AP88" s="3"/>
      <c r="AQ88" s="3"/>
      <c r="AR88" s="25"/>
    </row>
    <row r="89" spans="10:44">
      <c r="J89" s="15"/>
      <c r="K89" s="15"/>
      <c r="L89" s="15"/>
      <c r="M89" s="15"/>
      <c r="Q89" s="3"/>
      <c r="R89" s="3"/>
      <c r="S89" s="15"/>
      <c r="T89" s="3"/>
      <c r="U89" s="15"/>
      <c r="V89" s="15"/>
      <c r="W89" s="15"/>
      <c r="X89" s="15"/>
      <c r="Y89" s="51"/>
      <c r="Z89" s="12"/>
      <c r="AA89" s="15"/>
      <c r="AB89" s="15"/>
      <c r="AC89" s="15"/>
      <c r="AE89" s="15"/>
      <c r="AF89" s="51"/>
      <c r="AG89" s="15"/>
      <c r="AH89" s="3"/>
      <c r="AI89" s="3"/>
      <c r="AJ89" s="51"/>
      <c r="AK89" s="51"/>
      <c r="AL89" s="51"/>
      <c r="AM89" s="51"/>
      <c r="AN89" s="51"/>
      <c r="AO89" s="51"/>
      <c r="AP89" s="3"/>
      <c r="AQ89" s="3"/>
      <c r="AR89" s="25"/>
    </row>
    <row r="90" spans="10:44">
      <c r="J90" s="15"/>
      <c r="K90" s="15"/>
      <c r="L90" s="15"/>
      <c r="M90" s="15"/>
      <c r="Q90" s="3"/>
      <c r="R90" s="3"/>
      <c r="S90" s="15"/>
      <c r="T90" s="3"/>
      <c r="U90" s="15"/>
      <c r="V90" s="15"/>
      <c r="W90" s="15"/>
      <c r="X90" s="15"/>
      <c r="Y90" s="51"/>
      <c r="Z90" s="12"/>
      <c r="AA90" s="15"/>
      <c r="AB90" s="15"/>
      <c r="AC90" s="15"/>
      <c r="AE90" s="15"/>
      <c r="AF90" s="51"/>
      <c r="AG90" s="15"/>
      <c r="AH90" s="3"/>
      <c r="AI90" s="3"/>
      <c r="AJ90" s="51"/>
      <c r="AK90" s="51"/>
      <c r="AL90" s="51"/>
      <c r="AM90" s="51"/>
      <c r="AN90" s="51"/>
      <c r="AO90" s="51"/>
      <c r="AP90" s="3"/>
      <c r="AQ90" s="3"/>
      <c r="AR90" s="25"/>
    </row>
    <row r="91" spans="10:44">
      <c r="J91" s="15"/>
      <c r="K91" s="15"/>
      <c r="L91" s="15"/>
      <c r="M91" s="15"/>
      <c r="Q91" s="3"/>
      <c r="R91" s="3"/>
      <c r="S91" s="15"/>
      <c r="T91" s="3"/>
      <c r="U91" s="15"/>
      <c r="V91" s="15"/>
      <c r="W91" s="15"/>
      <c r="X91" s="15"/>
      <c r="Y91" s="51"/>
      <c r="Z91" s="12"/>
      <c r="AA91" s="15"/>
      <c r="AB91" s="15"/>
      <c r="AC91" s="15"/>
      <c r="AE91" s="15"/>
      <c r="AF91" s="51"/>
      <c r="AG91" s="15"/>
      <c r="AH91" s="3"/>
      <c r="AI91" s="3"/>
      <c r="AJ91" s="51"/>
      <c r="AK91" s="51"/>
      <c r="AL91" s="51"/>
      <c r="AM91" s="51"/>
      <c r="AN91" s="51"/>
      <c r="AO91" s="51"/>
      <c r="AP91" s="3"/>
      <c r="AQ91" s="3"/>
      <c r="AR91" s="25"/>
    </row>
    <row r="92" spans="10:44">
      <c r="J92" s="15"/>
      <c r="K92" s="15"/>
      <c r="L92" s="15"/>
      <c r="M92" s="15"/>
      <c r="Q92" s="3"/>
      <c r="R92" s="3"/>
      <c r="S92" s="15"/>
      <c r="T92" s="3"/>
      <c r="U92" s="15"/>
      <c r="V92" s="15"/>
      <c r="W92" s="15"/>
      <c r="X92" s="15"/>
      <c r="Y92" s="51"/>
      <c r="Z92" s="12"/>
      <c r="AA92" s="15"/>
      <c r="AB92" s="15"/>
      <c r="AC92" s="15"/>
      <c r="AE92" s="15"/>
      <c r="AF92" s="51"/>
      <c r="AG92" s="15"/>
      <c r="AH92" s="3"/>
      <c r="AI92" s="3"/>
      <c r="AJ92" s="51"/>
      <c r="AK92" s="51"/>
      <c r="AL92" s="51"/>
      <c r="AM92" s="51"/>
      <c r="AN92" s="51"/>
      <c r="AO92" s="51"/>
      <c r="AP92" s="3"/>
      <c r="AQ92" s="3"/>
      <c r="AR92" s="25"/>
    </row>
    <row r="93" spans="10:44">
      <c r="J93" s="15"/>
      <c r="K93" s="15"/>
      <c r="L93" s="15"/>
      <c r="M93" s="15"/>
      <c r="Q93" s="3"/>
      <c r="R93" s="3"/>
      <c r="S93" s="15"/>
      <c r="T93" s="3"/>
      <c r="U93" s="15"/>
      <c r="V93" s="15"/>
      <c r="W93" s="15"/>
      <c r="X93" s="15"/>
      <c r="Y93" s="51"/>
      <c r="Z93" s="12"/>
      <c r="AA93" s="15"/>
      <c r="AB93" s="15"/>
      <c r="AC93" s="15"/>
      <c r="AE93" s="15"/>
      <c r="AF93" s="51"/>
      <c r="AG93" s="15"/>
      <c r="AH93" s="3"/>
      <c r="AI93" s="3"/>
      <c r="AJ93" s="51"/>
      <c r="AK93" s="51"/>
      <c r="AL93" s="51"/>
      <c r="AM93" s="51"/>
      <c r="AN93" s="51"/>
      <c r="AO93" s="51"/>
      <c r="AP93" s="3"/>
      <c r="AQ93" s="3"/>
      <c r="AR93" s="25"/>
    </row>
    <row r="94" spans="10:44">
      <c r="J94" s="15"/>
      <c r="K94" s="15"/>
      <c r="L94" s="15"/>
      <c r="M94" s="15"/>
      <c r="Q94" s="3"/>
      <c r="R94" s="3"/>
      <c r="S94" s="15"/>
      <c r="T94" s="3"/>
      <c r="U94" s="15"/>
      <c r="V94" s="15"/>
      <c r="W94" s="15"/>
      <c r="X94" s="15"/>
      <c r="Y94" s="51"/>
      <c r="Z94" s="12"/>
      <c r="AA94" s="15"/>
      <c r="AB94" s="15"/>
      <c r="AC94" s="15"/>
      <c r="AE94" s="15"/>
      <c r="AF94" s="51"/>
      <c r="AG94" s="15"/>
      <c r="AH94" s="3"/>
      <c r="AI94" s="3"/>
      <c r="AJ94" s="51"/>
      <c r="AK94" s="51"/>
      <c r="AL94" s="51"/>
      <c r="AM94" s="51"/>
      <c r="AN94" s="51"/>
      <c r="AO94" s="51"/>
      <c r="AP94" s="3"/>
      <c r="AQ94" s="3"/>
      <c r="AR94" s="25"/>
    </row>
    <row r="95" spans="10:44">
      <c r="J95" s="15"/>
      <c r="K95" s="15"/>
      <c r="L95" s="15"/>
      <c r="M95" s="15"/>
      <c r="Q95" s="3"/>
      <c r="R95" s="3"/>
      <c r="S95" s="15"/>
      <c r="T95" s="3"/>
      <c r="U95" s="15"/>
      <c r="V95" s="15"/>
      <c r="W95" s="15"/>
      <c r="X95" s="15"/>
      <c r="Y95" s="51"/>
      <c r="Z95" s="12"/>
      <c r="AA95" s="15"/>
      <c r="AB95" s="15"/>
      <c r="AC95" s="15"/>
      <c r="AE95" s="15"/>
      <c r="AF95" s="51"/>
      <c r="AG95" s="15"/>
      <c r="AH95" s="3"/>
      <c r="AI95" s="3"/>
      <c r="AJ95" s="51"/>
      <c r="AK95" s="51"/>
      <c r="AL95" s="51"/>
      <c r="AM95" s="51"/>
      <c r="AN95" s="51"/>
      <c r="AO95" s="51"/>
      <c r="AP95" s="3"/>
      <c r="AQ95" s="3"/>
      <c r="AR95" s="25"/>
    </row>
    <row r="96" spans="10:44">
      <c r="J96" s="15"/>
      <c r="K96" s="15"/>
      <c r="L96" s="15"/>
      <c r="M96" s="15"/>
      <c r="Q96" s="3"/>
      <c r="R96" s="3"/>
      <c r="S96" s="15"/>
      <c r="T96" s="3"/>
      <c r="U96" s="15"/>
      <c r="V96" s="15"/>
      <c r="W96" s="15"/>
      <c r="X96" s="15"/>
      <c r="Y96" s="51"/>
      <c r="Z96" s="12"/>
      <c r="AA96" s="15"/>
      <c r="AB96" s="15"/>
      <c r="AC96" s="15"/>
      <c r="AE96" s="15"/>
      <c r="AF96" s="51"/>
      <c r="AG96" s="15"/>
      <c r="AH96" s="3"/>
      <c r="AI96" s="3"/>
      <c r="AJ96" s="51"/>
      <c r="AK96" s="51"/>
      <c r="AL96" s="51"/>
      <c r="AM96" s="51"/>
      <c r="AN96" s="51"/>
      <c r="AO96" s="51"/>
      <c r="AP96" s="3"/>
      <c r="AQ96" s="3"/>
      <c r="AR96" s="25"/>
    </row>
    <row r="97" spans="10:44">
      <c r="J97" s="15"/>
      <c r="K97" s="15"/>
      <c r="L97" s="15"/>
      <c r="M97" s="15"/>
      <c r="Q97" s="3"/>
      <c r="R97" s="3"/>
      <c r="S97" s="15"/>
      <c r="T97" s="3"/>
      <c r="U97" s="15"/>
      <c r="V97" s="15"/>
      <c r="W97" s="15"/>
      <c r="X97" s="15"/>
      <c r="Y97" s="51"/>
      <c r="Z97" s="12"/>
      <c r="AA97" s="15"/>
      <c r="AB97" s="15"/>
      <c r="AC97" s="15"/>
      <c r="AE97" s="15"/>
      <c r="AF97" s="51"/>
      <c r="AG97" s="15"/>
      <c r="AH97" s="3"/>
      <c r="AI97" s="3"/>
      <c r="AJ97" s="51"/>
      <c r="AK97" s="51"/>
      <c r="AL97" s="51"/>
      <c r="AM97" s="51"/>
      <c r="AN97" s="51"/>
      <c r="AO97" s="51"/>
      <c r="AP97" s="3"/>
      <c r="AQ97" s="3"/>
      <c r="AR97" s="25"/>
    </row>
    <row r="98" spans="10:44">
      <c r="J98" s="15"/>
      <c r="K98" s="15"/>
      <c r="L98" s="15"/>
      <c r="M98" s="15"/>
      <c r="Q98" s="3"/>
      <c r="R98" s="3"/>
      <c r="S98" s="15"/>
      <c r="T98" s="3"/>
      <c r="U98" s="15"/>
      <c r="V98" s="15"/>
      <c r="W98" s="15"/>
      <c r="X98" s="15"/>
      <c r="Y98" s="51"/>
      <c r="Z98" s="12"/>
      <c r="AA98" s="15"/>
      <c r="AB98" s="15"/>
      <c r="AC98" s="15"/>
      <c r="AE98" s="15"/>
      <c r="AF98" s="51"/>
      <c r="AG98" s="15"/>
      <c r="AH98" s="3"/>
      <c r="AI98" s="3"/>
      <c r="AJ98" s="51"/>
      <c r="AK98" s="51"/>
      <c r="AL98" s="51"/>
      <c r="AM98" s="51"/>
      <c r="AN98" s="51"/>
      <c r="AO98" s="51"/>
      <c r="AP98" s="3"/>
      <c r="AQ98" s="3"/>
      <c r="AR98" s="25"/>
    </row>
    <row r="99" spans="10:44">
      <c r="J99" s="15"/>
      <c r="K99" s="15"/>
      <c r="L99" s="15"/>
      <c r="M99" s="15"/>
      <c r="Q99" s="3"/>
      <c r="R99" s="3"/>
      <c r="S99" s="15"/>
      <c r="T99" s="3"/>
      <c r="U99" s="15"/>
      <c r="V99" s="15"/>
      <c r="W99" s="15"/>
      <c r="X99" s="15"/>
      <c r="Y99" s="51"/>
      <c r="Z99" s="12"/>
      <c r="AA99" s="15"/>
      <c r="AB99" s="15"/>
      <c r="AC99" s="15"/>
      <c r="AE99" s="15"/>
      <c r="AF99" s="51"/>
      <c r="AG99" s="15"/>
      <c r="AH99" s="3"/>
      <c r="AI99" s="3"/>
      <c r="AJ99" s="51"/>
      <c r="AK99" s="51"/>
      <c r="AL99" s="51"/>
      <c r="AM99" s="51"/>
      <c r="AN99" s="51"/>
      <c r="AO99" s="51"/>
      <c r="AP99" s="3"/>
      <c r="AQ99" s="3"/>
      <c r="AR99" s="25"/>
    </row>
    <row r="100" spans="10:44">
      <c r="J100" s="15"/>
      <c r="K100" s="15"/>
      <c r="L100" s="15"/>
      <c r="M100" s="15"/>
      <c r="Q100" s="3"/>
      <c r="R100" s="3"/>
      <c r="S100" s="15"/>
      <c r="T100" s="3"/>
      <c r="U100" s="15"/>
      <c r="V100" s="15"/>
      <c r="W100" s="15"/>
      <c r="X100" s="15"/>
      <c r="Y100" s="51"/>
      <c r="Z100" s="12"/>
      <c r="AA100" s="15"/>
      <c r="AB100" s="15"/>
      <c r="AC100" s="15"/>
      <c r="AE100" s="15"/>
      <c r="AF100" s="51"/>
      <c r="AG100" s="15"/>
      <c r="AH100" s="3"/>
      <c r="AI100" s="3"/>
      <c r="AJ100" s="51"/>
      <c r="AK100" s="51"/>
      <c r="AL100" s="51"/>
      <c r="AM100" s="51"/>
      <c r="AN100" s="51"/>
      <c r="AO100" s="51"/>
      <c r="AP100" s="3"/>
      <c r="AQ100" s="3"/>
      <c r="AR100" s="25"/>
    </row>
    <row r="101" spans="10:44">
      <c r="J101" s="15"/>
      <c r="K101" s="15"/>
      <c r="L101" s="15"/>
      <c r="M101" s="15"/>
      <c r="Q101" s="3"/>
      <c r="R101" s="3"/>
      <c r="S101" s="15"/>
      <c r="T101" s="3"/>
      <c r="U101" s="15"/>
      <c r="V101" s="15"/>
      <c r="W101" s="15"/>
      <c r="X101" s="15"/>
      <c r="Y101" s="51"/>
      <c r="Z101" s="12"/>
      <c r="AA101" s="15"/>
      <c r="AB101" s="15"/>
      <c r="AC101" s="15"/>
      <c r="AE101" s="15"/>
      <c r="AF101" s="51"/>
      <c r="AG101" s="15"/>
      <c r="AH101" s="3"/>
      <c r="AI101" s="3"/>
      <c r="AJ101" s="51"/>
      <c r="AK101" s="51"/>
      <c r="AL101" s="51"/>
      <c r="AM101" s="51"/>
      <c r="AN101" s="51"/>
      <c r="AO101" s="51"/>
      <c r="AP101" s="3"/>
      <c r="AQ101" s="3"/>
      <c r="AR101" s="25"/>
    </row>
    <row r="102" spans="10:44">
      <c r="J102" s="15"/>
      <c r="K102" s="15"/>
      <c r="L102" s="15"/>
      <c r="M102" s="15"/>
      <c r="Q102" s="3"/>
      <c r="R102" s="3"/>
      <c r="S102" s="15"/>
      <c r="T102" s="3"/>
      <c r="U102" s="15"/>
      <c r="V102" s="15"/>
      <c r="W102" s="15"/>
      <c r="X102" s="15"/>
      <c r="Y102" s="51"/>
      <c r="Z102" s="12"/>
      <c r="AA102" s="15"/>
      <c r="AB102" s="15"/>
      <c r="AC102" s="15"/>
      <c r="AE102" s="15"/>
      <c r="AF102" s="51"/>
      <c r="AG102" s="15"/>
      <c r="AH102" s="3"/>
      <c r="AI102" s="3"/>
      <c r="AJ102" s="51"/>
      <c r="AK102" s="51"/>
      <c r="AL102" s="51"/>
      <c r="AM102" s="51"/>
      <c r="AN102" s="51"/>
      <c r="AO102" s="51"/>
      <c r="AP102" s="3"/>
      <c r="AQ102" s="3"/>
      <c r="AR102" s="25"/>
    </row>
    <row r="103" spans="10:44">
      <c r="J103" s="15"/>
      <c r="K103" s="15"/>
      <c r="L103" s="15"/>
      <c r="M103" s="15"/>
      <c r="Q103" s="3"/>
      <c r="R103" s="3"/>
      <c r="S103" s="15"/>
      <c r="T103" s="3"/>
      <c r="U103" s="15"/>
      <c r="V103" s="15"/>
      <c r="W103" s="15"/>
      <c r="X103" s="15"/>
      <c r="Y103" s="51"/>
      <c r="Z103" s="12"/>
      <c r="AA103" s="15"/>
      <c r="AB103" s="15"/>
      <c r="AC103" s="15"/>
      <c r="AE103" s="15"/>
      <c r="AF103" s="51"/>
      <c r="AG103" s="15"/>
      <c r="AH103" s="3"/>
      <c r="AI103" s="3"/>
      <c r="AJ103" s="51"/>
      <c r="AK103" s="51"/>
      <c r="AL103" s="51"/>
      <c r="AM103" s="51"/>
      <c r="AN103" s="51"/>
      <c r="AO103" s="51"/>
      <c r="AP103" s="3"/>
      <c r="AQ103" s="3"/>
      <c r="AR103" s="25"/>
    </row>
    <row r="104" spans="10:44">
      <c r="J104" s="15"/>
      <c r="K104" s="15"/>
      <c r="L104" s="15"/>
      <c r="M104" s="15"/>
      <c r="Q104" s="3"/>
      <c r="R104" s="3"/>
      <c r="S104" s="15"/>
      <c r="T104" s="3"/>
      <c r="U104" s="15"/>
      <c r="V104" s="15"/>
      <c r="W104" s="15"/>
      <c r="X104" s="15"/>
      <c r="Y104" s="51"/>
      <c r="Z104" s="12"/>
      <c r="AA104" s="15"/>
      <c r="AB104" s="15"/>
      <c r="AC104" s="15"/>
      <c r="AE104" s="15"/>
      <c r="AF104" s="51"/>
      <c r="AG104" s="15"/>
      <c r="AH104" s="3"/>
      <c r="AI104" s="3"/>
      <c r="AJ104" s="51"/>
      <c r="AK104" s="51"/>
      <c r="AL104" s="51"/>
      <c r="AM104" s="51"/>
      <c r="AN104" s="51"/>
      <c r="AO104" s="51"/>
      <c r="AP104" s="3"/>
      <c r="AQ104" s="3"/>
      <c r="AR104" s="25"/>
    </row>
    <row r="105" spans="10:44">
      <c r="J105" s="15"/>
      <c r="K105" s="15"/>
      <c r="L105" s="15"/>
      <c r="M105" s="15"/>
      <c r="Q105" s="3"/>
      <c r="R105" s="3"/>
      <c r="S105" s="15"/>
      <c r="T105" s="3"/>
      <c r="U105" s="15"/>
      <c r="V105" s="15"/>
      <c r="W105" s="15"/>
      <c r="X105" s="15"/>
      <c r="Y105" s="51"/>
      <c r="Z105" s="12"/>
      <c r="AA105" s="15"/>
      <c r="AB105" s="15"/>
      <c r="AC105" s="15"/>
      <c r="AE105" s="15"/>
      <c r="AF105" s="51"/>
      <c r="AG105" s="15"/>
      <c r="AH105" s="3"/>
      <c r="AI105" s="3"/>
      <c r="AJ105" s="51"/>
      <c r="AK105" s="51"/>
      <c r="AL105" s="51"/>
      <c r="AM105" s="51"/>
      <c r="AN105" s="51"/>
      <c r="AO105" s="51"/>
      <c r="AP105" s="3"/>
      <c r="AQ105" s="3"/>
      <c r="AR105" s="25"/>
    </row>
    <row r="106" spans="10:44">
      <c r="J106" s="15"/>
      <c r="K106" s="15"/>
      <c r="L106" s="15"/>
      <c r="M106" s="15"/>
      <c r="Q106" s="3"/>
      <c r="R106" s="3"/>
      <c r="S106" s="15"/>
      <c r="T106" s="3"/>
      <c r="U106" s="15"/>
      <c r="V106" s="15"/>
      <c r="W106" s="15"/>
      <c r="X106" s="15"/>
      <c r="Y106" s="51"/>
      <c r="Z106" s="12"/>
      <c r="AA106" s="15"/>
      <c r="AB106" s="15"/>
      <c r="AC106" s="15"/>
      <c r="AE106" s="15"/>
      <c r="AF106" s="51"/>
      <c r="AG106" s="15"/>
      <c r="AH106" s="3"/>
      <c r="AI106" s="3"/>
      <c r="AJ106" s="51"/>
      <c r="AK106" s="51"/>
      <c r="AL106" s="51"/>
      <c r="AM106" s="51"/>
      <c r="AN106" s="51"/>
      <c r="AO106" s="51"/>
      <c r="AP106" s="3"/>
      <c r="AQ106" s="3"/>
      <c r="AR106" s="25"/>
    </row>
    <row r="107" spans="10:44">
      <c r="J107" s="15"/>
      <c r="K107" s="15"/>
      <c r="L107" s="15"/>
      <c r="M107" s="15"/>
      <c r="Q107" s="3"/>
      <c r="R107" s="3"/>
      <c r="S107" s="15"/>
      <c r="T107" s="3"/>
      <c r="U107" s="15"/>
      <c r="V107" s="15"/>
      <c r="W107" s="15"/>
      <c r="X107" s="15"/>
      <c r="Y107" s="51"/>
      <c r="Z107" s="12"/>
      <c r="AA107" s="15"/>
      <c r="AB107" s="15"/>
      <c r="AC107" s="15"/>
      <c r="AE107" s="15"/>
      <c r="AF107" s="51"/>
      <c r="AG107" s="15"/>
      <c r="AH107" s="3"/>
      <c r="AI107" s="3"/>
      <c r="AJ107" s="51"/>
      <c r="AK107" s="51"/>
      <c r="AL107" s="51"/>
      <c r="AM107" s="51"/>
      <c r="AN107" s="51"/>
      <c r="AO107" s="51"/>
      <c r="AP107" s="3"/>
      <c r="AQ107" s="3"/>
      <c r="AR107" s="25"/>
    </row>
    <row r="108" spans="10:44">
      <c r="J108" s="15"/>
      <c r="K108" s="15"/>
      <c r="L108" s="15"/>
      <c r="M108" s="15"/>
      <c r="Q108" s="3"/>
      <c r="R108" s="3"/>
      <c r="S108" s="15"/>
      <c r="T108" s="3"/>
      <c r="U108" s="15"/>
      <c r="V108" s="15"/>
      <c r="W108" s="15"/>
      <c r="X108" s="15"/>
      <c r="Y108" s="51"/>
      <c r="Z108" s="12"/>
      <c r="AA108" s="15"/>
      <c r="AB108" s="15"/>
      <c r="AC108" s="15"/>
      <c r="AE108" s="15"/>
      <c r="AF108" s="51"/>
      <c r="AG108" s="15"/>
      <c r="AH108" s="3"/>
      <c r="AI108" s="3"/>
      <c r="AJ108" s="51"/>
      <c r="AK108" s="51"/>
      <c r="AL108" s="51"/>
      <c r="AM108" s="51"/>
      <c r="AN108" s="51"/>
      <c r="AO108" s="51"/>
      <c r="AP108" s="3"/>
      <c r="AQ108" s="3"/>
      <c r="AR108" s="25"/>
    </row>
    <row r="109" spans="10:44">
      <c r="J109" s="15"/>
      <c r="K109" s="15"/>
      <c r="L109" s="15"/>
      <c r="M109" s="15"/>
      <c r="Q109" s="3"/>
      <c r="R109" s="3"/>
      <c r="S109" s="15"/>
      <c r="T109" s="3"/>
      <c r="U109" s="15"/>
      <c r="V109" s="15"/>
      <c r="W109" s="15"/>
      <c r="X109" s="15"/>
      <c r="Y109" s="51"/>
      <c r="Z109" s="12"/>
      <c r="AA109" s="15"/>
      <c r="AB109" s="15"/>
      <c r="AC109" s="15"/>
      <c r="AE109" s="15"/>
      <c r="AF109" s="51"/>
      <c r="AG109" s="15"/>
      <c r="AH109" s="3"/>
      <c r="AI109" s="3"/>
      <c r="AJ109" s="51"/>
      <c r="AK109" s="51"/>
      <c r="AL109" s="51"/>
      <c r="AM109" s="51"/>
      <c r="AN109" s="51"/>
      <c r="AO109" s="51"/>
      <c r="AP109" s="3"/>
      <c r="AQ109" s="3"/>
      <c r="AR109" s="25"/>
    </row>
    <row r="110" spans="10:44">
      <c r="J110" s="15"/>
      <c r="K110" s="15"/>
      <c r="L110" s="15"/>
      <c r="M110" s="15"/>
      <c r="Q110" s="3"/>
      <c r="R110" s="3"/>
      <c r="S110" s="15"/>
      <c r="T110" s="3"/>
      <c r="U110" s="15"/>
      <c r="V110" s="15"/>
      <c r="W110" s="15"/>
      <c r="X110" s="15"/>
      <c r="Y110" s="51"/>
      <c r="Z110" s="12"/>
      <c r="AA110" s="15"/>
      <c r="AB110" s="15"/>
      <c r="AC110" s="15"/>
      <c r="AE110" s="15"/>
      <c r="AF110" s="51"/>
      <c r="AG110" s="15"/>
      <c r="AH110" s="3"/>
      <c r="AI110" s="3"/>
      <c r="AJ110" s="51"/>
      <c r="AK110" s="51"/>
      <c r="AL110" s="51"/>
      <c r="AM110" s="51"/>
      <c r="AN110" s="51"/>
      <c r="AO110" s="51"/>
      <c r="AP110" s="3"/>
      <c r="AQ110" s="3"/>
      <c r="AR110" s="25"/>
    </row>
    <row r="111" spans="10:44">
      <c r="J111" s="15"/>
      <c r="K111" s="15"/>
      <c r="L111" s="15"/>
      <c r="M111" s="15"/>
      <c r="Q111" s="3"/>
      <c r="R111" s="3"/>
      <c r="S111" s="15"/>
      <c r="T111" s="3"/>
      <c r="U111" s="15"/>
      <c r="V111" s="15"/>
      <c r="W111" s="15"/>
      <c r="X111" s="15"/>
      <c r="Y111" s="51"/>
      <c r="Z111" s="12"/>
      <c r="AA111" s="15"/>
      <c r="AB111" s="15"/>
      <c r="AC111" s="15"/>
      <c r="AE111" s="15"/>
      <c r="AF111" s="51"/>
      <c r="AG111" s="15"/>
      <c r="AH111" s="3"/>
      <c r="AI111" s="3"/>
      <c r="AJ111" s="51"/>
      <c r="AK111" s="51"/>
      <c r="AL111" s="51"/>
      <c r="AM111" s="51"/>
      <c r="AN111" s="51"/>
      <c r="AO111" s="51"/>
      <c r="AP111" s="3"/>
      <c r="AQ111" s="3"/>
      <c r="AR111" s="25"/>
    </row>
    <row r="112" spans="10:44">
      <c r="J112" s="15"/>
      <c r="K112" s="15"/>
      <c r="L112" s="15"/>
      <c r="M112" s="15"/>
      <c r="Q112" s="3"/>
      <c r="R112" s="3"/>
      <c r="S112" s="15"/>
      <c r="T112" s="3"/>
      <c r="U112" s="15"/>
      <c r="V112" s="15"/>
      <c r="W112" s="15"/>
      <c r="X112" s="15"/>
      <c r="Y112" s="51"/>
      <c r="Z112" s="12"/>
      <c r="AA112" s="15"/>
      <c r="AB112" s="15"/>
      <c r="AC112" s="15"/>
      <c r="AE112" s="15"/>
      <c r="AF112" s="51"/>
      <c r="AG112" s="15"/>
      <c r="AH112" s="3"/>
      <c r="AI112" s="3"/>
      <c r="AJ112" s="51"/>
      <c r="AK112" s="51"/>
      <c r="AL112" s="51"/>
      <c r="AM112" s="51"/>
      <c r="AN112" s="51"/>
      <c r="AO112" s="51"/>
      <c r="AP112" s="3"/>
      <c r="AQ112" s="3"/>
      <c r="AR112" s="25"/>
    </row>
    <row r="113" spans="10:44">
      <c r="J113" s="15"/>
      <c r="K113" s="15"/>
      <c r="L113" s="15"/>
      <c r="M113" s="15"/>
      <c r="Q113" s="3"/>
      <c r="R113" s="3"/>
      <c r="S113" s="15"/>
      <c r="T113" s="3"/>
      <c r="U113" s="15"/>
      <c r="V113" s="15"/>
      <c r="W113" s="15"/>
      <c r="X113" s="15"/>
      <c r="Y113" s="51"/>
      <c r="Z113" s="12"/>
      <c r="AA113" s="15"/>
      <c r="AB113" s="15"/>
      <c r="AC113" s="15"/>
      <c r="AE113" s="15"/>
      <c r="AF113" s="51"/>
      <c r="AG113" s="15"/>
      <c r="AH113" s="3"/>
      <c r="AI113" s="3"/>
      <c r="AJ113" s="51"/>
      <c r="AK113" s="51"/>
      <c r="AL113" s="51"/>
      <c r="AM113" s="51"/>
      <c r="AN113" s="51"/>
      <c r="AO113" s="51"/>
      <c r="AP113" s="3"/>
      <c r="AQ113" s="3"/>
      <c r="AR113" s="25"/>
    </row>
    <row r="114" spans="10:44">
      <c r="J114" s="15"/>
      <c r="K114" s="15"/>
      <c r="L114" s="15"/>
      <c r="M114" s="15"/>
      <c r="Q114" s="3"/>
      <c r="R114" s="3"/>
      <c r="S114" s="15"/>
      <c r="T114" s="3"/>
      <c r="U114" s="15"/>
      <c r="V114" s="15"/>
      <c r="W114" s="15"/>
      <c r="X114" s="15"/>
      <c r="Y114" s="51"/>
      <c r="Z114" s="12"/>
      <c r="AA114" s="15"/>
      <c r="AB114" s="15"/>
      <c r="AC114" s="15"/>
      <c r="AE114" s="15"/>
      <c r="AF114" s="51"/>
      <c r="AG114" s="15"/>
      <c r="AH114" s="3"/>
      <c r="AI114" s="3"/>
      <c r="AJ114" s="51"/>
      <c r="AK114" s="51"/>
      <c r="AL114" s="51"/>
      <c r="AM114" s="51"/>
      <c r="AN114" s="51"/>
      <c r="AO114" s="51"/>
      <c r="AP114" s="3"/>
      <c r="AQ114" s="3"/>
      <c r="AR114" s="25"/>
    </row>
    <row r="115" spans="10:44">
      <c r="J115" s="15"/>
      <c r="K115" s="15"/>
      <c r="L115" s="15"/>
      <c r="M115" s="15"/>
      <c r="Q115" s="3"/>
      <c r="R115" s="3"/>
      <c r="S115" s="15"/>
      <c r="T115" s="3"/>
      <c r="U115" s="15"/>
      <c r="V115" s="15"/>
      <c r="W115" s="15"/>
      <c r="X115" s="15"/>
      <c r="Y115" s="51"/>
      <c r="Z115" s="12"/>
      <c r="AA115" s="15"/>
      <c r="AB115" s="15"/>
      <c r="AC115" s="15"/>
      <c r="AE115" s="15"/>
      <c r="AF115" s="51"/>
      <c r="AG115" s="15"/>
      <c r="AH115" s="3"/>
      <c r="AI115" s="3"/>
      <c r="AJ115" s="51"/>
      <c r="AK115" s="51"/>
      <c r="AL115" s="51"/>
      <c r="AM115" s="51"/>
      <c r="AN115" s="51"/>
      <c r="AO115" s="51"/>
      <c r="AP115" s="3"/>
      <c r="AQ115" s="3"/>
      <c r="AR115" s="25"/>
    </row>
    <row r="116" spans="10:44">
      <c r="J116" s="15"/>
      <c r="K116" s="15"/>
      <c r="L116" s="15"/>
      <c r="M116" s="15"/>
      <c r="Q116" s="3"/>
      <c r="R116" s="3"/>
      <c r="S116" s="15"/>
      <c r="T116" s="3"/>
      <c r="U116" s="15"/>
      <c r="V116" s="15"/>
      <c r="W116" s="15"/>
      <c r="X116" s="15"/>
      <c r="Y116" s="51"/>
      <c r="Z116" s="12"/>
      <c r="AA116" s="15"/>
      <c r="AB116" s="15"/>
      <c r="AC116" s="15"/>
      <c r="AE116" s="15"/>
      <c r="AF116" s="51"/>
      <c r="AG116" s="15"/>
      <c r="AH116" s="3"/>
      <c r="AI116" s="3"/>
      <c r="AJ116" s="51"/>
      <c r="AK116" s="51"/>
      <c r="AL116" s="51"/>
      <c r="AM116" s="51"/>
      <c r="AN116" s="51"/>
      <c r="AO116" s="51"/>
      <c r="AP116" s="3"/>
      <c r="AQ116" s="3"/>
      <c r="AR116" s="25"/>
    </row>
    <row r="117" spans="10:44">
      <c r="J117" s="15"/>
      <c r="K117" s="15"/>
      <c r="L117" s="15"/>
      <c r="M117" s="15"/>
      <c r="Q117" s="3"/>
      <c r="R117" s="3"/>
      <c r="S117" s="15"/>
      <c r="T117" s="3"/>
      <c r="U117" s="15"/>
      <c r="V117" s="15"/>
      <c r="W117" s="15"/>
      <c r="X117" s="15"/>
      <c r="Y117" s="51"/>
      <c r="Z117" s="12"/>
      <c r="AA117" s="15"/>
      <c r="AB117" s="15"/>
      <c r="AC117" s="15"/>
      <c r="AE117" s="15"/>
      <c r="AF117" s="51"/>
      <c r="AG117" s="15"/>
      <c r="AH117" s="3"/>
      <c r="AI117" s="3"/>
      <c r="AJ117" s="51"/>
      <c r="AK117" s="51"/>
      <c r="AL117" s="51"/>
      <c r="AM117" s="51"/>
      <c r="AN117" s="51"/>
      <c r="AO117" s="51"/>
      <c r="AP117" s="3"/>
      <c r="AQ117" s="3"/>
      <c r="AR117" s="25"/>
    </row>
    <row r="118" spans="10:44">
      <c r="J118" s="15"/>
      <c r="K118" s="15"/>
      <c r="L118" s="15"/>
      <c r="M118" s="15"/>
      <c r="Q118" s="3"/>
      <c r="R118" s="3"/>
      <c r="S118" s="15"/>
      <c r="T118" s="3"/>
      <c r="U118" s="15"/>
      <c r="V118" s="15"/>
      <c r="W118" s="15"/>
      <c r="X118" s="15"/>
      <c r="Y118" s="51"/>
      <c r="Z118" s="12"/>
      <c r="AA118" s="15"/>
      <c r="AB118" s="15"/>
      <c r="AC118" s="15"/>
      <c r="AE118" s="15"/>
      <c r="AF118" s="51"/>
      <c r="AG118" s="15"/>
      <c r="AH118" s="3"/>
      <c r="AI118" s="3"/>
      <c r="AJ118" s="51"/>
      <c r="AK118" s="51"/>
      <c r="AL118" s="51"/>
      <c r="AM118" s="51"/>
      <c r="AN118" s="51"/>
      <c r="AO118" s="51"/>
      <c r="AP118" s="3"/>
      <c r="AQ118" s="3"/>
      <c r="AR118" s="25"/>
    </row>
    <row r="119" spans="10:44">
      <c r="J119" s="15"/>
      <c r="K119" s="15"/>
      <c r="L119" s="15"/>
      <c r="M119" s="15"/>
      <c r="Q119" s="3"/>
      <c r="R119" s="3"/>
      <c r="S119" s="15"/>
      <c r="T119" s="3"/>
      <c r="U119" s="15"/>
      <c r="V119" s="15"/>
      <c r="W119" s="15"/>
      <c r="X119" s="15"/>
      <c r="Y119" s="51"/>
      <c r="Z119" s="12"/>
      <c r="AA119" s="15"/>
      <c r="AB119" s="15"/>
      <c r="AC119" s="15"/>
      <c r="AE119" s="15"/>
      <c r="AF119" s="51"/>
      <c r="AG119" s="15"/>
      <c r="AH119" s="3"/>
      <c r="AI119" s="3"/>
      <c r="AJ119" s="51"/>
      <c r="AK119" s="51"/>
      <c r="AL119" s="51"/>
      <c r="AM119" s="51"/>
      <c r="AN119" s="51"/>
      <c r="AO119" s="51"/>
      <c r="AP119" s="3"/>
      <c r="AQ119" s="3"/>
      <c r="AR119" s="25"/>
    </row>
    <row r="120" spans="10:44">
      <c r="J120" s="15"/>
      <c r="K120" s="15"/>
      <c r="L120" s="15"/>
      <c r="M120" s="15"/>
      <c r="Q120" s="3"/>
      <c r="R120" s="3"/>
      <c r="S120" s="15"/>
      <c r="T120" s="3"/>
      <c r="U120" s="15"/>
      <c r="V120" s="15"/>
      <c r="W120" s="15"/>
      <c r="X120" s="15"/>
      <c r="Y120" s="51"/>
      <c r="Z120" s="12"/>
      <c r="AA120" s="15"/>
      <c r="AB120" s="15"/>
      <c r="AC120" s="15"/>
      <c r="AE120" s="15"/>
      <c r="AF120" s="51"/>
      <c r="AG120" s="15"/>
      <c r="AH120" s="3"/>
      <c r="AI120" s="3"/>
      <c r="AJ120" s="51"/>
      <c r="AK120" s="51"/>
      <c r="AL120" s="51"/>
      <c r="AM120" s="51"/>
      <c r="AN120" s="51"/>
      <c r="AO120" s="51"/>
      <c r="AP120" s="3"/>
      <c r="AQ120" s="3"/>
      <c r="AR120" s="25"/>
    </row>
    <row r="121" spans="10:44">
      <c r="J121" s="15"/>
      <c r="K121" s="15"/>
      <c r="L121" s="15"/>
      <c r="M121" s="15"/>
      <c r="Q121" s="3"/>
      <c r="R121" s="3"/>
      <c r="S121" s="15"/>
      <c r="T121" s="3"/>
      <c r="U121" s="15"/>
      <c r="V121" s="15"/>
      <c r="W121" s="15"/>
      <c r="X121" s="15"/>
      <c r="Y121" s="51"/>
      <c r="Z121" s="12"/>
      <c r="AA121" s="15"/>
      <c r="AB121" s="15"/>
      <c r="AC121" s="15"/>
      <c r="AE121" s="15"/>
      <c r="AF121" s="51"/>
      <c r="AG121" s="15"/>
      <c r="AH121" s="3"/>
      <c r="AI121" s="3"/>
      <c r="AJ121" s="51"/>
      <c r="AK121" s="51"/>
      <c r="AL121" s="51"/>
      <c r="AM121" s="51"/>
      <c r="AN121" s="51"/>
      <c r="AO121" s="51"/>
      <c r="AP121" s="3"/>
      <c r="AQ121" s="3"/>
      <c r="AR121" s="25"/>
    </row>
    <row r="122" spans="10:44">
      <c r="J122" s="15"/>
      <c r="K122" s="15"/>
      <c r="L122" s="15"/>
      <c r="M122" s="15"/>
      <c r="Q122" s="3"/>
      <c r="R122" s="3"/>
      <c r="S122" s="15"/>
      <c r="T122" s="3"/>
      <c r="U122" s="15"/>
      <c r="V122" s="15"/>
      <c r="W122" s="15"/>
      <c r="X122" s="15"/>
      <c r="Y122" s="51"/>
      <c r="Z122" s="12"/>
      <c r="AA122" s="15"/>
      <c r="AB122" s="15"/>
      <c r="AC122" s="15"/>
      <c r="AE122" s="15"/>
      <c r="AF122" s="51"/>
      <c r="AG122" s="15"/>
      <c r="AH122" s="3"/>
      <c r="AI122" s="3"/>
      <c r="AJ122" s="51"/>
      <c r="AK122" s="51"/>
      <c r="AL122" s="51"/>
      <c r="AM122" s="51"/>
      <c r="AN122" s="51"/>
      <c r="AO122" s="51"/>
      <c r="AP122" s="3"/>
      <c r="AQ122" s="3"/>
      <c r="AR122" s="25"/>
    </row>
    <row r="123" spans="10:44">
      <c r="J123" s="15"/>
      <c r="K123" s="15"/>
      <c r="L123" s="15"/>
      <c r="M123" s="15"/>
      <c r="Q123" s="3"/>
      <c r="R123" s="3"/>
      <c r="S123" s="15"/>
      <c r="T123" s="3"/>
      <c r="U123" s="15"/>
      <c r="V123" s="15"/>
      <c r="W123" s="15"/>
      <c r="X123" s="15"/>
      <c r="Y123" s="51"/>
      <c r="Z123" s="12"/>
      <c r="AA123" s="15"/>
      <c r="AB123" s="15"/>
      <c r="AC123" s="15"/>
      <c r="AE123" s="15"/>
      <c r="AF123" s="51"/>
      <c r="AG123" s="15"/>
      <c r="AH123" s="3"/>
      <c r="AI123" s="3"/>
      <c r="AJ123" s="51"/>
      <c r="AK123" s="51"/>
      <c r="AL123" s="51"/>
      <c r="AM123" s="51"/>
      <c r="AN123" s="51"/>
      <c r="AO123" s="51"/>
      <c r="AP123" s="3"/>
      <c r="AQ123" s="3"/>
      <c r="AR123" s="25"/>
    </row>
    <row r="124" spans="10:44">
      <c r="J124" s="15"/>
      <c r="K124" s="15"/>
      <c r="L124" s="15"/>
      <c r="M124" s="15"/>
      <c r="P124" s="97"/>
      <c r="Q124" s="3"/>
      <c r="R124" s="3"/>
      <c r="S124" s="15"/>
      <c r="T124" s="3"/>
      <c r="U124" s="15"/>
      <c r="V124" s="15"/>
      <c r="W124" s="15"/>
      <c r="X124" s="15"/>
      <c r="Y124" s="51"/>
      <c r="Z124" s="12"/>
      <c r="AA124" s="15"/>
      <c r="AB124" s="15"/>
      <c r="AC124" s="15"/>
      <c r="AE124" s="15"/>
      <c r="AF124" s="51"/>
      <c r="AG124" s="15"/>
      <c r="AH124" s="3"/>
      <c r="AI124" s="3"/>
      <c r="AJ124" s="51"/>
      <c r="AK124" s="51"/>
      <c r="AL124" s="51"/>
      <c r="AM124" s="51"/>
      <c r="AN124" s="51"/>
      <c r="AO124" s="51"/>
      <c r="AP124" s="3"/>
      <c r="AQ124" s="3"/>
      <c r="AR124" s="25"/>
    </row>
    <row r="125" spans="10:44">
      <c r="J125" s="15"/>
      <c r="K125" s="15"/>
      <c r="L125" s="15"/>
      <c r="M125" s="15"/>
      <c r="P125" s="97"/>
      <c r="Q125" s="3"/>
      <c r="R125" s="3"/>
      <c r="S125" s="15"/>
      <c r="T125" s="3"/>
      <c r="U125" s="15"/>
      <c r="V125" s="15"/>
      <c r="W125" s="15"/>
      <c r="X125" s="15"/>
      <c r="Y125" s="51"/>
      <c r="Z125" s="12"/>
      <c r="AA125" s="15"/>
      <c r="AB125" s="15"/>
      <c r="AC125" s="15"/>
      <c r="AE125" s="15"/>
      <c r="AF125" s="51"/>
      <c r="AG125" s="15"/>
      <c r="AH125" s="3"/>
      <c r="AI125" s="3"/>
      <c r="AJ125" s="51"/>
      <c r="AK125" s="51"/>
      <c r="AL125" s="51"/>
      <c r="AM125" s="51"/>
      <c r="AN125" s="51"/>
      <c r="AO125" s="51"/>
      <c r="AP125" s="3"/>
      <c r="AQ125" s="3"/>
      <c r="AR125" s="25"/>
    </row>
    <row r="126" spans="10:44">
      <c r="J126" s="15"/>
      <c r="K126" s="15"/>
      <c r="L126" s="15"/>
      <c r="M126" s="15"/>
      <c r="P126" s="97"/>
      <c r="Q126" s="3"/>
      <c r="R126" s="3"/>
      <c r="S126" s="15"/>
      <c r="T126" s="3"/>
      <c r="U126" s="15"/>
      <c r="V126" s="15"/>
      <c r="W126" s="15"/>
      <c r="X126" s="15"/>
      <c r="Y126" s="51"/>
      <c r="Z126" s="12"/>
      <c r="AA126" s="15"/>
      <c r="AB126" s="15"/>
      <c r="AC126" s="15"/>
      <c r="AE126" s="15"/>
      <c r="AF126" s="51"/>
      <c r="AG126" s="15"/>
      <c r="AH126" s="3"/>
      <c r="AI126" s="3"/>
      <c r="AJ126" s="51"/>
      <c r="AK126" s="51"/>
      <c r="AL126" s="51"/>
      <c r="AM126" s="51"/>
      <c r="AN126" s="51"/>
      <c r="AO126" s="51"/>
      <c r="AP126" s="3"/>
      <c r="AQ126" s="3"/>
      <c r="AR126" s="25"/>
    </row>
    <row r="127" spans="10:44">
      <c r="J127" s="15"/>
      <c r="K127" s="15"/>
      <c r="L127" s="15"/>
      <c r="M127" s="15"/>
      <c r="P127" s="97"/>
      <c r="Q127" s="3"/>
      <c r="R127" s="3"/>
      <c r="S127" s="15"/>
      <c r="T127" s="3"/>
      <c r="U127" s="15"/>
      <c r="V127" s="15"/>
      <c r="W127" s="15"/>
      <c r="X127" s="15"/>
      <c r="Y127" s="51"/>
      <c r="Z127" s="12"/>
      <c r="AA127" s="15"/>
      <c r="AB127" s="15"/>
      <c r="AC127" s="15"/>
      <c r="AE127" s="15"/>
      <c r="AF127" s="51"/>
      <c r="AG127" s="15"/>
      <c r="AH127" s="3"/>
      <c r="AI127" s="3"/>
      <c r="AJ127" s="51"/>
      <c r="AK127" s="51"/>
      <c r="AL127" s="51"/>
      <c r="AM127" s="51"/>
      <c r="AN127" s="51"/>
      <c r="AO127" s="51"/>
      <c r="AP127" s="3"/>
      <c r="AQ127" s="3"/>
      <c r="AR127" s="25"/>
    </row>
    <row r="128" spans="10:44">
      <c r="J128" s="15"/>
      <c r="K128" s="15"/>
      <c r="L128" s="15"/>
      <c r="M128" s="15"/>
      <c r="N128" s="19"/>
      <c r="O128" s="25"/>
      <c r="P128" s="97"/>
      <c r="Q128" s="3"/>
      <c r="R128" s="3"/>
      <c r="S128" s="15"/>
      <c r="T128" s="3"/>
      <c r="U128" s="15"/>
      <c r="V128" s="15"/>
      <c r="W128" s="15"/>
      <c r="X128" s="15"/>
      <c r="Y128" s="51"/>
      <c r="Z128" s="12"/>
      <c r="AA128" s="15"/>
      <c r="AB128" s="15"/>
      <c r="AC128" s="15"/>
      <c r="AE128" s="15"/>
      <c r="AF128" s="51"/>
      <c r="AG128" s="15"/>
      <c r="AH128" s="3"/>
      <c r="AI128" s="3"/>
      <c r="AJ128" s="51"/>
      <c r="AK128" s="51"/>
      <c r="AL128" s="51"/>
      <c r="AM128" s="51"/>
      <c r="AN128" s="51"/>
      <c r="AO128" s="51"/>
      <c r="AP128" s="3"/>
      <c r="AQ128" s="3"/>
      <c r="AR128" s="25"/>
    </row>
    <row r="129" spans="10:44">
      <c r="J129" s="15"/>
      <c r="K129" s="15"/>
      <c r="L129" s="15"/>
      <c r="M129" s="15"/>
      <c r="N129" s="19"/>
      <c r="O129" s="25"/>
      <c r="P129" s="97"/>
      <c r="Q129" s="3"/>
      <c r="R129" s="3"/>
      <c r="S129" s="15"/>
      <c r="T129" s="3"/>
      <c r="U129" s="15"/>
      <c r="V129" s="15"/>
      <c r="W129" s="15"/>
      <c r="X129" s="15"/>
      <c r="Y129" s="51"/>
      <c r="Z129" s="12"/>
      <c r="AA129" s="15"/>
      <c r="AB129" s="15"/>
      <c r="AC129" s="15"/>
      <c r="AE129" s="15"/>
      <c r="AF129" s="51"/>
      <c r="AG129" s="15"/>
      <c r="AH129" s="3"/>
      <c r="AI129" s="3"/>
      <c r="AJ129" s="51"/>
      <c r="AK129" s="51"/>
      <c r="AL129" s="51"/>
      <c r="AM129" s="51"/>
      <c r="AN129" s="51"/>
      <c r="AO129" s="51"/>
      <c r="AP129" s="3"/>
      <c r="AQ129" s="3"/>
      <c r="AR129" s="25"/>
    </row>
    <row r="130" spans="10:44">
      <c r="J130" s="15"/>
      <c r="K130" s="15"/>
      <c r="L130" s="15"/>
      <c r="M130" s="15"/>
      <c r="N130" s="19"/>
      <c r="O130" s="25"/>
      <c r="P130" s="97"/>
      <c r="Q130" s="3"/>
      <c r="R130" s="3"/>
      <c r="S130" s="15"/>
      <c r="T130" s="3"/>
      <c r="U130" s="15"/>
      <c r="V130" s="15"/>
      <c r="W130" s="15"/>
      <c r="X130" s="15"/>
      <c r="Y130" s="51"/>
      <c r="Z130" s="12"/>
      <c r="AA130" s="15"/>
      <c r="AB130" s="15"/>
      <c r="AC130" s="15"/>
      <c r="AE130" s="15"/>
      <c r="AF130" s="51"/>
      <c r="AG130" s="15"/>
      <c r="AH130" s="3"/>
      <c r="AI130" s="3"/>
      <c r="AJ130" s="51"/>
      <c r="AK130" s="51"/>
      <c r="AL130" s="51"/>
      <c r="AM130" s="51"/>
      <c r="AN130" s="51"/>
      <c r="AO130" s="51"/>
      <c r="AP130" s="3"/>
      <c r="AQ130" s="3"/>
      <c r="AR130" s="25"/>
    </row>
    <row r="131" spans="10:44">
      <c r="J131" s="15"/>
      <c r="K131" s="15"/>
      <c r="L131" s="15"/>
      <c r="M131" s="15"/>
      <c r="N131" s="19"/>
      <c r="O131" s="25"/>
      <c r="P131" s="97"/>
      <c r="Q131" s="3"/>
      <c r="R131" s="3"/>
      <c r="S131" s="15"/>
      <c r="T131" s="3"/>
      <c r="U131" s="15"/>
      <c r="V131" s="15"/>
      <c r="W131" s="15"/>
      <c r="X131" s="15"/>
      <c r="Y131" s="51"/>
      <c r="Z131" s="12"/>
      <c r="AA131" s="15"/>
      <c r="AB131" s="15"/>
      <c r="AC131" s="15"/>
      <c r="AE131" s="15"/>
      <c r="AF131" s="51"/>
      <c r="AG131" s="15"/>
      <c r="AH131" s="3"/>
      <c r="AI131" s="3"/>
      <c r="AJ131" s="51"/>
      <c r="AK131" s="51"/>
      <c r="AL131" s="51"/>
      <c r="AM131" s="51"/>
      <c r="AN131" s="51"/>
      <c r="AO131" s="51"/>
      <c r="AP131" s="3"/>
      <c r="AQ131" s="3"/>
      <c r="AR131" s="25"/>
    </row>
    <row r="132" spans="10:44">
      <c r="J132" s="15"/>
      <c r="K132" s="15"/>
      <c r="L132" s="15"/>
      <c r="M132" s="15"/>
      <c r="N132" s="19"/>
      <c r="O132" s="25"/>
      <c r="P132" s="97"/>
      <c r="Q132" s="3"/>
      <c r="R132" s="3"/>
      <c r="S132" s="15"/>
      <c r="T132" s="3"/>
      <c r="U132" s="15"/>
      <c r="V132" s="15"/>
      <c r="W132" s="15"/>
      <c r="X132" s="15"/>
      <c r="Y132" s="51"/>
      <c r="Z132" s="12"/>
      <c r="AA132" s="15"/>
      <c r="AB132" s="15"/>
      <c r="AC132" s="15"/>
      <c r="AE132" s="15"/>
      <c r="AF132" s="51"/>
      <c r="AG132" s="15"/>
      <c r="AH132" s="3"/>
      <c r="AI132" s="3"/>
      <c r="AJ132" s="51"/>
      <c r="AK132" s="51"/>
      <c r="AL132" s="51"/>
      <c r="AM132" s="51"/>
      <c r="AN132" s="51"/>
      <c r="AO132" s="51"/>
      <c r="AP132" s="3"/>
      <c r="AQ132" s="3"/>
      <c r="AR132" s="25"/>
    </row>
    <row r="133" spans="10:44">
      <c r="J133" s="15"/>
      <c r="K133" s="15"/>
      <c r="L133" s="15"/>
      <c r="M133" s="15"/>
      <c r="N133" s="19"/>
      <c r="O133" s="25"/>
      <c r="P133" s="97"/>
      <c r="Q133" s="3"/>
      <c r="R133" s="3"/>
      <c r="S133" s="15"/>
      <c r="T133" s="3"/>
      <c r="U133" s="15"/>
      <c r="V133" s="15"/>
      <c r="W133" s="15"/>
      <c r="X133" s="15"/>
      <c r="Y133" s="51"/>
      <c r="Z133" s="12"/>
      <c r="AA133" s="15"/>
      <c r="AB133" s="15"/>
      <c r="AC133" s="15"/>
      <c r="AE133" s="15"/>
      <c r="AF133" s="51"/>
      <c r="AG133" s="15"/>
      <c r="AH133" s="3"/>
      <c r="AI133" s="3"/>
      <c r="AJ133" s="51"/>
      <c r="AK133" s="51"/>
      <c r="AL133" s="51"/>
      <c r="AM133" s="51"/>
      <c r="AN133" s="51"/>
      <c r="AO133" s="51"/>
      <c r="AP133" s="3"/>
      <c r="AQ133" s="3"/>
      <c r="AR133" s="25"/>
    </row>
    <row r="134" spans="10:44">
      <c r="J134" s="15"/>
      <c r="K134" s="15"/>
      <c r="L134" s="15"/>
      <c r="M134" s="15"/>
      <c r="N134" s="19"/>
      <c r="O134" s="25"/>
      <c r="P134" s="97"/>
      <c r="Q134" s="3"/>
      <c r="R134" s="3"/>
      <c r="S134" s="15"/>
      <c r="T134" s="3"/>
      <c r="U134" s="15"/>
      <c r="V134" s="15"/>
      <c r="W134" s="15"/>
      <c r="X134" s="15"/>
      <c r="Y134" s="51"/>
      <c r="Z134" s="12"/>
      <c r="AA134" s="15"/>
      <c r="AB134" s="15"/>
      <c r="AC134" s="15"/>
      <c r="AE134" s="15"/>
      <c r="AF134" s="51"/>
      <c r="AG134" s="15"/>
      <c r="AH134" s="3"/>
      <c r="AI134" s="3"/>
      <c r="AJ134" s="51"/>
      <c r="AK134" s="51"/>
      <c r="AL134" s="51"/>
      <c r="AM134" s="51"/>
      <c r="AN134" s="51"/>
      <c r="AO134" s="51"/>
      <c r="AP134" s="3"/>
      <c r="AQ134" s="3"/>
      <c r="AR134" s="25"/>
    </row>
    <row r="135" spans="10:44">
      <c r="J135" s="15"/>
      <c r="K135" s="15"/>
      <c r="L135" s="15"/>
      <c r="M135" s="15"/>
      <c r="N135" s="19"/>
      <c r="O135" s="25"/>
      <c r="P135" s="97"/>
      <c r="Q135" s="3"/>
      <c r="R135" s="3"/>
      <c r="S135" s="15"/>
      <c r="T135" s="3"/>
      <c r="U135" s="15"/>
      <c r="V135" s="15"/>
      <c r="W135" s="15"/>
      <c r="X135" s="15"/>
      <c r="Y135" s="51"/>
      <c r="Z135" s="12"/>
      <c r="AA135" s="15"/>
      <c r="AB135" s="15"/>
      <c r="AC135" s="15"/>
      <c r="AE135" s="15"/>
      <c r="AF135" s="51"/>
      <c r="AG135" s="15"/>
      <c r="AH135" s="3"/>
      <c r="AI135" s="3"/>
      <c r="AJ135" s="51"/>
      <c r="AK135" s="51"/>
      <c r="AL135" s="51"/>
      <c r="AM135" s="51"/>
      <c r="AN135" s="51"/>
      <c r="AO135" s="51"/>
      <c r="AP135" s="3"/>
      <c r="AQ135" s="3"/>
      <c r="AR135" s="25"/>
    </row>
    <row r="136" spans="10:44">
      <c r="J136" s="15"/>
      <c r="K136" s="15"/>
      <c r="L136" s="15"/>
      <c r="M136" s="15"/>
      <c r="N136" s="19"/>
      <c r="O136" s="25"/>
      <c r="P136" s="97"/>
      <c r="Q136" s="3"/>
      <c r="R136" s="3"/>
      <c r="S136" s="15"/>
      <c r="T136" s="3"/>
      <c r="U136" s="15"/>
      <c r="V136" s="15"/>
      <c r="W136" s="15"/>
      <c r="X136" s="15"/>
      <c r="Y136" s="51"/>
      <c r="Z136" s="12"/>
      <c r="AA136" s="15"/>
      <c r="AB136" s="15"/>
      <c r="AC136" s="15"/>
      <c r="AE136" s="15"/>
      <c r="AF136" s="51"/>
      <c r="AG136" s="15"/>
      <c r="AH136" s="3"/>
      <c r="AI136" s="3"/>
      <c r="AJ136" s="51"/>
      <c r="AK136" s="51"/>
      <c r="AL136" s="51"/>
      <c r="AM136" s="51"/>
      <c r="AN136" s="51"/>
      <c r="AO136" s="51"/>
      <c r="AP136" s="3"/>
      <c r="AQ136" s="3"/>
      <c r="AR136" s="25"/>
    </row>
    <row r="137" spans="10:44">
      <c r="J137" s="15"/>
      <c r="K137" s="15"/>
      <c r="L137" s="15"/>
      <c r="M137" s="15"/>
      <c r="N137" s="19"/>
      <c r="O137" s="25"/>
      <c r="P137" s="97"/>
      <c r="Q137" s="3"/>
      <c r="R137" s="3"/>
      <c r="S137" s="15"/>
      <c r="T137" s="3"/>
      <c r="U137" s="15"/>
      <c r="V137" s="15"/>
      <c r="W137" s="15"/>
      <c r="X137" s="15"/>
      <c r="Y137" s="51"/>
      <c r="Z137" s="12"/>
      <c r="AA137" s="15"/>
      <c r="AB137" s="15"/>
      <c r="AC137" s="15"/>
      <c r="AE137" s="15"/>
      <c r="AF137" s="51"/>
      <c r="AG137" s="15"/>
      <c r="AH137" s="3"/>
      <c r="AI137" s="3"/>
      <c r="AJ137" s="51"/>
      <c r="AK137" s="51"/>
      <c r="AL137" s="51"/>
      <c r="AM137" s="51"/>
      <c r="AN137" s="51"/>
      <c r="AO137" s="51"/>
      <c r="AP137" s="3"/>
      <c r="AQ137" s="3"/>
      <c r="AR137" s="25"/>
    </row>
    <row r="138" spans="10:44">
      <c r="J138" s="15"/>
      <c r="K138" s="15"/>
      <c r="L138" s="15"/>
      <c r="M138" s="15"/>
      <c r="N138" s="19"/>
      <c r="O138" s="25"/>
      <c r="P138" s="97"/>
      <c r="Q138" s="3"/>
      <c r="R138" s="3"/>
      <c r="S138" s="15"/>
      <c r="T138" s="3"/>
      <c r="U138" s="15"/>
      <c r="V138" s="15"/>
      <c r="W138" s="15"/>
      <c r="X138" s="15"/>
      <c r="Y138" s="51"/>
      <c r="Z138" s="12"/>
      <c r="AA138" s="15"/>
      <c r="AB138" s="15"/>
      <c r="AC138" s="15"/>
      <c r="AE138" s="15"/>
      <c r="AF138" s="51"/>
      <c r="AG138" s="15"/>
      <c r="AH138" s="3"/>
      <c r="AI138" s="3"/>
      <c r="AJ138" s="51"/>
      <c r="AK138" s="51"/>
      <c r="AL138" s="51"/>
      <c r="AM138" s="51"/>
      <c r="AN138" s="51"/>
      <c r="AO138" s="51"/>
      <c r="AP138" s="3"/>
      <c r="AQ138" s="3"/>
      <c r="AR138" s="25"/>
    </row>
    <row r="139" spans="10:44">
      <c r="J139" s="15"/>
      <c r="K139" s="15"/>
      <c r="L139" s="15"/>
      <c r="M139" s="15"/>
      <c r="N139" s="19"/>
      <c r="O139" s="25"/>
      <c r="P139" s="97"/>
      <c r="Q139" s="3"/>
      <c r="R139" s="3"/>
      <c r="S139" s="15"/>
      <c r="T139" s="3"/>
      <c r="U139" s="15"/>
      <c r="V139" s="15"/>
      <c r="W139" s="15"/>
      <c r="X139" s="15"/>
      <c r="Y139" s="51"/>
      <c r="Z139" s="12"/>
      <c r="AA139" s="15"/>
      <c r="AB139" s="15"/>
      <c r="AC139" s="15"/>
      <c r="AE139" s="15"/>
      <c r="AF139" s="51"/>
      <c r="AG139" s="15"/>
      <c r="AH139" s="3"/>
      <c r="AI139" s="3"/>
      <c r="AJ139" s="51"/>
      <c r="AK139" s="51"/>
      <c r="AL139" s="51"/>
      <c r="AM139" s="51"/>
      <c r="AN139" s="51"/>
      <c r="AO139" s="51"/>
      <c r="AP139" s="3"/>
      <c r="AQ139" s="3"/>
      <c r="AR139" s="25"/>
    </row>
    <row r="140" spans="10:44">
      <c r="J140" s="15"/>
      <c r="K140" s="15"/>
      <c r="L140" s="15"/>
      <c r="M140" s="15"/>
      <c r="N140" s="19"/>
      <c r="O140" s="25"/>
      <c r="P140" s="97"/>
      <c r="Q140" s="3"/>
      <c r="R140" s="3"/>
      <c r="S140" s="15"/>
      <c r="T140" s="3"/>
      <c r="U140" s="15"/>
      <c r="V140" s="15"/>
      <c r="W140" s="15"/>
      <c r="X140" s="15"/>
      <c r="Y140" s="51"/>
      <c r="Z140" s="12"/>
      <c r="AA140" s="15"/>
      <c r="AB140" s="15"/>
      <c r="AC140" s="15"/>
      <c r="AE140" s="15"/>
      <c r="AF140" s="51"/>
      <c r="AG140" s="15"/>
      <c r="AH140" s="3"/>
      <c r="AI140" s="3"/>
      <c r="AJ140" s="51"/>
      <c r="AK140" s="51"/>
      <c r="AL140" s="51"/>
      <c r="AM140" s="51"/>
      <c r="AN140" s="51"/>
      <c r="AO140" s="51"/>
      <c r="AP140" s="3"/>
      <c r="AQ140" s="3"/>
      <c r="AR140" s="25"/>
    </row>
    <row r="141" spans="10:44">
      <c r="J141" s="15"/>
      <c r="K141" s="15"/>
      <c r="L141" s="15"/>
      <c r="M141" s="15"/>
      <c r="N141" s="19"/>
      <c r="O141" s="25"/>
      <c r="P141" s="97"/>
      <c r="Q141" s="3"/>
      <c r="R141" s="3"/>
      <c r="S141" s="15"/>
      <c r="T141" s="3"/>
      <c r="U141" s="15"/>
      <c r="V141" s="15"/>
      <c r="W141" s="15"/>
      <c r="X141" s="15"/>
      <c r="Y141" s="51"/>
      <c r="Z141" s="12"/>
      <c r="AA141" s="15"/>
      <c r="AB141" s="15"/>
      <c r="AC141" s="15"/>
      <c r="AE141" s="15"/>
      <c r="AF141" s="51"/>
      <c r="AG141" s="15"/>
      <c r="AH141" s="3"/>
      <c r="AI141" s="3"/>
      <c r="AJ141" s="51"/>
      <c r="AK141" s="51"/>
      <c r="AL141" s="51"/>
      <c r="AM141" s="51"/>
      <c r="AN141" s="51"/>
      <c r="AO141" s="51"/>
      <c r="AP141" s="3"/>
      <c r="AQ141" s="3"/>
      <c r="AR141" s="25"/>
    </row>
    <row r="142" spans="10:44">
      <c r="J142" s="15"/>
      <c r="K142" s="15"/>
      <c r="L142" s="15"/>
      <c r="M142" s="15"/>
      <c r="N142" s="19"/>
      <c r="O142" s="25"/>
      <c r="P142" s="97"/>
      <c r="Q142" s="3"/>
      <c r="R142" s="3"/>
      <c r="S142" s="15"/>
      <c r="T142" s="3"/>
      <c r="U142" s="15"/>
      <c r="V142" s="15"/>
      <c r="W142" s="15"/>
      <c r="X142" s="15"/>
      <c r="Y142" s="51"/>
      <c r="Z142" s="12"/>
      <c r="AA142" s="15"/>
      <c r="AB142" s="15"/>
      <c r="AC142" s="15"/>
      <c r="AE142" s="15"/>
      <c r="AF142" s="51"/>
      <c r="AG142" s="15"/>
      <c r="AH142" s="3"/>
      <c r="AI142" s="3"/>
      <c r="AJ142" s="51"/>
      <c r="AK142" s="51"/>
      <c r="AL142" s="51"/>
      <c r="AM142" s="51"/>
      <c r="AN142" s="51"/>
      <c r="AO142" s="51"/>
      <c r="AP142" s="3"/>
      <c r="AQ142" s="3"/>
      <c r="AR142" s="25"/>
    </row>
    <row r="143" spans="10:44">
      <c r="J143" s="15"/>
      <c r="K143" s="15"/>
      <c r="L143" s="15"/>
      <c r="M143" s="15"/>
      <c r="N143" s="19"/>
      <c r="O143" s="25"/>
      <c r="P143" s="97"/>
      <c r="Q143" s="3"/>
      <c r="R143" s="3"/>
      <c r="S143" s="15"/>
      <c r="T143" s="3"/>
      <c r="U143" s="15"/>
      <c r="V143" s="15"/>
      <c r="W143" s="15"/>
      <c r="X143" s="15"/>
      <c r="Y143" s="51"/>
      <c r="Z143" s="12"/>
      <c r="AA143" s="15"/>
      <c r="AB143" s="15"/>
      <c r="AC143" s="15"/>
      <c r="AE143" s="15"/>
      <c r="AF143" s="51"/>
      <c r="AG143" s="15"/>
      <c r="AH143" s="3"/>
      <c r="AI143" s="3"/>
      <c r="AJ143" s="51"/>
      <c r="AK143" s="51"/>
      <c r="AL143" s="51"/>
      <c r="AM143" s="51"/>
      <c r="AN143" s="51"/>
      <c r="AO143" s="51"/>
      <c r="AP143" s="3"/>
      <c r="AQ143" s="3"/>
      <c r="AR143" s="25"/>
    </row>
    <row r="144" spans="10:44">
      <c r="J144" s="15"/>
      <c r="K144" s="15"/>
      <c r="L144" s="15"/>
      <c r="M144" s="15"/>
      <c r="N144" s="19"/>
      <c r="O144" s="25"/>
      <c r="P144" s="97"/>
      <c r="Q144" s="3"/>
      <c r="R144" s="3"/>
      <c r="S144" s="15"/>
      <c r="T144" s="3"/>
      <c r="U144" s="15"/>
      <c r="V144" s="15"/>
      <c r="W144" s="15"/>
      <c r="X144" s="15"/>
      <c r="Y144" s="51"/>
      <c r="Z144" s="12"/>
      <c r="AA144" s="15"/>
      <c r="AB144" s="15"/>
      <c r="AC144" s="15"/>
      <c r="AE144" s="15"/>
      <c r="AF144" s="51"/>
      <c r="AG144" s="15"/>
      <c r="AH144" s="3"/>
      <c r="AI144" s="3"/>
      <c r="AJ144" s="51"/>
      <c r="AK144" s="51"/>
      <c r="AL144" s="51"/>
      <c r="AM144" s="51"/>
      <c r="AN144" s="51"/>
      <c r="AO144" s="51"/>
      <c r="AP144" s="3"/>
      <c r="AQ144" s="3"/>
      <c r="AR144" s="25"/>
    </row>
    <row r="145" spans="10:44">
      <c r="J145" s="15"/>
      <c r="K145" s="15"/>
      <c r="L145" s="15"/>
      <c r="M145" s="15"/>
      <c r="N145" s="19"/>
      <c r="O145" s="25"/>
      <c r="P145" s="97"/>
      <c r="Q145" s="3"/>
      <c r="R145" s="3"/>
      <c r="S145" s="15"/>
      <c r="T145" s="3"/>
      <c r="U145" s="15"/>
      <c r="V145" s="15"/>
      <c r="W145" s="15"/>
      <c r="X145" s="15"/>
      <c r="Y145" s="51"/>
      <c r="Z145" s="12"/>
      <c r="AA145" s="15"/>
      <c r="AB145" s="15"/>
      <c r="AC145" s="15"/>
      <c r="AE145" s="15"/>
      <c r="AF145" s="51"/>
      <c r="AG145" s="15"/>
      <c r="AH145" s="3"/>
      <c r="AI145" s="3"/>
      <c r="AJ145" s="51"/>
      <c r="AK145" s="51"/>
      <c r="AL145" s="51"/>
      <c r="AM145" s="51"/>
      <c r="AN145" s="51"/>
      <c r="AO145" s="51"/>
      <c r="AP145" s="3"/>
      <c r="AQ145" s="3"/>
      <c r="AR145" s="25"/>
    </row>
    <row r="146" spans="10:44">
      <c r="J146" s="15"/>
      <c r="K146" s="15"/>
      <c r="L146" s="15"/>
      <c r="M146" s="15"/>
      <c r="N146" s="19"/>
      <c r="O146" s="25"/>
      <c r="P146" s="97"/>
      <c r="Q146" s="3"/>
      <c r="R146" s="3"/>
      <c r="S146" s="15"/>
      <c r="T146" s="3"/>
      <c r="U146" s="15"/>
      <c r="V146" s="15"/>
      <c r="W146" s="15"/>
      <c r="X146" s="15"/>
      <c r="Y146" s="51"/>
      <c r="Z146" s="12"/>
      <c r="AA146" s="15"/>
      <c r="AB146" s="15"/>
      <c r="AC146" s="15"/>
      <c r="AE146" s="15"/>
      <c r="AF146" s="51"/>
      <c r="AG146" s="15"/>
      <c r="AH146" s="3"/>
      <c r="AI146" s="3"/>
      <c r="AJ146" s="51"/>
      <c r="AK146" s="51"/>
      <c r="AL146" s="51"/>
      <c r="AM146" s="51"/>
      <c r="AN146" s="51"/>
      <c r="AO146" s="51"/>
      <c r="AP146" s="3"/>
      <c r="AQ146" s="3"/>
      <c r="AR146" s="25"/>
    </row>
    <row r="147" spans="10:44">
      <c r="J147" s="15"/>
      <c r="K147" s="15"/>
      <c r="L147" s="15"/>
      <c r="M147" s="15"/>
      <c r="N147" s="19"/>
      <c r="O147" s="25"/>
      <c r="P147" s="97"/>
      <c r="Q147" s="3"/>
      <c r="R147" s="3"/>
      <c r="S147" s="15"/>
      <c r="T147" s="3"/>
      <c r="U147" s="15"/>
      <c r="V147" s="15"/>
      <c r="W147" s="15"/>
      <c r="X147" s="15"/>
      <c r="Y147" s="51"/>
      <c r="Z147" s="12"/>
      <c r="AA147" s="15"/>
      <c r="AB147" s="15"/>
      <c r="AC147" s="15"/>
      <c r="AE147" s="15"/>
      <c r="AF147" s="51"/>
      <c r="AG147" s="15"/>
      <c r="AH147" s="3"/>
      <c r="AI147" s="3"/>
      <c r="AJ147" s="51"/>
      <c r="AK147" s="51"/>
      <c r="AL147" s="51"/>
      <c r="AM147" s="51"/>
      <c r="AN147" s="51"/>
      <c r="AO147" s="51"/>
      <c r="AP147" s="3"/>
      <c r="AQ147" s="3"/>
      <c r="AR147" s="25"/>
    </row>
    <row r="148" spans="10:44">
      <c r="J148" s="15"/>
      <c r="K148" s="15"/>
      <c r="L148" s="15"/>
      <c r="M148" s="15"/>
      <c r="N148" s="19"/>
      <c r="O148" s="25"/>
      <c r="P148" s="97"/>
      <c r="Q148" s="3"/>
      <c r="R148" s="3"/>
      <c r="S148" s="15"/>
      <c r="T148" s="3"/>
      <c r="U148" s="15"/>
      <c r="V148" s="15"/>
      <c r="W148" s="15"/>
      <c r="X148" s="15"/>
      <c r="Y148" s="51"/>
      <c r="Z148" s="12"/>
      <c r="AA148" s="15"/>
      <c r="AB148" s="15"/>
      <c r="AC148" s="15"/>
      <c r="AE148" s="15"/>
      <c r="AF148" s="51"/>
      <c r="AG148" s="15"/>
      <c r="AH148" s="3"/>
      <c r="AI148" s="3"/>
      <c r="AJ148" s="51"/>
      <c r="AK148" s="51"/>
      <c r="AL148" s="51"/>
      <c r="AM148" s="51"/>
      <c r="AN148" s="51"/>
      <c r="AO148" s="51"/>
      <c r="AP148" s="3"/>
      <c r="AQ148" s="3"/>
      <c r="AR148" s="25"/>
    </row>
    <row r="149" spans="10:44">
      <c r="J149" s="15"/>
      <c r="K149" s="15"/>
      <c r="L149" s="15"/>
      <c r="M149" s="15"/>
      <c r="N149" s="19"/>
      <c r="O149" s="25"/>
      <c r="P149" s="97"/>
      <c r="Q149" s="3"/>
      <c r="R149" s="3"/>
      <c r="S149" s="15"/>
      <c r="T149" s="3"/>
      <c r="U149" s="15"/>
      <c r="V149" s="15"/>
      <c r="W149" s="15"/>
      <c r="X149" s="15"/>
      <c r="Y149" s="51"/>
      <c r="Z149" s="12"/>
      <c r="AA149" s="15"/>
      <c r="AB149" s="15"/>
      <c r="AC149" s="15"/>
      <c r="AE149" s="15"/>
      <c r="AF149" s="51"/>
      <c r="AG149" s="15"/>
      <c r="AH149" s="3"/>
      <c r="AI149" s="3"/>
      <c r="AJ149" s="51"/>
      <c r="AK149" s="51"/>
      <c r="AL149" s="51"/>
      <c r="AM149" s="51"/>
      <c r="AN149" s="51"/>
      <c r="AO149" s="51"/>
      <c r="AP149" s="3"/>
      <c r="AQ149" s="3"/>
      <c r="AR149" s="25"/>
    </row>
    <row r="150" spans="10:44">
      <c r="J150" s="15"/>
      <c r="K150" s="15"/>
      <c r="L150" s="15"/>
      <c r="M150" s="15"/>
      <c r="N150" s="19"/>
      <c r="O150" s="25"/>
      <c r="P150" s="97"/>
      <c r="Q150" s="3"/>
      <c r="R150" s="3"/>
      <c r="S150" s="15"/>
      <c r="T150" s="3"/>
      <c r="U150" s="15"/>
      <c r="V150" s="15"/>
      <c r="W150" s="15"/>
      <c r="X150" s="15"/>
      <c r="Y150" s="51"/>
      <c r="Z150" s="12"/>
      <c r="AA150" s="15"/>
      <c r="AB150" s="15"/>
      <c r="AC150" s="15"/>
      <c r="AE150" s="15"/>
      <c r="AF150" s="51"/>
      <c r="AG150" s="15"/>
      <c r="AH150" s="3"/>
      <c r="AI150" s="3"/>
      <c r="AJ150" s="51"/>
      <c r="AK150" s="51"/>
      <c r="AL150" s="51"/>
      <c r="AM150" s="51"/>
      <c r="AN150" s="51"/>
      <c r="AO150" s="51"/>
      <c r="AP150" s="3"/>
      <c r="AQ150" s="3"/>
      <c r="AR150" s="25"/>
    </row>
    <row r="151" spans="10:44">
      <c r="J151" s="15"/>
      <c r="K151" s="15"/>
      <c r="L151" s="15"/>
      <c r="M151" s="15"/>
      <c r="N151" s="19"/>
      <c r="O151" s="25"/>
      <c r="P151" s="97"/>
      <c r="Q151" s="3"/>
      <c r="R151" s="3"/>
      <c r="S151" s="15"/>
      <c r="T151" s="3"/>
      <c r="U151" s="15"/>
      <c r="V151" s="15"/>
      <c r="W151" s="15"/>
      <c r="X151" s="15"/>
      <c r="Y151" s="51"/>
      <c r="Z151" s="12"/>
      <c r="AA151" s="15"/>
      <c r="AB151" s="15"/>
      <c r="AC151" s="15"/>
      <c r="AE151" s="15"/>
      <c r="AF151" s="51"/>
      <c r="AG151" s="15"/>
      <c r="AH151" s="3"/>
      <c r="AI151" s="3"/>
      <c r="AJ151" s="51"/>
      <c r="AK151" s="51"/>
      <c r="AL151" s="51"/>
      <c r="AM151" s="51"/>
      <c r="AN151" s="51"/>
      <c r="AO151" s="51"/>
      <c r="AP151" s="3"/>
      <c r="AQ151" s="3"/>
      <c r="AR151" s="25"/>
    </row>
    <row r="152" spans="10:44">
      <c r="J152" s="15"/>
      <c r="K152" s="15"/>
      <c r="L152" s="15"/>
      <c r="M152" s="15"/>
      <c r="N152" s="19"/>
      <c r="O152" s="25"/>
      <c r="P152" s="97"/>
      <c r="Q152" s="3"/>
      <c r="R152" s="3"/>
      <c r="S152" s="15"/>
      <c r="T152" s="3"/>
      <c r="U152" s="15"/>
      <c r="V152" s="15"/>
      <c r="W152" s="15"/>
      <c r="X152" s="15"/>
      <c r="Y152" s="51"/>
      <c r="Z152" s="12"/>
      <c r="AA152" s="15"/>
      <c r="AB152" s="15"/>
      <c r="AC152" s="15"/>
      <c r="AE152" s="15"/>
      <c r="AF152" s="51"/>
      <c r="AG152" s="15"/>
      <c r="AH152" s="3"/>
      <c r="AI152" s="3"/>
      <c r="AJ152" s="51"/>
      <c r="AK152" s="51"/>
      <c r="AL152" s="51"/>
      <c r="AM152" s="51"/>
      <c r="AN152" s="51"/>
      <c r="AO152" s="51"/>
      <c r="AP152" s="3"/>
      <c r="AQ152" s="3"/>
      <c r="AR152" s="25"/>
    </row>
    <row r="153" spans="10:44">
      <c r="J153" s="15"/>
      <c r="K153" s="15"/>
      <c r="L153" s="15"/>
      <c r="M153" s="15"/>
      <c r="N153" s="19"/>
      <c r="O153" s="25"/>
      <c r="P153" s="97"/>
      <c r="Q153" s="3"/>
      <c r="R153" s="3"/>
      <c r="S153" s="15"/>
      <c r="T153" s="3"/>
      <c r="U153" s="15"/>
      <c r="V153" s="15"/>
      <c r="W153" s="15"/>
      <c r="X153" s="15"/>
      <c r="Y153" s="51"/>
      <c r="Z153" s="12"/>
      <c r="AA153" s="15"/>
      <c r="AB153" s="15"/>
      <c r="AC153" s="15"/>
      <c r="AE153" s="15"/>
      <c r="AF153" s="51"/>
      <c r="AG153" s="15"/>
      <c r="AH153" s="3"/>
      <c r="AI153" s="3"/>
      <c r="AJ153" s="51"/>
      <c r="AK153" s="51"/>
      <c r="AL153" s="51"/>
      <c r="AM153" s="51"/>
      <c r="AN153" s="51"/>
      <c r="AO153" s="51"/>
      <c r="AP153" s="3"/>
      <c r="AQ153" s="3"/>
      <c r="AR153" s="25"/>
    </row>
    <row r="154" spans="10:44">
      <c r="J154" s="15"/>
      <c r="K154" s="15"/>
      <c r="L154" s="15"/>
      <c r="M154" s="15"/>
      <c r="N154" s="19"/>
      <c r="O154" s="25"/>
      <c r="P154" s="97"/>
      <c r="Q154" s="3"/>
      <c r="R154" s="3"/>
      <c r="S154" s="15"/>
      <c r="T154" s="3"/>
      <c r="U154" s="15"/>
      <c r="V154" s="15"/>
      <c r="W154" s="15"/>
      <c r="X154" s="15"/>
      <c r="Y154" s="51"/>
      <c r="Z154" s="12"/>
      <c r="AA154" s="15"/>
      <c r="AB154" s="15"/>
      <c r="AC154" s="15"/>
      <c r="AE154" s="15"/>
      <c r="AF154" s="51"/>
      <c r="AG154" s="15"/>
      <c r="AH154" s="3"/>
      <c r="AI154" s="3"/>
      <c r="AJ154" s="51"/>
      <c r="AK154" s="51"/>
      <c r="AL154" s="51"/>
      <c r="AM154" s="51"/>
      <c r="AN154" s="51"/>
      <c r="AO154" s="51"/>
      <c r="AP154" s="3"/>
      <c r="AQ154" s="3"/>
      <c r="AR154" s="25"/>
    </row>
    <row r="155" spans="10:44">
      <c r="J155" s="15"/>
      <c r="K155" s="15"/>
      <c r="L155" s="15"/>
      <c r="M155" s="15"/>
      <c r="N155" s="19"/>
      <c r="O155" s="25"/>
      <c r="P155" s="97"/>
      <c r="Q155" s="3"/>
      <c r="R155" s="3"/>
      <c r="S155" s="15"/>
      <c r="T155" s="3"/>
      <c r="U155" s="15"/>
      <c r="V155" s="15"/>
      <c r="W155" s="15"/>
      <c r="X155" s="15"/>
      <c r="Y155" s="51"/>
      <c r="Z155" s="12"/>
      <c r="AA155" s="15"/>
      <c r="AB155" s="15"/>
      <c r="AC155" s="15"/>
      <c r="AE155" s="15"/>
      <c r="AF155" s="51"/>
      <c r="AG155" s="15"/>
      <c r="AH155" s="3"/>
      <c r="AI155" s="3"/>
      <c r="AJ155" s="51"/>
      <c r="AK155" s="51"/>
      <c r="AL155" s="51"/>
      <c r="AM155" s="51"/>
      <c r="AN155" s="51"/>
      <c r="AO155" s="51"/>
      <c r="AP155" s="3"/>
      <c r="AQ155" s="3"/>
      <c r="AR155" s="25"/>
    </row>
    <row r="156" spans="10:44">
      <c r="J156" s="15"/>
      <c r="K156" s="15"/>
      <c r="L156" s="15"/>
      <c r="M156" s="15"/>
      <c r="N156" s="19"/>
      <c r="O156" s="25"/>
      <c r="P156" s="97"/>
      <c r="Q156" s="3"/>
      <c r="R156" s="3"/>
      <c r="S156" s="15"/>
      <c r="T156" s="3"/>
      <c r="U156" s="15"/>
      <c r="V156" s="15"/>
      <c r="W156" s="15"/>
      <c r="X156" s="15"/>
      <c r="Y156" s="51"/>
      <c r="Z156" s="12"/>
      <c r="AA156" s="15"/>
      <c r="AB156" s="15"/>
      <c r="AC156" s="15"/>
      <c r="AE156" s="15"/>
      <c r="AF156" s="51"/>
      <c r="AG156" s="15"/>
      <c r="AH156" s="3"/>
      <c r="AI156" s="3"/>
      <c r="AJ156" s="51"/>
      <c r="AK156" s="51"/>
      <c r="AL156" s="51"/>
      <c r="AM156" s="51"/>
      <c r="AN156" s="51"/>
      <c r="AO156" s="51"/>
      <c r="AP156" s="3"/>
      <c r="AQ156" s="3"/>
      <c r="AR156" s="25"/>
    </row>
    <row r="157" spans="10:44">
      <c r="J157" s="15"/>
      <c r="K157" s="15"/>
      <c r="L157" s="15"/>
      <c r="M157" s="15"/>
      <c r="N157" s="19"/>
      <c r="O157" s="25"/>
      <c r="P157" s="97"/>
      <c r="Q157" s="3"/>
      <c r="R157" s="3"/>
      <c r="S157" s="15"/>
      <c r="T157" s="3"/>
      <c r="U157" s="15"/>
      <c r="V157" s="15"/>
      <c r="W157" s="15"/>
      <c r="X157" s="15"/>
      <c r="Y157" s="51"/>
      <c r="Z157" s="12"/>
      <c r="AA157" s="15"/>
      <c r="AB157" s="15"/>
      <c r="AC157" s="15"/>
      <c r="AE157" s="15"/>
      <c r="AF157" s="51"/>
      <c r="AG157" s="15"/>
      <c r="AH157" s="3"/>
      <c r="AI157" s="3"/>
      <c r="AJ157" s="51"/>
      <c r="AK157" s="51"/>
      <c r="AL157" s="51"/>
      <c r="AM157" s="51"/>
      <c r="AN157" s="51"/>
      <c r="AO157" s="51"/>
      <c r="AP157" s="3"/>
      <c r="AQ157" s="3"/>
      <c r="AR157" s="25"/>
    </row>
    <row r="158" spans="10:44">
      <c r="J158" s="15"/>
      <c r="K158" s="15"/>
      <c r="L158" s="15"/>
      <c r="M158" s="15"/>
      <c r="N158" s="19"/>
      <c r="O158" s="25"/>
      <c r="P158" s="97"/>
      <c r="Q158" s="3"/>
      <c r="R158" s="3"/>
      <c r="S158" s="15"/>
      <c r="T158" s="3"/>
      <c r="U158" s="15"/>
      <c r="V158" s="15"/>
      <c r="W158" s="15"/>
      <c r="X158" s="15"/>
      <c r="Y158" s="51"/>
      <c r="Z158" s="12"/>
      <c r="AA158" s="15"/>
      <c r="AB158" s="15"/>
      <c r="AC158" s="15"/>
      <c r="AE158" s="15"/>
      <c r="AF158" s="51"/>
      <c r="AG158" s="15"/>
      <c r="AH158" s="3"/>
      <c r="AI158" s="3"/>
      <c r="AJ158" s="51"/>
      <c r="AK158" s="51"/>
      <c r="AL158" s="51"/>
      <c r="AM158" s="51"/>
      <c r="AN158" s="51"/>
      <c r="AO158" s="51"/>
      <c r="AP158" s="3"/>
      <c r="AQ158" s="3"/>
      <c r="AR158" s="25"/>
    </row>
    <row r="159" spans="10:44">
      <c r="J159" s="15"/>
      <c r="K159" s="15"/>
      <c r="L159" s="15"/>
      <c r="M159" s="15"/>
      <c r="N159" s="19"/>
      <c r="O159" s="25"/>
      <c r="P159" s="97"/>
      <c r="Q159" s="3"/>
      <c r="R159" s="3"/>
      <c r="S159" s="15"/>
      <c r="T159" s="3"/>
      <c r="U159" s="15"/>
      <c r="V159" s="15"/>
      <c r="W159" s="15"/>
      <c r="X159" s="15"/>
      <c r="Y159" s="51"/>
      <c r="Z159" s="12"/>
      <c r="AA159" s="15"/>
      <c r="AB159" s="15"/>
      <c r="AC159" s="15"/>
      <c r="AE159" s="15"/>
      <c r="AF159" s="51"/>
      <c r="AG159" s="15"/>
      <c r="AH159" s="3"/>
      <c r="AI159" s="3"/>
      <c r="AJ159" s="51"/>
      <c r="AK159" s="51"/>
      <c r="AL159" s="51"/>
      <c r="AM159" s="51"/>
      <c r="AN159" s="51"/>
      <c r="AO159" s="51"/>
      <c r="AP159" s="3"/>
      <c r="AQ159" s="3"/>
      <c r="AR159" s="25"/>
    </row>
    <row r="160" spans="10:44">
      <c r="J160" s="15"/>
      <c r="K160" s="15"/>
      <c r="L160" s="15"/>
      <c r="M160" s="15"/>
      <c r="N160" s="19"/>
      <c r="O160" s="25"/>
      <c r="P160" s="97"/>
      <c r="Q160" s="3"/>
      <c r="R160" s="3"/>
      <c r="S160" s="15"/>
      <c r="T160" s="3"/>
      <c r="U160" s="15"/>
      <c r="V160" s="15"/>
      <c r="W160" s="15"/>
      <c r="X160" s="15"/>
      <c r="Y160" s="51"/>
      <c r="Z160" s="12"/>
      <c r="AA160" s="15"/>
      <c r="AB160" s="15"/>
      <c r="AC160" s="15"/>
      <c r="AE160" s="15"/>
      <c r="AF160" s="51"/>
      <c r="AG160" s="15"/>
      <c r="AH160" s="3"/>
      <c r="AI160" s="3"/>
      <c r="AJ160" s="51"/>
      <c r="AK160" s="51"/>
      <c r="AL160" s="51"/>
      <c r="AM160" s="51"/>
      <c r="AN160" s="51"/>
      <c r="AO160" s="51"/>
      <c r="AP160" s="3"/>
      <c r="AQ160" s="3"/>
      <c r="AR160" s="25"/>
    </row>
    <row r="161" spans="10:44">
      <c r="J161" s="15"/>
      <c r="K161" s="15"/>
      <c r="L161" s="15"/>
      <c r="M161" s="15"/>
      <c r="N161" s="19"/>
      <c r="O161" s="25"/>
      <c r="P161" s="97"/>
      <c r="Q161" s="3"/>
      <c r="R161" s="3"/>
      <c r="S161" s="15"/>
      <c r="T161" s="3"/>
      <c r="U161" s="15"/>
      <c r="V161" s="15"/>
      <c r="W161" s="15"/>
      <c r="X161" s="15"/>
      <c r="Y161" s="51"/>
      <c r="Z161" s="12"/>
      <c r="AA161" s="15"/>
      <c r="AB161" s="15"/>
      <c r="AC161" s="15"/>
      <c r="AE161" s="15"/>
      <c r="AF161" s="51"/>
      <c r="AG161" s="15"/>
      <c r="AH161" s="3"/>
      <c r="AI161" s="3"/>
      <c r="AJ161" s="51"/>
      <c r="AK161" s="51"/>
      <c r="AL161" s="51"/>
      <c r="AM161" s="51"/>
      <c r="AN161" s="51"/>
      <c r="AO161" s="51"/>
      <c r="AP161" s="3"/>
      <c r="AQ161" s="3"/>
      <c r="AR161" s="25"/>
    </row>
    <row r="162" spans="10:44">
      <c r="J162" s="15"/>
      <c r="K162" s="15"/>
      <c r="L162" s="15"/>
      <c r="M162" s="15"/>
      <c r="N162" s="19"/>
      <c r="O162" s="25"/>
      <c r="P162" s="97"/>
      <c r="Q162" s="3"/>
      <c r="R162" s="3"/>
      <c r="S162" s="15"/>
      <c r="T162" s="3"/>
      <c r="U162" s="15"/>
      <c r="V162" s="15"/>
      <c r="W162" s="15"/>
      <c r="X162" s="15"/>
      <c r="Y162" s="51"/>
      <c r="Z162" s="12"/>
      <c r="AA162" s="15"/>
      <c r="AB162" s="15"/>
      <c r="AC162" s="15"/>
      <c r="AE162" s="15"/>
      <c r="AF162" s="51"/>
      <c r="AG162" s="15"/>
      <c r="AH162" s="3"/>
      <c r="AI162" s="3"/>
      <c r="AJ162" s="51"/>
      <c r="AK162" s="51"/>
      <c r="AL162" s="51"/>
      <c r="AM162" s="51"/>
      <c r="AN162" s="51"/>
      <c r="AO162" s="51"/>
      <c r="AP162" s="3"/>
      <c r="AQ162" s="3"/>
      <c r="AR162" s="25"/>
    </row>
    <row r="163" spans="10:44">
      <c r="J163" s="15"/>
      <c r="K163" s="15"/>
      <c r="L163" s="15"/>
      <c r="M163" s="15"/>
      <c r="N163" s="19"/>
      <c r="O163" s="25"/>
      <c r="P163" s="97"/>
      <c r="Q163" s="3"/>
      <c r="R163" s="3"/>
      <c r="S163" s="15"/>
      <c r="T163" s="3"/>
      <c r="U163" s="15"/>
      <c r="V163" s="15"/>
      <c r="W163" s="15"/>
      <c r="X163" s="15"/>
      <c r="Y163" s="51"/>
      <c r="Z163" s="12"/>
      <c r="AA163" s="15"/>
      <c r="AB163" s="15"/>
      <c r="AC163" s="15"/>
      <c r="AE163" s="15"/>
      <c r="AF163" s="51"/>
      <c r="AG163" s="15"/>
      <c r="AH163" s="3"/>
      <c r="AI163" s="3"/>
      <c r="AJ163" s="51"/>
      <c r="AK163" s="51"/>
      <c r="AL163" s="51"/>
      <c r="AM163" s="51"/>
      <c r="AN163" s="51"/>
      <c r="AO163" s="51"/>
      <c r="AP163" s="3"/>
      <c r="AQ163" s="3"/>
      <c r="AR163" s="25"/>
    </row>
    <row r="164" spans="10:44">
      <c r="J164" s="15"/>
      <c r="K164" s="15"/>
      <c r="L164" s="15"/>
      <c r="M164" s="15"/>
      <c r="N164" s="19"/>
      <c r="O164" s="25"/>
      <c r="P164" s="97"/>
      <c r="Q164" s="3"/>
      <c r="R164" s="3"/>
      <c r="S164" s="15"/>
      <c r="T164" s="3"/>
      <c r="U164" s="15"/>
      <c r="V164" s="15"/>
      <c r="W164" s="15"/>
      <c r="X164" s="15"/>
      <c r="Y164" s="51"/>
      <c r="Z164" s="12"/>
      <c r="AA164" s="15"/>
      <c r="AB164" s="15"/>
      <c r="AC164" s="15"/>
      <c r="AE164" s="15"/>
      <c r="AF164" s="51"/>
      <c r="AG164" s="15"/>
      <c r="AH164" s="3"/>
      <c r="AI164" s="3"/>
      <c r="AJ164" s="51"/>
      <c r="AK164" s="51"/>
      <c r="AL164" s="51"/>
      <c r="AM164" s="51"/>
      <c r="AN164" s="51"/>
      <c r="AO164" s="51"/>
      <c r="AP164" s="3"/>
      <c r="AQ164" s="3"/>
      <c r="AR164" s="25"/>
    </row>
    <row r="165" spans="10:44">
      <c r="J165" s="15"/>
      <c r="K165" s="15"/>
      <c r="L165" s="15"/>
      <c r="M165" s="15"/>
      <c r="N165" s="19"/>
      <c r="O165" s="25"/>
      <c r="P165" s="97"/>
      <c r="Q165" s="3"/>
      <c r="R165" s="3"/>
      <c r="S165" s="15"/>
      <c r="T165" s="3"/>
      <c r="U165" s="15"/>
      <c r="V165" s="15"/>
      <c r="W165" s="15"/>
      <c r="X165" s="15"/>
      <c r="Y165" s="51"/>
      <c r="Z165" s="12"/>
      <c r="AA165" s="15"/>
      <c r="AB165" s="15"/>
      <c r="AC165" s="15"/>
      <c r="AE165" s="15"/>
      <c r="AF165" s="51"/>
      <c r="AG165" s="15"/>
      <c r="AH165" s="3"/>
      <c r="AI165" s="3"/>
      <c r="AJ165" s="51"/>
      <c r="AK165" s="51"/>
      <c r="AL165" s="51"/>
      <c r="AM165" s="51"/>
      <c r="AN165" s="51"/>
      <c r="AO165" s="51"/>
      <c r="AP165" s="3"/>
      <c r="AQ165" s="3"/>
      <c r="AR165" s="25"/>
    </row>
    <row r="166" spans="10:44">
      <c r="J166" s="15"/>
      <c r="K166" s="15"/>
      <c r="L166" s="15"/>
      <c r="M166" s="15"/>
      <c r="N166" s="19"/>
      <c r="O166" s="25"/>
      <c r="P166" s="97"/>
      <c r="Q166" s="3"/>
      <c r="R166" s="3"/>
      <c r="S166" s="15"/>
      <c r="T166" s="3"/>
      <c r="U166" s="15"/>
      <c r="V166" s="15"/>
      <c r="W166" s="15"/>
      <c r="X166" s="15"/>
      <c r="Y166" s="51"/>
      <c r="Z166" s="12"/>
      <c r="AA166" s="15"/>
      <c r="AB166" s="15"/>
      <c r="AC166" s="15"/>
      <c r="AE166" s="15"/>
      <c r="AF166" s="51"/>
      <c r="AG166" s="15"/>
      <c r="AH166" s="3"/>
      <c r="AI166" s="3"/>
      <c r="AJ166" s="51"/>
      <c r="AK166" s="51"/>
      <c r="AL166" s="51"/>
      <c r="AM166" s="51"/>
      <c r="AN166" s="51"/>
      <c r="AO166" s="51"/>
      <c r="AP166" s="3"/>
      <c r="AQ166" s="3"/>
      <c r="AR166" s="25"/>
    </row>
    <row r="167" spans="10:44">
      <c r="J167" s="15"/>
      <c r="K167" s="15"/>
      <c r="L167" s="15"/>
      <c r="M167" s="15"/>
      <c r="N167" s="19"/>
      <c r="O167" s="25"/>
      <c r="P167" s="97"/>
      <c r="Q167" s="3"/>
      <c r="R167" s="3"/>
      <c r="S167" s="15"/>
      <c r="T167" s="3"/>
      <c r="U167" s="15"/>
      <c r="V167" s="15"/>
      <c r="W167" s="15"/>
      <c r="X167" s="15"/>
      <c r="Y167" s="51"/>
      <c r="Z167" s="12"/>
      <c r="AA167" s="15"/>
      <c r="AB167" s="15"/>
      <c r="AC167" s="15"/>
      <c r="AE167" s="15"/>
      <c r="AF167" s="51"/>
      <c r="AG167" s="15"/>
      <c r="AH167" s="3"/>
      <c r="AI167" s="3"/>
      <c r="AJ167" s="51"/>
      <c r="AK167" s="51"/>
      <c r="AL167" s="51"/>
      <c r="AM167" s="51"/>
      <c r="AN167" s="51"/>
      <c r="AO167" s="51"/>
      <c r="AP167" s="3"/>
      <c r="AQ167" s="3"/>
      <c r="AR167" s="25"/>
    </row>
    <row r="168" spans="10:44">
      <c r="J168" s="15"/>
      <c r="K168" s="15"/>
      <c r="L168" s="15"/>
      <c r="M168" s="15"/>
      <c r="N168" s="19"/>
      <c r="O168" s="25"/>
      <c r="P168" s="97"/>
      <c r="Q168" s="3"/>
      <c r="R168" s="3"/>
      <c r="S168" s="15"/>
      <c r="T168" s="3"/>
      <c r="U168" s="15"/>
      <c r="V168" s="15"/>
      <c r="W168" s="15"/>
      <c r="X168" s="15"/>
      <c r="Y168" s="51"/>
      <c r="Z168" s="12"/>
      <c r="AA168" s="15"/>
      <c r="AB168" s="15"/>
      <c r="AC168" s="15"/>
      <c r="AE168" s="15"/>
      <c r="AF168" s="51"/>
      <c r="AG168" s="15"/>
      <c r="AH168" s="3"/>
      <c r="AI168" s="3"/>
      <c r="AJ168" s="51"/>
      <c r="AK168" s="51"/>
      <c r="AL168" s="51"/>
      <c r="AM168" s="51"/>
      <c r="AN168" s="51"/>
      <c r="AO168" s="51"/>
      <c r="AP168" s="3"/>
      <c r="AQ168" s="3"/>
      <c r="AR168" s="25"/>
    </row>
    <row r="169" spans="10:44">
      <c r="J169" s="15"/>
      <c r="K169" s="15"/>
      <c r="L169" s="15"/>
      <c r="M169" s="15"/>
      <c r="N169" s="19"/>
      <c r="O169" s="25"/>
      <c r="P169" s="97"/>
      <c r="Q169" s="3"/>
      <c r="R169" s="3"/>
      <c r="S169" s="15"/>
      <c r="T169" s="3"/>
      <c r="U169" s="15"/>
      <c r="V169" s="15"/>
      <c r="W169" s="15"/>
      <c r="X169" s="15"/>
      <c r="Y169" s="51"/>
      <c r="Z169" s="12"/>
      <c r="AA169" s="15"/>
      <c r="AB169" s="15"/>
      <c r="AC169" s="15"/>
      <c r="AE169" s="15"/>
      <c r="AF169" s="51"/>
      <c r="AG169" s="15"/>
      <c r="AH169" s="3"/>
      <c r="AI169" s="3"/>
      <c r="AJ169" s="51"/>
      <c r="AK169" s="51"/>
      <c r="AL169" s="51"/>
      <c r="AM169" s="51"/>
      <c r="AN169" s="51"/>
      <c r="AO169" s="51"/>
      <c r="AP169" s="3"/>
      <c r="AQ169" s="3"/>
      <c r="AR169" s="25"/>
    </row>
    <row r="170" spans="10:44">
      <c r="J170" s="15"/>
      <c r="K170" s="15"/>
      <c r="L170" s="15"/>
      <c r="M170" s="15"/>
      <c r="N170" s="19"/>
      <c r="O170" s="25"/>
      <c r="P170" s="97"/>
      <c r="Q170" s="3"/>
      <c r="R170" s="3"/>
      <c r="S170" s="15"/>
      <c r="T170" s="3"/>
      <c r="U170" s="15"/>
      <c r="V170" s="15"/>
      <c r="W170" s="15"/>
      <c r="X170" s="15"/>
      <c r="Y170" s="51"/>
      <c r="Z170" s="12"/>
      <c r="AA170" s="15"/>
      <c r="AB170" s="15"/>
      <c r="AC170" s="15"/>
      <c r="AE170" s="15"/>
      <c r="AF170" s="51"/>
      <c r="AG170" s="15"/>
      <c r="AH170" s="3"/>
      <c r="AI170" s="3"/>
      <c r="AJ170" s="51"/>
      <c r="AK170" s="51"/>
      <c r="AL170" s="51"/>
      <c r="AM170" s="51"/>
      <c r="AN170" s="51"/>
      <c r="AO170" s="51"/>
      <c r="AP170" s="3"/>
      <c r="AQ170" s="3"/>
      <c r="AR170" s="25"/>
    </row>
    <row r="171" spans="10:44">
      <c r="J171" s="15"/>
      <c r="K171" s="15"/>
      <c r="L171" s="15"/>
      <c r="M171" s="15"/>
      <c r="N171" s="19"/>
      <c r="O171" s="25"/>
      <c r="P171" s="97"/>
      <c r="Q171" s="3"/>
      <c r="R171" s="3"/>
      <c r="S171" s="15"/>
      <c r="T171" s="3"/>
      <c r="U171" s="15"/>
      <c r="V171" s="15"/>
      <c r="W171" s="15"/>
      <c r="X171" s="15"/>
      <c r="Y171" s="51"/>
      <c r="Z171" s="12"/>
      <c r="AA171" s="15"/>
      <c r="AB171" s="15"/>
      <c r="AC171" s="15"/>
      <c r="AE171" s="15"/>
      <c r="AF171" s="51"/>
      <c r="AG171" s="15"/>
      <c r="AH171" s="3"/>
      <c r="AI171" s="3"/>
      <c r="AJ171" s="51"/>
      <c r="AK171" s="51"/>
      <c r="AL171" s="51"/>
      <c r="AM171" s="51"/>
      <c r="AN171" s="51"/>
      <c r="AO171" s="51"/>
      <c r="AP171" s="3"/>
      <c r="AQ171" s="3"/>
      <c r="AR171" s="25"/>
    </row>
    <row r="172" spans="10:44">
      <c r="J172" s="15"/>
      <c r="K172" s="15"/>
      <c r="L172" s="15"/>
      <c r="M172" s="15"/>
      <c r="N172" s="19"/>
      <c r="O172" s="25"/>
      <c r="P172" s="97"/>
      <c r="Q172" s="3"/>
      <c r="R172" s="3"/>
      <c r="S172" s="15"/>
      <c r="T172" s="3"/>
      <c r="U172" s="15"/>
      <c r="V172" s="15"/>
      <c r="W172" s="15"/>
      <c r="X172" s="15"/>
      <c r="Y172" s="51"/>
      <c r="Z172" s="12"/>
      <c r="AA172" s="15"/>
      <c r="AB172" s="15"/>
      <c r="AC172" s="15"/>
      <c r="AE172" s="15"/>
      <c r="AF172" s="51"/>
      <c r="AG172" s="15"/>
      <c r="AH172" s="3"/>
      <c r="AI172" s="3"/>
      <c r="AJ172" s="51"/>
      <c r="AK172" s="51"/>
      <c r="AL172" s="51"/>
      <c r="AM172" s="51"/>
      <c r="AN172" s="51"/>
      <c r="AO172" s="51"/>
      <c r="AP172" s="3"/>
      <c r="AQ172" s="3"/>
      <c r="AR172" s="25"/>
    </row>
    <row r="173" spans="10:44">
      <c r="J173" s="15"/>
      <c r="K173" s="15"/>
      <c r="L173" s="15"/>
      <c r="M173" s="15"/>
      <c r="N173" s="19"/>
      <c r="O173" s="25"/>
      <c r="P173" s="97"/>
      <c r="Q173" s="3"/>
      <c r="R173" s="3"/>
      <c r="S173" s="15"/>
      <c r="T173" s="3"/>
      <c r="U173" s="15"/>
      <c r="V173" s="15"/>
      <c r="W173" s="15"/>
      <c r="X173" s="15"/>
      <c r="Y173" s="51"/>
      <c r="Z173" s="12"/>
      <c r="AA173" s="15"/>
      <c r="AB173" s="15"/>
      <c r="AC173" s="15"/>
      <c r="AE173" s="15"/>
      <c r="AF173" s="51"/>
      <c r="AG173" s="15"/>
      <c r="AH173" s="3"/>
      <c r="AI173" s="3"/>
      <c r="AJ173" s="51"/>
      <c r="AK173" s="51"/>
      <c r="AL173" s="51"/>
      <c r="AM173" s="51"/>
      <c r="AN173" s="51"/>
      <c r="AO173" s="51"/>
      <c r="AP173" s="3"/>
      <c r="AQ173" s="3"/>
    </row>
    <row r="174" spans="10:44">
      <c r="J174" s="15"/>
      <c r="K174" s="15"/>
      <c r="L174" s="15"/>
      <c r="M174" s="15"/>
      <c r="N174" s="19"/>
      <c r="O174" s="25"/>
      <c r="P174" s="97"/>
      <c r="Q174" s="3"/>
      <c r="R174" s="3"/>
      <c r="S174" s="15"/>
      <c r="T174" s="3"/>
      <c r="U174" s="15"/>
      <c r="V174" s="15"/>
      <c r="W174" s="15"/>
      <c r="X174" s="15"/>
      <c r="Y174" s="51"/>
      <c r="Z174" s="12"/>
      <c r="AA174" s="15"/>
      <c r="AB174" s="15"/>
      <c r="AC174" s="15"/>
      <c r="AE174" s="15"/>
      <c r="AF174" s="51"/>
      <c r="AG174" s="15"/>
      <c r="AH174" s="3"/>
      <c r="AI174" s="3"/>
      <c r="AJ174" s="51"/>
      <c r="AK174" s="51"/>
      <c r="AL174" s="51"/>
      <c r="AM174" s="51"/>
      <c r="AN174" s="51"/>
      <c r="AO174" s="51"/>
      <c r="AP174" s="3"/>
      <c r="AQ174" s="3"/>
    </row>
    <row r="175" spans="10:44">
      <c r="J175" s="15"/>
      <c r="K175" s="15"/>
      <c r="L175" s="15"/>
      <c r="M175" s="15"/>
      <c r="N175" s="19"/>
      <c r="O175" s="25"/>
      <c r="P175" s="97"/>
      <c r="Q175" s="3"/>
      <c r="R175" s="3"/>
      <c r="S175" s="15"/>
      <c r="T175" s="3"/>
      <c r="U175" s="15"/>
      <c r="V175" s="15"/>
      <c r="W175" s="15"/>
      <c r="X175" s="15"/>
      <c r="Y175" s="51"/>
      <c r="Z175" s="12"/>
      <c r="AA175" s="15"/>
      <c r="AB175" s="15"/>
      <c r="AC175" s="15"/>
      <c r="AE175" s="15"/>
      <c r="AF175" s="51"/>
      <c r="AG175" s="15"/>
      <c r="AH175" s="3"/>
      <c r="AI175" s="3"/>
      <c r="AJ175" s="51"/>
      <c r="AK175" s="51"/>
      <c r="AL175" s="51"/>
      <c r="AM175" s="51"/>
      <c r="AN175" s="51"/>
      <c r="AO175" s="51"/>
      <c r="AP175" s="3"/>
      <c r="AQ175" s="3"/>
    </row>
    <row r="176" spans="10:44">
      <c r="J176" s="15"/>
      <c r="K176" s="15"/>
      <c r="L176" s="15"/>
      <c r="M176" s="15"/>
      <c r="N176" s="19"/>
      <c r="O176" s="25"/>
      <c r="P176" s="97"/>
      <c r="Q176" s="3"/>
      <c r="R176" s="3"/>
      <c r="S176" s="15"/>
      <c r="T176" s="3"/>
      <c r="U176" s="15"/>
      <c r="V176" s="15"/>
      <c r="W176" s="15"/>
      <c r="X176" s="15"/>
      <c r="Y176" s="51"/>
      <c r="Z176" s="12"/>
      <c r="AA176" s="15"/>
      <c r="AB176" s="15"/>
      <c r="AC176" s="15"/>
      <c r="AE176" s="15"/>
      <c r="AF176" s="51"/>
      <c r="AG176" s="15"/>
      <c r="AH176" s="3"/>
      <c r="AI176" s="3"/>
      <c r="AJ176" s="51"/>
      <c r="AK176" s="51"/>
      <c r="AL176" s="51"/>
      <c r="AM176" s="51"/>
      <c r="AN176" s="51"/>
      <c r="AO176" s="51"/>
      <c r="AP176" s="3"/>
      <c r="AQ176" s="3"/>
    </row>
    <row r="177" spans="10:43">
      <c r="J177" s="15"/>
      <c r="K177" s="15"/>
      <c r="L177" s="15"/>
      <c r="M177" s="15"/>
      <c r="N177" s="19"/>
      <c r="O177" s="25"/>
      <c r="P177" s="97"/>
      <c r="Q177" s="3"/>
      <c r="R177" s="3"/>
      <c r="S177" s="15"/>
      <c r="T177" s="3"/>
      <c r="U177" s="15"/>
      <c r="V177" s="15"/>
      <c r="W177" s="15"/>
      <c r="X177" s="15"/>
      <c r="Y177" s="51"/>
      <c r="Z177" s="12"/>
      <c r="AA177" s="15"/>
      <c r="AB177" s="15"/>
      <c r="AC177" s="15"/>
      <c r="AE177" s="15"/>
      <c r="AF177" s="51"/>
      <c r="AG177" s="15"/>
      <c r="AH177" s="3"/>
      <c r="AI177" s="3"/>
      <c r="AJ177" s="51"/>
      <c r="AK177" s="51"/>
      <c r="AL177" s="51"/>
      <c r="AM177" s="51"/>
      <c r="AN177" s="51"/>
      <c r="AO177" s="51"/>
      <c r="AP177" s="3"/>
      <c r="AQ177" s="3"/>
    </row>
    <row r="178" spans="10:43">
      <c r="J178" s="15"/>
      <c r="K178" s="15"/>
      <c r="L178" s="15"/>
      <c r="M178" s="15"/>
      <c r="N178" s="19"/>
      <c r="O178" s="25"/>
      <c r="P178" s="97"/>
      <c r="Q178" s="3"/>
      <c r="R178" s="3"/>
      <c r="S178" s="15"/>
      <c r="T178" s="3"/>
      <c r="U178" s="15"/>
      <c r="V178" s="15"/>
      <c r="W178" s="15"/>
      <c r="X178" s="15"/>
      <c r="Y178" s="51"/>
      <c r="Z178" s="12"/>
      <c r="AA178" s="15"/>
      <c r="AB178" s="15"/>
      <c r="AC178" s="15"/>
      <c r="AE178" s="15"/>
      <c r="AF178" s="51"/>
      <c r="AG178" s="15"/>
      <c r="AH178" s="3"/>
      <c r="AI178" s="3"/>
      <c r="AJ178" s="51"/>
      <c r="AK178" s="51"/>
      <c r="AL178" s="51"/>
      <c r="AM178" s="51"/>
      <c r="AN178" s="51"/>
      <c r="AO178" s="51"/>
      <c r="AP178" s="3"/>
      <c r="AQ178" s="3"/>
    </row>
    <row r="179" spans="10:43">
      <c r="J179" s="15"/>
      <c r="K179" s="15"/>
      <c r="L179" s="15"/>
      <c r="M179" s="15"/>
      <c r="N179" s="19"/>
      <c r="O179" s="25"/>
      <c r="P179" s="97"/>
      <c r="Q179" s="3"/>
      <c r="R179" s="3"/>
      <c r="S179" s="15"/>
      <c r="T179" s="3"/>
      <c r="U179" s="15"/>
      <c r="V179" s="15"/>
      <c r="W179" s="15"/>
      <c r="X179" s="15"/>
      <c r="Y179" s="51"/>
      <c r="Z179" s="12"/>
      <c r="AA179" s="15"/>
      <c r="AB179" s="15"/>
      <c r="AC179" s="15"/>
      <c r="AE179" s="15"/>
      <c r="AF179" s="51"/>
      <c r="AG179" s="15"/>
      <c r="AH179" s="3"/>
      <c r="AI179" s="3"/>
      <c r="AJ179" s="51"/>
      <c r="AK179" s="51"/>
      <c r="AL179" s="51"/>
      <c r="AM179" s="51"/>
      <c r="AN179" s="51"/>
      <c r="AO179" s="51"/>
      <c r="AP179" s="3"/>
      <c r="AQ179" s="3"/>
    </row>
    <row r="180" spans="10:43">
      <c r="J180" s="15"/>
      <c r="K180" s="15"/>
      <c r="L180" s="15"/>
      <c r="M180" s="15"/>
      <c r="N180" s="19"/>
      <c r="O180" s="25"/>
      <c r="P180" s="97"/>
      <c r="Q180" s="3"/>
      <c r="R180" s="3"/>
      <c r="S180" s="15"/>
      <c r="T180" s="3"/>
      <c r="U180" s="15"/>
      <c r="V180" s="15"/>
      <c r="W180" s="15"/>
      <c r="X180" s="15"/>
      <c r="Y180" s="51"/>
      <c r="Z180" s="12"/>
      <c r="AA180" s="15"/>
      <c r="AB180" s="15"/>
      <c r="AC180" s="15"/>
      <c r="AE180" s="15"/>
      <c r="AF180" s="51"/>
      <c r="AG180" s="15"/>
      <c r="AH180" s="3"/>
      <c r="AI180" s="3"/>
      <c r="AJ180" s="51"/>
      <c r="AK180" s="51"/>
      <c r="AL180" s="51"/>
      <c r="AM180" s="51"/>
      <c r="AN180" s="51"/>
      <c r="AO180" s="51"/>
      <c r="AP180" s="3"/>
      <c r="AQ180" s="3"/>
    </row>
    <row r="181" spans="10:43">
      <c r="J181" s="15"/>
      <c r="K181" s="15"/>
      <c r="L181" s="15"/>
      <c r="M181" s="15"/>
      <c r="N181" s="19"/>
      <c r="O181" s="25"/>
      <c r="P181" s="97"/>
      <c r="Q181" s="3"/>
      <c r="R181" s="3"/>
      <c r="S181" s="15"/>
      <c r="T181" s="3"/>
      <c r="U181" s="15"/>
      <c r="V181" s="15"/>
      <c r="W181" s="15"/>
      <c r="X181" s="15"/>
      <c r="Y181" s="51"/>
      <c r="Z181" s="12"/>
      <c r="AA181" s="15"/>
      <c r="AB181" s="15"/>
      <c r="AC181" s="15"/>
      <c r="AE181" s="15"/>
      <c r="AF181" s="51"/>
      <c r="AG181" s="15"/>
      <c r="AH181" s="3"/>
      <c r="AI181" s="3"/>
      <c r="AJ181" s="51"/>
      <c r="AK181" s="51"/>
      <c r="AL181" s="51"/>
      <c r="AM181" s="51"/>
      <c r="AN181" s="51"/>
      <c r="AO181" s="51"/>
      <c r="AP181" s="3"/>
      <c r="AQ181" s="3"/>
    </row>
    <row r="182" spans="10:43">
      <c r="J182" s="15"/>
      <c r="K182" s="15"/>
      <c r="L182" s="15"/>
      <c r="M182" s="15"/>
      <c r="N182" s="19"/>
      <c r="O182" s="25"/>
      <c r="P182" s="97"/>
      <c r="Q182" s="3"/>
      <c r="R182" s="3"/>
      <c r="S182" s="15"/>
      <c r="T182" s="3"/>
      <c r="U182" s="15"/>
      <c r="V182" s="15"/>
      <c r="W182" s="15"/>
      <c r="X182" s="15"/>
      <c r="Y182" s="51"/>
      <c r="Z182" s="12"/>
      <c r="AA182" s="15"/>
      <c r="AB182" s="15"/>
      <c r="AC182" s="15"/>
      <c r="AE182" s="15"/>
      <c r="AF182" s="51"/>
      <c r="AG182" s="15"/>
      <c r="AH182" s="3"/>
      <c r="AI182" s="3"/>
      <c r="AJ182" s="51"/>
      <c r="AK182" s="51"/>
      <c r="AL182" s="51"/>
      <c r="AM182" s="51"/>
      <c r="AN182" s="51"/>
      <c r="AO182" s="51"/>
      <c r="AP182" s="3"/>
      <c r="AQ182" s="3"/>
    </row>
    <row r="183" spans="10:43">
      <c r="J183" s="15"/>
      <c r="K183" s="15"/>
      <c r="L183" s="15"/>
      <c r="M183" s="15"/>
      <c r="N183" s="19"/>
      <c r="O183" s="25"/>
      <c r="P183" s="97"/>
      <c r="Q183" s="3"/>
      <c r="R183" s="3"/>
      <c r="S183" s="15"/>
      <c r="T183" s="3"/>
      <c r="U183" s="15"/>
      <c r="V183" s="15"/>
      <c r="W183" s="15"/>
      <c r="X183" s="15"/>
      <c r="Y183" s="51"/>
      <c r="Z183" s="12"/>
      <c r="AA183" s="15"/>
      <c r="AB183" s="15"/>
      <c r="AC183" s="15"/>
      <c r="AE183" s="15"/>
      <c r="AF183" s="51"/>
      <c r="AG183" s="15"/>
      <c r="AH183" s="3"/>
      <c r="AI183" s="3"/>
      <c r="AJ183" s="51"/>
      <c r="AK183" s="51"/>
      <c r="AL183" s="51"/>
      <c r="AM183" s="51"/>
      <c r="AN183" s="51"/>
      <c r="AO183" s="51"/>
      <c r="AP183" s="3"/>
      <c r="AQ183" s="3"/>
    </row>
    <row r="184" spans="10:43">
      <c r="J184" s="15"/>
      <c r="K184" s="15"/>
      <c r="L184" s="15"/>
      <c r="M184" s="15"/>
      <c r="N184" s="19"/>
      <c r="O184" s="25"/>
      <c r="P184" s="97"/>
      <c r="Q184" s="3"/>
      <c r="R184" s="3"/>
      <c r="S184" s="15"/>
      <c r="T184" s="3"/>
      <c r="U184" s="15"/>
      <c r="V184" s="15"/>
      <c r="W184" s="15"/>
      <c r="X184" s="15"/>
      <c r="Y184" s="51"/>
      <c r="Z184" s="12"/>
      <c r="AA184" s="15"/>
      <c r="AB184" s="15"/>
      <c r="AC184" s="15"/>
      <c r="AE184" s="15"/>
      <c r="AF184" s="51"/>
      <c r="AG184" s="15"/>
      <c r="AH184" s="3"/>
      <c r="AI184" s="3"/>
      <c r="AJ184" s="51"/>
      <c r="AK184" s="51"/>
      <c r="AL184" s="51"/>
      <c r="AM184" s="51"/>
      <c r="AN184" s="51"/>
      <c r="AO184" s="51"/>
      <c r="AP184" s="3"/>
      <c r="AQ184" s="3"/>
    </row>
    <row r="185" spans="10:43">
      <c r="J185" s="15"/>
      <c r="K185" s="15"/>
      <c r="L185" s="15"/>
      <c r="M185" s="15"/>
      <c r="N185" s="19"/>
      <c r="O185" s="25"/>
      <c r="P185" s="97"/>
      <c r="Q185" s="3"/>
      <c r="R185" s="3"/>
      <c r="S185" s="15"/>
      <c r="T185" s="3"/>
      <c r="U185" s="15"/>
      <c r="V185" s="15"/>
      <c r="W185" s="15"/>
      <c r="X185" s="15"/>
      <c r="Y185" s="51"/>
      <c r="Z185" s="12"/>
      <c r="AA185" s="15"/>
      <c r="AB185" s="15"/>
      <c r="AC185" s="15"/>
      <c r="AE185" s="15"/>
      <c r="AF185" s="51"/>
      <c r="AG185" s="15"/>
      <c r="AH185" s="3"/>
      <c r="AI185" s="3"/>
      <c r="AJ185" s="51"/>
      <c r="AK185" s="51"/>
      <c r="AL185" s="51"/>
      <c r="AM185" s="51"/>
      <c r="AN185" s="51"/>
      <c r="AO185" s="51"/>
      <c r="AP185" s="3"/>
      <c r="AQ185" s="3"/>
    </row>
    <row r="186" spans="10:43">
      <c r="J186" s="15"/>
      <c r="K186" s="15"/>
      <c r="L186" s="15"/>
      <c r="M186" s="15"/>
      <c r="N186" s="19"/>
      <c r="O186" s="25"/>
      <c r="P186" s="97"/>
      <c r="Q186" s="3"/>
      <c r="R186" s="3"/>
      <c r="S186" s="15"/>
      <c r="T186" s="3"/>
      <c r="U186" s="15"/>
      <c r="V186" s="15"/>
      <c r="W186" s="15"/>
      <c r="X186" s="15"/>
      <c r="Y186" s="51"/>
      <c r="Z186" s="12"/>
      <c r="AA186" s="15"/>
      <c r="AB186" s="15"/>
      <c r="AC186" s="15"/>
      <c r="AE186" s="15"/>
      <c r="AF186" s="51"/>
      <c r="AG186" s="15"/>
      <c r="AH186" s="3"/>
      <c r="AI186" s="3"/>
      <c r="AJ186" s="51"/>
      <c r="AK186" s="51"/>
      <c r="AL186" s="51"/>
      <c r="AM186" s="51"/>
      <c r="AN186" s="51"/>
      <c r="AO186" s="51"/>
      <c r="AP186" s="3"/>
      <c r="AQ186" s="3"/>
    </row>
    <row r="187" spans="10:43">
      <c r="J187" s="15"/>
      <c r="K187" s="15"/>
      <c r="L187" s="15"/>
      <c r="M187" s="15"/>
      <c r="N187" s="19"/>
      <c r="O187" s="25"/>
      <c r="P187" s="97"/>
      <c r="Q187" s="3"/>
      <c r="R187" s="3"/>
      <c r="S187" s="15"/>
      <c r="T187" s="3"/>
      <c r="U187" s="15"/>
      <c r="V187" s="15"/>
      <c r="W187" s="15"/>
      <c r="X187" s="15"/>
      <c r="Y187" s="51"/>
      <c r="Z187" s="12"/>
      <c r="AA187" s="15"/>
      <c r="AB187" s="15"/>
      <c r="AC187" s="15"/>
      <c r="AE187" s="15"/>
      <c r="AF187" s="51"/>
      <c r="AG187" s="15"/>
      <c r="AH187" s="3"/>
      <c r="AI187" s="3"/>
      <c r="AJ187" s="51"/>
      <c r="AK187" s="51"/>
      <c r="AL187" s="51"/>
      <c r="AM187" s="51"/>
      <c r="AN187" s="51"/>
      <c r="AO187" s="51"/>
      <c r="AP187" s="3"/>
      <c r="AQ187" s="3"/>
    </row>
    <row r="188" spans="10:43">
      <c r="J188" s="15"/>
      <c r="K188" s="15"/>
      <c r="L188" s="15"/>
      <c r="M188" s="15"/>
      <c r="N188" s="19"/>
      <c r="O188" s="25"/>
      <c r="P188" s="97"/>
      <c r="Q188" s="3"/>
      <c r="R188" s="3"/>
      <c r="S188" s="15"/>
      <c r="T188" s="3"/>
      <c r="U188" s="15"/>
      <c r="V188" s="15"/>
      <c r="W188" s="15"/>
      <c r="X188" s="15"/>
      <c r="Y188" s="51"/>
      <c r="Z188" s="12"/>
      <c r="AA188" s="15"/>
      <c r="AB188" s="15"/>
      <c r="AC188" s="15"/>
      <c r="AE188" s="15"/>
      <c r="AF188" s="51"/>
      <c r="AG188" s="15"/>
      <c r="AH188" s="3"/>
      <c r="AI188" s="3"/>
      <c r="AJ188" s="51"/>
      <c r="AK188" s="51"/>
      <c r="AL188" s="51"/>
      <c r="AM188" s="51"/>
      <c r="AN188" s="51"/>
      <c r="AO188" s="51"/>
      <c r="AP188" s="3"/>
      <c r="AQ188" s="3"/>
    </row>
    <row r="189" spans="10:43">
      <c r="J189" s="15"/>
      <c r="K189" s="15"/>
      <c r="L189" s="15"/>
      <c r="M189" s="15"/>
      <c r="N189" s="19"/>
      <c r="O189" s="25"/>
      <c r="P189" s="97"/>
      <c r="Q189" s="3"/>
      <c r="R189" s="3"/>
      <c r="S189" s="15"/>
      <c r="T189" s="3"/>
      <c r="U189" s="15"/>
      <c r="V189" s="15"/>
      <c r="W189" s="15"/>
      <c r="X189" s="15"/>
      <c r="Y189" s="51"/>
      <c r="Z189" s="12"/>
      <c r="AA189" s="15"/>
      <c r="AB189" s="15"/>
      <c r="AC189" s="15"/>
      <c r="AE189" s="15"/>
      <c r="AF189" s="51"/>
      <c r="AG189" s="15"/>
      <c r="AH189" s="3"/>
      <c r="AI189" s="3"/>
      <c r="AJ189" s="51"/>
      <c r="AK189" s="51"/>
      <c r="AL189" s="51"/>
      <c r="AM189" s="51"/>
      <c r="AN189" s="51"/>
      <c r="AO189" s="51"/>
      <c r="AP189" s="3"/>
      <c r="AQ189" s="3"/>
    </row>
    <row r="190" spans="10:43">
      <c r="J190" s="15"/>
      <c r="K190" s="15"/>
      <c r="L190" s="15"/>
      <c r="M190" s="15"/>
      <c r="N190" s="19"/>
      <c r="O190" s="25"/>
      <c r="P190" s="97"/>
      <c r="Q190" s="3"/>
      <c r="R190" s="3"/>
      <c r="S190" s="15"/>
      <c r="T190" s="3"/>
      <c r="U190" s="15"/>
      <c r="V190" s="15"/>
      <c r="W190" s="15"/>
      <c r="X190" s="15"/>
      <c r="Y190" s="51"/>
      <c r="Z190" s="12"/>
      <c r="AA190" s="15"/>
      <c r="AB190" s="15"/>
      <c r="AC190" s="15"/>
      <c r="AE190" s="15"/>
      <c r="AF190" s="51"/>
      <c r="AG190" s="15"/>
      <c r="AH190" s="3"/>
      <c r="AI190" s="3"/>
      <c r="AJ190" s="51"/>
      <c r="AK190" s="51"/>
      <c r="AL190" s="51"/>
      <c r="AM190" s="51"/>
      <c r="AN190" s="51"/>
      <c r="AO190" s="51"/>
      <c r="AP190" s="3"/>
      <c r="AQ190" s="3"/>
    </row>
    <row r="191" spans="10:43">
      <c r="J191" s="15"/>
      <c r="K191" s="15"/>
      <c r="L191" s="15"/>
      <c r="M191" s="15"/>
      <c r="N191" s="19"/>
      <c r="O191" s="25"/>
      <c r="P191" s="97"/>
      <c r="Q191" s="3"/>
      <c r="R191" s="3"/>
      <c r="S191" s="15"/>
      <c r="T191" s="3"/>
      <c r="U191" s="15"/>
      <c r="V191" s="15"/>
      <c r="W191" s="15"/>
      <c r="X191" s="15"/>
      <c r="Y191" s="51"/>
      <c r="Z191" s="12"/>
      <c r="AA191" s="15"/>
      <c r="AB191" s="15"/>
      <c r="AC191" s="15"/>
      <c r="AE191" s="15"/>
      <c r="AF191" s="51"/>
      <c r="AG191" s="15"/>
      <c r="AH191" s="3"/>
      <c r="AI191" s="3"/>
      <c r="AJ191" s="51"/>
      <c r="AK191" s="51"/>
      <c r="AL191" s="51"/>
      <c r="AM191" s="51"/>
      <c r="AN191" s="51"/>
      <c r="AO191" s="51"/>
      <c r="AP191" s="3"/>
      <c r="AQ191" s="3"/>
    </row>
    <row r="192" spans="10:43">
      <c r="J192" s="15"/>
      <c r="K192" s="15"/>
      <c r="L192" s="15"/>
      <c r="M192" s="15"/>
      <c r="N192" s="19"/>
      <c r="O192" s="25"/>
      <c r="P192" s="97"/>
      <c r="Q192" s="3"/>
      <c r="R192" s="3"/>
      <c r="S192" s="15"/>
      <c r="T192" s="3"/>
      <c r="U192" s="15"/>
      <c r="V192" s="15"/>
      <c r="W192" s="15"/>
      <c r="X192" s="15"/>
      <c r="Y192" s="51"/>
      <c r="Z192" s="12"/>
      <c r="AA192" s="15"/>
      <c r="AB192" s="15"/>
      <c r="AC192" s="15"/>
      <c r="AE192" s="15"/>
      <c r="AF192" s="51"/>
      <c r="AG192" s="15"/>
      <c r="AH192" s="3"/>
      <c r="AI192" s="3"/>
      <c r="AJ192" s="51"/>
      <c r="AK192" s="51"/>
      <c r="AL192" s="51"/>
      <c r="AM192" s="51"/>
      <c r="AN192" s="51"/>
      <c r="AO192" s="51"/>
      <c r="AP192" s="3"/>
      <c r="AQ192" s="3"/>
    </row>
    <row r="193" spans="10:43">
      <c r="J193" s="15"/>
      <c r="K193" s="15"/>
      <c r="L193" s="15"/>
      <c r="M193" s="15"/>
      <c r="N193" s="19"/>
      <c r="O193" s="25"/>
      <c r="P193" s="97"/>
      <c r="Q193" s="3"/>
      <c r="R193" s="3"/>
      <c r="S193" s="15"/>
      <c r="T193" s="3"/>
      <c r="U193" s="15"/>
      <c r="V193" s="15"/>
      <c r="W193" s="15"/>
      <c r="X193" s="15"/>
      <c r="Y193" s="51"/>
      <c r="Z193" s="12"/>
      <c r="AA193" s="15"/>
      <c r="AB193" s="15"/>
      <c r="AC193" s="15"/>
      <c r="AE193" s="15"/>
      <c r="AF193" s="51"/>
      <c r="AG193" s="15"/>
      <c r="AH193" s="3"/>
      <c r="AI193" s="3"/>
      <c r="AJ193" s="51"/>
      <c r="AK193" s="51"/>
      <c r="AL193" s="51"/>
      <c r="AM193" s="51"/>
      <c r="AN193" s="51"/>
      <c r="AO193" s="51"/>
      <c r="AP193" s="3"/>
      <c r="AQ193" s="3"/>
    </row>
    <row r="194" spans="10:43">
      <c r="J194" s="15"/>
      <c r="K194" s="15"/>
      <c r="L194" s="15"/>
      <c r="M194" s="15"/>
      <c r="N194" s="19"/>
      <c r="O194" s="25"/>
      <c r="P194" s="97"/>
      <c r="Q194" s="3"/>
      <c r="R194" s="3"/>
      <c r="S194" s="15"/>
      <c r="T194" s="3"/>
      <c r="U194" s="15"/>
      <c r="V194" s="15"/>
      <c r="W194" s="15"/>
      <c r="X194" s="15"/>
      <c r="Y194" s="51"/>
      <c r="Z194" s="12"/>
      <c r="AA194" s="15"/>
      <c r="AB194" s="15"/>
      <c r="AC194" s="15"/>
      <c r="AE194" s="15"/>
      <c r="AF194" s="51"/>
      <c r="AG194" s="15"/>
      <c r="AH194" s="3"/>
      <c r="AI194" s="3"/>
      <c r="AJ194" s="51"/>
      <c r="AK194" s="51"/>
      <c r="AL194" s="51"/>
      <c r="AM194" s="51"/>
      <c r="AN194" s="51"/>
      <c r="AO194" s="51"/>
      <c r="AP194" s="3"/>
      <c r="AQ194" s="3"/>
    </row>
    <row r="195" spans="10:43">
      <c r="J195" s="15"/>
      <c r="K195" s="15"/>
      <c r="L195" s="15"/>
      <c r="M195" s="15"/>
      <c r="N195" s="19"/>
      <c r="O195" s="25"/>
      <c r="P195" s="97"/>
      <c r="Q195" s="3"/>
      <c r="R195" s="3"/>
      <c r="S195" s="15"/>
      <c r="T195" s="3"/>
      <c r="U195" s="15"/>
      <c r="V195" s="15"/>
      <c r="W195" s="15"/>
      <c r="X195" s="15"/>
      <c r="Y195" s="51"/>
      <c r="Z195" s="12"/>
      <c r="AA195" s="15"/>
      <c r="AB195" s="15"/>
      <c r="AC195" s="15"/>
      <c r="AE195" s="15"/>
      <c r="AF195" s="51"/>
      <c r="AG195" s="15"/>
      <c r="AH195" s="3"/>
      <c r="AI195" s="3"/>
      <c r="AJ195" s="51"/>
      <c r="AK195" s="51"/>
      <c r="AL195" s="51"/>
      <c r="AM195" s="51"/>
      <c r="AN195" s="51"/>
      <c r="AO195" s="51"/>
      <c r="AP195" s="3"/>
      <c r="AQ195" s="3"/>
    </row>
    <row r="196" spans="10:43">
      <c r="J196" s="15"/>
      <c r="K196" s="15"/>
      <c r="L196" s="15"/>
      <c r="M196" s="15"/>
      <c r="N196" s="19"/>
      <c r="O196" s="25"/>
      <c r="P196" s="97"/>
      <c r="Q196" s="3"/>
      <c r="R196" s="3"/>
      <c r="S196" s="15"/>
      <c r="T196" s="3"/>
      <c r="U196" s="15"/>
      <c r="V196" s="15"/>
      <c r="W196" s="15"/>
      <c r="X196" s="15"/>
      <c r="Y196" s="51"/>
      <c r="Z196" s="12"/>
      <c r="AA196" s="15"/>
      <c r="AB196" s="15"/>
      <c r="AC196" s="15"/>
      <c r="AE196" s="15"/>
      <c r="AF196" s="51"/>
      <c r="AG196" s="15"/>
      <c r="AH196" s="3"/>
      <c r="AI196" s="3"/>
      <c r="AJ196" s="51"/>
      <c r="AK196" s="51"/>
      <c r="AL196" s="51"/>
      <c r="AM196" s="51"/>
      <c r="AN196" s="51"/>
      <c r="AO196" s="51"/>
      <c r="AP196" s="3"/>
      <c r="AQ196" s="3"/>
    </row>
    <row r="197" spans="10:43">
      <c r="J197" s="15"/>
      <c r="K197" s="15"/>
      <c r="L197" s="15"/>
      <c r="M197" s="15"/>
      <c r="N197" s="19"/>
      <c r="O197" s="25"/>
      <c r="P197" s="97"/>
      <c r="Q197" s="3"/>
      <c r="R197" s="3"/>
      <c r="S197" s="15"/>
      <c r="T197" s="3"/>
      <c r="U197" s="15"/>
      <c r="V197" s="15"/>
      <c r="W197" s="15"/>
      <c r="X197" s="15"/>
      <c r="Y197" s="51"/>
      <c r="Z197" s="12"/>
      <c r="AA197" s="15"/>
      <c r="AB197" s="15"/>
      <c r="AC197" s="15"/>
      <c r="AE197" s="15"/>
      <c r="AF197" s="51"/>
      <c r="AG197" s="15"/>
      <c r="AH197" s="3"/>
      <c r="AI197" s="3"/>
      <c r="AJ197" s="51"/>
      <c r="AK197" s="51"/>
      <c r="AL197" s="51"/>
      <c r="AM197" s="51"/>
      <c r="AN197" s="51"/>
      <c r="AO197" s="51"/>
      <c r="AP197" s="3"/>
      <c r="AQ197" s="3"/>
    </row>
    <row r="198" spans="10:43">
      <c r="J198" s="15"/>
      <c r="K198" s="15"/>
      <c r="L198" s="15"/>
      <c r="M198" s="15"/>
      <c r="N198" s="19"/>
      <c r="O198" s="25"/>
      <c r="P198" s="97"/>
      <c r="Q198" s="3"/>
      <c r="R198" s="3"/>
      <c r="S198" s="15"/>
      <c r="T198" s="3"/>
      <c r="U198" s="15"/>
      <c r="V198" s="15"/>
      <c r="W198" s="15"/>
      <c r="X198" s="15"/>
      <c r="Y198" s="51"/>
      <c r="Z198" s="12"/>
      <c r="AA198" s="15"/>
      <c r="AB198" s="15"/>
      <c r="AC198" s="15"/>
      <c r="AE198" s="15"/>
      <c r="AF198" s="51"/>
      <c r="AG198" s="15"/>
      <c r="AH198" s="3"/>
      <c r="AI198" s="3"/>
      <c r="AJ198" s="51"/>
      <c r="AK198" s="51"/>
      <c r="AL198" s="51"/>
      <c r="AM198" s="51"/>
      <c r="AN198" s="51"/>
      <c r="AO198" s="51"/>
      <c r="AP198" s="3"/>
      <c r="AQ198" s="3"/>
    </row>
    <row r="199" spans="10:43">
      <c r="J199" s="15"/>
      <c r="K199" s="15"/>
      <c r="L199" s="15"/>
      <c r="M199" s="15"/>
      <c r="N199" s="19"/>
      <c r="O199" s="25"/>
      <c r="P199" s="97"/>
      <c r="Q199" s="3"/>
      <c r="R199" s="3"/>
      <c r="S199" s="15"/>
      <c r="T199" s="3"/>
      <c r="U199" s="15"/>
      <c r="V199" s="15"/>
      <c r="W199" s="15"/>
      <c r="X199" s="15"/>
      <c r="Y199" s="51"/>
      <c r="Z199" s="12"/>
      <c r="AA199" s="15"/>
      <c r="AB199" s="15"/>
      <c r="AC199" s="15"/>
      <c r="AE199" s="15"/>
      <c r="AF199" s="51"/>
      <c r="AG199" s="15"/>
      <c r="AH199" s="3"/>
      <c r="AI199" s="3"/>
      <c r="AJ199" s="51"/>
      <c r="AK199" s="51"/>
      <c r="AL199" s="51"/>
      <c r="AM199" s="51"/>
      <c r="AN199" s="51"/>
      <c r="AO199" s="51"/>
      <c r="AP199" s="3"/>
      <c r="AQ199" s="3"/>
    </row>
    <row r="200" spans="10:43">
      <c r="J200" s="15"/>
      <c r="K200" s="15"/>
      <c r="L200" s="15"/>
      <c r="M200" s="15"/>
      <c r="N200" s="19"/>
      <c r="O200" s="25"/>
      <c r="P200" s="97"/>
      <c r="Q200" s="3"/>
      <c r="R200" s="3"/>
      <c r="S200" s="15"/>
      <c r="T200" s="3"/>
      <c r="U200" s="15"/>
      <c r="V200" s="15"/>
      <c r="W200" s="15"/>
      <c r="X200" s="15"/>
      <c r="Y200" s="51"/>
      <c r="Z200" s="12"/>
      <c r="AA200" s="15"/>
      <c r="AB200" s="15"/>
      <c r="AC200" s="15"/>
      <c r="AE200" s="15"/>
      <c r="AF200" s="51"/>
      <c r="AG200" s="15"/>
      <c r="AH200" s="3"/>
      <c r="AI200" s="3"/>
      <c r="AJ200" s="51"/>
      <c r="AK200" s="51"/>
      <c r="AL200" s="51"/>
      <c r="AM200" s="51"/>
      <c r="AN200" s="51"/>
      <c r="AO200" s="51"/>
      <c r="AP200" s="3"/>
      <c r="AQ200" s="3"/>
    </row>
    <row r="201" spans="10:43">
      <c r="J201" s="15"/>
      <c r="K201" s="15"/>
      <c r="L201" s="15"/>
      <c r="M201" s="15"/>
      <c r="N201" s="19"/>
      <c r="O201" s="25"/>
      <c r="P201" s="97"/>
      <c r="Q201" s="3"/>
      <c r="R201" s="3"/>
      <c r="S201" s="15"/>
      <c r="T201" s="3"/>
      <c r="U201" s="15"/>
      <c r="V201" s="15"/>
      <c r="W201" s="15"/>
      <c r="X201" s="15"/>
      <c r="Y201" s="51"/>
      <c r="Z201" s="12"/>
      <c r="AA201" s="15"/>
      <c r="AB201" s="15"/>
      <c r="AC201" s="15"/>
      <c r="AE201" s="15"/>
      <c r="AF201" s="51"/>
      <c r="AG201" s="15"/>
      <c r="AH201" s="3"/>
      <c r="AI201" s="3"/>
      <c r="AJ201" s="51"/>
      <c r="AK201" s="51"/>
      <c r="AL201" s="51"/>
      <c r="AM201" s="51"/>
      <c r="AN201" s="51"/>
      <c r="AO201" s="51"/>
      <c r="AP201" s="3"/>
      <c r="AQ201" s="3"/>
    </row>
    <row r="202" spans="10:43">
      <c r="J202" s="15"/>
      <c r="K202" s="15"/>
      <c r="L202" s="15"/>
      <c r="M202" s="15"/>
      <c r="N202" s="19"/>
      <c r="O202" s="25"/>
      <c r="P202" s="97"/>
      <c r="Q202" s="3"/>
      <c r="R202" s="3"/>
      <c r="S202" s="15"/>
      <c r="T202" s="3"/>
      <c r="U202" s="15"/>
      <c r="V202" s="15"/>
      <c r="W202" s="15"/>
      <c r="X202" s="15"/>
      <c r="Y202" s="51"/>
      <c r="Z202" s="12"/>
      <c r="AA202" s="15"/>
      <c r="AB202" s="15"/>
      <c r="AC202" s="15"/>
      <c r="AE202" s="15"/>
      <c r="AF202" s="51"/>
      <c r="AG202" s="15"/>
      <c r="AH202" s="3"/>
      <c r="AI202" s="3"/>
      <c r="AJ202" s="51"/>
      <c r="AK202" s="51"/>
      <c r="AL202" s="51"/>
      <c r="AM202" s="51"/>
      <c r="AN202" s="51"/>
      <c r="AO202" s="51"/>
      <c r="AP202" s="3"/>
      <c r="AQ202" s="3"/>
    </row>
    <row r="203" spans="10:43">
      <c r="J203" s="15"/>
      <c r="K203" s="15"/>
      <c r="L203" s="15"/>
      <c r="M203" s="15"/>
      <c r="N203" s="19"/>
      <c r="O203" s="25"/>
      <c r="P203" s="97"/>
      <c r="Q203" s="3"/>
      <c r="R203" s="3"/>
      <c r="S203" s="15"/>
      <c r="T203" s="3"/>
      <c r="U203" s="15"/>
      <c r="V203" s="15"/>
      <c r="W203" s="15"/>
      <c r="X203" s="15"/>
      <c r="Y203" s="51"/>
      <c r="Z203" s="12"/>
      <c r="AA203" s="15"/>
      <c r="AB203" s="15"/>
      <c r="AC203" s="15"/>
      <c r="AE203" s="15"/>
      <c r="AF203" s="51"/>
      <c r="AG203" s="15"/>
      <c r="AH203" s="3"/>
      <c r="AI203" s="3"/>
      <c r="AJ203" s="51"/>
      <c r="AK203" s="51"/>
      <c r="AL203" s="51"/>
      <c r="AM203" s="51"/>
      <c r="AN203" s="51"/>
      <c r="AO203" s="51"/>
      <c r="AP203" s="3"/>
      <c r="AQ203" s="3"/>
    </row>
    <row r="204" spans="10:43">
      <c r="J204" s="15"/>
      <c r="K204" s="15"/>
      <c r="L204" s="15"/>
      <c r="M204" s="15"/>
      <c r="N204" s="19"/>
      <c r="O204" s="25"/>
      <c r="P204" s="97"/>
      <c r="Q204" s="3"/>
      <c r="R204" s="3"/>
      <c r="S204" s="15"/>
      <c r="T204" s="3"/>
      <c r="U204" s="15"/>
      <c r="V204" s="15"/>
      <c r="W204" s="15"/>
      <c r="X204" s="15"/>
      <c r="Y204" s="51"/>
      <c r="Z204" s="12"/>
      <c r="AA204" s="15"/>
      <c r="AB204" s="15"/>
      <c r="AC204" s="15"/>
      <c r="AE204" s="15"/>
      <c r="AF204" s="51"/>
      <c r="AG204" s="15"/>
      <c r="AH204" s="3"/>
      <c r="AI204" s="3"/>
      <c r="AJ204" s="51"/>
      <c r="AK204" s="51"/>
      <c r="AL204" s="51"/>
      <c r="AM204" s="51"/>
      <c r="AN204" s="51"/>
      <c r="AO204" s="51"/>
      <c r="AP204" s="3"/>
      <c r="AQ204" s="3"/>
    </row>
    <row r="205" spans="10:43">
      <c r="J205" s="15"/>
      <c r="K205" s="15"/>
      <c r="L205" s="15"/>
      <c r="M205" s="15"/>
      <c r="N205" s="19"/>
      <c r="O205" s="25"/>
      <c r="P205" s="97"/>
      <c r="Q205" s="3"/>
      <c r="R205" s="3"/>
      <c r="S205" s="15"/>
      <c r="T205" s="3"/>
      <c r="U205" s="15"/>
      <c r="V205" s="15"/>
      <c r="W205" s="15"/>
      <c r="X205" s="15"/>
      <c r="Y205" s="51"/>
      <c r="Z205" s="12"/>
      <c r="AA205" s="15"/>
      <c r="AB205" s="15"/>
      <c r="AC205" s="15"/>
      <c r="AE205" s="15"/>
      <c r="AF205" s="51"/>
      <c r="AG205" s="15"/>
      <c r="AH205" s="3"/>
      <c r="AI205" s="3"/>
      <c r="AJ205" s="51"/>
      <c r="AK205" s="51"/>
      <c r="AL205" s="51"/>
      <c r="AM205" s="51"/>
      <c r="AN205" s="51"/>
      <c r="AO205" s="51"/>
      <c r="AP205" s="3"/>
      <c r="AQ205" s="3"/>
    </row>
    <row r="206" spans="10:43">
      <c r="J206" s="15"/>
      <c r="K206" s="15"/>
      <c r="L206" s="15"/>
      <c r="M206" s="15"/>
      <c r="N206" s="19"/>
      <c r="O206" s="25"/>
      <c r="P206" s="97"/>
      <c r="Q206" s="3"/>
      <c r="R206" s="3"/>
      <c r="S206" s="15"/>
      <c r="T206" s="3"/>
      <c r="U206" s="15"/>
      <c r="V206" s="15"/>
      <c r="W206" s="15"/>
      <c r="X206" s="15"/>
      <c r="Y206" s="51"/>
      <c r="Z206" s="12"/>
      <c r="AA206" s="15"/>
      <c r="AB206" s="15"/>
      <c r="AC206" s="15"/>
      <c r="AE206" s="15"/>
      <c r="AF206" s="51"/>
      <c r="AG206" s="15"/>
      <c r="AH206" s="3"/>
      <c r="AI206" s="3"/>
      <c r="AJ206" s="51"/>
      <c r="AK206" s="51"/>
      <c r="AL206" s="51"/>
      <c r="AM206" s="51"/>
      <c r="AN206" s="51"/>
      <c r="AO206" s="51"/>
      <c r="AP206" s="3"/>
      <c r="AQ206" s="3"/>
    </row>
    <row r="207" spans="10:43">
      <c r="J207" s="15"/>
      <c r="K207" s="15"/>
      <c r="L207" s="15"/>
      <c r="M207" s="15"/>
      <c r="N207" s="19"/>
      <c r="O207" s="25"/>
      <c r="P207" s="97"/>
      <c r="Q207" s="3"/>
      <c r="R207" s="3"/>
      <c r="S207" s="15"/>
      <c r="T207" s="3"/>
      <c r="U207" s="15"/>
      <c r="V207" s="15"/>
      <c r="W207" s="15"/>
      <c r="X207" s="15"/>
      <c r="Y207" s="51"/>
      <c r="Z207" s="12"/>
      <c r="AA207" s="15"/>
      <c r="AB207" s="15"/>
      <c r="AC207" s="15"/>
      <c r="AE207" s="15"/>
      <c r="AF207" s="51"/>
      <c r="AG207" s="15"/>
      <c r="AH207" s="3"/>
      <c r="AI207" s="3"/>
      <c r="AJ207" s="51"/>
      <c r="AK207" s="51"/>
      <c r="AL207" s="51"/>
      <c r="AM207" s="51"/>
      <c r="AN207" s="51"/>
      <c r="AO207" s="51"/>
      <c r="AP207" s="3"/>
      <c r="AQ207" s="3"/>
    </row>
    <row r="208" spans="10:43">
      <c r="J208" s="15"/>
      <c r="K208" s="15"/>
      <c r="L208" s="15"/>
      <c r="M208" s="15"/>
      <c r="N208" s="19"/>
      <c r="O208" s="25"/>
      <c r="P208" s="97"/>
      <c r="Q208" s="3"/>
      <c r="R208" s="3"/>
      <c r="S208" s="15"/>
      <c r="T208" s="3"/>
      <c r="U208" s="15"/>
      <c r="V208" s="15"/>
      <c r="W208" s="15"/>
      <c r="X208" s="15"/>
      <c r="Y208" s="51"/>
      <c r="Z208" s="12"/>
      <c r="AA208" s="15"/>
      <c r="AB208" s="15"/>
      <c r="AC208" s="15"/>
      <c r="AE208" s="15"/>
      <c r="AF208" s="51"/>
      <c r="AG208" s="15"/>
      <c r="AH208" s="3"/>
      <c r="AI208" s="3"/>
      <c r="AJ208" s="51"/>
      <c r="AK208" s="51"/>
      <c r="AL208" s="51"/>
      <c r="AM208" s="51"/>
      <c r="AN208" s="51"/>
      <c r="AO208" s="51"/>
      <c r="AP208" s="3"/>
      <c r="AQ208" s="3"/>
    </row>
    <row r="209" spans="10:43">
      <c r="J209" s="15"/>
      <c r="K209" s="15"/>
      <c r="L209" s="15"/>
      <c r="M209" s="15"/>
      <c r="N209" s="19"/>
      <c r="O209" s="25"/>
      <c r="P209" s="97"/>
      <c r="Q209" s="3"/>
      <c r="R209" s="3"/>
      <c r="S209" s="15"/>
      <c r="T209" s="3"/>
      <c r="U209" s="15"/>
      <c r="V209" s="15"/>
      <c r="W209" s="15"/>
      <c r="X209" s="15"/>
      <c r="Y209" s="51"/>
      <c r="Z209" s="12"/>
      <c r="AA209" s="15"/>
      <c r="AB209" s="15"/>
      <c r="AC209" s="15"/>
      <c r="AE209" s="15"/>
      <c r="AF209" s="51"/>
      <c r="AG209" s="15"/>
      <c r="AH209" s="3"/>
      <c r="AI209" s="3"/>
      <c r="AJ209" s="51"/>
      <c r="AK209" s="51"/>
      <c r="AL209" s="51"/>
      <c r="AM209" s="51"/>
      <c r="AN209" s="51"/>
      <c r="AO209" s="51"/>
      <c r="AP209" s="3"/>
      <c r="AQ209" s="3"/>
    </row>
    <row r="210" spans="10:43">
      <c r="J210" s="15"/>
      <c r="K210" s="15"/>
      <c r="L210" s="15"/>
      <c r="M210" s="15"/>
      <c r="N210" s="19"/>
      <c r="O210" s="25"/>
      <c r="P210" s="97"/>
      <c r="Q210" s="3"/>
      <c r="R210" s="3"/>
      <c r="S210" s="15"/>
      <c r="T210" s="3"/>
      <c r="U210" s="15"/>
      <c r="V210" s="15"/>
      <c r="W210" s="15"/>
      <c r="X210" s="15"/>
      <c r="Y210" s="51"/>
      <c r="Z210" s="12"/>
      <c r="AA210" s="15"/>
      <c r="AB210" s="15"/>
      <c r="AC210" s="15"/>
      <c r="AE210" s="15"/>
      <c r="AF210" s="51"/>
      <c r="AG210" s="15"/>
      <c r="AH210" s="3"/>
      <c r="AI210" s="3"/>
      <c r="AJ210" s="51"/>
      <c r="AK210" s="51"/>
      <c r="AL210" s="51"/>
      <c r="AM210" s="51"/>
      <c r="AN210" s="51"/>
      <c r="AO210" s="51"/>
      <c r="AP210" s="3"/>
      <c r="AQ210" s="3"/>
    </row>
    <row r="211" spans="10:43">
      <c r="J211" s="15"/>
      <c r="K211" s="15"/>
      <c r="L211" s="15"/>
      <c r="M211" s="15"/>
      <c r="N211" s="19"/>
      <c r="O211" s="25"/>
      <c r="P211" s="97"/>
      <c r="Q211" s="3"/>
      <c r="R211" s="3"/>
      <c r="S211" s="15"/>
      <c r="T211" s="3"/>
      <c r="U211" s="15"/>
      <c r="V211" s="15"/>
      <c r="W211" s="15"/>
      <c r="X211" s="15"/>
      <c r="Y211" s="51"/>
      <c r="Z211" s="12"/>
      <c r="AA211" s="15"/>
      <c r="AB211" s="15"/>
      <c r="AC211" s="15"/>
      <c r="AE211" s="15"/>
      <c r="AF211" s="51"/>
      <c r="AG211" s="15"/>
      <c r="AH211" s="3"/>
      <c r="AI211" s="3"/>
      <c r="AJ211" s="51"/>
      <c r="AK211" s="51"/>
      <c r="AL211" s="51"/>
      <c r="AM211" s="51"/>
      <c r="AN211" s="51"/>
      <c r="AO211" s="51"/>
      <c r="AP211" s="3"/>
      <c r="AQ211" s="3"/>
    </row>
    <row r="212" spans="10:43">
      <c r="J212" s="15"/>
      <c r="K212" s="15"/>
      <c r="L212" s="15"/>
      <c r="M212" s="15"/>
      <c r="N212" s="19"/>
      <c r="O212" s="25"/>
      <c r="P212" s="97"/>
      <c r="Q212" s="3"/>
      <c r="R212" s="3"/>
      <c r="S212" s="15"/>
      <c r="T212" s="3"/>
      <c r="U212" s="15"/>
      <c r="V212" s="15"/>
      <c r="W212" s="15"/>
      <c r="X212" s="15"/>
      <c r="Y212" s="51"/>
      <c r="Z212" s="12"/>
      <c r="AA212" s="15"/>
      <c r="AB212" s="15"/>
      <c r="AC212" s="15"/>
      <c r="AE212" s="15"/>
      <c r="AF212" s="51"/>
      <c r="AG212" s="15"/>
      <c r="AH212" s="3"/>
      <c r="AI212" s="3"/>
      <c r="AJ212" s="51"/>
      <c r="AK212" s="51"/>
      <c r="AL212" s="51"/>
      <c r="AM212" s="51"/>
      <c r="AN212" s="51"/>
      <c r="AO212" s="51"/>
      <c r="AP212" s="3"/>
      <c r="AQ212" s="3"/>
    </row>
    <row r="213" spans="10:43">
      <c r="J213" s="15"/>
      <c r="K213" s="15"/>
      <c r="L213" s="15"/>
      <c r="M213" s="15"/>
      <c r="N213" s="19"/>
      <c r="O213" s="25"/>
      <c r="P213" s="97"/>
      <c r="Q213" s="3"/>
      <c r="R213" s="3"/>
      <c r="S213" s="15"/>
      <c r="T213" s="3"/>
      <c r="U213" s="15"/>
      <c r="V213" s="15"/>
      <c r="W213" s="15"/>
      <c r="X213" s="15"/>
      <c r="Y213" s="51"/>
      <c r="Z213" s="12"/>
      <c r="AA213" s="15"/>
      <c r="AB213" s="15"/>
      <c r="AC213" s="15"/>
      <c r="AE213" s="15"/>
      <c r="AF213" s="51"/>
      <c r="AG213" s="15"/>
      <c r="AH213" s="3"/>
      <c r="AI213" s="3"/>
      <c r="AJ213" s="51"/>
      <c r="AK213" s="51"/>
      <c r="AL213" s="51"/>
      <c r="AM213" s="51"/>
      <c r="AN213" s="51"/>
      <c r="AO213" s="51"/>
      <c r="AP213" s="3"/>
      <c r="AQ213" s="3"/>
    </row>
    <row r="214" spans="10:43">
      <c r="J214" s="15"/>
      <c r="K214" s="15"/>
      <c r="L214" s="15"/>
      <c r="M214" s="15"/>
      <c r="N214" s="19"/>
      <c r="O214" s="25"/>
      <c r="P214" s="97"/>
      <c r="Q214" s="3"/>
      <c r="R214" s="3"/>
      <c r="S214" s="15"/>
      <c r="T214" s="3"/>
      <c r="U214" s="15"/>
      <c r="V214" s="15"/>
      <c r="W214" s="15"/>
      <c r="X214" s="15"/>
      <c r="Y214" s="51"/>
      <c r="Z214" s="12"/>
      <c r="AA214" s="15"/>
      <c r="AB214" s="15"/>
      <c r="AC214" s="15"/>
      <c r="AE214" s="15"/>
      <c r="AF214" s="51"/>
      <c r="AG214" s="15"/>
      <c r="AH214" s="3"/>
      <c r="AI214" s="3"/>
      <c r="AJ214" s="51"/>
      <c r="AK214" s="51"/>
      <c r="AL214" s="51"/>
      <c r="AM214" s="51"/>
      <c r="AN214" s="51"/>
      <c r="AO214" s="51"/>
      <c r="AP214" s="3"/>
      <c r="AQ214" s="3"/>
    </row>
    <row r="215" spans="10:43">
      <c r="J215" s="15"/>
      <c r="K215" s="15"/>
      <c r="L215" s="15"/>
      <c r="M215" s="15"/>
      <c r="N215" s="19"/>
      <c r="O215" s="25"/>
      <c r="P215" s="97"/>
      <c r="Q215" s="3"/>
      <c r="R215" s="3"/>
      <c r="S215" s="15"/>
      <c r="T215" s="3"/>
      <c r="U215" s="15"/>
      <c r="V215" s="15"/>
      <c r="W215" s="15"/>
      <c r="X215" s="15"/>
      <c r="Y215" s="51"/>
      <c r="Z215" s="12"/>
      <c r="AA215" s="15"/>
      <c r="AB215" s="15"/>
      <c r="AC215" s="15"/>
      <c r="AE215" s="15"/>
      <c r="AF215" s="51"/>
      <c r="AG215" s="15"/>
      <c r="AH215" s="3"/>
      <c r="AI215" s="3"/>
      <c r="AJ215" s="51"/>
      <c r="AK215" s="51"/>
      <c r="AL215" s="51"/>
      <c r="AM215" s="51"/>
      <c r="AN215" s="51"/>
      <c r="AO215" s="51"/>
      <c r="AP215" s="3"/>
      <c r="AQ215" s="3"/>
    </row>
    <row r="216" spans="10:43">
      <c r="J216" s="15"/>
      <c r="K216" s="15"/>
      <c r="L216" s="15"/>
      <c r="M216" s="15"/>
      <c r="N216" s="19"/>
      <c r="O216" s="25"/>
      <c r="P216" s="97"/>
      <c r="Q216" s="3"/>
      <c r="R216" s="3"/>
      <c r="S216" s="15"/>
      <c r="T216" s="3"/>
      <c r="U216" s="15"/>
      <c r="V216" s="15"/>
      <c r="W216" s="15"/>
      <c r="X216" s="15"/>
      <c r="Y216" s="51"/>
      <c r="Z216" s="12"/>
      <c r="AA216" s="15"/>
      <c r="AB216" s="15"/>
      <c r="AC216" s="15"/>
      <c r="AE216" s="15"/>
      <c r="AF216" s="51"/>
      <c r="AG216" s="15"/>
      <c r="AH216" s="3"/>
      <c r="AI216" s="3"/>
      <c r="AJ216" s="51"/>
      <c r="AK216" s="51"/>
      <c r="AL216" s="51"/>
      <c r="AM216" s="51"/>
      <c r="AN216" s="51"/>
      <c r="AO216" s="51"/>
      <c r="AP216" s="3"/>
      <c r="AQ216" s="3"/>
    </row>
    <row r="217" spans="10:43">
      <c r="J217" s="15"/>
      <c r="K217" s="15"/>
      <c r="L217" s="15"/>
      <c r="M217" s="15"/>
      <c r="N217" s="19"/>
      <c r="O217" s="25"/>
      <c r="P217" s="97"/>
      <c r="Q217" s="3"/>
      <c r="R217" s="3"/>
      <c r="S217" s="15"/>
      <c r="T217" s="3"/>
      <c r="U217" s="15"/>
      <c r="V217" s="15"/>
      <c r="W217" s="15"/>
      <c r="X217" s="15"/>
      <c r="Y217" s="51"/>
      <c r="Z217" s="12"/>
      <c r="AA217" s="15"/>
      <c r="AB217" s="15"/>
      <c r="AC217" s="15"/>
      <c r="AE217" s="15"/>
      <c r="AF217" s="51"/>
      <c r="AG217" s="15"/>
      <c r="AH217" s="3"/>
      <c r="AI217" s="3"/>
      <c r="AJ217" s="51"/>
      <c r="AK217" s="51"/>
      <c r="AL217" s="51"/>
      <c r="AM217" s="51"/>
      <c r="AN217" s="51"/>
      <c r="AO217" s="51"/>
      <c r="AP217" s="3"/>
      <c r="AQ217" s="3"/>
    </row>
    <row r="218" spans="10:43">
      <c r="J218" s="15"/>
      <c r="K218" s="15"/>
      <c r="L218" s="15"/>
      <c r="M218" s="15"/>
      <c r="N218" s="19"/>
      <c r="O218" s="25"/>
      <c r="Q218" s="3"/>
      <c r="R218" s="3"/>
      <c r="S218" s="15"/>
      <c r="T218" s="3"/>
      <c r="U218" s="15"/>
      <c r="V218" s="15"/>
      <c r="W218" s="15"/>
      <c r="X218" s="15"/>
      <c r="Y218" s="51"/>
      <c r="Z218" s="12"/>
      <c r="AA218" s="15"/>
      <c r="AB218" s="15"/>
      <c r="AC218" s="15"/>
      <c r="AE218" s="15"/>
      <c r="AF218" s="51"/>
      <c r="AG218" s="15"/>
      <c r="AH218" s="3"/>
      <c r="AI218" s="3"/>
      <c r="AJ218" s="51"/>
      <c r="AK218" s="51"/>
      <c r="AL218" s="51"/>
      <c r="AM218" s="51"/>
      <c r="AN218" s="51"/>
      <c r="AO218" s="51"/>
      <c r="AP218" s="3"/>
      <c r="AQ218" s="3"/>
    </row>
    <row r="219" spans="10:43">
      <c r="J219" s="15"/>
      <c r="K219" s="15"/>
      <c r="L219" s="15"/>
      <c r="M219" s="15"/>
      <c r="N219" s="19"/>
      <c r="O219" s="25"/>
      <c r="Q219" s="3"/>
      <c r="R219" s="3"/>
      <c r="S219" s="15"/>
      <c r="T219" s="3"/>
      <c r="U219" s="15"/>
      <c r="V219" s="15"/>
      <c r="W219" s="15"/>
      <c r="X219" s="15"/>
      <c r="Y219" s="51"/>
      <c r="Z219" s="12"/>
      <c r="AA219" s="15"/>
      <c r="AB219" s="15"/>
      <c r="AC219" s="15"/>
      <c r="AE219" s="15"/>
      <c r="AF219" s="51"/>
      <c r="AG219" s="15"/>
      <c r="AH219" s="3"/>
      <c r="AI219" s="3"/>
      <c r="AJ219" s="51"/>
      <c r="AK219" s="51"/>
      <c r="AL219" s="51"/>
      <c r="AM219" s="51"/>
      <c r="AN219" s="51"/>
      <c r="AO219" s="51"/>
      <c r="AP219" s="3"/>
      <c r="AQ219" s="3"/>
    </row>
    <row r="220" spans="10:43">
      <c r="J220" s="15"/>
      <c r="K220" s="15"/>
      <c r="L220" s="15"/>
      <c r="M220" s="15"/>
      <c r="N220" s="19"/>
      <c r="O220" s="25"/>
      <c r="Q220" s="3"/>
      <c r="R220" s="3"/>
      <c r="S220" s="15"/>
      <c r="T220" s="3"/>
      <c r="U220" s="15"/>
      <c r="V220" s="15"/>
      <c r="W220" s="15"/>
      <c r="X220" s="15"/>
      <c r="Y220" s="51"/>
      <c r="Z220" s="12"/>
      <c r="AA220" s="15"/>
      <c r="AB220" s="15"/>
      <c r="AC220" s="15"/>
      <c r="AE220" s="15"/>
      <c r="AF220" s="51"/>
      <c r="AG220" s="15"/>
      <c r="AH220" s="3"/>
      <c r="AI220" s="3"/>
      <c r="AJ220" s="51"/>
      <c r="AK220" s="51"/>
      <c r="AL220" s="51"/>
      <c r="AM220" s="51"/>
      <c r="AN220" s="51"/>
      <c r="AO220" s="51"/>
      <c r="AP220" s="3"/>
      <c r="AQ220" s="3"/>
    </row>
    <row r="221" spans="10:43">
      <c r="J221" s="15"/>
      <c r="K221" s="15"/>
      <c r="L221" s="15"/>
      <c r="M221" s="15"/>
      <c r="N221" s="19"/>
      <c r="O221" s="25"/>
      <c r="Q221" s="3"/>
      <c r="R221" s="3"/>
      <c r="S221" s="15"/>
      <c r="T221" s="3"/>
      <c r="U221" s="15"/>
      <c r="V221" s="15"/>
      <c r="W221" s="15"/>
      <c r="X221" s="15"/>
      <c r="Y221" s="51"/>
      <c r="Z221" s="12"/>
      <c r="AA221" s="15"/>
      <c r="AB221" s="15"/>
      <c r="AC221" s="15"/>
      <c r="AE221" s="15"/>
      <c r="AF221" s="51"/>
      <c r="AG221" s="15"/>
      <c r="AH221" s="3"/>
      <c r="AI221" s="3"/>
      <c r="AJ221" s="51"/>
      <c r="AK221" s="51"/>
      <c r="AL221" s="51"/>
      <c r="AM221" s="51"/>
      <c r="AN221" s="51"/>
      <c r="AO221" s="51"/>
      <c r="AP221" s="3"/>
      <c r="AQ221" s="3"/>
    </row>
    <row r="222" spans="10:43">
      <c r="J222" s="15"/>
      <c r="K222" s="15"/>
      <c r="L222" s="15"/>
      <c r="M222" s="15"/>
      <c r="Q222" s="3"/>
      <c r="R222" s="3"/>
      <c r="S222" s="15"/>
      <c r="T222" s="3"/>
      <c r="U222" s="15"/>
      <c r="V222" s="15"/>
      <c r="W222" s="15"/>
      <c r="X222" s="15"/>
      <c r="Y222" s="51"/>
      <c r="Z222" s="12"/>
      <c r="AA222" s="15"/>
      <c r="AB222" s="15"/>
      <c r="AC222" s="15"/>
      <c r="AE222" s="15"/>
      <c r="AF222" s="51"/>
      <c r="AG222" s="15"/>
      <c r="AH222" s="3"/>
      <c r="AI222" s="3"/>
      <c r="AJ222" s="51"/>
      <c r="AK222" s="51"/>
      <c r="AL222" s="51"/>
      <c r="AM222" s="51"/>
      <c r="AN222" s="51"/>
      <c r="AO222" s="51"/>
      <c r="AP222" s="3"/>
      <c r="AQ222" s="3"/>
    </row>
    <row r="223" spans="10:43">
      <c r="J223" s="15"/>
      <c r="K223" s="15"/>
      <c r="L223" s="15"/>
      <c r="M223" s="15"/>
      <c r="Q223" s="3"/>
      <c r="R223" s="3"/>
      <c r="S223" s="15"/>
      <c r="T223" s="3"/>
      <c r="U223" s="15"/>
      <c r="V223" s="15"/>
      <c r="W223" s="15"/>
      <c r="X223" s="15"/>
      <c r="Y223" s="51"/>
      <c r="Z223" s="12"/>
      <c r="AA223" s="15"/>
      <c r="AB223" s="15"/>
      <c r="AC223" s="15"/>
      <c r="AE223" s="15"/>
      <c r="AF223" s="51"/>
      <c r="AG223" s="15"/>
      <c r="AH223" s="3"/>
      <c r="AI223" s="3"/>
      <c r="AJ223" s="51"/>
      <c r="AK223" s="51"/>
      <c r="AL223" s="51"/>
      <c r="AM223" s="51"/>
      <c r="AN223" s="51"/>
      <c r="AO223" s="51"/>
      <c r="AP223" s="3"/>
      <c r="AQ223" s="3"/>
    </row>
    <row r="224" spans="10:43">
      <c r="J224" s="15"/>
      <c r="K224" s="15"/>
      <c r="L224" s="15"/>
      <c r="M224" s="15"/>
      <c r="Q224" s="3"/>
      <c r="R224" s="3"/>
      <c r="S224" s="15"/>
      <c r="T224" s="3"/>
      <c r="U224" s="15"/>
      <c r="V224" s="15"/>
      <c r="W224" s="15"/>
      <c r="X224" s="15"/>
      <c r="Y224" s="51"/>
      <c r="Z224" s="12"/>
      <c r="AA224" s="15"/>
      <c r="AB224" s="15"/>
      <c r="AC224" s="15"/>
      <c r="AE224" s="15"/>
      <c r="AF224" s="51"/>
      <c r="AG224" s="15"/>
      <c r="AH224" s="3"/>
      <c r="AI224" s="3"/>
      <c r="AJ224" s="51"/>
      <c r="AK224" s="51"/>
      <c r="AL224" s="51"/>
      <c r="AM224" s="51"/>
      <c r="AN224" s="51"/>
      <c r="AO224" s="51"/>
      <c r="AP224" s="3"/>
      <c r="AQ224" s="3"/>
    </row>
    <row r="225" spans="10:43">
      <c r="J225" s="15"/>
      <c r="K225" s="15"/>
      <c r="L225" s="15"/>
      <c r="M225" s="15"/>
      <c r="Q225" s="3"/>
      <c r="R225" s="3"/>
      <c r="S225" s="15"/>
      <c r="T225" s="3"/>
      <c r="U225" s="15"/>
      <c r="V225" s="15"/>
      <c r="W225" s="15"/>
      <c r="X225" s="15"/>
      <c r="Y225" s="51"/>
      <c r="Z225" s="12"/>
      <c r="AA225" s="15"/>
      <c r="AB225" s="15"/>
      <c r="AC225" s="15"/>
      <c r="AE225" s="15"/>
      <c r="AF225" s="51"/>
      <c r="AG225" s="15"/>
      <c r="AH225" s="3"/>
      <c r="AI225" s="3"/>
      <c r="AJ225" s="51"/>
      <c r="AK225" s="51"/>
      <c r="AL225" s="51"/>
      <c r="AM225" s="51"/>
      <c r="AN225" s="51"/>
      <c r="AO225" s="51"/>
      <c r="AP225" s="3"/>
      <c r="AQ225" s="3"/>
    </row>
    <row r="226" spans="10:43">
      <c r="J226" s="15"/>
      <c r="K226" s="15"/>
      <c r="L226" s="15"/>
      <c r="M226" s="15"/>
      <c r="Q226" s="3"/>
      <c r="R226" s="3"/>
      <c r="S226" s="15"/>
      <c r="T226" s="3"/>
      <c r="U226" s="15"/>
      <c r="V226" s="15"/>
      <c r="W226" s="15"/>
      <c r="X226" s="15"/>
      <c r="Y226" s="51"/>
      <c r="Z226" s="12"/>
      <c r="AA226" s="15"/>
      <c r="AB226" s="15"/>
      <c r="AC226" s="15"/>
      <c r="AE226" s="15"/>
      <c r="AF226" s="51"/>
      <c r="AG226" s="15"/>
      <c r="AH226" s="3"/>
      <c r="AI226" s="3"/>
      <c r="AJ226" s="51"/>
      <c r="AK226" s="51"/>
      <c r="AL226" s="51"/>
      <c r="AM226" s="51"/>
      <c r="AN226" s="51"/>
      <c r="AO226" s="51"/>
      <c r="AP226" s="3"/>
      <c r="AQ226" s="3"/>
    </row>
    <row r="227" spans="10:43">
      <c r="J227" s="15"/>
      <c r="K227" s="15"/>
      <c r="L227" s="15"/>
      <c r="M227" s="15"/>
      <c r="Q227" s="3"/>
      <c r="R227" s="3"/>
      <c r="S227" s="15"/>
      <c r="T227" s="3"/>
      <c r="U227" s="15"/>
      <c r="V227" s="15"/>
      <c r="W227" s="15"/>
      <c r="X227" s="15"/>
      <c r="Y227" s="51"/>
      <c r="Z227" s="12"/>
      <c r="AA227" s="15"/>
      <c r="AB227" s="15"/>
      <c r="AC227" s="15"/>
      <c r="AE227" s="15"/>
      <c r="AF227" s="51"/>
      <c r="AG227" s="15"/>
      <c r="AH227" s="3"/>
      <c r="AI227" s="3"/>
      <c r="AJ227" s="51"/>
      <c r="AK227" s="51"/>
      <c r="AL227" s="51"/>
      <c r="AM227" s="51"/>
      <c r="AN227" s="51"/>
      <c r="AO227" s="51"/>
      <c r="AP227" s="3"/>
      <c r="AQ227" s="3"/>
    </row>
    <row r="228" spans="10:43">
      <c r="J228" s="15"/>
      <c r="K228" s="15"/>
      <c r="L228" s="15"/>
      <c r="M228" s="15"/>
      <c r="Q228" s="3"/>
      <c r="R228" s="3"/>
      <c r="S228" s="15"/>
      <c r="T228" s="3"/>
      <c r="U228" s="15"/>
      <c r="V228" s="15"/>
      <c r="W228" s="15"/>
      <c r="X228" s="15"/>
      <c r="Y228" s="51"/>
      <c r="Z228" s="12"/>
      <c r="AA228" s="15"/>
      <c r="AB228" s="15"/>
      <c r="AC228" s="15"/>
      <c r="AE228" s="15"/>
      <c r="AF228" s="51"/>
      <c r="AG228" s="15"/>
      <c r="AH228" s="3"/>
      <c r="AI228" s="3"/>
      <c r="AJ228" s="51"/>
      <c r="AK228" s="51"/>
      <c r="AL228" s="51"/>
      <c r="AM228" s="51"/>
      <c r="AN228" s="51"/>
      <c r="AO228" s="51"/>
      <c r="AP228" s="3"/>
      <c r="AQ228" s="3"/>
    </row>
    <row r="229" spans="10:43">
      <c r="J229" s="15"/>
      <c r="K229" s="15"/>
      <c r="L229" s="15"/>
      <c r="M229" s="15"/>
      <c r="Q229" s="3"/>
      <c r="R229" s="3"/>
      <c r="S229" s="15"/>
      <c r="T229" s="3"/>
      <c r="U229" s="15"/>
      <c r="V229" s="15"/>
      <c r="W229" s="15"/>
      <c r="X229" s="15"/>
      <c r="Y229" s="51"/>
      <c r="Z229" s="12"/>
      <c r="AA229" s="15"/>
      <c r="AB229" s="15"/>
      <c r="AC229" s="15"/>
      <c r="AE229" s="15"/>
      <c r="AF229" s="51"/>
      <c r="AG229" s="15"/>
      <c r="AH229" s="3"/>
      <c r="AI229" s="3"/>
      <c r="AJ229" s="51"/>
      <c r="AK229" s="51"/>
      <c r="AL229" s="51"/>
      <c r="AM229" s="51"/>
      <c r="AN229" s="51"/>
      <c r="AO229" s="51"/>
      <c r="AP229" s="3"/>
      <c r="AQ229" s="3"/>
    </row>
    <row r="230" spans="10:43">
      <c r="J230" s="15"/>
      <c r="K230" s="15"/>
      <c r="L230" s="15"/>
      <c r="M230" s="15"/>
      <c r="Q230" s="3"/>
      <c r="R230" s="3"/>
      <c r="S230" s="15"/>
      <c r="T230" s="3"/>
      <c r="U230" s="15"/>
      <c r="V230" s="15"/>
      <c r="W230" s="15"/>
      <c r="X230" s="15"/>
      <c r="Y230" s="51"/>
      <c r="Z230" s="12"/>
      <c r="AA230" s="15"/>
      <c r="AB230" s="15"/>
      <c r="AC230" s="15"/>
      <c r="AE230" s="15"/>
      <c r="AF230" s="51"/>
      <c r="AG230" s="15"/>
      <c r="AH230" s="3"/>
      <c r="AI230" s="3"/>
      <c r="AJ230" s="51"/>
      <c r="AK230" s="51"/>
      <c r="AL230" s="51"/>
      <c r="AM230" s="51"/>
      <c r="AN230" s="51"/>
      <c r="AO230" s="51"/>
      <c r="AP230" s="3"/>
      <c r="AQ230" s="3"/>
    </row>
    <row r="231" spans="10:43">
      <c r="AH231" s="3"/>
      <c r="AI231" s="3"/>
      <c r="AJ231" s="51"/>
      <c r="AK231" s="51"/>
      <c r="AL231" s="51"/>
      <c r="AM231" s="51"/>
      <c r="AN231" s="51"/>
      <c r="AO231" s="51"/>
      <c r="AP231" s="3"/>
    </row>
    <row r="232" spans="10:43">
      <c r="AH232" s="3"/>
      <c r="AI232" s="3"/>
      <c r="AJ232" s="51"/>
      <c r="AK232" s="51"/>
      <c r="AL232" s="51"/>
      <c r="AM232" s="51"/>
      <c r="AN232" s="51"/>
      <c r="AO232" s="51"/>
      <c r="AP232" s="3"/>
    </row>
  </sheetData>
  <mergeCells count="1">
    <mergeCell ref="T4:W4"/>
  </mergeCells>
  <phoneticPr fontId="11" type="noConversion"/>
  <conditionalFormatting sqref="H10:H13">
    <cfRule type="cellIs" dxfId="266" priority="25" operator="lessThan">
      <formula>0</formula>
    </cfRule>
    <cfRule type="cellIs" dxfId="265" priority="26" operator="greaterThan">
      <formula>0</formula>
    </cfRule>
    <cfRule type="cellIs" dxfId="264" priority="27" operator="greaterThan">
      <formula>0</formula>
    </cfRule>
  </conditionalFormatting>
  <conditionalFormatting sqref="O10:O13">
    <cfRule type="cellIs" dxfId="263" priority="22" operator="lessThan">
      <formula>0</formula>
    </cfRule>
    <cfRule type="cellIs" dxfId="262" priority="23" operator="greaterThan">
      <formula>0</formula>
    </cfRule>
    <cfRule type="cellIs" dxfId="261" priority="24" operator="greaterThan">
      <formula>0</formula>
    </cfRule>
  </conditionalFormatting>
  <conditionalFormatting sqref="Q10:Q13">
    <cfRule type="cellIs" dxfId="260" priority="19" operator="lessThan">
      <formula>0</formula>
    </cfRule>
    <cfRule type="cellIs" dxfId="259" priority="20" operator="greaterThan">
      <formula>0</formula>
    </cfRule>
    <cfRule type="cellIs" dxfId="258" priority="21" operator="greaterThan">
      <formula>0</formula>
    </cfRule>
  </conditionalFormatting>
  <conditionalFormatting sqref="F10:F13">
    <cfRule type="cellIs" dxfId="257" priority="16" operator="lessThan">
      <formula>0</formula>
    </cfRule>
    <cfRule type="cellIs" dxfId="256" priority="17" operator="greaterThan">
      <formula>0</formula>
    </cfRule>
    <cfRule type="cellIs" dxfId="255" priority="18" operator="greaterThan">
      <formula>0</formula>
    </cfRule>
  </conditionalFormatting>
  <conditionalFormatting sqref="K10:K13">
    <cfRule type="cellIs" dxfId="254" priority="13" operator="lessThan">
      <formula>0</formula>
    </cfRule>
    <cfRule type="cellIs" dxfId="253" priority="14" operator="greaterThan">
      <formula>0</formula>
    </cfRule>
    <cfRule type="cellIs" dxfId="252" priority="15" operator="greaterThan">
      <formula>0</formula>
    </cfRule>
  </conditionalFormatting>
  <conditionalFormatting sqref="M10:M13">
    <cfRule type="cellIs" dxfId="251" priority="10" operator="lessThan">
      <formula>0</formula>
    </cfRule>
    <cfRule type="cellIs" dxfId="250" priority="11" operator="greaterThan">
      <formula>0</formula>
    </cfRule>
    <cfRule type="cellIs" dxfId="249" priority="12" operator="greaterThan">
      <formula>0</formula>
    </cfRule>
  </conditionalFormatting>
  <conditionalFormatting sqref="S10:S13">
    <cfRule type="cellIs" dxfId="248" priority="7" operator="lessThan">
      <formula>0</formula>
    </cfRule>
    <cfRule type="cellIs" dxfId="247" priority="8" operator="greaterThan">
      <formula>0</formula>
    </cfRule>
    <cfRule type="cellIs" dxfId="246" priority="9" operator="greaterThan">
      <formula>0</formula>
    </cfRule>
  </conditionalFormatting>
  <conditionalFormatting sqref="U10:U13">
    <cfRule type="cellIs" dxfId="245" priority="4" operator="lessThan">
      <formula>0</formula>
    </cfRule>
    <cfRule type="cellIs" dxfId="244" priority="5" operator="greaterThan">
      <formula>0</formula>
    </cfRule>
    <cfRule type="cellIs" dxfId="243" priority="6" operator="greaterThan">
      <formula>0</formula>
    </cfRule>
  </conditionalFormatting>
  <conditionalFormatting sqref="AD10:AD13">
    <cfRule type="cellIs" dxfId="242" priority="1" operator="lessThan">
      <formula>0</formula>
    </cfRule>
    <cfRule type="cellIs" dxfId="241" priority="2" operator="greaterThan">
      <formula>0</formula>
    </cfRule>
    <cfRule type="cellIs" dxfId="240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2311D-72C9-4ABA-99E8-7EE5293C5AB4}">
  <dimension ref="C1:BF226"/>
  <sheetViews>
    <sheetView zoomScale="82" zoomScaleNormal="82" workbookViewId="0">
      <selection activeCell="S14" sqref="S14"/>
    </sheetView>
  </sheetViews>
  <sheetFormatPr baseColWidth="10" defaultRowHeight="15"/>
  <cols>
    <col min="26" max="26" width="11.453125" customWidth="1"/>
    <col min="27" max="27" width="5.36328125" customWidth="1"/>
    <col min="28" max="28" width="4.81640625" style="10" customWidth="1"/>
    <col min="29" max="29" width="6.54296875" customWidth="1"/>
    <col min="30" max="30" width="7.54296875" style="100" customWidth="1"/>
    <col min="31" max="31" width="6.6328125" customWidth="1"/>
    <col min="32" max="32" width="7.6328125" style="10" customWidth="1"/>
    <col min="33" max="33" width="6.36328125" style="10" customWidth="1"/>
    <col min="34" max="34" width="6.08984375" style="10" customWidth="1"/>
    <col min="35" max="35" width="6.6328125" style="100" customWidth="1"/>
    <col min="36" max="36" width="1.453125" style="10" customWidth="1"/>
    <col min="37" max="37" width="4.54296875" customWidth="1"/>
    <col min="38" max="38" width="5.54296875" customWidth="1"/>
    <col min="39" max="39" width="6.54296875" style="100" customWidth="1"/>
    <col min="40" max="40" width="7" style="100" customWidth="1"/>
    <col min="41" max="41" width="5" style="100" customWidth="1"/>
    <col min="42" max="42" width="4.54296875" style="100" customWidth="1"/>
    <col min="43" max="43" width="8" style="100" customWidth="1"/>
    <col min="44" max="44" width="7.453125" style="100" customWidth="1"/>
    <col min="45" max="45" width="9" customWidth="1"/>
    <col min="46" max="46" width="9.90625" customWidth="1"/>
    <col min="47" max="47" width="15" customWidth="1"/>
  </cols>
  <sheetData>
    <row r="1" spans="3:44">
      <c r="AB1"/>
      <c r="AD1"/>
      <c r="AF1"/>
      <c r="AG1"/>
      <c r="AH1"/>
      <c r="AI1"/>
      <c r="AJ1"/>
      <c r="AM1"/>
      <c r="AN1"/>
      <c r="AO1"/>
      <c r="AP1"/>
      <c r="AQ1"/>
      <c r="AR1"/>
    </row>
    <row r="2" spans="3:44">
      <c r="X2" s="3" t="s">
        <v>521</v>
      </c>
      <c r="AB2"/>
      <c r="AD2"/>
      <c r="AF2"/>
      <c r="AG2"/>
      <c r="AH2"/>
      <c r="AI2"/>
      <c r="AJ2"/>
      <c r="AM2"/>
      <c r="AN2"/>
      <c r="AO2"/>
      <c r="AP2"/>
      <c r="AQ2"/>
      <c r="AR2"/>
    </row>
    <row r="3" spans="3:44">
      <c r="X3" s="3" t="s">
        <v>522</v>
      </c>
      <c r="AB3"/>
      <c r="AD3"/>
      <c r="AF3"/>
      <c r="AG3"/>
      <c r="AH3"/>
      <c r="AI3"/>
      <c r="AJ3"/>
      <c r="AM3"/>
      <c r="AN3"/>
      <c r="AO3"/>
      <c r="AP3"/>
      <c r="AQ3"/>
      <c r="AR3"/>
    </row>
    <row r="4" spans="3:44">
      <c r="X4" s="3" t="s">
        <v>4</v>
      </c>
      <c r="AB4"/>
      <c r="AD4"/>
      <c r="AF4"/>
      <c r="AG4"/>
      <c r="AH4"/>
      <c r="AI4"/>
      <c r="AJ4"/>
      <c r="AM4"/>
      <c r="AN4"/>
      <c r="AO4"/>
      <c r="AP4"/>
      <c r="AQ4"/>
      <c r="AR4"/>
    </row>
    <row r="5" spans="3:44" ht="22.8">
      <c r="C5" s="250" t="s">
        <v>524</v>
      </c>
      <c r="X5" s="3" t="s">
        <v>523</v>
      </c>
      <c r="AB5"/>
      <c r="AD5"/>
      <c r="AF5"/>
      <c r="AG5"/>
      <c r="AH5"/>
      <c r="AI5"/>
      <c r="AJ5"/>
      <c r="AM5"/>
      <c r="AN5"/>
      <c r="AO5"/>
      <c r="AP5"/>
      <c r="AQ5"/>
      <c r="AR5"/>
    </row>
    <row r="6" spans="3:44">
      <c r="AB6"/>
      <c r="AD6"/>
      <c r="AF6"/>
      <c r="AG6"/>
      <c r="AH6"/>
      <c r="AI6"/>
      <c r="AJ6"/>
      <c r="AM6"/>
      <c r="AN6"/>
      <c r="AO6"/>
      <c r="AP6"/>
      <c r="AQ6"/>
      <c r="AR6"/>
    </row>
    <row r="7" spans="3:44" ht="16.5" customHeight="1">
      <c r="AB7"/>
      <c r="AD7"/>
      <c r="AF7"/>
      <c r="AG7"/>
      <c r="AH7"/>
      <c r="AI7"/>
      <c r="AJ7"/>
      <c r="AM7"/>
      <c r="AN7"/>
      <c r="AO7"/>
      <c r="AP7"/>
      <c r="AQ7"/>
      <c r="AR7"/>
    </row>
    <row r="8" spans="3:44" ht="18" customHeight="1">
      <c r="AB8"/>
      <c r="AD8"/>
      <c r="AF8"/>
      <c r="AG8"/>
      <c r="AH8"/>
      <c r="AI8"/>
      <c r="AJ8"/>
      <c r="AM8"/>
      <c r="AN8"/>
      <c r="AO8"/>
      <c r="AP8"/>
      <c r="AQ8"/>
      <c r="AR8"/>
    </row>
    <row r="9" spans="3:44" ht="15.75" customHeight="1">
      <c r="AB9"/>
      <c r="AD9"/>
      <c r="AF9"/>
      <c r="AG9"/>
      <c r="AH9"/>
      <c r="AI9"/>
      <c r="AJ9"/>
      <c r="AM9"/>
      <c r="AN9"/>
      <c r="AO9"/>
      <c r="AP9"/>
      <c r="AQ9"/>
      <c r="AR9"/>
    </row>
    <row r="10" spans="3:44" ht="18.75" customHeight="1">
      <c r="AB10"/>
      <c r="AD10"/>
      <c r="AF10"/>
      <c r="AG10"/>
      <c r="AH10"/>
      <c r="AI10"/>
      <c r="AJ10"/>
      <c r="AM10"/>
      <c r="AN10"/>
      <c r="AO10"/>
      <c r="AP10"/>
      <c r="AQ10"/>
      <c r="AR10"/>
    </row>
    <row r="11" spans="3:44">
      <c r="AB11"/>
      <c r="AD11"/>
      <c r="AF11"/>
      <c r="AG11"/>
      <c r="AH11"/>
      <c r="AI11"/>
      <c r="AJ11"/>
      <c r="AM11"/>
      <c r="AN11"/>
      <c r="AO11"/>
      <c r="AP11"/>
      <c r="AQ11"/>
      <c r="AR11"/>
    </row>
    <row r="12" spans="3:44">
      <c r="AB12"/>
      <c r="AD12"/>
      <c r="AF12"/>
      <c r="AG12"/>
      <c r="AH12"/>
      <c r="AI12"/>
      <c r="AJ12"/>
      <c r="AM12"/>
      <c r="AN12"/>
      <c r="AO12"/>
      <c r="AP12"/>
      <c r="AQ12"/>
      <c r="AR12"/>
    </row>
    <row r="13" spans="3:44">
      <c r="AB13"/>
      <c r="AD13"/>
      <c r="AF13"/>
      <c r="AG13"/>
      <c r="AH13"/>
      <c r="AI13"/>
      <c r="AJ13"/>
      <c r="AM13"/>
      <c r="AN13"/>
      <c r="AO13"/>
      <c r="AP13"/>
      <c r="AQ13"/>
      <c r="AR13"/>
    </row>
    <row r="14" spans="3:44">
      <c r="AB14"/>
      <c r="AD14"/>
      <c r="AF14"/>
      <c r="AG14"/>
      <c r="AH14"/>
      <c r="AI14"/>
      <c r="AJ14"/>
      <c r="AM14"/>
      <c r="AN14"/>
      <c r="AO14"/>
      <c r="AP14"/>
      <c r="AQ14"/>
      <c r="AR14"/>
    </row>
    <row r="15" spans="3:44">
      <c r="AB15"/>
      <c r="AD15"/>
      <c r="AF15"/>
      <c r="AG15"/>
      <c r="AH15"/>
      <c r="AI15"/>
      <c r="AJ15"/>
      <c r="AM15"/>
      <c r="AN15"/>
      <c r="AO15"/>
      <c r="AP15"/>
      <c r="AQ15"/>
      <c r="AR15"/>
    </row>
    <row r="16" spans="3:44">
      <c r="AB16"/>
      <c r="AD16"/>
      <c r="AF16"/>
      <c r="AG16"/>
      <c r="AH16"/>
      <c r="AI16"/>
      <c r="AJ16"/>
      <c r="AM16"/>
      <c r="AN16"/>
      <c r="AO16"/>
      <c r="AP16"/>
      <c r="AQ16"/>
      <c r="AR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28:47">
      <c r="AB65"/>
      <c r="AD65"/>
      <c r="AF65"/>
      <c r="AG65"/>
      <c r="AH65"/>
      <c r="AI65"/>
      <c r="AJ65"/>
      <c r="AM65"/>
      <c r="AN65"/>
      <c r="AO65"/>
      <c r="AP65"/>
      <c r="AQ65"/>
      <c r="AR65"/>
    </row>
    <row r="66" spans="28:47">
      <c r="AB66"/>
      <c r="AD66"/>
      <c r="AF66"/>
      <c r="AG66"/>
      <c r="AH66"/>
      <c r="AI66"/>
      <c r="AJ66"/>
      <c r="AM66"/>
      <c r="AN66"/>
      <c r="AO66"/>
      <c r="AP66"/>
      <c r="AQ66"/>
      <c r="AR66"/>
    </row>
    <row r="67" spans="28:47">
      <c r="AB67"/>
      <c r="AD67"/>
      <c r="AF67"/>
      <c r="AG67"/>
      <c r="AH67"/>
      <c r="AI67"/>
      <c r="AJ67"/>
      <c r="AM67"/>
      <c r="AN67"/>
      <c r="AO67"/>
      <c r="AP67"/>
      <c r="AQ67"/>
      <c r="AR67"/>
    </row>
    <row r="68" spans="28:47">
      <c r="AB68"/>
      <c r="AD68"/>
      <c r="AF68"/>
      <c r="AG68"/>
      <c r="AH68"/>
      <c r="AI68"/>
      <c r="AJ68"/>
      <c r="AM68"/>
      <c r="AN68"/>
      <c r="AO68"/>
      <c r="AP68"/>
      <c r="AQ68"/>
      <c r="AR68"/>
    </row>
    <row r="69" spans="28:47">
      <c r="AB69"/>
      <c r="AD69"/>
      <c r="AF69"/>
      <c r="AG69"/>
      <c r="AH69"/>
      <c r="AI69"/>
      <c r="AJ69"/>
      <c r="AM69"/>
      <c r="AN69"/>
      <c r="AO69"/>
      <c r="AP69"/>
      <c r="AQ69"/>
      <c r="AR69"/>
    </row>
    <row r="70" spans="28:47">
      <c r="AB70"/>
      <c r="AD70"/>
      <c r="AF70"/>
      <c r="AG70"/>
      <c r="AH70"/>
      <c r="AI70"/>
      <c r="AJ70"/>
      <c r="AM70"/>
      <c r="AN70"/>
      <c r="AO70"/>
      <c r="AP70"/>
      <c r="AQ70"/>
      <c r="AR70"/>
    </row>
    <row r="71" spans="28:47">
      <c r="AB71"/>
      <c r="AD71"/>
      <c r="AF71"/>
      <c r="AG71"/>
      <c r="AH71"/>
      <c r="AI71"/>
      <c r="AJ71"/>
      <c r="AM71"/>
      <c r="AN71"/>
      <c r="AO71"/>
      <c r="AP71"/>
      <c r="AQ71"/>
      <c r="AR71"/>
    </row>
    <row r="72" spans="28:47">
      <c r="AB72"/>
      <c r="AD72"/>
      <c r="AF72"/>
      <c r="AG72"/>
      <c r="AH72"/>
      <c r="AI72"/>
      <c r="AJ72"/>
      <c r="AM72"/>
      <c r="AN72"/>
      <c r="AO72"/>
      <c r="AP72"/>
      <c r="AQ72"/>
      <c r="AR72"/>
    </row>
    <row r="73" spans="28:47">
      <c r="AB73"/>
      <c r="AD73"/>
      <c r="AF73"/>
      <c r="AG73"/>
      <c r="AH73"/>
      <c r="AI73"/>
      <c r="AJ73"/>
      <c r="AM73"/>
      <c r="AN73"/>
      <c r="AO73"/>
      <c r="AP73"/>
      <c r="AQ73"/>
      <c r="AR73"/>
    </row>
    <row r="74" spans="28:47">
      <c r="AB74"/>
      <c r="AD74"/>
      <c r="AF74"/>
      <c r="AG74"/>
      <c r="AH74"/>
      <c r="AI74"/>
      <c r="AJ74"/>
      <c r="AM74"/>
      <c r="AN74"/>
      <c r="AO74"/>
      <c r="AP74"/>
      <c r="AQ74"/>
      <c r="AR74"/>
    </row>
    <row r="75" spans="28:47">
      <c r="AB75"/>
      <c r="AD75"/>
      <c r="AF75"/>
      <c r="AG75"/>
      <c r="AH75"/>
      <c r="AI75"/>
      <c r="AJ75"/>
      <c r="AM75"/>
      <c r="AN75"/>
      <c r="AO75"/>
      <c r="AP75"/>
      <c r="AQ75"/>
      <c r="AR75"/>
    </row>
    <row r="76" spans="28:47">
      <c r="AB76"/>
      <c r="AD76"/>
      <c r="AF76"/>
      <c r="AG76"/>
      <c r="AH76"/>
      <c r="AI76"/>
      <c r="AJ76"/>
      <c r="AM76"/>
      <c r="AN76"/>
      <c r="AO76"/>
      <c r="AP76"/>
      <c r="AQ76"/>
      <c r="AR76"/>
    </row>
    <row r="77" spans="28:47">
      <c r="AB77"/>
      <c r="AD77"/>
      <c r="AF77"/>
      <c r="AG77"/>
      <c r="AH77"/>
      <c r="AI77"/>
      <c r="AJ77"/>
      <c r="AM77"/>
      <c r="AN77"/>
      <c r="AO77"/>
      <c r="AP77"/>
      <c r="AQ77"/>
      <c r="AR77"/>
    </row>
    <row r="78" spans="28:47">
      <c r="AB78"/>
      <c r="AD78"/>
      <c r="AF78"/>
      <c r="AG78"/>
      <c r="AH78"/>
      <c r="AI78"/>
      <c r="AJ78"/>
      <c r="AM78"/>
      <c r="AN78"/>
      <c r="AO78"/>
      <c r="AP78"/>
      <c r="AQ78"/>
      <c r="AR78"/>
      <c r="AU78" s="1"/>
    </row>
    <row r="79" spans="28:47">
      <c r="AB79"/>
      <c r="AD79"/>
      <c r="AF79"/>
      <c r="AG79"/>
      <c r="AH79"/>
      <c r="AI79"/>
      <c r="AJ79"/>
      <c r="AM79"/>
      <c r="AN79"/>
      <c r="AO79"/>
      <c r="AP79"/>
      <c r="AQ79"/>
      <c r="AR79"/>
      <c r="AU79" s="1"/>
    </row>
    <row r="80" spans="28:47">
      <c r="AB80"/>
      <c r="AD80"/>
      <c r="AF80"/>
      <c r="AG80"/>
      <c r="AH80"/>
      <c r="AI80"/>
      <c r="AJ80"/>
      <c r="AM80"/>
      <c r="AN80"/>
      <c r="AO80"/>
      <c r="AP80"/>
      <c r="AQ80"/>
      <c r="AR80"/>
      <c r="AU80" s="1"/>
    </row>
    <row r="81" spans="28:58">
      <c r="AB81"/>
      <c r="AD81"/>
      <c r="AF81"/>
      <c r="AG81"/>
      <c r="AH81"/>
      <c r="AI81"/>
      <c r="AJ81"/>
      <c r="AM81"/>
      <c r="AN81"/>
      <c r="AO81"/>
      <c r="AP81"/>
      <c r="AQ81"/>
      <c r="AR81"/>
      <c r="AU81" s="1"/>
    </row>
    <row r="82" spans="28:58">
      <c r="AB82"/>
      <c r="AD82"/>
      <c r="AF82"/>
      <c r="AG82"/>
      <c r="AH82"/>
      <c r="AI82"/>
      <c r="AJ82"/>
      <c r="AM82"/>
      <c r="AN82"/>
      <c r="AO82"/>
      <c r="AP82"/>
      <c r="AQ82"/>
      <c r="AR82"/>
      <c r="AU82" s="1"/>
    </row>
    <row r="83" spans="28:58">
      <c r="AB83"/>
      <c r="AD83"/>
      <c r="AF83"/>
      <c r="AG83"/>
      <c r="AH83"/>
      <c r="AI83"/>
      <c r="AJ83"/>
      <c r="AM83"/>
      <c r="AN83"/>
      <c r="AO83"/>
      <c r="AP83"/>
      <c r="AQ83"/>
      <c r="AR83"/>
      <c r="AU83" s="1"/>
    </row>
    <row r="84" spans="28:58">
      <c r="AB84"/>
      <c r="AD84"/>
      <c r="AF84"/>
      <c r="AG84"/>
      <c r="AH84"/>
      <c r="AI84"/>
      <c r="AJ84"/>
      <c r="AM84"/>
      <c r="AN84"/>
      <c r="AO84"/>
      <c r="AP84"/>
      <c r="AQ84"/>
      <c r="AR84"/>
      <c r="AU84" s="1"/>
    </row>
    <row r="85" spans="28:58">
      <c r="AB85"/>
      <c r="AD85"/>
      <c r="AF85"/>
      <c r="AG85"/>
      <c r="AH85"/>
      <c r="AI85"/>
      <c r="AJ85"/>
      <c r="AM85"/>
      <c r="AN85"/>
      <c r="AO85"/>
      <c r="AP85"/>
      <c r="AQ85"/>
      <c r="AR85"/>
      <c r="AU85" s="1"/>
    </row>
    <row r="86" spans="28:58">
      <c r="AB86"/>
      <c r="AD86"/>
      <c r="AF86"/>
      <c r="AG86"/>
      <c r="AH86"/>
      <c r="AI86"/>
      <c r="AJ86"/>
      <c r="AM86"/>
      <c r="AN86"/>
      <c r="AO86"/>
      <c r="AP86"/>
      <c r="AQ86"/>
      <c r="AR86"/>
      <c r="AU86" s="1"/>
    </row>
    <row r="87" spans="28:58">
      <c r="AB87"/>
      <c r="AD87"/>
      <c r="AF87"/>
      <c r="AG87"/>
      <c r="AH87"/>
      <c r="AI87"/>
      <c r="AJ87"/>
      <c r="AM87"/>
      <c r="AN87"/>
      <c r="AO87"/>
      <c r="AP87"/>
      <c r="AQ87"/>
      <c r="AR87"/>
      <c r="AU87" s="1"/>
    </row>
    <row r="88" spans="28:58">
      <c r="AB88"/>
      <c r="AD88"/>
      <c r="AF88"/>
      <c r="AG88"/>
      <c r="AH88"/>
      <c r="AI88"/>
      <c r="AJ88"/>
      <c r="AM88"/>
      <c r="AN88"/>
      <c r="AO88"/>
      <c r="AP88"/>
      <c r="AQ88"/>
      <c r="AR88"/>
      <c r="AU88" s="1"/>
    </row>
    <row r="89" spans="28:58">
      <c r="AB89"/>
      <c r="AD89"/>
      <c r="AF89"/>
      <c r="AG89"/>
      <c r="AH89"/>
      <c r="AI89"/>
      <c r="AJ89"/>
      <c r="AM89"/>
      <c r="AN89"/>
      <c r="AO89"/>
      <c r="AP89"/>
      <c r="AQ89"/>
      <c r="AR89"/>
      <c r="AU89" s="1"/>
    </row>
    <row r="90" spans="28:58">
      <c r="AB90"/>
      <c r="AD90"/>
      <c r="AF90"/>
      <c r="AG90"/>
      <c r="AH90"/>
      <c r="AI90"/>
      <c r="AJ90"/>
      <c r="AM90"/>
      <c r="AN90"/>
      <c r="AO90"/>
      <c r="AP90"/>
      <c r="AQ90"/>
      <c r="AR90"/>
      <c r="AU90" s="1"/>
    </row>
    <row r="91" spans="28:58">
      <c r="AB91"/>
      <c r="AD91"/>
      <c r="AF91"/>
      <c r="AG91"/>
      <c r="AH91"/>
      <c r="AI91"/>
      <c r="AJ91"/>
      <c r="AM91"/>
      <c r="AN91"/>
      <c r="AO91"/>
      <c r="AP91"/>
      <c r="AQ91"/>
      <c r="AR91"/>
      <c r="AU91" s="1"/>
    </row>
    <row r="92" spans="28:58">
      <c r="AB92"/>
      <c r="AD92"/>
      <c r="AF92"/>
      <c r="AG92"/>
      <c r="AH92"/>
      <c r="AI92"/>
      <c r="AJ92"/>
      <c r="AM92"/>
      <c r="AN92"/>
      <c r="AO92"/>
      <c r="AP92"/>
      <c r="AQ92"/>
      <c r="AR92"/>
      <c r="AU92" s="1"/>
    </row>
    <row r="93" spans="28:58">
      <c r="AB93"/>
      <c r="AD93"/>
      <c r="AF93"/>
      <c r="AG93"/>
      <c r="AH93"/>
      <c r="AI93"/>
      <c r="AJ93"/>
      <c r="AM93"/>
      <c r="AN93"/>
      <c r="AO93"/>
      <c r="AP93"/>
      <c r="AQ93"/>
      <c r="AR93"/>
      <c r="AU93" s="1"/>
    </row>
    <row r="94" spans="28:58">
      <c r="AB94"/>
      <c r="AD94"/>
      <c r="AF94"/>
      <c r="AG94"/>
      <c r="AH94"/>
      <c r="AI94"/>
      <c r="AJ94"/>
      <c r="AM94"/>
      <c r="AN94"/>
      <c r="AO94"/>
      <c r="AP94"/>
      <c r="AQ94"/>
      <c r="AR94"/>
      <c r="BF94" s="1"/>
    </row>
    <row r="95" spans="28:58">
      <c r="AB95"/>
      <c r="AD95"/>
      <c r="AF95"/>
      <c r="AG95"/>
      <c r="AH95"/>
      <c r="AI95"/>
      <c r="AJ95"/>
      <c r="AM95"/>
      <c r="AN95"/>
      <c r="AO95"/>
      <c r="AP95"/>
      <c r="AQ95"/>
      <c r="AR95"/>
      <c r="BF95" s="1"/>
    </row>
    <row r="96" spans="28:58">
      <c r="AB96"/>
      <c r="AD96"/>
      <c r="AF96"/>
      <c r="AG96"/>
      <c r="AH96"/>
      <c r="AI96"/>
      <c r="AJ96"/>
      <c r="AM96"/>
      <c r="AN96"/>
      <c r="AO96"/>
      <c r="AP96"/>
      <c r="AQ96"/>
      <c r="AR96"/>
    </row>
    <row r="97" spans="27:46">
      <c r="AB97"/>
      <c r="AD97"/>
      <c r="AF97"/>
      <c r="AG97"/>
      <c r="AH97"/>
      <c r="AI97"/>
      <c r="AJ97"/>
      <c r="AM97"/>
      <c r="AN97"/>
      <c r="AO97"/>
      <c r="AP97"/>
      <c r="AQ97"/>
      <c r="AR97"/>
    </row>
    <row r="98" spans="27:46">
      <c r="AB98"/>
      <c r="AD98"/>
      <c r="AF98"/>
      <c r="AG98"/>
      <c r="AH98"/>
      <c r="AI98"/>
      <c r="AJ98"/>
      <c r="AM98"/>
      <c r="AN98"/>
      <c r="AO98"/>
      <c r="AP98"/>
      <c r="AQ98"/>
      <c r="AR98"/>
    </row>
    <row r="99" spans="27:46">
      <c r="AB99"/>
      <c r="AD99"/>
      <c r="AF99"/>
      <c r="AG99"/>
      <c r="AH99"/>
      <c r="AI99"/>
      <c r="AJ99"/>
      <c r="AM99"/>
      <c r="AN99"/>
      <c r="AO99"/>
      <c r="AP99"/>
      <c r="AQ99"/>
      <c r="AR99"/>
    </row>
    <row r="100" spans="27:46">
      <c r="AB100"/>
      <c r="AD100"/>
      <c r="AF100"/>
      <c r="AG100"/>
      <c r="AH100"/>
      <c r="AI100"/>
      <c r="AJ100"/>
      <c r="AM100"/>
      <c r="AN100"/>
      <c r="AO100"/>
      <c r="AP100"/>
      <c r="AQ100"/>
      <c r="AR100"/>
    </row>
    <row r="101" spans="27:46">
      <c r="AB101"/>
      <c r="AD101"/>
      <c r="AF101"/>
      <c r="AG101"/>
      <c r="AH101"/>
      <c r="AI101"/>
      <c r="AJ101"/>
      <c r="AM101"/>
      <c r="AN101"/>
      <c r="AO101"/>
      <c r="AP101"/>
      <c r="AQ101"/>
      <c r="AR101"/>
    </row>
    <row r="102" spans="27:46">
      <c r="AA102" s="3"/>
      <c r="AB102" s="15"/>
      <c r="AC102" s="3"/>
      <c r="AD102" s="51"/>
      <c r="AE102" s="3"/>
      <c r="AF102" s="15"/>
      <c r="AG102" s="15"/>
      <c r="AH102" s="15"/>
      <c r="AI102" s="51"/>
      <c r="AJ102" s="15"/>
      <c r="AK102" s="3"/>
      <c r="AL102" s="3"/>
      <c r="AM102" s="51"/>
      <c r="AN102" s="51"/>
      <c r="AO102" s="51"/>
      <c r="AP102" s="51"/>
      <c r="AQ102" s="51"/>
      <c r="AR102" s="51"/>
      <c r="AS102" s="3"/>
      <c r="AT102" s="3"/>
    </row>
    <row r="103" spans="27:46">
      <c r="AA103" s="3"/>
      <c r="AB103" s="15"/>
      <c r="AC103" s="3"/>
      <c r="AD103" s="51"/>
      <c r="AE103" s="3"/>
      <c r="AF103" s="15"/>
      <c r="AG103" s="15"/>
      <c r="AH103" s="15"/>
      <c r="AI103" s="51"/>
      <c r="AJ103" s="15"/>
      <c r="AK103" s="3"/>
      <c r="AL103" s="3"/>
      <c r="AM103" s="51"/>
      <c r="AN103" s="51"/>
      <c r="AO103" s="51"/>
      <c r="AP103" s="51"/>
      <c r="AQ103" s="51"/>
      <c r="AR103" s="51"/>
      <c r="AS103" s="3"/>
      <c r="AT103" s="3"/>
    </row>
    <row r="104" spans="27:46">
      <c r="AA104" s="3"/>
      <c r="AB104" s="15"/>
      <c r="AC104" s="3"/>
      <c r="AD104" s="51"/>
      <c r="AE104" s="3"/>
      <c r="AF104" s="15"/>
      <c r="AG104" s="15"/>
      <c r="AH104" s="15"/>
      <c r="AI104" s="51"/>
      <c r="AJ104" s="15"/>
      <c r="AK104" s="3"/>
      <c r="AL104" s="3"/>
      <c r="AM104" s="51"/>
      <c r="AN104" s="51"/>
      <c r="AO104" s="51"/>
      <c r="AP104" s="51"/>
      <c r="AQ104" s="51"/>
      <c r="AR104" s="51"/>
      <c r="AS104" s="3"/>
      <c r="AT104" s="3"/>
    </row>
    <row r="105" spans="27:46">
      <c r="AA105" s="3"/>
      <c r="AB105" s="15"/>
      <c r="AC105" s="3"/>
      <c r="AD105" s="51"/>
      <c r="AE105" s="3"/>
      <c r="AF105" s="15"/>
      <c r="AG105" s="15"/>
      <c r="AH105" s="15"/>
      <c r="AI105" s="51"/>
      <c r="AJ105" s="15"/>
      <c r="AK105" s="3"/>
      <c r="AL105" s="3"/>
      <c r="AM105" s="51"/>
      <c r="AN105" s="51"/>
      <c r="AO105" s="51"/>
      <c r="AP105" s="51"/>
      <c r="AQ105" s="51"/>
      <c r="AR105" s="51"/>
      <c r="AS105" s="3"/>
      <c r="AT105" s="3"/>
    </row>
    <row r="106" spans="27:46">
      <c r="AA106" s="3"/>
      <c r="AB106" s="15"/>
      <c r="AC106" s="3"/>
      <c r="AD106" s="51"/>
      <c r="AE106" s="3"/>
      <c r="AF106" s="15"/>
      <c r="AG106" s="15"/>
      <c r="AH106" s="15"/>
      <c r="AI106" s="51"/>
      <c r="AJ106" s="15"/>
      <c r="AK106" s="3"/>
      <c r="AL106" s="3"/>
      <c r="AM106" s="51"/>
      <c r="AN106" s="51"/>
      <c r="AO106" s="51"/>
      <c r="AP106" s="51"/>
      <c r="AQ106" s="51"/>
      <c r="AR106" s="51"/>
      <c r="AS106" s="3"/>
      <c r="AT106" s="3"/>
    </row>
    <row r="107" spans="27:46">
      <c r="AA107" s="3"/>
      <c r="AB107" s="15"/>
      <c r="AC107" s="3"/>
      <c r="AD107" s="51"/>
      <c r="AE107" s="3"/>
      <c r="AF107" s="15"/>
      <c r="AG107" s="15"/>
      <c r="AH107" s="15"/>
      <c r="AI107" s="51"/>
      <c r="AJ107" s="15"/>
      <c r="AK107" s="3"/>
      <c r="AL107" s="3"/>
      <c r="AM107" s="51"/>
      <c r="AN107" s="51"/>
      <c r="AO107" s="51"/>
      <c r="AP107" s="51"/>
      <c r="AQ107" s="51"/>
      <c r="AR107" s="51"/>
      <c r="AS107" s="3"/>
      <c r="AT107" s="3"/>
    </row>
    <row r="108" spans="27:46">
      <c r="AA108" s="3"/>
      <c r="AB108" s="15"/>
      <c r="AC108" s="3"/>
      <c r="AD108" s="51"/>
      <c r="AE108" s="3"/>
      <c r="AF108" s="15"/>
      <c r="AG108" s="15"/>
      <c r="AH108" s="15"/>
      <c r="AI108" s="51"/>
      <c r="AJ108" s="15"/>
      <c r="AK108" s="3"/>
      <c r="AL108" s="3"/>
      <c r="AM108" s="51"/>
      <c r="AN108" s="51"/>
      <c r="AO108" s="51"/>
      <c r="AP108" s="51"/>
      <c r="AQ108" s="51"/>
      <c r="AR108" s="51"/>
      <c r="AS108" s="3"/>
      <c r="AT108" s="3"/>
    </row>
    <row r="109" spans="27:46">
      <c r="AA109" s="3"/>
      <c r="AB109" s="15"/>
      <c r="AC109" s="3"/>
      <c r="AD109" s="51"/>
      <c r="AE109" s="3"/>
      <c r="AF109" s="15"/>
      <c r="AG109" s="15"/>
      <c r="AH109" s="15"/>
      <c r="AI109" s="51"/>
      <c r="AJ109" s="15"/>
      <c r="AK109" s="3"/>
      <c r="AL109" s="3"/>
      <c r="AM109" s="51"/>
      <c r="AN109" s="51"/>
      <c r="AO109" s="51"/>
      <c r="AP109" s="51"/>
      <c r="AQ109" s="51"/>
      <c r="AR109" s="51"/>
      <c r="AS109" s="3"/>
      <c r="AT109" s="3"/>
    </row>
    <row r="110" spans="27:46">
      <c r="AA110" s="3"/>
      <c r="AB110" s="15"/>
      <c r="AC110" s="3"/>
      <c r="AD110" s="51"/>
      <c r="AE110" s="3"/>
      <c r="AF110" s="15"/>
      <c r="AG110" s="15"/>
      <c r="AH110" s="15"/>
      <c r="AI110" s="51"/>
      <c r="AJ110" s="15"/>
      <c r="AK110" s="3"/>
      <c r="AL110" s="3"/>
      <c r="AM110" s="51"/>
      <c r="AN110" s="51"/>
      <c r="AO110" s="51"/>
      <c r="AP110" s="51"/>
      <c r="AQ110" s="51"/>
      <c r="AR110" s="51"/>
      <c r="AS110" s="3"/>
      <c r="AT110" s="3"/>
    </row>
    <row r="111" spans="27:46">
      <c r="AA111" s="3"/>
      <c r="AB111" s="15"/>
      <c r="AC111" s="3"/>
      <c r="AD111" s="51"/>
      <c r="AE111" s="3"/>
      <c r="AF111" s="15"/>
      <c r="AG111" s="15"/>
      <c r="AH111" s="15"/>
      <c r="AI111" s="51"/>
      <c r="AJ111" s="15"/>
      <c r="AK111" s="3"/>
      <c r="AL111" s="3"/>
      <c r="AM111" s="51"/>
      <c r="AN111" s="51"/>
      <c r="AO111" s="51"/>
      <c r="AP111" s="51"/>
      <c r="AQ111" s="51"/>
      <c r="AR111" s="51"/>
      <c r="AS111" s="3"/>
      <c r="AT111" s="3"/>
    </row>
    <row r="112" spans="27:46">
      <c r="AA112" s="3"/>
      <c r="AB112" s="15"/>
      <c r="AC112" s="3"/>
      <c r="AD112" s="51"/>
      <c r="AE112" s="3"/>
      <c r="AF112" s="15"/>
      <c r="AG112" s="15"/>
      <c r="AH112" s="15"/>
      <c r="AI112" s="51"/>
      <c r="AJ112" s="15"/>
      <c r="AK112" s="3"/>
      <c r="AL112" s="3"/>
      <c r="AM112" s="51"/>
      <c r="AN112" s="51"/>
      <c r="AO112" s="51"/>
      <c r="AP112" s="51"/>
      <c r="AQ112" s="51"/>
      <c r="AR112" s="51"/>
      <c r="AS112" s="3"/>
      <c r="AT112" s="3"/>
    </row>
    <row r="113" spans="27:47">
      <c r="AA113" s="3"/>
      <c r="AB113" s="15"/>
      <c r="AC113" s="3"/>
      <c r="AD113" s="51"/>
      <c r="AE113" s="3"/>
      <c r="AF113" s="15"/>
      <c r="AG113" s="15"/>
      <c r="AH113" s="15"/>
      <c r="AI113" s="51"/>
      <c r="AJ113" s="15"/>
      <c r="AK113" s="3"/>
      <c r="AL113" s="3"/>
      <c r="AM113" s="51"/>
      <c r="AN113" s="51"/>
      <c r="AO113" s="51"/>
      <c r="AP113" s="51"/>
      <c r="AQ113" s="51"/>
      <c r="AR113" s="51"/>
      <c r="AS113" s="3"/>
      <c r="AT113" s="3"/>
    </row>
    <row r="114" spans="27:47">
      <c r="AA114" s="3"/>
      <c r="AB114" s="15"/>
      <c r="AC114" s="3"/>
      <c r="AD114" s="51"/>
      <c r="AE114" s="3"/>
      <c r="AF114" s="15"/>
      <c r="AG114" s="15"/>
      <c r="AH114" s="15"/>
      <c r="AI114" s="51"/>
      <c r="AJ114" s="15"/>
      <c r="AK114" s="3"/>
      <c r="AL114" s="3"/>
      <c r="AM114" s="51"/>
      <c r="AN114" s="51"/>
      <c r="AO114" s="51"/>
      <c r="AP114" s="51"/>
      <c r="AQ114" s="51"/>
      <c r="AR114" s="51"/>
      <c r="AS114" s="3"/>
      <c r="AT114" s="3"/>
    </row>
    <row r="115" spans="27:47">
      <c r="AA115" s="3"/>
      <c r="AB115" s="15"/>
      <c r="AC115" s="3"/>
      <c r="AD115" s="51"/>
      <c r="AE115" s="3"/>
      <c r="AF115" s="15"/>
      <c r="AG115" s="15"/>
      <c r="AH115" s="15"/>
      <c r="AI115" s="51"/>
      <c r="AJ115" s="15"/>
      <c r="AK115" s="3"/>
      <c r="AL115" s="3"/>
      <c r="AM115" s="51"/>
      <c r="AN115" s="51"/>
      <c r="AO115" s="51"/>
      <c r="AP115" s="51"/>
      <c r="AQ115" s="51"/>
      <c r="AR115" s="51"/>
      <c r="AS115" s="3"/>
      <c r="AT115" s="3"/>
    </row>
    <row r="116" spans="27:47">
      <c r="AA116" s="3"/>
      <c r="AB116" s="15"/>
      <c r="AC116" s="3"/>
      <c r="AD116" s="51"/>
      <c r="AE116" s="3"/>
      <c r="AF116" s="15"/>
      <c r="AG116" s="15"/>
      <c r="AH116" s="15"/>
      <c r="AI116" s="51"/>
      <c r="AJ116" s="15"/>
      <c r="AK116" s="3"/>
      <c r="AL116" s="3"/>
      <c r="AM116" s="51"/>
      <c r="AN116" s="51"/>
      <c r="AO116" s="51"/>
      <c r="AP116" s="51"/>
      <c r="AQ116" s="51"/>
      <c r="AR116" s="51"/>
      <c r="AS116" s="3"/>
      <c r="AT116" s="3"/>
    </row>
    <row r="117" spans="27:47">
      <c r="AA117" s="3"/>
      <c r="AB117" s="15"/>
      <c r="AC117" s="3"/>
      <c r="AD117" s="51"/>
      <c r="AE117" s="3"/>
      <c r="AF117" s="15"/>
      <c r="AG117" s="15"/>
      <c r="AH117" s="15"/>
      <c r="AI117" s="51"/>
      <c r="AJ117" s="15"/>
      <c r="AK117" s="3"/>
      <c r="AL117" s="3"/>
      <c r="AM117" s="51"/>
      <c r="AN117" s="51"/>
      <c r="AO117" s="51"/>
      <c r="AP117" s="51"/>
      <c r="AQ117" s="51"/>
      <c r="AR117" s="51"/>
      <c r="AS117" s="3"/>
      <c r="AT117" s="3"/>
      <c r="AU117" s="25"/>
    </row>
    <row r="118" spans="27:47">
      <c r="AA118" s="3"/>
      <c r="AB118" s="15"/>
      <c r="AC118" s="3"/>
      <c r="AD118" s="51"/>
      <c r="AE118" s="3"/>
      <c r="AF118" s="15"/>
      <c r="AG118" s="15"/>
      <c r="AH118" s="15"/>
      <c r="AI118" s="51"/>
      <c r="AJ118" s="15"/>
      <c r="AK118" s="3"/>
      <c r="AL118" s="3"/>
      <c r="AM118" s="51"/>
      <c r="AN118" s="51"/>
      <c r="AO118" s="51"/>
      <c r="AP118" s="51"/>
      <c r="AQ118" s="51"/>
      <c r="AR118" s="51"/>
      <c r="AS118" s="3"/>
      <c r="AT118" s="3"/>
      <c r="AU118" s="25"/>
    </row>
    <row r="119" spans="27:47">
      <c r="AA119" s="3"/>
      <c r="AB119" s="15"/>
      <c r="AC119" s="3"/>
      <c r="AD119" s="51"/>
      <c r="AE119" s="3"/>
      <c r="AF119" s="15"/>
      <c r="AG119" s="15"/>
      <c r="AH119" s="15"/>
      <c r="AI119" s="51"/>
      <c r="AJ119" s="15"/>
      <c r="AK119" s="3"/>
      <c r="AL119" s="3"/>
      <c r="AM119" s="51"/>
      <c r="AN119" s="51"/>
      <c r="AO119" s="51"/>
      <c r="AP119" s="51"/>
      <c r="AQ119" s="51"/>
      <c r="AR119" s="51"/>
      <c r="AS119" s="3"/>
      <c r="AT119" s="3"/>
      <c r="AU119" s="25"/>
    </row>
    <row r="120" spans="27:47">
      <c r="AA120" s="3"/>
      <c r="AB120" s="15"/>
      <c r="AC120" s="3"/>
      <c r="AD120" s="51"/>
      <c r="AE120" s="3"/>
      <c r="AF120" s="15"/>
      <c r="AG120" s="15"/>
      <c r="AH120" s="15"/>
      <c r="AI120" s="51"/>
      <c r="AJ120" s="15"/>
      <c r="AK120" s="3"/>
      <c r="AL120" s="3"/>
      <c r="AM120" s="51"/>
      <c r="AN120" s="51"/>
      <c r="AO120" s="51"/>
      <c r="AP120" s="51"/>
      <c r="AQ120" s="51"/>
      <c r="AR120" s="51"/>
      <c r="AS120" s="3"/>
      <c r="AT120" s="3"/>
      <c r="AU120" s="25"/>
    </row>
    <row r="121" spans="27:47">
      <c r="AA121" s="3"/>
      <c r="AB121" s="15"/>
      <c r="AC121" s="3"/>
      <c r="AD121" s="51"/>
      <c r="AE121" s="3"/>
      <c r="AF121" s="15"/>
      <c r="AG121" s="15"/>
      <c r="AH121" s="15"/>
      <c r="AI121" s="51"/>
      <c r="AJ121" s="15"/>
      <c r="AK121" s="3"/>
      <c r="AL121" s="3"/>
      <c r="AM121" s="51"/>
      <c r="AN121" s="51"/>
      <c r="AO121" s="51"/>
      <c r="AP121" s="51"/>
      <c r="AQ121" s="51"/>
      <c r="AR121" s="51"/>
      <c r="AS121" s="3"/>
      <c r="AT121" s="3"/>
      <c r="AU121" s="25"/>
    </row>
    <row r="122" spans="27:47">
      <c r="AA122" s="3"/>
      <c r="AB122" s="15"/>
      <c r="AC122" s="3"/>
      <c r="AD122" s="51"/>
      <c r="AE122" s="3"/>
      <c r="AF122" s="15"/>
      <c r="AG122" s="15"/>
      <c r="AH122" s="15"/>
      <c r="AI122" s="51"/>
      <c r="AJ122" s="15"/>
      <c r="AK122" s="3"/>
      <c r="AL122" s="3"/>
      <c r="AM122" s="51"/>
      <c r="AN122" s="51"/>
      <c r="AO122" s="51"/>
      <c r="AP122" s="51"/>
      <c r="AQ122" s="51"/>
      <c r="AR122" s="51"/>
      <c r="AS122" s="3"/>
      <c r="AT122" s="3"/>
      <c r="AU122" s="25"/>
    </row>
    <row r="123" spans="27:47">
      <c r="AA123" s="3"/>
      <c r="AB123" s="15"/>
      <c r="AC123" s="3"/>
      <c r="AD123" s="51"/>
      <c r="AE123" s="3"/>
      <c r="AF123" s="15"/>
      <c r="AG123" s="15"/>
      <c r="AH123" s="15"/>
      <c r="AI123" s="51"/>
      <c r="AJ123" s="15"/>
      <c r="AK123" s="3"/>
      <c r="AL123" s="3"/>
      <c r="AM123" s="51"/>
      <c r="AN123" s="51"/>
      <c r="AO123" s="51"/>
      <c r="AP123" s="51"/>
      <c r="AQ123" s="51"/>
      <c r="AR123" s="51"/>
      <c r="AS123" s="3"/>
      <c r="AT123" s="3"/>
      <c r="AU123" s="25"/>
    </row>
    <row r="124" spans="27:47">
      <c r="AA124" s="3"/>
      <c r="AB124" s="15"/>
      <c r="AC124" s="3"/>
      <c r="AD124" s="51"/>
      <c r="AE124" s="3"/>
      <c r="AF124" s="15"/>
      <c r="AG124" s="15"/>
      <c r="AH124" s="15"/>
      <c r="AI124" s="51"/>
      <c r="AJ124" s="15"/>
      <c r="AK124" s="3"/>
      <c r="AL124" s="3"/>
      <c r="AM124" s="51"/>
      <c r="AN124" s="51"/>
      <c r="AO124" s="51"/>
      <c r="AP124" s="51"/>
      <c r="AQ124" s="51"/>
      <c r="AR124" s="51"/>
      <c r="AS124" s="3"/>
      <c r="AT124" s="3"/>
      <c r="AU124" s="25"/>
    </row>
    <row r="125" spans="27:47">
      <c r="AA125" s="3"/>
      <c r="AB125" s="15"/>
      <c r="AC125" s="3"/>
      <c r="AD125" s="51"/>
      <c r="AE125" s="3"/>
      <c r="AF125" s="15"/>
      <c r="AG125" s="15"/>
      <c r="AH125" s="15"/>
      <c r="AI125" s="51"/>
      <c r="AJ125" s="15"/>
      <c r="AK125" s="3"/>
      <c r="AL125" s="3"/>
      <c r="AM125" s="51"/>
      <c r="AN125" s="51"/>
      <c r="AO125" s="51"/>
      <c r="AP125" s="51"/>
      <c r="AQ125" s="51"/>
      <c r="AR125" s="51"/>
      <c r="AS125" s="3"/>
      <c r="AT125" s="3"/>
      <c r="AU125" s="25"/>
    </row>
    <row r="126" spans="27:47">
      <c r="AA126" s="3"/>
      <c r="AB126" s="15"/>
      <c r="AC126" s="3"/>
      <c r="AD126" s="51"/>
      <c r="AE126" s="3"/>
      <c r="AF126" s="15"/>
      <c r="AG126" s="15"/>
      <c r="AH126" s="15"/>
      <c r="AI126" s="51"/>
      <c r="AJ126" s="15"/>
      <c r="AK126" s="3"/>
      <c r="AL126" s="3"/>
      <c r="AM126" s="51"/>
      <c r="AN126" s="51"/>
      <c r="AO126" s="51"/>
      <c r="AP126" s="51"/>
      <c r="AQ126" s="51"/>
      <c r="AR126" s="51"/>
      <c r="AS126" s="3"/>
      <c r="AT126" s="3"/>
      <c r="AU126" s="25"/>
    </row>
    <row r="127" spans="27:47">
      <c r="AA127" s="3"/>
      <c r="AB127" s="15"/>
      <c r="AC127" s="3"/>
      <c r="AD127" s="51"/>
      <c r="AE127" s="3"/>
      <c r="AF127" s="15"/>
      <c r="AG127" s="15"/>
      <c r="AH127" s="15"/>
      <c r="AI127" s="51"/>
      <c r="AJ127" s="15"/>
      <c r="AK127" s="3"/>
      <c r="AL127" s="3"/>
      <c r="AM127" s="51"/>
      <c r="AN127" s="51"/>
      <c r="AO127" s="51"/>
      <c r="AP127" s="51"/>
      <c r="AQ127" s="51"/>
      <c r="AR127" s="51"/>
      <c r="AS127" s="3"/>
      <c r="AT127" s="3"/>
      <c r="AU127" s="25"/>
    </row>
    <row r="128" spans="27:47">
      <c r="AA128" s="3"/>
      <c r="AB128" s="15"/>
      <c r="AC128" s="3"/>
      <c r="AD128" s="51"/>
      <c r="AE128" s="3"/>
      <c r="AF128" s="15"/>
      <c r="AG128" s="15"/>
      <c r="AH128" s="15"/>
      <c r="AI128" s="51"/>
      <c r="AJ128" s="15"/>
      <c r="AK128" s="3"/>
      <c r="AL128" s="3"/>
      <c r="AM128" s="51"/>
      <c r="AN128" s="51"/>
      <c r="AO128" s="51"/>
      <c r="AP128" s="51"/>
      <c r="AQ128" s="51"/>
      <c r="AR128" s="51"/>
      <c r="AS128" s="3"/>
      <c r="AT128" s="3"/>
      <c r="AU128" s="25"/>
    </row>
    <row r="129" spans="19:47">
      <c r="AA129" s="3"/>
      <c r="AB129" s="15"/>
      <c r="AC129" s="3"/>
      <c r="AD129" s="51"/>
      <c r="AE129" s="3"/>
      <c r="AF129" s="15"/>
      <c r="AG129" s="15"/>
      <c r="AH129" s="15"/>
      <c r="AI129" s="51"/>
      <c r="AJ129" s="15"/>
      <c r="AK129" s="3"/>
      <c r="AL129" s="3"/>
      <c r="AM129" s="51"/>
      <c r="AN129" s="51"/>
      <c r="AO129" s="51"/>
      <c r="AP129" s="51"/>
      <c r="AQ129" s="51"/>
      <c r="AR129" s="51"/>
      <c r="AS129" s="3"/>
      <c r="AT129" s="3"/>
      <c r="AU129" s="25"/>
    </row>
    <row r="130" spans="19:47">
      <c r="AA130" s="3"/>
      <c r="AB130" s="15"/>
      <c r="AC130" s="3"/>
      <c r="AD130" s="51"/>
      <c r="AE130" s="3"/>
      <c r="AF130" s="15"/>
      <c r="AG130" s="15"/>
      <c r="AH130" s="15"/>
      <c r="AI130" s="51"/>
      <c r="AJ130" s="15"/>
      <c r="AK130" s="3"/>
      <c r="AL130" s="3"/>
      <c r="AM130" s="51"/>
      <c r="AN130" s="51"/>
      <c r="AO130" s="51"/>
      <c r="AP130" s="51"/>
      <c r="AQ130" s="51"/>
      <c r="AR130" s="51"/>
      <c r="AS130" s="3"/>
      <c r="AT130" s="3"/>
      <c r="AU130" s="25"/>
    </row>
    <row r="131" spans="19:47">
      <c r="AA131" s="3"/>
      <c r="AB131" s="15"/>
      <c r="AC131" s="3"/>
      <c r="AD131" s="51"/>
      <c r="AE131" s="3"/>
      <c r="AF131" s="15"/>
      <c r="AG131" s="15"/>
      <c r="AH131" s="15"/>
      <c r="AI131" s="51"/>
      <c r="AJ131" s="15"/>
      <c r="AK131" s="3"/>
      <c r="AL131" s="3"/>
      <c r="AM131" s="51"/>
      <c r="AN131" s="51"/>
      <c r="AO131" s="51"/>
      <c r="AP131" s="51"/>
      <c r="AQ131" s="51"/>
      <c r="AR131" s="51"/>
      <c r="AS131" s="3"/>
      <c r="AT131" s="3"/>
      <c r="AU131" s="25"/>
    </row>
    <row r="132" spans="19:47">
      <c r="AA132" s="3"/>
      <c r="AB132" s="15"/>
      <c r="AC132" s="3"/>
      <c r="AD132" s="51"/>
      <c r="AE132" s="3"/>
      <c r="AF132" s="15"/>
      <c r="AG132" s="15"/>
      <c r="AH132" s="15"/>
      <c r="AI132" s="51"/>
      <c r="AJ132" s="15"/>
      <c r="AK132" s="3"/>
      <c r="AL132" s="3"/>
      <c r="AM132" s="51"/>
      <c r="AN132" s="51"/>
      <c r="AO132" s="51"/>
      <c r="AP132" s="51"/>
      <c r="AQ132" s="51"/>
      <c r="AR132" s="51"/>
      <c r="AS132" s="3"/>
      <c r="AT132" s="3"/>
      <c r="AU132" s="25"/>
    </row>
    <row r="133" spans="19:47">
      <c r="AA133" s="3"/>
      <c r="AB133" s="15"/>
      <c r="AC133" s="3"/>
      <c r="AD133" s="51"/>
      <c r="AE133" s="3"/>
      <c r="AF133" s="15"/>
      <c r="AG133" s="15"/>
      <c r="AH133" s="15"/>
      <c r="AI133" s="51"/>
      <c r="AJ133" s="15"/>
      <c r="AK133" s="3"/>
      <c r="AL133" s="3"/>
      <c r="AM133" s="51"/>
      <c r="AN133" s="51"/>
      <c r="AO133" s="51"/>
      <c r="AP133" s="51"/>
      <c r="AQ133" s="51"/>
      <c r="AR133" s="51"/>
      <c r="AS133" s="3"/>
      <c r="AT133" s="3"/>
      <c r="AU133" s="25"/>
    </row>
    <row r="134" spans="19:47">
      <c r="AA134" s="3"/>
      <c r="AB134" s="15"/>
      <c r="AC134" s="3"/>
      <c r="AD134" s="51"/>
      <c r="AE134" s="3"/>
      <c r="AF134" s="15"/>
      <c r="AG134" s="15"/>
      <c r="AH134" s="15"/>
      <c r="AI134" s="51"/>
      <c r="AJ134" s="15"/>
      <c r="AK134" s="3"/>
      <c r="AL134" s="3"/>
      <c r="AM134" s="51"/>
      <c r="AN134" s="51"/>
      <c r="AO134" s="51"/>
      <c r="AP134" s="51"/>
      <c r="AQ134" s="51"/>
      <c r="AR134" s="51"/>
      <c r="AS134" s="3"/>
      <c r="AT134" s="3"/>
      <c r="AU134" s="25"/>
    </row>
    <row r="135" spans="19:47">
      <c r="S135" s="3" t="s">
        <v>597</v>
      </c>
      <c r="AA135" s="3"/>
      <c r="AB135" s="15"/>
      <c r="AC135" s="3"/>
      <c r="AD135" s="51"/>
      <c r="AE135" s="3"/>
      <c r="AF135" s="15"/>
      <c r="AG135" s="15"/>
      <c r="AH135" s="15"/>
      <c r="AI135" s="51"/>
      <c r="AJ135" s="15"/>
      <c r="AK135" s="3"/>
      <c r="AL135" s="3"/>
      <c r="AM135" s="51"/>
      <c r="AN135" s="51"/>
      <c r="AO135" s="51"/>
      <c r="AP135" s="51"/>
      <c r="AQ135" s="51"/>
      <c r="AR135" s="51"/>
      <c r="AS135" s="3"/>
      <c r="AT135" s="3"/>
      <c r="AU135" s="25"/>
    </row>
    <row r="136" spans="19:47">
      <c r="AA136" s="3"/>
      <c r="AB136" s="15"/>
      <c r="AC136" s="3"/>
      <c r="AD136" s="51"/>
      <c r="AE136" s="3"/>
      <c r="AF136" s="15"/>
      <c r="AG136" s="15"/>
      <c r="AH136" s="15"/>
      <c r="AI136" s="51"/>
      <c r="AJ136" s="15"/>
      <c r="AK136" s="3"/>
      <c r="AL136" s="3"/>
      <c r="AM136" s="51"/>
      <c r="AN136" s="51"/>
      <c r="AO136" s="51"/>
      <c r="AP136" s="51"/>
      <c r="AQ136" s="51"/>
      <c r="AR136" s="51"/>
      <c r="AS136" s="3"/>
      <c r="AT136" s="3"/>
      <c r="AU136" s="25"/>
    </row>
    <row r="137" spans="19:47">
      <c r="AA137" s="3"/>
      <c r="AB137" s="15"/>
      <c r="AC137" s="3"/>
      <c r="AD137" s="51"/>
      <c r="AE137" s="3"/>
      <c r="AF137" s="15"/>
      <c r="AG137" s="15"/>
      <c r="AH137" s="15"/>
      <c r="AI137" s="51"/>
      <c r="AJ137" s="15"/>
      <c r="AK137" s="3"/>
      <c r="AL137" s="3"/>
      <c r="AM137" s="51"/>
      <c r="AN137" s="51"/>
      <c r="AO137" s="51"/>
      <c r="AP137" s="51"/>
      <c r="AQ137" s="51"/>
      <c r="AR137" s="51"/>
      <c r="AS137" s="3"/>
      <c r="AT137" s="3"/>
      <c r="AU137" s="25"/>
    </row>
    <row r="138" spans="19:47">
      <c r="AA138" s="3"/>
      <c r="AB138" s="15"/>
      <c r="AC138" s="3"/>
      <c r="AD138" s="51"/>
      <c r="AE138" s="3"/>
      <c r="AF138" s="15"/>
      <c r="AG138" s="15"/>
      <c r="AH138" s="15"/>
      <c r="AI138" s="51"/>
      <c r="AJ138" s="15"/>
      <c r="AK138" s="3"/>
      <c r="AL138" s="3"/>
      <c r="AM138" s="51"/>
      <c r="AN138" s="51"/>
      <c r="AO138" s="51"/>
      <c r="AP138" s="51"/>
      <c r="AQ138" s="51"/>
      <c r="AR138" s="51"/>
      <c r="AS138" s="3"/>
      <c r="AT138" s="3"/>
      <c r="AU138" s="25"/>
    </row>
    <row r="139" spans="19:47">
      <c r="AA139" s="3"/>
      <c r="AB139" s="15"/>
      <c r="AC139" s="3"/>
      <c r="AD139" s="51"/>
      <c r="AE139" s="3"/>
      <c r="AF139" s="15"/>
      <c r="AG139" s="15"/>
      <c r="AH139" s="15"/>
      <c r="AI139" s="51"/>
      <c r="AJ139" s="15"/>
      <c r="AK139" s="3"/>
      <c r="AL139" s="3"/>
      <c r="AM139" s="51"/>
      <c r="AN139" s="51"/>
      <c r="AO139" s="51"/>
      <c r="AP139" s="51"/>
      <c r="AQ139" s="51"/>
      <c r="AR139" s="51"/>
      <c r="AS139" s="3"/>
      <c r="AT139" s="3"/>
      <c r="AU139" s="25"/>
    </row>
    <row r="140" spans="19:47">
      <c r="AA140" s="3"/>
      <c r="AB140" s="15"/>
      <c r="AC140" s="3"/>
      <c r="AD140" s="51"/>
      <c r="AE140" s="3"/>
      <c r="AF140" s="15"/>
      <c r="AG140" s="15"/>
      <c r="AH140" s="15"/>
      <c r="AI140" s="51"/>
      <c r="AJ140" s="15"/>
      <c r="AK140" s="3"/>
      <c r="AL140" s="3"/>
      <c r="AM140" s="51"/>
      <c r="AN140" s="51"/>
      <c r="AO140" s="51"/>
      <c r="AP140" s="51"/>
      <c r="AQ140" s="51"/>
      <c r="AR140" s="51"/>
      <c r="AS140" s="3"/>
      <c r="AT140" s="3"/>
      <c r="AU140" s="25"/>
    </row>
    <row r="141" spans="19:47">
      <c r="AA141" s="3"/>
      <c r="AB141" s="15"/>
      <c r="AC141" s="3"/>
      <c r="AD141" s="51"/>
      <c r="AE141" s="3"/>
      <c r="AF141" s="15"/>
      <c r="AG141" s="15"/>
      <c r="AH141" s="15"/>
      <c r="AI141" s="51"/>
      <c r="AJ141" s="15"/>
      <c r="AK141" s="3"/>
      <c r="AL141" s="3"/>
      <c r="AM141" s="51"/>
      <c r="AN141" s="51"/>
      <c r="AO141" s="51"/>
      <c r="AP141" s="51"/>
      <c r="AQ141" s="51"/>
      <c r="AR141" s="51"/>
      <c r="AS141" s="3"/>
      <c r="AT141" s="3"/>
      <c r="AU141" s="25"/>
    </row>
    <row r="142" spans="19:47">
      <c r="AA142" s="3"/>
      <c r="AB142" s="15"/>
      <c r="AC142" s="3"/>
      <c r="AD142" s="51"/>
      <c r="AE142" s="3"/>
      <c r="AF142" s="15"/>
      <c r="AG142" s="15"/>
      <c r="AH142" s="15"/>
      <c r="AI142" s="51"/>
      <c r="AJ142" s="15"/>
      <c r="AK142" s="3"/>
      <c r="AL142" s="3"/>
      <c r="AM142" s="51"/>
      <c r="AN142" s="51"/>
      <c r="AO142" s="51"/>
      <c r="AP142" s="51"/>
      <c r="AQ142" s="51"/>
      <c r="AR142" s="51"/>
      <c r="AS142" s="3"/>
      <c r="AT142" s="3"/>
      <c r="AU142" s="25"/>
    </row>
    <row r="143" spans="19:47">
      <c r="AA143" s="3"/>
      <c r="AB143" s="15"/>
      <c r="AC143" s="3"/>
      <c r="AD143" s="51"/>
      <c r="AE143" s="3"/>
      <c r="AF143" s="15"/>
      <c r="AG143" s="15"/>
      <c r="AH143" s="15"/>
      <c r="AI143" s="51"/>
      <c r="AJ143" s="15"/>
      <c r="AK143" s="3"/>
      <c r="AL143" s="3"/>
      <c r="AM143" s="51"/>
      <c r="AN143" s="51"/>
      <c r="AO143" s="51"/>
      <c r="AP143" s="51"/>
      <c r="AQ143" s="51"/>
      <c r="AR143" s="51"/>
      <c r="AS143" s="3"/>
      <c r="AT143" s="3"/>
      <c r="AU143" s="25"/>
    </row>
    <row r="144" spans="19:47">
      <c r="AA144" s="3"/>
      <c r="AB144" s="15"/>
      <c r="AC144" s="3"/>
      <c r="AD144" s="51"/>
      <c r="AE144" s="3"/>
      <c r="AF144" s="15"/>
      <c r="AG144" s="15"/>
      <c r="AH144" s="15"/>
      <c r="AI144" s="51"/>
      <c r="AJ144" s="15"/>
      <c r="AK144" s="3"/>
      <c r="AL144" s="3"/>
      <c r="AM144" s="51"/>
      <c r="AN144" s="51"/>
      <c r="AO144" s="51"/>
      <c r="AP144" s="51"/>
      <c r="AQ144" s="51"/>
      <c r="AR144" s="51"/>
      <c r="AS144" s="3"/>
      <c r="AT144" s="3"/>
      <c r="AU144" s="25"/>
    </row>
    <row r="145" spans="27:47">
      <c r="AA145" s="3"/>
      <c r="AB145" s="15"/>
      <c r="AC145" s="3"/>
      <c r="AD145" s="51"/>
      <c r="AE145" s="3"/>
      <c r="AF145" s="15"/>
      <c r="AG145" s="15"/>
      <c r="AH145" s="15"/>
      <c r="AI145" s="51"/>
      <c r="AJ145" s="15"/>
      <c r="AK145" s="3"/>
      <c r="AL145" s="3"/>
      <c r="AM145" s="51"/>
      <c r="AN145" s="51"/>
      <c r="AO145" s="51"/>
      <c r="AP145" s="51"/>
      <c r="AQ145" s="51"/>
      <c r="AR145" s="51"/>
      <c r="AS145" s="3"/>
      <c r="AT145" s="3"/>
      <c r="AU145" s="25"/>
    </row>
    <row r="146" spans="27:47">
      <c r="AA146" s="3"/>
      <c r="AB146" s="15"/>
      <c r="AC146" s="3"/>
      <c r="AD146" s="51"/>
      <c r="AE146" s="3"/>
      <c r="AF146" s="15"/>
      <c r="AG146" s="15"/>
      <c r="AH146" s="15"/>
      <c r="AI146" s="51"/>
      <c r="AJ146" s="15"/>
      <c r="AK146" s="3"/>
      <c r="AL146" s="3"/>
      <c r="AM146" s="51"/>
      <c r="AN146" s="51"/>
      <c r="AO146" s="51"/>
      <c r="AP146" s="51"/>
      <c r="AQ146" s="51"/>
      <c r="AR146" s="51"/>
      <c r="AS146" s="3"/>
      <c r="AT146" s="3"/>
      <c r="AU146" s="25"/>
    </row>
    <row r="147" spans="27:47">
      <c r="AA147" s="3"/>
      <c r="AB147" s="15"/>
      <c r="AC147" s="3"/>
      <c r="AD147" s="51"/>
      <c r="AE147" s="3"/>
      <c r="AF147" s="15"/>
      <c r="AG147" s="15"/>
      <c r="AH147" s="15"/>
      <c r="AI147" s="51"/>
      <c r="AJ147" s="15"/>
      <c r="AK147" s="3"/>
      <c r="AL147" s="3"/>
      <c r="AM147" s="51"/>
      <c r="AN147" s="51"/>
      <c r="AO147" s="51"/>
      <c r="AP147" s="51"/>
      <c r="AQ147" s="51"/>
      <c r="AR147" s="51"/>
      <c r="AS147" s="3"/>
      <c r="AT147" s="3"/>
      <c r="AU147" s="25"/>
    </row>
    <row r="148" spans="27:47">
      <c r="AA148" s="3"/>
      <c r="AB148" s="15"/>
      <c r="AC148" s="3"/>
      <c r="AD148" s="51"/>
      <c r="AE148" s="3"/>
      <c r="AF148" s="15"/>
      <c r="AG148" s="15"/>
      <c r="AH148" s="15"/>
      <c r="AI148" s="51"/>
      <c r="AJ148" s="15"/>
      <c r="AK148" s="3"/>
      <c r="AL148" s="3"/>
      <c r="AM148" s="51"/>
      <c r="AN148" s="51"/>
      <c r="AO148" s="51"/>
      <c r="AP148" s="51"/>
      <c r="AQ148" s="51"/>
      <c r="AR148" s="51"/>
      <c r="AS148" s="3"/>
      <c r="AT148" s="3"/>
      <c r="AU148" s="25"/>
    </row>
    <row r="149" spans="27:47">
      <c r="AA149" s="3"/>
      <c r="AB149" s="15"/>
      <c r="AC149" s="3"/>
      <c r="AD149" s="51"/>
      <c r="AE149" s="3"/>
      <c r="AF149" s="15"/>
      <c r="AG149" s="15"/>
      <c r="AH149" s="15"/>
      <c r="AI149" s="51"/>
      <c r="AJ149" s="15"/>
      <c r="AK149" s="3"/>
      <c r="AL149" s="3"/>
      <c r="AM149" s="51"/>
      <c r="AN149" s="51"/>
      <c r="AO149" s="51"/>
      <c r="AP149" s="51"/>
      <c r="AQ149" s="51"/>
      <c r="AR149" s="51"/>
      <c r="AS149" s="3"/>
      <c r="AT149" s="3"/>
      <c r="AU149" s="25"/>
    </row>
    <row r="150" spans="27:47">
      <c r="AA150" s="3"/>
      <c r="AB150" s="15"/>
      <c r="AC150" s="3"/>
      <c r="AD150" s="51"/>
      <c r="AE150" s="3"/>
      <c r="AF150" s="15"/>
      <c r="AG150" s="15"/>
      <c r="AH150" s="15"/>
      <c r="AI150" s="51"/>
      <c r="AJ150" s="15"/>
      <c r="AK150" s="3"/>
      <c r="AL150" s="3"/>
      <c r="AM150" s="51"/>
      <c r="AN150" s="51"/>
      <c r="AO150" s="51"/>
      <c r="AP150" s="51"/>
      <c r="AQ150" s="51"/>
      <c r="AR150" s="51"/>
      <c r="AS150" s="3"/>
      <c r="AT150" s="3"/>
      <c r="AU150" s="25"/>
    </row>
    <row r="151" spans="27:47">
      <c r="AA151" s="3"/>
      <c r="AB151" s="15"/>
      <c r="AC151" s="3"/>
      <c r="AD151" s="51"/>
      <c r="AE151" s="3"/>
      <c r="AF151" s="15"/>
      <c r="AG151" s="15"/>
      <c r="AH151" s="15"/>
      <c r="AI151" s="51"/>
      <c r="AJ151" s="15"/>
      <c r="AK151" s="3"/>
      <c r="AL151" s="3"/>
      <c r="AM151" s="51"/>
      <c r="AN151" s="51"/>
      <c r="AO151" s="51"/>
      <c r="AP151" s="51"/>
      <c r="AQ151" s="51"/>
      <c r="AR151" s="51"/>
      <c r="AS151" s="3"/>
      <c r="AT151" s="3"/>
      <c r="AU151" s="25"/>
    </row>
    <row r="152" spans="27:47">
      <c r="AA152" s="3"/>
      <c r="AB152" s="15"/>
      <c r="AC152" s="3"/>
      <c r="AD152" s="51"/>
      <c r="AE152" s="3"/>
      <c r="AF152" s="15"/>
      <c r="AG152" s="15"/>
      <c r="AH152" s="15"/>
      <c r="AI152" s="51"/>
      <c r="AJ152" s="15"/>
      <c r="AK152" s="3"/>
      <c r="AL152" s="3"/>
      <c r="AM152" s="51"/>
      <c r="AN152" s="51"/>
      <c r="AO152" s="51"/>
      <c r="AP152" s="51"/>
      <c r="AQ152" s="51"/>
      <c r="AR152" s="51"/>
      <c r="AS152" s="3"/>
      <c r="AT152" s="3"/>
      <c r="AU152" s="25"/>
    </row>
    <row r="153" spans="27:47">
      <c r="AA153" s="3"/>
      <c r="AB153" s="15"/>
      <c r="AC153" s="3"/>
      <c r="AD153" s="51"/>
      <c r="AE153" s="3"/>
      <c r="AF153" s="15"/>
      <c r="AG153" s="15"/>
      <c r="AH153" s="15"/>
      <c r="AI153" s="51"/>
      <c r="AJ153" s="15"/>
      <c r="AK153" s="3"/>
      <c r="AL153" s="3"/>
      <c r="AM153" s="51"/>
      <c r="AN153" s="51"/>
      <c r="AO153" s="51"/>
      <c r="AP153" s="51"/>
      <c r="AQ153" s="51"/>
      <c r="AR153" s="51"/>
      <c r="AS153" s="3"/>
      <c r="AT153" s="3"/>
      <c r="AU153" s="25"/>
    </row>
    <row r="154" spans="27:47">
      <c r="AA154" s="3"/>
      <c r="AB154" s="15"/>
      <c r="AC154" s="3"/>
      <c r="AD154" s="51"/>
      <c r="AE154" s="3"/>
      <c r="AF154" s="15"/>
      <c r="AG154" s="15"/>
      <c r="AH154" s="15"/>
      <c r="AI154" s="51"/>
      <c r="AJ154" s="15"/>
      <c r="AK154" s="3"/>
      <c r="AL154" s="3"/>
      <c r="AM154" s="51"/>
      <c r="AN154" s="51"/>
      <c r="AO154" s="51"/>
      <c r="AP154" s="51"/>
      <c r="AQ154" s="51"/>
      <c r="AR154" s="51"/>
      <c r="AS154" s="3"/>
      <c r="AT154" s="3"/>
      <c r="AU154" s="25"/>
    </row>
    <row r="155" spans="27:47">
      <c r="AA155" s="3"/>
      <c r="AB155" s="15"/>
      <c r="AC155" s="3"/>
      <c r="AD155" s="51"/>
      <c r="AE155" s="3"/>
      <c r="AF155" s="15"/>
      <c r="AG155" s="15"/>
      <c r="AH155" s="15"/>
      <c r="AI155" s="51"/>
      <c r="AJ155" s="15"/>
      <c r="AK155" s="3"/>
      <c r="AL155" s="3"/>
      <c r="AM155" s="51"/>
      <c r="AN155" s="51"/>
      <c r="AO155" s="51"/>
      <c r="AP155" s="51"/>
      <c r="AQ155" s="51"/>
      <c r="AR155" s="51"/>
      <c r="AS155" s="3"/>
      <c r="AT155" s="3"/>
      <c r="AU155" s="25"/>
    </row>
    <row r="156" spans="27:47">
      <c r="AA156" s="3"/>
      <c r="AB156" s="15"/>
      <c r="AC156" s="3"/>
      <c r="AD156" s="51"/>
      <c r="AE156" s="3"/>
      <c r="AF156" s="15"/>
      <c r="AG156" s="15"/>
      <c r="AH156" s="15"/>
      <c r="AI156" s="51"/>
      <c r="AJ156" s="15"/>
      <c r="AK156" s="3"/>
      <c r="AL156" s="3"/>
      <c r="AM156" s="51"/>
      <c r="AN156" s="51"/>
      <c r="AO156" s="51"/>
      <c r="AP156" s="51"/>
      <c r="AQ156" s="51"/>
      <c r="AR156" s="51"/>
      <c r="AS156" s="3"/>
      <c r="AT156" s="3"/>
      <c r="AU156" s="25"/>
    </row>
    <row r="157" spans="27:47">
      <c r="AA157" s="3"/>
      <c r="AB157" s="15"/>
      <c r="AC157" s="3"/>
      <c r="AD157" s="51"/>
      <c r="AE157" s="3"/>
      <c r="AF157" s="15"/>
      <c r="AG157" s="15"/>
      <c r="AH157" s="15"/>
      <c r="AI157" s="51"/>
      <c r="AJ157" s="15"/>
      <c r="AK157" s="3"/>
      <c r="AL157" s="3"/>
      <c r="AM157" s="51"/>
      <c r="AN157" s="51"/>
      <c r="AO157" s="51"/>
      <c r="AP157" s="51"/>
      <c r="AQ157" s="51"/>
      <c r="AR157" s="51"/>
      <c r="AS157" s="3"/>
      <c r="AT157" s="3"/>
      <c r="AU157" s="25"/>
    </row>
    <row r="158" spans="27:47">
      <c r="AA158" s="3"/>
      <c r="AB158" s="15"/>
      <c r="AC158" s="3"/>
      <c r="AD158" s="51"/>
      <c r="AE158" s="3"/>
      <c r="AF158" s="15"/>
      <c r="AG158" s="15"/>
      <c r="AH158" s="15"/>
      <c r="AI158" s="51"/>
      <c r="AJ158" s="15"/>
      <c r="AK158" s="3"/>
      <c r="AL158" s="3"/>
      <c r="AM158" s="51"/>
      <c r="AN158" s="51"/>
      <c r="AO158" s="51"/>
      <c r="AP158" s="51"/>
      <c r="AQ158" s="51"/>
      <c r="AR158" s="51"/>
      <c r="AS158" s="3"/>
      <c r="AT158" s="3"/>
      <c r="AU158" s="25"/>
    </row>
    <row r="159" spans="27:47">
      <c r="AA159" s="3"/>
      <c r="AB159" s="15"/>
      <c r="AC159" s="3"/>
      <c r="AD159" s="51"/>
      <c r="AE159" s="3"/>
      <c r="AF159" s="15"/>
      <c r="AG159" s="15"/>
      <c r="AH159" s="15"/>
      <c r="AI159" s="51"/>
      <c r="AJ159" s="15"/>
      <c r="AK159" s="3"/>
      <c r="AL159" s="3"/>
      <c r="AM159" s="51"/>
      <c r="AN159" s="51"/>
      <c r="AO159" s="51"/>
      <c r="AP159" s="51"/>
      <c r="AQ159" s="51"/>
      <c r="AR159" s="51"/>
      <c r="AS159" s="3"/>
      <c r="AT159" s="3"/>
      <c r="AU159" s="25"/>
    </row>
    <row r="160" spans="27:47">
      <c r="AA160" s="3"/>
      <c r="AB160" s="15"/>
      <c r="AC160" s="3"/>
      <c r="AD160" s="51"/>
      <c r="AE160" s="3"/>
      <c r="AF160" s="15"/>
      <c r="AG160" s="15"/>
      <c r="AH160" s="15"/>
      <c r="AI160" s="51"/>
      <c r="AJ160" s="15"/>
      <c r="AK160" s="3"/>
      <c r="AL160" s="3"/>
      <c r="AM160" s="51"/>
      <c r="AN160" s="51"/>
      <c r="AO160" s="51"/>
      <c r="AP160" s="51"/>
      <c r="AQ160" s="51"/>
      <c r="AR160" s="51"/>
      <c r="AS160" s="3"/>
      <c r="AT160" s="3"/>
      <c r="AU160" s="25"/>
    </row>
    <row r="161" spans="27:47">
      <c r="AA161" s="3"/>
      <c r="AB161" s="15"/>
      <c r="AC161" s="3"/>
      <c r="AD161" s="51"/>
      <c r="AE161" s="3"/>
      <c r="AF161" s="15"/>
      <c r="AG161" s="15"/>
      <c r="AH161" s="15"/>
      <c r="AI161" s="51"/>
      <c r="AJ161" s="15"/>
      <c r="AK161" s="3"/>
      <c r="AL161" s="3"/>
      <c r="AM161" s="51"/>
      <c r="AN161" s="51"/>
      <c r="AO161" s="51"/>
      <c r="AP161" s="51"/>
      <c r="AQ161" s="51"/>
      <c r="AR161" s="51"/>
      <c r="AS161" s="3"/>
      <c r="AT161" s="3"/>
      <c r="AU161" s="25"/>
    </row>
    <row r="162" spans="27:47">
      <c r="AA162" s="3"/>
      <c r="AB162" s="15"/>
      <c r="AC162" s="3"/>
      <c r="AD162" s="51"/>
      <c r="AE162" s="3"/>
      <c r="AF162" s="15"/>
      <c r="AG162" s="15"/>
      <c r="AH162" s="15"/>
      <c r="AI162" s="51"/>
      <c r="AJ162" s="15"/>
      <c r="AK162" s="3"/>
      <c r="AL162" s="3"/>
      <c r="AM162" s="51"/>
      <c r="AN162" s="51"/>
      <c r="AO162" s="51"/>
      <c r="AP162" s="51"/>
      <c r="AQ162" s="51"/>
      <c r="AR162" s="51"/>
      <c r="AS162" s="3"/>
      <c r="AT162" s="3"/>
      <c r="AU162" s="25"/>
    </row>
    <row r="163" spans="27:47">
      <c r="AA163" s="3"/>
      <c r="AB163" s="15"/>
      <c r="AC163" s="3"/>
      <c r="AD163" s="51"/>
      <c r="AE163" s="3"/>
      <c r="AF163" s="15"/>
      <c r="AG163" s="15"/>
      <c r="AH163" s="15"/>
      <c r="AI163" s="51"/>
      <c r="AJ163" s="15"/>
      <c r="AK163" s="3"/>
      <c r="AL163" s="3"/>
      <c r="AM163" s="51"/>
      <c r="AN163" s="51"/>
      <c r="AO163" s="51"/>
      <c r="AP163" s="51"/>
      <c r="AQ163" s="51"/>
      <c r="AR163" s="51"/>
      <c r="AS163" s="3"/>
      <c r="AT163" s="3"/>
      <c r="AU163" s="25"/>
    </row>
    <row r="164" spans="27:47">
      <c r="AA164" s="3"/>
      <c r="AB164" s="15"/>
      <c r="AC164" s="3"/>
      <c r="AD164" s="51"/>
      <c r="AE164" s="3"/>
      <c r="AF164" s="15"/>
      <c r="AG164" s="15"/>
      <c r="AH164" s="15"/>
      <c r="AI164" s="51"/>
      <c r="AJ164" s="15"/>
      <c r="AK164" s="3"/>
      <c r="AL164" s="3"/>
      <c r="AM164" s="51"/>
      <c r="AN164" s="51"/>
      <c r="AO164" s="51"/>
      <c r="AP164" s="51"/>
      <c r="AQ164" s="51"/>
      <c r="AR164" s="51"/>
      <c r="AS164" s="3"/>
      <c r="AT164" s="3"/>
      <c r="AU164" s="25"/>
    </row>
    <row r="165" spans="27:47">
      <c r="AA165" s="3"/>
      <c r="AB165" s="15"/>
      <c r="AC165" s="3"/>
      <c r="AD165" s="51"/>
      <c r="AE165" s="3"/>
      <c r="AF165" s="15"/>
      <c r="AG165" s="15"/>
      <c r="AH165" s="15"/>
      <c r="AI165" s="51"/>
      <c r="AJ165" s="15"/>
      <c r="AK165" s="3"/>
      <c r="AL165" s="3"/>
      <c r="AM165" s="51"/>
      <c r="AN165" s="51"/>
      <c r="AO165" s="51"/>
      <c r="AP165" s="51"/>
      <c r="AQ165" s="51"/>
      <c r="AR165" s="51"/>
      <c r="AS165" s="3"/>
      <c r="AT165" s="3"/>
      <c r="AU165" s="25"/>
    </row>
    <row r="166" spans="27:47">
      <c r="AA166" s="3"/>
      <c r="AB166" s="15"/>
      <c r="AC166" s="3"/>
      <c r="AD166" s="51"/>
      <c r="AE166" s="3"/>
      <c r="AF166" s="15"/>
      <c r="AG166" s="15"/>
      <c r="AH166" s="15"/>
      <c r="AI166" s="51"/>
      <c r="AJ166" s="15"/>
      <c r="AK166" s="3"/>
      <c r="AL166" s="3"/>
      <c r="AM166" s="51"/>
      <c r="AN166" s="51"/>
      <c r="AO166" s="51"/>
      <c r="AP166" s="51"/>
      <c r="AQ166" s="51"/>
      <c r="AR166" s="51"/>
      <c r="AS166" s="3"/>
      <c r="AT166" s="3"/>
      <c r="AU166" s="25"/>
    </row>
    <row r="167" spans="27:47">
      <c r="AA167" s="3"/>
      <c r="AB167" s="15"/>
      <c r="AC167" s="3"/>
      <c r="AD167" s="51"/>
      <c r="AE167" s="3"/>
      <c r="AF167" s="15"/>
      <c r="AG167" s="15"/>
      <c r="AH167" s="15"/>
      <c r="AI167" s="51"/>
      <c r="AJ167" s="15"/>
      <c r="AK167" s="3"/>
      <c r="AL167" s="3"/>
      <c r="AM167" s="51"/>
      <c r="AN167" s="51"/>
      <c r="AO167" s="51"/>
      <c r="AP167" s="51"/>
      <c r="AQ167" s="51"/>
      <c r="AR167" s="51"/>
      <c r="AS167" s="3"/>
      <c r="AT167" s="3"/>
    </row>
    <row r="168" spans="27:47">
      <c r="AA168" s="3"/>
      <c r="AB168" s="15"/>
      <c r="AC168" s="3"/>
      <c r="AD168" s="51"/>
      <c r="AE168" s="3"/>
      <c r="AF168" s="15"/>
      <c r="AG168" s="15"/>
      <c r="AH168" s="15"/>
      <c r="AI168" s="51"/>
      <c r="AJ168" s="15"/>
      <c r="AK168" s="3"/>
      <c r="AL168" s="3"/>
      <c r="AM168" s="51"/>
      <c r="AN168" s="51"/>
      <c r="AO168" s="51"/>
      <c r="AP168" s="51"/>
      <c r="AQ168" s="51"/>
      <c r="AR168" s="51"/>
      <c r="AS168" s="3"/>
      <c r="AT168" s="3"/>
    </row>
    <row r="169" spans="27:47">
      <c r="AA169" s="3"/>
      <c r="AB169" s="15"/>
      <c r="AC169" s="3"/>
      <c r="AD169" s="51"/>
      <c r="AE169" s="3"/>
      <c r="AF169" s="15"/>
      <c r="AG169" s="15"/>
      <c r="AH169" s="15"/>
      <c r="AI169" s="51"/>
      <c r="AJ169" s="15"/>
      <c r="AK169" s="3"/>
      <c r="AL169" s="3"/>
      <c r="AM169" s="51"/>
      <c r="AN169" s="51"/>
      <c r="AO169" s="51"/>
      <c r="AP169" s="51"/>
      <c r="AQ169" s="51"/>
      <c r="AR169" s="51"/>
      <c r="AS169" s="3"/>
      <c r="AT169" s="3"/>
    </row>
    <row r="170" spans="27:47">
      <c r="AA170" s="3"/>
      <c r="AB170" s="15"/>
      <c r="AC170" s="3"/>
      <c r="AD170" s="51"/>
      <c r="AE170" s="3"/>
      <c r="AF170" s="15"/>
      <c r="AG170" s="15"/>
      <c r="AH170" s="15"/>
      <c r="AI170" s="51"/>
      <c r="AJ170" s="15"/>
      <c r="AK170" s="3"/>
      <c r="AL170" s="3"/>
      <c r="AM170" s="51"/>
      <c r="AN170" s="51"/>
      <c r="AO170" s="51"/>
      <c r="AP170" s="51"/>
      <c r="AQ170" s="51"/>
      <c r="AR170" s="51"/>
      <c r="AS170" s="3"/>
      <c r="AT170" s="3"/>
    </row>
    <row r="171" spans="27:47">
      <c r="AA171" s="3"/>
      <c r="AB171" s="15"/>
      <c r="AC171" s="3"/>
      <c r="AD171" s="51"/>
      <c r="AE171" s="3"/>
      <c r="AF171" s="15"/>
      <c r="AG171" s="15"/>
      <c r="AH171" s="15"/>
      <c r="AI171" s="51"/>
      <c r="AJ171" s="15"/>
      <c r="AK171" s="3"/>
      <c r="AL171" s="3"/>
      <c r="AM171" s="51"/>
      <c r="AN171" s="51"/>
      <c r="AO171" s="51"/>
      <c r="AP171" s="51"/>
      <c r="AQ171" s="51"/>
      <c r="AR171" s="51"/>
      <c r="AS171" s="3"/>
      <c r="AT171" s="3"/>
    </row>
    <row r="172" spans="27:47">
      <c r="AA172" s="3"/>
      <c r="AB172" s="15"/>
      <c r="AC172" s="3"/>
      <c r="AD172" s="51"/>
      <c r="AE172" s="3"/>
      <c r="AF172" s="15"/>
      <c r="AG172" s="15"/>
      <c r="AH172" s="15"/>
      <c r="AI172" s="51"/>
      <c r="AJ172" s="15"/>
      <c r="AK172" s="3"/>
      <c r="AL172" s="3"/>
      <c r="AM172" s="51"/>
      <c r="AN172" s="51"/>
      <c r="AO172" s="51"/>
      <c r="AP172" s="51"/>
      <c r="AQ172" s="51"/>
      <c r="AR172" s="51"/>
      <c r="AS172" s="3"/>
      <c r="AT172" s="3"/>
    </row>
    <row r="173" spans="27:47">
      <c r="AA173" s="3"/>
      <c r="AB173" s="15"/>
      <c r="AC173" s="3"/>
      <c r="AD173" s="51"/>
      <c r="AE173" s="3"/>
      <c r="AF173" s="15"/>
      <c r="AG173" s="15"/>
      <c r="AH173" s="15"/>
      <c r="AI173" s="51"/>
      <c r="AJ173" s="15"/>
      <c r="AK173" s="3"/>
      <c r="AL173" s="3"/>
      <c r="AM173" s="51"/>
      <c r="AN173" s="51"/>
      <c r="AO173" s="51"/>
      <c r="AP173" s="51"/>
      <c r="AQ173" s="51"/>
      <c r="AR173" s="51"/>
      <c r="AS173" s="3"/>
      <c r="AT173" s="3"/>
    </row>
    <row r="174" spans="27:47">
      <c r="AA174" s="3"/>
      <c r="AB174" s="15"/>
      <c r="AC174" s="3"/>
      <c r="AD174" s="51"/>
      <c r="AE174" s="3"/>
      <c r="AF174" s="15"/>
      <c r="AG174" s="15"/>
      <c r="AH174" s="15"/>
      <c r="AI174" s="51"/>
      <c r="AJ174" s="15"/>
      <c r="AK174" s="3"/>
      <c r="AL174" s="3"/>
      <c r="AM174" s="51"/>
      <c r="AN174" s="51"/>
      <c r="AO174" s="51"/>
      <c r="AP174" s="51"/>
      <c r="AQ174" s="51"/>
      <c r="AR174" s="51"/>
      <c r="AS174" s="3"/>
      <c r="AT174" s="3"/>
    </row>
    <row r="175" spans="27:47">
      <c r="AA175" s="3"/>
      <c r="AB175" s="15"/>
      <c r="AC175" s="3"/>
      <c r="AD175" s="51"/>
      <c r="AE175" s="3"/>
      <c r="AF175" s="15"/>
      <c r="AG175" s="15"/>
      <c r="AH175" s="15"/>
      <c r="AI175" s="51"/>
      <c r="AJ175" s="15"/>
      <c r="AK175" s="3"/>
      <c r="AL175" s="3"/>
      <c r="AM175" s="51"/>
      <c r="AN175" s="51"/>
      <c r="AO175" s="51"/>
      <c r="AP175" s="51"/>
      <c r="AQ175" s="51"/>
      <c r="AR175" s="51"/>
      <c r="AS175" s="3"/>
      <c r="AT175" s="3"/>
    </row>
    <row r="176" spans="27:47">
      <c r="AA176" s="3"/>
      <c r="AB176" s="15"/>
      <c r="AC176" s="3"/>
      <c r="AD176" s="51"/>
      <c r="AE176" s="3"/>
      <c r="AF176" s="15"/>
      <c r="AG176" s="15"/>
      <c r="AH176" s="15"/>
      <c r="AI176" s="51"/>
      <c r="AJ176" s="15"/>
      <c r="AK176" s="3"/>
      <c r="AL176" s="3"/>
      <c r="AM176" s="51"/>
      <c r="AN176" s="51"/>
      <c r="AO176" s="51"/>
      <c r="AP176" s="51"/>
      <c r="AQ176" s="51"/>
      <c r="AR176" s="51"/>
      <c r="AS176" s="3"/>
      <c r="AT176" s="3"/>
    </row>
    <row r="177" spans="27:46">
      <c r="AA177" s="3"/>
      <c r="AB177" s="15"/>
      <c r="AC177" s="3"/>
      <c r="AD177" s="51"/>
      <c r="AE177" s="3"/>
      <c r="AF177" s="15"/>
      <c r="AG177" s="15"/>
      <c r="AH177" s="15"/>
      <c r="AI177" s="51"/>
      <c r="AJ177" s="15"/>
      <c r="AK177" s="3"/>
      <c r="AL177" s="3"/>
      <c r="AM177" s="51"/>
      <c r="AN177" s="51"/>
      <c r="AO177" s="51"/>
      <c r="AP177" s="51"/>
      <c r="AQ177" s="51"/>
      <c r="AR177" s="51"/>
      <c r="AS177" s="3"/>
      <c r="AT177" s="3"/>
    </row>
    <row r="178" spans="27:46">
      <c r="AA178" s="3"/>
      <c r="AB178" s="15"/>
      <c r="AC178" s="3"/>
      <c r="AD178" s="51"/>
      <c r="AE178" s="3"/>
      <c r="AF178" s="15"/>
      <c r="AG178" s="15"/>
      <c r="AH178" s="15"/>
      <c r="AI178" s="51"/>
      <c r="AJ178" s="15"/>
      <c r="AK178" s="3"/>
      <c r="AL178" s="3"/>
      <c r="AM178" s="51"/>
      <c r="AN178" s="51"/>
      <c r="AO178" s="51"/>
      <c r="AP178" s="51"/>
      <c r="AQ178" s="51"/>
      <c r="AR178" s="51"/>
      <c r="AS178" s="3"/>
      <c r="AT178" s="3"/>
    </row>
    <row r="179" spans="27:46">
      <c r="AA179" s="3"/>
      <c r="AB179" s="15"/>
      <c r="AC179" s="3"/>
      <c r="AD179" s="51"/>
      <c r="AE179" s="3"/>
      <c r="AF179" s="15"/>
      <c r="AG179" s="15"/>
      <c r="AH179" s="15"/>
      <c r="AI179" s="51"/>
      <c r="AJ179" s="15"/>
      <c r="AK179" s="3"/>
      <c r="AL179" s="3"/>
      <c r="AM179" s="51"/>
      <c r="AN179" s="51"/>
      <c r="AO179" s="51"/>
      <c r="AP179" s="51"/>
      <c r="AQ179" s="51"/>
      <c r="AR179" s="51"/>
      <c r="AS179" s="3"/>
      <c r="AT179" s="3"/>
    </row>
    <row r="180" spans="27:46">
      <c r="AA180" s="3"/>
      <c r="AB180" s="15"/>
      <c r="AC180" s="3"/>
      <c r="AD180" s="51"/>
      <c r="AE180" s="3"/>
      <c r="AF180" s="15"/>
      <c r="AG180" s="15"/>
      <c r="AH180" s="15"/>
      <c r="AI180" s="51"/>
      <c r="AJ180" s="15"/>
      <c r="AK180" s="3"/>
      <c r="AL180" s="3"/>
      <c r="AM180" s="51"/>
      <c r="AN180" s="51"/>
      <c r="AO180" s="51"/>
      <c r="AP180" s="51"/>
      <c r="AQ180" s="51"/>
      <c r="AR180" s="51"/>
      <c r="AS180" s="3"/>
      <c r="AT180" s="3"/>
    </row>
    <row r="181" spans="27:46">
      <c r="AA181" s="3"/>
      <c r="AB181" s="15"/>
      <c r="AC181" s="3"/>
      <c r="AD181" s="51"/>
      <c r="AE181" s="3"/>
      <c r="AF181" s="15"/>
      <c r="AG181" s="15"/>
      <c r="AH181" s="15"/>
      <c r="AI181" s="51"/>
      <c r="AJ181" s="15"/>
      <c r="AK181" s="3"/>
      <c r="AL181" s="3"/>
      <c r="AM181" s="51"/>
      <c r="AN181" s="51"/>
      <c r="AO181" s="51"/>
      <c r="AP181" s="51"/>
      <c r="AQ181" s="51"/>
      <c r="AR181" s="51"/>
      <c r="AS181" s="3"/>
      <c r="AT181" s="3"/>
    </row>
    <row r="182" spans="27:46">
      <c r="AA182" s="3"/>
      <c r="AB182" s="15"/>
      <c r="AC182" s="3"/>
      <c r="AD182" s="51"/>
      <c r="AE182" s="3"/>
      <c r="AF182" s="15"/>
      <c r="AG182" s="15"/>
      <c r="AH182" s="15"/>
      <c r="AI182" s="51"/>
      <c r="AJ182" s="15"/>
      <c r="AK182" s="3"/>
      <c r="AL182" s="3"/>
      <c r="AM182" s="51"/>
      <c r="AN182" s="51"/>
      <c r="AO182" s="51"/>
      <c r="AP182" s="51"/>
      <c r="AQ182" s="51"/>
      <c r="AR182" s="51"/>
      <c r="AS182" s="3"/>
      <c r="AT182" s="3"/>
    </row>
    <row r="183" spans="27:46">
      <c r="AA183" s="3"/>
      <c r="AB183" s="15"/>
      <c r="AC183" s="3"/>
      <c r="AD183" s="51"/>
      <c r="AE183" s="3"/>
      <c r="AF183" s="15"/>
      <c r="AG183" s="15"/>
      <c r="AH183" s="15"/>
      <c r="AI183" s="51"/>
      <c r="AJ183" s="15"/>
      <c r="AK183" s="3"/>
      <c r="AL183" s="3"/>
      <c r="AM183" s="51"/>
      <c r="AN183" s="51"/>
      <c r="AO183" s="51"/>
      <c r="AP183" s="51"/>
      <c r="AQ183" s="51"/>
      <c r="AR183" s="51"/>
      <c r="AS183" s="3"/>
      <c r="AT183" s="3"/>
    </row>
    <row r="184" spans="27:46">
      <c r="AA184" s="3"/>
      <c r="AB184" s="15"/>
      <c r="AC184" s="3"/>
      <c r="AD184" s="51"/>
      <c r="AE184" s="3"/>
      <c r="AF184" s="15"/>
      <c r="AG184" s="15"/>
      <c r="AH184" s="15"/>
      <c r="AI184" s="51"/>
      <c r="AJ184" s="15"/>
      <c r="AK184" s="3"/>
      <c r="AL184" s="3"/>
      <c r="AM184" s="51"/>
      <c r="AN184" s="51"/>
      <c r="AO184" s="51"/>
      <c r="AP184" s="51"/>
      <c r="AQ184" s="51"/>
      <c r="AR184" s="51"/>
      <c r="AS184" s="3"/>
      <c r="AT184" s="3"/>
    </row>
    <row r="185" spans="27:46">
      <c r="AA185" s="3"/>
      <c r="AB185" s="15"/>
      <c r="AC185" s="3"/>
      <c r="AD185" s="51"/>
      <c r="AE185" s="3"/>
      <c r="AF185" s="15"/>
      <c r="AG185" s="15"/>
      <c r="AH185" s="15"/>
      <c r="AI185" s="51"/>
      <c r="AJ185" s="15"/>
      <c r="AK185" s="3"/>
      <c r="AL185" s="3"/>
      <c r="AM185" s="51"/>
      <c r="AN185" s="51"/>
      <c r="AO185" s="51"/>
      <c r="AP185" s="51"/>
      <c r="AQ185" s="51"/>
      <c r="AR185" s="51"/>
      <c r="AS185" s="3"/>
      <c r="AT185" s="3"/>
    </row>
    <row r="186" spans="27:46">
      <c r="AA186" s="3"/>
      <c r="AB186" s="15"/>
      <c r="AC186" s="3"/>
      <c r="AD186" s="51"/>
      <c r="AE186" s="3"/>
      <c r="AF186" s="15"/>
      <c r="AG186" s="15"/>
      <c r="AH186" s="15"/>
      <c r="AI186" s="51"/>
      <c r="AJ186" s="15"/>
      <c r="AK186" s="3"/>
      <c r="AL186" s="3"/>
      <c r="AM186" s="51"/>
      <c r="AN186" s="51"/>
      <c r="AO186" s="51"/>
      <c r="AP186" s="51"/>
      <c r="AQ186" s="51"/>
      <c r="AR186" s="51"/>
      <c r="AS186" s="3"/>
      <c r="AT186" s="3"/>
    </row>
    <row r="187" spans="27:46">
      <c r="AA187" s="3"/>
      <c r="AB187" s="15"/>
      <c r="AC187" s="3"/>
      <c r="AD187" s="51"/>
      <c r="AE187" s="3"/>
      <c r="AF187" s="15"/>
      <c r="AG187" s="15"/>
      <c r="AH187" s="15"/>
      <c r="AI187" s="51"/>
      <c r="AJ187" s="15"/>
      <c r="AK187" s="3"/>
      <c r="AL187" s="3"/>
      <c r="AM187" s="51"/>
      <c r="AN187" s="51"/>
      <c r="AO187" s="51"/>
      <c r="AP187" s="51"/>
      <c r="AQ187" s="51"/>
      <c r="AR187" s="51"/>
      <c r="AS187" s="3"/>
      <c r="AT187" s="3"/>
    </row>
    <row r="188" spans="27:46">
      <c r="AA188" s="3"/>
      <c r="AB188" s="15"/>
      <c r="AC188" s="3"/>
      <c r="AD188" s="51"/>
      <c r="AE188" s="3"/>
      <c r="AF188" s="15"/>
      <c r="AG188" s="15"/>
      <c r="AH188" s="15"/>
      <c r="AI188" s="51"/>
      <c r="AJ188" s="15"/>
      <c r="AK188" s="3"/>
      <c r="AL188" s="3"/>
      <c r="AM188" s="51"/>
      <c r="AN188" s="51"/>
      <c r="AO188" s="51"/>
      <c r="AP188" s="51"/>
      <c r="AQ188" s="51"/>
      <c r="AR188" s="51"/>
      <c r="AS188" s="3"/>
      <c r="AT188" s="3"/>
    </row>
    <row r="189" spans="27:46">
      <c r="AA189" s="3"/>
      <c r="AB189" s="15"/>
      <c r="AC189" s="3"/>
      <c r="AD189" s="51"/>
      <c r="AE189" s="3"/>
      <c r="AF189" s="15"/>
      <c r="AG189" s="15"/>
      <c r="AH189" s="15"/>
      <c r="AI189" s="51"/>
      <c r="AJ189" s="15"/>
      <c r="AK189" s="3"/>
      <c r="AL189" s="3"/>
      <c r="AM189" s="51"/>
      <c r="AN189" s="51"/>
      <c r="AO189" s="51"/>
      <c r="AP189" s="51"/>
      <c r="AQ189" s="51"/>
      <c r="AR189" s="51"/>
      <c r="AS189" s="3"/>
      <c r="AT189" s="3"/>
    </row>
    <row r="190" spans="27:46">
      <c r="AA190" s="3"/>
      <c r="AB190" s="15"/>
      <c r="AC190" s="3"/>
      <c r="AD190" s="51"/>
      <c r="AE190" s="3"/>
      <c r="AF190" s="15"/>
      <c r="AG190" s="15"/>
      <c r="AH190" s="15"/>
      <c r="AI190" s="51"/>
      <c r="AJ190" s="15"/>
      <c r="AK190" s="3"/>
      <c r="AL190" s="3"/>
      <c r="AM190" s="51"/>
      <c r="AN190" s="51"/>
      <c r="AO190" s="51"/>
      <c r="AP190" s="51"/>
      <c r="AQ190" s="51"/>
      <c r="AR190" s="51"/>
      <c r="AS190" s="3"/>
      <c r="AT190" s="3"/>
    </row>
    <row r="191" spans="27:46">
      <c r="AA191" s="3"/>
      <c r="AB191" s="15"/>
      <c r="AC191" s="3"/>
      <c r="AD191" s="51"/>
      <c r="AE191" s="3"/>
      <c r="AF191" s="15"/>
      <c r="AG191" s="15"/>
      <c r="AH191" s="15"/>
      <c r="AI191" s="51"/>
      <c r="AJ191" s="15"/>
      <c r="AK191" s="3"/>
      <c r="AL191" s="3"/>
      <c r="AM191" s="51"/>
      <c r="AN191" s="51"/>
      <c r="AO191" s="51"/>
      <c r="AP191" s="51"/>
      <c r="AQ191" s="51"/>
      <c r="AR191" s="51"/>
      <c r="AS191" s="3"/>
      <c r="AT191" s="3"/>
    </row>
    <row r="192" spans="27:46">
      <c r="AA192" s="3"/>
      <c r="AB192" s="15"/>
      <c r="AC192" s="3"/>
      <c r="AD192" s="51"/>
      <c r="AE192" s="3"/>
      <c r="AF192" s="15"/>
      <c r="AG192" s="15"/>
      <c r="AH192" s="15"/>
      <c r="AI192" s="51"/>
      <c r="AJ192" s="15"/>
      <c r="AK192" s="3"/>
      <c r="AL192" s="3"/>
      <c r="AM192" s="51"/>
      <c r="AN192" s="51"/>
      <c r="AO192" s="51"/>
      <c r="AP192" s="51"/>
      <c r="AQ192" s="51"/>
      <c r="AR192" s="51"/>
      <c r="AS192" s="3"/>
      <c r="AT192" s="3"/>
    </row>
    <row r="193" spans="27:46">
      <c r="AA193" s="3"/>
      <c r="AB193" s="15"/>
      <c r="AC193" s="3"/>
      <c r="AD193" s="51"/>
      <c r="AE193" s="3"/>
      <c r="AF193" s="15"/>
      <c r="AG193" s="15"/>
      <c r="AH193" s="15"/>
      <c r="AI193" s="51"/>
      <c r="AJ193" s="15"/>
      <c r="AK193" s="3"/>
      <c r="AL193" s="3"/>
      <c r="AM193" s="51"/>
      <c r="AN193" s="51"/>
      <c r="AO193" s="51"/>
      <c r="AP193" s="51"/>
      <c r="AQ193" s="51"/>
      <c r="AR193" s="51"/>
      <c r="AS193" s="3"/>
      <c r="AT193" s="3"/>
    </row>
    <row r="194" spans="27:46">
      <c r="AA194" s="3"/>
      <c r="AB194" s="15"/>
      <c r="AC194" s="3"/>
      <c r="AD194" s="51"/>
      <c r="AE194" s="3"/>
      <c r="AF194" s="15"/>
      <c r="AG194" s="15"/>
      <c r="AH194" s="15"/>
      <c r="AI194" s="51"/>
      <c r="AJ194" s="15"/>
      <c r="AK194" s="3"/>
      <c r="AL194" s="3"/>
      <c r="AM194" s="51"/>
      <c r="AN194" s="51"/>
      <c r="AO194" s="51"/>
      <c r="AP194" s="51"/>
      <c r="AQ194" s="51"/>
      <c r="AR194" s="51"/>
      <c r="AS194" s="3"/>
      <c r="AT194" s="3"/>
    </row>
    <row r="195" spans="27:46">
      <c r="AA195" s="3"/>
      <c r="AB195" s="15"/>
      <c r="AC195" s="3"/>
      <c r="AD195" s="51"/>
      <c r="AE195" s="3"/>
      <c r="AF195" s="15"/>
      <c r="AG195" s="15"/>
      <c r="AH195" s="15"/>
      <c r="AI195" s="51"/>
      <c r="AJ195" s="15"/>
      <c r="AK195" s="3"/>
      <c r="AL195" s="3"/>
      <c r="AM195" s="51"/>
      <c r="AN195" s="51"/>
      <c r="AO195" s="51"/>
      <c r="AP195" s="51"/>
      <c r="AQ195" s="51"/>
      <c r="AR195" s="51"/>
      <c r="AS195" s="3"/>
      <c r="AT195" s="3"/>
    </row>
    <row r="196" spans="27:46">
      <c r="AA196" s="3"/>
      <c r="AB196" s="15"/>
      <c r="AC196" s="3"/>
      <c r="AD196" s="51"/>
      <c r="AE196" s="3"/>
      <c r="AF196" s="15"/>
      <c r="AG196" s="15"/>
      <c r="AH196" s="15"/>
      <c r="AI196" s="51"/>
      <c r="AJ196" s="15"/>
      <c r="AK196" s="3"/>
      <c r="AL196" s="3"/>
      <c r="AM196" s="51"/>
      <c r="AN196" s="51"/>
      <c r="AO196" s="51"/>
      <c r="AP196" s="51"/>
      <c r="AQ196" s="51"/>
      <c r="AR196" s="51"/>
      <c r="AS196" s="3"/>
      <c r="AT196" s="3"/>
    </row>
    <row r="197" spans="27:46">
      <c r="AA197" s="3"/>
      <c r="AB197" s="15"/>
      <c r="AC197" s="3"/>
      <c r="AD197" s="51"/>
      <c r="AE197" s="3"/>
      <c r="AF197" s="15"/>
      <c r="AG197" s="15"/>
      <c r="AH197" s="15"/>
      <c r="AI197" s="51"/>
      <c r="AJ197" s="15"/>
      <c r="AK197" s="3"/>
      <c r="AL197" s="3"/>
      <c r="AM197" s="51"/>
      <c r="AN197" s="51"/>
      <c r="AO197" s="51"/>
      <c r="AP197" s="51"/>
      <c r="AQ197" s="51"/>
      <c r="AR197" s="51"/>
      <c r="AS197" s="3"/>
      <c r="AT197" s="3"/>
    </row>
    <row r="198" spans="27:46">
      <c r="AA198" s="3"/>
      <c r="AB198" s="15"/>
      <c r="AC198" s="3"/>
      <c r="AD198" s="51"/>
      <c r="AE198" s="3"/>
      <c r="AF198" s="15"/>
      <c r="AG198" s="15"/>
      <c r="AH198" s="15"/>
      <c r="AI198" s="51"/>
      <c r="AJ198" s="15"/>
      <c r="AK198" s="3"/>
      <c r="AL198" s="3"/>
      <c r="AM198" s="51"/>
      <c r="AN198" s="51"/>
      <c r="AO198" s="51"/>
      <c r="AP198" s="51"/>
      <c r="AQ198" s="51"/>
      <c r="AR198" s="51"/>
      <c r="AS198" s="3"/>
      <c r="AT198" s="3"/>
    </row>
    <row r="199" spans="27:46">
      <c r="AA199" s="3"/>
      <c r="AB199" s="15"/>
      <c r="AC199" s="3"/>
      <c r="AD199" s="51"/>
      <c r="AE199" s="3"/>
      <c r="AF199" s="15"/>
      <c r="AG199" s="15"/>
      <c r="AH199" s="15"/>
      <c r="AI199" s="51"/>
      <c r="AJ199" s="15"/>
      <c r="AK199" s="3"/>
      <c r="AL199" s="3"/>
      <c r="AM199" s="51"/>
      <c r="AN199" s="51"/>
      <c r="AO199" s="51"/>
      <c r="AP199" s="51"/>
      <c r="AQ199" s="51"/>
      <c r="AR199" s="51"/>
      <c r="AS199" s="3"/>
      <c r="AT199" s="3"/>
    </row>
    <row r="200" spans="27:46">
      <c r="AA200" s="3"/>
      <c r="AB200" s="15"/>
      <c r="AC200" s="3"/>
      <c r="AD200" s="51"/>
      <c r="AE200" s="3"/>
      <c r="AF200" s="15"/>
      <c r="AG200" s="15"/>
      <c r="AH200" s="15"/>
      <c r="AI200" s="51"/>
      <c r="AJ200" s="15"/>
      <c r="AK200" s="3"/>
      <c r="AL200" s="3"/>
      <c r="AM200" s="51"/>
      <c r="AN200" s="51"/>
      <c r="AO200" s="51"/>
      <c r="AP200" s="51"/>
      <c r="AQ200" s="51"/>
      <c r="AR200" s="51"/>
      <c r="AS200" s="3"/>
      <c r="AT200" s="3"/>
    </row>
    <row r="201" spans="27:46">
      <c r="AA201" s="3"/>
      <c r="AB201" s="15"/>
      <c r="AC201" s="3"/>
      <c r="AD201" s="51"/>
      <c r="AE201" s="3"/>
      <c r="AF201" s="15"/>
      <c r="AG201" s="15"/>
      <c r="AH201" s="15"/>
      <c r="AI201" s="51"/>
      <c r="AJ201" s="15"/>
      <c r="AK201" s="3"/>
      <c r="AL201" s="3"/>
      <c r="AM201" s="51"/>
      <c r="AN201" s="51"/>
      <c r="AO201" s="51"/>
      <c r="AP201" s="51"/>
      <c r="AQ201" s="51"/>
      <c r="AR201" s="51"/>
      <c r="AS201" s="3"/>
      <c r="AT201" s="3"/>
    </row>
    <row r="202" spans="27:46">
      <c r="AA202" s="3"/>
      <c r="AB202" s="15"/>
      <c r="AC202" s="3"/>
      <c r="AD202" s="51"/>
      <c r="AE202" s="3"/>
      <c r="AF202" s="15"/>
      <c r="AG202" s="15"/>
      <c r="AH202" s="15"/>
      <c r="AI202" s="51"/>
      <c r="AJ202" s="15"/>
      <c r="AK202" s="3"/>
      <c r="AL202" s="3"/>
      <c r="AM202" s="51"/>
      <c r="AN202" s="51"/>
      <c r="AO202" s="51"/>
      <c r="AP202" s="51"/>
      <c r="AQ202" s="51"/>
      <c r="AR202" s="51"/>
      <c r="AS202" s="3"/>
      <c r="AT202" s="3"/>
    </row>
    <row r="203" spans="27:46">
      <c r="AA203" s="3"/>
      <c r="AB203" s="15"/>
      <c r="AC203" s="3"/>
      <c r="AD203" s="51"/>
      <c r="AE203" s="3"/>
      <c r="AF203" s="15"/>
      <c r="AG203" s="15"/>
      <c r="AH203" s="15"/>
      <c r="AI203" s="51"/>
      <c r="AJ203" s="15"/>
      <c r="AK203" s="3"/>
      <c r="AL203" s="3"/>
      <c r="AM203" s="51"/>
      <c r="AN203" s="51"/>
      <c r="AO203" s="51"/>
      <c r="AP203" s="51"/>
      <c r="AQ203" s="51"/>
      <c r="AR203" s="51"/>
      <c r="AS203" s="3"/>
      <c r="AT203" s="3"/>
    </row>
    <row r="204" spans="27:46">
      <c r="AA204" s="3"/>
      <c r="AB204" s="15"/>
      <c r="AC204" s="3"/>
      <c r="AD204" s="51"/>
      <c r="AE204" s="3"/>
      <c r="AF204" s="15"/>
      <c r="AG204" s="15"/>
      <c r="AH204" s="15"/>
      <c r="AI204" s="51"/>
      <c r="AJ204" s="15"/>
      <c r="AK204" s="3"/>
      <c r="AL204" s="3"/>
      <c r="AM204" s="51"/>
      <c r="AN204" s="51"/>
      <c r="AO204" s="51"/>
      <c r="AP204" s="51"/>
      <c r="AQ204" s="51"/>
      <c r="AR204" s="51"/>
      <c r="AS204" s="3"/>
      <c r="AT204" s="3"/>
    </row>
    <row r="205" spans="27:46">
      <c r="AA205" s="3"/>
      <c r="AB205" s="15"/>
      <c r="AC205" s="3"/>
      <c r="AD205" s="51"/>
      <c r="AE205" s="3"/>
      <c r="AF205" s="15"/>
      <c r="AG205" s="15"/>
      <c r="AH205" s="15"/>
      <c r="AI205" s="51"/>
      <c r="AJ205" s="15"/>
      <c r="AK205" s="3"/>
      <c r="AL205" s="3"/>
      <c r="AM205" s="51"/>
      <c r="AN205" s="51"/>
      <c r="AO205" s="51"/>
      <c r="AP205" s="51"/>
      <c r="AQ205" s="51"/>
      <c r="AR205" s="51"/>
      <c r="AS205" s="3"/>
      <c r="AT205" s="3"/>
    </row>
    <row r="206" spans="27:46">
      <c r="AA206" s="3"/>
      <c r="AB206" s="15"/>
      <c r="AC206" s="3"/>
      <c r="AD206" s="51"/>
      <c r="AE206" s="3"/>
      <c r="AF206" s="15"/>
      <c r="AG206" s="15"/>
      <c r="AH206" s="15"/>
      <c r="AI206" s="51"/>
      <c r="AJ206" s="15"/>
      <c r="AK206" s="3"/>
      <c r="AL206" s="3"/>
      <c r="AM206" s="51"/>
      <c r="AN206" s="51"/>
      <c r="AO206" s="51"/>
      <c r="AP206" s="51"/>
      <c r="AQ206" s="51"/>
      <c r="AR206" s="51"/>
      <c r="AS206" s="3"/>
      <c r="AT206" s="3"/>
    </row>
    <row r="207" spans="27:46">
      <c r="AA207" s="3"/>
      <c r="AB207" s="15"/>
      <c r="AC207" s="3"/>
      <c r="AD207" s="51"/>
      <c r="AE207" s="3"/>
      <c r="AF207" s="15"/>
      <c r="AG207" s="15"/>
      <c r="AH207" s="15"/>
      <c r="AI207" s="51"/>
      <c r="AJ207" s="15"/>
      <c r="AK207" s="3"/>
      <c r="AL207" s="3"/>
      <c r="AM207" s="51"/>
      <c r="AN207" s="51"/>
      <c r="AO207" s="51"/>
      <c r="AP207" s="51"/>
      <c r="AQ207" s="51"/>
      <c r="AR207" s="51"/>
      <c r="AS207" s="3"/>
      <c r="AT207" s="3"/>
    </row>
    <row r="208" spans="27:46">
      <c r="AA208" s="3"/>
      <c r="AB208" s="15"/>
      <c r="AC208" s="3"/>
      <c r="AD208" s="51"/>
      <c r="AE208" s="3"/>
      <c r="AF208" s="15"/>
      <c r="AG208" s="15"/>
      <c r="AH208" s="15"/>
      <c r="AI208" s="51"/>
      <c r="AJ208" s="15"/>
      <c r="AK208" s="3"/>
      <c r="AL208" s="3"/>
      <c r="AM208" s="51"/>
      <c r="AN208" s="51"/>
      <c r="AO208" s="51"/>
      <c r="AP208" s="51"/>
      <c r="AQ208" s="51"/>
      <c r="AR208" s="51"/>
      <c r="AS208" s="3"/>
      <c r="AT208" s="3"/>
    </row>
    <row r="209" spans="27:46">
      <c r="AA209" s="3"/>
      <c r="AB209" s="15"/>
      <c r="AC209" s="3"/>
      <c r="AD209" s="51"/>
      <c r="AE209" s="3"/>
      <c r="AF209" s="15"/>
      <c r="AG209" s="15"/>
      <c r="AH209" s="15"/>
      <c r="AI209" s="51"/>
      <c r="AJ209" s="15"/>
      <c r="AK209" s="3"/>
      <c r="AL209" s="3"/>
      <c r="AM209" s="51"/>
      <c r="AN209" s="51"/>
      <c r="AO209" s="51"/>
      <c r="AP209" s="51"/>
      <c r="AQ209" s="51"/>
      <c r="AR209" s="51"/>
      <c r="AS209" s="3"/>
      <c r="AT209" s="3"/>
    </row>
    <row r="210" spans="27:46">
      <c r="AA210" s="3"/>
      <c r="AB210" s="15"/>
      <c r="AC210" s="3"/>
      <c r="AD210" s="51"/>
      <c r="AE210" s="3"/>
      <c r="AF210" s="15"/>
      <c r="AG210" s="15"/>
      <c r="AH210" s="15"/>
      <c r="AI210" s="51"/>
      <c r="AJ210" s="15"/>
      <c r="AK210" s="3"/>
      <c r="AL210" s="3"/>
      <c r="AM210" s="51"/>
      <c r="AN210" s="51"/>
      <c r="AO210" s="51"/>
      <c r="AP210" s="51"/>
      <c r="AQ210" s="51"/>
      <c r="AR210" s="51"/>
      <c r="AS210" s="3"/>
      <c r="AT210" s="3"/>
    </row>
    <row r="211" spans="27:46">
      <c r="AA211" s="3"/>
      <c r="AB211" s="15"/>
      <c r="AC211" s="3"/>
      <c r="AD211" s="51"/>
      <c r="AE211" s="3"/>
      <c r="AF211" s="15"/>
      <c r="AG211" s="15"/>
      <c r="AH211" s="15"/>
      <c r="AI211" s="51"/>
      <c r="AJ211" s="15"/>
      <c r="AK211" s="3"/>
      <c r="AL211" s="3"/>
      <c r="AM211" s="51"/>
      <c r="AN211" s="51"/>
      <c r="AO211" s="51"/>
      <c r="AP211" s="51"/>
      <c r="AQ211" s="51"/>
      <c r="AR211" s="51"/>
      <c r="AS211" s="3"/>
      <c r="AT211" s="3"/>
    </row>
    <row r="212" spans="27:46">
      <c r="AA212" s="3"/>
      <c r="AB212" s="15"/>
      <c r="AC212" s="3"/>
      <c r="AD212" s="51"/>
      <c r="AE212" s="3"/>
      <c r="AF212" s="15"/>
      <c r="AG212" s="15"/>
      <c r="AH212" s="15"/>
      <c r="AI212" s="51"/>
      <c r="AJ212" s="15"/>
      <c r="AK212" s="3"/>
      <c r="AL212" s="3"/>
      <c r="AM212" s="51"/>
      <c r="AN212" s="51"/>
      <c r="AO212" s="51"/>
      <c r="AP212" s="51"/>
      <c r="AQ212" s="51"/>
      <c r="AR212" s="51"/>
      <c r="AS212" s="3"/>
      <c r="AT212" s="3"/>
    </row>
    <row r="213" spans="27:46">
      <c r="AA213" s="3"/>
      <c r="AB213" s="15"/>
      <c r="AC213" s="3"/>
      <c r="AD213" s="51"/>
      <c r="AE213" s="3"/>
      <c r="AF213" s="15"/>
      <c r="AG213" s="15"/>
      <c r="AH213" s="15"/>
      <c r="AI213" s="51"/>
      <c r="AJ213" s="15"/>
      <c r="AK213" s="3"/>
      <c r="AL213" s="3"/>
      <c r="AM213" s="51"/>
      <c r="AN213" s="51"/>
      <c r="AO213" s="51"/>
      <c r="AP213" s="51"/>
      <c r="AQ213" s="51"/>
      <c r="AR213" s="51"/>
      <c r="AS213" s="3"/>
      <c r="AT213" s="3"/>
    </row>
    <row r="214" spans="27:46">
      <c r="AA214" s="3"/>
      <c r="AB214" s="15"/>
      <c r="AC214" s="3"/>
      <c r="AD214" s="51"/>
      <c r="AE214" s="3"/>
      <c r="AF214" s="15"/>
      <c r="AG214" s="15"/>
      <c r="AH214" s="15"/>
      <c r="AI214" s="51"/>
      <c r="AJ214" s="15"/>
      <c r="AK214" s="3"/>
      <c r="AL214" s="3"/>
      <c r="AM214" s="51"/>
      <c r="AN214" s="51"/>
      <c r="AO214" s="51"/>
      <c r="AP214" s="51"/>
      <c r="AQ214" s="51"/>
      <c r="AR214" s="51"/>
      <c r="AS214" s="3"/>
      <c r="AT214" s="3"/>
    </row>
    <row r="215" spans="27:46">
      <c r="AA215" s="3"/>
      <c r="AB215" s="15"/>
      <c r="AC215" s="3"/>
      <c r="AD215" s="51"/>
      <c r="AE215" s="3"/>
      <c r="AF215" s="15"/>
      <c r="AG215" s="15"/>
      <c r="AH215" s="15"/>
      <c r="AI215" s="51"/>
      <c r="AJ215" s="15"/>
      <c r="AK215" s="3"/>
      <c r="AL215" s="3"/>
      <c r="AM215" s="51"/>
      <c r="AN215" s="51"/>
      <c r="AO215" s="51"/>
      <c r="AP215" s="51"/>
      <c r="AQ215" s="51"/>
      <c r="AR215" s="51"/>
      <c r="AS215" s="3"/>
      <c r="AT215" s="3"/>
    </row>
    <row r="216" spans="27:46">
      <c r="AA216" s="3"/>
      <c r="AB216" s="15"/>
      <c r="AC216" s="3"/>
      <c r="AD216" s="51"/>
      <c r="AE216" s="3"/>
      <c r="AF216" s="15"/>
      <c r="AG216" s="15"/>
      <c r="AH216" s="15"/>
      <c r="AI216" s="51"/>
      <c r="AJ216" s="15"/>
      <c r="AK216" s="3"/>
      <c r="AL216" s="3"/>
      <c r="AM216" s="51"/>
      <c r="AN216" s="51"/>
      <c r="AO216" s="51"/>
      <c r="AP216" s="51"/>
      <c r="AQ216" s="51"/>
      <c r="AR216" s="51"/>
      <c r="AS216" s="3"/>
      <c r="AT216" s="3"/>
    </row>
    <row r="217" spans="27:46">
      <c r="AA217" s="3"/>
      <c r="AB217" s="15"/>
      <c r="AC217" s="3"/>
      <c r="AD217" s="51"/>
      <c r="AE217" s="3"/>
      <c r="AF217" s="15"/>
      <c r="AG217" s="15"/>
      <c r="AH217" s="15"/>
      <c r="AI217" s="51"/>
      <c r="AJ217" s="15"/>
      <c r="AK217" s="3"/>
      <c r="AL217" s="3"/>
      <c r="AM217" s="51"/>
      <c r="AN217" s="51"/>
      <c r="AO217" s="51"/>
      <c r="AP217" s="51"/>
      <c r="AQ217" s="51"/>
      <c r="AR217" s="51"/>
      <c r="AS217" s="3"/>
      <c r="AT217" s="3"/>
    </row>
    <row r="218" spans="27:46">
      <c r="AA218" s="3"/>
      <c r="AB218" s="15"/>
      <c r="AC218" s="3"/>
      <c r="AD218" s="51"/>
      <c r="AE218" s="3"/>
      <c r="AF218" s="15"/>
      <c r="AG218" s="15"/>
      <c r="AH218" s="15"/>
      <c r="AI218" s="51"/>
      <c r="AJ218" s="15"/>
      <c r="AK218" s="3"/>
      <c r="AL218" s="3"/>
      <c r="AM218" s="51"/>
      <c r="AN218" s="51"/>
      <c r="AO218" s="51"/>
      <c r="AP218" s="51"/>
      <c r="AQ218" s="51"/>
      <c r="AR218" s="51"/>
      <c r="AS218" s="3"/>
      <c r="AT218" s="3"/>
    </row>
    <row r="219" spans="27:46">
      <c r="AA219" s="3"/>
      <c r="AB219" s="15"/>
      <c r="AC219" s="3"/>
      <c r="AD219" s="51"/>
      <c r="AE219" s="3"/>
      <c r="AF219" s="15"/>
      <c r="AG219" s="15"/>
      <c r="AH219" s="15"/>
      <c r="AI219" s="51"/>
      <c r="AJ219" s="15"/>
      <c r="AK219" s="3"/>
      <c r="AL219" s="3"/>
      <c r="AM219" s="51"/>
      <c r="AN219" s="51"/>
      <c r="AO219" s="51"/>
      <c r="AP219" s="51"/>
      <c r="AQ219" s="51"/>
      <c r="AR219" s="51"/>
      <c r="AS219" s="3"/>
      <c r="AT219" s="3"/>
    </row>
    <row r="220" spans="27:46">
      <c r="AA220" s="3"/>
      <c r="AB220" s="15"/>
      <c r="AC220" s="3"/>
      <c r="AD220" s="51"/>
      <c r="AE220" s="3"/>
      <c r="AF220" s="15"/>
      <c r="AG220" s="15"/>
      <c r="AH220" s="15"/>
      <c r="AI220" s="51"/>
      <c r="AJ220" s="15"/>
      <c r="AK220" s="3"/>
      <c r="AL220" s="3"/>
      <c r="AM220" s="51"/>
      <c r="AN220" s="51"/>
      <c r="AO220" s="51"/>
      <c r="AP220" s="51"/>
      <c r="AQ220" s="51"/>
      <c r="AR220" s="51"/>
      <c r="AS220" s="3"/>
      <c r="AT220" s="3"/>
    </row>
    <row r="221" spans="27:46">
      <c r="AA221" s="3"/>
      <c r="AB221" s="15"/>
      <c r="AC221" s="3"/>
      <c r="AD221" s="51"/>
      <c r="AE221" s="3"/>
      <c r="AF221" s="15"/>
      <c r="AG221" s="15"/>
      <c r="AH221" s="15"/>
      <c r="AI221" s="51"/>
      <c r="AJ221" s="15"/>
      <c r="AK221" s="3"/>
      <c r="AL221" s="3"/>
      <c r="AM221" s="51"/>
      <c r="AN221" s="51"/>
      <c r="AO221" s="51"/>
      <c r="AP221" s="51"/>
      <c r="AQ221" s="51"/>
      <c r="AR221" s="51"/>
      <c r="AS221" s="3"/>
      <c r="AT221" s="3"/>
    </row>
    <row r="222" spans="27:46">
      <c r="AA222" s="3"/>
      <c r="AB222" s="15"/>
      <c r="AC222" s="3"/>
      <c r="AD222" s="51"/>
      <c r="AE222" s="3"/>
      <c r="AF222" s="15"/>
      <c r="AG222" s="15"/>
      <c r="AH222" s="15"/>
      <c r="AI222" s="51"/>
      <c r="AJ222" s="15"/>
      <c r="AK222" s="3"/>
      <c r="AL222" s="3"/>
      <c r="AM222" s="51"/>
      <c r="AN222" s="51"/>
      <c r="AO222" s="51"/>
      <c r="AP222" s="51"/>
      <c r="AQ222" s="51"/>
      <c r="AR222" s="51"/>
      <c r="AS222" s="3"/>
      <c r="AT222" s="3"/>
    </row>
    <row r="223" spans="27:46">
      <c r="AA223" s="3"/>
      <c r="AB223" s="15"/>
      <c r="AC223" s="3"/>
      <c r="AD223" s="51"/>
      <c r="AE223" s="3"/>
      <c r="AF223" s="15"/>
      <c r="AG223" s="15"/>
      <c r="AH223" s="15"/>
      <c r="AI223" s="51"/>
      <c r="AJ223" s="15"/>
      <c r="AK223" s="3"/>
      <c r="AL223" s="3"/>
      <c r="AM223" s="51"/>
      <c r="AN223" s="51"/>
      <c r="AO223" s="51"/>
      <c r="AP223" s="51"/>
      <c r="AQ223" s="51"/>
      <c r="AR223" s="51"/>
      <c r="AS223" s="3"/>
      <c r="AT223" s="3"/>
    </row>
    <row r="224" spans="27:46">
      <c r="AA224" s="3"/>
      <c r="AB224" s="15"/>
      <c r="AC224" s="3"/>
      <c r="AD224" s="51"/>
      <c r="AE224" s="3"/>
      <c r="AF224" s="15"/>
      <c r="AG224" s="15"/>
      <c r="AH224" s="15"/>
      <c r="AI224" s="51"/>
      <c r="AJ224" s="15"/>
      <c r="AK224" s="3"/>
      <c r="AL224" s="3"/>
      <c r="AM224" s="51"/>
      <c r="AN224" s="51"/>
      <c r="AO224" s="51"/>
      <c r="AP224" s="51"/>
      <c r="AQ224" s="51"/>
      <c r="AR224" s="51"/>
      <c r="AS224" s="3"/>
      <c r="AT224" s="3"/>
    </row>
    <row r="225" spans="37:45">
      <c r="AK225" s="3"/>
      <c r="AL225" s="3"/>
      <c r="AM225" s="51"/>
      <c r="AN225" s="51"/>
      <c r="AO225" s="51"/>
      <c r="AP225" s="51"/>
      <c r="AQ225" s="51"/>
      <c r="AR225" s="51"/>
      <c r="AS225" s="3"/>
    </row>
    <row r="226" spans="37:45">
      <c r="AK226" s="3"/>
      <c r="AL226" s="3"/>
      <c r="AM226" s="51"/>
      <c r="AN226" s="51"/>
      <c r="AO226" s="51"/>
      <c r="AP226" s="51"/>
      <c r="AQ226" s="51"/>
      <c r="AR226" s="51"/>
      <c r="AS226" s="3"/>
    </row>
  </sheetData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Y364"/>
  <sheetViews>
    <sheetView zoomScale="95" zoomScaleNormal="95" workbookViewId="0">
      <pane xSplit="5" ySplit="9" topLeftCell="F10" activePane="bottomRight" state="frozen"/>
      <selection pane="topRight" activeCell="F1" sqref="F1"/>
      <selection pane="bottomLeft" activeCell="A11" sqref="A11"/>
      <selection pane="bottomRight" activeCell="I12" sqref="I12"/>
    </sheetView>
  </sheetViews>
  <sheetFormatPr baseColWidth="10" defaultRowHeight="15"/>
  <cols>
    <col min="1" max="1" width="1.81640625" customWidth="1"/>
    <col min="2" max="2" width="5.1796875" customWidth="1"/>
    <col min="3" max="3" width="2.36328125" customWidth="1"/>
    <col min="4" max="4" width="7.1796875" customWidth="1"/>
    <col min="5" max="5" width="6.6328125" style="295" customWidth="1"/>
    <col min="6" max="6" width="4.453125" customWidth="1"/>
    <col min="7" max="7" width="9.54296875" customWidth="1"/>
    <col min="8" max="8" width="7" style="370" customWidth="1"/>
    <col min="9" max="9" width="9.453125" style="295" customWidth="1"/>
    <col min="10" max="10" width="1.90625" style="10" customWidth="1"/>
    <col min="11" max="11" width="5.6328125" style="100" customWidth="1"/>
    <col min="12" max="12" width="4.90625" style="100" customWidth="1"/>
    <col min="13" max="13" width="5.36328125" style="100" customWidth="1"/>
    <col min="14" max="14" width="8.453125" customWidth="1"/>
    <col min="15" max="15" width="5.90625" customWidth="1"/>
    <col min="16" max="16" width="7.54296875" customWidth="1"/>
    <col min="17" max="17" width="4.90625" style="100" customWidth="1"/>
    <col min="18" max="18" width="5.453125" customWidth="1"/>
    <col min="19" max="19" width="7.54296875" customWidth="1"/>
    <col min="20" max="20" width="1.54296875" customWidth="1"/>
    <col min="21" max="21" width="6.08984375" customWidth="1"/>
    <col min="22" max="22" width="1.6328125" customWidth="1"/>
    <col min="23" max="23" width="6.36328125" customWidth="1"/>
    <col min="24" max="24" width="7.36328125" customWidth="1"/>
    <col min="25" max="25" width="10.453125" style="10" customWidth="1"/>
    <col min="26" max="26" width="8.08984375" style="10" customWidth="1"/>
    <col min="27" max="27" width="7.08984375" style="10" customWidth="1"/>
    <col min="28" max="28" width="8.54296875" style="10" customWidth="1"/>
    <col min="29" max="29" width="7.36328125" customWidth="1"/>
    <col min="30" max="30" width="8" style="10" customWidth="1"/>
    <col min="31" max="31" width="7.36328125" customWidth="1"/>
    <col min="32" max="32" width="5.6328125" customWidth="1"/>
    <col min="33" max="33" width="8.08984375" customWidth="1"/>
    <col min="34" max="34" width="8.453125" customWidth="1"/>
    <col min="35" max="35" width="9" customWidth="1"/>
    <col min="36" max="36" width="8.36328125" customWidth="1"/>
    <col min="37" max="37" width="8.1796875" customWidth="1"/>
    <col min="39" max="39" width="11" style="100" customWidth="1"/>
    <col min="40" max="40" width="7.453125" customWidth="1"/>
    <col min="41" max="45" width="15.90625" customWidth="1"/>
  </cols>
  <sheetData>
    <row r="1" spans="1:51" ht="15.6">
      <c r="A1" s="39"/>
      <c r="B1" s="39"/>
      <c r="C1" s="39"/>
      <c r="D1" s="39"/>
      <c r="E1" s="301"/>
      <c r="F1" s="39"/>
      <c r="G1" s="39"/>
      <c r="H1" s="39"/>
      <c r="I1" s="301"/>
      <c r="J1" s="64"/>
      <c r="K1" s="115"/>
      <c r="L1" s="115"/>
      <c r="M1" s="115"/>
      <c r="N1" s="39"/>
      <c r="O1" s="39"/>
      <c r="P1" s="39"/>
      <c r="Q1" s="115"/>
      <c r="R1" s="39"/>
      <c r="S1" s="39"/>
      <c r="T1" s="39"/>
      <c r="U1" s="39"/>
      <c r="V1" s="39"/>
      <c r="W1" s="39"/>
      <c r="X1" s="39"/>
      <c r="Y1" s="64"/>
      <c r="Z1" s="64"/>
      <c r="AA1" s="64"/>
      <c r="AB1" s="39"/>
      <c r="AC1" s="39"/>
      <c r="AD1" s="39"/>
      <c r="AE1" s="4"/>
      <c r="AF1" s="51"/>
      <c r="AG1" s="51"/>
      <c r="AH1" s="1"/>
      <c r="AI1" s="5"/>
      <c r="AL1" s="2"/>
      <c r="AM1" s="5"/>
      <c r="AN1" s="5"/>
    </row>
    <row r="2" spans="1:51" s="160" customFormat="1" ht="29.4">
      <c r="A2" s="158"/>
      <c r="B2" s="132" t="s">
        <v>452</v>
      </c>
      <c r="C2" s="158"/>
      <c r="D2" s="158"/>
      <c r="E2" s="337"/>
      <c r="F2" s="158"/>
      <c r="G2" s="158"/>
      <c r="H2" s="158"/>
      <c r="I2" s="337"/>
      <c r="J2" s="173"/>
      <c r="K2" s="184"/>
      <c r="L2" s="184"/>
      <c r="M2" s="184"/>
      <c r="N2" s="158"/>
      <c r="O2" s="158"/>
      <c r="P2" s="158"/>
      <c r="Q2" s="184"/>
      <c r="R2" s="158"/>
      <c r="S2" s="158"/>
      <c r="T2" s="158"/>
      <c r="U2" s="158"/>
      <c r="V2" s="158"/>
      <c r="W2" s="158"/>
      <c r="X2" s="158"/>
      <c r="Y2" s="173"/>
      <c r="Z2" s="173"/>
      <c r="AA2" s="173"/>
      <c r="AB2" s="158"/>
      <c r="AC2" s="158"/>
      <c r="AD2" s="158"/>
      <c r="AE2" s="182"/>
      <c r="AF2" s="219"/>
      <c r="AG2" s="219"/>
      <c r="AH2" s="183"/>
      <c r="AI2" s="171"/>
      <c r="AL2" s="216"/>
      <c r="AM2" s="171"/>
      <c r="AN2" s="171"/>
    </row>
    <row r="3" spans="1:51" ht="15.6">
      <c r="A3" s="39"/>
      <c r="B3" s="39"/>
      <c r="C3" s="39"/>
      <c r="D3" s="39"/>
      <c r="E3" s="301"/>
      <c r="F3" s="39"/>
      <c r="G3" s="39"/>
      <c r="H3" s="39"/>
      <c r="I3" s="301"/>
      <c r="J3" s="64"/>
      <c r="K3" s="115"/>
      <c r="L3" s="115"/>
      <c r="M3" s="115"/>
      <c r="N3" s="39"/>
      <c r="O3" s="39"/>
      <c r="P3" s="39"/>
      <c r="Q3" s="115"/>
      <c r="R3" s="39"/>
      <c r="S3" s="39"/>
      <c r="T3" s="39"/>
      <c r="U3" s="39"/>
      <c r="V3" s="39"/>
      <c r="W3" s="39"/>
      <c r="X3" s="39"/>
      <c r="Y3" s="64"/>
      <c r="Z3" s="64"/>
      <c r="AA3" s="64"/>
      <c r="AB3" s="39"/>
      <c r="AC3" s="39"/>
      <c r="AD3" s="39"/>
      <c r="AE3" s="4"/>
      <c r="AF3" s="51"/>
      <c r="AG3" s="51"/>
      <c r="AH3" s="1"/>
      <c r="AI3" s="5"/>
      <c r="AL3" s="2"/>
      <c r="AM3" s="5"/>
      <c r="AN3" s="5"/>
    </row>
    <row r="4" spans="1:51" ht="19.8">
      <c r="A4" s="39"/>
      <c r="B4" s="39"/>
      <c r="C4" s="39"/>
      <c r="D4" s="133" t="s">
        <v>5</v>
      </c>
      <c r="E4" s="311"/>
      <c r="F4" s="133"/>
      <c r="G4" s="149">
        <f>+År!O2</f>
        <v>52</v>
      </c>
      <c r="H4" s="39"/>
      <c r="I4" s="334"/>
      <c r="J4" s="133"/>
      <c r="K4" s="151" t="s">
        <v>429</v>
      </c>
      <c r="L4" s="190"/>
      <c r="M4" s="190"/>
      <c r="N4" s="151" t="str">
        <f>+År!B2</f>
        <v>GRIS</v>
      </c>
      <c r="O4" s="150"/>
      <c r="P4" s="133" t="s">
        <v>366</v>
      </c>
      <c r="Q4" s="150"/>
      <c r="R4" s="150"/>
      <c r="S4" s="150"/>
      <c r="T4" s="150"/>
      <c r="U4" s="404">
        <f>+G10+G11</f>
        <v>1479944</v>
      </c>
      <c r="V4" s="399"/>
      <c r="W4" s="399"/>
      <c r="X4" s="399"/>
      <c r="Y4" s="133"/>
      <c r="Z4" s="39"/>
      <c r="AA4" s="39"/>
      <c r="AB4" s="39"/>
      <c r="AC4" s="39"/>
      <c r="AD4" s="39"/>
      <c r="AE4" s="5"/>
      <c r="AH4" s="2"/>
      <c r="AI4" s="5"/>
      <c r="AJ4" s="5"/>
      <c r="AM4"/>
      <c r="AN4" s="4"/>
      <c r="AO4" s="51"/>
      <c r="AP4" s="51"/>
      <c r="AQ4" s="1"/>
      <c r="AR4" s="5"/>
      <c r="AU4" s="2"/>
      <c r="AV4" s="5"/>
      <c r="AW4" s="5"/>
    </row>
    <row r="5" spans="1:51" ht="17.25" customHeight="1">
      <c r="A5" s="44"/>
      <c r="B5" s="44"/>
      <c r="C5" s="39"/>
      <c r="D5" s="56"/>
      <c r="E5" s="301"/>
      <c r="F5" s="39"/>
      <c r="G5" s="39"/>
      <c r="H5" s="39"/>
      <c r="I5" s="312"/>
      <c r="J5" s="64"/>
      <c r="K5" s="143"/>
      <c r="L5" s="115"/>
      <c r="M5" s="115"/>
      <c r="N5" s="39"/>
      <c r="O5" s="39"/>
      <c r="P5" s="39"/>
      <c r="Q5" s="115"/>
      <c r="R5" s="39"/>
      <c r="S5" s="39"/>
      <c r="T5" s="39"/>
      <c r="U5" s="39"/>
      <c r="V5" s="39"/>
      <c r="W5" s="39"/>
      <c r="X5" s="39"/>
      <c r="Y5" s="181"/>
      <c r="Z5" s="181"/>
      <c r="AA5" s="64"/>
      <c r="AB5" s="39"/>
      <c r="AC5" s="44"/>
      <c r="AD5" s="39"/>
      <c r="AE5" s="4"/>
      <c r="AF5" s="51"/>
      <c r="AG5" s="51"/>
      <c r="AH5" s="1"/>
      <c r="AI5" s="5"/>
      <c r="AL5" s="2"/>
      <c r="AM5" s="5"/>
      <c r="AN5" s="5"/>
      <c r="AR5" s="51"/>
      <c r="AS5" s="1"/>
      <c r="AT5" s="5"/>
      <c r="AW5" s="2"/>
      <c r="AX5" s="5"/>
      <c r="AY5" s="5"/>
    </row>
    <row r="6" spans="1:51" ht="17.25" customHeight="1">
      <c r="A6" s="39"/>
      <c r="B6" s="39"/>
      <c r="C6" s="39"/>
      <c r="D6" s="56"/>
      <c r="E6" s="301"/>
      <c r="F6" s="39"/>
      <c r="G6" s="39"/>
      <c r="H6" s="39"/>
      <c r="I6" s="301"/>
      <c r="J6" s="64"/>
      <c r="K6" s="115"/>
      <c r="L6" s="115"/>
      <c r="M6" s="115"/>
      <c r="N6" s="39"/>
      <c r="O6" s="39"/>
      <c r="P6" s="39"/>
      <c r="Q6" s="115"/>
      <c r="R6" s="44"/>
      <c r="S6" s="44" t="s">
        <v>472</v>
      </c>
      <c r="T6" s="44"/>
      <c r="U6" s="44"/>
      <c r="V6" s="44"/>
      <c r="W6" s="39"/>
      <c r="X6" s="39"/>
      <c r="Y6" s="64"/>
      <c r="Z6" s="85" t="s">
        <v>3</v>
      </c>
      <c r="AA6" s="85" t="s">
        <v>3</v>
      </c>
      <c r="AB6" s="39"/>
      <c r="AC6" s="39"/>
      <c r="AD6" s="39"/>
      <c r="AE6" s="4"/>
      <c r="AF6" s="51"/>
      <c r="AG6" s="51"/>
      <c r="AH6" s="1"/>
      <c r="AI6" s="5"/>
      <c r="AL6" s="2"/>
      <c r="AM6" s="5"/>
      <c r="AN6" s="5"/>
      <c r="AR6" s="51"/>
      <c r="AS6" s="1"/>
      <c r="AT6" s="5"/>
      <c r="AW6" s="2"/>
      <c r="AX6" s="5"/>
      <c r="AY6" s="5"/>
    </row>
    <row r="7" spans="1:51" ht="17.25" customHeight="1">
      <c r="A7" s="39"/>
      <c r="B7" s="39"/>
      <c r="C7" s="39"/>
      <c r="D7" s="39"/>
      <c r="E7" s="302" t="s">
        <v>3</v>
      </c>
      <c r="F7" s="34"/>
      <c r="G7" s="39"/>
      <c r="H7" s="39"/>
      <c r="I7" s="302" t="s">
        <v>3</v>
      </c>
      <c r="J7" s="64"/>
      <c r="K7" s="115"/>
      <c r="L7" s="115"/>
      <c r="M7" s="115"/>
      <c r="N7" s="39"/>
      <c r="O7" s="39"/>
      <c r="P7" s="34" t="s">
        <v>14</v>
      </c>
      <c r="Q7" s="115"/>
      <c r="R7" s="44"/>
      <c r="S7" s="44" t="s">
        <v>473</v>
      </c>
      <c r="T7" s="44"/>
      <c r="U7" s="44"/>
      <c r="V7" s="44"/>
      <c r="W7" s="34" t="s">
        <v>388</v>
      </c>
      <c r="X7" s="34" t="s">
        <v>2</v>
      </c>
      <c r="Y7" s="74" t="s">
        <v>47</v>
      </c>
      <c r="Z7" s="74" t="s">
        <v>591</v>
      </c>
      <c r="AA7" s="74" t="s">
        <v>8</v>
      </c>
      <c r="AB7" s="39"/>
      <c r="AC7" s="34" t="s">
        <v>14</v>
      </c>
      <c r="AD7" s="39"/>
      <c r="AE7" s="4"/>
      <c r="AF7" s="51"/>
      <c r="AG7" s="51"/>
      <c r="AH7" s="1"/>
      <c r="AI7" s="5"/>
      <c r="AL7" s="2"/>
      <c r="AM7" s="5"/>
      <c r="AN7" s="5"/>
      <c r="AR7" s="51"/>
      <c r="AS7" s="1"/>
      <c r="AT7" s="5"/>
      <c r="AW7" s="2"/>
      <c r="AX7" s="5"/>
      <c r="AY7" s="5"/>
    </row>
    <row r="8" spans="1:51" ht="17.25" customHeight="1">
      <c r="A8" s="39"/>
      <c r="B8" s="39"/>
      <c r="C8" s="44" t="s">
        <v>487</v>
      </c>
      <c r="D8" s="39"/>
      <c r="E8" s="302" t="s">
        <v>436</v>
      </c>
      <c r="F8" s="34"/>
      <c r="G8" s="74" t="s">
        <v>3</v>
      </c>
      <c r="H8" s="74"/>
      <c r="I8" s="302" t="s">
        <v>394</v>
      </c>
      <c r="J8" s="64"/>
      <c r="K8" s="98" t="s">
        <v>3</v>
      </c>
      <c r="L8" s="98"/>
      <c r="M8" s="98" t="s">
        <v>1</v>
      </c>
      <c r="N8" s="34" t="s">
        <v>14</v>
      </c>
      <c r="O8" s="34"/>
      <c r="P8" s="34" t="s">
        <v>392</v>
      </c>
      <c r="Q8" s="98"/>
      <c r="R8" s="44" t="s">
        <v>357</v>
      </c>
      <c r="S8" s="44" t="s">
        <v>470</v>
      </c>
      <c r="T8" s="44"/>
      <c r="U8" s="44" t="s">
        <v>357</v>
      </c>
      <c r="V8" s="44"/>
      <c r="W8" s="34" t="s">
        <v>392</v>
      </c>
      <c r="X8" s="34" t="s">
        <v>388</v>
      </c>
      <c r="Y8" s="74" t="s">
        <v>68</v>
      </c>
      <c r="Z8" s="74" t="s">
        <v>436</v>
      </c>
      <c r="AA8" s="74" t="s">
        <v>482</v>
      </c>
      <c r="AB8" s="34" t="s">
        <v>14</v>
      </c>
      <c r="AC8" s="34" t="s">
        <v>392</v>
      </c>
      <c r="AD8" s="39"/>
      <c r="AE8" s="4"/>
      <c r="AF8" s="51"/>
      <c r="AG8" s="51"/>
      <c r="AH8" s="1"/>
      <c r="AI8" s="5"/>
      <c r="AL8" s="2"/>
      <c r="AM8" s="5"/>
      <c r="AN8" s="5"/>
      <c r="AR8" s="51"/>
      <c r="AS8" s="1"/>
      <c r="AT8" s="5"/>
      <c r="AW8" s="2"/>
      <c r="AX8" s="5"/>
      <c r="AY8" s="5"/>
    </row>
    <row r="9" spans="1:51" ht="17.25" customHeight="1">
      <c r="A9" s="39"/>
      <c r="B9" s="44" t="s">
        <v>58</v>
      </c>
      <c r="C9" s="44" t="s">
        <v>488</v>
      </c>
      <c r="D9" s="42"/>
      <c r="E9" s="302" t="s">
        <v>432</v>
      </c>
      <c r="F9" s="110" t="s">
        <v>437</v>
      </c>
      <c r="G9" s="74" t="s">
        <v>8</v>
      </c>
      <c r="H9" s="111" t="s">
        <v>437</v>
      </c>
      <c r="I9" s="302" t="s">
        <v>386</v>
      </c>
      <c r="J9" s="64"/>
      <c r="K9" s="98" t="s">
        <v>357</v>
      </c>
      <c r="L9" s="218" t="s">
        <v>437</v>
      </c>
      <c r="M9" s="98" t="s">
        <v>357</v>
      </c>
      <c r="N9" s="34" t="s">
        <v>386</v>
      </c>
      <c r="O9" s="217" t="s">
        <v>437</v>
      </c>
      <c r="P9" s="34" t="s">
        <v>389</v>
      </c>
      <c r="Q9" s="218" t="s">
        <v>437</v>
      </c>
      <c r="R9" s="44" t="s">
        <v>469</v>
      </c>
      <c r="S9" s="44" t="s">
        <v>471</v>
      </c>
      <c r="T9" s="44"/>
      <c r="U9" s="44" t="s">
        <v>416</v>
      </c>
      <c r="V9" s="44"/>
      <c r="W9" s="34" t="s">
        <v>389</v>
      </c>
      <c r="X9" s="34" t="s">
        <v>390</v>
      </c>
      <c r="Y9" s="74" t="s">
        <v>396</v>
      </c>
      <c r="Z9" s="74" t="s">
        <v>432</v>
      </c>
      <c r="AA9" s="74" t="s">
        <v>464</v>
      </c>
      <c r="AB9" s="34" t="s">
        <v>26</v>
      </c>
      <c r="AC9" s="34" t="s">
        <v>395</v>
      </c>
      <c r="AD9" s="39"/>
      <c r="AE9" s="4"/>
      <c r="AF9" s="51"/>
      <c r="AG9" s="51"/>
      <c r="AH9" s="1"/>
      <c r="AI9" s="5"/>
      <c r="AL9" s="2"/>
      <c r="AM9" s="5"/>
      <c r="AN9" s="5"/>
      <c r="AR9" s="51"/>
      <c r="AS9" s="1"/>
      <c r="AT9" s="5"/>
      <c r="AW9" s="2"/>
      <c r="AX9" s="5"/>
      <c r="AY9" s="5"/>
    </row>
    <row r="10" spans="1:51" ht="17.25" customHeight="1">
      <c r="A10" s="39"/>
      <c r="B10" s="46">
        <f>+'Ark1'!C224</f>
        <v>2024</v>
      </c>
      <c r="C10" s="46">
        <f>+'Ark1'!H224</f>
        <v>1</v>
      </c>
      <c r="D10" s="47" t="s">
        <v>48</v>
      </c>
      <c r="E10" s="323">
        <f>+'Ark1'!Q224</f>
        <v>1319</v>
      </c>
      <c r="F10" s="313">
        <f>+E45-E43</f>
        <v>-114</v>
      </c>
      <c r="G10" s="300">
        <f>+'Ark1'!R224</f>
        <v>953660</v>
      </c>
      <c r="H10" s="300">
        <f>+G45-G43</f>
        <v>-6989</v>
      </c>
      <c r="I10" s="323">
        <f>+'Ark1'!S224</f>
        <v>949869</v>
      </c>
      <c r="J10" s="64"/>
      <c r="K10" s="96">
        <f>+'Ark1'!AD224</f>
        <v>64.438924716070318</v>
      </c>
      <c r="L10" s="48">
        <f>+K45-K44</f>
        <v>-0.87657441081258014</v>
      </c>
      <c r="M10" s="107">
        <f>+'Ark1'!AE224</f>
        <v>64.13396410885278</v>
      </c>
      <c r="N10" s="235">
        <f>+'Ark1'!U224</f>
        <v>60.505119126953296</v>
      </c>
      <c r="O10" s="48">
        <f>+N45-N43</f>
        <v>-4.4605097781591496E-2</v>
      </c>
      <c r="P10" s="235">
        <f>+'Ark1'!W224</f>
        <v>81.612780393923344</v>
      </c>
      <c r="Q10" s="99">
        <f>+P45-P43</f>
        <v>-3.3052009583169593</v>
      </c>
      <c r="R10" s="99">
        <f>+R39</f>
        <v>1.7489706357938704</v>
      </c>
      <c r="S10" s="99">
        <f>+S39</f>
        <v>3.4979412715877407</v>
      </c>
      <c r="T10" s="44"/>
      <c r="U10" s="107">
        <f>+U45</f>
        <v>0</v>
      </c>
      <c r="V10" s="44"/>
      <c r="W10" s="48">
        <f>+'Ark1'!AA224</f>
        <v>9.041378012931812</v>
      </c>
      <c r="X10" s="48">
        <f>+'Ark1'!AB224</f>
        <v>2.5178309021302803</v>
      </c>
      <c r="Y10" s="65">
        <f>+'Ark1'!AC224</f>
        <v>-28.145154419119379</v>
      </c>
      <c r="Z10" s="271">
        <f>+'Ark1'!AP224</f>
        <v>591</v>
      </c>
      <c r="AA10" s="65">
        <f>+G10/E10</f>
        <v>723.01743745261558</v>
      </c>
      <c r="AB10" s="48">
        <f>+'Ark1'!T224</f>
        <v>4.288894364867982</v>
      </c>
      <c r="AC10" s="48">
        <f>+'Ark1'!V224</f>
        <v>88.699456814080449</v>
      </c>
      <c r="AD10" s="39"/>
      <c r="AE10" s="4"/>
      <c r="AF10" s="51"/>
      <c r="AG10" s="51"/>
      <c r="AH10" s="1"/>
      <c r="AI10" s="5"/>
      <c r="AL10" s="2"/>
      <c r="AM10" s="5"/>
      <c r="AN10" s="5"/>
      <c r="AR10" s="51"/>
      <c r="AS10" s="1"/>
      <c r="AT10" s="5"/>
      <c r="AW10" s="2"/>
      <c r="AX10" s="5"/>
      <c r="AY10" s="5"/>
    </row>
    <row r="11" spans="1:51" ht="17.25" customHeight="1">
      <c r="A11" s="39"/>
      <c r="B11" s="46">
        <f>+'Ark1'!C253</f>
        <v>2024</v>
      </c>
      <c r="C11" s="46">
        <f>+'Ark1'!H253</f>
        <v>2</v>
      </c>
      <c r="D11" s="47" t="str">
        <f>+D51</f>
        <v>KLF</v>
      </c>
      <c r="E11" s="323">
        <f>+'Ark1'!Q253</f>
        <v>784</v>
      </c>
      <c r="F11" s="313">
        <f>+E75-E74</f>
        <v>19</v>
      </c>
      <c r="G11" s="300">
        <f>+'Ark1'!R253</f>
        <v>526284</v>
      </c>
      <c r="H11" s="300">
        <f>+G75-G74</f>
        <v>12045</v>
      </c>
      <c r="I11" s="323">
        <f>+'Ark1'!S253</f>
        <v>522392</v>
      </c>
      <c r="J11" s="64"/>
      <c r="K11" s="96">
        <f>+K75</f>
        <v>35.561075283929654</v>
      </c>
      <c r="L11" s="48">
        <f>+K75-K74</f>
        <v>0.87657441081255882</v>
      </c>
      <c r="M11" s="107">
        <f>+'Ark1'!AE253</f>
        <v>35.86603589114722</v>
      </c>
      <c r="N11" s="235">
        <f>+'Ark1'!U253</f>
        <v>60.547441385013549</v>
      </c>
      <c r="O11" s="48">
        <f>+N75-N74</f>
        <v>-0.17165892341964906</v>
      </c>
      <c r="P11" s="235">
        <f>+'Ark1'!W253</f>
        <v>82.98902548278086</v>
      </c>
      <c r="Q11" s="99">
        <f>+P75-P74</f>
        <v>-1.6103336899200258</v>
      </c>
      <c r="R11" s="99">
        <f>+R65</f>
        <v>0</v>
      </c>
      <c r="S11" s="99">
        <f>+S65</f>
        <v>0</v>
      </c>
      <c r="T11" s="44"/>
      <c r="U11" s="107">
        <f>+U75</f>
        <v>0</v>
      </c>
      <c r="V11" s="44"/>
      <c r="W11" s="48">
        <f>+'Ark1'!AA253</f>
        <v>8.6476259525121097</v>
      </c>
      <c r="X11" s="48">
        <f>+'Ark1'!AB253</f>
        <v>2.5824155073925721</v>
      </c>
      <c r="Y11" s="65">
        <f>+'Ark1'!AC253</f>
        <v>-31.792502266730398</v>
      </c>
      <c r="Z11" s="271">
        <f>+'Ark1'!AP253</f>
        <v>293</v>
      </c>
      <c r="AA11" s="65">
        <f>+G11/E11</f>
        <v>671.28061224489795</v>
      </c>
      <c r="AB11" s="48">
        <f>+'Ark1'!T253</f>
        <v>4.2665233980132404</v>
      </c>
      <c r="AC11" s="48">
        <f>+'Ark1'!V253</f>
        <v>90.22233018555832</v>
      </c>
      <c r="AD11" s="39"/>
      <c r="AE11" s="4"/>
      <c r="AF11" s="51"/>
      <c r="AG11" s="51"/>
      <c r="AH11" s="1"/>
      <c r="AI11" s="5"/>
      <c r="AL11" s="2"/>
      <c r="AM11" s="5"/>
      <c r="AN11" s="5"/>
      <c r="AR11" s="51"/>
      <c r="AS11" s="1"/>
      <c r="AT11" s="5"/>
      <c r="AW11" s="2"/>
      <c r="AX11" s="5"/>
      <c r="AY11" s="5"/>
    </row>
    <row r="12" spans="1:51" ht="15.75" customHeight="1">
      <c r="A12" s="39"/>
      <c r="B12" s="39"/>
      <c r="C12" s="39"/>
      <c r="D12" s="56"/>
      <c r="E12" s="301"/>
      <c r="F12" s="39"/>
      <c r="G12" s="301"/>
      <c r="H12" s="301"/>
      <c r="I12" s="301"/>
      <c r="J12" s="64"/>
      <c r="K12" s="115"/>
      <c r="L12" s="115"/>
      <c r="M12" s="115"/>
      <c r="N12" s="39"/>
      <c r="O12" s="39"/>
      <c r="P12" s="39"/>
      <c r="Q12" s="115"/>
      <c r="R12" s="44"/>
      <c r="S12" s="44"/>
      <c r="T12" s="44"/>
      <c r="U12" s="44"/>
      <c r="V12" s="44"/>
      <c r="W12" s="39"/>
      <c r="X12" s="39"/>
      <c r="Y12" s="64"/>
      <c r="Z12" s="64"/>
      <c r="AA12" s="64"/>
      <c r="AB12" s="39"/>
      <c r="AC12" s="39"/>
      <c r="AD12" s="39"/>
      <c r="AE12" s="4"/>
      <c r="AF12" s="51"/>
      <c r="AG12" s="51"/>
      <c r="AH12" s="1"/>
      <c r="AI12" s="5"/>
      <c r="AL12" s="2"/>
      <c r="AM12" s="5"/>
      <c r="AN12" s="5"/>
    </row>
    <row r="13" spans="1:51" ht="15.75" customHeight="1">
      <c r="A13" s="39"/>
      <c r="B13" s="39"/>
      <c r="C13" s="39"/>
      <c r="D13" s="56"/>
      <c r="E13" s="301"/>
      <c r="F13" s="39"/>
      <c r="G13" s="301"/>
      <c r="H13" s="301"/>
      <c r="I13" s="301"/>
      <c r="J13" s="64"/>
      <c r="K13" s="115"/>
      <c r="L13" s="115"/>
      <c r="M13" s="115"/>
      <c r="N13" s="39"/>
      <c r="O13" s="39"/>
      <c r="P13" s="39"/>
      <c r="Q13" s="115"/>
      <c r="R13" s="44"/>
      <c r="S13" s="44" t="s">
        <v>472</v>
      </c>
      <c r="T13" s="44"/>
      <c r="U13" s="44"/>
      <c r="V13" s="44"/>
      <c r="W13" s="39"/>
      <c r="X13" s="39"/>
      <c r="Y13" s="64"/>
      <c r="Z13" s="64"/>
      <c r="AA13" s="147" t="s">
        <v>3</v>
      </c>
      <c r="AB13" s="39"/>
      <c r="AC13" s="39"/>
      <c r="AD13" s="39"/>
      <c r="AE13" s="4"/>
      <c r="AF13" s="51"/>
      <c r="AG13" s="51"/>
      <c r="AH13" s="1"/>
      <c r="AI13" s="5"/>
      <c r="AL13" s="2"/>
      <c r="AM13" s="5"/>
      <c r="AN13" s="5"/>
    </row>
    <row r="14" spans="1:51" ht="15.6">
      <c r="A14" s="39"/>
      <c r="B14" s="39"/>
      <c r="C14" s="39"/>
      <c r="D14" s="39"/>
      <c r="E14" s="302" t="s">
        <v>3</v>
      </c>
      <c r="F14" s="34"/>
      <c r="G14" s="301"/>
      <c r="H14" s="301"/>
      <c r="I14" s="302" t="s">
        <v>3</v>
      </c>
      <c r="J14" s="64"/>
      <c r="K14" s="115"/>
      <c r="L14" s="115"/>
      <c r="M14" s="115"/>
      <c r="N14" s="39"/>
      <c r="O14" s="39"/>
      <c r="P14" s="34" t="s">
        <v>14</v>
      </c>
      <c r="Q14" s="115"/>
      <c r="R14" s="44"/>
      <c r="S14" s="44" t="s">
        <v>473</v>
      </c>
      <c r="T14" s="44"/>
      <c r="U14" s="44"/>
      <c r="V14" s="44"/>
      <c r="W14" s="34" t="s">
        <v>388</v>
      </c>
      <c r="X14" s="34" t="s">
        <v>2</v>
      </c>
      <c r="Y14" s="74" t="s">
        <v>47</v>
      </c>
      <c r="Z14" s="74"/>
      <c r="AA14" s="74" t="s">
        <v>8</v>
      </c>
      <c r="AB14" s="39"/>
      <c r="AC14" s="34" t="s">
        <v>14</v>
      </c>
      <c r="AD14" s="39"/>
      <c r="AE14" s="4"/>
      <c r="AF14" s="4"/>
      <c r="AG14" s="4"/>
      <c r="AH14" s="4"/>
      <c r="AI14" s="4"/>
      <c r="AM14"/>
    </row>
    <row r="15" spans="1:51" ht="15.6">
      <c r="A15" s="39"/>
      <c r="B15" s="39"/>
      <c r="C15" s="44" t="s">
        <v>487</v>
      </c>
      <c r="D15" s="39"/>
      <c r="E15" s="302" t="s">
        <v>436</v>
      </c>
      <c r="F15" s="34"/>
      <c r="G15" s="302" t="s">
        <v>3</v>
      </c>
      <c r="H15" s="302"/>
      <c r="I15" s="302" t="s">
        <v>394</v>
      </c>
      <c r="J15" s="64"/>
      <c r="K15" s="98" t="s">
        <v>3</v>
      </c>
      <c r="L15" s="98"/>
      <c r="M15" s="98" t="s">
        <v>1</v>
      </c>
      <c r="N15" s="34" t="s">
        <v>14</v>
      </c>
      <c r="O15" s="34"/>
      <c r="P15" s="34" t="s">
        <v>392</v>
      </c>
      <c r="Q15" s="98"/>
      <c r="R15" s="44" t="s">
        <v>357</v>
      </c>
      <c r="S15" s="44" t="s">
        <v>470</v>
      </c>
      <c r="T15" s="44"/>
      <c r="U15" s="44"/>
      <c r="V15" s="44"/>
      <c r="W15" s="34" t="s">
        <v>392</v>
      </c>
      <c r="X15" s="34" t="s">
        <v>388</v>
      </c>
      <c r="Y15" s="74" t="s">
        <v>68</v>
      </c>
      <c r="Z15" s="74"/>
      <c r="AA15" s="74" t="s">
        <v>435</v>
      </c>
      <c r="AB15" s="34" t="s">
        <v>14</v>
      </c>
      <c r="AC15" s="34" t="s">
        <v>392</v>
      </c>
      <c r="AD15" s="39"/>
      <c r="AE15" s="4"/>
      <c r="AF15" s="51"/>
      <c r="AG15" s="51"/>
      <c r="AH15" s="1"/>
      <c r="AI15" s="5"/>
      <c r="AM15"/>
    </row>
    <row r="16" spans="1:51" ht="15.6">
      <c r="A16" s="39"/>
      <c r="B16" s="44" t="s">
        <v>58</v>
      </c>
      <c r="C16" s="44" t="s">
        <v>488</v>
      </c>
      <c r="D16" s="42"/>
      <c r="E16" s="302" t="s">
        <v>432</v>
      </c>
      <c r="F16" s="34"/>
      <c r="G16" s="302" t="s">
        <v>8</v>
      </c>
      <c r="H16" s="302"/>
      <c r="I16" s="302" t="s">
        <v>386</v>
      </c>
      <c r="J16" s="64"/>
      <c r="K16" s="98" t="s">
        <v>357</v>
      </c>
      <c r="L16" s="218" t="s">
        <v>437</v>
      </c>
      <c r="M16" s="98" t="s">
        <v>357</v>
      </c>
      <c r="N16" s="34" t="s">
        <v>386</v>
      </c>
      <c r="O16" s="217" t="s">
        <v>437</v>
      </c>
      <c r="P16" s="34" t="s">
        <v>389</v>
      </c>
      <c r="Q16" s="218" t="s">
        <v>437</v>
      </c>
      <c r="R16" s="44" t="s">
        <v>469</v>
      </c>
      <c r="S16" s="44" t="s">
        <v>471</v>
      </c>
      <c r="T16" s="44"/>
      <c r="U16" s="44"/>
      <c r="V16" s="44"/>
      <c r="W16" s="34" t="s">
        <v>389</v>
      </c>
      <c r="X16" s="34" t="s">
        <v>390</v>
      </c>
      <c r="Y16" s="74" t="s">
        <v>396</v>
      </c>
      <c r="Z16" s="74"/>
      <c r="AA16" s="74" t="s">
        <v>464</v>
      </c>
      <c r="AB16" s="34" t="s">
        <v>26</v>
      </c>
      <c r="AC16" s="34" t="s">
        <v>395</v>
      </c>
      <c r="AD16" s="39"/>
      <c r="AE16" s="4"/>
      <c r="AF16" s="51"/>
      <c r="AG16" s="51"/>
      <c r="AH16" s="1"/>
      <c r="AI16" s="5"/>
      <c r="AM16"/>
    </row>
    <row r="17" spans="1:41" ht="15.6">
      <c r="A17" s="39"/>
      <c r="B17" s="46">
        <f>+'Ark1'!C196</f>
        <v>1996</v>
      </c>
      <c r="C17" s="46">
        <f>+'Ark1'!H196</f>
        <v>1</v>
      </c>
      <c r="D17" s="47" t="s">
        <v>48</v>
      </c>
      <c r="E17" s="323">
        <f>+'Ark1'!Q196</f>
        <v>5343</v>
      </c>
      <c r="F17" s="46"/>
      <c r="G17" s="300">
        <f>+'Ark1'!R196</f>
        <v>919279.75</v>
      </c>
      <c r="H17" s="300"/>
      <c r="I17" s="323">
        <f>+'Ark1'!S196</f>
        <v>919054.25</v>
      </c>
      <c r="J17" s="64"/>
      <c r="K17" s="99">
        <f>+'Ark1'!AD196</f>
        <v>76.353153364164299</v>
      </c>
      <c r="L17" s="99"/>
      <c r="M17" s="99">
        <f>+'Ark1'!AE196</f>
        <v>76.470819773201882</v>
      </c>
      <c r="N17" s="235">
        <f>+'Ark1'!U196</f>
        <v>54.080490895940031</v>
      </c>
      <c r="O17" s="48"/>
      <c r="P17" s="48">
        <f>+'Ark1'!W196</f>
        <v>72.423839227774565</v>
      </c>
      <c r="Q17" s="99"/>
      <c r="R17" s="48"/>
      <c r="S17" s="48"/>
      <c r="T17" s="44"/>
      <c r="U17" s="48"/>
      <c r="V17" s="44"/>
      <c r="W17" s="48">
        <f>+'Ark1'!AA196</f>
        <v>7.1143467349458449</v>
      </c>
      <c r="X17" s="48">
        <f>+'Ark1'!AB196</f>
        <v>2.9369221707749271</v>
      </c>
      <c r="Y17" s="65">
        <f>+'Ark1'!AC196</f>
        <v>-5.0484956794042226</v>
      </c>
      <c r="Z17" s="65"/>
      <c r="AA17" s="65">
        <f>+G17/E17</f>
        <v>172.05310686880031</v>
      </c>
      <c r="AB17" s="48">
        <f>+'Ark1'!T196</f>
        <v>12.252660846711789</v>
      </c>
      <c r="AC17" s="48">
        <f>+'Ark1'!V196</f>
        <v>78.481539038637408</v>
      </c>
      <c r="AD17" s="39"/>
      <c r="AE17" s="4"/>
      <c r="AF17" s="51"/>
      <c r="AG17" s="51"/>
      <c r="AH17" s="1"/>
      <c r="AI17" s="5"/>
      <c r="AM17"/>
    </row>
    <row r="18" spans="1:41" ht="15.6">
      <c r="A18" s="39"/>
      <c r="B18" s="46">
        <f>+'Ark1'!C197</f>
        <v>1997</v>
      </c>
      <c r="C18" s="46">
        <f>+'Ark1'!H197</f>
        <v>1</v>
      </c>
      <c r="D18" s="47" t="s">
        <v>48</v>
      </c>
      <c r="E18" s="323">
        <f>+'Ark1'!Q197</f>
        <v>5293</v>
      </c>
      <c r="F18" s="46"/>
      <c r="G18" s="300">
        <f>+'Ark1'!R197</f>
        <v>966703.75</v>
      </c>
      <c r="H18" s="300"/>
      <c r="I18" s="323">
        <f>+'Ark1'!S197</f>
        <v>966664.75</v>
      </c>
      <c r="J18" s="64"/>
      <c r="K18" s="99">
        <f>+'Ark1'!AD197</f>
        <v>76.258041792273985</v>
      </c>
      <c r="L18" s="99"/>
      <c r="M18" s="99">
        <f>+'Ark1'!AE197</f>
        <v>76.313003141383646</v>
      </c>
      <c r="N18" s="235">
        <f>+'Ark1'!U197</f>
        <v>54.193357107518381</v>
      </c>
      <c r="O18" s="96">
        <f t="shared" ref="O18:O37" si="0">+N18-N17</f>
        <v>0.11286621157834986</v>
      </c>
      <c r="P18" s="48">
        <f>+'Ark1'!W197</f>
        <v>70.037359706974883</v>
      </c>
      <c r="Q18" s="107">
        <f t="shared" ref="Q18:Q37" si="1">+P18-P17</f>
        <v>-2.3864795207996821</v>
      </c>
      <c r="R18" s="48"/>
      <c r="S18" s="48"/>
      <c r="T18" s="44"/>
      <c r="U18" s="48"/>
      <c r="V18" s="44"/>
      <c r="W18" s="48">
        <f>+'Ark1'!AA197</f>
        <v>6.6167401403703758</v>
      </c>
      <c r="X18" s="48">
        <f>+'Ark1'!AB197</f>
        <v>2.905406526067388</v>
      </c>
      <c r="Y18" s="65">
        <f>+'Ark1'!AC197</f>
        <v>-0.73895783348566269</v>
      </c>
      <c r="Z18" s="65"/>
      <c r="AA18" s="65">
        <f t="shared" ref="AA18:AA37" si="2">+G18/E18</f>
        <v>182.63815416587946</v>
      </c>
      <c r="AB18" s="48">
        <f>+'Ark1'!T197</f>
        <v>12.322074885920324</v>
      </c>
      <c r="AC18" s="48">
        <f>+'Ark1'!V197</f>
        <v>75.885099048040757</v>
      </c>
      <c r="AD18" s="39"/>
      <c r="AE18" s="4"/>
      <c r="AF18" s="51"/>
      <c r="AG18" s="51"/>
      <c r="AH18" s="1"/>
      <c r="AI18" s="5"/>
      <c r="AK18" s="2"/>
      <c r="AL18" s="2"/>
      <c r="AM18" s="2"/>
    </row>
    <row r="19" spans="1:41" ht="15.6">
      <c r="A19" s="39"/>
      <c r="B19" s="46">
        <f>+'Ark1'!C198</f>
        <v>1998</v>
      </c>
      <c r="C19" s="46">
        <f>+'Ark1'!H198</f>
        <v>1</v>
      </c>
      <c r="D19" s="47" t="s">
        <v>48</v>
      </c>
      <c r="E19" s="323">
        <f>+'Ark1'!Q198</f>
        <v>5040</v>
      </c>
      <c r="F19" s="46"/>
      <c r="G19" s="300">
        <f>+'Ark1'!R198</f>
        <v>942375.5</v>
      </c>
      <c r="H19" s="300"/>
      <c r="I19" s="323">
        <f>+'Ark1'!S198</f>
        <v>942429.5</v>
      </c>
      <c r="J19" s="64"/>
      <c r="K19" s="99">
        <f>+'Ark1'!AD198</f>
        <v>76.691993966370688</v>
      </c>
      <c r="L19" s="99"/>
      <c r="M19" s="99">
        <f>+'Ark1'!AE198</f>
        <v>78.210771890369898</v>
      </c>
      <c r="N19" s="235">
        <f>+'Ark1'!U198</f>
        <v>54.350777432158047</v>
      </c>
      <c r="O19" s="96">
        <f t="shared" si="0"/>
        <v>0.15742032463966638</v>
      </c>
      <c r="P19" s="48">
        <f>+'Ark1'!W198</f>
        <v>71.312655362975434</v>
      </c>
      <c r="Q19" s="107">
        <f t="shared" si="1"/>
        <v>1.2752956560005515</v>
      </c>
      <c r="R19" s="48"/>
      <c r="S19" s="48"/>
      <c r="T19" s="44"/>
      <c r="U19" s="48"/>
      <c r="V19" s="44"/>
      <c r="W19" s="48">
        <f>+'Ark1'!AA198</f>
        <v>6.7734883298392718</v>
      </c>
      <c r="X19" s="48">
        <f>+'Ark1'!AB198</f>
        <v>2.973104154391089</v>
      </c>
      <c r="Y19" s="65">
        <f>+'Ark1'!AC198</f>
        <v>-1.3614206129355242</v>
      </c>
      <c r="Z19" s="65"/>
      <c r="AA19" s="65">
        <f t="shared" si="2"/>
        <v>186.97926587301586</v>
      </c>
      <c r="AB19" s="48">
        <f>+'Ark1'!T198</f>
        <v>12.416717115417368</v>
      </c>
      <c r="AC19" s="48">
        <f>+'Ark1'!V198</f>
        <v>77.263573243408217</v>
      </c>
      <c r="AD19" s="39"/>
      <c r="AE19" s="4"/>
      <c r="AF19" s="51"/>
      <c r="AG19" s="51"/>
      <c r="AH19" s="12"/>
      <c r="AI19" s="5"/>
      <c r="AK19" s="2"/>
      <c r="AL19" s="2"/>
      <c r="AM19" s="4"/>
      <c r="AN19" s="4"/>
      <c r="AO19" s="4"/>
    </row>
    <row r="20" spans="1:41" ht="15.6">
      <c r="A20" s="39"/>
      <c r="B20" s="46">
        <f>+'Ark1'!C199</f>
        <v>1999</v>
      </c>
      <c r="C20" s="46">
        <f>+'Ark1'!H199</f>
        <v>1</v>
      </c>
      <c r="D20" s="47" t="s">
        <v>48</v>
      </c>
      <c r="E20" s="323">
        <f>+'Ark1'!Q199</f>
        <v>7559</v>
      </c>
      <c r="F20" s="46"/>
      <c r="G20" s="300">
        <f>+'Ark1'!R199</f>
        <v>1012419.75</v>
      </c>
      <c r="H20" s="300"/>
      <c r="I20" s="323">
        <f>+'Ark1'!S199</f>
        <v>1012444.75</v>
      </c>
      <c r="J20" s="64"/>
      <c r="K20" s="99">
        <f>+'Ark1'!AD199</f>
        <v>77.985116949396357</v>
      </c>
      <c r="L20" s="99"/>
      <c r="M20" s="99">
        <f>+'Ark1'!AE199</f>
        <v>77.963496139461796</v>
      </c>
      <c r="N20" s="235">
        <f>+'Ark1'!U199</f>
        <v>54.561286430691638</v>
      </c>
      <c r="O20" s="96">
        <f t="shared" si="0"/>
        <v>0.21050899853359084</v>
      </c>
      <c r="P20" s="48">
        <f>+'Ark1'!W199</f>
        <v>69.146743425065537</v>
      </c>
      <c r="Q20" s="107">
        <f t="shared" si="1"/>
        <v>-2.1659119379098968</v>
      </c>
      <c r="R20" s="48"/>
      <c r="S20" s="48"/>
      <c r="T20" s="44"/>
      <c r="U20" s="48"/>
      <c r="V20" s="44"/>
      <c r="W20" s="48">
        <f>+'Ark1'!AA199</f>
        <v>6.6971744034190515</v>
      </c>
      <c r="X20" s="48">
        <f>+'Ark1'!AB199</f>
        <v>2.9205980888188363</v>
      </c>
      <c r="Y20" s="65">
        <f>+'Ark1'!AC199</f>
        <v>-0.89205684275313413</v>
      </c>
      <c r="Z20" s="65"/>
      <c r="AA20" s="65">
        <f t="shared" si="2"/>
        <v>133.93567270803015</v>
      </c>
      <c r="AB20" s="48">
        <f>+'Ark1'!T199</f>
        <v>12.54268795131664</v>
      </c>
      <c r="AC20" s="48">
        <f>+'Ark1'!V199</f>
        <v>74.916510258953267</v>
      </c>
      <c r="AD20" s="39"/>
      <c r="AE20" s="4"/>
      <c r="AF20" s="51"/>
      <c r="AG20" s="51"/>
      <c r="AH20" s="12"/>
      <c r="AI20" s="5"/>
      <c r="AK20" s="1"/>
      <c r="AL20" s="1"/>
      <c r="AM20" s="10"/>
      <c r="AN20" s="10"/>
      <c r="AO20" s="10"/>
    </row>
    <row r="21" spans="1:41" ht="15.6">
      <c r="A21" s="39"/>
      <c r="B21" s="46">
        <f>+'Ark1'!C200</f>
        <v>2000</v>
      </c>
      <c r="C21" s="46">
        <f>+'Ark1'!H200</f>
        <v>1</v>
      </c>
      <c r="D21" s="47" t="s">
        <v>48</v>
      </c>
      <c r="E21" s="323">
        <f>+'Ark1'!Q200</f>
        <v>4171</v>
      </c>
      <c r="F21" s="46"/>
      <c r="G21" s="300">
        <f>+'Ark1'!R200</f>
        <v>958185</v>
      </c>
      <c r="H21" s="300"/>
      <c r="I21" s="323">
        <f>+'Ark1'!S200</f>
        <v>958001</v>
      </c>
      <c r="J21" s="64"/>
      <c r="K21" s="99">
        <f>+'Ark1'!AD200</f>
        <v>77.040805250627741</v>
      </c>
      <c r="L21" s="99"/>
      <c r="M21" s="99">
        <f>+'Ark1'!AE200</f>
        <v>76.853717556814118</v>
      </c>
      <c r="N21" s="235">
        <f>+'Ark1'!U200</f>
        <v>54.855587833415619</v>
      </c>
      <c r="O21" s="96">
        <f t="shared" si="0"/>
        <v>0.2943014027239812</v>
      </c>
      <c r="P21" s="48">
        <f>+'Ark1'!W200</f>
        <v>67.969534590885743</v>
      </c>
      <c r="Q21" s="107">
        <f t="shared" si="1"/>
        <v>-1.1772088341797939</v>
      </c>
      <c r="R21" s="48"/>
      <c r="S21" s="48"/>
      <c r="T21" s="44"/>
      <c r="U21" s="48"/>
      <c r="V21" s="44"/>
      <c r="W21" s="48">
        <f>+'Ark1'!AA200</f>
        <v>6.6092508302533108</v>
      </c>
      <c r="X21" s="48">
        <f>+'Ark1'!AB200</f>
        <v>2.7615571756848438</v>
      </c>
      <c r="Y21" s="65">
        <f>+'Ark1'!AC200</f>
        <v>-2.5771048097376927</v>
      </c>
      <c r="Z21" s="65"/>
      <c r="AA21" s="65">
        <f t="shared" si="2"/>
        <v>229.72548549508511</v>
      </c>
      <c r="AB21" s="48">
        <f>+'Ark1'!T200</f>
        <v>12.716488986991028</v>
      </c>
      <c r="AC21" s="48">
        <f>+'Ark1'!V200</f>
        <v>73.647870722474622</v>
      </c>
      <c r="AD21" s="39"/>
      <c r="AE21" s="4"/>
      <c r="AF21" s="51"/>
      <c r="AG21" s="51"/>
      <c r="AH21" s="12"/>
      <c r="AI21" s="5"/>
      <c r="AK21" s="1"/>
      <c r="AL21" s="1"/>
      <c r="AM21" s="10"/>
      <c r="AN21" s="10"/>
      <c r="AO21" s="10"/>
    </row>
    <row r="22" spans="1:41" ht="15.6">
      <c r="A22" s="39"/>
      <c r="B22" s="46">
        <f>+'Ark1'!C201</f>
        <v>2001</v>
      </c>
      <c r="C22" s="46">
        <f>+'Ark1'!H201</f>
        <v>1</v>
      </c>
      <c r="D22" s="47" t="s">
        <v>48</v>
      </c>
      <c r="E22" s="323">
        <f>+'Ark1'!Q201</f>
        <v>3567</v>
      </c>
      <c r="F22" s="46"/>
      <c r="G22" s="300">
        <f>+'Ark1'!R201</f>
        <v>952529.6</v>
      </c>
      <c r="H22" s="300"/>
      <c r="I22" s="323">
        <f>+'Ark1'!S201</f>
        <v>952249</v>
      </c>
      <c r="J22" s="64"/>
      <c r="K22" s="99">
        <f>+'Ark1'!AD201</f>
        <v>77.645449046156301</v>
      </c>
      <c r="L22" s="99"/>
      <c r="M22" s="99">
        <f>+'Ark1'!AE201</f>
        <v>77.21582627795415</v>
      </c>
      <c r="N22" s="235">
        <f>+'Ark1'!U201</f>
        <v>55.391936352781691</v>
      </c>
      <c r="O22" s="96">
        <f t="shared" si="0"/>
        <v>0.5363485193660722</v>
      </c>
      <c r="P22" s="48">
        <f>+'Ark1'!W201</f>
        <v>73.303976286245444</v>
      </c>
      <c r="Q22" s="107">
        <f t="shared" si="1"/>
        <v>5.3344416953597005</v>
      </c>
      <c r="R22" s="48"/>
      <c r="S22" s="48"/>
      <c r="T22" s="44"/>
      <c r="U22" s="48"/>
      <c r="V22" s="44"/>
      <c r="W22" s="48">
        <f>+'Ark1'!AA201</f>
        <v>6.7882810880477553</v>
      </c>
      <c r="X22" s="48">
        <f>+'Ark1'!AB201</f>
        <v>2.7564142661270803</v>
      </c>
      <c r="Y22" s="65">
        <f>+'Ark1'!AC201</f>
        <v>-4.7996665695303511</v>
      </c>
      <c r="Z22" s="65"/>
      <c r="AA22" s="65">
        <f t="shared" si="2"/>
        <v>267.03941687692736</v>
      </c>
      <c r="AB22" s="48">
        <f>+'Ark1'!T201</f>
        <v>13.033676853716676</v>
      </c>
      <c r="AC22" s="48">
        <f>+'Ark1'!V201</f>
        <v>79.426841928947255</v>
      </c>
      <c r="AD22" s="39"/>
      <c r="AE22" s="4"/>
      <c r="AF22" s="51"/>
      <c r="AG22" s="51"/>
      <c r="AH22" s="12"/>
      <c r="AI22" s="5"/>
      <c r="AK22" s="1"/>
      <c r="AL22" s="1"/>
      <c r="AM22" s="10"/>
      <c r="AN22" s="10"/>
      <c r="AO22" s="10"/>
    </row>
    <row r="23" spans="1:41" ht="15.6">
      <c r="A23" s="39"/>
      <c r="B23" s="46">
        <f>+'Ark1'!C202</f>
        <v>2002</v>
      </c>
      <c r="C23" s="46">
        <f>+'Ark1'!H202</f>
        <v>1</v>
      </c>
      <c r="D23" s="47" t="s">
        <v>48</v>
      </c>
      <c r="E23" s="323">
        <f>+'Ark1'!Q202</f>
        <v>3374</v>
      </c>
      <c r="F23" s="46"/>
      <c r="G23" s="300">
        <f>+'Ark1'!R202</f>
        <v>944742</v>
      </c>
      <c r="H23" s="300"/>
      <c r="I23" s="323">
        <f>+'Ark1'!S202</f>
        <v>944681</v>
      </c>
      <c r="J23" s="64"/>
      <c r="K23" s="99">
        <f>+'Ark1'!AD202</f>
        <v>76.444033754605087</v>
      </c>
      <c r="L23" s="99"/>
      <c r="M23" s="99">
        <f>+'Ark1'!AE202</f>
        <v>75.784389399659062</v>
      </c>
      <c r="N23" s="235">
        <f>+'Ark1'!U202</f>
        <v>55.88439483804585</v>
      </c>
      <c r="O23" s="96">
        <f t="shared" si="0"/>
        <v>0.4924584852641587</v>
      </c>
      <c r="P23" s="48">
        <f>+'Ark1'!W202</f>
        <v>75.034618987783716</v>
      </c>
      <c r="Q23" s="107">
        <f t="shared" si="1"/>
        <v>1.7306427015382724</v>
      </c>
      <c r="R23" s="48"/>
      <c r="S23" s="48"/>
      <c r="T23" s="44"/>
      <c r="U23" s="48"/>
      <c r="V23" s="44"/>
      <c r="W23" s="48">
        <f>+'Ark1'!AA202</f>
        <v>7.1527899482402066</v>
      </c>
      <c r="X23" s="48">
        <f>+'Ark1'!AB202</f>
        <v>2.5995020635044743</v>
      </c>
      <c r="Y23" s="65">
        <f>+'Ark1'!AC202</f>
        <v>-10.886764745247641</v>
      </c>
      <c r="Z23" s="65"/>
      <c r="AA23" s="65">
        <f t="shared" si="2"/>
        <v>280.00652045050384</v>
      </c>
      <c r="AB23" s="48">
        <f>+'Ark1'!T202</f>
        <v>13.324339343439791</v>
      </c>
      <c r="AC23" s="48">
        <f>+'Ark1'!V202</f>
        <v>81.297873511135919</v>
      </c>
      <c r="AD23" s="39"/>
      <c r="AE23" s="4"/>
      <c r="AF23" s="51"/>
      <c r="AG23" s="51"/>
      <c r="AH23" s="5"/>
      <c r="AI23" s="5"/>
      <c r="AK23" s="1"/>
      <c r="AL23" s="1"/>
      <c r="AM23" s="10"/>
      <c r="AN23" s="10"/>
      <c r="AO23" s="10"/>
    </row>
    <row r="24" spans="1:41" ht="15.6">
      <c r="A24" s="39"/>
      <c r="B24" s="46">
        <f>+'Ark1'!C203</f>
        <v>2003</v>
      </c>
      <c r="C24" s="46">
        <f>+'Ark1'!H203</f>
        <v>1</v>
      </c>
      <c r="D24" s="47" t="s">
        <v>48</v>
      </c>
      <c r="E24" s="323">
        <f>+'Ark1'!Q203</f>
        <v>3250</v>
      </c>
      <c r="F24" s="46"/>
      <c r="G24" s="300">
        <f>+'Ark1'!R203</f>
        <v>965204</v>
      </c>
      <c r="H24" s="300"/>
      <c r="I24" s="323">
        <f>+'Ark1'!S203</f>
        <v>965148</v>
      </c>
      <c r="J24" s="64"/>
      <c r="K24" s="99">
        <f>+'Ark1'!AD203</f>
        <v>76.161573599534748</v>
      </c>
      <c r="L24" s="99"/>
      <c r="M24" s="99">
        <f>+'Ark1'!AE203</f>
        <v>75.693762362879582</v>
      </c>
      <c r="N24" s="235">
        <f>+'Ark1'!U203</f>
        <v>56.283051925715007</v>
      </c>
      <c r="O24" s="96">
        <f t="shared" si="0"/>
        <v>0.39865708766915731</v>
      </c>
      <c r="P24" s="48">
        <f>+'Ark1'!W203</f>
        <v>76.21262604284351</v>
      </c>
      <c r="Q24" s="107">
        <f t="shared" si="1"/>
        <v>1.1780070550597941</v>
      </c>
      <c r="R24" s="48"/>
      <c r="S24" s="48"/>
      <c r="T24" s="44"/>
      <c r="U24" s="48"/>
      <c r="V24" s="44"/>
      <c r="W24" s="48">
        <f>+'Ark1'!AA203</f>
        <v>7.4497374789917199</v>
      </c>
      <c r="X24" s="48">
        <f>+'Ark1'!AB203</f>
        <v>2.495212500514171</v>
      </c>
      <c r="Y24" s="65">
        <f>+'Ark1'!AC203</f>
        <v>-17.088541299484323</v>
      </c>
      <c r="Z24" s="65"/>
      <c r="AA24" s="65">
        <f t="shared" si="2"/>
        <v>296.98584615384613</v>
      </c>
      <c r="AB24" s="48">
        <f>+'Ark1'!T203</f>
        <v>13.552907986290984</v>
      </c>
      <c r="AC24" s="48">
        <f>+'Ark1'!V203</f>
        <v>82.573297208708254</v>
      </c>
      <c r="AD24" s="39"/>
      <c r="AE24" s="4"/>
      <c r="AF24" s="51"/>
      <c r="AG24" s="51"/>
      <c r="AH24" s="5"/>
      <c r="AI24" s="5"/>
      <c r="AK24" s="1"/>
      <c r="AL24" s="1"/>
      <c r="AM24" s="10"/>
      <c r="AN24" s="10"/>
      <c r="AO24" s="10"/>
    </row>
    <row r="25" spans="1:41" ht="15.6">
      <c r="A25" s="39"/>
      <c r="B25" s="46">
        <f>+'Ark1'!C204</f>
        <v>2004</v>
      </c>
      <c r="C25" s="46">
        <f>+'Ark1'!H204</f>
        <v>1</v>
      </c>
      <c r="D25" s="47" t="s">
        <v>48</v>
      </c>
      <c r="E25" s="323">
        <f>+'Ark1'!Q204</f>
        <v>3088</v>
      </c>
      <c r="F25" s="46"/>
      <c r="G25" s="300">
        <f>+'Ark1'!R204</f>
        <v>1037723</v>
      </c>
      <c r="H25" s="300"/>
      <c r="I25" s="323">
        <f>+'Ark1'!S204</f>
        <v>1037665</v>
      </c>
      <c r="J25" s="64"/>
      <c r="K25" s="99">
        <f>+'Ark1'!AD204</f>
        <v>75.780167169811875</v>
      </c>
      <c r="L25" s="99"/>
      <c r="M25" s="99">
        <f>+'Ark1'!AE204</f>
        <v>74.81907091273365</v>
      </c>
      <c r="N25" s="235">
        <f>+'Ark1'!U204</f>
        <v>56.548234738571693</v>
      </c>
      <c r="O25" s="96">
        <f t="shared" si="0"/>
        <v>0.26518281285668621</v>
      </c>
      <c r="P25" s="48">
        <f>+'Ark1'!W204</f>
        <v>73.992464620083254</v>
      </c>
      <c r="Q25" s="107">
        <f t="shared" si="1"/>
        <v>-2.2201614227602562</v>
      </c>
      <c r="R25" s="48"/>
      <c r="S25" s="48"/>
      <c r="T25" s="44"/>
      <c r="U25" s="48"/>
      <c r="V25" s="44"/>
      <c r="W25" s="48">
        <f>+'Ark1'!AA204</f>
        <v>7.7399205910009119</v>
      </c>
      <c r="X25" s="48">
        <f>+'Ark1'!AB204</f>
        <v>2.3968350886847754</v>
      </c>
      <c r="Y25" s="65">
        <f>+'Ark1'!AC204</f>
        <v>-17.556780951270127</v>
      </c>
      <c r="Z25" s="65"/>
      <c r="AA25" s="65">
        <f t="shared" si="2"/>
        <v>336.05019430051811</v>
      </c>
      <c r="AB25" s="48">
        <f>+'Ark1'!T204</f>
        <v>13.70387858802397</v>
      </c>
      <c r="AC25" s="48">
        <f>+'Ark1'!V204</f>
        <v>80.167821578783006</v>
      </c>
      <c r="AD25" s="39"/>
      <c r="AE25" s="4"/>
      <c r="AF25" s="51"/>
      <c r="AG25" s="51"/>
      <c r="AH25" s="5"/>
      <c r="AI25" s="5"/>
      <c r="AK25" s="1"/>
      <c r="AL25" s="1"/>
      <c r="AM25" s="10"/>
      <c r="AN25" s="10"/>
      <c r="AO25" s="10"/>
    </row>
    <row r="26" spans="1:41" ht="15.6">
      <c r="A26" s="39"/>
      <c r="B26" s="46">
        <f>+'Ark1'!C205</f>
        <v>2005</v>
      </c>
      <c r="C26" s="46">
        <f>+'Ark1'!H205</f>
        <v>1</v>
      </c>
      <c r="D26" s="47" t="s">
        <v>48</v>
      </c>
      <c r="E26" s="323">
        <f>+'Ark1'!Q205</f>
        <v>2706</v>
      </c>
      <c r="F26" s="46"/>
      <c r="G26" s="300">
        <f>+'Ark1'!R205</f>
        <v>998116</v>
      </c>
      <c r="H26" s="300"/>
      <c r="I26" s="323">
        <f>+'Ark1'!S205</f>
        <v>998035</v>
      </c>
      <c r="J26" s="64"/>
      <c r="K26" s="99">
        <f>+'Ark1'!AD205</f>
        <v>73.099130821984019</v>
      </c>
      <c r="L26" s="99"/>
      <c r="M26" s="99">
        <f>+'Ark1'!AE205</f>
        <v>71.920784721181818</v>
      </c>
      <c r="N26" s="235">
        <f>+'Ark1'!U205</f>
        <v>56.858545041005563</v>
      </c>
      <c r="O26" s="96">
        <f t="shared" si="0"/>
        <v>0.31031030243386937</v>
      </c>
      <c r="P26" s="48">
        <f>+'Ark1'!W205</f>
        <v>73.583168225562204</v>
      </c>
      <c r="Q26" s="107">
        <f t="shared" si="1"/>
        <v>-0.40929639452104993</v>
      </c>
      <c r="R26" s="48"/>
      <c r="S26" s="48"/>
      <c r="T26" s="44"/>
      <c r="U26" s="48"/>
      <c r="V26" s="44"/>
      <c r="W26" s="48">
        <f>+'Ark1'!AA205</f>
        <v>7.5941083159228659</v>
      </c>
      <c r="X26" s="48">
        <f>+'Ark1'!AB205</f>
        <v>2.332677245378473</v>
      </c>
      <c r="Y26" s="65">
        <f>+'Ark1'!AC205</f>
        <v>-18.53241317216964</v>
      </c>
      <c r="Z26" s="65"/>
      <c r="AA26" s="65">
        <f t="shared" si="2"/>
        <v>368.85291943828531</v>
      </c>
      <c r="AB26" s="48">
        <f>+'Ark1'!T205</f>
        <v>13.88464467055933</v>
      </c>
      <c r="AC26" s="48">
        <f>+'Ark1'!V205</f>
        <v>79.726225196110022</v>
      </c>
      <c r="AD26" s="39"/>
      <c r="AE26" s="4"/>
      <c r="AF26" s="51"/>
      <c r="AG26" s="51"/>
      <c r="AH26" s="5"/>
      <c r="AI26" s="5"/>
      <c r="AK26" s="1"/>
      <c r="AL26" s="1"/>
      <c r="AM26" s="10"/>
      <c r="AN26" s="10"/>
      <c r="AO26" s="10"/>
    </row>
    <row r="27" spans="1:41" ht="15.6">
      <c r="A27" s="39"/>
      <c r="B27" s="46">
        <f>+'Ark1'!C206</f>
        <v>2006</v>
      </c>
      <c r="C27" s="46">
        <f>+'Ark1'!H206</f>
        <v>1</v>
      </c>
      <c r="D27" s="47" t="s">
        <v>48</v>
      </c>
      <c r="E27" s="323">
        <f>+'Ark1'!Q206</f>
        <v>2449</v>
      </c>
      <c r="F27" s="46"/>
      <c r="G27" s="300">
        <f>+'Ark1'!R206</f>
        <v>1007745</v>
      </c>
      <c r="H27" s="300"/>
      <c r="I27" s="323">
        <f>+'Ark1'!S206</f>
        <v>1007672</v>
      </c>
      <c r="J27" s="64"/>
      <c r="K27" s="99">
        <f>+'Ark1'!AD206</f>
        <v>71.978083984252251</v>
      </c>
      <c r="L27" s="99"/>
      <c r="M27" s="99">
        <f>+'Ark1'!AE206</f>
        <v>71.204149465491597</v>
      </c>
      <c r="N27" s="235">
        <f>+'Ark1'!U206</f>
        <v>56.909153970736497</v>
      </c>
      <c r="O27" s="96">
        <f t="shared" si="0"/>
        <v>5.0608929730934449E-2</v>
      </c>
      <c r="P27" s="48">
        <f>+'Ark1'!W206</f>
        <v>73.903122742319823</v>
      </c>
      <c r="Q27" s="107">
        <f t="shared" si="1"/>
        <v>0.31995451675761899</v>
      </c>
      <c r="R27" s="48"/>
      <c r="S27" s="48"/>
      <c r="T27" s="44"/>
      <c r="U27" s="48"/>
      <c r="V27" s="44"/>
      <c r="W27" s="48">
        <f>+'Ark1'!AA206</f>
        <v>7.7542915337692193</v>
      </c>
      <c r="X27" s="48">
        <f>+'Ark1'!AB206</f>
        <v>2.300595312076088</v>
      </c>
      <c r="Y27" s="65">
        <f>+'Ark1'!AC206</f>
        <v>-18.843267910742146</v>
      </c>
      <c r="Z27" s="65"/>
      <c r="AA27" s="65">
        <f t="shared" si="2"/>
        <v>411.49244589628421</v>
      </c>
      <c r="AB27" s="48">
        <f>+'Ark1'!T206</f>
        <v>13.912918446630844</v>
      </c>
      <c r="AC27" s="48">
        <f>+'Ark1'!V206</f>
        <v>80.071733646465631</v>
      </c>
      <c r="AD27" s="39"/>
      <c r="AE27" s="4"/>
      <c r="AF27" s="51"/>
      <c r="AG27" s="51"/>
      <c r="AH27" s="5"/>
      <c r="AI27" s="5"/>
      <c r="AK27" s="1"/>
      <c r="AL27" s="1"/>
      <c r="AM27" s="10"/>
      <c r="AN27" s="10"/>
      <c r="AO27" s="10"/>
    </row>
    <row r="28" spans="1:41" ht="15.6">
      <c r="A28" s="39"/>
      <c r="B28" s="46">
        <f>+'Ark1'!C207</f>
        <v>2007</v>
      </c>
      <c r="C28" s="46">
        <f>+'Ark1'!H207</f>
        <v>1</v>
      </c>
      <c r="D28" s="47" t="s">
        <v>48</v>
      </c>
      <c r="E28" s="323">
        <f>+'Ark1'!Q207</f>
        <v>2278</v>
      </c>
      <c r="F28" s="46"/>
      <c r="G28" s="300">
        <f>+'Ark1'!R207</f>
        <v>991469</v>
      </c>
      <c r="H28" s="300"/>
      <c r="I28" s="323">
        <f>+'Ark1'!S207</f>
        <v>991413</v>
      </c>
      <c r="J28" s="64"/>
      <c r="K28" s="99">
        <f>+'Ark1'!AD207</f>
        <v>71.485046432485461</v>
      </c>
      <c r="L28" s="99"/>
      <c r="M28" s="99">
        <f>+'Ark1'!AE207</f>
        <v>70.698839170892313</v>
      </c>
      <c r="N28" s="235">
        <f>+'Ark1'!U207</f>
        <v>56.735477545684802</v>
      </c>
      <c r="O28" s="96">
        <f t="shared" si="0"/>
        <v>-0.17367642505169556</v>
      </c>
      <c r="P28" s="48">
        <f>+'Ark1'!W207</f>
        <v>76.689862751447748</v>
      </c>
      <c r="Q28" s="107">
        <f t="shared" si="1"/>
        <v>2.7867400091279251</v>
      </c>
      <c r="R28" s="48"/>
      <c r="S28" s="48"/>
      <c r="T28" s="44"/>
      <c r="U28" s="48"/>
      <c r="V28" s="44"/>
      <c r="W28" s="48">
        <f>+'Ark1'!AA207</f>
        <v>8.4038123611045847</v>
      </c>
      <c r="X28" s="48">
        <f>+'Ark1'!AB207</f>
        <v>2.412919347927041</v>
      </c>
      <c r="Y28" s="65">
        <f>+'Ark1'!AC207</f>
        <v>-20.04461974688649</v>
      </c>
      <c r="Z28" s="65"/>
      <c r="AA28" s="65">
        <f t="shared" si="2"/>
        <v>435.23661106233538</v>
      </c>
      <c r="AB28" s="48">
        <f>+'Ark1'!T207</f>
        <v>13.81449344356707</v>
      </c>
      <c r="AC28" s="48">
        <f>+'Ark1'!V207</f>
        <v>83.090470677781383</v>
      </c>
      <c r="AD28" s="39"/>
      <c r="AE28" s="4"/>
      <c r="AF28" s="51"/>
      <c r="AG28" s="51"/>
      <c r="AH28" s="5"/>
      <c r="AI28" s="5"/>
      <c r="AK28" s="1"/>
      <c r="AL28" s="1"/>
      <c r="AM28" s="10"/>
      <c r="AN28" s="10"/>
      <c r="AO28" s="10"/>
    </row>
    <row r="29" spans="1:41" ht="15.6">
      <c r="A29" s="39"/>
      <c r="B29" s="46">
        <f>+'Ark1'!C208</f>
        <v>2008</v>
      </c>
      <c r="C29" s="46">
        <f>+'Ark1'!H208</f>
        <v>1</v>
      </c>
      <c r="D29" s="47" t="s">
        <v>48</v>
      </c>
      <c r="E29" s="323">
        <f>+'Ark1'!Q208</f>
        <v>2152</v>
      </c>
      <c r="F29" s="46"/>
      <c r="G29" s="300">
        <f>+'Ark1'!R208</f>
        <v>1009907</v>
      </c>
      <c r="H29" s="300"/>
      <c r="I29" s="323">
        <f>+'Ark1'!S208</f>
        <v>1009856</v>
      </c>
      <c r="J29" s="64"/>
      <c r="K29" s="99">
        <f>+'Ark1'!AD208</f>
        <v>71.393618660758605</v>
      </c>
      <c r="L29" s="99"/>
      <c r="M29" s="99">
        <f>+'Ark1'!AE208</f>
        <v>70.402049866008724</v>
      </c>
      <c r="N29" s="235">
        <f>+'Ark1'!U208</f>
        <v>56.750651578046757</v>
      </c>
      <c r="O29" s="96">
        <f t="shared" si="0"/>
        <v>1.5174032361954914E-2</v>
      </c>
      <c r="P29" s="48">
        <f>+'Ark1'!W208</f>
        <v>78.177906553016243</v>
      </c>
      <c r="Q29" s="107">
        <f t="shared" si="1"/>
        <v>1.4880438015684945</v>
      </c>
      <c r="R29" s="48"/>
      <c r="S29" s="48"/>
      <c r="T29" s="44"/>
      <c r="U29" s="48"/>
      <c r="V29" s="44"/>
      <c r="W29" s="48">
        <f>+'Ark1'!AA208</f>
        <v>8.3188749190703106</v>
      </c>
      <c r="X29" s="48">
        <f>+'Ark1'!AB208</f>
        <v>2.4831213309466422</v>
      </c>
      <c r="Y29" s="65">
        <f>+'Ark1'!AC208</f>
        <v>-20.084274991124705</v>
      </c>
      <c r="Z29" s="65"/>
      <c r="AA29" s="65">
        <f t="shared" si="2"/>
        <v>469.28763940520446</v>
      </c>
      <c r="AB29" s="48">
        <f>+'Ark1'!T208</f>
        <v>13.82482248365443</v>
      </c>
      <c r="AC29" s="48">
        <f>+'Ark1'!V208</f>
        <v>84.702164631159334</v>
      </c>
      <c r="AD29" s="39"/>
      <c r="AE29" s="4"/>
      <c r="AF29" s="51"/>
      <c r="AG29" s="51"/>
      <c r="AH29" s="5"/>
      <c r="AI29" s="5"/>
      <c r="AK29" s="12"/>
      <c r="AL29" s="12"/>
      <c r="AM29" s="10"/>
      <c r="AN29" s="10"/>
      <c r="AO29" s="10"/>
    </row>
    <row r="30" spans="1:41" ht="16.5" customHeight="1">
      <c r="A30" s="39"/>
      <c r="B30" s="46">
        <f>+'Ark1'!C209</f>
        <v>2009</v>
      </c>
      <c r="C30" s="46">
        <f>+'Ark1'!H209</f>
        <v>1</v>
      </c>
      <c r="D30" s="47" t="s">
        <v>48</v>
      </c>
      <c r="E30" s="323">
        <f>+'Ark1'!Q209</f>
        <v>2050</v>
      </c>
      <c r="F30" s="46"/>
      <c r="G30" s="300">
        <f>+'Ark1'!R209</f>
        <v>1003286</v>
      </c>
      <c r="H30" s="300"/>
      <c r="I30" s="323">
        <f>+'Ark1'!S209</f>
        <v>1003196</v>
      </c>
      <c r="J30" s="64"/>
      <c r="K30" s="99">
        <f>+'Ark1'!AD209</f>
        <v>70.201637477967637</v>
      </c>
      <c r="L30" s="99"/>
      <c r="M30" s="99">
        <f>+'Ark1'!AE209</f>
        <v>69.010683665170518</v>
      </c>
      <c r="N30" s="235">
        <f>+'Ark1'!U209</f>
        <v>59.389966666533745</v>
      </c>
      <c r="O30" s="96">
        <f t="shared" si="0"/>
        <v>2.6393150884869883</v>
      </c>
      <c r="P30" s="48">
        <f>+'Ark1'!W209</f>
        <v>77.604081455667441</v>
      </c>
      <c r="Q30" s="107">
        <f t="shared" si="1"/>
        <v>-0.57382509734880216</v>
      </c>
      <c r="R30" s="48"/>
      <c r="S30" s="48"/>
      <c r="T30" s="44"/>
      <c r="U30" s="48"/>
      <c r="V30" s="44"/>
      <c r="W30" s="48">
        <f>+'Ark1'!AA209</f>
        <v>8.2162145057593623</v>
      </c>
      <c r="X30" s="48">
        <f>+'Ark1'!AB209</f>
        <v>3.3853317864275878</v>
      </c>
      <c r="Y30" s="65">
        <f>+'Ark1'!AC209</f>
        <v>-27.659755614121739</v>
      </c>
      <c r="Z30" s="65"/>
      <c r="AA30" s="65">
        <f t="shared" si="2"/>
        <v>489.40780487804881</v>
      </c>
      <c r="AB30" s="48">
        <f>+'Ark1'!T209</f>
        <v>15.241078815013863</v>
      </c>
      <c r="AC30" s="48">
        <f>+'Ark1'!V209</f>
        <v>84.083619456442278</v>
      </c>
      <c r="AD30" s="39"/>
      <c r="AE30" s="4"/>
      <c r="AF30" s="51"/>
      <c r="AG30" s="51"/>
      <c r="AH30" s="5"/>
      <c r="AI30" s="5"/>
      <c r="AK30" s="12"/>
      <c r="AL30" s="12"/>
      <c r="AM30" s="10"/>
      <c r="AN30" s="10"/>
      <c r="AO30" s="10"/>
    </row>
    <row r="31" spans="1:41" ht="16.5" customHeight="1">
      <c r="A31" s="39"/>
      <c r="B31" s="46">
        <f>+'Ark1'!C210</f>
        <v>2010</v>
      </c>
      <c r="C31" s="46">
        <f>+'Ark1'!H210</f>
        <v>1</v>
      </c>
      <c r="D31" s="47" t="s">
        <v>48</v>
      </c>
      <c r="E31" s="323">
        <f>+'Ark1'!Q210</f>
        <v>1881</v>
      </c>
      <c r="F31" s="46"/>
      <c r="G31" s="300">
        <f>+'Ark1'!R210</f>
        <v>1004071</v>
      </c>
      <c r="H31" s="300"/>
      <c r="I31" s="323">
        <f>+'Ark1'!S210</f>
        <v>1003987</v>
      </c>
      <c r="J31" s="64"/>
      <c r="K31" s="99">
        <f>+'Ark1'!AD210</f>
        <v>67.794400335437004</v>
      </c>
      <c r="L31" s="99"/>
      <c r="M31" s="99">
        <f>+'Ark1'!AE210</f>
        <v>66.701823280032613</v>
      </c>
      <c r="N31" s="235">
        <f>+'Ark1'!U210</f>
        <v>60.92835564603925</v>
      </c>
      <c r="O31" s="96">
        <f t="shared" si="0"/>
        <v>1.5383889795055055</v>
      </c>
      <c r="P31" s="48">
        <f>+'Ark1'!W210</f>
        <v>78.38908041637778</v>
      </c>
      <c r="Q31" s="107">
        <f t="shared" si="1"/>
        <v>0.78499896071033959</v>
      </c>
      <c r="R31" s="48"/>
      <c r="S31" s="48"/>
      <c r="T31" s="44"/>
      <c r="U31" s="48"/>
      <c r="V31" s="44"/>
      <c r="W31" s="48">
        <f>+'Ark1'!AA210</f>
        <v>8.5269995409902783</v>
      </c>
      <c r="X31" s="48">
        <f>+'Ark1'!AB210</f>
        <v>3.05770973295866</v>
      </c>
      <c r="Y31" s="65">
        <f>+'Ark1'!AC210</f>
        <v>-38.250805237272942</v>
      </c>
      <c r="Z31" s="65"/>
      <c r="AA31" s="65">
        <f t="shared" si="2"/>
        <v>533.79638490164803</v>
      </c>
      <c r="AB31" s="48">
        <f>+'Ark1'!T210</f>
        <v>16.008112972090618</v>
      </c>
      <c r="AC31" s="48">
        <f>+'Ark1'!V210</f>
        <v>84.933474225263097</v>
      </c>
      <c r="AD31" s="39"/>
      <c r="AE31" s="4"/>
      <c r="AF31" s="50"/>
      <c r="AG31" s="50"/>
      <c r="AH31" s="5"/>
      <c r="AI31" s="5"/>
      <c r="AK31" s="12"/>
      <c r="AL31" s="12"/>
      <c r="AM31" s="10"/>
      <c r="AN31" s="10"/>
      <c r="AO31" s="10"/>
    </row>
    <row r="32" spans="1:41" ht="15.6">
      <c r="A32" s="39"/>
      <c r="B32" s="46">
        <f>+'Ark1'!C211</f>
        <v>2011</v>
      </c>
      <c r="C32" s="46">
        <f>+'Ark1'!H211</f>
        <v>1</v>
      </c>
      <c r="D32" s="47" t="s">
        <v>48</v>
      </c>
      <c r="E32" s="323">
        <f>+'Ark1'!Q211</f>
        <v>1815</v>
      </c>
      <c r="F32" s="46"/>
      <c r="G32" s="300">
        <f>+'Ark1'!R211</f>
        <v>990253.5</v>
      </c>
      <c r="H32" s="300"/>
      <c r="I32" s="323">
        <f>+'Ark1'!S211</f>
        <v>990144.5</v>
      </c>
      <c r="J32" s="64"/>
      <c r="K32" s="99">
        <f>+'Ark1'!AD211</f>
        <v>66.19215476175755</v>
      </c>
      <c r="L32" s="99"/>
      <c r="M32" s="99">
        <f>+'Ark1'!AE211</f>
        <v>65.313009653509454</v>
      </c>
      <c r="N32" s="235">
        <f>+'Ark1'!U211</f>
        <v>60.986560042498837</v>
      </c>
      <c r="O32" s="96">
        <f t="shared" si="0"/>
        <v>5.820439645958686E-2</v>
      </c>
      <c r="P32" s="48">
        <f>+'Ark1'!W211</f>
        <v>79.104741459452498</v>
      </c>
      <c r="Q32" s="107">
        <f t="shared" si="1"/>
        <v>0.7156610430747179</v>
      </c>
      <c r="R32" s="48"/>
      <c r="S32" s="48"/>
      <c r="T32" s="44"/>
      <c r="U32" s="48"/>
      <c r="V32" s="44"/>
      <c r="W32" s="48">
        <f>+'Ark1'!AA211</f>
        <v>8.657441434185019</v>
      </c>
      <c r="X32" s="48">
        <f>+'Ark1'!AB211</f>
        <v>3.1513144042515</v>
      </c>
      <c r="Y32" s="65">
        <f>+'Ark1'!AC211</f>
        <v>-38.983849765133755</v>
      </c>
      <c r="Z32" s="65"/>
      <c r="AA32" s="65">
        <f t="shared" si="2"/>
        <v>545.59421487603311</v>
      </c>
      <c r="AB32" s="48">
        <f>+'Ark1'!T211</f>
        <v>16.000806864100955</v>
      </c>
      <c r="AC32" s="48">
        <f>+'Ark1'!V211</f>
        <v>85.711930004163264</v>
      </c>
      <c r="AD32" s="39"/>
      <c r="AK32" s="12"/>
      <c r="AL32" s="12"/>
      <c r="AM32" s="10"/>
      <c r="AN32" s="10"/>
      <c r="AO32" s="10"/>
    </row>
    <row r="33" spans="1:41" ht="17.25" customHeight="1">
      <c r="A33" s="39"/>
      <c r="B33" s="46">
        <f>+'Ark1'!C212</f>
        <v>2012</v>
      </c>
      <c r="C33" s="46">
        <f>+'Ark1'!H212</f>
        <v>1</v>
      </c>
      <c r="D33" s="47" t="s">
        <v>48</v>
      </c>
      <c r="E33" s="323">
        <f>+'Ark1'!Q212</f>
        <v>1745</v>
      </c>
      <c r="F33" s="46"/>
      <c r="G33" s="300">
        <f>+'Ark1'!R212</f>
        <v>1003182.5</v>
      </c>
      <c r="H33" s="300"/>
      <c r="I33" s="323">
        <f>+'Ark1'!S212</f>
        <v>1003093.5</v>
      </c>
      <c r="J33" s="64"/>
      <c r="K33" s="99">
        <f>+'Ark1'!AD212</f>
        <v>66.228579067852124</v>
      </c>
      <c r="L33" s="99"/>
      <c r="M33" s="99">
        <f>+'Ark1'!AE212</f>
        <v>65.227763976392779</v>
      </c>
      <c r="N33" s="235">
        <f>+'Ark1'!U212</f>
        <v>61.109179752435821</v>
      </c>
      <c r="O33" s="96">
        <f t="shared" si="0"/>
        <v>0.12261970993698412</v>
      </c>
      <c r="P33" s="48">
        <f>+'Ark1'!W212</f>
        <v>78.430077056624938</v>
      </c>
      <c r="Q33" s="107">
        <f t="shared" si="1"/>
        <v>-0.67466440282755968</v>
      </c>
      <c r="R33" s="48"/>
      <c r="S33" s="48"/>
      <c r="T33" s="44"/>
      <c r="U33" s="48"/>
      <c r="V33" s="44"/>
      <c r="W33" s="48">
        <f>+'Ark1'!AA212</f>
        <v>8.7659629736097688</v>
      </c>
      <c r="X33" s="48">
        <f>+'Ark1'!AB212</f>
        <v>3.1027189206422099</v>
      </c>
      <c r="Y33" s="65">
        <f>+'Ark1'!AC212</f>
        <v>-39.016991744052881</v>
      </c>
      <c r="Z33" s="65"/>
      <c r="AA33" s="65">
        <f t="shared" si="2"/>
        <v>574.88968481375355</v>
      </c>
      <c r="AB33" s="48">
        <f>+'Ark1'!T212</f>
        <v>16.053103996531036</v>
      </c>
      <c r="AC33" s="48">
        <f>+'Ark1'!V212</f>
        <v>84.978612270742985</v>
      </c>
      <c r="AD33" s="39"/>
      <c r="AE33" s="2"/>
      <c r="AF33" s="50"/>
      <c r="AG33" s="50"/>
      <c r="AI33" s="5"/>
      <c r="AK33" s="12"/>
      <c r="AL33" s="12"/>
      <c r="AM33" s="10"/>
      <c r="AN33" s="10"/>
      <c r="AO33" s="10"/>
    </row>
    <row r="34" spans="1:41" ht="17.25" customHeight="1">
      <c r="A34" s="39"/>
      <c r="B34" s="46">
        <f>+'Ark1'!C213</f>
        <v>2013</v>
      </c>
      <c r="C34" s="46">
        <f>+'Ark1'!H213</f>
        <v>1</v>
      </c>
      <c r="D34" s="47" t="s">
        <v>48</v>
      </c>
      <c r="E34" s="323">
        <f>+'Ark1'!Q213</f>
        <v>1642</v>
      </c>
      <c r="F34" s="46"/>
      <c r="G34" s="300">
        <f>+'Ark1'!R213</f>
        <v>999784</v>
      </c>
      <c r="H34" s="300"/>
      <c r="I34" s="323">
        <f>+'Ark1'!S213</f>
        <v>999699</v>
      </c>
      <c r="J34" s="64"/>
      <c r="K34" s="99">
        <f>+'Ark1'!AD213</f>
        <v>65.822811478291527</v>
      </c>
      <c r="L34" s="99"/>
      <c r="M34" s="99">
        <f>+'Ark1'!AE213</f>
        <v>64.638401344472015</v>
      </c>
      <c r="N34" s="235">
        <f>+'Ark1'!U213</f>
        <v>61.294999794938278</v>
      </c>
      <c r="O34" s="96">
        <f t="shared" si="0"/>
        <v>0.18582004250245632</v>
      </c>
      <c r="P34" s="48">
        <f>+'Ark1'!W213</f>
        <v>75.305457872818849</v>
      </c>
      <c r="Q34" s="107">
        <f t="shared" si="1"/>
        <v>-3.1246191838060895</v>
      </c>
      <c r="R34" s="104">
        <f>+'Ark1'!X213</f>
        <v>0</v>
      </c>
      <c r="S34" s="104">
        <f>+'Ark1'!Y213</f>
        <v>0</v>
      </c>
      <c r="T34" s="44"/>
      <c r="U34" s="104"/>
      <c r="V34" s="44"/>
      <c r="W34" s="48">
        <f>+'Ark1'!AA213</f>
        <v>8.7258294255286888</v>
      </c>
      <c r="X34" s="48">
        <f>+'Ark1'!AB213</f>
        <v>2.9772151958469557</v>
      </c>
      <c r="Y34" s="65">
        <f>+'Ark1'!AC213</f>
        <v>-36.727870986406494</v>
      </c>
      <c r="Z34" s="65"/>
      <c r="AA34" s="65">
        <f t="shared" si="2"/>
        <v>608.88185140073085</v>
      </c>
      <c r="AB34" s="48">
        <f>+'Ark1'!T213</f>
        <v>16.147257807686461</v>
      </c>
      <c r="AC34" s="48">
        <f>+'Ark1'!V213</f>
        <v>81.592234484682265</v>
      </c>
      <c r="AD34" s="39"/>
      <c r="AE34" s="2"/>
      <c r="AF34" s="50"/>
      <c r="AG34" s="50"/>
      <c r="AI34" s="5"/>
      <c r="AK34" s="12"/>
      <c r="AL34" s="12"/>
      <c r="AM34" s="10"/>
      <c r="AN34" s="10"/>
      <c r="AO34" s="10"/>
    </row>
    <row r="35" spans="1:41" ht="15.6">
      <c r="A35" s="39"/>
      <c r="B35" s="46">
        <f>+'Ark1'!C214</f>
        <v>2014</v>
      </c>
      <c r="C35" s="46">
        <f>+'Ark1'!H214</f>
        <v>1</v>
      </c>
      <c r="D35" s="47" t="s">
        <v>48</v>
      </c>
      <c r="E35" s="323">
        <f>+'Ark1'!Q214</f>
        <v>1687</v>
      </c>
      <c r="F35" s="46"/>
      <c r="G35" s="300">
        <f>+'Ark1'!R214</f>
        <v>1057980</v>
      </c>
      <c r="H35" s="300"/>
      <c r="I35" s="323">
        <f>+'Ark1'!S214</f>
        <v>1057922</v>
      </c>
      <c r="J35" s="64"/>
      <c r="K35" s="99">
        <f>+'Ark1'!AD214</f>
        <v>70.397821751741162</v>
      </c>
      <c r="L35" s="99"/>
      <c r="M35" s="99">
        <f>+'Ark1'!AE214</f>
        <v>69.814070053076023</v>
      </c>
      <c r="N35" s="235">
        <f>+'Ark1'!U214</f>
        <v>60.612336259194905</v>
      </c>
      <c r="O35" s="96">
        <f t="shared" si="0"/>
        <v>-0.68266353574337302</v>
      </c>
      <c r="P35" s="48">
        <f>+'Ark1'!W214</f>
        <v>77.827216751329701</v>
      </c>
      <c r="Q35" s="107">
        <f t="shared" si="1"/>
        <v>2.5217588785108518</v>
      </c>
      <c r="R35" s="104">
        <f>+'Ark1'!X214</f>
        <v>0</v>
      </c>
      <c r="S35" s="104">
        <f>+'Ark1'!Y214</f>
        <v>0</v>
      </c>
      <c r="T35" s="44"/>
      <c r="U35" s="104"/>
      <c r="V35" s="44"/>
      <c r="W35" s="48">
        <f>+'Ark1'!AA214</f>
        <v>9.2305440506414005</v>
      </c>
      <c r="X35" s="48">
        <f>+'Ark1'!AB214</f>
        <v>2.7781159587224376</v>
      </c>
      <c r="Y35" s="65">
        <f>+'Ark1'!AC214</f>
        <v>-31.929108536609942</v>
      </c>
      <c r="Z35" s="65"/>
      <c r="AA35" s="65">
        <f t="shared" si="2"/>
        <v>627.13692946058086</v>
      </c>
      <c r="AB35" s="48">
        <f>+'Ark1'!T214</f>
        <v>15.884429762377357</v>
      </c>
      <c r="AC35" s="48">
        <f>+'Ark1'!V214</f>
        <v>84.322418070614106</v>
      </c>
      <c r="AD35" s="39"/>
      <c r="AE35" s="2"/>
      <c r="AF35" s="50"/>
      <c r="AG35" s="50"/>
      <c r="AK35" s="12"/>
      <c r="AL35" s="12"/>
      <c r="AM35" s="10"/>
      <c r="AN35" s="10"/>
      <c r="AO35" s="10"/>
    </row>
    <row r="36" spans="1:41" ht="15.6">
      <c r="A36" s="39"/>
      <c r="B36" s="46">
        <f>+'Ark1'!C215</f>
        <v>2015</v>
      </c>
      <c r="C36" s="46">
        <f>+'Ark1'!H215</f>
        <v>1</v>
      </c>
      <c r="D36" s="47" t="s">
        <v>48</v>
      </c>
      <c r="E36" s="323">
        <f>+'Ark1'!Q215</f>
        <v>1684</v>
      </c>
      <c r="F36" s="46"/>
      <c r="G36" s="300">
        <f>+'Ark1'!R215</f>
        <v>1060006</v>
      </c>
      <c r="H36" s="300"/>
      <c r="I36" s="323">
        <f>+'Ark1'!S215</f>
        <v>1054215</v>
      </c>
      <c r="J36" s="64"/>
      <c r="K36" s="99">
        <f>+'Ark1'!AD215</f>
        <v>69.692395287768818</v>
      </c>
      <c r="L36" s="99"/>
      <c r="M36" s="99">
        <f>+'Ark1'!AE215</f>
        <v>69.276755113139004</v>
      </c>
      <c r="N36" s="235">
        <f>+'Ark1'!U215</f>
        <v>60.218506661354674</v>
      </c>
      <c r="O36" s="96">
        <f t="shared" si="0"/>
        <v>-0.39382959784023086</v>
      </c>
      <c r="P36" s="48">
        <f>+'Ark1'!W215</f>
        <v>81.056017757286611</v>
      </c>
      <c r="Q36" s="107">
        <f t="shared" si="1"/>
        <v>3.2288010059569103</v>
      </c>
      <c r="R36" s="104">
        <f>+'Ark1'!X215</f>
        <v>2.812153893468528</v>
      </c>
      <c r="S36" s="104">
        <f>+'Ark1'!Y215</f>
        <v>5.6243077869370559</v>
      </c>
      <c r="T36" s="44"/>
      <c r="U36" s="104"/>
      <c r="V36" s="44"/>
      <c r="W36" s="48">
        <f>+'Ark1'!AA215</f>
        <v>9.5369181189661631</v>
      </c>
      <c r="X36" s="48">
        <f>+'Ark1'!AB215</f>
        <v>2.7883499389255704</v>
      </c>
      <c r="Y36" s="65">
        <f>+'Ark1'!AC215</f>
        <v>-27.009653426020591</v>
      </c>
      <c r="Z36" s="65"/>
      <c r="AA36" s="65">
        <f t="shared" si="2"/>
        <v>629.45724465558192</v>
      </c>
      <c r="AB36" s="48">
        <f>+'Ark1'!T215</f>
        <v>15.626416265568304</v>
      </c>
      <c r="AC36" s="48">
        <f>+'Ark1'!V215</f>
        <v>87.98706816344226</v>
      </c>
      <c r="AD36" s="39"/>
      <c r="AE36" s="2"/>
      <c r="AF36" s="50"/>
      <c r="AG36" s="50"/>
      <c r="AK36" s="12"/>
      <c r="AL36" s="12"/>
      <c r="AM36" s="10"/>
      <c r="AN36" s="10"/>
      <c r="AO36" s="10"/>
    </row>
    <row r="37" spans="1:41" ht="15.6">
      <c r="A37" s="39"/>
      <c r="B37" s="46">
        <f>+'Ark1'!C216</f>
        <v>2016</v>
      </c>
      <c r="C37" s="46">
        <f>+'Ark1'!H216</f>
        <v>1</v>
      </c>
      <c r="D37" s="47" t="s">
        <v>48</v>
      </c>
      <c r="E37" s="323">
        <f>+'Ark1'!Q216</f>
        <v>1834</v>
      </c>
      <c r="F37" s="46"/>
      <c r="G37" s="300">
        <f>+'Ark1'!R216</f>
        <v>1101400.5</v>
      </c>
      <c r="H37" s="300"/>
      <c r="I37" s="323">
        <f>+'Ark1'!S216</f>
        <v>1093172.5</v>
      </c>
      <c r="J37" s="64"/>
      <c r="K37" s="99">
        <f>+'Ark1'!AD216</f>
        <v>69.646364956524806</v>
      </c>
      <c r="L37" s="99"/>
      <c r="M37" s="99">
        <f>+'Ark1'!AE216</f>
        <v>69.186577689311349</v>
      </c>
      <c r="N37" s="235">
        <f>+'Ark1'!U216</f>
        <v>59.840940016328624</v>
      </c>
      <c r="O37" s="96">
        <f t="shared" si="0"/>
        <v>-0.3775666450260502</v>
      </c>
      <c r="P37" s="48">
        <f>+'Ark1'!W216</f>
        <v>80.921420361380186</v>
      </c>
      <c r="Q37" s="107">
        <f t="shared" si="1"/>
        <v>-0.13459739590642528</v>
      </c>
      <c r="R37" s="104">
        <f>+'Ark1'!X216</f>
        <v>3.1905741825975191</v>
      </c>
      <c r="S37" s="104">
        <f>+'Ark1'!Y216</f>
        <v>6.3811483651950383</v>
      </c>
      <c r="T37" s="44"/>
      <c r="U37" s="260">
        <f>+'Ark1'!Z216</f>
        <v>81.65807987194485</v>
      </c>
      <c r="V37" s="44"/>
      <c r="W37" s="48">
        <f>+'Ark1'!AA216</f>
        <v>10.131797479669315</v>
      </c>
      <c r="X37" s="48">
        <f>+'Ark1'!AB216</f>
        <v>2.771438880246186</v>
      </c>
      <c r="Y37" s="65">
        <f>+'Ark1'!AC216</f>
        <v>-27.195900057506154</v>
      </c>
      <c r="Z37" s="65"/>
      <c r="AA37" s="65">
        <f t="shared" si="2"/>
        <v>600.54552889858235</v>
      </c>
      <c r="AB37" s="48">
        <f>+'Ark1'!T216</f>
        <v>15.417208817319402</v>
      </c>
      <c r="AC37" s="48">
        <f>+'Ark1'!V216</f>
        <v>87.902769857966604</v>
      </c>
      <c r="AD37" s="39"/>
      <c r="AE37" s="13"/>
      <c r="AF37" s="12"/>
      <c r="AG37" s="12"/>
      <c r="AK37" s="12"/>
      <c r="AL37" s="12"/>
      <c r="AM37" s="10"/>
      <c r="AN37" s="10"/>
      <c r="AO37" s="10"/>
    </row>
    <row r="38" spans="1:41" ht="15.6">
      <c r="A38" s="39"/>
      <c r="B38" s="46">
        <f>+'Ark1'!C217</f>
        <v>2017</v>
      </c>
      <c r="C38" s="46">
        <f>+'Ark1'!H217</f>
        <v>1</v>
      </c>
      <c r="D38" s="47" t="s">
        <v>48</v>
      </c>
      <c r="E38" s="323">
        <f>+'Ark1'!Q217</f>
        <v>1877</v>
      </c>
      <c r="F38" s="46"/>
      <c r="G38" s="300">
        <f>+'Ark1'!R217</f>
        <v>1088239</v>
      </c>
      <c r="H38" s="300"/>
      <c r="I38" s="323">
        <f>+'Ark1'!S217</f>
        <v>1083258</v>
      </c>
      <c r="J38" s="64"/>
      <c r="K38" s="99">
        <f>+'Ark1'!AD217</f>
        <v>68.880463575111023</v>
      </c>
      <c r="L38" s="99"/>
      <c r="M38" s="99">
        <f>+'Ark1'!AE217</f>
        <v>68.403062081050635</v>
      </c>
      <c r="N38" s="235">
        <f>+'Ark1'!U217</f>
        <v>59.753624713595499</v>
      </c>
      <c r="O38" s="96">
        <f t="shared" ref="O38:O43" si="3">+N38-N37</f>
        <v>-8.7315302733124156E-2</v>
      </c>
      <c r="P38" s="48">
        <f>+'Ark1'!W217</f>
        <v>80.625795378384581</v>
      </c>
      <c r="Q38" s="107">
        <f t="shared" ref="Q38:Q43" si="4">+P38-P37</f>
        <v>-0.29562498299560502</v>
      </c>
      <c r="R38" s="104">
        <f>+'Ark1'!X217</f>
        <v>2.4888834162348523</v>
      </c>
      <c r="S38" s="104">
        <f>+'Ark1'!Y217</f>
        <v>4.9777668324697046</v>
      </c>
      <c r="T38" s="44"/>
      <c r="U38" s="260">
        <f>+'Ark1'!Z217</f>
        <v>81.683894806196079</v>
      </c>
      <c r="V38" s="44"/>
      <c r="W38" s="48">
        <f>+'Ark1'!AA217</f>
        <v>9.7414868526778751</v>
      </c>
      <c r="X38" s="48">
        <f>+'Ark1'!AB217</f>
        <v>2.7230977850063045</v>
      </c>
      <c r="Y38" s="65">
        <f>+'Ark1'!AC217</f>
        <v>-27.085102291080421</v>
      </c>
      <c r="Z38" s="65"/>
      <c r="AA38" s="65">
        <f t="shared" ref="AA38:AA43" si="5">+G38/E38</f>
        <v>579.77570591369204</v>
      </c>
      <c r="AB38" s="48">
        <f>+'Ark1'!T217</f>
        <v>15.424913093539191</v>
      </c>
      <c r="AC38" s="48">
        <f>+'Ark1'!V217</f>
        <v>87.502368387048762</v>
      </c>
      <c r="AD38" s="39"/>
      <c r="AE38" s="13"/>
      <c r="AF38" s="12"/>
      <c r="AG38" s="12"/>
      <c r="AK38" s="12"/>
      <c r="AL38" s="12"/>
      <c r="AM38" s="10"/>
      <c r="AN38" s="10"/>
      <c r="AO38" s="10"/>
    </row>
    <row r="39" spans="1:41" ht="15.75" customHeight="1">
      <c r="A39" s="39"/>
      <c r="B39" s="46">
        <f>+'Ark1'!C218</f>
        <v>2018</v>
      </c>
      <c r="C39" s="46">
        <f>+'Ark1'!H218</f>
        <v>1</v>
      </c>
      <c r="D39" s="47" t="s">
        <v>48</v>
      </c>
      <c r="E39" s="323">
        <f>+'Ark1'!Q218</f>
        <v>1757</v>
      </c>
      <c r="F39" s="46"/>
      <c r="G39" s="300">
        <f>+'Ark1'!R218</f>
        <v>1106994</v>
      </c>
      <c r="H39" s="300"/>
      <c r="I39" s="323">
        <f>+'Ark1'!S218</f>
        <v>1077865</v>
      </c>
      <c r="J39" s="64"/>
      <c r="K39" s="99">
        <f>+'Ark1'!AD218</f>
        <v>67.77822745810677</v>
      </c>
      <c r="L39" s="99"/>
      <c r="M39" s="99">
        <f>+'Ark1'!AE218</f>
        <v>66.955736740955317</v>
      </c>
      <c r="N39" s="235">
        <f>+'Ark1'!U218</f>
        <v>59.9337904097452</v>
      </c>
      <c r="O39" s="96">
        <f t="shared" si="3"/>
        <v>0.18016569614970024</v>
      </c>
      <c r="P39" s="48">
        <f>+'Ark1'!W218</f>
        <v>78.676814489752218</v>
      </c>
      <c r="Q39" s="107">
        <f t="shared" si="4"/>
        <v>-1.948980888632363</v>
      </c>
      <c r="R39" s="104">
        <f>+'Ark1'!X218</f>
        <v>1.7489706357938704</v>
      </c>
      <c r="S39" s="104">
        <f>+'Ark1'!Y218</f>
        <v>3.4979412715877407</v>
      </c>
      <c r="T39" s="44"/>
      <c r="U39" s="260">
        <f>+'Ark1'!Z218</f>
        <v>80.995560951549862</v>
      </c>
      <c r="V39" s="44"/>
      <c r="W39" s="48">
        <f>+'Ark1'!AA218</f>
        <v>9.5957908927920936</v>
      </c>
      <c r="X39" s="48">
        <f>+'Ark1'!AB218</f>
        <v>2.6372979305233506</v>
      </c>
      <c r="Y39" s="65">
        <f>+'Ark1'!AC218</f>
        <v>-25.178838286381367</v>
      </c>
      <c r="Z39" s="65"/>
      <c r="AA39" s="65">
        <f t="shared" si="5"/>
        <v>630.04780876494021</v>
      </c>
      <c r="AB39" s="48">
        <f>+'Ark1'!T218</f>
        <v>15.194605390815124</v>
      </c>
      <c r="AC39" s="48">
        <f>+'Ark1'!V218</f>
        <v>85.986346830986619</v>
      </c>
      <c r="AD39" s="39"/>
      <c r="AE39" s="2"/>
      <c r="AF39" s="5"/>
      <c r="AG39" s="5"/>
      <c r="AK39" s="49"/>
      <c r="AL39" s="49"/>
      <c r="AM39" s="10"/>
      <c r="AN39" s="10"/>
      <c r="AO39" s="10"/>
    </row>
    <row r="40" spans="1:41" ht="15.75" customHeight="1">
      <c r="A40" s="39"/>
      <c r="B40" s="46">
        <f>+'Ark1'!C219</f>
        <v>2019</v>
      </c>
      <c r="C40" s="46">
        <f>+'Ark1'!H219</f>
        <v>1</v>
      </c>
      <c r="D40" s="47" t="s">
        <v>48</v>
      </c>
      <c r="E40" s="323">
        <f>+'Ark1'!Q219</f>
        <v>1585</v>
      </c>
      <c r="F40" s="46"/>
      <c r="G40" s="300">
        <f>+'Ark1'!R219</f>
        <v>1031910</v>
      </c>
      <c r="H40" s="300"/>
      <c r="I40" s="323">
        <f>+'Ark1'!S219</f>
        <v>1018967</v>
      </c>
      <c r="J40" s="64"/>
      <c r="K40" s="99">
        <f>+'Ark1'!AD219</f>
        <v>66.149179409400404</v>
      </c>
      <c r="L40" s="99"/>
      <c r="M40" s="99">
        <f>+'Ark1'!AE219</f>
        <v>65.569164025455606</v>
      </c>
      <c r="N40" s="235">
        <f>+'Ark1'!U219</f>
        <v>60.614407532334226</v>
      </c>
      <c r="O40" s="96">
        <f t="shared" si="3"/>
        <v>0.68061712258902674</v>
      </c>
      <c r="P40" s="48">
        <f>+'Ark1'!W219</f>
        <v>78.976972365152349</v>
      </c>
      <c r="Q40" s="107">
        <f t="shared" si="4"/>
        <v>0.3001578754001315</v>
      </c>
      <c r="R40" s="104">
        <f>+'Ark1'!X219</f>
        <v>1.5414134953629677</v>
      </c>
      <c r="S40" s="104">
        <f>+'Ark1'!Y219</f>
        <v>3.0828269907259354</v>
      </c>
      <c r="T40" s="44"/>
      <c r="U40" s="260">
        <f>+'Ark1'!Z219</f>
        <v>89.654524134856757</v>
      </c>
      <c r="V40" s="44"/>
      <c r="W40" s="48">
        <f>+'Ark1'!AA219</f>
        <v>9.4552203676423368</v>
      </c>
      <c r="X40" s="48">
        <f>+'Ark1'!AB219</f>
        <v>2.7010969260535966</v>
      </c>
      <c r="Y40" s="65">
        <f>+'Ark1'!AC219</f>
        <v>-28.17988763249264</v>
      </c>
      <c r="Z40" s="65"/>
      <c r="AA40" s="65">
        <f t="shared" si="5"/>
        <v>651.04731861198741</v>
      </c>
      <c r="AB40" s="48">
        <f>+'Ark1'!T219</f>
        <v>15.759137909313797</v>
      </c>
      <c r="AC40" s="48">
        <f>+'Ark1'!V219</f>
        <v>85.966742191965764</v>
      </c>
      <c r="AD40" s="39"/>
      <c r="AE40" s="2"/>
      <c r="AF40" s="5"/>
      <c r="AG40" s="5"/>
      <c r="AK40" s="49"/>
      <c r="AL40" s="49"/>
      <c r="AM40" s="10"/>
      <c r="AN40" s="10"/>
      <c r="AO40" s="10"/>
    </row>
    <row r="41" spans="1:41" ht="15.75" customHeight="1">
      <c r="A41" s="39"/>
      <c r="B41" s="46">
        <f>+'Ark1'!C220</f>
        <v>2020</v>
      </c>
      <c r="C41" s="46">
        <f>+'Ark1'!H220</f>
        <v>1</v>
      </c>
      <c r="D41" s="47" t="s">
        <v>48</v>
      </c>
      <c r="E41" s="323">
        <f>+'Ark1'!Q220</f>
        <v>1521</v>
      </c>
      <c r="F41" s="46"/>
      <c r="G41" s="300">
        <f>+'Ark1'!R220</f>
        <v>977296</v>
      </c>
      <c r="H41" s="300"/>
      <c r="I41" s="323">
        <f>+'Ark1'!S220</f>
        <v>977296</v>
      </c>
      <c r="J41" s="64"/>
      <c r="K41" s="99">
        <f>+'Ark1'!AD220</f>
        <v>64.738723300251479</v>
      </c>
      <c r="L41" s="99"/>
      <c r="M41" s="99">
        <f>+'Ark1'!AE220</f>
        <v>64.618245472406855</v>
      </c>
      <c r="N41" s="235">
        <f>+'Ark1'!U220</f>
        <v>60.500312085591275</v>
      </c>
      <c r="O41" s="96">
        <f t="shared" si="3"/>
        <v>-0.11409544674295091</v>
      </c>
      <c r="P41" s="48">
        <f>+'Ark1'!W220</f>
        <v>81.399017963851151</v>
      </c>
      <c r="Q41" s="107">
        <f t="shared" si="4"/>
        <v>2.4220455986988014</v>
      </c>
      <c r="R41" s="104">
        <f>+'Ark1'!X220</f>
        <v>1.7697811103289076</v>
      </c>
      <c r="S41" s="104">
        <f>+'Ark1'!Y220</f>
        <v>3.5395622206578152</v>
      </c>
      <c r="T41" s="44"/>
      <c r="U41" s="260">
        <f>+'Ark1'!Z220</f>
        <v>63.573267464514352</v>
      </c>
      <c r="V41" s="44"/>
      <c r="W41" s="48">
        <f>+'Ark1'!AA220</f>
        <v>9.9962113528206977</v>
      </c>
      <c r="X41" s="48">
        <f>+'Ark1'!AB220</f>
        <v>4.1889196798846964</v>
      </c>
      <c r="Y41" s="65">
        <f>+'Ark1'!AC220</f>
        <v>1.576853147638769</v>
      </c>
      <c r="Z41" s="65"/>
      <c r="AA41" s="65">
        <f t="shared" si="5"/>
        <v>642.53517422748189</v>
      </c>
      <c r="AB41" s="48">
        <f>+'Ark1'!T220</f>
        <v>15.993500433850137</v>
      </c>
      <c r="AC41" s="48">
        <f>+'Ark1'!V220</f>
        <v>88.189618595726657</v>
      </c>
      <c r="AD41" s="39"/>
      <c r="AE41" s="2"/>
      <c r="AF41" s="5"/>
      <c r="AG41" s="5"/>
      <c r="AK41" s="49"/>
      <c r="AL41" s="49"/>
      <c r="AM41" s="10"/>
      <c r="AN41" s="10"/>
      <c r="AO41" s="10"/>
    </row>
    <row r="42" spans="1:41" ht="15.75" customHeight="1">
      <c r="A42" s="39"/>
      <c r="B42" s="46">
        <f>+'Ark1'!C221</f>
        <v>2021</v>
      </c>
      <c r="C42" s="46">
        <f>+'Ark1'!H221</f>
        <v>1</v>
      </c>
      <c r="D42" s="47" t="s">
        <v>48</v>
      </c>
      <c r="E42" s="323">
        <f>+'Ark1'!Q221</f>
        <v>1481</v>
      </c>
      <c r="F42" s="46"/>
      <c r="G42" s="300">
        <f>+'Ark1'!R221</f>
        <v>969146</v>
      </c>
      <c r="H42" s="300"/>
      <c r="I42" s="323">
        <f>+'Ark1'!S221</f>
        <v>966641</v>
      </c>
      <c r="J42" s="64"/>
      <c r="K42" s="99">
        <f>+'Ark1'!AD221</f>
        <v>64.459524163635109</v>
      </c>
      <c r="L42" s="99"/>
      <c r="M42" s="99">
        <f>+'Ark1'!AE221</f>
        <v>64.460561197890797</v>
      </c>
      <c r="N42" s="235">
        <f>+'Ark1'!U221</f>
        <v>60.534399016801487</v>
      </c>
      <c r="O42" s="96">
        <f t="shared" si="3"/>
        <v>3.4086931210211446E-2</v>
      </c>
      <c r="P42" s="48">
        <f>+'Ark1'!W221</f>
        <v>84.195733183263101</v>
      </c>
      <c r="Q42" s="107">
        <f t="shared" si="4"/>
        <v>2.7967152194119507</v>
      </c>
      <c r="R42" s="104">
        <f>+'Ark1'!X221</f>
        <v>2.2162811382392329</v>
      </c>
      <c r="S42" s="104">
        <f>+'Ark1'!Y221</f>
        <v>4.4325622764784658</v>
      </c>
      <c r="T42" s="44"/>
      <c r="U42" s="260">
        <f>+'Ark1'!Z221</f>
        <v>85.555839883773942</v>
      </c>
      <c r="V42" s="44"/>
      <c r="W42" s="48">
        <f>+'Ark1'!AA221</f>
        <v>9.7983183647559216</v>
      </c>
      <c r="X42" s="48">
        <f>+'Ark1'!AB221</f>
        <v>2.5820203689950545</v>
      </c>
      <c r="Y42" s="65">
        <f>+'Ark1'!AC221</f>
        <v>-31.74829345820028</v>
      </c>
      <c r="Z42" s="65"/>
      <c r="AA42" s="65">
        <f t="shared" si="5"/>
        <v>654.38622552329502</v>
      </c>
      <c r="AB42" s="48">
        <f>+'Ark1'!T221</f>
        <v>15.97196397653191</v>
      </c>
      <c r="AC42" s="48">
        <f>+'Ark1'!V221</f>
        <v>91.302134065817995</v>
      </c>
      <c r="AD42" s="39"/>
      <c r="AE42" s="2"/>
      <c r="AF42" s="5"/>
      <c r="AG42" s="5"/>
      <c r="AK42" s="49"/>
      <c r="AL42" s="49"/>
      <c r="AM42" s="10"/>
      <c r="AN42" s="10"/>
      <c r="AO42" s="10"/>
    </row>
    <row r="43" spans="1:41" ht="15.75" customHeight="1">
      <c r="A43" s="39"/>
      <c r="B43" s="46">
        <f>+'Ark1'!C222</f>
        <v>2022</v>
      </c>
      <c r="C43" s="46">
        <f>+'Ark1'!H222</f>
        <v>1</v>
      </c>
      <c r="D43" s="47" t="s">
        <v>48</v>
      </c>
      <c r="E43" s="323">
        <f>+'Ark1'!Q222</f>
        <v>1433</v>
      </c>
      <c r="F43" s="46"/>
      <c r="G43" s="300">
        <f>+'Ark1'!R222</f>
        <v>960649</v>
      </c>
      <c r="H43" s="300"/>
      <c r="I43" s="323">
        <f>+'Ark1'!S222</f>
        <v>956576</v>
      </c>
      <c r="J43" s="64"/>
      <c r="K43" s="99">
        <f>+'Ark1'!AD222</f>
        <v>65.120666385119677</v>
      </c>
      <c r="L43" s="99"/>
      <c r="M43" s="99">
        <f>+'Ark1'!AE222</f>
        <v>65.022186924086384</v>
      </c>
      <c r="N43" s="235">
        <f>+'Ark1'!U222</f>
        <v>60.549724224734888</v>
      </c>
      <c r="O43" s="96">
        <f t="shared" si="3"/>
        <v>1.5325207933400975E-2</v>
      </c>
      <c r="P43" s="48">
        <f>+'Ark1'!W222</f>
        <v>84.917981352240304</v>
      </c>
      <c r="Q43" s="107">
        <f t="shared" si="4"/>
        <v>0.72224816897720245</v>
      </c>
      <c r="R43" s="104">
        <f>+'Ark1'!X222</f>
        <v>2.6572660774122498</v>
      </c>
      <c r="S43" s="104">
        <f>+'Ark1'!Y222</f>
        <v>5.3145321548244997</v>
      </c>
      <c r="T43" s="44"/>
      <c r="U43" s="260">
        <f>+'Ark1'!Z222</f>
        <v>0</v>
      </c>
      <c r="V43" s="44"/>
      <c r="W43" s="48">
        <f>+'Ark1'!AA222</f>
        <v>9.9126128264725768</v>
      </c>
      <c r="X43" s="48">
        <f>+'Ark1'!AB222</f>
        <v>2.5121657430104296</v>
      </c>
      <c r="Y43" s="65">
        <f>+'Ark1'!AC222</f>
        <v>-33.562874078219323</v>
      </c>
      <c r="Z43" s="65"/>
      <c r="AA43" s="65">
        <f t="shared" si="5"/>
        <v>670.37613398464759</v>
      </c>
      <c r="AB43" s="48">
        <f>+'Ark1'!T222</f>
        <v>4.1918026251003244</v>
      </c>
      <c r="AC43" s="48">
        <f>+'Ark1'!V222</f>
        <v>92.26456038726198</v>
      </c>
      <c r="AD43" s="39"/>
      <c r="AE43" s="2"/>
      <c r="AF43" s="5"/>
      <c r="AG43" s="5"/>
      <c r="AK43" s="49"/>
      <c r="AL43" s="49"/>
      <c r="AM43" s="10"/>
      <c r="AN43" s="10"/>
      <c r="AO43" s="10"/>
    </row>
    <row r="44" spans="1:41" s="372" customFormat="1" ht="15.75" customHeight="1">
      <c r="A44" s="39"/>
      <c r="B44" s="46">
        <f>+'Ark1'!C223</f>
        <v>2023</v>
      </c>
      <c r="C44" s="46">
        <f>+'Ark1'!H223</f>
        <v>1</v>
      </c>
      <c r="D44" s="47" t="s">
        <v>48</v>
      </c>
      <c r="E44" s="323">
        <f>+'Ark1'!Q223</f>
        <v>1337</v>
      </c>
      <c r="F44" s="46"/>
      <c r="G44" s="300">
        <f>+'Ark1'!R223</f>
        <v>968380</v>
      </c>
      <c r="H44" s="300"/>
      <c r="I44" s="323">
        <f>+'Ark1'!S223</f>
        <v>964452</v>
      </c>
      <c r="J44" s="64"/>
      <c r="K44" s="99">
        <f>+'Ark1'!AD223</f>
        <v>65.315499126882898</v>
      </c>
      <c r="L44" s="99"/>
      <c r="M44" s="99">
        <f>+'Ark1'!AE223</f>
        <v>65.139740702003664</v>
      </c>
      <c r="N44" s="235">
        <f>+'Ark1'!U223</f>
        <v>60.517204588719821</v>
      </c>
      <c r="O44" s="96">
        <f t="shared" ref="O44:O45" si="6">+N44-N43</f>
        <v>-3.2519636015067022E-2</v>
      </c>
      <c r="P44" s="48">
        <f>+'Ark1'!W223</f>
        <v>83.592918672984666</v>
      </c>
      <c r="Q44" s="107">
        <f t="shared" ref="Q44:Q45" si="7">+P44-P43</f>
        <v>-1.3250626792556375</v>
      </c>
      <c r="R44" s="104">
        <f>+'Ark1'!X223</f>
        <v>2.666928271959355</v>
      </c>
      <c r="S44" s="104">
        <f>+'Ark1'!Y223</f>
        <v>5.33385654391871</v>
      </c>
      <c r="T44" s="44"/>
      <c r="U44" s="260">
        <f>+'Ark1'!Z223</f>
        <v>0</v>
      </c>
      <c r="V44" s="44"/>
      <c r="W44" s="48">
        <f>+'Ark1'!AA223</f>
        <v>9.7520156550332633</v>
      </c>
      <c r="X44" s="48">
        <f>+'Ark1'!AB223</f>
        <v>2.5573061731066442</v>
      </c>
      <c r="Y44" s="65">
        <f>+'Ark1'!AC223</f>
        <v>-30.074685162102195</v>
      </c>
      <c r="Z44" s="65"/>
      <c r="AA44" s="65">
        <f t="shared" ref="AA44:AA45" si="8">+G44/E44</f>
        <v>724.29319371727752</v>
      </c>
      <c r="AB44" s="48">
        <f>+'Ark1'!T223</f>
        <v>4.268237675292756</v>
      </c>
      <c r="AC44" s="48">
        <f>+'Ark1'!V223</f>
        <v>90.819558688515286</v>
      </c>
      <c r="AD44" s="39"/>
      <c r="AE44" s="2"/>
      <c r="AF44" s="5"/>
      <c r="AG44" s="5"/>
      <c r="AK44" s="49"/>
      <c r="AL44" s="49"/>
      <c r="AM44" s="373"/>
      <c r="AN44" s="373"/>
      <c r="AO44" s="373"/>
    </row>
    <row r="45" spans="1:41" s="2" customFormat="1" ht="15.75" customHeight="1">
      <c r="A45" s="44"/>
      <c r="B45" s="94">
        <f>+'Ark1'!C224</f>
        <v>2024</v>
      </c>
      <c r="C45" s="94">
        <f>+'Ark1'!H224</f>
        <v>1</v>
      </c>
      <c r="D45" s="94" t="s">
        <v>48</v>
      </c>
      <c r="E45" s="303">
        <f>+'Ark1'!Q224</f>
        <v>1319</v>
      </c>
      <c r="F45" s="94"/>
      <c r="G45" s="303">
        <f>+'Ark1'!R224</f>
        <v>953660</v>
      </c>
      <c r="H45" s="303"/>
      <c r="I45" s="303">
        <f>+'Ark1'!S224</f>
        <v>949869</v>
      </c>
      <c r="J45" s="95"/>
      <c r="K45" s="107">
        <f>+'Ark1'!AD224</f>
        <v>64.438924716070318</v>
      </c>
      <c r="L45" s="107"/>
      <c r="M45" s="107">
        <f>+'Ark1'!AE224</f>
        <v>64.13396410885278</v>
      </c>
      <c r="N45" s="96">
        <f>+'Ark1'!U224</f>
        <v>60.505119126953296</v>
      </c>
      <c r="O45" s="96">
        <f t="shared" si="6"/>
        <v>-1.2085461766524475E-2</v>
      </c>
      <c r="P45" s="96">
        <f>+'Ark1'!W224</f>
        <v>81.612780393923344</v>
      </c>
      <c r="Q45" s="107">
        <f t="shared" si="7"/>
        <v>-1.9801382790613218</v>
      </c>
      <c r="R45" s="107">
        <f>+'Ark1'!X224</f>
        <v>2.9989723800935346</v>
      </c>
      <c r="S45" s="107">
        <f>+'Ark1'!Y224</f>
        <v>5.9979447601870692</v>
      </c>
      <c r="T45" s="94"/>
      <c r="U45" s="107">
        <f>+'Ark1'!Z224</f>
        <v>0</v>
      </c>
      <c r="V45" s="94"/>
      <c r="W45" s="96">
        <f>+'Ark1'!AA224</f>
        <v>9.041378012931812</v>
      </c>
      <c r="X45" s="96">
        <f>+'Ark1'!AB224</f>
        <v>2.5178309021302803</v>
      </c>
      <c r="Y45" s="95">
        <f>+'Ark1'!AC224</f>
        <v>-28.145154419119379</v>
      </c>
      <c r="Z45" s="95"/>
      <c r="AA45" s="95">
        <f t="shared" si="8"/>
        <v>723.01743745261558</v>
      </c>
      <c r="AB45" s="96">
        <f>+'Ark1'!T224</f>
        <v>4.288894364867982</v>
      </c>
      <c r="AC45" s="96">
        <f>+'Ark1'!V224</f>
        <v>88.699456814080449</v>
      </c>
      <c r="AD45" s="44"/>
      <c r="AF45" s="5"/>
      <c r="AG45" s="5"/>
      <c r="AK45" s="49"/>
      <c r="AL45" s="49"/>
      <c r="AM45" s="18"/>
      <c r="AN45" s="18"/>
      <c r="AO45" s="18"/>
    </row>
    <row r="46" spans="1:41" ht="15.75" customHeight="1">
      <c r="A46" s="39"/>
      <c r="B46" s="39"/>
      <c r="C46" s="39"/>
      <c r="D46" s="39"/>
      <c r="E46" s="301"/>
      <c r="F46" s="39"/>
      <c r="G46" s="301"/>
      <c r="H46" s="301"/>
      <c r="I46" s="301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44"/>
      <c r="U46" s="39"/>
      <c r="V46" s="44"/>
      <c r="W46" s="39"/>
      <c r="X46" s="39"/>
      <c r="Y46" s="39"/>
      <c r="Z46" s="39"/>
      <c r="AA46" s="39"/>
      <c r="AB46" s="39"/>
      <c r="AC46" s="39"/>
      <c r="AD46" s="39"/>
      <c r="AE46" s="2"/>
      <c r="AF46" s="5"/>
      <c r="AG46" s="5"/>
      <c r="AK46" s="49"/>
      <c r="AL46" s="49"/>
      <c r="AM46" s="10"/>
      <c r="AN46" s="10"/>
      <c r="AO46" s="10"/>
    </row>
    <row r="47" spans="1:41" ht="15.6">
      <c r="A47" s="39"/>
      <c r="B47">
        <f>+'Ark1'!C225</f>
        <v>1996</v>
      </c>
      <c r="C47">
        <f>+'Ark1'!H225</f>
        <v>2</v>
      </c>
      <c r="D47" s="3" t="s">
        <v>7</v>
      </c>
      <c r="E47" s="295">
        <f>+'Ark1'!Q225</f>
        <v>2150</v>
      </c>
      <c r="G47" s="295">
        <f>+'Ark1'!R225</f>
        <v>284704.25</v>
      </c>
      <c r="H47" s="371"/>
      <c r="I47" s="295">
        <f>+'Ark1'!S225</f>
        <v>283315.25</v>
      </c>
      <c r="J47" s="64"/>
      <c r="K47" s="100">
        <f>+'Ark1'!AD225</f>
        <v>23.646846635835686</v>
      </c>
      <c r="L47" s="104"/>
      <c r="M47" s="100">
        <f>+'Ark1'!AE225</f>
        <v>23.529180226798125</v>
      </c>
      <c r="N47" s="1">
        <f>+'Ark1'!U225</f>
        <v>54.297543107898335</v>
      </c>
      <c r="O47" s="96" t="e">
        <f>+N47-#REF!</f>
        <v>#REF!</v>
      </c>
      <c r="P47" s="1">
        <f>+'Ark1'!W225</f>
        <v>72.287597239821892</v>
      </c>
      <c r="Q47" s="104"/>
      <c r="R47" s="1"/>
      <c r="S47" s="1"/>
      <c r="T47" s="44"/>
      <c r="U47" s="1"/>
      <c r="V47" s="44"/>
      <c r="W47" s="1">
        <f>+'Ark1'!AA225</f>
        <v>7.3078623820258546</v>
      </c>
      <c r="X47" s="1">
        <f>+'Ark1'!AB225</f>
        <v>3.1631574859667753</v>
      </c>
      <c r="Y47" s="10">
        <f>+'Ark1'!AC225</f>
        <v>-4.0207001047563242</v>
      </c>
      <c r="AA47" s="10">
        <f t="shared" ref="AA47:AA58" si="9">+G47/E47</f>
        <v>132.42058139534885</v>
      </c>
      <c r="AB47" s="1">
        <f>+'Ark1'!T225</f>
        <v>12.38077408398364</v>
      </c>
      <c r="AC47" s="1">
        <f>+'Ark1'!V225</f>
        <v>78.691323887437491</v>
      </c>
      <c r="AD47" s="39"/>
      <c r="AE47" s="4"/>
      <c r="AF47" s="15"/>
      <c r="AG47" s="15"/>
      <c r="AH47" s="12"/>
      <c r="AI47" s="18"/>
      <c r="AM47"/>
    </row>
    <row r="48" spans="1:41" ht="15.6">
      <c r="A48" s="39"/>
      <c r="B48">
        <f>+'Ark1'!C226</f>
        <v>1997</v>
      </c>
      <c r="C48">
        <f>+'Ark1'!H226</f>
        <v>2</v>
      </c>
      <c r="D48" s="3" t="str">
        <f t="shared" ref="D48:D75" si="10">+D47</f>
        <v>KLF</v>
      </c>
      <c r="E48" s="295">
        <f>+'Ark1'!Q226</f>
        <v>2153</v>
      </c>
      <c r="G48" s="295">
        <f>+'Ark1'!R226</f>
        <v>300970.75</v>
      </c>
      <c r="H48" s="371"/>
      <c r="I48" s="295">
        <f>+'Ark1'!S226</f>
        <v>299375.25</v>
      </c>
      <c r="J48" s="64"/>
      <c r="K48" s="100">
        <f>+'Ark1'!AD226</f>
        <v>23.741958207726039</v>
      </c>
      <c r="L48" s="104"/>
      <c r="M48" s="100">
        <f>+'Ark1'!AE226</f>
        <v>23.686996858616322</v>
      </c>
      <c r="N48" s="1">
        <f>+'Ark1'!U226</f>
        <v>54.47110941869775</v>
      </c>
      <c r="O48" s="96">
        <f t="shared" ref="O48:O60" si="11">+N48-N47</f>
        <v>0.17356631079941565</v>
      </c>
      <c r="P48" s="1">
        <f>+'Ark1'!W226</f>
        <v>70.19419728684943</v>
      </c>
      <c r="Q48" s="104"/>
      <c r="R48" s="1"/>
      <c r="S48" s="1"/>
      <c r="T48" s="44"/>
      <c r="U48" s="1"/>
      <c r="V48" s="44"/>
      <c r="W48" s="1">
        <f>+'Ark1'!AA226</f>
        <v>6.7974337755461516</v>
      </c>
      <c r="X48" s="1">
        <f>+'Ark1'!AB226</f>
        <v>3.0688725670622423</v>
      </c>
      <c r="Y48" s="10">
        <f>+'Ark1'!AC226</f>
        <v>-4.0312595991931284</v>
      </c>
      <c r="AA48" s="10">
        <f t="shared" si="9"/>
        <v>139.79133766836972</v>
      </c>
      <c r="AB48" s="1">
        <f>+'Ark1'!T226</f>
        <v>12.483598489221956</v>
      </c>
      <c r="AC48" s="1">
        <f>+'Ark1'!V226</f>
        <v>76.451528307701651</v>
      </c>
      <c r="AD48" s="39"/>
      <c r="AE48" s="4"/>
      <c r="AF48" s="15"/>
      <c r="AG48" s="15"/>
      <c r="AH48" s="12"/>
      <c r="AI48" s="18"/>
      <c r="AM48"/>
    </row>
    <row r="49" spans="1:43" ht="15.6">
      <c r="A49" s="39"/>
      <c r="B49">
        <f>+'Ark1'!C227</f>
        <v>1998</v>
      </c>
      <c r="C49">
        <f>+'Ark1'!H227</f>
        <v>2</v>
      </c>
      <c r="D49" s="3" t="str">
        <f t="shared" si="10"/>
        <v>KLF</v>
      </c>
      <c r="E49" s="295">
        <f>+'Ark1'!Q227</f>
        <v>1925</v>
      </c>
      <c r="G49" s="295">
        <f>+'Ark1'!R227</f>
        <v>286404</v>
      </c>
      <c r="H49" s="371"/>
      <c r="I49" s="295">
        <f>+'Ark1'!S227</f>
        <v>262078.5</v>
      </c>
      <c r="J49" s="64"/>
      <c r="K49" s="100">
        <f>+'Ark1'!AD227</f>
        <v>23.308006033629304</v>
      </c>
      <c r="L49" s="104"/>
      <c r="M49" s="100">
        <f>+'Ark1'!AE227</f>
        <v>21.789228109630088</v>
      </c>
      <c r="N49" s="1">
        <f>+'Ark1'!U227</f>
        <v>54.634706776786338</v>
      </c>
      <c r="O49" s="96">
        <f t="shared" si="11"/>
        <v>0.16359735808858744</v>
      </c>
      <c r="P49" s="1">
        <f>+'Ark1'!W227</f>
        <v>71.442946687347586</v>
      </c>
      <c r="Q49" s="104"/>
      <c r="R49" s="1"/>
      <c r="S49" s="1"/>
      <c r="T49" s="44"/>
      <c r="U49" s="1"/>
      <c r="V49" s="44"/>
      <c r="W49" s="1">
        <f>+'Ark1'!AA227</f>
        <v>6.8598544655936173</v>
      </c>
      <c r="X49" s="1">
        <f>+'Ark1'!AB227</f>
        <v>3.0747656464632498</v>
      </c>
      <c r="Y49" s="10">
        <f>+'Ark1'!AC227</f>
        <v>-4.5517665027601364</v>
      </c>
      <c r="AA49" s="10">
        <f t="shared" si="9"/>
        <v>148.78129870129871</v>
      </c>
      <c r="AB49" s="1">
        <f>+'Ark1'!T227</f>
        <v>12.585969469700144</v>
      </c>
      <c r="AC49" s="1">
        <f>+'Ark1'!V227</f>
        <v>84.610574312658883</v>
      </c>
      <c r="AD49" s="39"/>
      <c r="AE49" s="4"/>
      <c r="AF49" s="15"/>
      <c r="AG49" s="15"/>
      <c r="AH49" s="5"/>
      <c r="AI49" s="18"/>
      <c r="AM49"/>
    </row>
    <row r="50" spans="1:43" ht="15.6">
      <c r="A50" s="39"/>
      <c r="B50">
        <f>+'Ark1'!C228</f>
        <v>1999</v>
      </c>
      <c r="C50">
        <f>+'Ark1'!H228</f>
        <v>2</v>
      </c>
      <c r="D50" s="3" t="str">
        <f t="shared" si="10"/>
        <v>KLF</v>
      </c>
      <c r="E50" s="295">
        <f>+'Ark1'!Q228</f>
        <v>1776</v>
      </c>
      <c r="G50" s="295">
        <f>+'Ark1'!R228</f>
        <v>285802</v>
      </c>
      <c r="H50" s="371"/>
      <c r="I50" s="295">
        <f>+'Ark1'!S228</f>
        <v>284303.5</v>
      </c>
      <c r="J50" s="64"/>
      <c r="K50" s="100">
        <f>+'Ark1'!AD228</f>
        <v>22.01488305060364</v>
      </c>
      <c r="L50" s="104"/>
      <c r="M50" s="100">
        <f>+'Ark1'!AE228</f>
        <v>22.036503860538197</v>
      </c>
      <c r="N50" s="1">
        <f>+'Ark1'!U228</f>
        <v>54.845300884442153</v>
      </c>
      <c r="O50" s="96">
        <f t="shared" si="11"/>
        <v>0.21059410765581532</v>
      </c>
      <c r="P50" s="1">
        <f>+'Ark1'!W228</f>
        <v>69.600481711974467</v>
      </c>
      <c r="Q50" s="104"/>
      <c r="R50" s="1"/>
      <c r="S50" s="1"/>
      <c r="T50" s="44"/>
      <c r="U50" s="1"/>
      <c r="V50" s="44"/>
      <c r="W50" s="1">
        <f>+'Ark1'!AA228</f>
        <v>6.8115397217056444</v>
      </c>
      <c r="X50" s="1">
        <f>+'Ark1'!AB228</f>
        <v>3.006497027926736</v>
      </c>
      <c r="Y50" s="10">
        <f>+'Ark1'!AC228</f>
        <v>-3.2468370506115742</v>
      </c>
      <c r="AA50" s="10">
        <f t="shared" si="9"/>
        <v>160.92454954954954</v>
      </c>
      <c r="AB50" s="1">
        <f>+'Ark1'!T228</f>
        <v>12.701730568715403</v>
      </c>
      <c r="AC50" s="1">
        <f>+'Ark1'!V228</f>
        <v>75.798933182321306</v>
      </c>
      <c r="AD50" s="39"/>
      <c r="AE50" s="4"/>
      <c r="AF50" s="15"/>
      <c r="AG50" s="15"/>
      <c r="AH50" s="5"/>
      <c r="AI50" s="18"/>
      <c r="AM50"/>
    </row>
    <row r="51" spans="1:43" ht="15.6">
      <c r="A51" s="39"/>
      <c r="B51">
        <f>+'Ark1'!C229</f>
        <v>2000</v>
      </c>
      <c r="C51">
        <f>+'Ark1'!H229</f>
        <v>2</v>
      </c>
      <c r="D51" s="3" t="str">
        <f t="shared" si="10"/>
        <v>KLF</v>
      </c>
      <c r="E51" s="295">
        <f>+'Ark1'!Q229</f>
        <v>1939</v>
      </c>
      <c r="G51" s="295">
        <f>+'Ark1'!R229</f>
        <v>285552</v>
      </c>
      <c r="H51" s="371"/>
      <c r="I51" s="295">
        <f>+'Ark1'!S229</f>
        <v>283994.5</v>
      </c>
      <c r="J51" s="64"/>
      <c r="K51" s="100">
        <f>+'Ark1'!AD229</f>
        <v>22.959194749372255</v>
      </c>
      <c r="L51" s="104"/>
      <c r="M51" s="100">
        <f>+'Ark1'!AE229</f>
        <v>23.146282443185846</v>
      </c>
      <c r="N51" s="1">
        <f>+'Ark1'!U229</f>
        <v>55.164684527341201</v>
      </c>
      <c r="O51" s="96">
        <f t="shared" si="11"/>
        <v>0.31938364289904797</v>
      </c>
      <c r="P51" s="1">
        <f>+'Ark1'!W229</f>
        <v>69.053659281782814</v>
      </c>
      <c r="Q51" s="104"/>
      <c r="R51" s="1"/>
      <c r="S51" s="1"/>
      <c r="T51" s="44"/>
      <c r="U51" s="1"/>
      <c r="V51" s="44"/>
      <c r="W51" s="1">
        <f>+'Ark1'!AA229</f>
        <v>7.1928740861437488</v>
      </c>
      <c r="X51" s="1">
        <f>+'Ark1'!AB229</f>
        <v>2.7738955041279501</v>
      </c>
      <c r="Y51" s="10">
        <f>+'Ark1'!AC229</f>
        <v>-5.2535058584844592</v>
      </c>
      <c r="AA51" s="10">
        <f t="shared" si="9"/>
        <v>147.26766374419805</v>
      </c>
      <c r="AB51" s="1">
        <f>+'Ark1'!T229</f>
        <v>12.891424329018882</v>
      </c>
      <c r="AC51" s="1">
        <f>+'Ark1'!V229</f>
        <v>75.196965434189764</v>
      </c>
      <c r="AD51" s="39"/>
      <c r="AE51" s="4"/>
      <c r="AF51" s="15"/>
      <c r="AG51" s="15"/>
      <c r="AH51" s="5"/>
      <c r="AI51" s="18"/>
      <c r="AM51"/>
    </row>
    <row r="52" spans="1:43" ht="15.6">
      <c r="A52" s="39"/>
      <c r="B52">
        <f>+'Ark1'!C230</f>
        <v>2001</v>
      </c>
      <c r="C52">
        <f>+'Ark1'!H230</f>
        <v>2</v>
      </c>
      <c r="D52" s="3" t="str">
        <f t="shared" si="10"/>
        <v>KLF</v>
      </c>
      <c r="E52" s="295">
        <f>+'Ark1'!Q230</f>
        <v>1374</v>
      </c>
      <c r="G52" s="295">
        <f>+'Ark1'!R230</f>
        <v>274238.5</v>
      </c>
      <c r="H52" s="371"/>
      <c r="I52" s="295">
        <f>+'Ark1'!S230</f>
        <v>273364</v>
      </c>
      <c r="J52" s="64"/>
      <c r="K52" s="100">
        <f>+'Ark1'!AD230</f>
        <v>22.354550953843681</v>
      </c>
      <c r="L52" s="104"/>
      <c r="M52" s="100">
        <f>+'Ark1'!AE230</f>
        <v>22.784173722045839</v>
      </c>
      <c r="N52" s="1">
        <f>+'Ark1'!U230</f>
        <v>55.570111646010446</v>
      </c>
      <c r="O52" s="96">
        <f t="shared" si="11"/>
        <v>0.40542711866924463</v>
      </c>
      <c r="P52" s="1">
        <f>+'Ark1'!W230</f>
        <v>75.346606629256243</v>
      </c>
      <c r="Q52" s="104"/>
      <c r="R52" s="1"/>
      <c r="S52" s="1"/>
      <c r="T52" s="44"/>
      <c r="U52" s="1"/>
      <c r="V52" s="44"/>
      <c r="W52" s="1">
        <f>+'Ark1'!AA230</f>
        <v>7.8092134139333504</v>
      </c>
      <c r="X52" s="1">
        <f>+'Ark1'!AB230</f>
        <v>2.8648806272337102</v>
      </c>
      <c r="Y52" s="10">
        <f>+'Ark1'!AC230</f>
        <v>-9.5388546010753501</v>
      </c>
      <c r="AA52" s="10">
        <f t="shared" si="9"/>
        <v>199.59133915574964</v>
      </c>
      <c r="AB52" s="1">
        <f>+'Ark1'!T230</f>
        <v>13.12595058680674</v>
      </c>
      <c r="AC52" s="1">
        <f>+'Ark1'!V230</f>
        <v>81.856245518795959</v>
      </c>
      <c r="AD52" s="39"/>
      <c r="AE52" s="4"/>
      <c r="AF52" s="15"/>
      <c r="AG52" s="15"/>
      <c r="AH52" s="5"/>
      <c r="AI52" s="18"/>
      <c r="AM52"/>
    </row>
    <row r="53" spans="1:43" ht="15.6">
      <c r="A53" s="39"/>
      <c r="B53">
        <f>+'Ark1'!C231</f>
        <v>2002</v>
      </c>
      <c r="C53">
        <f>+'Ark1'!H231</f>
        <v>2</v>
      </c>
      <c r="D53" s="3" t="str">
        <f t="shared" si="10"/>
        <v>KLF</v>
      </c>
      <c r="E53" s="295">
        <f>+'Ark1'!Q231</f>
        <v>1313</v>
      </c>
      <c r="G53" s="295">
        <f>+'Ark1'!R231</f>
        <v>291119</v>
      </c>
      <c r="H53" s="371"/>
      <c r="I53" s="295">
        <f>+'Ark1'!S231</f>
        <v>290361</v>
      </c>
      <c r="J53" s="64"/>
      <c r="K53" s="100">
        <f>+'Ark1'!AD231</f>
        <v>23.555966245394913</v>
      </c>
      <c r="L53" s="104"/>
      <c r="M53" s="100">
        <f>+'Ark1'!AE231</f>
        <v>24.215610600340941</v>
      </c>
      <c r="N53" s="1">
        <f>+'Ark1'!U231</f>
        <v>56.178526041720488</v>
      </c>
      <c r="O53" s="96">
        <f t="shared" si="11"/>
        <v>0.6084143957100423</v>
      </c>
      <c r="P53" s="1">
        <f>+'Ark1'!W231</f>
        <v>78.005324406515228</v>
      </c>
      <c r="Q53" s="104"/>
      <c r="R53" s="1"/>
      <c r="S53" s="1"/>
      <c r="T53" s="44"/>
      <c r="U53" s="1"/>
      <c r="V53" s="44"/>
      <c r="W53" s="1">
        <f>+'Ark1'!AA231</f>
        <v>8.4001403123397456</v>
      </c>
      <c r="X53" s="1">
        <f>+'Ark1'!AB231</f>
        <v>2.757770359541353</v>
      </c>
      <c r="Y53" s="10">
        <f>+'Ark1'!AC231</f>
        <v>-16.255341845220279</v>
      </c>
      <c r="AA53" s="10">
        <f t="shared" si="9"/>
        <v>221.72048743335873</v>
      </c>
      <c r="AB53" s="1">
        <f>+'Ark1'!T231</f>
        <v>13.489432156609496</v>
      </c>
      <c r="AC53" s="1">
        <f>+'Ark1'!V231</f>
        <v>84.711287946810259</v>
      </c>
      <c r="AD53" s="39"/>
      <c r="AE53" s="4"/>
      <c r="AF53" s="15"/>
      <c r="AG53" s="15"/>
      <c r="AH53" s="5"/>
      <c r="AI53" s="18"/>
      <c r="AM53"/>
    </row>
    <row r="54" spans="1:43" ht="15.6">
      <c r="A54" s="39"/>
      <c r="B54">
        <f>+'Ark1'!C232</f>
        <v>2003</v>
      </c>
      <c r="C54">
        <f>+'Ark1'!H232</f>
        <v>2</v>
      </c>
      <c r="D54" s="3" t="str">
        <f t="shared" si="10"/>
        <v>KLF</v>
      </c>
      <c r="E54" s="295">
        <f>+'Ark1'!Q232</f>
        <v>1286</v>
      </c>
      <c r="G54" s="295">
        <f>+'Ark1'!R232</f>
        <v>302107</v>
      </c>
      <c r="H54" s="371"/>
      <c r="I54" s="295">
        <f>+'Ark1'!S232</f>
        <v>301423</v>
      </c>
      <c r="J54" s="64"/>
      <c r="K54" s="100">
        <f>+'Ark1'!AD232</f>
        <v>23.838426400465242</v>
      </c>
      <c r="L54" s="104"/>
      <c r="M54" s="100">
        <f>+'Ark1'!AE232</f>
        <v>24.306237637120432</v>
      </c>
      <c r="N54" s="1">
        <f>+'Ark1'!U232</f>
        <v>56.798990123514152</v>
      </c>
      <c r="O54" s="96">
        <f t="shared" si="11"/>
        <v>0.62046408179366352</v>
      </c>
      <c r="P54" s="1">
        <f>+'Ark1'!W232</f>
        <v>78.361384499523325</v>
      </c>
      <c r="Q54" s="104"/>
      <c r="R54" s="1"/>
      <c r="S54" s="1"/>
      <c r="T54" s="44"/>
      <c r="U54" s="1"/>
      <c r="V54" s="44"/>
      <c r="W54" s="1">
        <f>+'Ark1'!AA232</f>
        <v>8.60009467270336</v>
      </c>
      <c r="X54" s="1">
        <f>+'Ark1'!AB232</f>
        <v>2.5852731620237104</v>
      </c>
      <c r="Y54" s="10">
        <f>+'Ark1'!AC232</f>
        <v>-22.539198048365016</v>
      </c>
      <c r="AA54" s="10">
        <f t="shared" si="9"/>
        <v>234.9199066874028</v>
      </c>
      <c r="AB54" s="1">
        <f>+'Ark1'!T232</f>
        <v>13.860410384400232</v>
      </c>
      <c r="AC54" s="1">
        <f>+'Ark1'!V232</f>
        <v>85.077007911076791</v>
      </c>
      <c r="AD54" s="39"/>
      <c r="AE54" s="4"/>
      <c r="AF54" s="15"/>
      <c r="AG54" s="15"/>
      <c r="AH54" s="5"/>
      <c r="AI54" s="18"/>
      <c r="AM54"/>
    </row>
    <row r="55" spans="1:43" ht="15.6">
      <c r="A55" s="39"/>
      <c r="B55" s="3">
        <f>+'Ark1'!C233</f>
        <v>2004</v>
      </c>
      <c r="C55" s="3">
        <f>+'Ark1'!H233</f>
        <v>2</v>
      </c>
      <c r="D55" s="3" t="str">
        <f t="shared" si="10"/>
        <v>KLF</v>
      </c>
      <c r="E55" s="304">
        <f>+'Ark1'!Q233</f>
        <v>1257</v>
      </c>
      <c r="F55" s="3"/>
      <c r="G55" s="304">
        <f>+'Ark1'!R233</f>
        <v>331663</v>
      </c>
      <c r="H55" s="304"/>
      <c r="I55" s="304">
        <f>+'Ark1'!S233</f>
        <v>331028</v>
      </c>
      <c r="J55" s="64"/>
      <c r="K55" s="100">
        <f>+'Ark1'!AD233</f>
        <v>24.219832830188125</v>
      </c>
      <c r="L55" s="104"/>
      <c r="M55" s="100">
        <f>+'Ark1'!AE233</f>
        <v>25.180929087266342</v>
      </c>
      <c r="N55" s="12">
        <f>+'Ark1'!U233</f>
        <v>57.030251217419682</v>
      </c>
      <c r="O55" s="96">
        <f t="shared" si="11"/>
        <v>0.2312610939055304</v>
      </c>
      <c r="P55" s="12">
        <f>+'Ark1'!W233</f>
        <v>78.061945515184192</v>
      </c>
      <c r="Q55" s="104"/>
      <c r="R55" s="12"/>
      <c r="S55" s="12"/>
      <c r="T55" s="44"/>
      <c r="U55" s="12"/>
      <c r="V55" s="44"/>
      <c r="W55" s="1">
        <f>+'Ark1'!AA233</f>
        <v>9.1148183284504238</v>
      </c>
      <c r="X55" s="1">
        <f>+'Ark1'!AB233</f>
        <v>2.6086120027785671</v>
      </c>
      <c r="Y55" s="10">
        <f>+'Ark1'!AC233</f>
        <v>-23.109986997867313</v>
      </c>
      <c r="Z55" s="15"/>
      <c r="AA55" s="15">
        <f t="shared" si="9"/>
        <v>263.85282418456643</v>
      </c>
      <c r="AB55" s="12">
        <f>+'Ark1'!T233</f>
        <v>14.008674467757938</v>
      </c>
      <c r="AC55" s="12">
        <f>+'Ark1'!V233</f>
        <v>84.727823019454945</v>
      </c>
      <c r="AD55" s="39"/>
      <c r="AE55" s="4"/>
      <c r="AF55" s="15"/>
      <c r="AG55" s="15"/>
      <c r="AH55" s="5"/>
      <c r="AI55" s="18"/>
      <c r="AM55"/>
    </row>
    <row r="56" spans="1:43" ht="15.6">
      <c r="A56" s="39"/>
      <c r="B56" s="3">
        <f>+'Ark1'!C234</f>
        <v>2005</v>
      </c>
      <c r="C56" s="3">
        <f>+'Ark1'!H234</f>
        <v>2</v>
      </c>
      <c r="D56" s="3" t="str">
        <f t="shared" si="10"/>
        <v>KLF</v>
      </c>
      <c r="E56" s="304">
        <f>+'Ark1'!Q234</f>
        <v>1157</v>
      </c>
      <c r="F56" s="3"/>
      <c r="G56" s="304">
        <f>+'Ark1'!R234</f>
        <v>367312</v>
      </c>
      <c r="H56" s="304"/>
      <c r="I56" s="304">
        <f>+'Ark1'!S234</f>
        <v>366906</v>
      </c>
      <c r="J56" s="64"/>
      <c r="K56" s="100">
        <f>+'Ark1'!AD234</f>
        <v>26.900869178015977</v>
      </c>
      <c r="L56" s="104"/>
      <c r="M56" s="100">
        <f>+'Ark1'!AE234</f>
        <v>28.079215278818168</v>
      </c>
      <c r="N56" s="12">
        <f>+'Ark1'!U234</f>
        <v>57.331016663668642</v>
      </c>
      <c r="O56" s="96">
        <f t="shared" si="11"/>
        <v>0.30076544624895973</v>
      </c>
      <c r="P56" s="12">
        <f>+'Ark1'!W234</f>
        <v>78.144783132465307</v>
      </c>
      <c r="Q56" s="104"/>
      <c r="R56" s="12"/>
      <c r="S56" s="12"/>
      <c r="T56" s="44"/>
      <c r="U56" s="12"/>
      <c r="V56" s="44"/>
      <c r="W56" s="1">
        <f>+'Ark1'!AA234</f>
        <v>9.1677690823070144</v>
      </c>
      <c r="X56" s="1">
        <f>+'Ark1'!AB234</f>
        <v>2.5579221402496484</v>
      </c>
      <c r="Y56" s="10">
        <f>+'Ark1'!AC234</f>
        <v>-19.739472196159696</v>
      </c>
      <c r="Z56" s="15"/>
      <c r="AA56" s="15">
        <f t="shared" si="9"/>
        <v>317.46931719965426</v>
      </c>
      <c r="AB56" s="12">
        <f>+'Ark1'!T234</f>
        <v>14.188161562921977</v>
      </c>
      <c r="AC56" s="12">
        <f>+'Ark1'!V234</f>
        <v>84.752282946481344</v>
      </c>
      <c r="AD56" s="39"/>
      <c r="AE56" s="4"/>
      <c r="AF56" s="15"/>
      <c r="AG56" s="15"/>
      <c r="AH56" s="5"/>
      <c r="AI56" s="18"/>
      <c r="AM56"/>
    </row>
    <row r="57" spans="1:43" ht="15.6">
      <c r="A57" s="39"/>
      <c r="B57" s="3">
        <f>+'Ark1'!C235</f>
        <v>2006</v>
      </c>
      <c r="C57" s="3">
        <f>+'Ark1'!H235</f>
        <v>2</v>
      </c>
      <c r="D57" s="3" t="str">
        <f t="shared" si="10"/>
        <v>KLF</v>
      </c>
      <c r="E57" s="304">
        <f>+'Ark1'!Q235</f>
        <v>1060</v>
      </c>
      <c r="F57" s="3"/>
      <c r="G57" s="304">
        <f>+'Ark1'!R235</f>
        <v>392327</v>
      </c>
      <c r="H57" s="304"/>
      <c r="I57" s="304">
        <f>+'Ark1'!S235</f>
        <v>387719</v>
      </c>
      <c r="J57" s="64"/>
      <c r="K57" s="100">
        <f>+'Ark1'!AD235</f>
        <v>28.021916015747763</v>
      </c>
      <c r="L57" s="104"/>
      <c r="M57" s="100">
        <f>+'Ark1'!AE235</f>
        <v>28.795850534508421</v>
      </c>
      <c r="N57" s="12">
        <f>+'Ark1'!U235</f>
        <v>57.607207797399681</v>
      </c>
      <c r="O57" s="96">
        <f t="shared" si="11"/>
        <v>0.27619113373103943</v>
      </c>
      <c r="P57" s="12">
        <f>+'Ark1'!W235</f>
        <v>77.676474199098095</v>
      </c>
      <c r="Q57" s="104"/>
      <c r="R57" s="50">
        <f>+'Ark1'!X235</f>
        <v>0</v>
      </c>
      <c r="S57" s="50">
        <f>+'Ark1'!Y235</f>
        <v>0</v>
      </c>
      <c r="T57" s="44"/>
      <c r="U57" s="50"/>
      <c r="V57" s="44"/>
      <c r="W57" s="1">
        <f>+'Ark1'!AA235</f>
        <v>9.1933241084412192</v>
      </c>
      <c r="X57" s="1">
        <f>+'Ark1'!AB235</f>
        <v>2.4000628975471123</v>
      </c>
      <c r="Y57" s="10">
        <f>+'Ark1'!AC235</f>
        <v>-20.249890946212314</v>
      </c>
      <c r="Z57" s="15"/>
      <c r="AA57" s="15">
        <f t="shared" si="9"/>
        <v>370.11981132075471</v>
      </c>
      <c r="AB57" s="12">
        <f>+'Ark1'!T235</f>
        <v>14.346603725973488</v>
      </c>
      <c r="AC57" s="12">
        <f>+'Ark1'!V235</f>
        <v>85.157302089062014</v>
      </c>
      <c r="AD57" s="39"/>
      <c r="AE57" s="4"/>
      <c r="AF57" s="15"/>
      <c r="AG57" s="15"/>
      <c r="AH57" s="5"/>
      <c r="AI57" s="18"/>
      <c r="AM57"/>
    </row>
    <row r="58" spans="1:43" ht="15.6">
      <c r="A58" s="39"/>
      <c r="B58" s="3">
        <f>+'Ark1'!C236</f>
        <v>2007</v>
      </c>
      <c r="C58" s="3">
        <f>+'Ark1'!H236</f>
        <v>2</v>
      </c>
      <c r="D58" s="3" t="str">
        <f t="shared" si="10"/>
        <v>KLF</v>
      </c>
      <c r="E58" s="304">
        <f>+'Ark1'!Q236</f>
        <v>955</v>
      </c>
      <c r="F58" s="3"/>
      <c r="G58" s="304">
        <f>+'Ark1'!R236</f>
        <v>395491</v>
      </c>
      <c r="H58" s="304"/>
      <c r="I58" s="304">
        <f>+'Ark1'!S236</f>
        <v>394867</v>
      </c>
      <c r="J58" s="64"/>
      <c r="K58" s="100">
        <f>+'Ark1'!AD236</f>
        <v>28.51495356751456</v>
      </c>
      <c r="L58" s="104"/>
      <c r="M58" s="100">
        <f>+'Ark1'!AE236</f>
        <v>29.301160829107658</v>
      </c>
      <c r="N58" s="12">
        <f>+'Ark1'!U236</f>
        <v>57.68235127270701</v>
      </c>
      <c r="O58" s="96">
        <f t="shared" si="11"/>
        <v>7.5143475307328345E-2</v>
      </c>
      <c r="P58" s="12">
        <f>+'Ark1'!W236</f>
        <v>79.802091337081777</v>
      </c>
      <c r="Q58" s="104"/>
      <c r="R58" s="50">
        <f>+'Ark1'!X236</f>
        <v>0</v>
      </c>
      <c r="S58" s="50">
        <f>+'Ark1'!Y236</f>
        <v>0</v>
      </c>
      <c r="T58" s="44"/>
      <c r="U58" s="50"/>
      <c r="V58" s="44"/>
      <c r="W58" s="1">
        <f>+'Ark1'!AA236</f>
        <v>9.3202963073898317</v>
      </c>
      <c r="X58" s="1">
        <f>+'Ark1'!AB236</f>
        <v>2.458266017644966</v>
      </c>
      <c r="Y58" s="10">
        <f>+'Ark1'!AC236</f>
        <v>-22.584674274609096</v>
      </c>
      <c r="Z58" s="15"/>
      <c r="AA58" s="15">
        <f t="shared" si="9"/>
        <v>414.12670157068061</v>
      </c>
      <c r="AB58" s="12">
        <f>+'Ark1'!T236</f>
        <v>14.406985241130643</v>
      </c>
      <c r="AC58" s="12">
        <f>+'Ark1'!V236</f>
        <v>86.586526531292051</v>
      </c>
      <c r="AD58" s="39"/>
      <c r="AE58" s="4"/>
      <c r="AF58" s="15"/>
      <c r="AG58" s="15"/>
      <c r="AH58" s="5"/>
      <c r="AI58" s="18"/>
      <c r="AM58"/>
    </row>
    <row r="59" spans="1:43" ht="15.6">
      <c r="A59" s="39"/>
      <c r="B59" s="3">
        <f>+'Ark1'!C237</f>
        <v>2008</v>
      </c>
      <c r="C59" s="3">
        <f>+'Ark1'!H237</f>
        <v>2</v>
      </c>
      <c r="D59" s="3" t="str">
        <f t="shared" si="10"/>
        <v>KLF</v>
      </c>
      <c r="E59" s="304">
        <f>+'Ark1'!Q237</f>
        <v>931</v>
      </c>
      <c r="F59" s="3"/>
      <c r="G59" s="304">
        <f>+'Ark1'!R237</f>
        <v>404655</v>
      </c>
      <c r="H59" s="304"/>
      <c r="I59" s="304">
        <f>+'Ark1'!S237</f>
        <v>404054</v>
      </c>
      <c r="J59" s="64"/>
      <c r="K59" s="100">
        <f>+'Ark1'!AD237</f>
        <v>28.606381339241398</v>
      </c>
      <c r="L59" s="104"/>
      <c r="M59" s="100">
        <f>+'Ark1'!AE237</f>
        <v>29.597950133991255</v>
      </c>
      <c r="N59" s="12">
        <f>+'Ark1'!U237</f>
        <v>57.49219163775139</v>
      </c>
      <c r="O59" s="96">
        <f t="shared" si="11"/>
        <v>-0.19015963495562005</v>
      </c>
      <c r="P59" s="12">
        <f>+'Ark1'!W237</f>
        <v>82.144862320381861</v>
      </c>
      <c r="Q59" s="104"/>
      <c r="R59" s="50">
        <f>+'Ark1'!X237</f>
        <v>0</v>
      </c>
      <c r="S59" s="50">
        <f>+'Ark1'!Y237</f>
        <v>0</v>
      </c>
      <c r="T59" s="44"/>
      <c r="U59" s="50"/>
      <c r="V59" s="44"/>
      <c r="W59" s="1">
        <f>+'Ark1'!AA237</f>
        <v>9.086248329186569</v>
      </c>
      <c r="X59" s="1">
        <f>+'Ark1'!AB237</f>
        <v>2.5434849414643304</v>
      </c>
      <c r="Y59" s="10">
        <f>+'Ark1'!AC237</f>
        <v>-19.30938433159784</v>
      </c>
      <c r="Z59" s="15"/>
      <c r="AA59" s="15">
        <f t="shared" ref="AA59:AA67" si="12">+G59/E59</f>
        <v>434.64554242749733</v>
      </c>
      <c r="AB59" s="12">
        <f>+'Ark1'!T237</f>
        <v>14.287303999703456</v>
      </c>
      <c r="AC59" s="12">
        <f>+'Ark1'!V237</f>
        <v>89.12162583248346</v>
      </c>
      <c r="AD59" s="39"/>
      <c r="AE59" s="4"/>
      <c r="AF59" s="18"/>
      <c r="AG59" s="18"/>
      <c r="AH59" s="5"/>
      <c r="AI59" s="18"/>
      <c r="AM59"/>
    </row>
    <row r="60" spans="1:43" ht="15.6">
      <c r="A60" s="39"/>
      <c r="B60" s="3">
        <f>+'Ark1'!C238</f>
        <v>2009</v>
      </c>
      <c r="C60" s="3">
        <f>+'Ark1'!H238</f>
        <v>2</v>
      </c>
      <c r="D60" s="3" t="str">
        <f t="shared" si="10"/>
        <v>KLF</v>
      </c>
      <c r="E60" s="304">
        <f>+'Ark1'!Q238</f>
        <v>929</v>
      </c>
      <c r="F60" s="3"/>
      <c r="G60" s="304">
        <f>+'Ark1'!R238</f>
        <v>425863</v>
      </c>
      <c r="H60" s="304"/>
      <c r="I60" s="304">
        <f>+'Ark1'!S238</f>
        <v>425390</v>
      </c>
      <c r="J60" s="64"/>
      <c r="K60" s="100">
        <f>+'Ark1'!AD238</f>
        <v>29.798362522032338</v>
      </c>
      <c r="L60" s="104"/>
      <c r="M60" s="100">
        <f>+'Ark1'!AE238</f>
        <v>30.989316334829493</v>
      </c>
      <c r="N60" s="12">
        <f>+'Ark1'!U238</f>
        <v>59.682761701027303</v>
      </c>
      <c r="O60" s="96">
        <f t="shared" si="11"/>
        <v>2.1905700632759135</v>
      </c>
      <c r="P60" s="12">
        <f>+'Ark1'!W238</f>
        <v>82.182385575589507</v>
      </c>
      <c r="Q60" s="104"/>
      <c r="R60" s="50">
        <f>+'Ark1'!X238</f>
        <v>0</v>
      </c>
      <c r="S60" s="50">
        <f>+'Ark1'!Y238</f>
        <v>0</v>
      </c>
      <c r="T60" s="44"/>
      <c r="U60" s="50"/>
      <c r="V60" s="44"/>
      <c r="W60" s="1">
        <f>+'Ark1'!AA238</f>
        <v>8.9873379870666792</v>
      </c>
      <c r="X60" s="1">
        <f>+'Ark1'!AB238</f>
        <v>3.3961820816523378</v>
      </c>
      <c r="Y60" s="10">
        <f>+'Ark1'!AC238</f>
        <v>-33.465058987046199</v>
      </c>
      <c r="Z60" s="15"/>
      <c r="AA60" s="15">
        <f t="shared" si="12"/>
        <v>458.41011840688913</v>
      </c>
      <c r="AB60" s="12">
        <f>+'Ark1'!T238</f>
        <v>15.374103878477349</v>
      </c>
      <c r="AC60" s="12">
        <f>+'Ark1'!V238</f>
        <v>89.132017201629566</v>
      </c>
      <c r="AD60" s="39"/>
      <c r="AP60" s="12"/>
      <c r="AQ60" s="12"/>
    </row>
    <row r="61" spans="1:43" ht="15.6">
      <c r="A61" s="39"/>
      <c r="B61" s="3">
        <f>+'Ark1'!C239</f>
        <v>2010</v>
      </c>
      <c r="C61" s="3">
        <f>+'Ark1'!H239</f>
        <v>2</v>
      </c>
      <c r="D61" s="3" t="str">
        <f t="shared" si="10"/>
        <v>KLF</v>
      </c>
      <c r="E61" s="304">
        <f>+'Ark1'!Q239</f>
        <v>909</v>
      </c>
      <c r="F61" s="3"/>
      <c r="G61" s="304">
        <f>+'Ark1'!R239</f>
        <v>476982</v>
      </c>
      <c r="H61" s="304"/>
      <c r="I61" s="304">
        <f>+'Ark1'!S239</f>
        <v>476233</v>
      </c>
      <c r="J61" s="64"/>
      <c r="K61" s="100">
        <f>+'Ark1'!AD239</f>
        <v>32.205599664562996</v>
      </c>
      <c r="L61" s="104"/>
      <c r="M61" s="100">
        <f>+'Ark1'!AE239</f>
        <v>33.298176719967401</v>
      </c>
      <c r="N61" s="12">
        <f>+'Ark1'!U239</f>
        <v>61.007882696075214</v>
      </c>
      <c r="O61" s="96">
        <f t="shared" ref="O61:O67" si="13">+N61-N60</f>
        <v>1.3251209950479108</v>
      </c>
      <c r="P61" s="12">
        <f>+'Ark1'!W239</f>
        <v>82.498665149204001</v>
      </c>
      <c r="Q61" s="104"/>
      <c r="R61" s="50">
        <f>+'Ark1'!X239</f>
        <v>0</v>
      </c>
      <c r="S61" s="50">
        <f>+'Ark1'!Y239</f>
        <v>0</v>
      </c>
      <c r="T61" s="44"/>
      <c r="U61" s="50"/>
      <c r="V61" s="44"/>
      <c r="W61" s="1">
        <f>+'Ark1'!AA239</f>
        <v>9.188969504363568</v>
      </c>
      <c r="X61" s="1">
        <f>+'Ark1'!AB239</f>
        <v>3.2868253878030398</v>
      </c>
      <c r="Y61" s="10">
        <f>+'Ark1'!AC239</f>
        <v>-42.706896838166259</v>
      </c>
      <c r="Z61" s="15"/>
      <c r="AA61" s="15">
        <f t="shared" si="12"/>
        <v>524.73267326732673</v>
      </c>
      <c r="AB61" s="12">
        <f>+'Ark1'!T239</f>
        <v>15.980930097991124</v>
      </c>
      <c r="AC61" s="12">
        <f>+'Ark1'!V239</f>
        <v>89.516734617140017</v>
      </c>
      <c r="AD61" s="39"/>
      <c r="AP61" s="12"/>
      <c r="AQ61" s="12"/>
    </row>
    <row r="62" spans="1:43" ht="15.6">
      <c r="A62" s="39"/>
      <c r="B62" s="3">
        <f>+'Ark1'!C240</f>
        <v>2011</v>
      </c>
      <c r="C62" s="3">
        <f>+'Ark1'!H240</f>
        <v>2</v>
      </c>
      <c r="D62" s="3" t="str">
        <f t="shared" si="10"/>
        <v>KLF</v>
      </c>
      <c r="E62" s="304">
        <f>+'Ark1'!Q240</f>
        <v>884</v>
      </c>
      <c r="F62" s="3"/>
      <c r="G62" s="304">
        <f>+'Ark1'!R240</f>
        <v>505775</v>
      </c>
      <c r="H62" s="304"/>
      <c r="I62" s="304">
        <f>+'Ark1'!S240</f>
        <v>505132</v>
      </c>
      <c r="J62" s="64"/>
      <c r="K62" s="100">
        <f>+'Ark1'!AD240</f>
        <v>33.807845238242443</v>
      </c>
      <c r="L62" s="104"/>
      <c r="M62" s="100">
        <f>+'Ark1'!AE240</f>
        <v>34.686990346490525</v>
      </c>
      <c r="N62" s="12">
        <f>+'Ark1'!U240</f>
        <v>61.139096315418541</v>
      </c>
      <c r="O62" s="96">
        <f t="shared" si="13"/>
        <v>0.13121361934332754</v>
      </c>
      <c r="P62" s="12">
        <f>+'Ark1'!W240</f>
        <v>82.349911310310944</v>
      </c>
      <c r="Q62" s="104"/>
      <c r="R62" s="50">
        <f>+'Ark1'!X240</f>
        <v>0</v>
      </c>
      <c r="S62" s="50">
        <f>+'Ark1'!Y240</f>
        <v>0</v>
      </c>
      <c r="T62" s="44"/>
      <c r="U62" s="50"/>
      <c r="V62" s="44"/>
      <c r="W62" s="1">
        <f>+'Ark1'!AA240</f>
        <v>9.2166302660510713</v>
      </c>
      <c r="X62" s="1">
        <f>+'Ark1'!AB240</f>
        <v>3.2880945422591603</v>
      </c>
      <c r="Y62" s="10">
        <f>+'Ark1'!AC240</f>
        <v>-41.931790239992594</v>
      </c>
      <c r="Z62" s="15"/>
      <c r="AA62" s="15">
        <f t="shared" si="12"/>
        <v>572.14366515837105</v>
      </c>
      <c r="AB62" s="12">
        <f>+'Ark1'!T240</f>
        <v>16.020916415402102</v>
      </c>
      <c r="AC62" s="12">
        <f>+'Ark1'!V240</f>
        <v>89.329455298553341</v>
      </c>
      <c r="AD62" s="39"/>
      <c r="AP62" s="12"/>
      <c r="AQ62" s="12"/>
    </row>
    <row r="63" spans="1:43" ht="15.6">
      <c r="A63" s="39"/>
      <c r="B63" s="3">
        <f>+'Ark1'!C241</f>
        <v>2012</v>
      </c>
      <c r="C63" s="3">
        <f>+'Ark1'!H241</f>
        <v>2</v>
      </c>
      <c r="D63" s="3" t="str">
        <f t="shared" si="10"/>
        <v>KLF</v>
      </c>
      <c r="E63" s="304">
        <f>+'Ark1'!Q241</f>
        <v>850</v>
      </c>
      <c r="F63" s="3"/>
      <c r="G63" s="304">
        <f>+'Ark1'!R241</f>
        <v>511545</v>
      </c>
      <c r="H63" s="304"/>
      <c r="I63" s="304">
        <f>+'Ark1'!S241</f>
        <v>511439</v>
      </c>
      <c r="J63" s="64"/>
      <c r="K63" s="100">
        <f>+'Ark1'!AD241</f>
        <v>33.771420932147862</v>
      </c>
      <c r="L63" s="104"/>
      <c r="M63" s="100">
        <f>+'Ark1'!AE241</f>
        <v>34.772236023607221</v>
      </c>
      <c r="N63" s="12">
        <f>+'Ark1'!U241</f>
        <v>61.364240896763853</v>
      </c>
      <c r="O63" s="96">
        <f t="shared" si="13"/>
        <v>0.22514458134531168</v>
      </c>
      <c r="P63" s="12">
        <f>+'Ark1'!W241</f>
        <v>82.003113763322261</v>
      </c>
      <c r="Q63" s="104"/>
      <c r="R63" s="50">
        <f>+'Ark1'!X241</f>
        <v>0</v>
      </c>
      <c r="S63" s="50">
        <f>+'Ark1'!Y241</f>
        <v>0</v>
      </c>
      <c r="T63" s="44"/>
      <c r="U63" s="50"/>
      <c r="V63" s="44"/>
      <c r="W63" s="1">
        <f>+'Ark1'!AA241</f>
        <v>9.2545327416653524</v>
      </c>
      <c r="X63" s="1">
        <f>+'Ark1'!AB241</f>
        <v>3.222314377455735</v>
      </c>
      <c r="Y63" s="10">
        <f>+'Ark1'!AC241</f>
        <v>-43.274599210622313</v>
      </c>
      <c r="Z63" s="15"/>
      <c r="AA63" s="15">
        <f t="shared" si="12"/>
        <v>601.81764705882358</v>
      </c>
      <c r="AB63" s="12">
        <f>+'Ark1'!T241</f>
        <v>16.110692118972914</v>
      </c>
      <c r="AC63" s="12">
        <f>+'Ark1'!V241</f>
        <v>88.862190226939049</v>
      </c>
      <c r="AD63" s="39"/>
      <c r="AP63" s="12"/>
      <c r="AQ63" s="12"/>
    </row>
    <row r="64" spans="1:43" ht="15.6">
      <c r="A64" s="39"/>
      <c r="B64" s="3">
        <f>+'Ark1'!C242</f>
        <v>2013</v>
      </c>
      <c r="C64" s="3">
        <f>+'Ark1'!H242</f>
        <v>2</v>
      </c>
      <c r="D64" s="3" t="str">
        <f t="shared" si="10"/>
        <v>KLF</v>
      </c>
      <c r="E64" s="304">
        <f>+'Ark1'!Q242</f>
        <v>807</v>
      </c>
      <c r="F64" s="3"/>
      <c r="G64" s="304">
        <f>+'Ark1'!R242</f>
        <v>519118</v>
      </c>
      <c r="H64" s="304"/>
      <c r="I64" s="304">
        <f>+'Ark1'!S242</f>
        <v>519105</v>
      </c>
      <c r="J64" s="64"/>
      <c r="K64" s="100">
        <f>+'Ark1'!AD242</f>
        <v>34.177188521708437</v>
      </c>
      <c r="L64" s="104"/>
      <c r="M64" s="100">
        <f>+'Ark1'!AE242</f>
        <v>35.361598655527992</v>
      </c>
      <c r="N64" s="12">
        <f>+'Ark1'!U242</f>
        <v>61.714585681124227</v>
      </c>
      <c r="O64" s="96">
        <f t="shared" si="13"/>
        <v>0.35034478436037375</v>
      </c>
      <c r="P64" s="12">
        <f>+'Ark1'!W242</f>
        <v>79.338097687364453</v>
      </c>
      <c r="Q64" s="104"/>
      <c r="R64" s="50">
        <f>+'Ark1'!X242</f>
        <v>0</v>
      </c>
      <c r="S64" s="50">
        <f>+'Ark1'!Y242</f>
        <v>0</v>
      </c>
      <c r="T64" s="44"/>
      <c r="U64" s="50">
        <f>+'Ark1'!Z242</f>
        <v>0</v>
      </c>
      <c r="V64" s="44"/>
      <c r="W64" s="1">
        <f>+'Ark1'!AA242</f>
        <v>9.6804896228266237</v>
      </c>
      <c r="X64" s="1">
        <f>+'Ark1'!AB242</f>
        <v>3.1419838510304903</v>
      </c>
      <c r="Y64" s="10">
        <f>+'Ark1'!AC242</f>
        <v>-41.682812506469993</v>
      </c>
      <c r="Z64" s="15"/>
      <c r="AA64" s="15">
        <f t="shared" si="12"/>
        <v>643.26889714993808</v>
      </c>
      <c r="AB64" s="12">
        <f>+'Ark1'!T242</f>
        <v>16.244472355032965</v>
      </c>
      <c r="AC64" s="12">
        <f>+'Ark1'!V242</f>
        <v>85.957812650356786</v>
      </c>
      <c r="AD64" s="39"/>
      <c r="AP64" s="12"/>
      <c r="AQ64" s="12"/>
    </row>
    <row r="65" spans="1:46" ht="15.6">
      <c r="A65" s="39"/>
      <c r="B65" s="3">
        <f>+'Ark1'!C243</f>
        <v>2014</v>
      </c>
      <c r="C65" s="3">
        <f>+'Ark1'!H243</f>
        <v>2</v>
      </c>
      <c r="D65" s="3" t="str">
        <f t="shared" si="10"/>
        <v>KLF</v>
      </c>
      <c r="E65" s="304">
        <f>+'Ark1'!Q243</f>
        <v>705</v>
      </c>
      <c r="F65" s="3"/>
      <c r="G65" s="304">
        <f>+'Ark1'!R243</f>
        <v>444879</v>
      </c>
      <c r="H65" s="304"/>
      <c r="I65" s="304">
        <f>+'Ark1'!S243</f>
        <v>444856</v>
      </c>
      <c r="J65" s="64"/>
      <c r="K65" s="100">
        <f>+'Ark1'!AD243</f>
        <v>29.602178248258824</v>
      </c>
      <c r="L65" s="104"/>
      <c r="M65" s="100">
        <f>+'Ark1'!AE243</f>
        <v>30.185929946923959</v>
      </c>
      <c r="N65" s="12">
        <f>+'Ark1'!U243</f>
        <v>61.687737155394096</v>
      </c>
      <c r="O65" s="96">
        <f t="shared" si="13"/>
        <v>-2.6848525730130746E-2</v>
      </c>
      <c r="P65" s="12">
        <f>+'Ark1'!W243</f>
        <v>80.025297624399386</v>
      </c>
      <c r="Q65" s="104"/>
      <c r="R65" s="50">
        <f>+'Ark1'!X243</f>
        <v>0</v>
      </c>
      <c r="S65" s="50">
        <f>+'Ark1'!Y243</f>
        <v>0</v>
      </c>
      <c r="T65" s="44"/>
      <c r="U65" s="50">
        <f>+'Ark1'!Z243</f>
        <v>0</v>
      </c>
      <c r="V65" s="44"/>
      <c r="W65" s="1">
        <f>+'Ark1'!AA243</f>
        <v>8.9586818847461895</v>
      </c>
      <c r="X65" s="1">
        <f>+'Ark1'!AB243</f>
        <v>2.8033826409846609</v>
      </c>
      <c r="Y65" s="10">
        <f>+'Ark1'!AC243</f>
        <v>-32.617195860802639</v>
      </c>
      <c r="Z65" s="15"/>
      <c r="AA65" s="15">
        <f t="shared" si="12"/>
        <v>631.03404255319151</v>
      </c>
      <c r="AB65" s="12">
        <f>+'Ark1'!T243</f>
        <v>16.291166811649905</v>
      </c>
      <c r="AC65" s="12">
        <f>+'Ark1'!V243</f>
        <v>86.703708384455581</v>
      </c>
      <c r="AD65" s="39"/>
      <c r="AP65" s="5"/>
      <c r="AQ65" s="18"/>
      <c r="AR65" s="18"/>
      <c r="AT65" s="18"/>
    </row>
    <row r="66" spans="1:46" ht="15.6">
      <c r="A66" s="39"/>
      <c r="B66" s="3">
        <f>+'Ark1'!C244</f>
        <v>2015</v>
      </c>
      <c r="C66" s="3">
        <f>+'Ark1'!H244</f>
        <v>2</v>
      </c>
      <c r="D66" s="3" t="str">
        <f t="shared" si="10"/>
        <v>KLF</v>
      </c>
      <c r="E66" s="304">
        <f>+'Ark1'!Q244</f>
        <v>754</v>
      </c>
      <c r="F66" s="3"/>
      <c r="G66" s="304">
        <f>+'Ark1'!R244</f>
        <v>460972</v>
      </c>
      <c r="H66" s="304"/>
      <c r="I66" s="304">
        <f>+'Ark1'!S244</f>
        <v>459591</v>
      </c>
      <c r="J66" s="64"/>
      <c r="K66" s="100">
        <f>+'Ark1'!AD244</f>
        <v>30.307604712231207</v>
      </c>
      <c r="L66" s="104"/>
      <c r="M66" s="100">
        <f>+'Ark1'!AE244</f>
        <v>30.723244886861</v>
      </c>
      <c r="N66" s="12">
        <f>+'Ark1'!U244</f>
        <v>61.292344715192399</v>
      </c>
      <c r="O66" s="96">
        <f t="shared" si="13"/>
        <v>-0.39539244020169662</v>
      </c>
      <c r="P66" s="12">
        <f>+'Ark1'!W244</f>
        <v>82.456042002564075</v>
      </c>
      <c r="Q66" s="104"/>
      <c r="R66" s="50">
        <f>+'Ark1'!X244</f>
        <v>1.7662677993457301</v>
      </c>
      <c r="S66" s="50">
        <f>+'Ark1'!Y244</f>
        <v>3.5325355986914602</v>
      </c>
      <c r="T66" s="44"/>
      <c r="U66" s="50">
        <f>+'Ark1'!Z244</f>
        <v>0</v>
      </c>
      <c r="V66" s="44"/>
      <c r="W66" s="1">
        <f>+'Ark1'!AA244</f>
        <v>9.3769911110269053</v>
      </c>
      <c r="X66" s="1">
        <f>+'Ark1'!AB244</f>
        <v>2.8622431772915351</v>
      </c>
      <c r="Y66" s="10">
        <f>+'Ark1'!AC244</f>
        <v>-30.609465160674805</v>
      </c>
      <c r="Z66" s="15"/>
      <c r="AA66" s="15">
        <f t="shared" si="12"/>
        <v>611.36870026525196</v>
      </c>
      <c r="AB66" s="12">
        <f>+'Ark1'!T244</f>
        <v>16.102726412884081</v>
      </c>
      <c r="AC66" s="12">
        <f>+'Ark1'!V244</f>
        <v>89.438711054444852</v>
      </c>
      <c r="AD66" s="39"/>
      <c r="AP66" s="5"/>
      <c r="AQ66" s="18"/>
      <c r="AR66" s="18"/>
      <c r="AT66" s="18"/>
    </row>
    <row r="67" spans="1:46" ht="15.6">
      <c r="A67" s="39"/>
      <c r="B67" s="3">
        <f>+'Ark1'!C245</f>
        <v>2016</v>
      </c>
      <c r="C67" s="3">
        <f>+'Ark1'!H245</f>
        <v>2</v>
      </c>
      <c r="D67" s="3" t="str">
        <f t="shared" si="10"/>
        <v>KLF</v>
      </c>
      <c r="E67" s="304">
        <f>+'Ark1'!Q245</f>
        <v>823</v>
      </c>
      <c r="F67" s="3"/>
      <c r="G67" s="304">
        <f>+'Ark1'!R245</f>
        <v>480018</v>
      </c>
      <c r="H67" s="304"/>
      <c r="I67" s="304">
        <f>+'Ark1'!S245</f>
        <v>478867</v>
      </c>
      <c r="J67" s="64"/>
      <c r="K67" s="100">
        <f>+'Ark1'!AD245</f>
        <v>30.353635043475201</v>
      </c>
      <c r="L67" s="104"/>
      <c r="M67" s="100">
        <f>+'Ark1'!AE245</f>
        <v>30.813422310688672</v>
      </c>
      <c r="N67" s="12">
        <f>+'Ark1'!U245</f>
        <v>61.000714185775998</v>
      </c>
      <c r="O67" s="96">
        <f t="shared" si="13"/>
        <v>-0.29163052941640188</v>
      </c>
      <c r="P67" s="12">
        <f>+'Ark1'!W245</f>
        <v>82.272628516893931</v>
      </c>
      <c r="Q67" s="104"/>
      <c r="R67" s="50">
        <f>+'Ark1'!X245</f>
        <v>2.4488665008395518</v>
      </c>
      <c r="S67" s="50">
        <f>+'Ark1'!Y245</f>
        <v>4.8977330016791036</v>
      </c>
      <c r="T67" s="44"/>
      <c r="U67" s="50">
        <f>+'Ark1'!Z245</f>
        <v>3.748401101625356</v>
      </c>
      <c r="V67" s="44"/>
      <c r="W67" s="1">
        <f>+'Ark1'!AA245</f>
        <v>9.701523116550538</v>
      </c>
      <c r="X67" s="1">
        <f>+'Ark1'!AB245</f>
        <v>2.8631734361530761</v>
      </c>
      <c r="Y67" s="10">
        <f>+'Ark1'!AC245</f>
        <v>-28.652275531162381</v>
      </c>
      <c r="Z67" s="15"/>
      <c r="AA67" s="15">
        <f t="shared" si="12"/>
        <v>583.2539489671932</v>
      </c>
      <c r="AB67" s="12">
        <f>+'Ark1'!T245</f>
        <v>15.999508351770144</v>
      </c>
      <c r="AC67" s="12">
        <f>+'Ark1'!V245</f>
        <v>89.216184606353025</v>
      </c>
      <c r="AD67" s="39"/>
      <c r="AP67" s="5"/>
      <c r="AQ67" s="18"/>
      <c r="AR67" s="18"/>
      <c r="AT67" s="18"/>
    </row>
    <row r="68" spans="1:46" ht="15.6">
      <c r="A68" s="39"/>
      <c r="B68" s="3">
        <f>+'Ark1'!C246</f>
        <v>2017</v>
      </c>
      <c r="C68" s="3">
        <f>+'Ark1'!H246</f>
        <v>2</v>
      </c>
      <c r="D68" s="3" t="str">
        <f t="shared" si="10"/>
        <v>KLF</v>
      </c>
      <c r="E68" s="304">
        <f>+'Ark1'!Q246</f>
        <v>870</v>
      </c>
      <c r="F68" s="3"/>
      <c r="G68" s="304">
        <f>+'Ark1'!R246</f>
        <v>491656</v>
      </c>
      <c r="H68" s="304"/>
      <c r="I68" s="304">
        <f>+'Ark1'!S246</f>
        <v>490820</v>
      </c>
      <c r="J68" s="64"/>
      <c r="K68" s="100">
        <f>+'Ark1'!AD246</f>
        <v>31.119536424888999</v>
      </c>
      <c r="L68" s="104"/>
      <c r="M68" s="100">
        <f>+'Ark1'!AE246</f>
        <v>31.596937918949337</v>
      </c>
      <c r="N68" s="12">
        <f>+'Ark1'!U246</f>
        <v>60.61379731877269</v>
      </c>
      <c r="O68" s="96">
        <f t="shared" ref="O68:O71" si="14">+N68-N67</f>
        <v>-0.38691686700330763</v>
      </c>
      <c r="P68" s="12">
        <f>+'Ark1'!W246</f>
        <v>82.196461024407057</v>
      </c>
      <c r="Q68" s="104"/>
      <c r="R68" s="50">
        <f>+'Ark1'!X246</f>
        <v>1.5401012089753812</v>
      </c>
      <c r="S68" s="50">
        <f>+'Ark1'!Y246</f>
        <v>3.0802024179507623</v>
      </c>
      <c r="T68" s="44"/>
      <c r="U68" s="50">
        <f>+'Ark1'!Z246</f>
        <v>4.595896317750622</v>
      </c>
      <c r="V68" s="44"/>
      <c r="W68" s="1">
        <f>+'Ark1'!AA246</f>
        <v>9.3372171444315324</v>
      </c>
      <c r="X68" s="1">
        <f>+'Ark1'!AB246</f>
        <v>2.7496638868195409</v>
      </c>
      <c r="Y68" s="10">
        <f>+'Ark1'!AC246</f>
        <v>-30.167404906191074</v>
      </c>
      <c r="Z68" s="15"/>
      <c r="AA68" s="15">
        <f t="shared" ref="AA68:AA71" si="15">+G68/E68</f>
        <v>565.12183908045972</v>
      </c>
      <c r="AB68" s="12">
        <f>+'Ark1'!T246</f>
        <v>15.867740859462716</v>
      </c>
      <c r="AC68" s="12">
        <f>+'Ark1'!V246</f>
        <v>89.113538654200937</v>
      </c>
      <c r="AD68" s="39"/>
      <c r="AP68" s="5"/>
      <c r="AQ68" s="18"/>
      <c r="AR68" s="18"/>
      <c r="AT68" s="18"/>
    </row>
    <row r="69" spans="1:46" ht="15.6">
      <c r="A69" s="39"/>
      <c r="B69" s="3">
        <f>+'Ark1'!C247</f>
        <v>2018</v>
      </c>
      <c r="C69" s="3">
        <f>+'Ark1'!H247</f>
        <v>2</v>
      </c>
      <c r="D69" s="3" t="str">
        <f t="shared" si="10"/>
        <v>KLF</v>
      </c>
      <c r="E69" s="304">
        <f>+'Ark1'!Q247</f>
        <v>872</v>
      </c>
      <c r="F69" s="3"/>
      <c r="G69" s="304">
        <f>+'Ark1'!R247</f>
        <v>526265</v>
      </c>
      <c r="H69" s="304"/>
      <c r="I69" s="304">
        <f>+'Ark1'!S247</f>
        <v>519097</v>
      </c>
      <c r="J69" s="64"/>
      <c r="K69" s="100">
        <f>+'Ark1'!AD247</f>
        <v>32.221772541893237</v>
      </c>
      <c r="L69" s="104"/>
      <c r="M69" s="100">
        <f>+'Ark1'!AE247</f>
        <v>33.044263259044683</v>
      </c>
      <c r="N69" s="12">
        <f>+'Ark1'!U247</f>
        <v>60.694571534799856</v>
      </c>
      <c r="O69" s="96">
        <f t="shared" si="14"/>
        <v>8.0774216027165835E-2</v>
      </c>
      <c r="P69" s="12">
        <f>+'Ark1'!W247</f>
        <v>80.625217444908358</v>
      </c>
      <c r="Q69" s="104"/>
      <c r="R69" s="50">
        <f>+'Ark1'!X247</f>
        <v>1.0785440795036718</v>
      </c>
      <c r="S69" s="50">
        <f>+'Ark1'!Y247</f>
        <v>2.1570881590073436</v>
      </c>
      <c r="T69" s="44"/>
      <c r="U69" s="50">
        <f>+'Ark1'!Z247</f>
        <v>4.2068159577399209</v>
      </c>
      <c r="V69" s="44"/>
      <c r="W69" s="1">
        <f>+'Ark1'!AA247</f>
        <v>9.1982307173267159</v>
      </c>
      <c r="X69" s="1">
        <f>+'Ark1'!AB247</f>
        <v>2.7096694155305858</v>
      </c>
      <c r="Y69" s="10">
        <f>+'Ark1'!AC247</f>
        <v>-31.260004081472999</v>
      </c>
      <c r="Z69" s="15"/>
      <c r="AA69" s="15">
        <f t="shared" si="15"/>
        <v>603.51490825688074</v>
      </c>
      <c r="AB69" s="12">
        <f>+'Ark1'!T247</f>
        <v>15.725824442058656</v>
      </c>
      <c r="AC69" s="12">
        <f>+'Ark1'!V247</f>
        <v>87.718178040115006</v>
      </c>
      <c r="AD69" s="39"/>
      <c r="AP69" s="5"/>
      <c r="AQ69" s="18"/>
      <c r="AR69" s="18"/>
      <c r="AT69" s="18"/>
    </row>
    <row r="70" spans="1:46" ht="15.6">
      <c r="A70" s="39"/>
      <c r="B70" s="3">
        <f>+'Ark1'!C248</f>
        <v>2019</v>
      </c>
      <c r="C70" s="3">
        <f>+'Ark1'!H248</f>
        <v>2</v>
      </c>
      <c r="D70" s="3" t="str">
        <f t="shared" si="10"/>
        <v>KLF</v>
      </c>
      <c r="E70" s="304">
        <f>+'Ark1'!Q248</f>
        <v>806</v>
      </c>
      <c r="F70" s="3"/>
      <c r="G70" s="304">
        <f>+'Ark1'!R248</f>
        <v>528064</v>
      </c>
      <c r="H70" s="304"/>
      <c r="I70" s="304">
        <f>+'Ark1'!S248</f>
        <v>522142</v>
      </c>
      <c r="J70" s="64"/>
      <c r="K70" s="100">
        <f>+'Ark1'!AD248</f>
        <v>33.850820590599589</v>
      </c>
      <c r="L70" s="104"/>
      <c r="M70" s="100">
        <f>+'Ark1'!AE248</f>
        <v>34.430835974544379</v>
      </c>
      <c r="N70" s="12">
        <f>+'Ark1'!U248</f>
        <v>61.219296666424079</v>
      </c>
      <c r="O70" s="96">
        <f t="shared" si="14"/>
        <v>0.52472513162422274</v>
      </c>
      <c r="P70" s="12">
        <f>+'Ark1'!W248</f>
        <v>80.931929111239242</v>
      </c>
      <c r="Q70" s="104"/>
      <c r="R70" s="50">
        <f>+'Ark1'!X248</f>
        <v>0.80179675190885979</v>
      </c>
      <c r="S70" s="50">
        <f>+'Ark1'!Y248</f>
        <v>1.6035935038177196</v>
      </c>
      <c r="T70" s="44"/>
      <c r="U70" s="50">
        <f>+'Ark1'!Z248</f>
        <v>6.313628651072599</v>
      </c>
      <c r="V70" s="44"/>
      <c r="W70" s="1">
        <f>+'Ark1'!AA248</f>
        <v>9.1525004731966177</v>
      </c>
      <c r="X70" s="1">
        <f>+'Ark1'!AB248</f>
        <v>2.6835204020247656</v>
      </c>
      <c r="Y70" s="10">
        <f>+'Ark1'!AC248</f>
        <v>-31.309166007750793</v>
      </c>
      <c r="Z70" s="15"/>
      <c r="AA70" s="15">
        <f t="shared" si="15"/>
        <v>655.16625310173697</v>
      </c>
      <c r="AB70" s="12">
        <f>+'Ark1'!T248</f>
        <v>16.025508271724636</v>
      </c>
      <c r="AC70" s="12">
        <f>+'Ark1'!V248</f>
        <v>87.990440311974623</v>
      </c>
      <c r="AD70" s="39"/>
      <c r="AP70" s="5"/>
      <c r="AQ70" s="18"/>
      <c r="AR70" s="18"/>
      <c r="AT70" s="18"/>
    </row>
    <row r="71" spans="1:46" ht="15.6">
      <c r="A71" s="39"/>
      <c r="B71" s="3">
        <f>+'Ark1'!C249</f>
        <v>2020</v>
      </c>
      <c r="C71" s="3">
        <f>+'Ark1'!H249</f>
        <v>2</v>
      </c>
      <c r="D71" s="3" t="str">
        <f t="shared" si="10"/>
        <v>KLF</v>
      </c>
      <c r="E71" s="304">
        <f>+'Ark1'!Q249</f>
        <v>828</v>
      </c>
      <c r="F71" s="3"/>
      <c r="G71" s="304">
        <f>+'Ark1'!R249</f>
        <v>532304.36</v>
      </c>
      <c r="H71" s="304"/>
      <c r="I71" s="304">
        <f>+'Ark1'!S249</f>
        <v>532304.36</v>
      </c>
      <c r="J71" s="64"/>
      <c r="K71" s="100">
        <f>+'Ark1'!AD249</f>
        <v>35.261276699748535</v>
      </c>
      <c r="L71" s="104"/>
      <c r="M71" s="100">
        <f>+'Ark1'!AE249</f>
        <v>35.381754527593159</v>
      </c>
      <c r="N71" s="12">
        <f>+'Ark1'!U249</f>
        <v>61.28905968382449</v>
      </c>
      <c r="O71" s="96">
        <f t="shared" si="14"/>
        <v>6.9763017400411798E-2</v>
      </c>
      <c r="P71" s="12">
        <f>+'Ark1'!W249</f>
        <v>81.82941879341449</v>
      </c>
      <c r="Q71" s="104"/>
      <c r="R71" s="50">
        <f>+'Ark1'!X249</f>
        <v>0.6729232877220841</v>
      </c>
      <c r="S71" s="50">
        <f>+'Ark1'!Y249</f>
        <v>1.3458465754441684</v>
      </c>
      <c r="T71" s="44"/>
      <c r="U71" s="50">
        <f>+'Ark1'!Z249</f>
        <v>8.128244525368908</v>
      </c>
      <c r="V71" s="44"/>
      <c r="W71" s="1">
        <f>+'Ark1'!AA249</f>
        <v>10.880254668429764</v>
      </c>
      <c r="X71" s="1">
        <f>+'Ark1'!AB249</f>
        <v>2.7516994285646246</v>
      </c>
      <c r="Y71" s="10">
        <f>+'Ark1'!AC249</f>
        <v>-19.658348305047777</v>
      </c>
      <c r="Z71" s="15"/>
      <c r="AA71" s="15">
        <f t="shared" si="15"/>
        <v>642.87966183574872</v>
      </c>
      <c r="AB71" s="12">
        <f>+'Ark1'!T249</f>
        <v>16.100153904431671</v>
      </c>
      <c r="AC71" s="12">
        <f>+'Ark1'!V249</f>
        <v>88.655925019953727</v>
      </c>
      <c r="AD71" s="39"/>
      <c r="AP71" s="5"/>
      <c r="AQ71" s="18"/>
      <c r="AR71" s="18"/>
      <c r="AT71" s="18"/>
    </row>
    <row r="72" spans="1:46" s="372" customFormat="1" ht="15.6">
      <c r="A72" s="39"/>
      <c r="B72" s="3">
        <f>+'Ark1'!C250</f>
        <v>2021</v>
      </c>
      <c r="C72" s="3">
        <f>+'Ark1'!H250</f>
        <v>2</v>
      </c>
      <c r="D72" s="3" t="str">
        <f t="shared" si="10"/>
        <v>KLF</v>
      </c>
      <c r="E72" s="304">
        <f>+'Ark1'!Q250</f>
        <v>846</v>
      </c>
      <c r="F72" s="3"/>
      <c r="G72" s="304">
        <f>+'Ark1'!R250</f>
        <v>534349.43000000005</v>
      </c>
      <c r="H72" s="304"/>
      <c r="I72" s="304">
        <f>+'Ark1'!S250</f>
        <v>531117.43000000005</v>
      </c>
      <c r="J72" s="64"/>
      <c r="K72" s="100">
        <f>+'Ark1'!AD250</f>
        <v>35.54047583636487</v>
      </c>
      <c r="L72" s="104"/>
      <c r="M72" s="100">
        <f>+'Ark1'!AE250</f>
        <v>35.539438802109188</v>
      </c>
      <c r="N72" s="12">
        <f>+'Ark1'!U250</f>
        <v>61.042657816746839</v>
      </c>
      <c r="O72" s="96">
        <f t="shared" ref="O72:O75" si="16">+N72-N71</f>
        <v>-0.2464018670776511</v>
      </c>
      <c r="P72" s="12">
        <f>+'Ark1'!W250</f>
        <v>84.485314330579698</v>
      </c>
      <c r="Q72" s="104"/>
      <c r="R72" s="50">
        <f>+'Ark1'!X250</f>
        <v>0.90072146235844219</v>
      </c>
      <c r="S72" s="50">
        <f>+'Ark1'!Y250</f>
        <v>1.8014429247168844</v>
      </c>
      <c r="T72" s="44"/>
      <c r="U72" s="50">
        <f>+'Ark1'!Z250</f>
        <v>25.271478253471702</v>
      </c>
      <c r="V72" s="44"/>
      <c r="W72" s="1">
        <f>+'Ark1'!AA250</f>
        <v>9.2719970435686534</v>
      </c>
      <c r="X72" s="1">
        <f>+'Ark1'!AB250</f>
        <v>2.608454147372623</v>
      </c>
      <c r="Y72" s="373">
        <f>+'Ark1'!AC250</f>
        <v>-29.637618195948704</v>
      </c>
      <c r="Z72" s="15"/>
      <c r="AA72" s="15">
        <f t="shared" ref="AA72:AA75" si="17">+G72/E72</f>
        <v>631.61871158392444</v>
      </c>
      <c r="AB72" s="12">
        <f>+'Ark1'!T250</f>
        <v>16.102887898654629</v>
      </c>
      <c r="AC72" s="12">
        <f>+'Ark1'!V250</f>
        <v>91.708251966535116</v>
      </c>
      <c r="AD72" s="39"/>
      <c r="AM72" s="100"/>
      <c r="AP72" s="5"/>
      <c r="AQ72" s="18"/>
      <c r="AR72" s="18"/>
      <c r="AT72" s="18"/>
    </row>
    <row r="73" spans="1:46" s="372" customFormat="1" ht="15.6">
      <c r="A73" s="39"/>
      <c r="B73" s="3">
        <f>+'Ark1'!C251</f>
        <v>2022</v>
      </c>
      <c r="C73" s="3">
        <f>+'Ark1'!H251</f>
        <v>2</v>
      </c>
      <c r="D73" s="3" t="str">
        <f t="shared" si="10"/>
        <v>KLF</v>
      </c>
      <c r="E73" s="304">
        <f>+'Ark1'!Q251</f>
        <v>783</v>
      </c>
      <c r="F73" s="3"/>
      <c r="G73" s="304">
        <f>+'Ark1'!R251</f>
        <v>514534</v>
      </c>
      <c r="H73" s="304"/>
      <c r="I73" s="304">
        <f>+'Ark1'!S251</f>
        <v>511424</v>
      </c>
      <c r="J73" s="64"/>
      <c r="K73" s="100">
        <f>+'Ark1'!AD251</f>
        <v>34.879333614880323</v>
      </c>
      <c r="L73" s="104"/>
      <c r="M73" s="100">
        <f>+'Ark1'!AE251</f>
        <v>34.97781307591363</v>
      </c>
      <c r="N73" s="12">
        <f>+'Ark1'!U251</f>
        <v>60.879544174696555</v>
      </c>
      <c r="O73" s="96">
        <f t="shared" si="16"/>
        <v>-0.16311364205028411</v>
      </c>
      <c r="P73" s="12">
        <f>+'Ark1'!W251</f>
        <v>85.441549888152721</v>
      </c>
      <c r="Q73" s="104"/>
      <c r="R73" s="50">
        <f>+'Ark1'!X251</f>
        <v>0.64194008559201154</v>
      </c>
      <c r="S73" s="50">
        <f>+'Ark1'!Y251</f>
        <v>1.2838801711840231</v>
      </c>
      <c r="T73" s="44"/>
      <c r="U73" s="50">
        <f>+'Ark1'!Z251</f>
        <v>0</v>
      </c>
      <c r="V73" s="44"/>
      <c r="W73" s="1">
        <f>+'Ark1'!AA251</f>
        <v>9.1118128642116627</v>
      </c>
      <c r="X73" s="1">
        <f>+'Ark1'!AB251</f>
        <v>2.5948234638635181</v>
      </c>
      <c r="Y73" s="373">
        <f>+'Ark1'!AC251</f>
        <v>-32.89821715870255</v>
      </c>
      <c r="Z73" s="15"/>
      <c r="AA73" s="15">
        <f t="shared" si="17"/>
        <v>657.13154533844192</v>
      </c>
      <c r="AB73" s="12">
        <f>+'Ark1'!T251</f>
        <v>3.6842754803375488</v>
      </c>
      <c r="AC73" s="12">
        <f>+'Ark1'!V251</f>
        <v>92.881136495414523</v>
      </c>
      <c r="AD73" s="39"/>
      <c r="AM73" s="100"/>
      <c r="AP73" s="5"/>
      <c r="AQ73" s="18"/>
      <c r="AR73" s="18"/>
      <c r="AT73" s="18"/>
    </row>
    <row r="74" spans="1:46" ht="15.6">
      <c r="A74" s="39"/>
      <c r="B74" s="3">
        <f>+'Ark1'!C252</f>
        <v>2023</v>
      </c>
      <c r="C74" s="3">
        <f>+'Ark1'!H252</f>
        <v>2</v>
      </c>
      <c r="D74" s="3" t="str">
        <f t="shared" si="10"/>
        <v>KLF</v>
      </c>
      <c r="E74" s="304">
        <f>+'Ark1'!Q252</f>
        <v>765</v>
      </c>
      <c r="F74" s="3"/>
      <c r="G74" s="304">
        <f>+'Ark1'!R252</f>
        <v>514239</v>
      </c>
      <c r="H74" s="304"/>
      <c r="I74" s="304">
        <f>+'Ark1'!S252</f>
        <v>509997</v>
      </c>
      <c r="J74" s="64"/>
      <c r="K74" s="100">
        <f>+'Ark1'!AD252</f>
        <v>34.684500873117095</v>
      </c>
      <c r="L74" s="104"/>
      <c r="M74" s="100">
        <f>+'Ark1'!AE252</f>
        <v>34.86025929799635</v>
      </c>
      <c r="N74" s="12">
        <f>+'Ark1'!U252</f>
        <v>60.719100308433198</v>
      </c>
      <c r="O74" s="96">
        <f t="shared" si="16"/>
        <v>-0.16044386626335694</v>
      </c>
      <c r="P74" s="12">
        <f>+'Ark1'!W252</f>
        <v>84.599359172700886</v>
      </c>
      <c r="Q74" s="104"/>
      <c r="R74" s="50">
        <f>+'Ark1'!X252</f>
        <v>0.49335036821400158</v>
      </c>
      <c r="S74" s="50">
        <f>+'Ark1'!Y252</f>
        <v>0.98670073642800316</v>
      </c>
      <c r="T74" s="44"/>
      <c r="U74" s="50">
        <f>+'Ark1'!Z252</f>
        <v>0</v>
      </c>
      <c r="V74" s="44"/>
      <c r="W74" s="1">
        <f>+'Ark1'!AA252</f>
        <v>9.076843096242813</v>
      </c>
      <c r="X74" s="1">
        <f>+'Ark1'!AB252</f>
        <v>2.6014570482644328</v>
      </c>
      <c r="Y74" s="373">
        <f>+'Ark1'!AC252</f>
        <v>-34.030706269344556</v>
      </c>
      <c r="Z74" s="15"/>
      <c r="AA74" s="15">
        <f t="shared" si="17"/>
        <v>672.20784313725494</v>
      </c>
      <c r="AB74" s="12">
        <f>+'Ark1'!T252</f>
        <v>3.9649073679748126</v>
      </c>
      <c r="AC74" s="12">
        <f>+'Ark1'!V252</f>
        <v>91.980328879681025</v>
      </c>
      <c r="AD74" s="39"/>
      <c r="AP74" s="5"/>
      <c r="AQ74" s="18"/>
      <c r="AR74" s="18"/>
      <c r="AT74" s="18"/>
    </row>
    <row r="75" spans="1:46" ht="15.6">
      <c r="A75" s="39"/>
      <c r="B75" s="94">
        <f>+'Ark1'!C253</f>
        <v>2024</v>
      </c>
      <c r="C75" s="94">
        <f>+'Ark1'!H253</f>
        <v>2</v>
      </c>
      <c r="D75" s="94" t="str">
        <f t="shared" si="10"/>
        <v>KLF</v>
      </c>
      <c r="E75" s="303">
        <f>+'Ark1'!Q253</f>
        <v>784</v>
      </c>
      <c r="F75" s="94"/>
      <c r="G75" s="303">
        <f>+'Ark1'!R253</f>
        <v>526284</v>
      </c>
      <c r="H75" s="303"/>
      <c r="I75" s="303">
        <f>+'Ark1'!S253</f>
        <v>522392</v>
      </c>
      <c r="J75" s="95"/>
      <c r="K75" s="107">
        <f>+'Ark1'!AD253</f>
        <v>35.561075283929654</v>
      </c>
      <c r="L75" s="107"/>
      <c r="M75" s="107">
        <f>+'Ark1'!AE253</f>
        <v>35.86603589114722</v>
      </c>
      <c r="N75" s="96">
        <f>+'Ark1'!U253</f>
        <v>60.547441385013549</v>
      </c>
      <c r="O75" s="96">
        <f t="shared" si="16"/>
        <v>-0.17165892341964906</v>
      </c>
      <c r="P75" s="96">
        <f>+'Ark1'!W253</f>
        <v>82.98902548278086</v>
      </c>
      <c r="Q75" s="107"/>
      <c r="R75" s="107">
        <f>+'Ark1'!X253</f>
        <v>0.55825371852459915</v>
      </c>
      <c r="S75" s="107">
        <f>+'Ark1'!Y253</f>
        <v>1.1165074370491983</v>
      </c>
      <c r="T75" s="94"/>
      <c r="U75" s="107">
        <f>+'Ark1'!Z253</f>
        <v>0</v>
      </c>
      <c r="V75" s="94"/>
      <c r="W75" s="96">
        <f>+'Ark1'!AA253</f>
        <v>8.6476259525121097</v>
      </c>
      <c r="X75" s="96">
        <f>+'Ark1'!AB253</f>
        <v>2.5824155073925721</v>
      </c>
      <c r="Y75" s="95">
        <f>+'Ark1'!AC253</f>
        <v>-31.792502266730398</v>
      </c>
      <c r="Z75" s="95"/>
      <c r="AA75" s="95">
        <f t="shared" si="17"/>
        <v>671.28061224489795</v>
      </c>
      <c r="AB75" s="96">
        <f>+'Ark1'!T253</f>
        <v>4.2665233980132404</v>
      </c>
      <c r="AC75" s="96">
        <f>+'Ark1'!V253</f>
        <v>90.22233018555832</v>
      </c>
      <c r="AD75" s="39"/>
      <c r="AP75" s="5"/>
      <c r="AQ75" s="18"/>
      <c r="AR75" s="18"/>
      <c r="AT75" s="18"/>
    </row>
    <row r="76" spans="1:46" ht="15.6">
      <c r="A76" s="39"/>
      <c r="B76" s="39"/>
      <c r="C76" s="39"/>
      <c r="D76" s="39"/>
      <c r="E76" s="301"/>
      <c r="F76" s="39"/>
      <c r="G76" s="39"/>
      <c r="H76" s="39"/>
      <c r="I76" s="301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44"/>
      <c r="U76" s="39"/>
      <c r="V76" s="44"/>
      <c r="W76" s="39"/>
      <c r="X76" s="39"/>
      <c r="Y76" s="39"/>
      <c r="Z76" s="39"/>
      <c r="AA76" s="39"/>
      <c r="AB76" s="39"/>
      <c r="AC76" s="39"/>
      <c r="AD76" s="39"/>
      <c r="AP76" s="12"/>
      <c r="AQ76" s="12"/>
    </row>
    <row r="77" spans="1:46" ht="15.6">
      <c r="A77" s="39"/>
      <c r="B77" s="39"/>
      <c r="C77" s="39"/>
      <c r="D77" s="39"/>
      <c r="E77" s="301"/>
      <c r="F77" s="39"/>
      <c r="G77" s="39"/>
      <c r="H77" s="39"/>
      <c r="I77" s="301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44"/>
      <c r="U77" s="39"/>
      <c r="V77" s="44"/>
      <c r="W77" s="39"/>
      <c r="X77" s="39"/>
      <c r="Y77" s="39"/>
      <c r="Z77" s="39"/>
      <c r="AA77" s="39"/>
      <c r="AB77" s="39"/>
      <c r="AC77" s="39"/>
      <c r="AD77" s="39"/>
      <c r="AP77" s="12"/>
      <c r="AQ77" s="12"/>
    </row>
    <row r="78" spans="1:46" ht="15.6">
      <c r="AP78" s="2"/>
      <c r="AQ78" s="5"/>
      <c r="AR78" s="5"/>
    </row>
    <row r="79" spans="1:46">
      <c r="AP79" s="4"/>
      <c r="AQ79" s="4"/>
      <c r="AR79" s="4"/>
      <c r="AS79" s="4"/>
      <c r="AT79" s="4"/>
    </row>
    <row r="80" spans="1:46" ht="15.6">
      <c r="AP80" s="4"/>
      <c r="AQ80" s="12"/>
      <c r="AR80" s="12"/>
      <c r="AS80" s="1"/>
      <c r="AT80" s="5"/>
    </row>
    <row r="81" spans="42:46" ht="15.6">
      <c r="AP81" s="4"/>
      <c r="AQ81" s="12"/>
      <c r="AR81" s="12"/>
      <c r="AS81" s="1"/>
      <c r="AT81" s="5"/>
    </row>
    <row r="82" spans="42:46" ht="15.6">
      <c r="AP82" s="4"/>
      <c r="AQ82" s="12"/>
      <c r="AR82" s="12"/>
      <c r="AS82" s="1"/>
      <c r="AT82" s="5"/>
    </row>
    <row r="83" spans="42:46" ht="15.6">
      <c r="AP83" s="4"/>
      <c r="AQ83" s="12"/>
      <c r="AR83" s="12"/>
      <c r="AS83" s="1"/>
      <c r="AT83" s="5"/>
    </row>
    <row r="84" spans="42:46" ht="15.6">
      <c r="AP84" s="4"/>
      <c r="AQ84" s="12"/>
      <c r="AR84" s="12"/>
      <c r="AS84" s="12"/>
      <c r="AT84" s="5"/>
    </row>
    <row r="85" spans="42:46" ht="15.6">
      <c r="AP85" s="4"/>
      <c r="AQ85" s="12"/>
      <c r="AR85" s="12"/>
      <c r="AS85" s="12"/>
      <c r="AT85" s="5"/>
    </row>
    <row r="86" spans="42:46" ht="15.6">
      <c r="AP86" s="4"/>
      <c r="AQ86" s="12"/>
      <c r="AR86" s="12"/>
      <c r="AS86" s="12"/>
      <c r="AT86" s="5"/>
    </row>
    <row r="87" spans="42:46" ht="15.6">
      <c r="AP87" s="4"/>
      <c r="AQ87" s="12"/>
      <c r="AR87" s="12"/>
      <c r="AS87" s="12"/>
      <c r="AT87" s="5"/>
    </row>
    <row r="88" spans="42:46" ht="15.6">
      <c r="AP88" s="4"/>
      <c r="AQ88" s="12"/>
      <c r="AR88" s="12"/>
      <c r="AS88" s="5"/>
      <c r="AT88" s="5"/>
    </row>
    <row r="89" spans="42:46" ht="15.6">
      <c r="AP89" s="4"/>
      <c r="AQ89" s="12"/>
      <c r="AR89" s="12"/>
      <c r="AS89" s="5"/>
      <c r="AT89" s="5"/>
    </row>
    <row r="90" spans="42:46" ht="15.6">
      <c r="AP90" s="4"/>
      <c r="AQ90" s="12"/>
      <c r="AR90" s="12"/>
      <c r="AS90" s="5"/>
      <c r="AT90" s="5"/>
    </row>
    <row r="91" spans="42:46" ht="15.6">
      <c r="AP91" s="4"/>
      <c r="AQ91" s="12"/>
      <c r="AR91" s="12"/>
      <c r="AS91" s="5"/>
      <c r="AT91" s="5"/>
    </row>
    <row r="92" spans="42:46" ht="15.6">
      <c r="AP92" s="4"/>
      <c r="AQ92" s="12"/>
      <c r="AR92" s="12"/>
      <c r="AS92" s="5"/>
      <c r="AT92" s="5"/>
    </row>
    <row r="93" spans="42:46" ht="15.6">
      <c r="AP93" s="4"/>
      <c r="AQ93" s="12"/>
      <c r="AR93" s="12"/>
      <c r="AS93" s="5"/>
      <c r="AT93" s="5"/>
    </row>
    <row r="94" spans="42:46" ht="15.6">
      <c r="AP94" s="4"/>
      <c r="AQ94" s="12"/>
      <c r="AR94" s="12"/>
      <c r="AS94" s="5"/>
      <c r="AT94" s="5"/>
    </row>
    <row r="95" spans="42:46" ht="15.6">
      <c r="AP95" s="4"/>
      <c r="AQ95" s="12"/>
      <c r="AR95" s="12"/>
      <c r="AS95" s="5"/>
      <c r="AT95" s="5"/>
    </row>
    <row r="96" spans="42:46" ht="15.6">
      <c r="AP96" s="4"/>
      <c r="AQ96" s="5"/>
      <c r="AR96" s="5"/>
      <c r="AS96" s="5"/>
      <c r="AT96" s="5"/>
    </row>
    <row r="97" spans="42:46">
      <c r="AP97" s="12"/>
      <c r="AQ97" s="12"/>
    </row>
    <row r="98" spans="42:46" ht="15.6">
      <c r="AP98" s="5"/>
      <c r="AQ98" s="5"/>
      <c r="AR98" s="5"/>
      <c r="AT98" s="5"/>
    </row>
    <row r="99" spans="42:46">
      <c r="AP99" s="12"/>
      <c r="AQ99" s="12"/>
    </row>
    <row r="100" spans="42:46">
      <c r="AP100" s="12"/>
      <c r="AQ100" s="12"/>
    </row>
    <row r="101" spans="42:46" ht="15.6">
      <c r="AP101" s="2"/>
      <c r="AQ101" s="5"/>
      <c r="AR101" s="5"/>
      <c r="AT101" s="2"/>
    </row>
    <row r="102" spans="42:46">
      <c r="AP102" s="4"/>
      <c r="AQ102" s="4"/>
      <c r="AR102" s="4"/>
      <c r="AS102" s="4"/>
      <c r="AT102" s="4"/>
    </row>
    <row r="103" spans="42:46" ht="15.6">
      <c r="AP103" s="4"/>
      <c r="AQ103" s="12"/>
      <c r="AR103" s="12"/>
      <c r="AS103" s="1"/>
      <c r="AT103" s="5"/>
    </row>
    <row r="104" spans="42:46" ht="15.6">
      <c r="AP104" s="4"/>
      <c r="AQ104" s="12"/>
      <c r="AR104" s="12"/>
      <c r="AS104" s="1"/>
      <c r="AT104" s="5"/>
    </row>
    <row r="105" spans="42:46" ht="15.6">
      <c r="AP105" s="4"/>
      <c r="AQ105" s="12"/>
      <c r="AR105" s="12"/>
      <c r="AS105" s="1"/>
      <c r="AT105" s="5"/>
    </row>
    <row r="106" spans="42:46" ht="15.6">
      <c r="AP106" s="4"/>
      <c r="AQ106" s="12"/>
      <c r="AR106" s="12"/>
      <c r="AS106" s="1"/>
      <c r="AT106" s="5"/>
    </row>
    <row r="107" spans="42:46" ht="15.6">
      <c r="AP107" s="4"/>
      <c r="AQ107" s="12"/>
      <c r="AR107" s="12"/>
      <c r="AS107" s="12"/>
      <c r="AT107" s="5"/>
    </row>
    <row r="108" spans="42:46" ht="15.6">
      <c r="AP108" s="4"/>
      <c r="AQ108" s="12"/>
      <c r="AR108" s="12"/>
      <c r="AS108" s="12"/>
      <c r="AT108" s="5"/>
    </row>
    <row r="109" spans="42:46" ht="15.6">
      <c r="AP109" s="4"/>
      <c r="AQ109" s="12"/>
      <c r="AR109" s="12"/>
      <c r="AS109" s="12"/>
      <c r="AT109" s="5"/>
    </row>
    <row r="110" spans="42:46" ht="15.6">
      <c r="AP110" s="4"/>
      <c r="AQ110" s="12"/>
      <c r="AR110" s="12"/>
      <c r="AS110" s="12"/>
      <c r="AT110" s="5"/>
    </row>
    <row r="111" spans="42:46" ht="15.6">
      <c r="AP111" s="4"/>
      <c r="AQ111" s="12"/>
      <c r="AR111" s="12"/>
      <c r="AS111" s="5"/>
      <c r="AT111" s="5"/>
    </row>
    <row r="112" spans="42:46" ht="15.6">
      <c r="AP112" s="4"/>
      <c r="AQ112" s="12"/>
      <c r="AR112" s="12"/>
      <c r="AS112" s="5"/>
      <c r="AT112" s="5"/>
    </row>
    <row r="113" spans="42:46" ht="15.6">
      <c r="AP113" s="4"/>
      <c r="AQ113" s="12"/>
      <c r="AR113" s="12"/>
      <c r="AS113" s="5"/>
      <c r="AT113" s="5"/>
    </row>
    <row r="114" spans="42:46" ht="15.6">
      <c r="AP114" s="4"/>
      <c r="AQ114" s="12"/>
      <c r="AR114" s="12"/>
      <c r="AS114" s="5"/>
      <c r="AT114" s="5"/>
    </row>
    <row r="115" spans="42:46" ht="15.6">
      <c r="AP115" s="4"/>
      <c r="AQ115" s="12"/>
      <c r="AR115" s="12"/>
      <c r="AS115" s="5"/>
      <c r="AT115" s="5"/>
    </row>
    <row r="116" spans="42:46" ht="15.6">
      <c r="AP116" s="4"/>
      <c r="AQ116" s="12"/>
      <c r="AR116" s="12"/>
      <c r="AS116" s="5"/>
      <c r="AT116" s="5"/>
    </row>
    <row r="117" spans="42:46" ht="15.6">
      <c r="AP117" s="4"/>
      <c r="AQ117" s="12"/>
      <c r="AR117" s="12"/>
      <c r="AS117" s="5"/>
      <c r="AT117" s="5"/>
    </row>
    <row r="118" spans="42:46" ht="15.6">
      <c r="AP118" s="4"/>
      <c r="AQ118" s="12"/>
      <c r="AR118" s="12"/>
      <c r="AS118" s="5"/>
      <c r="AT118" s="5"/>
    </row>
    <row r="119" spans="42:46" ht="15.6">
      <c r="AP119" s="4"/>
      <c r="AQ119" s="5"/>
      <c r="AR119" s="5"/>
      <c r="AS119" s="5"/>
      <c r="AT119" s="5"/>
    </row>
    <row r="120" spans="42:46">
      <c r="AP120" s="12"/>
      <c r="AQ120" s="12"/>
    </row>
    <row r="121" spans="42:46" ht="15.6">
      <c r="AP121" s="5"/>
      <c r="AQ121" s="5"/>
      <c r="AR121" s="5"/>
      <c r="AT121" s="5"/>
    </row>
    <row r="122" spans="42:46">
      <c r="AP122" s="12"/>
      <c r="AQ122" s="12"/>
    </row>
    <row r="123" spans="42:46">
      <c r="AP123" s="12"/>
      <c r="AQ123" s="12"/>
    </row>
    <row r="124" spans="42:46">
      <c r="AP124" s="12"/>
      <c r="AQ124" s="12"/>
    </row>
    <row r="125" spans="42:46">
      <c r="AP125" s="12"/>
      <c r="AQ125" s="12"/>
    </row>
    <row r="126" spans="42:46">
      <c r="AP126" s="12"/>
      <c r="AQ126" s="12"/>
    </row>
    <row r="127" spans="42:46">
      <c r="AP127" s="12"/>
      <c r="AQ127" s="12"/>
    </row>
    <row r="128" spans="42:46">
      <c r="AP128" s="12"/>
      <c r="AQ128" s="12"/>
    </row>
    <row r="129" spans="42:43">
      <c r="AP129" s="12"/>
      <c r="AQ129" s="12"/>
    </row>
    <row r="130" spans="42:43">
      <c r="AP130" s="12"/>
      <c r="AQ130" s="12"/>
    </row>
    <row r="131" spans="42:43">
      <c r="AP131" s="12"/>
      <c r="AQ131" s="12"/>
    </row>
    <row r="132" spans="42:43">
      <c r="AP132" s="12"/>
      <c r="AQ132" s="12"/>
    </row>
    <row r="133" spans="42:43">
      <c r="AP133" s="12"/>
      <c r="AQ133" s="12"/>
    </row>
    <row r="134" spans="42:43">
      <c r="AP134" s="12"/>
      <c r="AQ134" s="12"/>
    </row>
    <row r="135" spans="42:43">
      <c r="AP135" s="12"/>
      <c r="AQ135" s="12"/>
    </row>
    <row r="136" spans="42:43">
      <c r="AP136" s="12"/>
      <c r="AQ136" s="12"/>
    </row>
    <row r="137" spans="42:43">
      <c r="AP137" s="12"/>
      <c r="AQ137" s="12"/>
    </row>
    <row r="138" spans="42:43">
      <c r="AP138" s="12"/>
      <c r="AQ138" s="12"/>
    </row>
    <row r="139" spans="42:43">
      <c r="AP139" s="12"/>
      <c r="AQ139" s="12"/>
    </row>
    <row r="140" spans="42:43">
      <c r="AP140" s="12"/>
      <c r="AQ140" s="12"/>
    </row>
    <row r="141" spans="42:43">
      <c r="AP141" s="12"/>
      <c r="AQ141" s="12"/>
    </row>
    <row r="142" spans="42:43">
      <c r="AP142" s="12"/>
      <c r="AQ142" s="12"/>
    </row>
    <row r="143" spans="42:43">
      <c r="AP143" s="12"/>
      <c r="AQ143" s="12"/>
    </row>
    <row r="144" spans="42:43">
      <c r="AP144" s="12"/>
      <c r="AQ144" s="12"/>
    </row>
    <row r="145" spans="42:43">
      <c r="AP145" s="12"/>
      <c r="AQ145" s="12"/>
    </row>
    <row r="146" spans="42:43">
      <c r="AP146" s="12"/>
      <c r="AQ146" s="12"/>
    </row>
    <row r="147" spans="42:43">
      <c r="AP147" s="12"/>
      <c r="AQ147" s="12"/>
    </row>
    <row r="148" spans="42:43">
      <c r="AP148" s="12"/>
      <c r="AQ148" s="12"/>
    </row>
    <row r="149" spans="42:43">
      <c r="AP149" s="12"/>
      <c r="AQ149" s="12"/>
    </row>
    <row r="150" spans="42:43">
      <c r="AP150" s="12"/>
      <c r="AQ150" s="12"/>
    </row>
    <row r="151" spans="42:43">
      <c r="AP151" s="12"/>
      <c r="AQ151" s="12"/>
    </row>
    <row r="152" spans="42:43">
      <c r="AP152" s="12"/>
      <c r="AQ152" s="12"/>
    </row>
    <row r="153" spans="42:43">
      <c r="AP153" s="12"/>
      <c r="AQ153" s="12"/>
    </row>
    <row r="154" spans="42:43">
      <c r="AP154" s="12"/>
      <c r="AQ154" s="12"/>
    </row>
    <row r="155" spans="42:43">
      <c r="AP155" s="12"/>
      <c r="AQ155" s="12"/>
    </row>
    <row r="156" spans="42:43">
      <c r="AP156" s="12"/>
      <c r="AQ156" s="12"/>
    </row>
    <row r="157" spans="42:43">
      <c r="AP157" s="12"/>
      <c r="AQ157" s="12"/>
    </row>
    <row r="158" spans="42:43">
      <c r="AP158" s="12"/>
      <c r="AQ158" s="12"/>
    </row>
    <row r="159" spans="42:43">
      <c r="AP159" s="12"/>
      <c r="AQ159" s="12"/>
    </row>
    <row r="160" spans="42:43">
      <c r="AP160" s="12"/>
      <c r="AQ160" s="12"/>
    </row>
    <row r="161" spans="42:43">
      <c r="AP161" s="12"/>
      <c r="AQ161" s="12"/>
    </row>
    <row r="162" spans="42:43">
      <c r="AP162" s="12"/>
      <c r="AQ162" s="12"/>
    </row>
    <row r="163" spans="42:43">
      <c r="AP163" s="12"/>
      <c r="AQ163" s="12"/>
    </row>
    <row r="164" spans="42:43">
      <c r="AP164" s="12"/>
      <c r="AQ164" s="12"/>
    </row>
    <row r="165" spans="42:43">
      <c r="AP165" s="12"/>
      <c r="AQ165" s="12"/>
    </row>
    <row r="166" spans="42:43">
      <c r="AP166" s="12"/>
      <c r="AQ166" s="12"/>
    </row>
    <row r="167" spans="42:43">
      <c r="AP167" s="12"/>
      <c r="AQ167" s="12"/>
    </row>
    <row r="168" spans="42:43">
      <c r="AP168" s="12"/>
      <c r="AQ168" s="12"/>
    </row>
    <row r="169" spans="42:43">
      <c r="AP169" s="12"/>
      <c r="AQ169" s="12"/>
    </row>
    <row r="170" spans="42:43">
      <c r="AP170" s="12"/>
      <c r="AQ170" s="12"/>
    </row>
    <row r="171" spans="42:43">
      <c r="AP171" s="12"/>
      <c r="AQ171" s="12"/>
    </row>
    <row r="172" spans="42:43">
      <c r="AP172" s="12"/>
      <c r="AQ172" s="12"/>
    </row>
    <row r="173" spans="42:43">
      <c r="AP173" s="12"/>
      <c r="AQ173" s="12"/>
    </row>
    <row r="174" spans="42:43">
      <c r="AP174" s="12"/>
      <c r="AQ174" s="12"/>
    </row>
    <row r="175" spans="42:43">
      <c r="AP175" s="12"/>
      <c r="AQ175" s="12"/>
    </row>
    <row r="176" spans="42:43">
      <c r="AP176" s="12"/>
      <c r="AQ176" s="12"/>
    </row>
    <row r="198" spans="9:41">
      <c r="I198" s="317"/>
      <c r="J198" s="66"/>
      <c r="K198" s="116"/>
      <c r="L198" s="116"/>
      <c r="M198" s="116"/>
      <c r="N198" s="13"/>
      <c r="O198" s="13"/>
      <c r="Q198" s="116"/>
      <c r="AC198" s="13"/>
    </row>
    <row r="199" spans="9:41">
      <c r="I199" s="317"/>
      <c r="J199" s="66"/>
      <c r="K199" s="116"/>
      <c r="L199" s="116"/>
      <c r="M199" s="116"/>
      <c r="N199" s="13"/>
      <c r="O199" s="13"/>
      <c r="Q199" s="116"/>
      <c r="AC199" s="13"/>
    </row>
    <row r="200" spans="9:41">
      <c r="I200" s="317"/>
      <c r="J200" s="66"/>
      <c r="K200" s="116"/>
      <c r="L200" s="116"/>
      <c r="M200" s="116"/>
      <c r="N200" s="13"/>
      <c r="O200" s="13"/>
      <c r="P200" s="13"/>
      <c r="Q200" s="116"/>
      <c r="R200" s="13"/>
      <c r="S200" s="13"/>
      <c r="T200" s="13"/>
      <c r="U200" s="13"/>
      <c r="V200" s="13"/>
      <c r="AC200" s="13"/>
    </row>
    <row r="201" spans="9:41">
      <c r="I201" s="317"/>
      <c r="J201" s="66"/>
      <c r="K201" s="116"/>
      <c r="L201" s="116"/>
      <c r="M201" s="116"/>
      <c r="N201" s="13"/>
      <c r="O201" s="13"/>
      <c r="P201" s="13"/>
      <c r="Q201" s="116"/>
      <c r="R201" s="13"/>
      <c r="S201" s="13"/>
      <c r="T201" s="13"/>
      <c r="U201" s="13"/>
      <c r="V201" s="13"/>
      <c r="W201" s="13"/>
      <c r="X201" s="13"/>
      <c r="Y201" s="66"/>
      <c r="Z201" s="66"/>
      <c r="AA201" s="66"/>
      <c r="AB201" s="66"/>
      <c r="AC201" s="13"/>
      <c r="AD201" s="66"/>
      <c r="AE201" s="13"/>
      <c r="AF201" s="13"/>
      <c r="AG201" s="13"/>
      <c r="AH201" s="13"/>
      <c r="AI201" s="13"/>
      <c r="AJ201" s="13"/>
      <c r="AK201" s="13"/>
      <c r="AL201" s="13"/>
      <c r="AM201" s="116"/>
      <c r="AN201" s="13"/>
      <c r="AO201" s="13"/>
    </row>
    <row r="202" spans="9:41">
      <c r="I202" s="317"/>
      <c r="J202" s="66"/>
      <c r="K202" s="116"/>
      <c r="L202" s="116"/>
      <c r="M202" s="116"/>
      <c r="N202" s="13"/>
      <c r="O202" s="13"/>
      <c r="P202" s="13"/>
      <c r="Q202" s="116"/>
      <c r="R202" s="13"/>
      <c r="S202" s="13"/>
      <c r="T202" s="13"/>
      <c r="U202" s="13"/>
      <c r="V202" s="13"/>
      <c r="W202" s="13"/>
      <c r="X202" s="13"/>
      <c r="Y202" s="66"/>
      <c r="Z202" s="66"/>
      <c r="AA202" s="66"/>
      <c r="AB202" s="66"/>
      <c r="AC202" s="13"/>
      <c r="AD202" s="66"/>
      <c r="AE202" s="13"/>
      <c r="AF202" s="13"/>
      <c r="AG202" s="13"/>
      <c r="AH202" s="13"/>
      <c r="AI202" s="13"/>
      <c r="AJ202" s="13"/>
      <c r="AK202" s="13"/>
      <c r="AL202" s="13"/>
      <c r="AM202" s="116"/>
      <c r="AN202" s="13"/>
      <c r="AO202" s="13"/>
    </row>
    <row r="203" spans="9:41">
      <c r="I203" s="317"/>
      <c r="J203" s="66"/>
      <c r="K203" s="116"/>
      <c r="L203" s="116"/>
      <c r="M203" s="116"/>
      <c r="N203" s="13"/>
      <c r="O203" s="13"/>
      <c r="P203" s="13"/>
      <c r="Q203" s="116"/>
      <c r="R203" s="13"/>
      <c r="S203" s="13"/>
      <c r="T203" s="13"/>
      <c r="U203" s="13"/>
      <c r="V203" s="13"/>
      <c r="W203" s="13"/>
      <c r="X203" s="13"/>
      <c r="Y203" s="66"/>
      <c r="Z203" s="66"/>
      <c r="AA203" s="66"/>
      <c r="AB203" s="66"/>
      <c r="AC203" s="13"/>
      <c r="AD203" s="66"/>
      <c r="AE203" s="13"/>
      <c r="AF203" s="13"/>
      <c r="AG203" s="13"/>
      <c r="AH203" s="13"/>
      <c r="AI203" s="13"/>
      <c r="AJ203" s="13"/>
      <c r="AK203" s="13"/>
      <c r="AL203" s="13"/>
      <c r="AM203" s="116"/>
      <c r="AN203" s="13"/>
      <c r="AO203" s="13"/>
    </row>
    <row r="204" spans="9:41">
      <c r="I204" s="317"/>
      <c r="J204" s="66"/>
      <c r="K204" s="116"/>
      <c r="L204" s="116"/>
      <c r="M204" s="116"/>
      <c r="N204" s="13"/>
      <c r="O204" s="13"/>
      <c r="P204" s="13"/>
      <c r="Q204" s="116"/>
      <c r="R204" s="13"/>
      <c r="S204" s="13"/>
      <c r="T204" s="13"/>
      <c r="U204" s="13"/>
      <c r="V204" s="13"/>
      <c r="W204" s="13"/>
      <c r="X204" s="13"/>
      <c r="Y204" s="66"/>
      <c r="Z204" s="66"/>
      <c r="AA204" s="66"/>
      <c r="AB204" s="66"/>
      <c r="AC204" s="13"/>
      <c r="AD204" s="66"/>
      <c r="AE204" s="13"/>
      <c r="AF204" s="13"/>
      <c r="AG204" s="13"/>
      <c r="AH204" s="13"/>
      <c r="AI204" s="13"/>
      <c r="AJ204" s="13"/>
      <c r="AK204" s="13"/>
      <c r="AL204" s="13"/>
      <c r="AM204" s="116"/>
      <c r="AN204" s="13"/>
      <c r="AO204" s="13"/>
    </row>
    <row r="205" spans="9:41">
      <c r="I205" s="317"/>
      <c r="J205" s="66"/>
      <c r="K205" s="116"/>
      <c r="L205" s="116"/>
      <c r="M205" s="116"/>
      <c r="N205" s="13"/>
      <c r="O205" s="13"/>
      <c r="P205" s="13"/>
      <c r="Q205" s="116"/>
      <c r="R205" s="13"/>
      <c r="S205" s="13"/>
      <c r="T205" s="13"/>
      <c r="U205" s="13"/>
      <c r="V205" s="13"/>
      <c r="W205" s="13"/>
      <c r="X205" s="13"/>
      <c r="Y205" s="66"/>
      <c r="Z205" s="66"/>
      <c r="AA205" s="66"/>
      <c r="AB205" s="66"/>
      <c r="AC205" s="13"/>
      <c r="AD205" s="66"/>
      <c r="AE205" s="13"/>
      <c r="AF205" s="13"/>
      <c r="AG205" s="13"/>
      <c r="AH205" s="13"/>
      <c r="AI205" s="13"/>
      <c r="AJ205" s="13"/>
      <c r="AK205" s="13"/>
      <c r="AL205" s="13"/>
      <c r="AM205" s="116"/>
      <c r="AN205" s="13"/>
      <c r="AO205" s="13"/>
    </row>
    <row r="206" spans="9:41">
      <c r="I206" s="317"/>
      <c r="J206" s="66"/>
      <c r="K206" s="116"/>
      <c r="L206" s="116"/>
      <c r="M206" s="116"/>
      <c r="N206" s="13"/>
      <c r="O206" s="13"/>
      <c r="P206" s="13"/>
      <c r="Q206" s="116"/>
      <c r="R206" s="13"/>
      <c r="S206" s="13"/>
      <c r="T206" s="13"/>
      <c r="U206" s="13"/>
      <c r="V206" s="13"/>
      <c r="W206" s="13"/>
      <c r="X206" s="13"/>
      <c r="Y206" s="66"/>
      <c r="Z206" s="66"/>
      <c r="AA206" s="66"/>
      <c r="AB206" s="66"/>
      <c r="AC206" s="13"/>
      <c r="AD206" s="66"/>
      <c r="AE206" s="13"/>
      <c r="AF206" s="13"/>
      <c r="AG206" s="13"/>
      <c r="AH206" s="13"/>
      <c r="AI206" s="13"/>
      <c r="AJ206" s="13"/>
      <c r="AK206" s="13"/>
      <c r="AL206" s="13"/>
      <c r="AM206" s="116"/>
      <c r="AN206" s="13"/>
      <c r="AO206" s="13"/>
    </row>
    <row r="207" spans="9:41">
      <c r="I207" s="317"/>
      <c r="J207" s="66"/>
      <c r="K207" s="116"/>
      <c r="L207" s="116"/>
      <c r="M207" s="116"/>
      <c r="N207" s="13"/>
      <c r="O207" s="13"/>
      <c r="P207" s="13"/>
      <c r="Q207" s="116"/>
      <c r="R207" s="13"/>
      <c r="S207" s="13"/>
      <c r="T207" s="13"/>
      <c r="U207" s="13"/>
      <c r="V207" s="13"/>
      <c r="W207" s="13"/>
      <c r="X207" s="13"/>
      <c r="Y207" s="66"/>
      <c r="Z207" s="66"/>
      <c r="AA207" s="66"/>
      <c r="AB207" s="66"/>
      <c r="AC207" s="13"/>
      <c r="AD207" s="66"/>
      <c r="AE207" s="13"/>
      <c r="AF207" s="13"/>
      <c r="AG207" s="13"/>
      <c r="AH207" s="13"/>
      <c r="AI207" s="13"/>
      <c r="AJ207" s="13"/>
      <c r="AK207" s="13"/>
      <c r="AL207" s="13"/>
      <c r="AM207" s="116"/>
      <c r="AN207" s="13"/>
      <c r="AO207" s="13"/>
    </row>
    <row r="208" spans="9:41">
      <c r="I208" s="317"/>
      <c r="J208" s="66"/>
      <c r="K208" s="116"/>
      <c r="L208" s="116"/>
      <c r="M208" s="116"/>
      <c r="N208" s="13"/>
      <c r="O208" s="13"/>
      <c r="P208" s="13"/>
      <c r="Q208" s="116"/>
      <c r="R208" s="13"/>
      <c r="S208" s="13"/>
      <c r="T208" s="13"/>
      <c r="U208" s="13"/>
      <c r="V208" s="13"/>
      <c r="W208" s="13"/>
      <c r="X208" s="13"/>
      <c r="Y208" s="66"/>
      <c r="Z208" s="66"/>
      <c r="AA208" s="66"/>
      <c r="AB208" s="66"/>
      <c r="AC208" s="13"/>
      <c r="AD208" s="66"/>
      <c r="AE208" s="13"/>
      <c r="AF208" s="13"/>
      <c r="AG208" s="13"/>
      <c r="AH208" s="13"/>
      <c r="AI208" s="13"/>
      <c r="AJ208" s="13"/>
      <c r="AK208" s="13"/>
      <c r="AL208" s="13"/>
      <c r="AM208" s="116"/>
      <c r="AN208" s="13"/>
      <c r="AO208" s="13"/>
    </row>
    <row r="209" spans="9:41">
      <c r="I209" s="317"/>
      <c r="J209" s="66"/>
      <c r="K209" s="116"/>
      <c r="L209" s="116"/>
      <c r="M209" s="116"/>
      <c r="N209" s="13"/>
      <c r="O209" s="13"/>
      <c r="P209" s="13"/>
      <c r="Q209" s="116"/>
      <c r="R209" s="13"/>
      <c r="S209" s="13"/>
      <c r="T209" s="13"/>
      <c r="U209" s="13"/>
      <c r="V209" s="13"/>
      <c r="W209" s="13"/>
      <c r="X209" s="13"/>
      <c r="Y209" s="66"/>
      <c r="Z209" s="66"/>
      <c r="AA209" s="66"/>
      <c r="AB209" s="66"/>
      <c r="AC209" s="13"/>
      <c r="AD209" s="66"/>
      <c r="AE209" s="13"/>
      <c r="AF209" s="13"/>
      <c r="AG209" s="13"/>
      <c r="AH209" s="13"/>
      <c r="AI209" s="13"/>
      <c r="AJ209" s="13"/>
      <c r="AK209" s="13"/>
      <c r="AL209" s="13"/>
      <c r="AM209" s="116"/>
      <c r="AN209" s="13"/>
      <c r="AO209" s="13"/>
    </row>
    <row r="210" spans="9:41">
      <c r="I210" s="317"/>
      <c r="J210" s="66"/>
      <c r="K210" s="116"/>
      <c r="L210" s="116"/>
      <c r="M210" s="116"/>
      <c r="N210" s="13"/>
      <c r="O210" s="13"/>
      <c r="P210" s="13"/>
      <c r="Q210" s="116"/>
      <c r="R210" s="13"/>
      <c r="S210" s="13"/>
      <c r="T210" s="13"/>
      <c r="U210" s="13"/>
      <c r="V210" s="13"/>
      <c r="W210" s="13"/>
      <c r="X210" s="13"/>
      <c r="Y210" s="66"/>
      <c r="Z210" s="66"/>
      <c r="AA210" s="66"/>
      <c r="AB210" s="66"/>
      <c r="AC210" s="13"/>
      <c r="AD210" s="66"/>
      <c r="AE210" s="13"/>
      <c r="AF210" s="13"/>
      <c r="AG210" s="13"/>
      <c r="AH210" s="13"/>
      <c r="AI210" s="13"/>
      <c r="AJ210" s="13"/>
      <c r="AK210" s="13"/>
      <c r="AL210" s="13"/>
      <c r="AM210" s="116"/>
      <c r="AN210" s="13"/>
      <c r="AO210" s="13"/>
    </row>
    <row r="211" spans="9:41">
      <c r="I211" s="317"/>
      <c r="J211" s="66"/>
      <c r="K211" s="116"/>
      <c r="L211" s="116"/>
      <c r="M211" s="116"/>
      <c r="N211" s="13"/>
      <c r="O211" s="13"/>
      <c r="P211" s="13"/>
      <c r="Q211" s="116"/>
      <c r="R211" s="13"/>
      <c r="S211" s="13"/>
      <c r="T211" s="13"/>
      <c r="U211" s="13"/>
      <c r="V211" s="13"/>
      <c r="W211" s="13"/>
      <c r="X211" s="13"/>
      <c r="Y211" s="66"/>
      <c r="Z211" s="66"/>
      <c r="AA211" s="66"/>
      <c r="AB211" s="66"/>
      <c r="AC211" s="13"/>
      <c r="AD211" s="66"/>
      <c r="AE211" s="13"/>
      <c r="AF211" s="13"/>
      <c r="AG211" s="13"/>
      <c r="AH211" s="13"/>
      <c r="AI211" s="13"/>
      <c r="AJ211" s="13"/>
      <c r="AK211" s="13"/>
      <c r="AL211" s="13"/>
      <c r="AM211" s="116"/>
      <c r="AN211" s="13"/>
      <c r="AO211" s="13"/>
    </row>
    <row r="212" spans="9:41">
      <c r="I212" s="317"/>
      <c r="J212" s="66"/>
      <c r="K212" s="116"/>
      <c r="L212" s="116"/>
      <c r="M212" s="116"/>
      <c r="N212" s="13"/>
      <c r="O212" s="13"/>
      <c r="P212" s="13"/>
      <c r="Q212" s="116"/>
      <c r="R212" s="13"/>
      <c r="S212" s="13"/>
      <c r="T212" s="13"/>
      <c r="U212" s="13"/>
      <c r="V212" s="13"/>
      <c r="W212" s="13"/>
      <c r="X212" s="13"/>
      <c r="Y212" s="66"/>
      <c r="Z212" s="66"/>
      <c r="AA212" s="66"/>
      <c r="AB212" s="66"/>
      <c r="AC212" s="13"/>
      <c r="AD212" s="66"/>
      <c r="AE212" s="13"/>
      <c r="AF212" s="13"/>
      <c r="AG212" s="13"/>
      <c r="AH212" s="13"/>
      <c r="AI212" s="13"/>
      <c r="AJ212" s="13"/>
      <c r="AK212" s="13"/>
      <c r="AL212" s="13"/>
      <c r="AM212" s="116"/>
      <c r="AN212" s="13"/>
      <c r="AO212" s="13"/>
    </row>
    <row r="213" spans="9:41">
      <c r="I213" s="317"/>
      <c r="J213" s="66"/>
      <c r="K213" s="116"/>
      <c r="L213" s="116"/>
      <c r="M213" s="116"/>
      <c r="N213" s="13"/>
      <c r="O213" s="13"/>
      <c r="P213" s="13"/>
      <c r="Q213" s="116"/>
      <c r="R213" s="13"/>
      <c r="S213" s="13"/>
      <c r="T213" s="13"/>
      <c r="U213" s="13"/>
      <c r="V213" s="13"/>
      <c r="W213" s="13"/>
      <c r="X213" s="13"/>
      <c r="Y213" s="66"/>
      <c r="Z213" s="66"/>
      <c r="AA213" s="66"/>
      <c r="AB213" s="66"/>
      <c r="AC213" s="13"/>
      <c r="AD213" s="66"/>
      <c r="AE213" s="13"/>
      <c r="AF213" s="13"/>
      <c r="AG213" s="13"/>
      <c r="AH213" s="13"/>
      <c r="AI213" s="13"/>
      <c r="AJ213" s="13"/>
      <c r="AK213" s="13"/>
      <c r="AL213" s="13"/>
      <c r="AM213" s="116"/>
      <c r="AN213" s="13"/>
      <c r="AO213" s="13"/>
    </row>
    <row r="214" spans="9:41">
      <c r="I214" s="317"/>
      <c r="J214" s="66"/>
      <c r="K214" s="116"/>
      <c r="L214" s="116"/>
      <c r="M214" s="116"/>
      <c r="N214" s="13"/>
      <c r="O214" s="13"/>
      <c r="P214" s="13"/>
      <c r="Q214" s="116"/>
      <c r="R214" s="13"/>
      <c r="S214" s="13"/>
      <c r="T214" s="13"/>
      <c r="U214" s="13"/>
      <c r="V214" s="13"/>
      <c r="W214" s="13"/>
      <c r="X214" s="13"/>
      <c r="Y214" s="66"/>
      <c r="Z214" s="66"/>
      <c r="AA214" s="66"/>
      <c r="AB214" s="66"/>
      <c r="AC214" s="13"/>
      <c r="AD214" s="66"/>
      <c r="AE214" s="13"/>
      <c r="AF214" s="13"/>
      <c r="AG214" s="13"/>
      <c r="AH214" s="13"/>
      <c r="AI214" s="13"/>
      <c r="AJ214" s="13"/>
      <c r="AK214" s="13"/>
      <c r="AL214" s="13"/>
      <c r="AM214" s="116"/>
      <c r="AN214" s="13"/>
      <c r="AO214" s="13"/>
    </row>
    <row r="215" spans="9:41">
      <c r="I215" s="317"/>
      <c r="J215" s="66"/>
      <c r="K215" s="116"/>
      <c r="L215" s="116"/>
      <c r="M215" s="116"/>
      <c r="N215" s="13"/>
      <c r="O215" s="13"/>
      <c r="P215" s="13"/>
      <c r="Q215" s="116"/>
      <c r="R215" s="13"/>
      <c r="S215" s="13"/>
      <c r="T215" s="13"/>
      <c r="U215" s="13"/>
      <c r="V215" s="13"/>
      <c r="W215" s="13"/>
      <c r="X215" s="13"/>
      <c r="Y215" s="66"/>
      <c r="Z215" s="66"/>
      <c r="AA215" s="66"/>
      <c r="AB215" s="66"/>
      <c r="AC215" s="13"/>
      <c r="AD215" s="66"/>
      <c r="AE215" s="13"/>
      <c r="AF215" s="13"/>
      <c r="AG215" s="13"/>
      <c r="AH215" s="13"/>
      <c r="AI215" s="13"/>
      <c r="AJ215" s="13"/>
      <c r="AK215" s="13"/>
      <c r="AL215" s="13"/>
      <c r="AM215" s="116"/>
      <c r="AN215" s="13"/>
      <c r="AO215" s="13"/>
    </row>
    <row r="216" spans="9:41">
      <c r="I216" s="317"/>
      <c r="J216" s="66"/>
      <c r="K216" s="116"/>
      <c r="L216" s="116"/>
      <c r="M216" s="116"/>
      <c r="N216" s="13"/>
      <c r="O216" s="13"/>
      <c r="P216" s="13"/>
      <c r="Q216" s="116"/>
      <c r="R216" s="13"/>
      <c r="S216" s="13"/>
      <c r="T216" s="13"/>
      <c r="U216" s="13"/>
      <c r="V216" s="13"/>
      <c r="W216" s="13"/>
      <c r="X216" s="13"/>
      <c r="Y216" s="66"/>
      <c r="Z216" s="66"/>
      <c r="AA216" s="66"/>
      <c r="AB216" s="66"/>
      <c r="AC216" s="13"/>
      <c r="AD216" s="66"/>
      <c r="AE216" s="13"/>
      <c r="AF216" s="13"/>
      <c r="AG216" s="13"/>
      <c r="AH216" s="13"/>
      <c r="AI216" s="13"/>
      <c r="AJ216" s="13"/>
      <c r="AK216" s="13"/>
      <c r="AL216" s="13"/>
      <c r="AM216" s="116"/>
      <c r="AN216" s="13"/>
      <c r="AO216" s="13"/>
    </row>
    <row r="217" spans="9:41">
      <c r="I217" s="317"/>
      <c r="J217" s="66"/>
      <c r="K217" s="116"/>
      <c r="L217" s="116"/>
      <c r="M217" s="116"/>
      <c r="N217" s="13"/>
      <c r="O217" s="13"/>
      <c r="P217" s="13"/>
      <c r="Q217" s="116"/>
      <c r="R217" s="13"/>
      <c r="S217" s="13"/>
      <c r="T217" s="13"/>
      <c r="U217" s="13"/>
      <c r="V217" s="13"/>
      <c r="W217" s="13"/>
      <c r="X217" s="13"/>
      <c r="Y217" s="66"/>
      <c r="Z217" s="66"/>
      <c r="AA217" s="66"/>
      <c r="AB217" s="66"/>
      <c r="AC217" s="13"/>
      <c r="AD217" s="66"/>
      <c r="AE217" s="13"/>
      <c r="AF217" s="13"/>
      <c r="AG217" s="13"/>
      <c r="AH217" s="13"/>
      <c r="AI217" s="13"/>
      <c r="AJ217" s="13"/>
      <c r="AK217" s="13"/>
      <c r="AL217" s="13"/>
      <c r="AM217" s="116"/>
      <c r="AN217" s="13"/>
      <c r="AO217" s="13"/>
    </row>
    <row r="218" spans="9:41">
      <c r="I218" s="317"/>
      <c r="J218" s="66"/>
      <c r="K218" s="116"/>
      <c r="L218" s="116"/>
      <c r="M218" s="116"/>
      <c r="N218" s="13"/>
      <c r="O218" s="13"/>
      <c r="P218" s="13"/>
      <c r="Q218" s="116"/>
      <c r="R218" s="13"/>
      <c r="S218" s="13"/>
      <c r="T218" s="13"/>
      <c r="U218" s="13"/>
      <c r="V218" s="13"/>
      <c r="W218" s="13"/>
      <c r="X218" s="13"/>
      <c r="Y218" s="66"/>
      <c r="Z218" s="66"/>
      <c r="AA218" s="66"/>
      <c r="AB218" s="66"/>
      <c r="AC218" s="13"/>
      <c r="AD218" s="66"/>
      <c r="AE218" s="13"/>
      <c r="AF218" s="13"/>
      <c r="AG218" s="13"/>
      <c r="AH218" s="13"/>
      <c r="AI218" s="13"/>
      <c r="AJ218" s="13"/>
      <c r="AK218" s="13"/>
      <c r="AL218" s="13"/>
      <c r="AM218" s="116"/>
      <c r="AN218" s="13"/>
      <c r="AO218" s="13"/>
    </row>
    <row r="219" spans="9:41">
      <c r="I219" s="317"/>
      <c r="J219" s="66"/>
      <c r="K219" s="116"/>
      <c r="L219" s="116"/>
      <c r="M219" s="116"/>
      <c r="N219" s="13"/>
      <c r="O219" s="13"/>
      <c r="P219" s="13"/>
      <c r="Q219" s="116"/>
      <c r="R219" s="13"/>
      <c r="S219" s="13"/>
      <c r="T219" s="13"/>
      <c r="U219" s="13"/>
      <c r="V219" s="13"/>
      <c r="W219" s="13"/>
      <c r="X219" s="13"/>
      <c r="Y219" s="66"/>
      <c r="Z219" s="66"/>
      <c r="AA219" s="66"/>
      <c r="AB219" s="66"/>
      <c r="AC219" s="13"/>
      <c r="AD219" s="66"/>
      <c r="AE219" s="13"/>
      <c r="AF219" s="13"/>
      <c r="AG219" s="13"/>
      <c r="AH219" s="13"/>
      <c r="AI219" s="13"/>
      <c r="AJ219" s="13"/>
      <c r="AK219" s="13"/>
      <c r="AL219" s="13"/>
      <c r="AM219" s="116"/>
      <c r="AN219" s="13"/>
      <c r="AO219" s="13"/>
    </row>
    <row r="220" spans="9:41">
      <c r="I220" s="317"/>
      <c r="J220" s="66"/>
      <c r="K220" s="116"/>
      <c r="L220" s="116"/>
      <c r="M220" s="116"/>
      <c r="N220" s="13"/>
      <c r="O220" s="13"/>
      <c r="P220" s="13"/>
      <c r="Q220" s="116"/>
      <c r="R220" s="13"/>
      <c r="S220" s="13"/>
      <c r="T220" s="13"/>
      <c r="U220" s="13"/>
      <c r="V220" s="13"/>
      <c r="W220" s="13"/>
      <c r="X220" s="13"/>
      <c r="Y220" s="66"/>
      <c r="Z220" s="66"/>
      <c r="AA220" s="66"/>
      <c r="AB220" s="66"/>
      <c r="AC220" s="13"/>
      <c r="AD220" s="66"/>
      <c r="AE220" s="13"/>
      <c r="AF220" s="13"/>
      <c r="AG220" s="13"/>
      <c r="AH220" s="13"/>
      <c r="AI220" s="13"/>
      <c r="AJ220" s="13"/>
      <c r="AK220" s="13"/>
      <c r="AL220" s="13"/>
      <c r="AM220" s="116"/>
      <c r="AN220" s="13"/>
      <c r="AO220" s="13"/>
    </row>
    <row r="221" spans="9:41">
      <c r="I221" s="317"/>
      <c r="J221" s="66"/>
      <c r="K221" s="116"/>
      <c r="L221" s="116"/>
      <c r="M221" s="116"/>
      <c r="N221" s="13"/>
      <c r="O221" s="13"/>
      <c r="P221" s="13"/>
      <c r="Q221" s="116"/>
      <c r="R221" s="13"/>
      <c r="S221" s="13"/>
      <c r="T221" s="13"/>
      <c r="U221" s="13"/>
      <c r="V221" s="13"/>
      <c r="W221" s="13"/>
      <c r="X221" s="13"/>
      <c r="Y221" s="66"/>
      <c r="Z221" s="66"/>
      <c r="AA221" s="66"/>
      <c r="AB221" s="66"/>
      <c r="AC221" s="13"/>
      <c r="AD221" s="66"/>
      <c r="AE221" s="13"/>
      <c r="AF221" s="13"/>
      <c r="AG221" s="13"/>
      <c r="AH221" s="13"/>
      <c r="AI221" s="13"/>
      <c r="AJ221" s="13"/>
      <c r="AK221" s="13"/>
      <c r="AL221" s="13"/>
      <c r="AM221" s="116"/>
      <c r="AN221" s="13"/>
      <c r="AO221" s="13"/>
    </row>
    <row r="222" spans="9:41">
      <c r="I222" s="317"/>
      <c r="J222" s="66"/>
      <c r="K222" s="116"/>
      <c r="L222" s="116"/>
      <c r="M222" s="116"/>
      <c r="N222" s="13"/>
      <c r="O222" s="13"/>
      <c r="P222" s="13"/>
      <c r="Q222" s="116"/>
      <c r="R222" s="13"/>
      <c r="S222" s="13"/>
      <c r="T222" s="13"/>
      <c r="U222" s="13"/>
      <c r="V222" s="13"/>
      <c r="W222" s="13"/>
      <c r="X222" s="13"/>
      <c r="Y222" s="66"/>
      <c r="Z222" s="66"/>
      <c r="AA222" s="66"/>
      <c r="AB222" s="66"/>
      <c r="AC222" s="13"/>
      <c r="AD222" s="66"/>
      <c r="AE222" s="13"/>
      <c r="AF222" s="13"/>
      <c r="AG222" s="13"/>
      <c r="AH222" s="13"/>
      <c r="AI222" s="13"/>
      <c r="AJ222" s="13"/>
      <c r="AK222" s="13"/>
      <c r="AL222" s="13"/>
      <c r="AM222" s="116"/>
      <c r="AN222" s="13"/>
      <c r="AO222" s="13"/>
    </row>
    <row r="223" spans="9:41">
      <c r="I223" s="317"/>
      <c r="J223" s="66"/>
      <c r="K223" s="116"/>
      <c r="L223" s="116"/>
      <c r="M223" s="116"/>
      <c r="N223" s="13"/>
      <c r="O223" s="13"/>
      <c r="P223" s="13"/>
      <c r="Q223" s="116"/>
      <c r="R223" s="13"/>
      <c r="S223" s="13"/>
      <c r="T223" s="13"/>
      <c r="U223" s="13"/>
      <c r="V223" s="13"/>
      <c r="W223" s="13"/>
      <c r="X223" s="13"/>
      <c r="Y223" s="66"/>
      <c r="Z223" s="66"/>
      <c r="AA223" s="66"/>
      <c r="AB223" s="66"/>
      <c r="AC223" s="13"/>
      <c r="AD223" s="66"/>
      <c r="AE223" s="13"/>
      <c r="AF223" s="13"/>
      <c r="AG223" s="13"/>
      <c r="AH223" s="13"/>
      <c r="AI223" s="13"/>
      <c r="AJ223" s="13"/>
      <c r="AK223" s="13"/>
      <c r="AL223" s="13"/>
      <c r="AM223" s="116"/>
      <c r="AN223" s="13"/>
      <c r="AO223" s="13"/>
    </row>
    <row r="224" spans="9:41">
      <c r="I224" s="317"/>
      <c r="J224" s="66"/>
      <c r="K224" s="116"/>
      <c r="L224" s="116"/>
      <c r="M224" s="116"/>
      <c r="N224" s="13"/>
      <c r="O224" s="13"/>
      <c r="P224" s="13"/>
      <c r="Q224" s="116"/>
      <c r="R224" s="13"/>
      <c r="S224" s="13"/>
      <c r="T224" s="13"/>
      <c r="U224" s="13"/>
      <c r="V224" s="13"/>
      <c r="W224" s="13"/>
      <c r="X224" s="13"/>
      <c r="Y224" s="66"/>
      <c r="Z224" s="66"/>
      <c r="AA224" s="66"/>
      <c r="AB224" s="66"/>
      <c r="AC224" s="13"/>
      <c r="AD224" s="66"/>
      <c r="AE224" s="13"/>
      <c r="AF224" s="13"/>
      <c r="AG224" s="13"/>
      <c r="AH224" s="13"/>
      <c r="AI224" s="13"/>
      <c r="AJ224" s="13"/>
      <c r="AK224" s="13"/>
      <c r="AL224" s="13"/>
      <c r="AM224" s="116"/>
      <c r="AN224" s="13"/>
      <c r="AO224" s="13"/>
    </row>
    <row r="225" spans="9:41">
      <c r="I225" s="317"/>
      <c r="J225" s="66"/>
      <c r="K225" s="116"/>
      <c r="L225" s="116"/>
      <c r="M225" s="116"/>
      <c r="N225" s="13"/>
      <c r="O225" s="13"/>
      <c r="P225" s="13"/>
      <c r="Q225" s="116"/>
      <c r="R225" s="13"/>
      <c r="S225" s="13"/>
      <c r="T225" s="13"/>
      <c r="U225" s="13"/>
      <c r="V225" s="13"/>
      <c r="W225" s="13"/>
      <c r="X225" s="13"/>
      <c r="Y225" s="66"/>
      <c r="Z225" s="66"/>
      <c r="AA225" s="66"/>
      <c r="AB225" s="66"/>
      <c r="AC225" s="13"/>
      <c r="AD225" s="66"/>
      <c r="AE225" s="13"/>
      <c r="AF225" s="13"/>
      <c r="AG225" s="13"/>
      <c r="AH225" s="13"/>
      <c r="AI225" s="13"/>
      <c r="AJ225" s="13"/>
      <c r="AK225" s="13"/>
      <c r="AL225" s="13"/>
      <c r="AM225" s="116"/>
      <c r="AN225" s="13"/>
      <c r="AO225" s="13"/>
    </row>
    <row r="226" spans="9:41">
      <c r="I226" s="317"/>
      <c r="J226" s="66"/>
      <c r="K226" s="116"/>
      <c r="L226" s="116"/>
      <c r="M226" s="116"/>
      <c r="N226" s="13"/>
      <c r="O226" s="13"/>
      <c r="P226" s="13"/>
      <c r="Q226" s="116"/>
      <c r="R226" s="13"/>
      <c r="S226" s="13"/>
      <c r="T226" s="13"/>
      <c r="U226" s="13"/>
      <c r="V226" s="13"/>
      <c r="W226" s="13"/>
      <c r="X226" s="13"/>
      <c r="Y226" s="66"/>
      <c r="Z226" s="66"/>
      <c r="AA226" s="66"/>
      <c r="AB226" s="66"/>
      <c r="AC226" s="13"/>
      <c r="AD226" s="66"/>
      <c r="AE226" s="13"/>
      <c r="AF226" s="13"/>
      <c r="AG226" s="13"/>
      <c r="AH226" s="13"/>
      <c r="AI226" s="13"/>
      <c r="AJ226" s="13"/>
      <c r="AK226" s="13"/>
      <c r="AL226" s="13"/>
      <c r="AM226" s="116"/>
      <c r="AN226" s="13"/>
      <c r="AO226" s="13"/>
    </row>
    <row r="227" spans="9:41">
      <c r="I227" s="317"/>
      <c r="J227" s="66"/>
      <c r="K227" s="116"/>
      <c r="L227" s="116"/>
      <c r="M227" s="116"/>
      <c r="N227" s="13"/>
      <c r="O227" s="13"/>
      <c r="P227" s="13"/>
      <c r="Q227" s="116"/>
      <c r="R227" s="13"/>
      <c r="S227" s="13"/>
      <c r="T227" s="13"/>
      <c r="U227" s="13"/>
      <c r="V227" s="13"/>
      <c r="W227" s="13"/>
      <c r="X227" s="13"/>
      <c r="Y227" s="66"/>
      <c r="Z227" s="66"/>
      <c r="AA227" s="66"/>
      <c r="AB227" s="66"/>
      <c r="AC227" s="13"/>
      <c r="AD227" s="66"/>
      <c r="AE227" s="13"/>
      <c r="AF227" s="13"/>
      <c r="AG227" s="13"/>
      <c r="AH227" s="13"/>
      <c r="AI227" s="13"/>
      <c r="AJ227" s="13"/>
      <c r="AK227" s="13"/>
      <c r="AL227" s="13"/>
      <c r="AM227" s="116"/>
      <c r="AN227" s="13"/>
      <c r="AO227" s="13"/>
    </row>
    <row r="228" spans="9:41">
      <c r="I228" s="317"/>
      <c r="J228" s="66"/>
      <c r="K228" s="116"/>
      <c r="L228" s="116"/>
      <c r="M228" s="116"/>
      <c r="N228" s="13"/>
      <c r="O228" s="13"/>
      <c r="P228" s="13"/>
      <c r="Q228" s="116"/>
      <c r="R228" s="13"/>
      <c r="S228" s="13"/>
      <c r="T228" s="13"/>
      <c r="U228" s="13"/>
      <c r="V228" s="13"/>
      <c r="W228" s="13"/>
      <c r="X228" s="13"/>
      <c r="Y228" s="66"/>
      <c r="Z228" s="66"/>
      <c r="AA228" s="66"/>
      <c r="AB228" s="66"/>
      <c r="AC228" s="13"/>
      <c r="AD228" s="66"/>
      <c r="AE228" s="13"/>
      <c r="AF228" s="13"/>
      <c r="AG228" s="13"/>
      <c r="AH228" s="13"/>
      <c r="AI228" s="13"/>
      <c r="AJ228" s="13"/>
      <c r="AK228" s="13"/>
      <c r="AL228" s="13"/>
      <c r="AM228" s="116"/>
      <c r="AN228" s="13"/>
      <c r="AO228" s="13"/>
    </row>
    <row r="229" spans="9:41">
      <c r="I229" s="317"/>
      <c r="J229" s="66"/>
      <c r="K229" s="116"/>
      <c r="L229" s="116"/>
      <c r="M229" s="116"/>
      <c r="N229" s="13"/>
      <c r="O229" s="13"/>
      <c r="P229" s="13"/>
      <c r="Q229" s="116"/>
      <c r="R229" s="13"/>
      <c r="S229" s="13"/>
      <c r="T229" s="13"/>
      <c r="U229" s="13"/>
      <c r="V229" s="13"/>
      <c r="W229" s="13"/>
      <c r="X229" s="13"/>
      <c r="Y229" s="66"/>
      <c r="Z229" s="66"/>
      <c r="AA229" s="66"/>
      <c r="AB229" s="66"/>
      <c r="AC229" s="13"/>
      <c r="AD229" s="66"/>
      <c r="AE229" s="13"/>
      <c r="AF229" s="13"/>
      <c r="AG229" s="13"/>
      <c r="AH229" s="13"/>
      <c r="AI229" s="13"/>
      <c r="AJ229" s="13"/>
      <c r="AK229" s="13"/>
      <c r="AL229" s="13"/>
      <c r="AM229" s="116"/>
      <c r="AN229" s="13"/>
      <c r="AO229" s="13"/>
    </row>
    <row r="230" spans="9:41">
      <c r="I230" s="317"/>
      <c r="J230" s="66"/>
      <c r="K230" s="116"/>
      <c r="L230" s="116"/>
      <c r="M230" s="116"/>
      <c r="N230" s="13"/>
      <c r="O230" s="13"/>
      <c r="P230" s="13"/>
      <c r="Q230" s="116"/>
      <c r="R230" s="13"/>
      <c r="S230" s="13"/>
      <c r="T230" s="13"/>
      <c r="U230" s="13"/>
      <c r="V230" s="13"/>
      <c r="W230" s="13"/>
      <c r="X230" s="13"/>
      <c r="Y230" s="66"/>
      <c r="Z230" s="66"/>
      <c r="AA230" s="66"/>
      <c r="AB230" s="66"/>
      <c r="AC230" s="13"/>
      <c r="AD230" s="66"/>
      <c r="AE230" s="13"/>
      <c r="AF230" s="13"/>
      <c r="AG230" s="13"/>
      <c r="AH230" s="13"/>
      <c r="AI230" s="13"/>
      <c r="AJ230" s="13"/>
      <c r="AK230" s="13"/>
      <c r="AL230" s="13"/>
      <c r="AM230" s="116"/>
      <c r="AN230" s="13"/>
      <c r="AO230" s="13"/>
    </row>
    <row r="231" spans="9:41">
      <c r="I231" s="317"/>
      <c r="J231" s="66"/>
      <c r="K231" s="116"/>
      <c r="L231" s="116"/>
      <c r="M231" s="116"/>
      <c r="N231" s="13"/>
      <c r="O231" s="13"/>
      <c r="P231" s="13"/>
      <c r="Q231" s="116"/>
      <c r="R231" s="13"/>
      <c r="S231" s="13"/>
      <c r="T231" s="13"/>
      <c r="U231" s="13"/>
      <c r="V231" s="13"/>
      <c r="W231" s="13"/>
      <c r="X231" s="13"/>
      <c r="Y231" s="66"/>
      <c r="Z231" s="66"/>
      <c r="AA231" s="66"/>
      <c r="AB231" s="66"/>
      <c r="AC231" s="13"/>
      <c r="AD231" s="66"/>
      <c r="AE231" s="13"/>
      <c r="AF231" s="13"/>
      <c r="AG231" s="13"/>
      <c r="AH231" s="13"/>
      <c r="AI231" s="13"/>
      <c r="AJ231" s="13"/>
      <c r="AK231" s="13"/>
      <c r="AL231" s="13"/>
      <c r="AM231" s="116"/>
      <c r="AN231" s="13"/>
      <c r="AO231" s="13"/>
    </row>
    <row r="232" spans="9:41">
      <c r="I232" s="317"/>
      <c r="J232" s="66"/>
      <c r="K232" s="116"/>
      <c r="L232" s="116"/>
      <c r="M232" s="116"/>
      <c r="N232" s="13"/>
      <c r="O232" s="13"/>
      <c r="P232" s="13"/>
      <c r="Q232" s="116"/>
      <c r="R232" s="13"/>
      <c r="S232" s="13"/>
      <c r="T232" s="13"/>
      <c r="U232" s="13"/>
      <c r="V232" s="13"/>
      <c r="W232" s="13"/>
      <c r="X232" s="13"/>
      <c r="Y232" s="66"/>
      <c r="Z232" s="66"/>
      <c r="AA232" s="66"/>
      <c r="AB232" s="66"/>
      <c r="AC232" s="13"/>
      <c r="AD232" s="66"/>
      <c r="AE232" s="13"/>
      <c r="AF232" s="13"/>
      <c r="AG232" s="13"/>
      <c r="AH232" s="13"/>
      <c r="AI232" s="13"/>
      <c r="AJ232" s="13"/>
      <c r="AK232" s="13"/>
      <c r="AL232" s="13"/>
      <c r="AM232" s="116"/>
      <c r="AN232" s="13"/>
      <c r="AO232" s="13"/>
    </row>
    <row r="233" spans="9:41">
      <c r="I233" s="317"/>
      <c r="J233" s="66"/>
      <c r="K233" s="116"/>
      <c r="L233" s="116"/>
      <c r="M233" s="116"/>
      <c r="N233" s="13"/>
      <c r="O233" s="13"/>
      <c r="P233" s="13"/>
      <c r="Q233" s="116"/>
      <c r="R233" s="13"/>
      <c r="S233" s="13"/>
      <c r="T233" s="13"/>
      <c r="U233" s="13"/>
      <c r="V233" s="13"/>
      <c r="W233" s="13"/>
      <c r="X233" s="13"/>
      <c r="Y233" s="66"/>
      <c r="Z233" s="66"/>
      <c r="AA233" s="66"/>
      <c r="AB233" s="66"/>
      <c r="AC233" s="13"/>
      <c r="AD233" s="66"/>
      <c r="AE233" s="13"/>
      <c r="AF233" s="13"/>
      <c r="AG233" s="13"/>
      <c r="AH233" s="13"/>
      <c r="AI233" s="13"/>
      <c r="AJ233" s="13"/>
      <c r="AK233" s="13"/>
      <c r="AL233" s="13"/>
      <c r="AM233" s="116"/>
      <c r="AN233" s="13"/>
      <c r="AO233" s="13"/>
    </row>
    <row r="234" spans="9:41">
      <c r="I234" s="317"/>
      <c r="J234" s="66"/>
      <c r="K234" s="116"/>
      <c r="L234" s="116"/>
      <c r="M234" s="116"/>
      <c r="N234" s="13"/>
      <c r="O234" s="13"/>
      <c r="P234" s="13"/>
      <c r="Q234" s="116"/>
      <c r="R234" s="13"/>
      <c r="S234" s="13"/>
      <c r="T234" s="13"/>
      <c r="U234" s="13"/>
      <c r="V234" s="13"/>
      <c r="W234" s="13"/>
      <c r="X234" s="13"/>
      <c r="Y234" s="66"/>
      <c r="Z234" s="66"/>
      <c r="AA234" s="66"/>
      <c r="AB234" s="66"/>
      <c r="AC234" s="13"/>
      <c r="AD234" s="66"/>
      <c r="AE234" s="13"/>
      <c r="AF234" s="13"/>
      <c r="AG234" s="13"/>
      <c r="AH234" s="13"/>
      <c r="AI234" s="13"/>
      <c r="AJ234" s="13"/>
      <c r="AK234" s="13"/>
      <c r="AL234" s="13"/>
      <c r="AM234" s="116"/>
      <c r="AN234" s="13"/>
      <c r="AO234" s="13"/>
    </row>
    <row r="235" spans="9:41">
      <c r="I235" s="317"/>
      <c r="J235" s="66"/>
      <c r="K235" s="116"/>
      <c r="L235" s="116"/>
      <c r="M235" s="116"/>
      <c r="N235" s="13"/>
      <c r="O235" s="13"/>
      <c r="P235" s="13"/>
      <c r="Q235" s="116"/>
      <c r="R235" s="13"/>
      <c r="S235" s="13"/>
      <c r="T235" s="13"/>
      <c r="U235" s="13"/>
      <c r="V235" s="13"/>
      <c r="W235" s="13"/>
      <c r="X235" s="13"/>
      <c r="Y235" s="66"/>
      <c r="Z235" s="66"/>
      <c r="AA235" s="66"/>
      <c r="AB235" s="66"/>
      <c r="AC235" s="13"/>
      <c r="AD235" s="66"/>
      <c r="AE235" s="13"/>
      <c r="AF235" s="13"/>
      <c r="AG235" s="13"/>
      <c r="AH235" s="13"/>
      <c r="AI235" s="13"/>
      <c r="AJ235" s="13"/>
      <c r="AK235" s="13"/>
      <c r="AL235" s="13"/>
      <c r="AM235" s="116"/>
      <c r="AN235" s="13"/>
      <c r="AO235" s="13"/>
    </row>
    <row r="236" spans="9:41">
      <c r="I236" s="317"/>
      <c r="J236" s="66"/>
      <c r="K236" s="116"/>
      <c r="L236" s="116"/>
      <c r="M236" s="116"/>
      <c r="N236" s="13"/>
      <c r="O236" s="13"/>
      <c r="P236" s="13"/>
      <c r="Q236" s="116"/>
      <c r="R236" s="13"/>
      <c r="S236" s="13"/>
      <c r="T236" s="13"/>
      <c r="U236" s="13"/>
      <c r="V236" s="13"/>
      <c r="W236" s="13"/>
      <c r="X236" s="13"/>
      <c r="Y236" s="66"/>
      <c r="Z236" s="66"/>
      <c r="AA236" s="66"/>
      <c r="AB236" s="66"/>
      <c r="AC236" s="13"/>
      <c r="AD236" s="66"/>
      <c r="AE236" s="13"/>
      <c r="AF236" s="13"/>
      <c r="AG236" s="13"/>
      <c r="AH236" s="13"/>
      <c r="AI236" s="13"/>
      <c r="AJ236" s="13"/>
      <c r="AK236" s="13"/>
      <c r="AL236" s="13"/>
      <c r="AM236" s="116"/>
      <c r="AN236" s="13"/>
      <c r="AO236" s="13"/>
    </row>
    <row r="237" spans="9:41">
      <c r="I237" s="317"/>
      <c r="J237" s="66"/>
      <c r="K237" s="116"/>
      <c r="L237" s="116"/>
      <c r="M237" s="116"/>
      <c r="N237" s="13"/>
      <c r="O237" s="13"/>
      <c r="P237" s="13"/>
      <c r="Q237" s="116"/>
      <c r="R237" s="13"/>
      <c r="S237" s="13"/>
      <c r="T237" s="13"/>
      <c r="U237" s="13"/>
      <c r="V237" s="13"/>
      <c r="W237" s="13"/>
      <c r="X237" s="13"/>
      <c r="Y237" s="66"/>
      <c r="Z237" s="66"/>
      <c r="AA237" s="66"/>
      <c r="AB237" s="66"/>
      <c r="AC237" s="13"/>
      <c r="AD237" s="66"/>
      <c r="AE237" s="13"/>
      <c r="AF237" s="13"/>
      <c r="AG237" s="13"/>
      <c r="AH237" s="13"/>
      <c r="AI237" s="13"/>
      <c r="AJ237" s="13"/>
      <c r="AK237" s="13"/>
      <c r="AL237" s="13"/>
      <c r="AM237" s="116"/>
      <c r="AN237" s="13"/>
      <c r="AO237" s="13"/>
    </row>
    <row r="238" spans="9:41">
      <c r="I238" s="317"/>
      <c r="J238" s="66"/>
      <c r="K238" s="116"/>
      <c r="L238" s="116"/>
      <c r="M238" s="116"/>
      <c r="N238" s="13"/>
      <c r="O238" s="13"/>
      <c r="P238" s="13"/>
      <c r="Q238" s="116"/>
      <c r="R238" s="13"/>
      <c r="S238" s="13"/>
      <c r="T238" s="13"/>
      <c r="U238" s="13"/>
      <c r="V238" s="13"/>
      <c r="W238" s="13"/>
      <c r="X238" s="13"/>
      <c r="Y238" s="66"/>
      <c r="Z238" s="66"/>
      <c r="AA238" s="66"/>
      <c r="AB238" s="66"/>
      <c r="AC238" s="13"/>
      <c r="AD238" s="66"/>
      <c r="AE238" s="13"/>
      <c r="AF238" s="13"/>
      <c r="AG238" s="13"/>
      <c r="AH238" s="13"/>
      <c r="AI238" s="13"/>
      <c r="AJ238" s="13"/>
      <c r="AK238" s="13"/>
      <c r="AL238" s="13"/>
      <c r="AM238" s="116"/>
      <c r="AN238" s="13"/>
      <c r="AO238" s="13"/>
    </row>
    <row r="239" spans="9:41">
      <c r="I239" s="317"/>
      <c r="J239" s="66"/>
      <c r="K239" s="116"/>
      <c r="L239" s="116"/>
      <c r="M239" s="116"/>
      <c r="N239" s="13"/>
      <c r="O239" s="13"/>
      <c r="P239" s="13"/>
      <c r="Q239" s="116"/>
      <c r="R239" s="13"/>
      <c r="S239" s="13"/>
      <c r="T239" s="13"/>
      <c r="U239" s="13"/>
      <c r="V239" s="13"/>
      <c r="W239" s="13"/>
      <c r="X239" s="13"/>
      <c r="Y239" s="66"/>
      <c r="Z239" s="66"/>
      <c r="AA239" s="66"/>
      <c r="AB239" s="66"/>
      <c r="AC239" s="13"/>
      <c r="AD239" s="66"/>
      <c r="AE239" s="13"/>
      <c r="AF239" s="13"/>
      <c r="AG239" s="13"/>
      <c r="AH239" s="13"/>
      <c r="AI239" s="13"/>
      <c r="AJ239" s="13"/>
      <c r="AK239" s="13"/>
      <c r="AL239" s="13"/>
      <c r="AM239" s="116"/>
      <c r="AN239" s="13"/>
      <c r="AO239" s="13"/>
    </row>
    <row r="240" spans="9:41">
      <c r="I240" s="317"/>
      <c r="J240" s="66"/>
      <c r="K240" s="116"/>
      <c r="L240" s="116"/>
      <c r="M240" s="116"/>
      <c r="N240" s="13"/>
      <c r="O240" s="13"/>
      <c r="P240" s="13"/>
      <c r="Q240" s="116"/>
      <c r="R240" s="13"/>
      <c r="S240" s="13"/>
      <c r="T240" s="13"/>
      <c r="U240" s="13"/>
      <c r="V240" s="13"/>
      <c r="W240" s="13"/>
      <c r="X240" s="13"/>
      <c r="Y240" s="66"/>
      <c r="Z240" s="66"/>
      <c r="AA240" s="66"/>
      <c r="AB240" s="66"/>
      <c r="AC240" s="13"/>
      <c r="AD240" s="66"/>
      <c r="AE240" s="13"/>
      <c r="AF240" s="13"/>
      <c r="AG240" s="13"/>
      <c r="AH240" s="13"/>
      <c r="AI240" s="13"/>
      <c r="AJ240" s="13"/>
      <c r="AK240" s="13"/>
      <c r="AL240" s="13"/>
      <c r="AM240" s="116"/>
      <c r="AN240" s="13"/>
      <c r="AO240" s="13"/>
    </row>
    <row r="241" spans="9:41">
      <c r="I241" s="317"/>
      <c r="J241" s="66"/>
      <c r="K241" s="116"/>
      <c r="L241" s="116"/>
      <c r="M241" s="116"/>
      <c r="N241" s="13"/>
      <c r="O241" s="13"/>
      <c r="P241" s="13"/>
      <c r="Q241" s="116"/>
      <c r="R241" s="13"/>
      <c r="S241" s="13"/>
      <c r="T241" s="13"/>
      <c r="U241" s="13"/>
      <c r="V241" s="13"/>
      <c r="W241" s="13"/>
      <c r="X241" s="13"/>
      <c r="Y241" s="66"/>
      <c r="Z241" s="66"/>
      <c r="AA241" s="66"/>
      <c r="AB241" s="66"/>
      <c r="AC241" s="13"/>
      <c r="AD241" s="66"/>
      <c r="AE241" s="13"/>
      <c r="AF241" s="13"/>
      <c r="AG241" s="13"/>
      <c r="AH241" s="13"/>
      <c r="AI241" s="13"/>
      <c r="AJ241" s="13"/>
      <c r="AK241" s="13"/>
      <c r="AL241" s="13"/>
      <c r="AM241" s="116"/>
      <c r="AN241" s="13"/>
      <c r="AO241" s="13"/>
    </row>
    <row r="242" spans="9:41">
      <c r="I242" s="317"/>
      <c r="J242" s="66"/>
      <c r="K242" s="116"/>
      <c r="L242" s="116"/>
      <c r="M242" s="116"/>
      <c r="N242" s="13"/>
      <c r="O242" s="13"/>
      <c r="P242" s="13"/>
      <c r="Q242" s="116"/>
      <c r="R242" s="13"/>
      <c r="S242" s="13"/>
      <c r="T242" s="13"/>
      <c r="U242" s="13"/>
      <c r="V242" s="13"/>
      <c r="W242" s="13"/>
      <c r="X242" s="13"/>
      <c r="Y242" s="66"/>
      <c r="Z242" s="66"/>
      <c r="AA242" s="66"/>
      <c r="AB242" s="66"/>
      <c r="AC242" s="13"/>
      <c r="AD242" s="66"/>
      <c r="AE242" s="13"/>
      <c r="AF242" s="13"/>
      <c r="AG242" s="13"/>
      <c r="AH242" s="13"/>
      <c r="AI242" s="13"/>
      <c r="AJ242" s="13"/>
      <c r="AK242" s="13"/>
      <c r="AL242" s="13"/>
      <c r="AM242" s="116"/>
      <c r="AN242" s="13"/>
      <c r="AO242" s="13"/>
    </row>
    <row r="243" spans="9:41">
      <c r="I243" s="317"/>
      <c r="J243" s="66"/>
      <c r="K243" s="116"/>
      <c r="L243" s="116"/>
      <c r="M243" s="116"/>
      <c r="N243" s="13"/>
      <c r="O243" s="13"/>
      <c r="P243" s="13"/>
      <c r="Q243" s="116"/>
      <c r="R243" s="13"/>
      <c r="S243" s="13"/>
      <c r="T243" s="13"/>
      <c r="U243" s="13"/>
      <c r="V243" s="13"/>
      <c r="W243" s="13"/>
      <c r="X243" s="13"/>
      <c r="Y243" s="66"/>
      <c r="Z243" s="66"/>
      <c r="AA243" s="66"/>
      <c r="AB243" s="66"/>
      <c r="AC243" s="13"/>
      <c r="AD243" s="66"/>
      <c r="AE243" s="13"/>
      <c r="AF243" s="13"/>
      <c r="AG243" s="13"/>
      <c r="AH243" s="13"/>
      <c r="AI243" s="13"/>
      <c r="AJ243" s="13"/>
      <c r="AK243" s="13"/>
      <c r="AL243" s="13"/>
      <c r="AM243" s="116"/>
      <c r="AN243" s="13"/>
      <c r="AO243" s="13"/>
    </row>
    <row r="244" spans="9:41">
      <c r="I244" s="317"/>
      <c r="J244" s="66"/>
      <c r="K244" s="116"/>
      <c r="L244" s="116"/>
      <c r="M244" s="116"/>
      <c r="N244" s="13"/>
      <c r="O244" s="13"/>
      <c r="P244" s="13"/>
      <c r="Q244" s="116"/>
      <c r="R244" s="13"/>
      <c r="S244" s="13"/>
      <c r="T244" s="13"/>
      <c r="U244" s="13"/>
      <c r="V244" s="13"/>
      <c r="W244" s="13"/>
      <c r="X244" s="13"/>
      <c r="Y244" s="66"/>
      <c r="Z244" s="66"/>
      <c r="AA244" s="66"/>
      <c r="AB244" s="66"/>
      <c r="AC244" s="13"/>
      <c r="AD244" s="66"/>
      <c r="AE244" s="13"/>
      <c r="AF244" s="13"/>
      <c r="AG244" s="13"/>
      <c r="AH244" s="13"/>
      <c r="AI244" s="13"/>
      <c r="AJ244" s="13"/>
      <c r="AK244" s="13"/>
      <c r="AL244" s="13"/>
      <c r="AM244" s="116"/>
      <c r="AN244" s="13"/>
      <c r="AO244" s="13"/>
    </row>
    <row r="245" spans="9:41">
      <c r="I245" s="317"/>
      <c r="J245" s="66"/>
      <c r="K245" s="116"/>
      <c r="L245" s="116"/>
      <c r="M245" s="116"/>
      <c r="N245" s="13"/>
      <c r="O245" s="13"/>
      <c r="P245" s="13"/>
      <c r="Q245" s="116"/>
      <c r="R245" s="13"/>
      <c r="S245" s="13"/>
      <c r="T245" s="13"/>
      <c r="U245" s="13"/>
      <c r="V245" s="13"/>
      <c r="W245" s="13"/>
      <c r="X245" s="13"/>
      <c r="Y245" s="66"/>
      <c r="Z245" s="66"/>
      <c r="AA245" s="66"/>
      <c r="AB245" s="66"/>
      <c r="AC245" s="13"/>
      <c r="AD245" s="66"/>
      <c r="AE245" s="13"/>
      <c r="AF245" s="13"/>
      <c r="AG245" s="13"/>
      <c r="AH245" s="13"/>
      <c r="AI245" s="13"/>
      <c r="AJ245" s="13"/>
      <c r="AK245" s="13"/>
      <c r="AL245" s="13"/>
      <c r="AM245" s="116"/>
      <c r="AN245" s="13"/>
      <c r="AO245" s="13"/>
    </row>
    <row r="246" spans="9:41">
      <c r="I246" s="317"/>
      <c r="J246" s="66"/>
      <c r="K246" s="116"/>
      <c r="L246" s="116"/>
      <c r="M246" s="116"/>
      <c r="N246" s="13"/>
      <c r="O246" s="13"/>
      <c r="P246" s="13"/>
      <c r="Q246" s="116"/>
      <c r="R246" s="13"/>
      <c r="S246" s="13"/>
      <c r="T246" s="13"/>
      <c r="U246" s="13"/>
      <c r="V246" s="13"/>
      <c r="W246" s="13"/>
      <c r="X246" s="13"/>
      <c r="Y246" s="66"/>
      <c r="Z246" s="66"/>
      <c r="AA246" s="66"/>
      <c r="AB246" s="66"/>
      <c r="AC246" s="13"/>
      <c r="AD246" s="66"/>
      <c r="AE246" s="13"/>
      <c r="AF246" s="13"/>
      <c r="AG246" s="13"/>
      <c r="AH246" s="13"/>
      <c r="AI246" s="13"/>
      <c r="AJ246" s="13"/>
      <c r="AK246" s="13"/>
      <c r="AL246" s="13"/>
      <c r="AM246" s="116"/>
      <c r="AN246" s="13"/>
      <c r="AO246" s="13"/>
    </row>
    <row r="247" spans="9:41">
      <c r="I247" s="317"/>
      <c r="J247" s="66"/>
      <c r="K247" s="116"/>
      <c r="L247" s="116"/>
      <c r="M247" s="116"/>
      <c r="N247" s="13"/>
      <c r="O247" s="13"/>
      <c r="P247" s="13"/>
      <c r="Q247" s="116"/>
      <c r="R247" s="13"/>
      <c r="S247" s="13"/>
      <c r="T247" s="13"/>
      <c r="U247" s="13"/>
      <c r="V247" s="13"/>
      <c r="W247" s="13"/>
      <c r="X247" s="13"/>
      <c r="Y247" s="66"/>
      <c r="Z247" s="66"/>
      <c r="AA247" s="66"/>
      <c r="AB247" s="66"/>
      <c r="AC247" s="13"/>
      <c r="AD247" s="66"/>
      <c r="AE247" s="13"/>
      <c r="AF247" s="13"/>
      <c r="AG247" s="13"/>
      <c r="AH247" s="13"/>
      <c r="AI247" s="13"/>
      <c r="AJ247" s="13"/>
      <c r="AK247" s="13"/>
      <c r="AL247" s="13"/>
      <c r="AM247" s="116"/>
      <c r="AN247" s="13"/>
      <c r="AO247" s="13"/>
    </row>
    <row r="248" spans="9:41">
      <c r="I248" s="317"/>
      <c r="J248" s="66"/>
      <c r="K248" s="116"/>
      <c r="L248" s="116"/>
      <c r="M248" s="116"/>
      <c r="N248" s="13"/>
      <c r="O248" s="13"/>
      <c r="P248" s="13"/>
      <c r="Q248" s="116"/>
      <c r="R248" s="13"/>
      <c r="S248" s="13"/>
      <c r="T248" s="13"/>
      <c r="U248" s="13"/>
      <c r="V248" s="13"/>
      <c r="W248" s="13"/>
      <c r="X248" s="13"/>
      <c r="Y248" s="66"/>
      <c r="Z248" s="66"/>
      <c r="AA248" s="66"/>
      <c r="AB248" s="66"/>
      <c r="AC248" s="13"/>
      <c r="AD248" s="66"/>
      <c r="AE248" s="13"/>
      <c r="AF248" s="13"/>
      <c r="AG248" s="13"/>
      <c r="AH248" s="13"/>
      <c r="AI248" s="13"/>
      <c r="AJ248" s="13"/>
      <c r="AK248" s="13"/>
      <c r="AL248" s="13"/>
      <c r="AM248" s="116"/>
      <c r="AN248" s="13"/>
      <c r="AO248" s="13"/>
    </row>
    <row r="249" spans="9:41">
      <c r="I249" s="317"/>
      <c r="J249" s="66"/>
      <c r="K249" s="116"/>
      <c r="L249" s="116"/>
      <c r="M249" s="116"/>
      <c r="N249" s="13"/>
      <c r="O249" s="13"/>
      <c r="P249" s="13"/>
      <c r="Q249" s="116"/>
      <c r="R249" s="13"/>
      <c r="S249" s="13"/>
      <c r="T249" s="13"/>
      <c r="U249" s="13"/>
      <c r="V249" s="13"/>
      <c r="W249" s="13"/>
      <c r="X249" s="13"/>
      <c r="Y249" s="66"/>
      <c r="Z249" s="66"/>
      <c r="AA249" s="66"/>
      <c r="AB249" s="66"/>
      <c r="AC249" s="13"/>
      <c r="AD249" s="66"/>
      <c r="AE249" s="13"/>
      <c r="AF249" s="13"/>
      <c r="AG249" s="13"/>
      <c r="AH249" s="13"/>
      <c r="AI249" s="13"/>
      <c r="AJ249" s="13"/>
      <c r="AK249" s="13"/>
      <c r="AL249" s="13"/>
      <c r="AM249" s="116"/>
      <c r="AN249" s="13"/>
      <c r="AO249" s="13"/>
    </row>
    <row r="250" spans="9:41">
      <c r="I250" s="317"/>
      <c r="J250" s="66"/>
      <c r="K250" s="116"/>
      <c r="L250" s="116"/>
      <c r="M250" s="116"/>
      <c r="N250" s="13"/>
      <c r="O250" s="13"/>
      <c r="P250" s="13"/>
      <c r="Q250" s="116"/>
      <c r="R250" s="13"/>
      <c r="S250" s="13"/>
      <c r="T250" s="13"/>
      <c r="U250" s="13"/>
      <c r="V250" s="13"/>
      <c r="W250" s="13"/>
      <c r="X250" s="13"/>
      <c r="Y250" s="66"/>
      <c r="Z250" s="66"/>
      <c r="AA250" s="66"/>
      <c r="AB250" s="66"/>
      <c r="AC250" s="13"/>
      <c r="AD250" s="66"/>
      <c r="AE250" s="13"/>
      <c r="AF250" s="13"/>
      <c r="AG250" s="13"/>
      <c r="AH250" s="13"/>
      <c r="AI250" s="13"/>
      <c r="AJ250" s="13"/>
      <c r="AK250" s="13"/>
      <c r="AL250" s="13"/>
      <c r="AM250" s="116"/>
      <c r="AN250" s="13"/>
      <c r="AO250" s="13"/>
    </row>
    <row r="251" spans="9:41">
      <c r="I251" s="317"/>
      <c r="J251" s="66"/>
      <c r="K251" s="116"/>
      <c r="L251" s="116"/>
      <c r="M251" s="116"/>
      <c r="N251" s="13"/>
      <c r="O251" s="13"/>
      <c r="P251" s="13"/>
      <c r="Q251" s="116"/>
      <c r="R251" s="13"/>
      <c r="S251" s="13"/>
      <c r="T251" s="13"/>
      <c r="U251" s="13"/>
      <c r="V251" s="13"/>
      <c r="W251" s="13"/>
      <c r="X251" s="13"/>
      <c r="Y251" s="66"/>
      <c r="Z251" s="66"/>
      <c r="AA251" s="66"/>
      <c r="AB251" s="66"/>
      <c r="AC251" s="13"/>
      <c r="AD251" s="66"/>
      <c r="AE251" s="13"/>
      <c r="AF251" s="13"/>
      <c r="AG251" s="13"/>
      <c r="AH251" s="13"/>
      <c r="AI251" s="13"/>
      <c r="AJ251" s="13"/>
      <c r="AK251" s="13"/>
      <c r="AL251" s="13"/>
      <c r="AM251" s="116"/>
      <c r="AN251" s="13"/>
      <c r="AO251" s="13"/>
    </row>
    <row r="252" spans="9:41">
      <c r="I252" s="317"/>
      <c r="J252" s="66"/>
      <c r="K252" s="116"/>
      <c r="L252" s="116"/>
      <c r="M252" s="116"/>
      <c r="N252" s="13"/>
      <c r="O252" s="13"/>
      <c r="P252" s="13"/>
      <c r="Q252" s="116"/>
      <c r="R252" s="13"/>
      <c r="S252" s="13"/>
      <c r="T252" s="13"/>
      <c r="U252" s="13"/>
      <c r="V252" s="13"/>
      <c r="W252" s="13"/>
      <c r="X252" s="13"/>
      <c r="Y252" s="66"/>
      <c r="Z252" s="66"/>
      <c r="AA252" s="66"/>
      <c r="AB252" s="66"/>
      <c r="AC252" s="13"/>
      <c r="AD252" s="66"/>
      <c r="AE252" s="13"/>
      <c r="AF252" s="13"/>
      <c r="AG252" s="13"/>
      <c r="AH252" s="13"/>
      <c r="AI252" s="13"/>
      <c r="AJ252" s="13"/>
      <c r="AK252" s="13"/>
      <c r="AL252" s="13"/>
      <c r="AM252" s="116"/>
      <c r="AN252" s="13"/>
      <c r="AO252" s="13"/>
    </row>
    <row r="253" spans="9:41">
      <c r="I253" s="317"/>
      <c r="J253" s="66"/>
      <c r="K253" s="116"/>
      <c r="L253" s="116"/>
      <c r="M253" s="116"/>
      <c r="N253" s="13"/>
      <c r="O253" s="13"/>
      <c r="P253" s="13"/>
      <c r="Q253" s="116"/>
      <c r="R253" s="13"/>
      <c r="S253" s="13"/>
      <c r="T253" s="13"/>
      <c r="U253" s="13"/>
      <c r="V253" s="13"/>
      <c r="W253" s="13"/>
      <c r="X253" s="13"/>
      <c r="Y253" s="66"/>
      <c r="Z253" s="66"/>
      <c r="AA253" s="66"/>
      <c r="AB253" s="66"/>
      <c r="AC253" s="13"/>
      <c r="AD253" s="66"/>
      <c r="AE253" s="13"/>
      <c r="AF253" s="13"/>
      <c r="AG253" s="13"/>
      <c r="AH253" s="13"/>
      <c r="AI253" s="13"/>
      <c r="AJ253" s="13"/>
      <c r="AK253" s="13"/>
      <c r="AL253" s="13"/>
      <c r="AM253" s="116"/>
      <c r="AN253" s="13"/>
      <c r="AO253" s="13"/>
    </row>
    <row r="254" spans="9:41">
      <c r="I254" s="317"/>
      <c r="J254" s="66"/>
      <c r="K254" s="116"/>
      <c r="L254" s="116"/>
      <c r="M254" s="116"/>
      <c r="N254" s="13"/>
      <c r="O254" s="13"/>
      <c r="P254" s="13"/>
      <c r="Q254" s="116"/>
      <c r="R254" s="13"/>
      <c r="S254" s="13"/>
      <c r="T254" s="13"/>
      <c r="U254" s="13"/>
      <c r="V254" s="13"/>
      <c r="W254" s="13"/>
      <c r="X254" s="13"/>
      <c r="Y254" s="66"/>
      <c r="Z254" s="66"/>
      <c r="AA254" s="66"/>
      <c r="AB254" s="66"/>
      <c r="AC254" s="13"/>
      <c r="AD254" s="66"/>
      <c r="AE254" s="13"/>
      <c r="AF254" s="13"/>
      <c r="AG254" s="13"/>
      <c r="AH254" s="13"/>
      <c r="AI254" s="13"/>
      <c r="AJ254" s="13"/>
      <c r="AK254" s="13"/>
      <c r="AL254" s="13"/>
      <c r="AM254" s="116"/>
      <c r="AN254" s="13"/>
      <c r="AO254" s="13"/>
    </row>
    <row r="255" spans="9:41">
      <c r="I255" s="317"/>
      <c r="J255" s="66"/>
      <c r="K255" s="116"/>
      <c r="L255" s="116"/>
      <c r="M255" s="116"/>
      <c r="N255" s="13"/>
      <c r="O255" s="13"/>
      <c r="P255" s="13"/>
      <c r="Q255" s="116"/>
      <c r="R255" s="13"/>
      <c r="S255" s="13"/>
      <c r="T255" s="13"/>
      <c r="U255" s="13"/>
      <c r="V255" s="13"/>
      <c r="W255" s="13"/>
      <c r="X255" s="13"/>
      <c r="Y255" s="66"/>
      <c r="Z255" s="66"/>
      <c r="AA255" s="66"/>
      <c r="AB255" s="66"/>
      <c r="AC255" s="13"/>
      <c r="AD255" s="66"/>
      <c r="AE255" s="13"/>
      <c r="AF255" s="13"/>
      <c r="AG255" s="13"/>
      <c r="AH255" s="13"/>
      <c r="AI255" s="13"/>
      <c r="AJ255" s="13"/>
      <c r="AK255" s="13"/>
      <c r="AL255" s="13"/>
      <c r="AM255" s="116"/>
      <c r="AN255" s="13"/>
      <c r="AO255" s="13"/>
    </row>
    <row r="256" spans="9:41">
      <c r="I256" s="317"/>
      <c r="J256" s="66"/>
      <c r="K256" s="116"/>
      <c r="L256" s="116"/>
      <c r="M256" s="116"/>
      <c r="N256" s="13"/>
      <c r="O256" s="13"/>
      <c r="P256" s="13"/>
      <c r="Q256" s="116"/>
      <c r="R256" s="13"/>
      <c r="S256" s="13"/>
      <c r="T256" s="13"/>
      <c r="U256" s="13"/>
      <c r="V256" s="13"/>
      <c r="W256" s="13"/>
      <c r="X256" s="13"/>
      <c r="Y256" s="66"/>
      <c r="Z256" s="66"/>
      <c r="AA256" s="66"/>
      <c r="AB256" s="66"/>
      <c r="AC256" s="13"/>
      <c r="AD256" s="66"/>
      <c r="AE256" s="13"/>
      <c r="AF256" s="13"/>
      <c r="AG256" s="13"/>
      <c r="AH256" s="13"/>
      <c r="AI256" s="13"/>
      <c r="AJ256" s="13"/>
      <c r="AK256" s="13"/>
      <c r="AL256" s="13"/>
      <c r="AM256" s="116"/>
      <c r="AN256" s="13"/>
      <c r="AO256" s="13"/>
    </row>
    <row r="257" spans="9:41">
      <c r="I257" s="317"/>
      <c r="J257" s="66"/>
      <c r="K257" s="116"/>
      <c r="L257" s="116"/>
      <c r="M257" s="116"/>
      <c r="N257" s="13"/>
      <c r="O257" s="13"/>
      <c r="P257" s="13"/>
      <c r="Q257" s="116"/>
      <c r="R257" s="13"/>
      <c r="S257" s="13"/>
      <c r="T257" s="13"/>
      <c r="U257" s="13"/>
      <c r="V257" s="13"/>
      <c r="W257" s="13"/>
      <c r="X257" s="13"/>
      <c r="Y257" s="66"/>
      <c r="Z257" s="66"/>
      <c r="AA257" s="66"/>
      <c r="AB257" s="66"/>
      <c r="AC257" s="13"/>
      <c r="AD257" s="66"/>
      <c r="AE257" s="13"/>
      <c r="AF257" s="13"/>
      <c r="AG257" s="13"/>
      <c r="AH257" s="13"/>
      <c r="AI257" s="13"/>
      <c r="AJ257" s="13"/>
      <c r="AK257" s="13"/>
      <c r="AL257" s="13"/>
      <c r="AM257" s="116"/>
      <c r="AN257" s="13"/>
      <c r="AO257" s="13"/>
    </row>
    <row r="258" spans="9:41">
      <c r="I258" s="317"/>
      <c r="J258" s="66"/>
      <c r="K258" s="116"/>
      <c r="L258" s="116"/>
      <c r="M258" s="116"/>
      <c r="N258" s="13"/>
      <c r="O258" s="13"/>
      <c r="P258" s="13"/>
      <c r="Q258" s="116"/>
      <c r="R258" s="13"/>
      <c r="S258" s="13"/>
      <c r="T258" s="13"/>
      <c r="U258" s="13"/>
      <c r="V258" s="13"/>
      <c r="W258" s="13"/>
      <c r="X258" s="13"/>
      <c r="Y258" s="66"/>
      <c r="Z258" s="66"/>
      <c r="AA258" s="66"/>
      <c r="AB258" s="66"/>
      <c r="AC258" s="13"/>
      <c r="AD258" s="66"/>
      <c r="AE258" s="13"/>
      <c r="AF258" s="13"/>
      <c r="AG258" s="13"/>
      <c r="AH258" s="13"/>
      <c r="AI258" s="13"/>
      <c r="AJ258" s="13"/>
      <c r="AK258" s="13"/>
      <c r="AL258" s="13"/>
      <c r="AM258" s="116"/>
      <c r="AN258" s="13"/>
      <c r="AO258" s="13"/>
    </row>
    <row r="259" spans="9:41">
      <c r="I259" s="317"/>
      <c r="J259" s="66"/>
      <c r="K259" s="116"/>
      <c r="L259" s="116"/>
      <c r="M259" s="116"/>
      <c r="N259" s="13"/>
      <c r="O259" s="13"/>
      <c r="P259" s="13"/>
      <c r="Q259" s="116"/>
      <c r="R259" s="13"/>
      <c r="S259" s="13"/>
      <c r="T259" s="13"/>
      <c r="U259" s="13"/>
      <c r="V259" s="13"/>
      <c r="W259" s="13"/>
      <c r="X259" s="13"/>
      <c r="Y259" s="66"/>
      <c r="Z259" s="66"/>
      <c r="AA259" s="66"/>
      <c r="AB259" s="66"/>
      <c r="AC259" s="13"/>
      <c r="AD259" s="66"/>
      <c r="AE259" s="13"/>
      <c r="AF259" s="13"/>
      <c r="AG259" s="13"/>
      <c r="AH259" s="13"/>
      <c r="AI259" s="13"/>
      <c r="AJ259" s="13"/>
      <c r="AK259" s="13"/>
      <c r="AL259" s="13"/>
      <c r="AM259" s="116"/>
      <c r="AN259" s="13"/>
      <c r="AO259" s="13"/>
    </row>
    <row r="260" spans="9:41">
      <c r="I260" s="317"/>
      <c r="J260" s="66"/>
      <c r="K260" s="116"/>
      <c r="L260" s="116"/>
      <c r="M260" s="116"/>
      <c r="N260" s="13"/>
      <c r="O260" s="13"/>
      <c r="P260" s="13"/>
      <c r="Q260" s="116"/>
      <c r="R260" s="13"/>
      <c r="S260" s="13"/>
      <c r="T260" s="13"/>
      <c r="U260" s="13"/>
      <c r="V260" s="13"/>
      <c r="W260" s="13"/>
      <c r="X260" s="13"/>
      <c r="Y260" s="66"/>
      <c r="Z260" s="66"/>
      <c r="AA260" s="66"/>
      <c r="AB260" s="66"/>
      <c r="AC260" s="13"/>
      <c r="AD260" s="66"/>
      <c r="AE260" s="13"/>
      <c r="AF260" s="13"/>
      <c r="AG260" s="13"/>
      <c r="AH260" s="13"/>
      <c r="AI260" s="13"/>
      <c r="AJ260" s="13"/>
      <c r="AK260" s="13"/>
      <c r="AL260" s="13"/>
      <c r="AM260" s="116"/>
      <c r="AN260" s="13"/>
      <c r="AO260" s="13"/>
    </row>
    <row r="261" spans="9:41">
      <c r="I261" s="317"/>
      <c r="J261" s="66"/>
      <c r="K261" s="116"/>
      <c r="L261" s="116"/>
      <c r="M261" s="116"/>
      <c r="N261" s="13"/>
      <c r="O261" s="13"/>
      <c r="P261" s="13"/>
      <c r="Q261" s="116"/>
      <c r="R261" s="13"/>
      <c r="S261" s="13"/>
      <c r="T261" s="13"/>
      <c r="U261" s="13"/>
      <c r="V261" s="13"/>
      <c r="W261" s="13"/>
      <c r="X261" s="13"/>
      <c r="Y261" s="66"/>
      <c r="Z261" s="66"/>
      <c r="AA261" s="66"/>
      <c r="AB261" s="66"/>
      <c r="AC261" s="13"/>
      <c r="AD261" s="66"/>
      <c r="AE261" s="13"/>
      <c r="AF261" s="13"/>
      <c r="AG261" s="13"/>
      <c r="AH261" s="13"/>
      <c r="AI261" s="13"/>
      <c r="AJ261" s="13"/>
      <c r="AK261" s="13"/>
      <c r="AL261" s="13"/>
      <c r="AM261" s="116"/>
      <c r="AN261" s="13"/>
      <c r="AO261" s="13"/>
    </row>
    <row r="262" spans="9:41">
      <c r="I262" s="317"/>
      <c r="J262" s="66"/>
      <c r="K262" s="116"/>
      <c r="L262" s="116"/>
      <c r="M262" s="116"/>
      <c r="N262" s="13"/>
      <c r="O262" s="13"/>
      <c r="P262" s="13"/>
      <c r="Q262" s="116"/>
      <c r="R262" s="13"/>
      <c r="S262" s="13"/>
      <c r="T262" s="13"/>
      <c r="U262" s="13"/>
      <c r="V262" s="13"/>
      <c r="W262" s="13"/>
      <c r="X262" s="13"/>
      <c r="Y262" s="66"/>
      <c r="Z262" s="66"/>
      <c r="AA262" s="66"/>
      <c r="AB262" s="66"/>
      <c r="AC262" s="13"/>
      <c r="AD262" s="66"/>
      <c r="AE262" s="13"/>
      <c r="AF262" s="13"/>
      <c r="AG262" s="13"/>
      <c r="AH262" s="13"/>
      <c r="AI262" s="13"/>
      <c r="AJ262" s="13"/>
      <c r="AK262" s="13"/>
      <c r="AL262" s="13"/>
      <c r="AM262" s="116"/>
      <c r="AN262" s="13"/>
      <c r="AO262" s="13"/>
    </row>
    <row r="263" spans="9:41">
      <c r="I263" s="317"/>
      <c r="J263" s="66"/>
      <c r="K263" s="116"/>
      <c r="L263" s="116"/>
      <c r="M263" s="116"/>
      <c r="N263" s="13"/>
      <c r="O263" s="13"/>
      <c r="P263" s="13"/>
      <c r="Q263" s="116"/>
      <c r="R263" s="13"/>
      <c r="S263" s="13"/>
      <c r="T263" s="13"/>
      <c r="U263" s="13"/>
      <c r="V263" s="13"/>
      <c r="W263" s="13"/>
      <c r="X263" s="13"/>
      <c r="Y263" s="66"/>
      <c r="Z263" s="66"/>
      <c r="AA263" s="66"/>
      <c r="AB263" s="66"/>
      <c r="AC263" s="13"/>
      <c r="AD263" s="66"/>
      <c r="AE263" s="13"/>
      <c r="AF263" s="13"/>
      <c r="AG263" s="13"/>
      <c r="AH263" s="13"/>
      <c r="AI263" s="13"/>
      <c r="AJ263" s="13"/>
      <c r="AK263" s="13"/>
      <c r="AL263" s="13"/>
      <c r="AM263" s="116"/>
      <c r="AN263" s="13"/>
      <c r="AO263" s="13"/>
    </row>
    <row r="264" spans="9:41">
      <c r="I264" s="317"/>
      <c r="J264" s="66"/>
      <c r="K264" s="116"/>
      <c r="L264" s="116"/>
      <c r="M264" s="116"/>
      <c r="N264" s="13"/>
      <c r="O264" s="13"/>
      <c r="P264" s="13"/>
      <c r="Q264" s="116"/>
      <c r="R264" s="13"/>
      <c r="S264" s="13"/>
      <c r="T264" s="13"/>
      <c r="U264" s="13"/>
      <c r="V264" s="13"/>
      <c r="W264" s="13"/>
      <c r="X264" s="13"/>
      <c r="Y264" s="66"/>
      <c r="Z264" s="66"/>
      <c r="AA264" s="66"/>
      <c r="AB264" s="66"/>
      <c r="AC264" s="13"/>
      <c r="AD264" s="66"/>
      <c r="AE264" s="13"/>
      <c r="AF264" s="13"/>
      <c r="AG264" s="13"/>
      <c r="AH264" s="13"/>
      <c r="AI264" s="13"/>
      <c r="AJ264" s="13"/>
      <c r="AK264" s="13"/>
      <c r="AL264" s="13"/>
      <c r="AM264" s="116"/>
      <c r="AN264" s="13"/>
      <c r="AO264" s="13"/>
    </row>
    <row r="265" spans="9:41">
      <c r="I265" s="317"/>
      <c r="J265" s="66"/>
      <c r="K265" s="116"/>
      <c r="L265" s="116"/>
      <c r="M265" s="116"/>
      <c r="N265" s="13"/>
      <c r="O265" s="13"/>
      <c r="P265" s="13"/>
      <c r="Q265" s="116"/>
      <c r="R265" s="13"/>
      <c r="S265" s="13"/>
      <c r="T265" s="13"/>
      <c r="U265" s="13"/>
      <c r="V265" s="13"/>
      <c r="W265" s="13"/>
      <c r="X265" s="13"/>
      <c r="Y265" s="66"/>
      <c r="Z265" s="66"/>
      <c r="AA265" s="66"/>
      <c r="AB265" s="66"/>
      <c r="AC265" s="13"/>
      <c r="AD265" s="66"/>
      <c r="AE265" s="13"/>
      <c r="AF265" s="13"/>
      <c r="AG265" s="13"/>
      <c r="AH265" s="13"/>
      <c r="AI265" s="13"/>
      <c r="AJ265" s="13"/>
      <c r="AK265" s="13"/>
      <c r="AL265" s="13"/>
      <c r="AM265" s="116"/>
      <c r="AN265" s="13"/>
      <c r="AO265" s="13"/>
    </row>
    <row r="266" spans="9:41">
      <c r="I266" s="317"/>
      <c r="J266" s="66"/>
      <c r="K266" s="116"/>
      <c r="L266" s="116"/>
      <c r="M266" s="116"/>
      <c r="N266" s="13"/>
      <c r="O266" s="13"/>
      <c r="P266" s="13"/>
      <c r="Q266" s="116"/>
      <c r="R266" s="13"/>
      <c r="S266" s="13"/>
      <c r="T266" s="13"/>
      <c r="U266" s="13"/>
      <c r="V266" s="13"/>
      <c r="W266" s="13"/>
      <c r="X266" s="13"/>
      <c r="Y266" s="66"/>
      <c r="Z266" s="66"/>
      <c r="AA266" s="66"/>
      <c r="AB266" s="66"/>
      <c r="AC266" s="13"/>
      <c r="AD266" s="66"/>
      <c r="AE266" s="13"/>
      <c r="AF266" s="13"/>
      <c r="AG266" s="13"/>
      <c r="AH266" s="13"/>
      <c r="AI266" s="13"/>
      <c r="AJ266" s="13"/>
      <c r="AK266" s="13"/>
      <c r="AL266" s="13"/>
      <c r="AM266" s="116"/>
      <c r="AN266" s="13"/>
      <c r="AO266" s="13"/>
    </row>
    <row r="267" spans="9:41">
      <c r="I267" s="317"/>
      <c r="J267" s="66"/>
      <c r="K267" s="116"/>
      <c r="L267" s="116"/>
      <c r="M267" s="116"/>
      <c r="N267" s="13"/>
      <c r="O267" s="13"/>
      <c r="P267" s="13"/>
      <c r="Q267" s="116"/>
      <c r="R267" s="13"/>
      <c r="S267" s="13"/>
      <c r="T267" s="13"/>
      <c r="U267" s="13"/>
      <c r="V267" s="13"/>
      <c r="W267" s="13"/>
      <c r="X267" s="13"/>
      <c r="Y267" s="66"/>
      <c r="Z267" s="66"/>
      <c r="AA267" s="66"/>
      <c r="AB267" s="66"/>
      <c r="AC267" s="13"/>
      <c r="AD267" s="66"/>
      <c r="AE267" s="13"/>
      <c r="AF267" s="13"/>
      <c r="AG267" s="13"/>
      <c r="AH267" s="13"/>
      <c r="AI267" s="13"/>
      <c r="AJ267" s="13"/>
      <c r="AK267" s="13"/>
      <c r="AL267" s="13"/>
      <c r="AM267" s="116"/>
      <c r="AN267" s="13"/>
      <c r="AO267" s="13"/>
    </row>
    <row r="268" spans="9:41">
      <c r="I268" s="317"/>
      <c r="J268" s="66"/>
      <c r="K268" s="116"/>
      <c r="L268" s="116"/>
      <c r="M268" s="116"/>
      <c r="N268" s="13"/>
      <c r="O268" s="13"/>
      <c r="P268" s="13"/>
      <c r="Q268" s="116"/>
      <c r="R268" s="13"/>
      <c r="S268" s="13"/>
      <c r="T268" s="13"/>
      <c r="U268" s="13"/>
      <c r="V268" s="13"/>
      <c r="W268" s="13"/>
      <c r="X268" s="13"/>
      <c r="Y268" s="66"/>
      <c r="Z268" s="66"/>
      <c r="AA268" s="66"/>
      <c r="AB268" s="66"/>
      <c r="AC268" s="13"/>
      <c r="AD268" s="66"/>
      <c r="AE268" s="13"/>
      <c r="AF268" s="13"/>
      <c r="AG268" s="13"/>
      <c r="AH268" s="13"/>
      <c r="AI268" s="13"/>
      <c r="AJ268" s="13"/>
      <c r="AK268" s="13"/>
      <c r="AL268" s="13"/>
      <c r="AM268" s="116"/>
      <c r="AN268" s="13"/>
      <c r="AO268" s="13"/>
    </row>
    <row r="269" spans="9:41">
      <c r="I269" s="317"/>
      <c r="J269" s="66"/>
      <c r="K269" s="116"/>
      <c r="L269" s="116"/>
      <c r="M269" s="116"/>
      <c r="N269" s="13"/>
      <c r="O269" s="13"/>
      <c r="P269" s="13"/>
      <c r="Q269" s="116"/>
      <c r="R269" s="13"/>
      <c r="S269" s="13"/>
      <c r="T269" s="13"/>
      <c r="U269" s="13"/>
      <c r="V269" s="13"/>
      <c r="W269" s="13"/>
      <c r="X269" s="13"/>
      <c r="Y269" s="66"/>
      <c r="Z269" s="66"/>
      <c r="AA269" s="66"/>
      <c r="AB269" s="66"/>
      <c r="AC269" s="13"/>
      <c r="AD269" s="66"/>
      <c r="AE269" s="13"/>
      <c r="AF269" s="13"/>
      <c r="AG269" s="13"/>
      <c r="AH269" s="13"/>
      <c r="AI269" s="13"/>
      <c r="AJ269" s="13"/>
      <c r="AK269" s="13"/>
      <c r="AL269" s="13"/>
      <c r="AM269" s="116"/>
      <c r="AN269" s="13"/>
      <c r="AO269" s="13"/>
    </row>
    <row r="270" spans="9:41">
      <c r="I270" s="317"/>
      <c r="J270" s="66"/>
      <c r="K270" s="116"/>
      <c r="L270" s="116"/>
      <c r="M270" s="116"/>
      <c r="N270" s="13"/>
      <c r="O270" s="13"/>
      <c r="P270" s="13"/>
      <c r="Q270" s="116"/>
      <c r="R270" s="13"/>
      <c r="S270" s="13"/>
      <c r="T270" s="13"/>
      <c r="U270" s="13"/>
      <c r="V270" s="13"/>
      <c r="W270" s="13"/>
      <c r="X270" s="13"/>
      <c r="Y270" s="66"/>
      <c r="Z270" s="66"/>
      <c r="AA270" s="66"/>
      <c r="AB270" s="66"/>
      <c r="AC270" s="13"/>
      <c r="AD270" s="66"/>
      <c r="AE270" s="13"/>
      <c r="AF270" s="13"/>
      <c r="AG270" s="13"/>
      <c r="AH270" s="13"/>
      <c r="AI270" s="13"/>
      <c r="AJ270" s="13"/>
      <c r="AK270" s="13"/>
      <c r="AL270" s="13"/>
      <c r="AM270" s="116"/>
      <c r="AN270" s="13"/>
      <c r="AO270" s="13"/>
    </row>
    <row r="271" spans="9:41">
      <c r="I271" s="317"/>
      <c r="J271" s="66"/>
      <c r="K271" s="116"/>
      <c r="L271" s="116"/>
      <c r="M271" s="116"/>
      <c r="N271" s="13"/>
      <c r="O271" s="13"/>
      <c r="P271" s="13"/>
      <c r="Q271" s="116"/>
      <c r="R271" s="13"/>
      <c r="S271" s="13"/>
      <c r="T271" s="13"/>
      <c r="U271" s="13"/>
      <c r="V271" s="13"/>
      <c r="W271" s="13"/>
      <c r="X271" s="13"/>
      <c r="Y271" s="66"/>
      <c r="Z271" s="66"/>
      <c r="AA271" s="66"/>
      <c r="AB271" s="66"/>
      <c r="AC271" s="13"/>
      <c r="AD271" s="66"/>
      <c r="AE271" s="13"/>
      <c r="AF271" s="13"/>
      <c r="AG271" s="13"/>
      <c r="AH271" s="13"/>
      <c r="AI271" s="13"/>
      <c r="AJ271" s="13"/>
      <c r="AK271" s="13"/>
      <c r="AL271" s="13"/>
      <c r="AM271" s="116"/>
      <c r="AN271" s="13"/>
      <c r="AO271" s="13"/>
    </row>
    <row r="272" spans="9:41">
      <c r="I272" s="317"/>
      <c r="J272" s="66"/>
      <c r="K272" s="116"/>
      <c r="L272" s="116"/>
      <c r="M272" s="116"/>
      <c r="N272" s="13"/>
      <c r="O272" s="13"/>
      <c r="P272" s="13"/>
      <c r="Q272" s="116"/>
      <c r="R272" s="13"/>
      <c r="S272" s="13"/>
      <c r="T272" s="13"/>
      <c r="U272" s="13"/>
      <c r="V272" s="13"/>
      <c r="W272" s="13"/>
      <c r="X272" s="13"/>
      <c r="Y272" s="66"/>
      <c r="Z272" s="66"/>
      <c r="AA272" s="66"/>
      <c r="AB272" s="66"/>
      <c r="AC272" s="13"/>
      <c r="AD272" s="66"/>
      <c r="AE272" s="13"/>
      <c r="AF272" s="13"/>
      <c r="AG272" s="13"/>
      <c r="AH272" s="13"/>
      <c r="AI272" s="13"/>
      <c r="AJ272" s="13"/>
      <c r="AK272" s="13"/>
      <c r="AL272" s="13"/>
      <c r="AM272" s="116"/>
      <c r="AN272" s="13"/>
      <c r="AO272" s="13"/>
    </row>
    <row r="273" spans="9:41">
      <c r="I273" s="317"/>
      <c r="J273" s="66"/>
      <c r="K273" s="116"/>
      <c r="L273" s="116"/>
      <c r="M273" s="116"/>
      <c r="N273" s="13"/>
      <c r="O273" s="13"/>
      <c r="P273" s="13"/>
      <c r="Q273" s="116"/>
      <c r="R273" s="13"/>
      <c r="S273" s="13"/>
      <c r="T273" s="13"/>
      <c r="U273" s="13"/>
      <c r="V273" s="13"/>
      <c r="W273" s="13"/>
      <c r="X273" s="13"/>
      <c r="Y273" s="66"/>
      <c r="Z273" s="66"/>
      <c r="AA273" s="66"/>
      <c r="AB273" s="66"/>
      <c r="AC273" s="13"/>
      <c r="AD273" s="66"/>
      <c r="AE273" s="13"/>
      <c r="AF273" s="13"/>
      <c r="AG273" s="13"/>
      <c r="AH273" s="13"/>
      <c r="AI273" s="13"/>
      <c r="AJ273" s="13"/>
      <c r="AK273" s="13"/>
      <c r="AL273" s="13"/>
      <c r="AM273" s="116"/>
      <c r="AN273" s="13"/>
      <c r="AO273" s="13"/>
    </row>
    <row r="274" spans="9:41">
      <c r="I274" s="317"/>
      <c r="J274" s="66"/>
      <c r="K274" s="116"/>
      <c r="L274" s="116"/>
      <c r="M274" s="116"/>
      <c r="N274" s="13"/>
      <c r="O274" s="13"/>
      <c r="P274" s="13"/>
      <c r="Q274" s="116"/>
      <c r="R274" s="13"/>
      <c r="S274" s="13"/>
      <c r="T274" s="13"/>
      <c r="U274" s="13"/>
      <c r="V274" s="13"/>
      <c r="W274" s="13"/>
      <c r="X274" s="13"/>
      <c r="Y274" s="66"/>
      <c r="Z274" s="66"/>
      <c r="AA274" s="66"/>
      <c r="AB274" s="66"/>
      <c r="AC274" s="13"/>
      <c r="AD274" s="66"/>
      <c r="AE274" s="13"/>
      <c r="AF274" s="13"/>
      <c r="AG274" s="13"/>
      <c r="AH274" s="13"/>
      <c r="AI274" s="13"/>
      <c r="AJ274" s="13"/>
      <c r="AK274" s="13"/>
      <c r="AL274" s="13"/>
      <c r="AM274" s="116"/>
      <c r="AN274" s="13"/>
      <c r="AO274" s="13"/>
    </row>
    <row r="275" spans="9:41">
      <c r="I275" s="317"/>
      <c r="J275" s="66"/>
      <c r="K275" s="116"/>
      <c r="L275" s="116"/>
      <c r="M275" s="116"/>
      <c r="N275" s="13"/>
      <c r="O275" s="13"/>
      <c r="P275" s="13"/>
      <c r="Q275" s="116"/>
      <c r="R275" s="13"/>
      <c r="S275" s="13"/>
      <c r="T275" s="13"/>
      <c r="U275" s="13"/>
      <c r="V275" s="13"/>
      <c r="W275" s="13"/>
      <c r="X275" s="13"/>
      <c r="Y275" s="66"/>
      <c r="Z275" s="66"/>
      <c r="AA275" s="66"/>
      <c r="AB275" s="66"/>
      <c r="AC275" s="13"/>
      <c r="AD275" s="66"/>
      <c r="AE275" s="13"/>
      <c r="AF275" s="13"/>
      <c r="AG275" s="13"/>
      <c r="AH275" s="13"/>
      <c r="AI275" s="13"/>
      <c r="AJ275" s="13"/>
      <c r="AK275" s="13"/>
      <c r="AL275" s="13"/>
      <c r="AM275" s="116"/>
      <c r="AN275" s="13"/>
      <c r="AO275" s="13"/>
    </row>
    <row r="276" spans="9:41">
      <c r="I276" s="317"/>
      <c r="J276" s="66"/>
      <c r="K276" s="116"/>
      <c r="L276" s="116"/>
      <c r="M276" s="116"/>
      <c r="N276" s="13"/>
      <c r="O276" s="13"/>
      <c r="P276" s="13"/>
      <c r="Q276" s="116"/>
      <c r="R276" s="13"/>
      <c r="S276" s="13"/>
      <c r="T276" s="13"/>
      <c r="U276" s="13"/>
      <c r="V276" s="13"/>
      <c r="W276" s="13"/>
      <c r="X276" s="13"/>
      <c r="Y276" s="66"/>
      <c r="Z276" s="66"/>
      <c r="AA276" s="66"/>
      <c r="AB276" s="66"/>
      <c r="AC276" s="13"/>
      <c r="AD276" s="66"/>
      <c r="AE276" s="13"/>
      <c r="AF276" s="13"/>
      <c r="AG276" s="13"/>
      <c r="AH276" s="13"/>
      <c r="AI276" s="13"/>
      <c r="AJ276" s="13"/>
      <c r="AK276" s="13"/>
      <c r="AL276" s="13"/>
      <c r="AM276" s="116"/>
      <c r="AN276" s="13"/>
      <c r="AO276" s="13"/>
    </row>
    <row r="277" spans="9:41">
      <c r="I277" s="317"/>
      <c r="J277" s="66"/>
      <c r="K277" s="116"/>
      <c r="L277" s="116"/>
      <c r="M277" s="116"/>
      <c r="N277" s="13"/>
      <c r="O277" s="13"/>
      <c r="P277" s="13"/>
      <c r="Q277" s="116"/>
      <c r="R277" s="13"/>
      <c r="S277" s="13"/>
      <c r="T277" s="13"/>
      <c r="U277" s="13"/>
      <c r="V277" s="13"/>
      <c r="W277" s="13"/>
      <c r="X277" s="13"/>
      <c r="Y277" s="66"/>
      <c r="Z277" s="66"/>
      <c r="AA277" s="66"/>
      <c r="AB277" s="66"/>
      <c r="AC277" s="13"/>
      <c r="AD277" s="66"/>
      <c r="AE277" s="13"/>
      <c r="AF277" s="13"/>
      <c r="AG277" s="13"/>
      <c r="AH277" s="13"/>
      <c r="AI277" s="13"/>
      <c r="AJ277" s="13"/>
      <c r="AK277" s="13"/>
      <c r="AL277" s="13"/>
      <c r="AM277" s="116"/>
      <c r="AN277" s="13"/>
      <c r="AO277" s="13"/>
    </row>
    <row r="278" spans="9:41">
      <c r="I278" s="317"/>
      <c r="J278" s="66"/>
      <c r="K278" s="116"/>
      <c r="L278" s="116"/>
      <c r="M278" s="116"/>
      <c r="N278" s="13"/>
      <c r="O278" s="13"/>
      <c r="P278" s="13"/>
      <c r="Q278" s="116"/>
      <c r="R278" s="13"/>
      <c r="S278" s="13"/>
      <c r="T278" s="13"/>
      <c r="U278" s="13"/>
      <c r="V278" s="13"/>
      <c r="W278" s="13"/>
      <c r="X278" s="13"/>
      <c r="Y278" s="66"/>
      <c r="Z278" s="66"/>
      <c r="AA278" s="66"/>
      <c r="AB278" s="66"/>
      <c r="AC278" s="13"/>
      <c r="AD278" s="66"/>
      <c r="AE278" s="13"/>
      <c r="AF278" s="13"/>
      <c r="AG278" s="13"/>
      <c r="AH278" s="13"/>
      <c r="AI278" s="13"/>
      <c r="AJ278" s="13"/>
      <c r="AK278" s="13"/>
      <c r="AL278" s="13"/>
      <c r="AM278" s="116"/>
      <c r="AN278" s="13"/>
      <c r="AO278" s="13"/>
    </row>
    <row r="279" spans="9:41">
      <c r="I279" s="317"/>
      <c r="J279" s="66"/>
      <c r="K279" s="116"/>
      <c r="L279" s="116"/>
      <c r="M279" s="116"/>
      <c r="N279" s="13"/>
      <c r="O279" s="13"/>
      <c r="P279" s="13"/>
      <c r="Q279" s="116"/>
      <c r="R279" s="13"/>
      <c r="S279" s="13"/>
      <c r="T279" s="13"/>
      <c r="U279" s="13"/>
      <c r="V279" s="13"/>
      <c r="W279" s="13"/>
      <c r="X279" s="13"/>
      <c r="Y279" s="66"/>
      <c r="Z279" s="66"/>
      <c r="AA279" s="66"/>
      <c r="AB279" s="66"/>
      <c r="AC279" s="13"/>
      <c r="AD279" s="66"/>
      <c r="AE279" s="13"/>
      <c r="AF279" s="13"/>
      <c r="AG279" s="13"/>
      <c r="AH279" s="13"/>
      <c r="AI279" s="13"/>
      <c r="AJ279" s="13"/>
      <c r="AK279" s="13"/>
      <c r="AL279" s="13"/>
      <c r="AM279" s="116"/>
      <c r="AN279" s="13"/>
      <c r="AO279" s="13"/>
    </row>
    <row r="280" spans="9:41">
      <c r="I280" s="317"/>
      <c r="J280" s="66"/>
      <c r="K280" s="116"/>
      <c r="L280" s="116"/>
      <c r="M280" s="116"/>
      <c r="N280" s="13"/>
      <c r="O280" s="13"/>
      <c r="P280" s="13"/>
      <c r="Q280" s="116"/>
      <c r="R280" s="13"/>
      <c r="S280" s="13"/>
      <c r="T280" s="13"/>
      <c r="U280" s="13"/>
      <c r="V280" s="13"/>
      <c r="W280" s="13"/>
      <c r="X280" s="13"/>
      <c r="Y280" s="66"/>
      <c r="Z280" s="66"/>
      <c r="AA280" s="66"/>
      <c r="AB280" s="66"/>
      <c r="AC280" s="13"/>
      <c r="AD280" s="66"/>
      <c r="AE280" s="13"/>
      <c r="AF280" s="13"/>
      <c r="AG280" s="13"/>
      <c r="AH280" s="13"/>
      <c r="AI280" s="13"/>
      <c r="AJ280" s="13"/>
      <c r="AK280" s="13"/>
      <c r="AL280" s="13"/>
      <c r="AM280" s="116"/>
      <c r="AN280" s="13"/>
      <c r="AO280" s="13"/>
    </row>
    <row r="281" spans="9:41">
      <c r="I281" s="317"/>
      <c r="J281" s="66"/>
      <c r="K281" s="116"/>
      <c r="L281" s="116"/>
      <c r="M281" s="116"/>
      <c r="N281" s="13"/>
      <c r="O281" s="13"/>
      <c r="P281" s="13"/>
      <c r="Q281" s="116"/>
      <c r="R281" s="13"/>
      <c r="S281" s="13"/>
      <c r="T281" s="13"/>
      <c r="U281" s="13"/>
      <c r="V281" s="13"/>
      <c r="W281" s="13"/>
      <c r="X281" s="13"/>
      <c r="Y281" s="66"/>
      <c r="Z281" s="66"/>
      <c r="AA281" s="66"/>
      <c r="AB281" s="66"/>
      <c r="AC281" s="13"/>
      <c r="AD281" s="66"/>
      <c r="AE281" s="13"/>
      <c r="AF281" s="13"/>
      <c r="AG281" s="13"/>
      <c r="AH281" s="13"/>
      <c r="AI281" s="13"/>
      <c r="AJ281" s="13"/>
      <c r="AK281" s="13"/>
      <c r="AL281" s="13"/>
      <c r="AM281" s="116"/>
      <c r="AN281" s="13"/>
      <c r="AO281" s="13"/>
    </row>
    <row r="282" spans="9:41">
      <c r="I282" s="317"/>
      <c r="J282" s="66"/>
      <c r="K282" s="116"/>
      <c r="L282" s="116"/>
      <c r="M282" s="116"/>
      <c r="N282" s="13"/>
      <c r="O282" s="13"/>
      <c r="P282" s="13"/>
      <c r="Q282" s="116"/>
      <c r="R282" s="13"/>
      <c r="S282" s="13"/>
      <c r="T282" s="13"/>
      <c r="U282" s="13"/>
      <c r="V282" s="13"/>
      <c r="W282" s="13"/>
      <c r="X282" s="13"/>
      <c r="Y282" s="66"/>
      <c r="Z282" s="66"/>
      <c r="AA282" s="66"/>
      <c r="AB282" s="66"/>
      <c r="AC282" s="13"/>
      <c r="AD282" s="66"/>
      <c r="AE282" s="13"/>
      <c r="AF282" s="13"/>
      <c r="AG282" s="13"/>
      <c r="AH282" s="13"/>
      <c r="AI282" s="13"/>
      <c r="AJ282" s="13"/>
      <c r="AK282" s="13"/>
      <c r="AL282" s="13"/>
      <c r="AM282" s="116"/>
      <c r="AN282" s="13"/>
      <c r="AO282" s="13"/>
    </row>
    <row r="283" spans="9:41">
      <c r="I283" s="317"/>
      <c r="J283" s="66"/>
      <c r="K283" s="116"/>
      <c r="L283" s="116"/>
      <c r="M283" s="116"/>
      <c r="N283" s="13"/>
      <c r="O283" s="13"/>
      <c r="P283" s="13"/>
      <c r="Q283" s="116"/>
      <c r="R283" s="13"/>
      <c r="S283" s="13"/>
      <c r="T283" s="13"/>
      <c r="U283" s="13"/>
      <c r="V283" s="13"/>
      <c r="W283" s="13"/>
      <c r="X283" s="13"/>
      <c r="Y283" s="66"/>
      <c r="Z283" s="66"/>
      <c r="AA283" s="66"/>
      <c r="AB283" s="66"/>
      <c r="AC283" s="13"/>
      <c r="AD283" s="66"/>
      <c r="AE283" s="13"/>
      <c r="AF283" s="13"/>
      <c r="AG283" s="13"/>
      <c r="AH283" s="13"/>
      <c r="AI283" s="13"/>
      <c r="AJ283" s="13"/>
      <c r="AK283" s="13"/>
      <c r="AL283" s="13"/>
      <c r="AM283" s="116"/>
      <c r="AN283" s="13"/>
      <c r="AO283" s="13"/>
    </row>
    <row r="284" spans="9:41">
      <c r="I284" s="317"/>
      <c r="J284" s="66"/>
      <c r="K284" s="116"/>
      <c r="L284" s="116"/>
      <c r="M284" s="116"/>
      <c r="N284" s="13"/>
      <c r="O284" s="13"/>
      <c r="P284" s="13"/>
      <c r="Q284" s="116"/>
      <c r="R284" s="13"/>
      <c r="S284" s="13"/>
      <c r="T284" s="13"/>
      <c r="U284" s="13"/>
      <c r="V284" s="13"/>
      <c r="W284" s="13"/>
      <c r="X284" s="13"/>
      <c r="Y284" s="66"/>
      <c r="Z284" s="66"/>
      <c r="AA284" s="66"/>
      <c r="AB284" s="66"/>
      <c r="AC284" s="13"/>
      <c r="AD284" s="66"/>
      <c r="AE284" s="13"/>
      <c r="AF284" s="13"/>
      <c r="AG284" s="13"/>
      <c r="AH284" s="13"/>
      <c r="AI284" s="13"/>
      <c r="AJ284" s="13"/>
      <c r="AK284" s="13"/>
      <c r="AL284" s="13"/>
      <c r="AM284" s="116"/>
      <c r="AN284" s="13"/>
      <c r="AO284" s="13"/>
    </row>
    <row r="285" spans="9:41">
      <c r="I285" s="317"/>
      <c r="J285" s="66"/>
      <c r="K285" s="116"/>
      <c r="L285" s="116"/>
      <c r="M285" s="116"/>
      <c r="N285" s="13"/>
      <c r="O285" s="13"/>
      <c r="P285" s="13"/>
      <c r="Q285" s="116"/>
      <c r="R285" s="13"/>
      <c r="S285" s="13"/>
      <c r="T285" s="13"/>
      <c r="U285" s="13"/>
      <c r="V285" s="13"/>
      <c r="W285" s="13"/>
      <c r="X285" s="13"/>
      <c r="Y285" s="66"/>
      <c r="Z285" s="66"/>
      <c r="AA285" s="66"/>
      <c r="AB285" s="66"/>
      <c r="AC285" s="13"/>
      <c r="AD285" s="66"/>
      <c r="AE285" s="13"/>
      <c r="AF285" s="13"/>
      <c r="AG285" s="13"/>
      <c r="AH285" s="13"/>
      <c r="AI285" s="13"/>
      <c r="AJ285" s="13"/>
      <c r="AK285" s="13"/>
      <c r="AL285" s="13"/>
      <c r="AM285" s="116"/>
      <c r="AN285" s="13"/>
      <c r="AO285" s="13"/>
    </row>
    <row r="286" spans="9:41">
      <c r="I286" s="317"/>
      <c r="J286" s="66"/>
      <c r="K286" s="116"/>
      <c r="L286" s="116"/>
      <c r="M286" s="116"/>
      <c r="N286" s="13"/>
      <c r="O286" s="13"/>
      <c r="P286" s="13"/>
      <c r="Q286" s="116"/>
      <c r="R286" s="13"/>
      <c r="S286" s="13"/>
      <c r="T286" s="13"/>
      <c r="U286" s="13"/>
      <c r="V286" s="13"/>
      <c r="W286" s="13"/>
      <c r="X286" s="13"/>
      <c r="Y286" s="66"/>
      <c r="Z286" s="66"/>
      <c r="AA286" s="66"/>
      <c r="AB286" s="66"/>
      <c r="AC286" s="13"/>
      <c r="AD286" s="66"/>
      <c r="AE286" s="13"/>
      <c r="AF286" s="13"/>
      <c r="AG286" s="13"/>
      <c r="AH286" s="13"/>
      <c r="AI286" s="13"/>
      <c r="AJ286" s="13"/>
      <c r="AK286" s="13"/>
      <c r="AL286" s="13"/>
      <c r="AM286" s="116"/>
      <c r="AN286" s="13"/>
      <c r="AO286" s="13"/>
    </row>
    <row r="287" spans="9:41">
      <c r="I287" s="317"/>
      <c r="J287" s="66"/>
      <c r="K287" s="116"/>
      <c r="L287" s="116"/>
      <c r="M287" s="116"/>
      <c r="N287" s="13"/>
      <c r="O287" s="13"/>
      <c r="P287" s="13"/>
      <c r="Q287" s="116"/>
      <c r="R287" s="13"/>
      <c r="S287" s="13"/>
      <c r="T287" s="13"/>
      <c r="U287" s="13"/>
      <c r="V287" s="13"/>
      <c r="W287" s="13"/>
      <c r="X287" s="13"/>
      <c r="Y287" s="66"/>
      <c r="Z287" s="66"/>
      <c r="AA287" s="66"/>
      <c r="AB287" s="66"/>
      <c r="AC287" s="13"/>
      <c r="AD287" s="66"/>
      <c r="AE287" s="13"/>
      <c r="AF287" s="13"/>
      <c r="AG287" s="13"/>
      <c r="AH287" s="13"/>
      <c r="AI287" s="13"/>
      <c r="AJ287" s="13"/>
      <c r="AK287" s="13"/>
      <c r="AL287" s="13"/>
      <c r="AM287" s="116"/>
      <c r="AN287" s="13"/>
      <c r="AO287" s="13"/>
    </row>
    <row r="288" spans="9:41">
      <c r="I288" s="317"/>
      <c r="J288" s="66"/>
      <c r="K288" s="116"/>
      <c r="L288" s="116"/>
      <c r="M288" s="116"/>
      <c r="N288" s="13"/>
      <c r="O288" s="13"/>
      <c r="P288" s="13"/>
      <c r="Q288" s="116"/>
      <c r="R288" s="13"/>
      <c r="S288" s="13"/>
      <c r="T288" s="13"/>
      <c r="U288" s="13"/>
      <c r="V288" s="13"/>
      <c r="W288" s="13"/>
      <c r="X288" s="13"/>
      <c r="Y288" s="66"/>
      <c r="Z288" s="66"/>
      <c r="AA288" s="66"/>
      <c r="AB288" s="66"/>
      <c r="AC288" s="13"/>
      <c r="AD288" s="66"/>
      <c r="AE288" s="13"/>
      <c r="AF288" s="13"/>
      <c r="AG288" s="13"/>
      <c r="AH288" s="13"/>
      <c r="AI288" s="13"/>
      <c r="AJ288" s="13"/>
      <c r="AK288" s="13"/>
      <c r="AL288" s="13"/>
      <c r="AM288" s="116"/>
      <c r="AN288" s="13"/>
      <c r="AO288" s="13"/>
    </row>
    <row r="289" spans="1:41">
      <c r="I289" s="317"/>
      <c r="J289" s="66"/>
      <c r="K289" s="116"/>
      <c r="L289" s="116"/>
      <c r="M289" s="116"/>
      <c r="N289" s="13"/>
      <c r="O289" s="13"/>
      <c r="P289" s="13"/>
      <c r="Q289" s="116"/>
      <c r="R289" s="13"/>
      <c r="S289" s="13"/>
      <c r="T289" s="13"/>
      <c r="U289" s="13"/>
      <c r="V289" s="13"/>
      <c r="W289" s="13"/>
      <c r="X289" s="13"/>
      <c r="Y289" s="66"/>
      <c r="Z289" s="66"/>
      <c r="AA289" s="66"/>
      <c r="AB289" s="66"/>
      <c r="AC289" s="13"/>
      <c r="AD289" s="66"/>
      <c r="AE289" s="13"/>
      <c r="AF289" s="13"/>
      <c r="AG289" s="13"/>
      <c r="AH289" s="13"/>
      <c r="AI289" s="13"/>
      <c r="AJ289" s="13"/>
      <c r="AK289" s="13"/>
      <c r="AL289" s="13"/>
      <c r="AM289" s="116"/>
      <c r="AN289" s="13"/>
      <c r="AO289" s="13"/>
    </row>
    <row r="290" spans="1:41">
      <c r="I290" s="317"/>
      <c r="J290" s="66"/>
      <c r="K290" s="116"/>
      <c r="L290" s="116"/>
      <c r="M290" s="116"/>
      <c r="N290" s="13"/>
      <c r="O290" s="13"/>
      <c r="P290" s="13"/>
      <c r="Q290" s="116"/>
      <c r="R290" s="13"/>
      <c r="S290" s="13"/>
      <c r="T290" s="13"/>
      <c r="U290" s="13"/>
      <c r="V290" s="13"/>
      <c r="W290" s="13"/>
      <c r="X290" s="13"/>
      <c r="Y290" s="66"/>
      <c r="Z290" s="66"/>
      <c r="AA290" s="66"/>
      <c r="AB290" s="66"/>
      <c r="AC290" s="13"/>
      <c r="AD290" s="66"/>
      <c r="AE290" s="13"/>
      <c r="AF290" s="13"/>
      <c r="AG290" s="13"/>
      <c r="AH290" s="13"/>
      <c r="AI290" s="13"/>
      <c r="AJ290" s="13"/>
      <c r="AK290" s="13"/>
      <c r="AL290" s="13"/>
      <c r="AM290" s="116"/>
      <c r="AN290" s="13"/>
      <c r="AO290" s="13"/>
    </row>
    <row r="291" spans="1:41">
      <c r="I291" s="317"/>
      <c r="J291" s="66"/>
      <c r="K291" s="116"/>
      <c r="L291" s="116"/>
      <c r="M291" s="116"/>
      <c r="N291" s="13"/>
      <c r="O291" s="13"/>
      <c r="P291" s="13"/>
      <c r="Q291" s="116"/>
      <c r="R291" s="13"/>
      <c r="S291" s="13"/>
      <c r="T291" s="13"/>
      <c r="U291" s="13"/>
      <c r="V291" s="13"/>
      <c r="W291" s="13"/>
      <c r="X291" s="13"/>
      <c r="Y291" s="66"/>
      <c r="Z291" s="66"/>
      <c r="AA291" s="66"/>
      <c r="AB291" s="66"/>
      <c r="AC291" s="13"/>
      <c r="AD291" s="66"/>
      <c r="AE291" s="13"/>
      <c r="AF291" s="13"/>
      <c r="AG291" s="13"/>
      <c r="AH291" s="13"/>
      <c r="AI291" s="13"/>
      <c r="AJ291" s="13"/>
      <c r="AK291" s="13"/>
      <c r="AL291" s="13"/>
      <c r="AM291" s="116"/>
      <c r="AN291" s="13"/>
      <c r="AO291" s="13"/>
    </row>
    <row r="292" spans="1:41">
      <c r="I292" s="317"/>
      <c r="J292" s="66"/>
      <c r="K292" s="116"/>
      <c r="L292" s="116"/>
      <c r="M292" s="116"/>
      <c r="N292" s="13"/>
      <c r="O292" s="13"/>
      <c r="P292" s="13"/>
      <c r="Q292" s="116"/>
      <c r="R292" s="13"/>
      <c r="S292" s="13"/>
      <c r="T292" s="13"/>
      <c r="U292" s="13"/>
      <c r="V292" s="13"/>
      <c r="W292" s="13"/>
      <c r="X292" s="13"/>
      <c r="Y292" s="66"/>
      <c r="Z292" s="66"/>
      <c r="AA292" s="66"/>
      <c r="AB292" s="66"/>
      <c r="AC292" s="13"/>
      <c r="AD292" s="66"/>
      <c r="AE292" s="13"/>
      <c r="AF292" s="13"/>
      <c r="AG292" s="13"/>
      <c r="AH292" s="13"/>
      <c r="AI292" s="13"/>
      <c r="AJ292" s="13"/>
      <c r="AK292" s="13"/>
      <c r="AL292" s="13"/>
      <c r="AM292" s="116"/>
      <c r="AN292" s="13"/>
      <c r="AO292" s="13"/>
    </row>
    <row r="293" spans="1:41">
      <c r="I293" s="317"/>
      <c r="J293" s="66"/>
      <c r="K293" s="116"/>
      <c r="L293" s="116"/>
      <c r="M293" s="116"/>
      <c r="N293" s="13"/>
      <c r="O293" s="13"/>
      <c r="P293" s="13"/>
      <c r="Q293" s="116"/>
      <c r="R293" s="13"/>
      <c r="S293" s="13"/>
      <c r="T293" s="13"/>
      <c r="U293" s="13"/>
      <c r="V293" s="13"/>
      <c r="W293" s="13"/>
      <c r="X293" s="13"/>
      <c r="Y293" s="66"/>
      <c r="Z293" s="66"/>
      <c r="AA293" s="66"/>
      <c r="AB293" s="66"/>
      <c r="AC293" s="13"/>
      <c r="AD293" s="66"/>
      <c r="AE293" s="13"/>
      <c r="AF293" s="13"/>
      <c r="AG293" s="13"/>
      <c r="AH293" s="13"/>
      <c r="AI293" s="13"/>
      <c r="AJ293" s="13"/>
      <c r="AK293" s="13"/>
      <c r="AL293" s="13"/>
      <c r="AM293" s="116"/>
      <c r="AN293" s="13"/>
      <c r="AO293" s="13"/>
    </row>
    <row r="294" spans="1:41">
      <c r="I294" s="317"/>
      <c r="J294" s="66"/>
      <c r="K294" s="116"/>
      <c r="L294" s="116"/>
      <c r="M294" s="116"/>
      <c r="N294" s="13"/>
      <c r="O294" s="13"/>
      <c r="P294" s="13"/>
      <c r="Q294" s="116"/>
      <c r="R294" s="13"/>
      <c r="S294" s="13"/>
      <c r="T294" s="13"/>
      <c r="U294" s="13"/>
      <c r="V294" s="13"/>
      <c r="W294" s="13"/>
      <c r="X294" s="13"/>
      <c r="Y294" s="66"/>
      <c r="Z294" s="66"/>
      <c r="AA294" s="66"/>
      <c r="AB294" s="66"/>
      <c r="AC294" s="13"/>
      <c r="AD294" s="66"/>
      <c r="AE294" s="13"/>
      <c r="AF294" s="13"/>
      <c r="AG294" s="13"/>
      <c r="AH294" s="13"/>
      <c r="AI294" s="13"/>
      <c r="AJ294" s="13"/>
      <c r="AK294" s="13"/>
      <c r="AL294" s="13"/>
      <c r="AM294" s="116"/>
      <c r="AN294" s="13"/>
      <c r="AO294" s="13"/>
    </row>
    <row r="295" spans="1:41">
      <c r="I295" s="317"/>
      <c r="J295" s="66"/>
      <c r="K295" s="116"/>
      <c r="L295" s="116"/>
      <c r="M295" s="116"/>
      <c r="N295" s="13"/>
      <c r="O295" s="13"/>
      <c r="P295" s="13"/>
      <c r="Q295" s="116"/>
      <c r="R295" s="13"/>
      <c r="S295" s="13"/>
      <c r="T295" s="13"/>
      <c r="U295" s="13"/>
      <c r="V295" s="13"/>
      <c r="W295" s="13"/>
      <c r="X295" s="13"/>
      <c r="Y295" s="66"/>
      <c r="Z295" s="66"/>
      <c r="AA295" s="66"/>
      <c r="AB295" s="66"/>
      <c r="AC295" s="13"/>
      <c r="AD295" s="66"/>
      <c r="AE295" s="13"/>
      <c r="AF295" s="13"/>
      <c r="AG295" s="13"/>
      <c r="AH295" s="13"/>
      <c r="AI295" s="13"/>
      <c r="AJ295" s="13"/>
      <c r="AK295" s="13"/>
      <c r="AL295" s="13"/>
      <c r="AM295" s="116"/>
      <c r="AN295" s="13"/>
      <c r="AO295" s="13"/>
    </row>
    <row r="296" spans="1:41">
      <c r="I296" s="317"/>
      <c r="J296" s="66"/>
      <c r="K296" s="116"/>
      <c r="L296" s="116"/>
      <c r="M296" s="116"/>
      <c r="N296" s="13"/>
      <c r="O296" s="13"/>
      <c r="P296" s="13"/>
      <c r="Q296" s="116"/>
      <c r="R296" s="13"/>
      <c r="S296" s="13"/>
      <c r="T296" s="13"/>
      <c r="U296" s="13"/>
      <c r="V296" s="13"/>
      <c r="W296" s="13"/>
      <c r="X296" s="13"/>
      <c r="Y296" s="66"/>
      <c r="Z296" s="66"/>
      <c r="AA296" s="66"/>
      <c r="AB296" s="66"/>
      <c r="AC296" s="13"/>
      <c r="AD296" s="66"/>
      <c r="AE296" s="13"/>
      <c r="AF296" s="13"/>
      <c r="AG296" s="13"/>
      <c r="AH296" s="13"/>
      <c r="AI296" s="13"/>
      <c r="AJ296" s="13"/>
      <c r="AK296" s="13"/>
      <c r="AL296" s="13"/>
      <c r="AM296" s="116"/>
      <c r="AN296" s="13"/>
      <c r="AO296" s="13"/>
    </row>
    <row r="297" spans="1:41">
      <c r="I297" s="317"/>
      <c r="J297" s="66"/>
      <c r="K297" s="116"/>
      <c r="L297" s="116"/>
      <c r="M297" s="116"/>
      <c r="N297" s="13"/>
      <c r="O297" s="13"/>
      <c r="P297" s="13"/>
      <c r="Q297" s="116"/>
      <c r="R297" s="13"/>
      <c r="S297" s="13"/>
      <c r="T297" s="13"/>
      <c r="U297" s="13"/>
      <c r="V297" s="13"/>
      <c r="W297" s="13"/>
      <c r="X297" s="13"/>
      <c r="Y297" s="66"/>
      <c r="Z297" s="66"/>
      <c r="AA297" s="66"/>
      <c r="AB297" s="66"/>
      <c r="AC297" s="13"/>
      <c r="AD297" s="66"/>
      <c r="AE297" s="13"/>
      <c r="AF297" s="13"/>
      <c r="AG297" s="13"/>
      <c r="AH297" s="13"/>
      <c r="AI297" s="13"/>
      <c r="AJ297" s="13"/>
      <c r="AK297" s="13"/>
      <c r="AL297" s="13"/>
      <c r="AM297" s="116"/>
      <c r="AN297" s="13"/>
      <c r="AO297" s="13"/>
    </row>
    <row r="298" spans="1:41">
      <c r="I298" s="317"/>
      <c r="J298" s="66"/>
      <c r="K298" s="116"/>
      <c r="L298" s="116"/>
      <c r="M298" s="116"/>
      <c r="N298" s="13"/>
      <c r="O298" s="13"/>
      <c r="P298" s="13"/>
      <c r="Q298" s="116"/>
      <c r="R298" s="13"/>
      <c r="S298" s="13"/>
      <c r="T298" s="13"/>
      <c r="U298" s="13"/>
      <c r="V298" s="13"/>
      <c r="W298" s="13"/>
      <c r="X298" s="13"/>
      <c r="Y298" s="66"/>
      <c r="Z298" s="66"/>
      <c r="AA298" s="66"/>
      <c r="AB298" s="66"/>
      <c r="AC298" s="13"/>
      <c r="AD298" s="66"/>
      <c r="AE298" s="13"/>
      <c r="AF298" s="13"/>
      <c r="AG298" s="13"/>
      <c r="AH298" s="13"/>
      <c r="AI298" s="13"/>
      <c r="AJ298" s="13"/>
      <c r="AK298" s="13"/>
      <c r="AL298" s="13"/>
      <c r="AM298" s="116"/>
      <c r="AN298" s="13"/>
      <c r="AO298" s="13"/>
    </row>
    <row r="299" spans="1:41">
      <c r="I299" s="317"/>
      <c r="J299" s="66"/>
      <c r="K299" s="116"/>
      <c r="L299" s="116"/>
      <c r="M299" s="116"/>
      <c r="N299" s="13"/>
      <c r="O299" s="13"/>
      <c r="P299" s="13"/>
      <c r="Q299" s="116"/>
      <c r="R299" s="13"/>
      <c r="S299" s="13"/>
      <c r="T299" s="13"/>
      <c r="U299" s="13"/>
      <c r="V299" s="13"/>
      <c r="W299" s="13"/>
      <c r="X299" s="13"/>
      <c r="Y299" s="66"/>
      <c r="Z299" s="66"/>
      <c r="AA299" s="66"/>
      <c r="AB299" s="66"/>
      <c r="AC299" s="13"/>
      <c r="AD299" s="66"/>
      <c r="AE299" s="13"/>
      <c r="AF299" s="13"/>
      <c r="AG299" s="13"/>
      <c r="AH299" s="13"/>
      <c r="AI299" s="13"/>
      <c r="AJ299" s="13"/>
      <c r="AK299" s="13"/>
      <c r="AL299" s="13"/>
      <c r="AM299" s="116"/>
      <c r="AN299" s="13"/>
      <c r="AO299" s="13"/>
    </row>
    <row r="300" spans="1:41">
      <c r="I300" s="317"/>
      <c r="J300" s="66"/>
      <c r="K300" s="116"/>
      <c r="L300" s="116"/>
      <c r="M300" s="116"/>
      <c r="N300" s="13"/>
      <c r="O300" s="13"/>
      <c r="P300" s="13"/>
      <c r="Q300" s="116"/>
      <c r="R300" s="13"/>
      <c r="S300" s="13"/>
      <c r="T300" s="13"/>
      <c r="U300" s="13"/>
      <c r="V300" s="13"/>
      <c r="W300" s="13"/>
      <c r="X300" s="13"/>
      <c r="Y300" s="66"/>
      <c r="Z300" s="66"/>
      <c r="AA300" s="66"/>
      <c r="AB300" s="66"/>
      <c r="AC300" s="13"/>
      <c r="AD300" s="66"/>
      <c r="AE300" s="13"/>
      <c r="AF300" s="13"/>
      <c r="AG300" s="13"/>
      <c r="AH300" s="13"/>
      <c r="AI300" s="13"/>
      <c r="AJ300" s="13"/>
      <c r="AK300" s="13"/>
      <c r="AL300" s="13"/>
      <c r="AM300" s="116"/>
      <c r="AN300" s="13"/>
      <c r="AO300" s="13"/>
    </row>
    <row r="301" spans="1:41">
      <c r="I301" s="317"/>
      <c r="J301" s="66"/>
      <c r="K301" s="116"/>
      <c r="L301" s="116"/>
      <c r="M301" s="116"/>
      <c r="N301" s="13"/>
      <c r="O301" s="13"/>
      <c r="P301" s="13"/>
      <c r="Q301" s="116"/>
      <c r="R301" s="13"/>
      <c r="S301" s="13"/>
      <c r="T301" s="13"/>
      <c r="U301" s="13"/>
      <c r="V301" s="13"/>
      <c r="W301" s="13"/>
      <c r="X301" s="13"/>
      <c r="Y301" s="66"/>
      <c r="Z301" s="66"/>
      <c r="AA301" s="66"/>
      <c r="AB301" s="66"/>
      <c r="AC301" s="13"/>
      <c r="AD301" s="66"/>
      <c r="AE301" s="13"/>
      <c r="AF301" s="13"/>
      <c r="AG301" s="13"/>
      <c r="AH301" s="13"/>
      <c r="AI301" s="13"/>
      <c r="AJ301" s="13"/>
      <c r="AK301" s="13"/>
      <c r="AL301" s="13"/>
      <c r="AM301" s="116"/>
      <c r="AN301" s="13"/>
      <c r="AO301" s="13"/>
    </row>
    <row r="302" spans="1:41">
      <c r="I302" s="317"/>
      <c r="J302" s="66"/>
      <c r="K302" s="116"/>
      <c r="L302" s="116"/>
      <c r="M302" s="116"/>
      <c r="N302" s="13"/>
      <c r="O302" s="13"/>
      <c r="P302" s="13"/>
      <c r="Q302" s="116"/>
      <c r="R302" s="13"/>
      <c r="S302" s="13"/>
      <c r="T302" s="13"/>
      <c r="U302" s="13"/>
      <c r="V302" s="13"/>
      <c r="W302" s="13"/>
      <c r="X302" s="13"/>
      <c r="Y302" s="66"/>
      <c r="Z302" s="66"/>
      <c r="AA302" s="66"/>
      <c r="AB302" s="66"/>
      <c r="AC302" s="13"/>
      <c r="AD302" s="66"/>
      <c r="AE302" s="13"/>
      <c r="AF302" s="13"/>
      <c r="AG302" s="13"/>
      <c r="AH302" s="13"/>
      <c r="AI302" s="13"/>
      <c r="AJ302" s="13"/>
      <c r="AK302" s="13"/>
      <c r="AL302" s="13"/>
      <c r="AM302" s="116"/>
      <c r="AN302" s="13"/>
      <c r="AO302" s="13"/>
    </row>
    <row r="303" spans="1:41">
      <c r="I303" s="317"/>
      <c r="J303" s="66"/>
      <c r="K303" s="116"/>
      <c r="L303" s="116"/>
      <c r="M303" s="116"/>
      <c r="N303" s="13"/>
      <c r="O303" s="13"/>
      <c r="P303" s="13"/>
      <c r="Q303" s="116"/>
      <c r="R303" s="13"/>
      <c r="S303" s="13"/>
      <c r="T303" s="13"/>
      <c r="U303" s="13"/>
      <c r="V303" s="13"/>
      <c r="W303" s="13"/>
      <c r="X303" s="13"/>
      <c r="Y303" s="66"/>
      <c r="Z303" s="66"/>
      <c r="AA303" s="66"/>
      <c r="AB303" s="66"/>
      <c r="AC303" s="13"/>
      <c r="AD303" s="66"/>
      <c r="AE303" s="13"/>
      <c r="AF303" s="13"/>
      <c r="AG303" s="13"/>
      <c r="AH303" s="13"/>
      <c r="AI303" s="13"/>
      <c r="AJ303" s="13"/>
      <c r="AK303" s="13"/>
      <c r="AL303" s="13"/>
      <c r="AM303" s="116"/>
      <c r="AN303" s="13"/>
      <c r="AO303" s="13"/>
    </row>
    <row r="304" spans="1:41">
      <c r="A304" s="30"/>
      <c r="B304" s="30"/>
      <c r="C304" s="30"/>
      <c r="E304" s="314"/>
      <c r="F304" s="30"/>
      <c r="G304" s="30"/>
      <c r="H304" s="30"/>
      <c r="I304" s="314"/>
      <c r="J304" s="67"/>
      <c r="K304" s="117"/>
      <c r="L304" s="117"/>
      <c r="M304" s="117"/>
      <c r="N304" s="30"/>
      <c r="O304" s="30"/>
      <c r="P304" s="13"/>
      <c r="Q304" s="117"/>
      <c r="R304" s="13"/>
      <c r="S304" s="13"/>
      <c r="T304" s="13"/>
      <c r="U304" s="13"/>
      <c r="V304" s="13"/>
      <c r="W304" s="13"/>
      <c r="X304" s="13"/>
      <c r="Y304" s="66"/>
      <c r="Z304" s="66"/>
      <c r="AA304" s="66"/>
      <c r="AB304" s="66"/>
      <c r="AC304" s="30"/>
      <c r="AD304" s="66"/>
      <c r="AE304" s="13"/>
      <c r="AF304" s="13"/>
      <c r="AG304" s="13"/>
      <c r="AH304" s="13"/>
      <c r="AI304" s="13"/>
      <c r="AJ304" s="13"/>
      <c r="AK304" s="13"/>
      <c r="AL304" s="13"/>
      <c r="AM304" s="116"/>
      <c r="AN304" s="13"/>
      <c r="AO304" s="13"/>
    </row>
    <row r="305" spans="1:41">
      <c r="A305" s="32"/>
      <c r="B305" s="32"/>
      <c r="C305" s="32"/>
      <c r="D305" s="30"/>
      <c r="E305" s="315"/>
      <c r="F305" s="32"/>
      <c r="G305" s="32"/>
      <c r="H305" s="32"/>
      <c r="I305" s="315"/>
      <c r="J305" s="68"/>
      <c r="K305" s="118"/>
      <c r="L305" s="118"/>
      <c r="M305" s="118"/>
      <c r="N305" s="32"/>
      <c r="O305" s="32"/>
      <c r="P305" s="13"/>
      <c r="Q305" s="118"/>
      <c r="R305" s="13"/>
      <c r="S305" s="13"/>
      <c r="T305" s="13"/>
      <c r="U305" s="13"/>
      <c r="V305" s="13"/>
      <c r="W305" s="13"/>
      <c r="X305" s="13"/>
      <c r="Y305" s="66"/>
      <c r="Z305" s="66"/>
      <c r="AA305" s="66"/>
      <c r="AB305" s="66"/>
      <c r="AC305" s="32"/>
      <c r="AD305" s="66"/>
      <c r="AE305" s="13"/>
      <c r="AF305" s="13"/>
      <c r="AG305" s="13"/>
      <c r="AH305" s="13"/>
      <c r="AI305" s="13"/>
      <c r="AJ305" s="13"/>
      <c r="AK305" s="13"/>
      <c r="AL305" s="13"/>
      <c r="AM305" s="116"/>
      <c r="AN305" s="13"/>
      <c r="AO305" s="13"/>
    </row>
    <row r="306" spans="1:41">
      <c r="A306" s="32"/>
      <c r="B306" s="32"/>
      <c r="C306" s="32"/>
      <c r="D306" s="32"/>
      <c r="E306" s="315"/>
      <c r="F306" s="32"/>
      <c r="G306" s="32"/>
      <c r="H306" s="32"/>
      <c r="I306" s="315"/>
      <c r="J306" s="68"/>
      <c r="K306" s="118"/>
      <c r="L306" s="118"/>
      <c r="M306" s="118"/>
      <c r="N306" s="32"/>
      <c r="O306" s="32"/>
      <c r="P306" s="30"/>
      <c r="Q306" s="118"/>
      <c r="R306" s="30"/>
      <c r="S306" s="30"/>
      <c r="T306" s="30"/>
      <c r="U306" s="30"/>
      <c r="V306" s="30"/>
      <c r="W306" s="13"/>
      <c r="X306" s="13"/>
      <c r="Y306" s="66"/>
      <c r="Z306" s="66"/>
      <c r="AA306" s="66"/>
      <c r="AB306" s="66"/>
      <c r="AC306" s="32"/>
      <c r="AD306" s="66"/>
      <c r="AE306" s="13"/>
      <c r="AF306" s="13"/>
      <c r="AG306" s="13"/>
      <c r="AH306" s="13"/>
      <c r="AI306" s="13"/>
      <c r="AJ306" s="13"/>
      <c r="AK306" s="13"/>
      <c r="AL306" s="13"/>
      <c r="AM306" s="116"/>
      <c r="AN306" s="13"/>
      <c r="AO306" s="13"/>
    </row>
    <row r="307" spans="1:41">
      <c r="A307" s="32"/>
      <c r="B307" s="32"/>
      <c r="C307" s="32"/>
      <c r="D307" s="32"/>
      <c r="E307" s="315"/>
      <c r="F307" s="32"/>
      <c r="G307" s="32"/>
      <c r="H307" s="32"/>
      <c r="I307" s="315"/>
      <c r="J307" s="68"/>
      <c r="K307" s="118"/>
      <c r="L307" s="118"/>
      <c r="M307" s="118"/>
      <c r="N307" s="32"/>
      <c r="O307" s="32"/>
      <c r="P307" s="32"/>
      <c r="Q307" s="118"/>
      <c r="R307" s="32"/>
      <c r="S307" s="32"/>
      <c r="T307" s="32"/>
      <c r="U307" s="32"/>
      <c r="V307" s="32"/>
      <c r="W307" s="30"/>
      <c r="X307" s="30"/>
      <c r="Y307" s="67"/>
      <c r="Z307" s="67"/>
      <c r="AA307" s="67"/>
      <c r="AB307" s="67"/>
      <c r="AC307" s="32"/>
      <c r="AD307" s="67"/>
      <c r="AG307" s="30"/>
      <c r="AH307" s="30"/>
      <c r="AN307" s="30"/>
    </row>
    <row r="308" spans="1:41">
      <c r="A308" s="32"/>
      <c r="B308" s="32"/>
      <c r="C308" s="32"/>
      <c r="D308" s="32"/>
      <c r="E308" s="315"/>
      <c r="F308" s="32"/>
      <c r="G308" s="32"/>
      <c r="H308" s="32"/>
      <c r="I308" s="315"/>
      <c r="J308" s="68"/>
      <c r="K308" s="118"/>
      <c r="L308" s="118"/>
      <c r="M308" s="118"/>
      <c r="N308" s="32"/>
      <c r="O308" s="32"/>
      <c r="P308" s="32"/>
      <c r="Q308" s="118"/>
      <c r="R308" s="32"/>
      <c r="S308" s="32"/>
      <c r="T308" s="32"/>
      <c r="U308" s="32"/>
      <c r="V308" s="32"/>
      <c r="W308" s="32"/>
      <c r="X308" s="32"/>
      <c r="Y308" s="68"/>
      <c r="Z308" s="68"/>
      <c r="AA308" s="68"/>
      <c r="AB308" s="68"/>
      <c r="AC308" s="32"/>
      <c r="AD308" s="68"/>
      <c r="AG308" s="32"/>
      <c r="AH308" s="32"/>
      <c r="AN308" s="32"/>
    </row>
    <row r="309" spans="1:41">
      <c r="A309" s="32"/>
      <c r="B309" s="32"/>
      <c r="C309" s="32"/>
      <c r="D309" s="32"/>
      <c r="E309" s="315"/>
      <c r="F309" s="32"/>
      <c r="G309" s="32"/>
      <c r="H309" s="32"/>
      <c r="I309" s="315"/>
      <c r="J309" s="68"/>
      <c r="K309" s="118"/>
      <c r="L309" s="118"/>
      <c r="M309" s="118"/>
      <c r="N309" s="32"/>
      <c r="O309" s="32"/>
      <c r="P309" s="32"/>
      <c r="Q309" s="118"/>
      <c r="R309" s="32"/>
      <c r="S309" s="32"/>
      <c r="T309" s="32"/>
      <c r="U309" s="32"/>
      <c r="V309" s="32"/>
      <c r="W309" s="32"/>
      <c r="X309" s="32"/>
      <c r="Y309" s="68"/>
      <c r="Z309" s="68"/>
      <c r="AA309" s="68"/>
      <c r="AB309" s="68"/>
      <c r="AC309" s="32"/>
      <c r="AD309" s="68"/>
      <c r="AG309" s="32"/>
      <c r="AH309" s="32"/>
      <c r="AN309" s="32"/>
    </row>
    <row r="310" spans="1:41">
      <c r="A310" s="32"/>
      <c r="B310" s="32"/>
      <c r="C310" s="32"/>
      <c r="D310" s="32"/>
      <c r="E310" s="315"/>
      <c r="F310" s="32"/>
      <c r="G310" s="32"/>
      <c r="H310" s="32"/>
      <c r="I310" s="315"/>
      <c r="J310" s="68"/>
      <c r="K310" s="118"/>
      <c r="L310" s="118"/>
      <c r="M310" s="118"/>
      <c r="N310" s="32"/>
      <c r="O310" s="32"/>
      <c r="P310" s="32"/>
      <c r="Q310" s="118"/>
      <c r="R310" s="32"/>
      <c r="S310" s="32"/>
      <c r="T310" s="32"/>
      <c r="U310" s="32"/>
      <c r="V310" s="32"/>
      <c r="W310" s="32"/>
      <c r="X310" s="32"/>
      <c r="Y310" s="68"/>
      <c r="Z310" s="68"/>
      <c r="AA310" s="68"/>
      <c r="AB310" s="68"/>
      <c r="AC310" s="32"/>
      <c r="AD310" s="68"/>
      <c r="AG310" s="32"/>
      <c r="AH310" s="32"/>
      <c r="AN310" s="32"/>
    </row>
    <row r="311" spans="1:41">
      <c r="A311" s="32"/>
      <c r="B311" s="32"/>
      <c r="C311" s="32"/>
      <c r="D311" s="32"/>
      <c r="E311" s="315"/>
      <c r="F311" s="32"/>
      <c r="G311" s="32"/>
      <c r="H311" s="32"/>
      <c r="I311" s="315"/>
      <c r="J311" s="68"/>
      <c r="K311" s="118"/>
      <c r="L311" s="118"/>
      <c r="M311" s="118"/>
      <c r="N311" s="32"/>
      <c r="O311" s="32"/>
      <c r="P311" s="32"/>
      <c r="Q311" s="118"/>
      <c r="R311" s="32"/>
      <c r="S311" s="32"/>
      <c r="T311" s="32"/>
      <c r="U311" s="32"/>
      <c r="V311" s="32"/>
      <c r="W311" s="32"/>
      <c r="X311" s="32"/>
      <c r="Y311" s="68"/>
      <c r="Z311" s="68"/>
      <c r="AA311" s="68"/>
      <c r="AB311" s="68"/>
      <c r="AC311" s="32"/>
      <c r="AD311" s="68"/>
      <c r="AG311" s="32"/>
      <c r="AH311" s="32"/>
      <c r="AN311" s="32"/>
    </row>
    <row r="312" spans="1:41">
      <c r="A312" s="32"/>
      <c r="B312" s="32"/>
      <c r="C312" s="32"/>
      <c r="D312" s="32"/>
      <c r="E312" s="315"/>
      <c r="F312" s="32"/>
      <c r="G312" s="32"/>
      <c r="H312" s="32"/>
      <c r="I312" s="315"/>
      <c r="J312" s="68"/>
      <c r="K312" s="118"/>
      <c r="L312" s="118"/>
      <c r="M312" s="118"/>
      <c r="N312" s="32"/>
      <c r="O312" s="32"/>
      <c r="P312" s="32"/>
      <c r="Q312" s="118"/>
      <c r="R312" s="32"/>
      <c r="S312" s="32"/>
      <c r="T312" s="32"/>
      <c r="U312" s="32"/>
      <c r="V312" s="32"/>
      <c r="W312" s="32"/>
      <c r="X312" s="32"/>
      <c r="Y312" s="68"/>
      <c r="Z312" s="68"/>
      <c r="AA312" s="68"/>
      <c r="AB312" s="68"/>
      <c r="AC312" s="32"/>
      <c r="AD312" s="68"/>
      <c r="AG312" s="32"/>
      <c r="AH312" s="32"/>
      <c r="AN312" s="32"/>
    </row>
    <row r="313" spans="1:41">
      <c r="A313" s="32"/>
      <c r="B313" s="32"/>
      <c r="C313" s="32"/>
      <c r="D313" s="32"/>
      <c r="E313" s="315"/>
      <c r="F313" s="32"/>
      <c r="G313" s="32"/>
      <c r="H313" s="32"/>
      <c r="I313" s="315"/>
      <c r="J313" s="68"/>
      <c r="K313" s="118"/>
      <c r="L313" s="118"/>
      <c r="M313" s="118"/>
      <c r="N313" s="32"/>
      <c r="O313" s="32"/>
      <c r="P313" s="32"/>
      <c r="Q313" s="118"/>
      <c r="R313" s="32"/>
      <c r="S313" s="32"/>
      <c r="T313" s="32"/>
      <c r="U313" s="32"/>
      <c r="V313" s="32"/>
      <c r="W313" s="32"/>
      <c r="X313" s="32"/>
      <c r="Y313" s="68"/>
      <c r="Z313" s="68"/>
      <c r="AA313" s="68"/>
      <c r="AB313" s="68"/>
      <c r="AC313" s="32"/>
      <c r="AD313" s="68"/>
      <c r="AG313" s="32"/>
      <c r="AH313" s="32"/>
      <c r="AN313" s="32"/>
    </row>
    <row r="314" spans="1:41">
      <c r="A314" s="32"/>
      <c r="B314" s="32"/>
      <c r="C314" s="32"/>
      <c r="D314" s="32"/>
      <c r="E314" s="315"/>
      <c r="F314" s="32"/>
      <c r="G314" s="32"/>
      <c r="H314" s="32"/>
      <c r="I314" s="315"/>
      <c r="J314" s="68"/>
      <c r="K314" s="118"/>
      <c r="L314" s="118"/>
      <c r="M314" s="118"/>
      <c r="N314" s="32"/>
      <c r="O314" s="32"/>
      <c r="P314" s="32"/>
      <c r="Q314" s="118"/>
      <c r="R314" s="32"/>
      <c r="S314" s="32"/>
      <c r="T314" s="32"/>
      <c r="U314" s="32"/>
      <c r="V314" s="32"/>
      <c r="W314" s="32"/>
      <c r="X314" s="32"/>
      <c r="Y314" s="68"/>
      <c r="Z314" s="68"/>
      <c r="AA314" s="68"/>
      <c r="AB314" s="68"/>
      <c r="AC314" s="32"/>
      <c r="AD314" s="68"/>
      <c r="AG314" s="32"/>
      <c r="AH314" s="32"/>
      <c r="AN314" s="32"/>
    </row>
    <row r="315" spans="1:41">
      <c r="A315" s="32"/>
      <c r="B315" s="32"/>
      <c r="C315" s="32"/>
      <c r="D315" s="32"/>
      <c r="E315" s="315"/>
      <c r="F315" s="32"/>
      <c r="G315" s="32"/>
      <c r="H315" s="32"/>
      <c r="I315" s="315"/>
      <c r="J315" s="68"/>
      <c r="K315" s="118"/>
      <c r="L315" s="118"/>
      <c r="M315" s="118"/>
      <c r="N315" s="32"/>
      <c r="O315" s="32"/>
      <c r="P315" s="32"/>
      <c r="Q315" s="118"/>
      <c r="R315" s="32"/>
      <c r="S315" s="32"/>
      <c r="T315" s="32"/>
      <c r="U315" s="32"/>
      <c r="V315" s="32"/>
      <c r="W315" s="32"/>
      <c r="X315" s="32"/>
      <c r="Y315" s="68"/>
      <c r="Z315" s="68"/>
      <c r="AA315" s="68"/>
      <c r="AB315" s="68"/>
      <c r="AC315" s="32"/>
      <c r="AD315" s="68"/>
      <c r="AG315" s="32"/>
      <c r="AH315" s="32"/>
      <c r="AN315" s="32"/>
    </row>
    <row r="316" spans="1:41">
      <c r="A316" s="32"/>
      <c r="B316" s="32"/>
      <c r="C316" s="32"/>
      <c r="D316" s="32"/>
      <c r="E316" s="315"/>
      <c r="F316" s="32"/>
      <c r="G316" s="32"/>
      <c r="H316" s="32"/>
      <c r="I316" s="315"/>
      <c r="J316" s="68"/>
      <c r="K316" s="118"/>
      <c r="L316" s="118"/>
      <c r="M316" s="118"/>
      <c r="N316" s="32"/>
      <c r="O316" s="32"/>
      <c r="P316" s="32"/>
      <c r="Q316" s="118"/>
      <c r="R316" s="32"/>
      <c r="S316" s="32"/>
      <c r="T316" s="32"/>
      <c r="U316" s="32"/>
      <c r="V316" s="32"/>
      <c r="W316" s="32"/>
      <c r="X316" s="32"/>
      <c r="Y316" s="68"/>
      <c r="Z316" s="68"/>
      <c r="AA316" s="68"/>
      <c r="AB316" s="68"/>
      <c r="AC316" s="32"/>
      <c r="AD316" s="68"/>
      <c r="AG316" s="32"/>
      <c r="AH316" s="32"/>
      <c r="AN316" s="32"/>
    </row>
    <row r="317" spans="1:41">
      <c r="A317" s="32"/>
      <c r="B317" s="32"/>
      <c r="C317" s="32"/>
      <c r="D317" s="32"/>
      <c r="E317" s="315"/>
      <c r="F317" s="32"/>
      <c r="G317" s="32"/>
      <c r="H317" s="32"/>
      <c r="I317" s="315"/>
      <c r="J317" s="68"/>
      <c r="K317" s="118"/>
      <c r="L317" s="118"/>
      <c r="M317" s="118"/>
      <c r="N317" s="32"/>
      <c r="O317" s="32"/>
      <c r="P317" s="32"/>
      <c r="Q317" s="118"/>
      <c r="R317" s="32"/>
      <c r="S317" s="32"/>
      <c r="T317" s="32"/>
      <c r="U317" s="32"/>
      <c r="V317" s="32"/>
      <c r="W317" s="32"/>
      <c r="X317" s="32"/>
      <c r="Y317" s="68"/>
      <c r="Z317" s="68"/>
      <c r="AA317" s="68"/>
      <c r="AB317" s="68"/>
      <c r="AC317" s="32"/>
      <c r="AD317" s="68"/>
      <c r="AG317" s="32"/>
      <c r="AH317" s="32"/>
      <c r="AN317" s="32"/>
    </row>
    <row r="318" spans="1:41">
      <c r="A318" s="32"/>
      <c r="B318" s="32"/>
      <c r="C318" s="32"/>
      <c r="D318" s="32"/>
      <c r="E318" s="315"/>
      <c r="F318" s="32"/>
      <c r="G318" s="32"/>
      <c r="H318" s="32"/>
      <c r="I318" s="315"/>
      <c r="J318" s="68"/>
      <c r="K318" s="118"/>
      <c r="L318" s="118"/>
      <c r="M318" s="118"/>
      <c r="N318" s="32"/>
      <c r="O318" s="32"/>
      <c r="P318" s="32"/>
      <c r="Q318" s="118"/>
      <c r="R318" s="32"/>
      <c r="S318" s="32"/>
      <c r="T318" s="32"/>
      <c r="U318" s="32"/>
      <c r="V318" s="32"/>
      <c r="W318" s="32"/>
      <c r="X318" s="32"/>
      <c r="Y318" s="68"/>
      <c r="Z318" s="68"/>
      <c r="AA318" s="68"/>
      <c r="AB318" s="68"/>
      <c r="AC318" s="32"/>
      <c r="AD318" s="68"/>
      <c r="AG318" s="32"/>
      <c r="AH318" s="32"/>
      <c r="AN318" s="32"/>
    </row>
    <row r="319" spans="1:41">
      <c r="A319" s="32"/>
      <c r="B319" s="32"/>
      <c r="C319" s="32"/>
      <c r="D319" s="32"/>
      <c r="E319" s="315"/>
      <c r="F319" s="32"/>
      <c r="G319" s="32"/>
      <c r="H319" s="32"/>
      <c r="I319" s="315"/>
      <c r="J319" s="68"/>
      <c r="K319" s="118"/>
      <c r="L319" s="118"/>
      <c r="M319" s="118"/>
      <c r="N319" s="32"/>
      <c r="O319" s="32"/>
      <c r="P319" s="32"/>
      <c r="Q319" s="118"/>
      <c r="R319" s="32"/>
      <c r="S319" s="32"/>
      <c r="T319" s="32"/>
      <c r="U319" s="32"/>
      <c r="V319" s="32"/>
      <c r="W319" s="32"/>
      <c r="X319" s="32"/>
      <c r="Y319" s="68"/>
      <c r="Z319" s="68"/>
      <c r="AA319" s="68"/>
      <c r="AB319" s="68"/>
      <c r="AC319" s="32"/>
      <c r="AD319" s="68"/>
      <c r="AG319" s="32"/>
      <c r="AH319" s="32"/>
      <c r="AN319" s="32"/>
    </row>
    <row r="320" spans="1:41">
      <c r="A320" s="32"/>
      <c r="B320" s="32"/>
      <c r="C320" s="32"/>
      <c r="D320" s="32"/>
      <c r="E320" s="315"/>
      <c r="F320" s="32"/>
      <c r="G320" s="32"/>
      <c r="H320" s="32"/>
      <c r="I320" s="315"/>
      <c r="J320" s="68"/>
      <c r="K320" s="118"/>
      <c r="L320" s="118"/>
      <c r="M320" s="118"/>
      <c r="N320" s="32"/>
      <c r="O320" s="32"/>
      <c r="P320" s="32"/>
      <c r="Q320" s="118"/>
      <c r="R320" s="32"/>
      <c r="S320" s="32"/>
      <c r="T320" s="32"/>
      <c r="U320" s="32"/>
      <c r="V320" s="32"/>
      <c r="W320" s="32"/>
      <c r="X320" s="32"/>
      <c r="Y320" s="68"/>
      <c r="Z320" s="68"/>
      <c r="AA320" s="68"/>
      <c r="AB320" s="68"/>
      <c r="AC320" s="32"/>
      <c r="AD320" s="68"/>
      <c r="AG320" s="32"/>
      <c r="AH320" s="32"/>
      <c r="AN320" s="32"/>
    </row>
    <row r="321" spans="1:40">
      <c r="A321" s="32"/>
      <c r="B321" s="32"/>
      <c r="C321" s="32"/>
      <c r="D321" s="32"/>
      <c r="E321" s="315"/>
      <c r="F321" s="32"/>
      <c r="G321" s="32"/>
      <c r="H321" s="32"/>
      <c r="I321" s="315"/>
      <c r="J321" s="68"/>
      <c r="K321" s="118"/>
      <c r="L321" s="118"/>
      <c r="M321" s="118"/>
      <c r="N321" s="32"/>
      <c r="O321" s="32"/>
      <c r="P321" s="32"/>
      <c r="Q321" s="118"/>
      <c r="R321" s="32"/>
      <c r="S321" s="32"/>
      <c r="T321" s="32"/>
      <c r="U321" s="32"/>
      <c r="V321" s="32"/>
      <c r="W321" s="32"/>
      <c r="X321" s="32"/>
      <c r="Y321" s="68"/>
      <c r="Z321" s="68"/>
      <c r="AA321" s="68"/>
      <c r="AB321" s="68"/>
      <c r="AC321" s="32"/>
      <c r="AD321" s="68"/>
      <c r="AG321" s="32"/>
      <c r="AH321" s="32"/>
      <c r="AN321" s="32"/>
    </row>
    <row r="322" spans="1:40">
      <c r="A322" s="32"/>
      <c r="B322" s="32"/>
      <c r="C322" s="32"/>
      <c r="D322" s="32"/>
      <c r="E322" s="315"/>
      <c r="F322" s="32"/>
      <c r="G322" s="32"/>
      <c r="H322" s="32"/>
      <c r="I322" s="315"/>
      <c r="J322" s="68"/>
      <c r="K322" s="118"/>
      <c r="L322" s="118"/>
      <c r="M322" s="118"/>
      <c r="N322" s="32"/>
      <c r="O322" s="32"/>
      <c r="P322" s="32"/>
      <c r="Q322" s="118"/>
      <c r="R322" s="32"/>
      <c r="S322" s="32"/>
      <c r="T322" s="32"/>
      <c r="U322" s="32"/>
      <c r="V322" s="32"/>
      <c r="W322" s="32"/>
      <c r="X322" s="32"/>
      <c r="Y322" s="68"/>
      <c r="Z322" s="68"/>
      <c r="AA322" s="68"/>
      <c r="AB322" s="68"/>
      <c r="AC322" s="32"/>
      <c r="AD322" s="68"/>
      <c r="AG322" s="32"/>
      <c r="AH322" s="32"/>
      <c r="AN322" s="32"/>
    </row>
    <row r="323" spans="1:40">
      <c r="A323" s="32"/>
      <c r="B323" s="32"/>
      <c r="C323" s="32"/>
      <c r="D323" s="32"/>
      <c r="E323" s="315"/>
      <c r="F323" s="32"/>
      <c r="G323" s="32"/>
      <c r="H323" s="32"/>
      <c r="I323" s="315"/>
      <c r="J323" s="68"/>
      <c r="K323" s="118"/>
      <c r="L323" s="118"/>
      <c r="M323" s="118"/>
      <c r="N323" s="32"/>
      <c r="O323" s="32"/>
      <c r="P323" s="32"/>
      <c r="Q323" s="118"/>
      <c r="R323" s="32"/>
      <c r="S323" s="32"/>
      <c r="T323" s="32"/>
      <c r="U323" s="32"/>
      <c r="V323" s="32"/>
      <c r="W323" s="32"/>
      <c r="X323" s="32"/>
      <c r="Y323" s="68"/>
      <c r="Z323" s="68"/>
      <c r="AA323" s="68"/>
      <c r="AB323" s="68"/>
      <c r="AC323" s="32"/>
      <c r="AD323" s="68"/>
      <c r="AG323" s="32"/>
      <c r="AH323" s="32"/>
      <c r="AN323" s="32"/>
    </row>
    <row r="324" spans="1:40">
      <c r="A324" s="32"/>
      <c r="B324" s="32"/>
      <c r="C324" s="32"/>
      <c r="D324" s="32"/>
      <c r="E324" s="315"/>
      <c r="F324" s="32"/>
      <c r="G324" s="32"/>
      <c r="H324" s="32"/>
      <c r="I324" s="315"/>
      <c r="J324" s="68"/>
      <c r="K324" s="118"/>
      <c r="L324" s="118"/>
      <c r="M324" s="118"/>
      <c r="N324" s="32"/>
      <c r="O324" s="32"/>
      <c r="P324" s="32"/>
      <c r="Q324" s="118"/>
      <c r="R324" s="32"/>
      <c r="S324" s="32"/>
      <c r="T324" s="32"/>
      <c r="U324" s="32"/>
      <c r="V324" s="32"/>
      <c r="W324" s="32"/>
      <c r="X324" s="32"/>
      <c r="Y324" s="68"/>
      <c r="Z324" s="68"/>
      <c r="AA324" s="68"/>
      <c r="AB324" s="68"/>
      <c r="AC324" s="32"/>
      <c r="AD324" s="68"/>
      <c r="AG324" s="32"/>
      <c r="AH324" s="32"/>
      <c r="AN324" s="32"/>
    </row>
    <row r="325" spans="1:40">
      <c r="A325" s="32"/>
      <c r="B325" s="32"/>
      <c r="C325" s="32"/>
      <c r="D325" s="32"/>
      <c r="E325" s="315"/>
      <c r="F325" s="32"/>
      <c r="G325" s="32"/>
      <c r="H325" s="32"/>
      <c r="I325" s="315"/>
      <c r="J325" s="68"/>
      <c r="K325" s="118"/>
      <c r="L325" s="118"/>
      <c r="M325" s="118"/>
      <c r="N325" s="32"/>
      <c r="O325" s="32"/>
      <c r="P325" s="32"/>
      <c r="Q325" s="118"/>
      <c r="R325" s="32"/>
      <c r="S325" s="32"/>
      <c r="T325" s="32"/>
      <c r="U325" s="32"/>
      <c r="V325" s="32"/>
      <c r="W325" s="32"/>
      <c r="X325" s="32"/>
      <c r="Y325" s="68"/>
      <c r="Z325" s="68"/>
      <c r="AA325" s="68"/>
      <c r="AB325" s="68"/>
      <c r="AC325" s="32"/>
      <c r="AD325" s="68"/>
      <c r="AG325" s="32"/>
      <c r="AH325" s="32"/>
      <c r="AN325" s="32"/>
    </row>
    <row r="326" spans="1:40">
      <c r="A326" s="32"/>
      <c r="B326" s="32"/>
      <c r="C326" s="32"/>
      <c r="D326" s="32"/>
      <c r="E326" s="315"/>
      <c r="F326" s="32"/>
      <c r="G326" s="32"/>
      <c r="H326" s="32"/>
      <c r="I326" s="315"/>
      <c r="J326" s="68"/>
      <c r="K326" s="118"/>
      <c r="L326" s="118"/>
      <c r="M326" s="118"/>
      <c r="N326" s="32"/>
      <c r="O326" s="32"/>
      <c r="P326" s="32"/>
      <c r="Q326" s="118"/>
      <c r="R326" s="32"/>
      <c r="S326" s="32"/>
      <c r="T326" s="32"/>
      <c r="U326" s="32"/>
      <c r="V326" s="32"/>
      <c r="W326" s="32"/>
      <c r="X326" s="32"/>
      <c r="Y326" s="68"/>
      <c r="Z326" s="68"/>
      <c r="AA326" s="68"/>
      <c r="AB326" s="68"/>
      <c r="AC326" s="32"/>
      <c r="AD326" s="68"/>
      <c r="AG326" s="32"/>
      <c r="AH326" s="32"/>
      <c r="AN326" s="32"/>
    </row>
    <row r="327" spans="1:40">
      <c r="A327" s="32"/>
      <c r="B327" s="32"/>
      <c r="C327" s="32"/>
      <c r="D327" s="32"/>
      <c r="E327" s="315"/>
      <c r="F327" s="32"/>
      <c r="G327" s="32"/>
      <c r="H327" s="32"/>
      <c r="I327" s="315"/>
      <c r="J327" s="68"/>
      <c r="K327" s="118"/>
      <c r="L327" s="118"/>
      <c r="M327" s="118"/>
      <c r="N327" s="32"/>
      <c r="O327" s="32"/>
      <c r="P327" s="32"/>
      <c r="Q327" s="118"/>
      <c r="R327" s="32"/>
      <c r="S327" s="32"/>
      <c r="T327" s="32"/>
      <c r="U327" s="32"/>
      <c r="V327" s="32"/>
      <c r="W327" s="32"/>
      <c r="X327" s="32"/>
      <c r="Y327" s="68"/>
      <c r="Z327" s="68"/>
      <c r="AA327" s="68"/>
      <c r="AB327" s="68"/>
      <c r="AC327" s="32"/>
      <c r="AD327" s="68"/>
      <c r="AG327" s="32"/>
      <c r="AH327" s="32"/>
      <c r="AN327" s="32"/>
    </row>
    <row r="328" spans="1:40">
      <c r="A328" s="32"/>
      <c r="B328" s="32"/>
      <c r="C328" s="32"/>
      <c r="D328" s="32"/>
      <c r="E328" s="315"/>
      <c r="F328" s="32"/>
      <c r="G328" s="32"/>
      <c r="H328" s="32"/>
      <c r="I328" s="315"/>
      <c r="J328" s="68"/>
      <c r="K328" s="118"/>
      <c r="L328" s="118"/>
      <c r="M328" s="118"/>
      <c r="N328" s="32"/>
      <c r="O328" s="32"/>
      <c r="P328" s="32"/>
      <c r="Q328" s="118"/>
      <c r="R328" s="32"/>
      <c r="S328" s="32"/>
      <c r="T328" s="32"/>
      <c r="U328" s="32"/>
      <c r="V328" s="32"/>
      <c r="W328" s="32"/>
      <c r="X328" s="32"/>
      <c r="Y328" s="68"/>
      <c r="Z328" s="68"/>
      <c r="AA328" s="68"/>
      <c r="AB328" s="68"/>
      <c r="AC328" s="32"/>
      <c r="AD328" s="68"/>
      <c r="AG328" s="32"/>
      <c r="AH328" s="32"/>
      <c r="AN328" s="32"/>
    </row>
    <row r="329" spans="1:40">
      <c r="A329" s="32"/>
      <c r="B329" s="32"/>
      <c r="C329" s="32"/>
      <c r="D329" s="32"/>
      <c r="E329" s="315"/>
      <c r="F329" s="32"/>
      <c r="G329" s="32"/>
      <c r="H329" s="32"/>
      <c r="I329" s="315"/>
      <c r="J329" s="68"/>
      <c r="K329" s="118"/>
      <c r="L329" s="118"/>
      <c r="M329" s="118"/>
      <c r="N329" s="32"/>
      <c r="O329" s="32"/>
      <c r="P329" s="32"/>
      <c r="Q329" s="118"/>
      <c r="R329" s="32"/>
      <c r="S329" s="32"/>
      <c r="T329" s="32"/>
      <c r="U329" s="32"/>
      <c r="V329" s="32"/>
      <c r="W329" s="32"/>
      <c r="X329" s="32"/>
      <c r="Y329" s="68"/>
      <c r="Z329" s="68"/>
      <c r="AA329" s="68"/>
      <c r="AB329" s="68"/>
      <c r="AC329" s="32"/>
      <c r="AD329" s="68"/>
      <c r="AG329" s="32"/>
      <c r="AH329" s="32"/>
      <c r="AN329" s="32"/>
    </row>
    <row r="330" spans="1:40">
      <c r="A330" s="32"/>
      <c r="B330" s="32"/>
      <c r="C330" s="32"/>
      <c r="D330" s="32"/>
      <c r="E330" s="315"/>
      <c r="F330" s="32"/>
      <c r="G330" s="32"/>
      <c r="H330" s="32"/>
      <c r="I330" s="315"/>
      <c r="J330" s="68"/>
      <c r="K330" s="118"/>
      <c r="L330" s="118"/>
      <c r="M330" s="118"/>
      <c r="N330" s="32"/>
      <c r="O330" s="32"/>
      <c r="P330" s="32"/>
      <c r="Q330" s="118"/>
      <c r="R330" s="32"/>
      <c r="S330" s="32"/>
      <c r="T330" s="32"/>
      <c r="U330" s="32"/>
      <c r="V330" s="32"/>
      <c r="W330" s="32"/>
      <c r="X330" s="32"/>
      <c r="Y330" s="68"/>
      <c r="Z330" s="68"/>
      <c r="AA330" s="68"/>
      <c r="AB330" s="68"/>
      <c r="AC330" s="32"/>
      <c r="AD330" s="68"/>
      <c r="AG330" s="32"/>
      <c r="AH330" s="32"/>
      <c r="AN330" s="32"/>
    </row>
    <row r="331" spans="1:40">
      <c r="A331" s="32"/>
      <c r="B331" s="32"/>
      <c r="C331" s="32"/>
      <c r="D331" s="32"/>
      <c r="E331" s="315"/>
      <c r="F331" s="32"/>
      <c r="G331" s="32"/>
      <c r="H331" s="32"/>
      <c r="I331" s="315"/>
      <c r="J331" s="68"/>
      <c r="K331" s="118"/>
      <c r="L331" s="118"/>
      <c r="M331" s="118"/>
      <c r="N331" s="32"/>
      <c r="O331" s="32"/>
      <c r="P331" s="32"/>
      <c r="Q331" s="118"/>
      <c r="R331" s="32"/>
      <c r="S331" s="32"/>
      <c r="T331" s="32"/>
      <c r="U331" s="32"/>
      <c r="V331" s="32"/>
      <c r="W331" s="32"/>
      <c r="X331" s="32"/>
      <c r="Y331" s="68"/>
      <c r="Z331" s="68"/>
      <c r="AA331" s="68"/>
      <c r="AB331" s="68"/>
      <c r="AC331" s="32"/>
      <c r="AD331" s="68"/>
      <c r="AG331" s="32"/>
      <c r="AH331" s="32"/>
      <c r="AN331" s="32"/>
    </row>
    <row r="332" spans="1:40">
      <c r="A332" s="32"/>
      <c r="B332" s="32"/>
      <c r="C332" s="32"/>
      <c r="D332" s="32"/>
      <c r="E332" s="315"/>
      <c r="F332" s="32"/>
      <c r="G332" s="32"/>
      <c r="H332" s="32"/>
      <c r="I332" s="315"/>
      <c r="J332" s="68"/>
      <c r="K332" s="118"/>
      <c r="L332" s="118"/>
      <c r="M332" s="118"/>
      <c r="N332" s="32"/>
      <c r="O332" s="32"/>
      <c r="P332" s="32"/>
      <c r="Q332" s="118"/>
      <c r="R332" s="32"/>
      <c r="S332" s="32"/>
      <c r="T332" s="32"/>
      <c r="U332" s="32"/>
      <c r="V332" s="32"/>
      <c r="W332" s="32"/>
      <c r="X332" s="32"/>
      <c r="Y332" s="68"/>
      <c r="Z332" s="68"/>
      <c r="AA332" s="68"/>
      <c r="AB332" s="68"/>
      <c r="AC332" s="32"/>
      <c r="AD332" s="68"/>
      <c r="AG332" s="32"/>
      <c r="AH332" s="32"/>
      <c r="AN332" s="32"/>
    </row>
    <row r="333" spans="1:40">
      <c r="A333" s="32"/>
      <c r="B333" s="32"/>
      <c r="C333" s="32"/>
      <c r="D333" s="32"/>
      <c r="E333" s="315"/>
      <c r="F333" s="32"/>
      <c r="G333" s="32"/>
      <c r="H333" s="32"/>
      <c r="I333" s="315"/>
      <c r="J333" s="68"/>
      <c r="K333" s="118"/>
      <c r="L333" s="118"/>
      <c r="M333" s="118"/>
      <c r="N333" s="32"/>
      <c r="O333" s="32"/>
      <c r="P333" s="32"/>
      <c r="Q333" s="118"/>
      <c r="R333" s="32"/>
      <c r="S333" s="32"/>
      <c r="T333" s="32"/>
      <c r="U333" s="32"/>
      <c r="V333" s="32"/>
      <c r="W333" s="32"/>
      <c r="X333" s="32"/>
      <c r="Y333" s="68"/>
      <c r="Z333" s="68"/>
      <c r="AA333" s="68"/>
      <c r="AB333" s="68"/>
      <c r="AC333" s="32"/>
      <c r="AD333" s="68"/>
      <c r="AG333" s="32"/>
      <c r="AH333" s="32"/>
      <c r="AN333" s="32"/>
    </row>
    <row r="334" spans="1:40">
      <c r="A334" s="32"/>
      <c r="B334" s="32"/>
      <c r="C334" s="32"/>
      <c r="D334" s="32"/>
      <c r="E334" s="315"/>
      <c r="F334" s="32"/>
      <c r="G334" s="32"/>
      <c r="H334" s="32"/>
      <c r="I334" s="315"/>
      <c r="J334" s="68"/>
      <c r="K334" s="118"/>
      <c r="L334" s="118"/>
      <c r="M334" s="118"/>
      <c r="N334" s="32"/>
      <c r="O334" s="32"/>
      <c r="P334" s="32"/>
      <c r="Q334" s="118"/>
      <c r="R334" s="32"/>
      <c r="S334" s="32"/>
      <c r="T334" s="32"/>
      <c r="U334" s="32"/>
      <c r="V334" s="32"/>
      <c r="W334" s="32"/>
      <c r="X334" s="32"/>
      <c r="Y334" s="68"/>
      <c r="Z334" s="68"/>
      <c r="AA334" s="68"/>
      <c r="AB334" s="68"/>
      <c r="AC334" s="32"/>
      <c r="AD334" s="68"/>
      <c r="AG334" s="32"/>
      <c r="AH334" s="32"/>
      <c r="AN334" s="32"/>
    </row>
    <row r="335" spans="1:40">
      <c r="A335" s="32"/>
      <c r="B335" s="32"/>
      <c r="C335" s="32"/>
      <c r="D335" s="32"/>
      <c r="E335" s="315"/>
      <c r="F335" s="32"/>
      <c r="G335" s="32"/>
      <c r="H335" s="32"/>
      <c r="I335" s="315"/>
      <c r="J335" s="68"/>
      <c r="K335" s="118"/>
      <c r="L335" s="118"/>
      <c r="M335" s="118"/>
      <c r="N335" s="32"/>
      <c r="O335" s="32"/>
      <c r="P335" s="32"/>
      <c r="Q335" s="118"/>
      <c r="R335" s="32"/>
      <c r="S335" s="32"/>
      <c r="T335" s="32"/>
      <c r="U335" s="32"/>
      <c r="V335" s="32"/>
      <c r="W335" s="32"/>
      <c r="X335" s="32"/>
      <c r="Y335" s="68"/>
      <c r="Z335" s="68"/>
      <c r="AA335" s="68"/>
      <c r="AB335" s="68"/>
      <c r="AC335" s="32"/>
      <c r="AD335" s="68"/>
      <c r="AG335" s="32"/>
      <c r="AH335" s="32"/>
      <c r="AN335" s="32"/>
    </row>
    <row r="336" spans="1:40">
      <c r="A336" s="32"/>
      <c r="B336" s="32"/>
      <c r="C336" s="32"/>
      <c r="D336" s="32"/>
      <c r="E336" s="315"/>
      <c r="F336" s="32"/>
      <c r="G336" s="32"/>
      <c r="H336" s="32"/>
      <c r="I336" s="315"/>
      <c r="J336" s="68"/>
      <c r="K336" s="118"/>
      <c r="L336" s="118"/>
      <c r="M336" s="118"/>
      <c r="N336" s="32"/>
      <c r="O336" s="32"/>
      <c r="P336" s="32"/>
      <c r="Q336" s="118"/>
      <c r="R336" s="32"/>
      <c r="S336" s="32"/>
      <c r="T336" s="32"/>
      <c r="U336" s="32"/>
      <c r="V336" s="32"/>
      <c r="W336" s="32"/>
      <c r="X336" s="32"/>
      <c r="Y336" s="68"/>
      <c r="Z336" s="68"/>
      <c r="AA336" s="68"/>
      <c r="AB336" s="68"/>
      <c r="AC336" s="32"/>
      <c r="AD336" s="68"/>
      <c r="AG336" s="32"/>
      <c r="AH336" s="32"/>
      <c r="AN336" s="32"/>
    </row>
    <row r="337" spans="1:40">
      <c r="A337" s="32"/>
      <c r="B337" s="32"/>
      <c r="C337" s="32"/>
      <c r="D337" s="32"/>
      <c r="E337" s="315"/>
      <c r="F337" s="32"/>
      <c r="G337" s="32"/>
      <c r="H337" s="32"/>
      <c r="I337" s="315"/>
      <c r="J337" s="68"/>
      <c r="K337" s="118"/>
      <c r="L337" s="118"/>
      <c r="M337" s="118"/>
      <c r="N337" s="32"/>
      <c r="O337" s="32"/>
      <c r="P337" s="32"/>
      <c r="Q337" s="118"/>
      <c r="R337" s="32"/>
      <c r="S337" s="32"/>
      <c r="T337" s="32"/>
      <c r="U337" s="32"/>
      <c r="V337" s="32"/>
      <c r="W337" s="32"/>
      <c r="X337" s="32"/>
      <c r="Y337" s="68"/>
      <c r="Z337" s="68"/>
      <c r="AA337" s="68"/>
      <c r="AB337" s="68"/>
      <c r="AC337" s="32"/>
      <c r="AD337" s="68"/>
      <c r="AG337" s="32"/>
      <c r="AH337" s="32"/>
      <c r="AN337" s="32"/>
    </row>
    <row r="338" spans="1:40">
      <c r="A338" s="32"/>
      <c r="B338" s="32"/>
      <c r="C338" s="32"/>
      <c r="D338" s="32"/>
      <c r="E338" s="315"/>
      <c r="F338" s="32"/>
      <c r="G338" s="32"/>
      <c r="H338" s="32"/>
      <c r="I338" s="315"/>
      <c r="J338" s="68"/>
      <c r="K338" s="118"/>
      <c r="L338" s="118"/>
      <c r="M338" s="118"/>
      <c r="N338" s="32"/>
      <c r="O338" s="32"/>
      <c r="P338" s="32"/>
      <c r="Q338" s="118"/>
      <c r="R338" s="32"/>
      <c r="S338" s="32"/>
      <c r="T338" s="32"/>
      <c r="U338" s="32"/>
      <c r="V338" s="32"/>
      <c r="W338" s="32"/>
      <c r="X338" s="32"/>
      <c r="Y338" s="68"/>
      <c r="Z338" s="68"/>
      <c r="AA338" s="68"/>
      <c r="AB338" s="68"/>
      <c r="AC338" s="32"/>
      <c r="AD338" s="68"/>
      <c r="AG338" s="32"/>
      <c r="AH338" s="32"/>
      <c r="AN338" s="32"/>
    </row>
    <row r="339" spans="1:40">
      <c r="D339" s="32"/>
      <c r="P339" s="32"/>
      <c r="R339" s="32"/>
      <c r="S339" s="32"/>
      <c r="T339" s="32"/>
      <c r="U339" s="32"/>
      <c r="V339" s="32"/>
      <c r="W339" s="32"/>
      <c r="X339" s="32"/>
      <c r="Y339" s="68"/>
      <c r="Z339" s="68"/>
      <c r="AA339" s="68"/>
      <c r="AB339" s="68"/>
      <c r="AD339" s="68"/>
      <c r="AG339" s="32"/>
      <c r="AH339" s="32"/>
      <c r="AN339" s="32"/>
    </row>
    <row r="340" spans="1:40">
      <c r="P340" s="32"/>
      <c r="R340" s="32"/>
      <c r="S340" s="32"/>
      <c r="T340" s="32"/>
      <c r="U340" s="32"/>
      <c r="V340" s="32"/>
      <c r="W340" s="32"/>
      <c r="X340" s="32"/>
      <c r="Y340" s="68"/>
      <c r="Z340" s="68"/>
      <c r="AA340" s="68"/>
      <c r="AB340" s="68"/>
      <c r="AD340" s="68"/>
      <c r="AG340" s="32"/>
      <c r="AH340" s="32"/>
      <c r="AN340" s="32"/>
    </row>
    <row r="341" spans="1:40">
      <c r="P341" s="32"/>
      <c r="R341" s="32"/>
      <c r="S341" s="32"/>
      <c r="T341" s="32"/>
      <c r="U341" s="32"/>
      <c r="V341" s="32"/>
      <c r="W341" s="32"/>
      <c r="X341" s="32"/>
      <c r="Y341" s="68"/>
      <c r="Z341" s="68"/>
      <c r="AA341" s="68"/>
      <c r="AB341" s="68"/>
      <c r="AD341" s="68"/>
      <c r="AG341" s="32"/>
      <c r="AH341" s="32"/>
      <c r="AN341" s="32"/>
    </row>
    <row r="342" spans="1:40">
      <c r="P342" s="32"/>
      <c r="R342" s="32"/>
      <c r="S342" s="32"/>
      <c r="T342" s="32"/>
      <c r="U342" s="32"/>
      <c r="V342" s="32"/>
      <c r="W342" s="32"/>
      <c r="X342" s="32"/>
      <c r="Y342" s="68"/>
      <c r="Z342" s="68"/>
      <c r="AA342" s="68"/>
      <c r="AB342" s="68"/>
    </row>
    <row r="343" spans="1:40">
      <c r="P343" s="32"/>
      <c r="R343" s="32"/>
      <c r="S343" s="32"/>
      <c r="T343" s="32"/>
      <c r="U343" s="32"/>
      <c r="V343" s="32"/>
      <c r="W343" s="32"/>
      <c r="X343" s="32"/>
      <c r="Y343" s="68"/>
      <c r="Z343" s="68"/>
      <c r="AA343" s="68"/>
      <c r="AB343" s="68"/>
    </row>
    <row r="344" spans="1:40">
      <c r="P344" s="32"/>
      <c r="R344" s="32"/>
      <c r="S344" s="32"/>
      <c r="T344" s="32"/>
      <c r="U344" s="32"/>
      <c r="V344" s="32"/>
      <c r="W344" s="32"/>
      <c r="X344" s="32"/>
      <c r="Y344" s="68"/>
      <c r="Z344" s="68"/>
      <c r="AA344" s="68"/>
      <c r="AB344" s="68"/>
    </row>
    <row r="345" spans="1:40">
      <c r="P345" s="32"/>
      <c r="R345" s="32"/>
      <c r="S345" s="32"/>
      <c r="T345" s="32"/>
      <c r="U345" s="32"/>
      <c r="V345" s="32"/>
      <c r="W345" s="32"/>
      <c r="X345" s="32"/>
      <c r="Y345" s="68"/>
      <c r="Z345" s="68"/>
      <c r="AA345" s="68"/>
      <c r="AB345" s="68"/>
    </row>
    <row r="346" spans="1:40">
      <c r="P346" s="32"/>
      <c r="R346" s="32"/>
      <c r="S346" s="32"/>
      <c r="T346" s="32"/>
      <c r="U346" s="32"/>
      <c r="V346" s="32"/>
      <c r="W346" s="32"/>
      <c r="X346" s="32"/>
      <c r="Y346" s="68"/>
      <c r="Z346" s="68"/>
      <c r="AA346" s="68"/>
      <c r="AB346" s="68"/>
    </row>
    <row r="347" spans="1:40">
      <c r="P347" s="32"/>
      <c r="R347" s="32"/>
      <c r="S347" s="32"/>
      <c r="T347" s="32"/>
      <c r="U347" s="32"/>
      <c r="V347" s="32"/>
      <c r="W347" s="32"/>
      <c r="X347" s="32"/>
      <c r="Y347" s="68"/>
      <c r="Z347" s="68"/>
      <c r="AA347" s="68"/>
      <c r="AB347" s="68"/>
    </row>
    <row r="348" spans="1:40">
      <c r="P348" s="32"/>
      <c r="R348" s="32"/>
      <c r="S348" s="32"/>
      <c r="T348" s="32"/>
      <c r="U348" s="32"/>
      <c r="V348" s="32"/>
      <c r="W348" s="32"/>
      <c r="X348" s="32"/>
      <c r="Y348" s="68"/>
      <c r="Z348" s="68"/>
      <c r="AA348" s="68"/>
      <c r="AB348" s="68"/>
    </row>
    <row r="349" spans="1:40">
      <c r="P349" s="32"/>
      <c r="R349" s="32"/>
      <c r="S349" s="32"/>
      <c r="T349" s="32"/>
      <c r="U349" s="32"/>
      <c r="V349" s="32"/>
      <c r="W349" s="32"/>
      <c r="X349" s="32"/>
      <c r="Y349" s="68"/>
      <c r="Z349" s="68"/>
      <c r="AA349" s="68"/>
      <c r="AB349" s="68"/>
    </row>
    <row r="350" spans="1:40">
      <c r="P350" s="32"/>
      <c r="R350" s="32"/>
      <c r="S350" s="32"/>
      <c r="T350" s="32"/>
      <c r="U350" s="32"/>
      <c r="V350" s="32"/>
      <c r="W350" s="32"/>
      <c r="X350" s="32"/>
      <c r="Y350" s="68"/>
      <c r="Z350" s="68"/>
      <c r="AA350" s="68"/>
      <c r="AB350" s="68"/>
    </row>
    <row r="351" spans="1:40">
      <c r="P351" s="32"/>
      <c r="R351" s="32"/>
      <c r="S351" s="32"/>
      <c r="T351" s="32"/>
      <c r="U351" s="32"/>
      <c r="V351" s="32"/>
      <c r="W351" s="32"/>
      <c r="X351" s="32"/>
      <c r="Y351" s="68"/>
      <c r="Z351" s="68"/>
      <c r="AA351" s="68"/>
      <c r="AB351" s="68"/>
    </row>
    <row r="352" spans="1:40">
      <c r="P352" s="32"/>
      <c r="R352" s="32"/>
      <c r="S352" s="32"/>
      <c r="T352" s="32"/>
      <c r="U352" s="32"/>
      <c r="V352" s="32"/>
      <c r="W352" s="32"/>
      <c r="X352" s="32"/>
      <c r="Y352" s="68"/>
      <c r="Z352" s="68"/>
      <c r="AA352" s="68"/>
      <c r="AB352" s="68"/>
    </row>
    <row r="353" spans="16:28">
      <c r="P353" s="32"/>
      <c r="R353" s="32"/>
      <c r="S353" s="32"/>
      <c r="T353" s="32"/>
      <c r="U353" s="32"/>
      <c r="V353" s="32"/>
      <c r="W353" s="32"/>
      <c r="X353" s="32"/>
      <c r="Y353" s="68"/>
      <c r="Z353" s="68"/>
      <c r="AA353" s="68"/>
      <c r="AB353" s="68"/>
    </row>
    <row r="354" spans="16:28">
      <c r="P354" s="32"/>
      <c r="R354" s="32"/>
      <c r="S354" s="32"/>
      <c r="T354" s="32"/>
      <c r="U354" s="32"/>
      <c r="V354" s="32"/>
      <c r="W354" s="32"/>
      <c r="X354" s="32"/>
      <c r="Y354" s="68"/>
      <c r="Z354" s="68"/>
      <c r="AA354" s="68"/>
      <c r="AB354" s="68"/>
    </row>
    <row r="355" spans="16:28">
      <c r="P355" s="32"/>
      <c r="R355" s="32"/>
      <c r="S355" s="32"/>
      <c r="T355" s="32"/>
      <c r="U355" s="32"/>
      <c r="V355" s="32"/>
      <c r="W355" s="32"/>
      <c r="X355" s="32"/>
      <c r="Y355" s="68"/>
      <c r="Z355" s="68"/>
      <c r="AA355" s="68"/>
      <c r="AB355" s="68"/>
    </row>
    <row r="356" spans="16:28">
      <c r="P356" s="32"/>
      <c r="R356" s="32"/>
      <c r="S356" s="32"/>
      <c r="T356" s="32"/>
      <c r="U356" s="32"/>
      <c r="V356" s="32"/>
      <c r="W356" s="32"/>
      <c r="X356" s="32"/>
      <c r="Y356" s="68"/>
      <c r="Z356" s="68"/>
      <c r="AA356" s="68"/>
      <c r="AB356" s="68"/>
    </row>
    <row r="357" spans="16:28">
      <c r="P357" s="32"/>
      <c r="R357" s="32"/>
      <c r="S357" s="32"/>
      <c r="T357" s="32"/>
      <c r="U357" s="32"/>
      <c r="V357" s="32"/>
      <c r="W357" s="32"/>
      <c r="X357" s="32"/>
      <c r="Y357" s="68"/>
      <c r="Z357" s="68"/>
      <c r="AA357" s="68"/>
      <c r="AB357" s="68"/>
    </row>
    <row r="358" spans="16:28">
      <c r="P358" s="32"/>
      <c r="R358" s="32"/>
      <c r="S358" s="32"/>
      <c r="T358" s="32"/>
      <c r="U358" s="32"/>
      <c r="V358" s="32"/>
      <c r="W358" s="32"/>
      <c r="X358" s="32"/>
      <c r="Y358" s="68"/>
      <c r="Z358" s="68"/>
      <c r="AA358" s="68"/>
      <c r="AB358" s="68"/>
    </row>
    <row r="359" spans="16:28">
      <c r="P359" s="32"/>
      <c r="R359" s="32"/>
      <c r="S359" s="32"/>
      <c r="T359" s="32"/>
      <c r="U359" s="32"/>
      <c r="V359" s="32"/>
      <c r="W359" s="32"/>
      <c r="X359" s="32"/>
      <c r="Y359" s="68"/>
      <c r="Z359" s="68"/>
      <c r="AA359" s="68"/>
      <c r="AB359" s="68"/>
    </row>
    <row r="360" spans="16:28">
      <c r="P360" s="32"/>
      <c r="R360" s="32"/>
      <c r="S360" s="32"/>
      <c r="T360" s="32"/>
      <c r="U360" s="32"/>
      <c r="V360" s="32"/>
      <c r="W360" s="32"/>
      <c r="X360" s="32"/>
      <c r="Y360" s="68"/>
      <c r="Z360" s="68"/>
      <c r="AA360" s="68"/>
      <c r="AB360" s="68"/>
    </row>
    <row r="361" spans="16:28">
      <c r="P361" s="32"/>
      <c r="R361" s="32"/>
      <c r="S361" s="32"/>
      <c r="T361" s="32"/>
      <c r="U361" s="32"/>
      <c r="V361" s="32"/>
      <c r="W361" s="32"/>
      <c r="X361" s="32"/>
      <c r="Y361" s="68"/>
      <c r="Z361" s="68"/>
      <c r="AA361" s="68"/>
      <c r="AB361" s="68"/>
    </row>
    <row r="362" spans="16:28">
      <c r="P362" s="32"/>
      <c r="R362" s="32"/>
      <c r="S362" s="32"/>
      <c r="T362" s="32"/>
      <c r="U362" s="32"/>
      <c r="V362" s="32"/>
      <c r="W362" s="32"/>
      <c r="X362" s="32"/>
      <c r="Y362" s="68"/>
      <c r="Z362" s="68"/>
      <c r="AA362" s="68"/>
      <c r="AB362" s="68"/>
    </row>
    <row r="363" spans="16:28">
      <c r="P363" s="32"/>
      <c r="R363" s="32"/>
      <c r="S363" s="32"/>
      <c r="T363" s="32"/>
      <c r="U363" s="32"/>
      <c r="V363" s="32"/>
      <c r="W363" s="32"/>
      <c r="X363" s="32"/>
      <c r="Y363" s="68"/>
      <c r="Z363" s="68"/>
      <c r="AA363" s="68"/>
      <c r="AB363" s="68"/>
    </row>
    <row r="364" spans="16:28">
      <c r="W364" s="32"/>
      <c r="X364" s="32"/>
      <c r="Y364" s="68"/>
      <c r="Z364" s="68"/>
      <c r="AA364" s="68"/>
      <c r="AB364" s="68"/>
    </row>
  </sheetData>
  <mergeCells count="1">
    <mergeCell ref="U4:X4"/>
  </mergeCells>
  <phoneticPr fontId="11" type="noConversion"/>
  <conditionalFormatting sqref="AF33:AG36 AQ121:AR121">
    <cfRule type="cellIs" dxfId="239" priority="30" stopIfTrue="1" operator="lessThan">
      <formula>0</formula>
    </cfRule>
  </conditionalFormatting>
  <conditionalFormatting sqref="AQ98:AR98">
    <cfRule type="cellIs" dxfId="238" priority="31" stopIfTrue="1" operator="greaterThan">
      <formula>0</formula>
    </cfRule>
  </conditionalFormatting>
  <conditionalFormatting sqref="AQ65:AR75">
    <cfRule type="cellIs" dxfId="237" priority="32" stopIfTrue="1" operator="greaterThan">
      <formula>0</formula>
    </cfRule>
    <cfRule type="cellIs" dxfId="236" priority="33" stopIfTrue="1" operator="lessThan">
      <formula>0</formula>
    </cfRule>
  </conditionalFormatting>
  <conditionalFormatting sqref="AQ98:AR98">
    <cfRule type="cellIs" dxfId="235" priority="24" operator="lessThan">
      <formula>0</formula>
    </cfRule>
  </conditionalFormatting>
  <conditionalFormatting sqref="L17:L45 O47:O75 Q47:Q75 L47:L75">
    <cfRule type="cellIs" dxfId="234" priority="16" operator="lessThan">
      <formula>0</formula>
    </cfRule>
    <cfRule type="cellIs" dxfId="233" priority="17" operator="greaterThan">
      <formula>0</formula>
    </cfRule>
  </conditionalFormatting>
  <conditionalFormatting sqref="O17:O45">
    <cfRule type="cellIs" dxfId="232" priority="20" operator="lessThan">
      <formula>0</formula>
    </cfRule>
    <cfRule type="cellIs" dxfId="231" priority="21" operator="greaterThan">
      <formula>0</formula>
    </cfRule>
  </conditionalFormatting>
  <conditionalFormatting sqref="Q17:Q45">
    <cfRule type="cellIs" dxfId="230" priority="14" operator="lessThan">
      <formula>0</formula>
    </cfRule>
    <cfRule type="cellIs" dxfId="229" priority="15" operator="greaterThan">
      <formula>0</formula>
    </cfRule>
  </conditionalFormatting>
  <conditionalFormatting sqref="L10:L11">
    <cfRule type="cellIs" dxfId="228" priority="8" operator="lessThan">
      <formula>0</formula>
    </cfRule>
    <cfRule type="cellIs" dxfId="227" priority="9" operator="greaterThan">
      <formula>0</formula>
    </cfRule>
  </conditionalFormatting>
  <conditionalFormatting sqref="O10:O11">
    <cfRule type="cellIs" dxfId="226" priority="10" operator="lessThan">
      <formula>0</formula>
    </cfRule>
    <cfRule type="cellIs" dxfId="225" priority="11" operator="greaterThan">
      <formula>0</formula>
    </cfRule>
  </conditionalFormatting>
  <conditionalFormatting sqref="Q10:Q11">
    <cfRule type="cellIs" dxfId="224" priority="6" operator="lessThan">
      <formula>0</formula>
    </cfRule>
    <cfRule type="cellIs" dxfId="223" priority="7" operator="greaterThan">
      <formula>0</formula>
    </cfRule>
  </conditionalFormatting>
  <conditionalFormatting sqref="F10:F11">
    <cfRule type="cellIs" dxfId="222" priority="3" operator="lessThan">
      <formula>0</formula>
    </cfRule>
  </conditionalFormatting>
  <conditionalFormatting sqref="H10:H11">
    <cfRule type="cellIs" dxfId="221" priority="1" operator="lessThan">
      <formula>0</formula>
    </cfRule>
    <cfRule type="cellIs" dxfId="22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B3539-B73F-4F39-891B-7936FFB2329C}">
  <dimension ref="A1:BN343"/>
  <sheetViews>
    <sheetView zoomScale="88" zoomScaleNormal="88" workbookViewId="0">
      <selection activeCell="Q9" sqref="Q9"/>
    </sheetView>
  </sheetViews>
  <sheetFormatPr baseColWidth="10" defaultRowHeight="15"/>
  <cols>
    <col min="25" max="25" width="1.81640625" customWidth="1"/>
    <col min="26" max="26" width="5.1796875" customWidth="1"/>
    <col min="27" max="27" width="2.36328125" customWidth="1"/>
    <col min="28" max="28" width="7.1796875" customWidth="1"/>
    <col min="29" max="29" width="6.6328125" customWidth="1"/>
    <col min="30" max="30" width="8.1796875" customWidth="1"/>
    <col min="31" max="31" width="8.453125" customWidth="1"/>
    <col min="32" max="32" width="5.90625" customWidth="1"/>
    <col min="33" max="33" width="7.54296875" customWidth="1"/>
    <col min="34" max="34" width="5.453125" customWidth="1"/>
    <col min="35" max="35" width="7.54296875" customWidth="1"/>
    <col min="36" max="36" width="6.36328125" customWidth="1"/>
    <col min="37" max="37" width="7.36328125" customWidth="1"/>
    <col min="38" max="38" width="10.453125" style="10" customWidth="1"/>
    <col min="39" max="39" width="9.1796875" style="10" customWidth="1"/>
    <col min="40" max="40" width="8.54296875" style="10" customWidth="1"/>
    <col min="41" max="41" width="7.36328125" customWidth="1"/>
    <col min="42" max="42" width="8" style="10" customWidth="1"/>
    <col min="43" max="43" width="7.36328125" customWidth="1"/>
    <col min="44" max="44" width="5.6328125" customWidth="1"/>
    <col min="45" max="45" width="8.08984375" customWidth="1"/>
    <col min="46" max="46" width="8.453125" customWidth="1"/>
    <col min="47" max="47" width="9" customWidth="1"/>
    <col min="48" max="48" width="8.36328125" customWidth="1"/>
    <col min="49" max="49" width="8.1796875" customWidth="1"/>
    <col min="51" max="51" width="11" style="100" customWidth="1"/>
    <col min="52" max="52" width="7.453125" customWidth="1"/>
    <col min="53" max="57" width="15.90625" customWidth="1"/>
  </cols>
  <sheetData>
    <row r="1" spans="38:66" ht="15.6">
      <c r="AL1"/>
      <c r="AM1"/>
      <c r="AN1"/>
      <c r="AP1"/>
      <c r="AS1" s="51"/>
      <c r="AT1" s="1"/>
      <c r="AU1" s="5"/>
      <c r="AX1" s="2"/>
      <c r="AY1" s="5"/>
      <c r="AZ1" s="5"/>
    </row>
    <row r="2" spans="38:66" s="160" customFormat="1" ht="16.2">
      <c r="AS2" s="219"/>
      <c r="AT2" s="183"/>
      <c r="AU2" s="171"/>
      <c r="AX2" s="216"/>
      <c r="AY2" s="171"/>
      <c r="AZ2" s="171"/>
    </row>
    <row r="3" spans="38:66" ht="15.6">
      <c r="AL3"/>
      <c r="AM3"/>
      <c r="AN3"/>
      <c r="AP3"/>
      <c r="AS3" s="51"/>
      <c r="AT3" s="1"/>
      <c r="AU3" s="5"/>
      <c r="AX3" s="2"/>
      <c r="AY3" s="5"/>
      <c r="AZ3" s="5"/>
    </row>
    <row r="4" spans="38:66" ht="15.6">
      <c r="AL4"/>
      <c r="AM4"/>
      <c r="AN4"/>
      <c r="AP4"/>
      <c r="AS4" s="51"/>
      <c r="AT4" s="51"/>
      <c r="AU4" s="1"/>
      <c r="AV4" s="5"/>
      <c r="AY4" s="2"/>
      <c r="AZ4" s="5"/>
      <c r="BA4" s="5"/>
      <c r="BE4" s="4"/>
      <c r="BF4" s="51"/>
      <c r="BG4" s="51"/>
      <c r="BH4" s="1"/>
      <c r="BI4" s="5"/>
      <c r="BL4" s="2"/>
      <c r="BM4" s="5"/>
      <c r="BN4" s="5"/>
    </row>
    <row r="5" spans="38:66" ht="17.25" customHeight="1">
      <c r="AL5"/>
      <c r="AM5"/>
      <c r="AN5"/>
      <c r="AP5"/>
      <c r="AS5" s="51"/>
      <c r="AT5" s="1"/>
      <c r="AU5" s="5"/>
      <c r="AX5" s="2"/>
      <c r="AY5" s="5"/>
      <c r="AZ5" s="5"/>
      <c r="BD5" s="51"/>
      <c r="BE5" s="1"/>
      <c r="BF5" s="5"/>
      <c r="BI5" s="2"/>
      <c r="BJ5" s="5"/>
      <c r="BK5" s="5"/>
    </row>
    <row r="6" spans="38:66" ht="17.25" customHeight="1">
      <c r="AL6"/>
      <c r="AM6"/>
      <c r="AN6"/>
      <c r="AP6"/>
      <c r="AS6" s="51"/>
      <c r="AT6" s="1"/>
      <c r="AU6" s="5"/>
      <c r="AX6" s="2"/>
      <c r="AY6" s="5"/>
      <c r="AZ6" s="5"/>
      <c r="BD6" s="51"/>
      <c r="BE6" s="1"/>
      <c r="BF6" s="5"/>
      <c r="BI6" s="2"/>
      <c r="BJ6" s="5"/>
      <c r="BK6" s="5"/>
    </row>
    <row r="7" spans="38:66" ht="15.75" customHeight="1">
      <c r="AL7"/>
      <c r="AM7"/>
      <c r="AN7"/>
      <c r="AP7"/>
      <c r="AS7" s="51"/>
      <c r="AT7" s="1"/>
      <c r="AU7" s="5"/>
      <c r="AX7" s="2"/>
      <c r="AY7" s="5"/>
      <c r="AZ7" s="5"/>
    </row>
    <row r="8" spans="38:66">
      <c r="AQ8" s="4"/>
      <c r="AR8" s="4"/>
      <c r="AS8" s="4"/>
      <c r="AT8" s="4"/>
      <c r="AU8" s="4"/>
      <c r="AY8"/>
    </row>
    <row r="9" spans="38:66" ht="15.6">
      <c r="AQ9" s="4"/>
      <c r="AR9" s="51"/>
      <c r="AS9" s="51"/>
      <c r="AT9" s="1"/>
      <c r="AU9" s="5"/>
      <c r="AY9"/>
    </row>
    <row r="10" spans="38:66" ht="15.6">
      <c r="AQ10" s="4"/>
      <c r="AR10" s="51"/>
      <c r="AS10" s="51"/>
      <c r="AT10" s="1"/>
      <c r="AU10" s="5"/>
      <c r="AY10"/>
    </row>
    <row r="11" spans="38:66" ht="15.6">
      <c r="AQ11" s="4"/>
      <c r="AR11" s="51"/>
      <c r="AS11" s="51"/>
      <c r="AT11" s="1"/>
      <c r="AU11" s="5"/>
      <c r="AY11"/>
    </row>
    <row r="12" spans="38:66" ht="15.6">
      <c r="AQ12" s="4"/>
      <c r="AR12" s="51"/>
      <c r="AS12" s="51"/>
      <c r="AT12" s="1"/>
      <c r="AU12" s="5"/>
      <c r="AW12" s="2"/>
      <c r="AX12" s="2"/>
      <c r="AY12" s="2"/>
    </row>
    <row r="13" spans="38:66" ht="15.6">
      <c r="AQ13" s="4"/>
      <c r="AR13" s="51"/>
      <c r="AS13" s="51"/>
      <c r="AT13" s="12"/>
      <c r="AU13" s="5"/>
      <c r="AW13" s="2"/>
      <c r="AX13" s="2"/>
      <c r="AY13" s="4"/>
      <c r="AZ13" s="4"/>
      <c r="BA13" s="4"/>
    </row>
    <row r="14" spans="38:66" ht="15.6">
      <c r="AQ14" s="4"/>
      <c r="AR14" s="51"/>
      <c r="AS14" s="51"/>
      <c r="AT14" s="12"/>
      <c r="AU14" s="5"/>
      <c r="AW14" s="1"/>
      <c r="AX14" s="1"/>
      <c r="AY14" s="10"/>
      <c r="AZ14" s="10"/>
      <c r="BA14" s="10"/>
    </row>
    <row r="15" spans="38:66" ht="15.6">
      <c r="AQ15" s="4"/>
      <c r="AR15" s="51"/>
      <c r="AS15" s="51"/>
      <c r="AT15" s="12"/>
      <c r="AU15" s="5"/>
      <c r="AW15" s="1"/>
      <c r="AX15" s="1"/>
      <c r="AY15" s="10"/>
      <c r="AZ15" s="10"/>
      <c r="BA15" s="10"/>
    </row>
    <row r="16" spans="38:66" ht="15.6">
      <c r="AQ16" s="4"/>
      <c r="AR16" s="51"/>
      <c r="AS16" s="51"/>
      <c r="AT16" s="12"/>
      <c r="AU16" s="5"/>
      <c r="AW16" s="1"/>
      <c r="AX16" s="1"/>
      <c r="AY16" s="10"/>
      <c r="AZ16" s="10"/>
      <c r="BA16" s="10"/>
    </row>
    <row r="17" spans="43:53" ht="15.6">
      <c r="AQ17" s="4"/>
      <c r="AR17" s="51"/>
      <c r="AS17" s="51"/>
      <c r="AT17" s="5"/>
      <c r="AU17" s="5"/>
      <c r="AW17" s="1"/>
      <c r="AX17" s="1"/>
      <c r="AY17" s="10"/>
      <c r="AZ17" s="10"/>
      <c r="BA17" s="10"/>
    </row>
    <row r="18" spans="43:53" ht="15.6">
      <c r="AQ18" s="4"/>
      <c r="AR18" s="51"/>
      <c r="AS18" s="51"/>
      <c r="AT18" s="5"/>
      <c r="AU18" s="5"/>
      <c r="AW18" s="1"/>
      <c r="AX18" s="1"/>
      <c r="AY18" s="10"/>
      <c r="AZ18" s="10"/>
      <c r="BA18" s="10"/>
    </row>
    <row r="19" spans="43:53" ht="15.6">
      <c r="AQ19" s="4"/>
      <c r="AR19" s="51"/>
      <c r="AS19" s="51"/>
      <c r="AT19" s="5"/>
      <c r="AU19" s="5"/>
      <c r="AW19" s="1"/>
      <c r="AX19" s="1"/>
      <c r="AY19" s="10"/>
      <c r="AZ19" s="10"/>
      <c r="BA19" s="10"/>
    </row>
    <row r="20" spans="43:53" ht="15.6">
      <c r="AQ20" s="4"/>
      <c r="AR20" s="51"/>
      <c r="AS20" s="51"/>
      <c r="AT20" s="5"/>
      <c r="AU20" s="5"/>
      <c r="AW20" s="1"/>
      <c r="AX20" s="1"/>
      <c r="AY20" s="10"/>
      <c r="AZ20" s="10"/>
      <c r="BA20" s="10"/>
    </row>
    <row r="21" spans="43:53" ht="15.6">
      <c r="AQ21" s="4"/>
      <c r="AR21" s="51"/>
      <c r="AS21" s="51"/>
      <c r="AT21" s="5"/>
      <c r="AU21" s="5"/>
      <c r="AW21" s="1"/>
      <c r="AX21" s="1"/>
      <c r="AY21" s="10"/>
      <c r="AZ21" s="10"/>
      <c r="BA21" s="10"/>
    </row>
    <row r="22" spans="43:53" ht="15.6">
      <c r="AQ22" s="4"/>
      <c r="AR22" s="51"/>
      <c r="AS22" s="51"/>
      <c r="AT22" s="5"/>
      <c r="AU22" s="5"/>
      <c r="AW22" s="1"/>
      <c r="AX22" s="1"/>
      <c r="AY22" s="10"/>
      <c r="AZ22" s="10"/>
      <c r="BA22" s="10"/>
    </row>
    <row r="23" spans="43:53" ht="15.6">
      <c r="AQ23" s="4"/>
      <c r="AR23" s="51"/>
      <c r="AS23" s="51"/>
      <c r="AT23" s="5"/>
      <c r="AU23" s="5"/>
      <c r="AW23" s="12"/>
      <c r="AX23" s="12"/>
      <c r="AY23" s="10"/>
      <c r="AZ23" s="10"/>
      <c r="BA23" s="10"/>
    </row>
    <row r="24" spans="43:53" ht="16.5" customHeight="1">
      <c r="AQ24" s="4"/>
      <c r="AR24" s="51"/>
      <c r="AS24" s="51"/>
      <c r="AT24" s="5"/>
      <c r="AU24" s="5"/>
      <c r="AW24" s="12"/>
      <c r="AX24" s="12"/>
      <c r="AY24" s="10"/>
      <c r="AZ24" s="10"/>
      <c r="BA24" s="10"/>
    </row>
    <row r="25" spans="43:53" ht="16.5" customHeight="1">
      <c r="AQ25" s="4"/>
      <c r="AR25" s="50"/>
      <c r="AS25" s="50"/>
      <c r="AT25" s="5"/>
      <c r="AU25" s="5"/>
      <c r="AW25" s="12"/>
      <c r="AX25" s="12"/>
      <c r="AY25" s="10"/>
      <c r="AZ25" s="10"/>
      <c r="BA25" s="10"/>
    </row>
    <row r="26" spans="43:53">
      <c r="AW26" s="12"/>
      <c r="AX26" s="12"/>
      <c r="AY26" s="10"/>
      <c r="AZ26" s="10"/>
      <c r="BA26" s="10"/>
    </row>
    <row r="27" spans="43:53" ht="17.25" customHeight="1">
      <c r="AQ27" s="2"/>
      <c r="AR27" s="50"/>
      <c r="AS27" s="50"/>
      <c r="AU27" s="5"/>
      <c r="AW27" s="12"/>
      <c r="AX27" s="12"/>
      <c r="AY27" s="10"/>
      <c r="AZ27" s="10"/>
      <c r="BA27" s="10"/>
    </row>
    <row r="28" spans="43:53" ht="17.25" customHeight="1">
      <c r="AQ28" s="2"/>
      <c r="AR28" s="50"/>
      <c r="AS28" s="50"/>
      <c r="AU28" s="5"/>
      <c r="AW28" s="12"/>
      <c r="AX28" s="12"/>
      <c r="AY28" s="10"/>
      <c r="AZ28" s="10"/>
      <c r="BA28" s="10"/>
    </row>
    <row r="29" spans="43:53" ht="15.6">
      <c r="AQ29" s="2"/>
      <c r="AR29" s="50"/>
      <c r="AS29" s="50"/>
      <c r="AW29" s="12"/>
      <c r="AX29" s="12"/>
      <c r="AY29" s="10"/>
      <c r="AZ29" s="10"/>
      <c r="BA29" s="10"/>
    </row>
    <row r="30" spans="43:53" ht="15.6">
      <c r="AQ30" s="2"/>
      <c r="AR30" s="50"/>
      <c r="AS30" s="50"/>
      <c r="AW30" s="12"/>
      <c r="AX30" s="12"/>
      <c r="AY30" s="10"/>
      <c r="AZ30" s="10"/>
      <c r="BA30" s="10"/>
    </row>
    <row r="31" spans="43:53">
      <c r="AQ31" s="13"/>
      <c r="AR31" s="12"/>
      <c r="AS31" s="12"/>
      <c r="AW31" s="12"/>
      <c r="AX31" s="12"/>
      <c r="AY31" s="10"/>
      <c r="AZ31" s="10"/>
      <c r="BA31" s="10"/>
    </row>
    <row r="32" spans="43:53" ht="15.75" customHeight="1">
      <c r="AQ32" s="2"/>
      <c r="AR32" s="5"/>
      <c r="AS32" s="5"/>
      <c r="AW32" s="49"/>
      <c r="AX32" s="49"/>
      <c r="AY32" s="10"/>
      <c r="AZ32" s="10"/>
      <c r="BA32" s="10"/>
    </row>
    <row r="33" spans="1:51">
      <c r="AQ33" s="4"/>
      <c r="AR33" s="4"/>
      <c r="AS33" s="4"/>
      <c r="AT33" s="4"/>
      <c r="AU33" s="4"/>
      <c r="AY33"/>
    </row>
    <row r="34" spans="1:51" ht="15.6">
      <c r="AQ34" s="4"/>
      <c r="AR34" s="15"/>
      <c r="AS34" s="15"/>
      <c r="AT34" s="1"/>
      <c r="AU34" s="18"/>
      <c r="AW34" s="1"/>
      <c r="AX34" s="5"/>
      <c r="AY34"/>
    </row>
    <row r="35" spans="1:51" ht="15.6">
      <c r="AQ35" s="4"/>
      <c r="AR35" s="15"/>
      <c r="AS35" s="15"/>
      <c r="AT35" s="1"/>
      <c r="AU35" s="18"/>
      <c r="AY35"/>
    </row>
    <row r="36" spans="1:51" ht="15.6">
      <c r="AQ36" s="4"/>
      <c r="AR36" s="15"/>
      <c r="AS36" s="15"/>
      <c r="AT36" s="1"/>
      <c r="AU36" s="18"/>
      <c r="AY36"/>
    </row>
    <row r="37" spans="1:51" ht="15.6">
      <c r="AQ37" s="4"/>
      <c r="AR37" s="15"/>
      <c r="AS37" s="15"/>
      <c r="AT37" s="1"/>
      <c r="AU37" s="18"/>
      <c r="AY37"/>
    </row>
    <row r="38" spans="1:51" ht="15.6">
      <c r="AQ38" s="4"/>
      <c r="AR38" s="15"/>
      <c r="AS38" s="15"/>
      <c r="AT38" s="12"/>
      <c r="AU38" s="18"/>
      <c r="AY38"/>
    </row>
    <row r="39" spans="1:51" ht="15.6">
      <c r="AQ39" s="4"/>
      <c r="AR39" s="15"/>
      <c r="AS39" s="15"/>
      <c r="AT39" s="12"/>
      <c r="AU39" s="18"/>
      <c r="AY39"/>
    </row>
    <row r="40" spans="1:51" ht="15.6">
      <c r="AQ40" s="4"/>
      <c r="AR40" s="15"/>
      <c r="AS40" s="15"/>
      <c r="AT40" s="12"/>
      <c r="AU40" s="18"/>
      <c r="AY40"/>
    </row>
    <row r="41" spans="1:51" ht="15.6">
      <c r="AQ41" s="4"/>
      <c r="AR41" s="15"/>
      <c r="AS41" s="15"/>
      <c r="AT41" s="12"/>
      <c r="AU41" s="18"/>
      <c r="AY41"/>
    </row>
    <row r="42" spans="1:51" ht="15.6">
      <c r="AQ42" s="4"/>
      <c r="AR42" s="15"/>
      <c r="AS42" s="15"/>
      <c r="AT42" s="5"/>
      <c r="AU42" s="18"/>
      <c r="AY42"/>
    </row>
    <row r="43" spans="1:51" ht="15.6">
      <c r="AQ43" s="4"/>
      <c r="AR43" s="15"/>
      <c r="AS43" s="15"/>
      <c r="AT43" s="5"/>
      <c r="AU43" s="18"/>
      <c r="AY43"/>
    </row>
    <row r="44" spans="1:51" ht="15.6">
      <c r="AQ44" s="4"/>
      <c r="AR44" s="15"/>
      <c r="AS44" s="15"/>
      <c r="AT44" s="5"/>
      <c r="AU44" s="18"/>
      <c r="AY44"/>
    </row>
    <row r="45" spans="1:51" ht="15.6">
      <c r="AQ45" s="4"/>
      <c r="AR45" s="15"/>
      <c r="AS45" s="15"/>
      <c r="AT45" s="5"/>
      <c r="AU45" s="18"/>
      <c r="AY45"/>
    </row>
    <row r="46" spans="1:51" ht="15.6">
      <c r="AQ46" s="4"/>
      <c r="AR46" s="15"/>
      <c r="AS46" s="15"/>
      <c r="AT46" s="5"/>
      <c r="AU46" s="18"/>
      <c r="AY46"/>
    </row>
    <row r="47" spans="1:51" ht="15.6">
      <c r="A47">
        <v>0</v>
      </c>
      <c r="AQ47" s="4"/>
      <c r="AR47" s="15"/>
      <c r="AS47" s="15"/>
      <c r="AT47" s="5"/>
      <c r="AU47" s="18"/>
      <c r="AY47"/>
    </row>
    <row r="48" spans="1:51" ht="15.6">
      <c r="AQ48" s="4"/>
      <c r="AR48" s="15"/>
      <c r="AS48" s="15"/>
      <c r="AT48" s="5"/>
      <c r="AU48" s="18"/>
      <c r="AY48"/>
    </row>
    <row r="49" spans="43:58" ht="15.6">
      <c r="AQ49" s="4"/>
      <c r="AR49" s="15"/>
      <c r="AS49" s="15"/>
      <c r="AT49" s="5"/>
      <c r="AU49" s="18"/>
      <c r="AY49"/>
    </row>
    <row r="50" spans="43:58" ht="15.6">
      <c r="AQ50" s="4"/>
      <c r="AR50" s="15"/>
      <c r="AS50" s="15"/>
      <c r="AT50" s="5"/>
      <c r="AU50" s="18"/>
      <c r="AY50"/>
    </row>
    <row r="51" spans="43:58" ht="15.6">
      <c r="AQ51" s="4"/>
      <c r="AR51" s="15"/>
      <c r="AS51" s="15"/>
      <c r="AT51" s="5"/>
      <c r="AU51" s="18"/>
      <c r="AY51"/>
    </row>
    <row r="52" spans="43:58" ht="15.6">
      <c r="AQ52" s="4"/>
      <c r="AR52" s="18"/>
      <c r="AS52" s="18"/>
      <c r="AT52" s="5"/>
      <c r="AU52" s="18"/>
      <c r="AY52"/>
    </row>
    <row r="53" spans="43:58">
      <c r="BB53" s="12"/>
      <c r="BC53" s="12"/>
    </row>
    <row r="54" spans="43:58" ht="15.6">
      <c r="BB54" s="5"/>
      <c r="BC54" s="18"/>
      <c r="BD54" s="18"/>
      <c r="BF54" s="18"/>
    </row>
    <row r="55" spans="43:58">
      <c r="BB55" s="12"/>
      <c r="BC55" s="12"/>
    </row>
    <row r="56" spans="43:58">
      <c r="BB56" s="12"/>
      <c r="BC56" s="12"/>
    </row>
    <row r="57" spans="43:58" ht="15.6">
      <c r="BB57" s="2"/>
      <c r="BC57" s="5"/>
      <c r="BD57" s="5"/>
    </row>
    <row r="58" spans="43:58">
      <c r="BB58" s="4"/>
      <c r="BC58" s="4"/>
      <c r="BD58" s="4"/>
      <c r="BE58" s="4"/>
      <c r="BF58" s="4"/>
    </row>
    <row r="59" spans="43:58" ht="15.6">
      <c r="BB59" s="4"/>
      <c r="BC59" s="12"/>
      <c r="BD59" s="12"/>
      <c r="BE59" s="1"/>
      <c r="BF59" s="5"/>
    </row>
    <row r="60" spans="43:58" ht="15.6">
      <c r="BB60" s="4"/>
      <c r="BC60" s="12"/>
      <c r="BD60" s="12"/>
      <c r="BE60" s="1"/>
      <c r="BF60" s="5"/>
    </row>
    <row r="61" spans="43:58" ht="15.6">
      <c r="BB61" s="4"/>
      <c r="BC61" s="12"/>
      <c r="BD61" s="12"/>
      <c r="BE61" s="1"/>
      <c r="BF61" s="5"/>
    </row>
    <row r="62" spans="43:58" ht="15.6">
      <c r="BB62" s="4"/>
      <c r="BC62" s="12"/>
      <c r="BD62" s="12"/>
      <c r="BE62" s="1"/>
      <c r="BF62" s="5"/>
    </row>
    <row r="63" spans="43:58" ht="15.6">
      <c r="BB63" s="4"/>
      <c r="BC63" s="12"/>
      <c r="BD63" s="12"/>
      <c r="BE63" s="12"/>
      <c r="BF63" s="5"/>
    </row>
    <row r="64" spans="43:58" ht="15.6">
      <c r="BB64" s="4"/>
      <c r="BC64" s="12"/>
      <c r="BD64" s="12"/>
      <c r="BE64" s="12"/>
      <c r="BF64" s="5"/>
    </row>
    <row r="65" spans="54:58" ht="15.6">
      <c r="BB65" s="4"/>
      <c r="BC65" s="12"/>
      <c r="BD65" s="12"/>
      <c r="BE65" s="12"/>
      <c r="BF65" s="5"/>
    </row>
    <row r="66" spans="54:58" ht="15.6">
      <c r="BB66" s="4"/>
      <c r="BC66" s="12"/>
      <c r="BD66" s="12"/>
      <c r="BE66" s="12"/>
      <c r="BF66" s="5"/>
    </row>
    <row r="67" spans="54:58" ht="15.6">
      <c r="BB67" s="4"/>
      <c r="BC67" s="12"/>
      <c r="BD67" s="12"/>
      <c r="BE67" s="5"/>
      <c r="BF67" s="5"/>
    </row>
    <row r="68" spans="54:58" ht="15.6">
      <c r="BB68" s="4"/>
      <c r="BC68" s="12"/>
      <c r="BD68" s="12"/>
      <c r="BE68" s="5"/>
      <c r="BF68" s="5"/>
    </row>
    <row r="69" spans="54:58" ht="15.6">
      <c r="BB69" s="4"/>
      <c r="BC69" s="12"/>
      <c r="BD69" s="12"/>
      <c r="BE69" s="5"/>
      <c r="BF69" s="5"/>
    </row>
    <row r="70" spans="54:58" ht="15.6">
      <c r="BB70" s="4"/>
      <c r="BC70" s="12"/>
      <c r="BD70" s="12"/>
      <c r="BE70" s="5"/>
      <c r="BF70" s="5"/>
    </row>
    <row r="71" spans="54:58" ht="15.6">
      <c r="BB71" s="4"/>
      <c r="BC71" s="12"/>
      <c r="BD71" s="12"/>
      <c r="BE71" s="5"/>
      <c r="BF71" s="5"/>
    </row>
    <row r="72" spans="54:58" ht="15.6">
      <c r="BB72" s="4"/>
      <c r="BC72" s="12"/>
      <c r="BD72" s="12"/>
      <c r="BE72" s="5"/>
      <c r="BF72" s="5"/>
    </row>
    <row r="73" spans="54:58" ht="15.6">
      <c r="BB73" s="4"/>
      <c r="BC73" s="12"/>
      <c r="BD73" s="12"/>
      <c r="BE73" s="5"/>
      <c r="BF73" s="5"/>
    </row>
    <row r="74" spans="54:58" ht="15.6">
      <c r="BB74" s="4"/>
      <c r="BC74" s="12"/>
      <c r="BD74" s="12"/>
      <c r="BE74" s="5"/>
      <c r="BF74" s="5"/>
    </row>
    <row r="75" spans="54:58" ht="15.6">
      <c r="BB75" s="4"/>
      <c r="BC75" s="5"/>
      <c r="BD75" s="5"/>
      <c r="BE75" s="5"/>
      <c r="BF75" s="5"/>
    </row>
    <row r="76" spans="54:58">
      <c r="BB76" s="12"/>
      <c r="BC76" s="12"/>
    </row>
    <row r="77" spans="54:58" ht="15.6">
      <c r="BB77" s="5"/>
      <c r="BC77" s="5"/>
      <c r="BD77" s="5"/>
      <c r="BF77" s="5"/>
    </row>
    <row r="78" spans="54:58">
      <c r="BB78" s="12"/>
      <c r="BC78" s="12"/>
    </row>
    <row r="79" spans="54:58">
      <c r="BB79" s="12"/>
      <c r="BC79" s="12"/>
    </row>
    <row r="80" spans="54:58" ht="15.6">
      <c r="BB80" s="2"/>
      <c r="BC80" s="5"/>
      <c r="BD80" s="5"/>
      <c r="BF80" s="2"/>
    </row>
    <row r="81" spans="16:58">
      <c r="BB81" s="4"/>
      <c r="BC81" s="4"/>
      <c r="BD81" s="4"/>
      <c r="BE81" s="4"/>
      <c r="BF81" s="4"/>
    </row>
    <row r="82" spans="16:58" ht="15.6">
      <c r="BB82" s="4"/>
      <c r="BC82" s="12"/>
      <c r="BD82" s="12"/>
      <c r="BE82" s="1"/>
      <c r="BF82" s="5"/>
    </row>
    <row r="83" spans="16:58" ht="15.6">
      <c r="P83" s="308">
        <f>+Organisasjon!G10</f>
        <v>953660</v>
      </c>
      <c r="Q83" s="3" t="s">
        <v>8</v>
      </c>
      <c r="BB83" s="4"/>
      <c r="BC83" s="12"/>
      <c r="BD83" s="12"/>
      <c r="BE83" s="1"/>
      <c r="BF83" s="5"/>
    </row>
    <row r="84" spans="16:58" ht="15.6">
      <c r="P84" s="2"/>
      <c r="BB84" s="4"/>
      <c r="BC84" s="12"/>
      <c r="BD84" s="12"/>
      <c r="BE84" s="1"/>
      <c r="BF84" s="5"/>
    </row>
    <row r="85" spans="16:58" ht="15.6">
      <c r="P85" s="2"/>
      <c r="BB85" s="4"/>
      <c r="BC85" s="12"/>
      <c r="BD85" s="12"/>
      <c r="BE85" s="1"/>
      <c r="BF85" s="5"/>
    </row>
    <row r="86" spans="16:58" ht="15.6">
      <c r="P86" s="2"/>
      <c r="BB86" s="4"/>
      <c r="BC86" s="12"/>
      <c r="BD86" s="12"/>
      <c r="BE86" s="12"/>
      <c r="BF86" s="5"/>
    </row>
    <row r="87" spans="16:58" ht="15.6">
      <c r="P87" s="2"/>
      <c r="BB87" s="4"/>
      <c r="BC87" s="12"/>
      <c r="BD87" s="12"/>
      <c r="BE87" s="12"/>
      <c r="BF87" s="5"/>
    </row>
    <row r="88" spans="16:58" ht="15.6">
      <c r="P88" s="2"/>
      <c r="BB88" s="4"/>
      <c r="BC88" s="12"/>
      <c r="BD88" s="12"/>
      <c r="BE88" s="12"/>
      <c r="BF88" s="5"/>
    </row>
    <row r="89" spans="16:58" ht="15.6">
      <c r="P89" s="308">
        <f>+Organisasjon!G11</f>
        <v>526284</v>
      </c>
      <c r="Q89" s="3" t="s">
        <v>8</v>
      </c>
      <c r="BB89" s="4"/>
      <c r="BC89" s="12"/>
      <c r="BD89" s="12"/>
      <c r="BE89" s="12"/>
      <c r="BF89" s="5"/>
    </row>
    <row r="90" spans="16:58" ht="15.6">
      <c r="P90" s="2"/>
      <c r="BB90" s="4"/>
      <c r="BC90" s="12"/>
      <c r="BD90" s="12"/>
      <c r="BE90" s="5"/>
      <c r="BF90" s="5"/>
    </row>
    <row r="91" spans="16:58" ht="15.6">
      <c r="P91" s="2"/>
      <c r="BB91" s="4"/>
      <c r="BC91" s="12"/>
      <c r="BD91" s="12"/>
      <c r="BE91" s="5"/>
      <c r="BF91" s="5"/>
    </row>
    <row r="92" spans="16:58" ht="15.6">
      <c r="BB92" s="4"/>
      <c r="BC92" s="12"/>
      <c r="BD92" s="12"/>
      <c r="BE92" s="5"/>
      <c r="BF92" s="5"/>
    </row>
    <row r="93" spans="16:58" ht="15.6">
      <c r="BB93" s="4"/>
      <c r="BC93" s="12"/>
      <c r="BD93" s="12"/>
      <c r="BE93" s="5"/>
      <c r="BF93" s="5"/>
    </row>
    <row r="94" spans="16:58" ht="15.6">
      <c r="BB94" s="4"/>
      <c r="BC94" s="12"/>
      <c r="BD94" s="12"/>
      <c r="BE94" s="5"/>
      <c r="BF94" s="5"/>
    </row>
    <row r="95" spans="16:58" ht="15.6">
      <c r="BB95" s="4"/>
      <c r="BC95" s="12"/>
      <c r="BD95" s="12"/>
      <c r="BE95" s="5"/>
      <c r="BF95" s="5"/>
    </row>
    <row r="96" spans="16:58" ht="15.6">
      <c r="BB96" s="4"/>
      <c r="BC96" s="12"/>
      <c r="BD96" s="12"/>
      <c r="BE96" s="5"/>
      <c r="BF96" s="5"/>
    </row>
    <row r="97" spans="54:58" ht="15.6">
      <c r="BB97" s="4"/>
      <c r="BC97" s="12"/>
      <c r="BD97" s="12"/>
      <c r="BE97" s="5"/>
      <c r="BF97" s="5"/>
    </row>
    <row r="98" spans="54:58" ht="15.6">
      <c r="BB98" s="4"/>
      <c r="BC98" s="5"/>
      <c r="BD98" s="5"/>
      <c r="BE98" s="5"/>
      <c r="BF98" s="5"/>
    </row>
    <row r="99" spans="54:58">
      <c r="BB99" s="12"/>
      <c r="BC99" s="12"/>
    </row>
    <row r="100" spans="54:58" ht="15.6">
      <c r="BB100" s="5"/>
      <c r="BC100" s="5"/>
      <c r="BD100" s="5"/>
      <c r="BF100" s="5"/>
    </row>
    <row r="101" spans="54:58">
      <c r="BB101" s="12"/>
      <c r="BC101" s="12"/>
    </row>
    <row r="102" spans="54:58">
      <c r="BB102" s="12"/>
      <c r="BC102" s="12"/>
    </row>
    <row r="103" spans="54:58">
      <c r="BB103" s="12"/>
      <c r="BC103" s="12"/>
    </row>
    <row r="104" spans="54:58">
      <c r="BB104" s="12"/>
      <c r="BC104" s="12"/>
    </row>
    <row r="105" spans="54:58">
      <c r="BB105" s="12"/>
      <c r="BC105" s="12"/>
    </row>
    <row r="106" spans="54:58">
      <c r="BB106" s="12"/>
      <c r="BC106" s="12"/>
    </row>
    <row r="107" spans="54:58">
      <c r="BB107" s="12"/>
      <c r="BC107" s="12"/>
    </row>
    <row r="108" spans="54:58">
      <c r="BB108" s="12"/>
      <c r="BC108" s="12"/>
    </row>
    <row r="109" spans="54:58">
      <c r="BB109" s="12"/>
      <c r="BC109" s="12"/>
    </row>
    <row r="110" spans="54:58">
      <c r="BB110" s="12"/>
      <c r="BC110" s="12"/>
    </row>
    <row r="111" spans="54:58">
      <c r="BB111" s="12"/>
      <c r="BC111" s="12"/>
    </row>
    <row r="112" spans="54:58">
      <c r="BB112" s="12"/>
      <c r="BC112" s="12"/>
    </row>
    <row r="113" spans="54:55">
      <c r="BB113" s="12"/>
      <c r="BC113" s="12"/>
    </row>
    <row r="114" spans="54:55">
      <c r="BB114" s="12"/>
      <c r="BC114" s="12"/>
    </row>
    <row r="115" spans="54:55">
      <c r="BB115" s="12"/>
      <c r="BC115" s="12"/>
    </row>
    <row r="116" spans="54:55">
      <c r="BB116" s="12"/>
      <c r="BC116" s="12"/>
    </row>
    <row r="117" spans="54:55">
      <c r="BB117" s="12"/>
      <c r="BC117" s="12"/>
    </row>
    <row r="118" spans="54:55">
      <c r="BB118" s="12"/>
      <c r="BC118" s="12"/>
    </row>
    <row r="119" spans="54:55">
      <c r="BB119" s="12"/>
      <c r="BC119" s="12"/>
    </row>
    <row r="120" spans="54:55">
      <c r="BB120" s="12"/>
      <c r="BC120" s="12"/>
    </row>
    <row r="121" spans="54:55">
      <c r="BB121" s="12"/>
      <c r="BC121" s="12"/>
    </row>
    <row r="122" spans="54:55">
      <c r="BB122" s="12"/>
      <c r="BC122" s="12"/>
    </row>
    <row r="123" spans="54:55">
      <c r="BB123" s="12"/>
      <c r="BC123" s="12"/>
    </row>
    <row r="124" spans="54:55">
      <c r="BB124" s="12"/>
      <c r="BC124" s="12"/>
    </row>
    <row r="125" spans="54:55">
      <c r="BB125" s="12"/>
      <c r="BC125" s="12"/>
    </row>
    <row r="126" spans="54:55">
      <c r="BB126" s="12"/>
      <c r="BC126" s="12"/>
    </row>
    <row r="127" spans="54:55">
      <c r="BB127" s="12"/>
      <c r="BC127" s="12"/>
    </row>
    <row r="128" spans="54:55">
      <c r="BB128" s="12"/>
      <c r="BC128" s="12"/>
    </row>
    <row r="129" spans="54:55">
      <c r="BB129" s="12"/>
      <c r="BC129" s="12"/>
    </row>
    <row r="130" spans="54:55">
      <c r="BB130" s="12"/>
      <c r="BC130" s="12"/>
    </row>
    <row r="131" spans="54:55">
      <c r="BB131" s="12"/>
      <c r="BC131" s="12"/>
    </row>
    <row r="132" spans="54:55">
      <c r="BB132" s="12"/>
      <c r="BC132" s="12"/>
    </row>
    <row r="133" spans="54:55">
      <c r="BB133" s="12"/>
      <c r="BC133" s="12"/>
    </row>
    <row r="134" spans="54:55">
      <c r="BB134" s="12"/>
      <c r="BC134" s="12"/>
    </row>
    <row r="135" spans="54:55">
      <c r="BB135" s="12"/>
      <c r="BC135" s="12"/>
    </row>
    <row r="136" spans="54:55">
      <c r="BB136" s="12"/>
      <c r="BC136" s="12"/>
    </row>
    <row r="137" spans="54:55">
      <c r="BB137" s="12"/>
      <c r="BC137" s="12"/>
    </row>
    <row r="138" spans="54:55">
      <c r="BB138" s="12"/>
      <c r="BC138" s="12"/>
    </row>
    <row r="139" spans="54:55">
      <c r="BB139" s="12"/>
      <c r="BC139" s="12"/>
    </row>
    <row r="140" spans="54:55">
      <c r="BB140" s="12"/>
      <c r="BC140" s="12"/>
    </row>
    <row r="141" spans="54:55">
      <c r="BB141" s="12"/>
      <c r="BC141" s="12"/>
    </row>
    <row r="142" spans="54:55">
      <c r="BB142" s="12"/>
      <c r="BC142" s="12"/>
    </row>
    <row r="143" spans="54:55">
      <c r="BB143" s="12"/>
      <c r="BC143" s="12"/>
    </row>
    <row r="144" spans="54:55">
      <c r="BB144" s="12"/>
      <c r="BC144" s="12"/>
    </row>
    <row r="145" spans="54:55">
      <c r="BB145" s="12"/>
      <c r="BC145" s="12"/>
    </row>
    <row r="146" spans="54:55">
      <c r="BB146" s="12"/>
      <c r="BC146" s="12"/>
    </row>
    <row r="147" spans="54:55">
      <c r="BB147" s="12"/>
      <c r="BC147" s="12"/>
    </row>
    <row r="148" spans="54:55">
      <c r="BB148" s="12"/>
      <c r="BC148" s="12"/>
    </row>
    <row r="149" spans="54:55">
      <c r="BB149" s="12"/>
      <c r="BC149" s="12"/>
    </row>
    <row r="150" spans="54:55">
      <c r="BB150" s="12"/>
      <c r="BC150" s="12"/>
    </row>
    <row r="151" spans="54:55">
      <c r="BB151" s="12"/>
      <c r="BC151" s="12"/>
    </row>
    <row r="152" spans="54:55">
      <c r="BB152" s="12"/>
      <c r="BC152" s="12"/>
    </row>
    <row r="153" spans="54:55">
      <c r="BB153" s="12"/>
      <c r="BC153" s="12"/>
    </row>
    <row r="154" spans="54:55">
      <c r="BB154" s="12"/>
      <c r="BC154" s="12"/>
    </row>
    <row r="155" spans="54:55">
      <c r="BB155" s="12"/>
      <c r="BC155" s="12"/>
    </row>
    <row r="177" spans="31:53">
      <c r="AE177" s="13"/>
      <c r="AF177" s="13"/>
      <c r="AO177" s="13"/>
    </row>
    <row r="178" spans="31:53">
      <c r="AE178" s="13"/>
      <c r="AF178" s="13"/>
      <c r="AO178" s="13"/>
    </row>
    <row r="179" spans="31:53">
      <c r="AE179" s="13"/>
      <c r="AF179" s="13"/>
      <c r="AG179" s="13"/>
      <c r="AH179" s="13"/>
      <c r="AI179" s="13"/>
      <c r="AO179" s="13"/>
    </row>
    <row r="180" spans="31:53">
      <c r="AE180" s="13"/>
      <c r="AF180" s="13"/>
      <c r="AG180" s="13"/>
      <c r="AH180" s="13"/>
      <c r="AI180" s="13"/>
      <c r="AJ180" s="13"/>
      <c r="AK180" s="13"/>
      <c r="AL180" s="66"/>
      <c r="AM180" s="66"/>
      <c r="AN180" s="66"/>
      <c r="AO180" s="13"/>
      <c r="AP180" s="66"/>
      <c r="AQ180" s="13"/>
      <c r="AR180" s="13"/>
      <c r="AS180" s="13"/>
      <c r="AT180" s="13"/>
      <c r="AU180" s="13"/>
      <c r="AV180" s="13"/>
      <c r="AW180" s="13"/>
      <c r="AX180" s="13"/>
      <c r="AY180" s="116"/>
      <c r="AZ180" s="13"/>
      <c r="BA180" s="13"/>
    </row>
    <row r="181" spans="31:53">
      <c r="AE181" s="13"/>
      <c r="AF181" s="13"/>
      <c r="AG181" s="13"/>
      <c r="AH181" s="13"/>
      <c r="AI181" s="13"/>
      <c r="AJ181" s="13"/>
      <c r="AK181" s="13"/>
      <c r="AL181" s="66"/>
      <c r="AM181" s="66"/>
      <c r="AN181" s="66"/>
      <c r="AO181" s="13"/>
      <c r="AP181" s="66"/>
      <c r="AQ181" s="13"/>
      <c r="AR181" s="13"/>
      <c r="AS181" s="13"/>
      <c r="AT181" s="13"/>
      <c r="AU181" s="13"/>
      <c r="AV181" s="13"/>
      <c r="AW181" s="13"/>
      <c r="AX181" s="13"/>
      <c r="AY181" s="116"/>
      <c r="AZ181" s="13"/>
      <c r="BA181" s="13"/>
    </row>
    <row r="182" spans="31:53">
      <c r="AE182" s="13"/>
      <c r="AF182" s="13"/>
      <c r="AG182" s="13"/>
      <c r="AH182" s="13"/>
      <c r="AI182" s="13"/>
      <c r="AJ182" s="13"/>
      <c r="AK182" s="13"/>
      <c r="AL182" s="66"/>
      <c r="AM182" s="66"/>
      <c r="AN182" s="66"/>
      <c r="AO182" s="13"/>
      <c r="AP182" s="66"/>
      <c r="AQ182" s="13"/>
      <c r="AR182" s="13"/>
      <c r="AS182" s="13"/>
      <c r="AT182" s="13"/>
      <c r="AU182" s="13"/>
      <c r="AV182" s="13"/>
      <c r="AW182" s="13"/>
      <c r="AX182" s="13"/>
      <c r="AY182" s="116"/>
      <c r="AZ182" s="13"/>
      <c r="BA182" s="13"/>
    </row>
    <row r="183" spans="31:53">
      <c r="AE183" s="13"/>
      <c r="AF183" s="13"/>
      <c r="AG183" s="13"/>
      <c r="AH183" s="13"/>
      <c r="AI183" s="13"/>
      <c r="AJ183" s="13"/>
      <c r="AK183" s="13"/>
      <c r="AL183" s="66"/>
      <c r="AM183" s="66"/>
      <c r="AN183" s="66"/>
      <c r="AO183" s="13"/>
      <c r="AP183" s="66"/>
      <c r="AQ183" s="13"/>
      <c r="AR183" s="13"/>
      <c r="AS183" s="13"/>
      <c r="AT183" s="13"/>
      <c r="AU183" s="13"/>
      <c r="AV183" s="13"/>
      <c r="AW183" s="13"/>
      <c r="AX183" s="13"/>
      <c r="AY183" s="116"/>
      <c r="AZ183" s="13"/>
      <c r="BA183" s="13"/>
    </row>
    <row r="184" spans="31:53">
      <c r="AE184" s="13"/>
      <c r="AF184" s="13"/>
      <c r="AG184" s="13"/>
      <c r="AH184" s="13"/>
      <c r="AI184" s="13"/>
      <c r="AJ184" s="13"/>
      <c r="AK184" s="13"/>
      <c r="AL184" s="66"/>
      <c r="AM184" s="66"/>
      <c r="AN184" s="66"/>
      <c r="AO184" s="13"/>
      <c r="AP184" s="66"/>
      <c r="AQ184" s="13"/>
      <c r="AR184" s="13"/>
      <c r="AS184" s="13"/>
      <c r="AT184" s="13"/>
      <c r="AU184" s="13"/>
      <c r="AV184" s="13"/>
      <c r="AW184" s="13"/>
      <c r="AX184" s="13"/>
      <c r="AY184" s="116"/>
      <c r="AZ184" s="13"/>
      <c r="BA184" s="13"/>
    </row>
    <row r="185" spans="31:53">
      <c r="AE185" s="13"/>
      <c r="AF185" s="13"/>
      <c r="AG185" s="13"/>
      <c r="AH185" s="13"/>
      <c r="AI185" s="13"/>
      <c r="AJ185" s="13"/>
      <c r="AK185" s="13"/>
      <c r="AL185" s="66"/>
      <c r="AM185" s="66"/>
      <c r="AN185" s="66"/>
      <c r="AO185" s="13"/>
      <c r="AP185" s="66"/>
      <c r="AQ185" s="13"/>
      <c r="AR185" s="13"/>
      <c r="AS185" s="13"/>
      <c r="AT185" s="13"/>
      <c r="AU185" s="13"/>
      <c r="AV185" s="13"/>
      <c r="AW185" s="13"/>
      <c r="AX185" s="13"/>
      <c r="AY185" s="116"/>
      <c r="AZ185" s="13"/>
      <c r="BA185" s="13"/>
    </row>
    <row r="186" spans="31:53">
      <c r="AE186" s="13"/>
      <c r="AF186" s="13"/>
      <c r="AG186" s="13"/>
      <c r="AH186" s="13"/>
      <c r="AI186" s="13"/>
      <c r="AJ186" s="13"/>
      <c r="AK186" s="13"/>
      <c r="AL186" s="66"/>
      <c r="AM186" s="66"/>
      <c r="AN186" s="66"/>
      <c r="AO186" s="13"/>
      <c r="AP186" s="66"/>
      <c r="AQ186" s="13"/>
      <c r="AR186" s="13"/>
      <c r="AS186" s="13"/>
      <c r="AT186" s="13"/>
      <c r="AU186" s="13"/>
      <c r="AV186" s="13"/>
      <c r="AW186" s="13"/>
      <c r="AX186" s="13"/>
      <c r="AY186" s="116"/>
      <c r="AZ186" s="13"/>
      <c r="BA186" s="13"/>
    </row>
    <row r="187" spans="31:53">
      <c r="AE187" s="13"/>
      <c r="AF187" s="13"/>
      <c r="AG187" s="13"/>
      <c r="AH187" s="13"/>
      <c r="AI187" s="13"/>
      <c r="AJ187" s="13"/>
      <c r="AK187" s="13"/>
      <c r="AL187" s="66"/>
      <c r="AM187" s="66"/>
      <c r="AN187" s="66"/>
      <c r="AO187" s="13"/>
      <c r="AP187" s="66"/>
      <c r="AQ187" s="13"/>
      <c r="AR187" s="13"/>
      <c r="AS187" s="13"/>
      <c r="AT187" s="13"/>
      <c r="AU187" s="13"/>
      <c r="AV187" s="13"/>
      <c r="AW187" s="13"/>
      <c r="AX187" s="13"/>
      <c r="AY187" s="116"/>
      <c r="AZ187" s="13"/>
      <c r="BA187" s="13"/>
    </row>
    <row r="188" spans="31:53">
      <c r="AE188" s="13"/>
      <c r="AF188" s="13"/>
      <c r="AG188" s="13"/>
      <c r="AH188" s="13"/>
      <c r="AI188" s="13"/>
      <c r="AJ188" s="13"/>
      <c r="AK188" s="13"/>
      <c r="AL188" s="66"/>
      <c r="AM188" s="66"/>
      <c r="AN188" s="66"/>
      <c r="AO188" s="13"/>
      <c r="AP188" s="66"/>
      <c r="AQ188" s="13"/>
      <c r="AR188" s="13"/>
      <c r="AS188" s="13"/>
      <c r="AT188" s="13"/>
      <c r="AU188" s="13"/>
      <c r="AV188" s="13"/>
      <c r="AW188" s="13"/>
      <c r="AX188" s="13"/>
      <c r="AY188" s="116"/>
      <c r="AZ188" s="13"/>
      <c r="BA188" s="13"/>
    </row>
    <row r="189" spans="31:53">
      <c r="AE189" s="13"/>
      <c r="AF189" s="13"/>
      <c r="AG189" s="13"/>
      <c r="AH189" s="13"/>
      <c r="AI189" s="13"/>
      <c r="AJ189" s="13"/>
      <c r="AK189" s="13"/>
      <c r="AL189" s="66"/>
      <c r="AM189" s="66"/>
      <c r="AN189" s="66"/>
      <c r="AO189" s="13"/>
      <c r="AP189" s="66"/>
      <c r="AQ189" s="13"/>
      <c r="AR189" s="13"/>
      <c r="AS189" s="13"/>
      <c r="AT189" s="13"/>
      <c r="AU189" s="13"/>
      <c r="AV189" s="13"/>
      <c r="AW189" s="13"/>
      <c r="AX189" s="13"/>
      <c r="AY189" s="116"/>
      <c r="AZ189" s="13"/>
      <c r="BA189" s="13"/>
    </row>
    <row r="190" spans="31:53">
      <c r="AE190" s="13"/>
      <c r="AF190" s="13"/>
      <c r="AG190" s="13"/>
      <c r="AH190" s="13"/>
      <c r="AI190" s="13"/>
      <c r="AJ190" s="13"/>
      <c r="AK190" s="13"/>
      <c r="AL190" s="66"/>
      <c r="AM190" s="66"/>
      <c r="AN190" s="66"/>
      <c r="AO190" s="13"/>
      <c r="AP190" s="66"/>
      <c r="AQ190" s="13"/>
      <c r="AR190" s="13"/>
      <c r="AS190" s="13"/>
      <c r="AT190" s="13"/>
      <c r="AU190" s="13"/>
      <c r="AV190" s="13"/>
      <c r="AW190" s="13"/>
      <c r="AX190" s="13"/>
      <c r="AY190" s="116"/>
      <c r="AZ190" s="13"/>
      <c r="BA190" s="13"/>
    </row>
    <row r="191" spans="31:53">
      <c r="AE191" s="13"/>
      <c r="AF191" s="13"/>
      <c r="AG191" s="13"/>
      <c r="AH191" s="13"/>
      <c r="AI191" s="13"/>
      <c r="AJ191" s="13"/>
      <c r="AK191" s="13"/>
      <c r="AL191" s="66"/>
      <c r="AM191" s="66"/>
      <c r="AN191" s="66"/>
      <c r="AO191" s="13"/>
      <c r="AP191" s="66"/>
      <c r="AQ191" s="13"/>
      <c r="AR191" s="13"/>
      <c r="AS191" s="13"/>
      <c r="AT191" s="13"/>
      <c r="AU191" s="13"/>
      <c r="AV191" s="13"/>
      <c r="AW191" s="13"/>
      <c r="AX191" s="13"/>
      <c r="AY191" s="116"/>
      <c r="AZ191" s="13"/>
      <c r="BA191" s="13"/>
    </row>
    <row r="192" spans="31:53">
      <c r="AE192" s="13"/>
      <c r="AF192" s="13"/>
      <c r="AG192" s="13"/>
      <c r="AH192" s="13"/>
      <c r="AI192" s="13"/>
      <c r="AJ192" s="13"/>
      <c r="AK192" s="13"/>
      <c r="AL192" s="66"/>
      <c r="AM192" s="66"/>
      <c r="AN192" s="66"/>
      <c r="AO192" s="13"/>
      <c r="AP192" s="66"/>
      <c r="AQ192" s="13"/>
      <c r="AR192" s="13"/>
      <c r="AS192" s="13"/>
      <c r="AT192" s="13"/>
      <c r="AU192" s="13"/>
      <c r="AV192" s="13"/>
      <c r="AW192" s="13"/>
      <c r="AX192" s="13"/>
      <c r="AY192" s="116"/>
      <c r="AZ192" s="13"/>
      <c r="BA192" s="13"/>
    </row>
    <row r="193" spans="31:53">
      <c r="AE193" s="13"/>
      <c r="AF193" s="13"/>
      <c r="AG193" s="13"/>
      <c r="AH193" s="13"/>
      <c r="AI193" s="13"/>
      <c r="AJ193" s="13"/>
      <c r="AK193" s="13"/>
      <c r="AL193" s="66"/>
      <c r="AM193" s="66"/>
      <c r="AN193" s="66"/>
      <c r="AO193" s="13"/>
      <c r="AP193" s="66"/>
      <c r="AQ193" s="13"/>
      <c r="AR193" s="13"/>
      <c r="AS193" s="13"/>
      <c r="AT193" s="13"/>
      <c r="AU193" s="13"/>
      <c r="AV193" s="13"/>
      <c r="AW193" s="13"/>
      <c r="AX193" s="13"/>
      <c r="AY193" s="116"/>
      <c r="AZ193" s="13"/>
      <c r="BA193" s="13"/>
    </row>
    <row r="194" spans="31:53">
      <c r="AE194" s="13"/>
      <c r="AF194" s="13"/>
      <c r="AG194" s="13"/>
      <c r="AH194" s="13"/>
      <c r="AI194" s="13"/>
      <c r="AJ194" s="13"/>
      <c r="AK194" s="13"/>
      <c r="AL194" s="66"/>
      <c r="AM194" s="66"/>
      <c r="AN194" s="66"/>
      <c r="AO194" s="13"/>
      <c r="AP194" s="66"/>
      <c r="AQ194" s="13"/>
      <c r="AR194" s="13"/>
      <c r="AS194" s="13"/>
      <c r="AT194" s="13"/>
      <c r="AU194" s="13"/>
      <c r="AV194" s="13"/>
      <c r="AW194" s="13"/>
      <c r="AX194" s="13"/>
      <c r="AY194" s="116"/>
      <c r="AZ194" s="13"/>
      <c r="BA194" s="13"/>
    </row>
    <row r="195" spans="31:53">
      <c r="AE195" s="13"/>
      <c r="AF195" s="13"/>
      <c r="AG195" s="13"/>
      <c r="AH195" s="13"/>
      <c r="AI195" s="13"/>
      <c r="AJ195" s="13"/>
      <c r="AK195" s="13"/>
      <c r="AL195" s="66"/>
      <c r="AM195" s="66"/>
      <c r="AN195" s="66"/>
      <c r="AO195" s="13"/>
      <c r="AP195" s="66"/>
      <c r="AQ195" s="13"/>
      <c r="AR195" s="13"/>
      <c r="AS195" s="13"/>
      <c r="AT195" s="13"/>
      <c r="AU195" s="13"/>
      <c r="AV195" s="13"/>
      <c r="AW195" s="13"/>
      <c r="AX195" s="13"/>
      <c r="AY195" s="116"/>
      <c r="AZ195" s="13"/>
      <c r="BA195" s="13"/>
    </row>
    <row r="196" spans="31:53">
      <c r="AE196" s="13"/>
      <c r="AF196" s="13"/>
      <c r="AG196" s="13"/>
      <c r="AH196" s="13"/>
      <c r="AI196" s="13"/>
      <c r="AJ196" s="13"/>
      <c r="AK196" s="13"/>
      <c r="AL196" s="66"/>
      <c r="AM196" s="66"/>
      <c r="AN196" s="66"/>
      <c r="AO196" s="13"/>
      <c r="AP196" s="66"/>
      <c r="AQ196" s="13"/>
      <c r="AR196" s="13"/>
      <c r="AS196" s="13"/>
      <c r="AT196" s="13"/>
      <c r="AU196" s="13"/>
      <c r="AV196" s="13"/>
      <c r="AW196" s="13"/>
      <c r="AX196" s="13"/>
      <c r="AY196" s="116"/>
      <c r="AZ196" s="13"/>
      <c r="BA196" s="13"/>
    </row>
    <row r="197" spans="31:53">
      <c r="AE197" s="13"/>
      <c r="AF197" s="13"/>
      <c r="AG197" s="13"/>
      <c r="AH197" s="13"/>
      <c r="AI197" s="13"/>
      <c r="AJ197" s="13"/>
      <c r="AK197" s="13"/>
      <c r="AL197" s="66"/>
      <c r="AM197" s="66"/>
      <c r="AN197" s="66"/>
      <c r="AO197" s="13"/>
      <c r="AP197" s="66"/>
      <c r="AQ197" s="13"/>
      <c r="AR197" s="13"/>
      <c r="AS197" s="13"/>
      <c r="AT197" s="13"/>
      <c r="AU197" s="13"/>
      <c r="AV197" s="13"/>
      <c r="AW197" s="13"/>
      <c r="AX197" s="13"/>
      <c r="AY197" s="116"/>
      <c r="AZ197" s="13"/>
      <c r="BA197" s="13"/>
    </row>
    <row r="198" spans="31:53">
      <c r="AE198" s="13"/>
      <c r="AF198" s="13"/>
      <c r="AG198" s="13"/>
      <c r="AH198" s="13"/>
      <c r="AI198" s="13"/>
      <c r="AJ198" s="13"/>
      <c r="AK198" s="13"/>
      <c r="AL198" s="66"/>
      <c r="AM198" s="66"/>
      <c r="AN198" s="66"/>
      <c r="AO198" s="13"/>
      <c r="AP198" s="66"/>
      <c r="AQ198" s="13"/>
      <c r="AR198" s="13"/>
      <c r="AS198" s="13"/>
      <c r="AT198" s="13"/>
      <c r="AU198" s="13"/>
      <c r="AV198" s="13"/>
      <c r="AW198" s="13"/>
      <c r="AX198" s="13"/>
      <c r="AY198" s="116"/>
      <c r="AZ198" s="13"/>
      <c r="BA198" s="13"/>
    </row>
    <row r="199" spans="31:53">
      <c r="AE199" s="13"/>
      <c r="AF199" s="13"/>
      <c r="AG199" s="13"/>
      <c r="AH199" s="13"/>
      <c r="AI199" s="13"/>
      <c r="AJ199" s="13"/>
      <c r="AK199" s="13"/>
      <c r="AL199" s="66"/>
      <c r="AM199" s="66"/>
      <c r="AN199" s="66"/>
      <c r="AO199" s="13"/>
      <c r="AP199" s="66"/>
      <c r="AQ199" s="13"/>
      <c r="AR199" s="13"/>
      <c r="AS199" s="13"/>
      <c r="AT199" s="13"/>
      <c r="AU199" s="13"/>
      <c r="AV199" s="13"/>
      <c r="AW199" s="13"/>
      <c r="AX199" s="13"/>
      <c r="AY199" s="116"/>
      <c r="AZ199" s="13"/>
      <c r="BA199" s="13"/>
    </row>
    <row r="200" spans="31:53">
      <c r="AE200" s="13"/>
      <c r="AF200" s="13"/>
      <c r="AG200" s="13"/>
      <c r="AH200" s="13"/>
      <c r="AI200" s="13"/>
      <c r="AJ200" s="13"/>
      <c r="AK200" s="13"/>
      <c r="AL200" s="66"/>
      <c r="AM200" s="66"/>
      <c r="AN200" s="66"/>
      <c r="AO200" s="13"/>
      <c r="AP200" s="66"/>
      <c r="AQ200" s="13"/>
      <c r="AR200" s="13"/>
      <c r="AS200" s="13"/>
      <c r="AT200" s="13"/>
      <c r="AU200" s="13"/>
      <c r="AV200" s="13"/>
      <c r="AW200" s="13"/>
      <c r="AX200" s="13"/>
      <c r="AY200" s="116"/>
      <c r="AZ200" s="13"/>
      <c r="BA200" s="13"/>
    </row>
    <row r="201" spans="31:53">
      <c r="AE201" s="13"/>
      <c r="AF201" s="13"/>
      <c r="AG201" s="13"/>
      <c r="AH201" s="13"/>
      <c r="AI201" s="13"/>
      <c r="AJ201" s="13"/>
      <c r="AK201" s="13"/>
      <c r="AL201" s="66"/>
      <c r="AM201" s="66"/>
      <c r="AN201" s="66"/>
      <c r="AO201" s="13"/>
      <c r="AP201" s="66"/>
      <c r="AQ201" s="13"/>
      <c r="AR201" s="13"/>
      <c r="AS201" s="13"/>
      <c r="AT201" s="13"/>
      <c r="AU201" s="13"/>
      <c r="AV201" s="13"/>
      <c r="AW201" s="13"/>
      <c r="AX201" s="13"/>
      <c r="AY201" s="116"/>
      <c r="AZ201" s="13"/>
      <c r="BA201" s="13"/>
    </row>
    <row r="202" spans="31:53">
      <c r="AE202" s="13"/>
      <c r="AF202" s="13"/>
      <c r="AG202" s="13"/>
      <c r="AH202" s="13"/>
      <c r="AI202" s="13"/>
      <c r="AJ202" s="13"/>
      <c r="AK202" s="13"/>
      <c r="AL202" s="66"/>
      <c r="AM202" s="66"/>
      <c r="AN202" s="66"/>
      <c r="AO202" s="13"/>
      <c r="AP202" s="66"/>
      <c r="AQ202" s="13"/>
      <c r="AR202" s="13"/>
      <c r="AS202" s="13"/>
      <c r="AT202" s="13"/>
      <c r="AU202" s="13"/>
      <c r="AV202" s="13"/>
      <c r="AW202" s="13"/>
      <c r="AX202" s="13"/>
      <c r="AY202" s="116"/>
      <c r="AZ202" s="13"/>
      <c r="BA202" s="13"/>
    </row>
    <row r="203" spans="31:53">
      <c r="AE203" s="13"/>
      <c r="AF203" s="13"/>
      <c r="AG203" s="13"/>
      <c r="AH203" s="13"/>
      <c r="AI203" s="13"/>
      <c r="AJ203" s="13"/>
      <c r="AK203" s="13"/>
      <c r="AL203" s="66"/>
      <c r="AM203" s="66"/>
      <c r="AN203" s="66"/>
      <c r="AO203" s="13"/>
      <c r="AP203" s="66"/>
      <c r="AQ203" s="13"/>
      <c r="AR203" s="13"/>
      <c r="AS203" s="13"/>
      <c r="AT203" s="13"/>
      <c r="AU203" s="13"/>
      <c r="AV203" s="13"/>
      <c r="AW203" s="13"/>
      <c r="AX203" s="13"/>
      <c r="AY203" s="116"/>
      <c r="AZ203" s="13"/>
      <c r="BA203" s="13"/>
    </row>
    <row r="204" spans="31:53">
      <c r="AE204" s="13"/>
      <c r="AF204" s="13"/>
      <c r="AG204" s="13"/>
      <c r="AH204" s="13"/>
      <c r="AI204" s="13"/>
      <c r="AJ204" s="13"/>
      <c r="AK204" s="13"/>
      <c r="AL204" s="66"/>
      <c r="AM204" s="66"/>
      <c r="AN204" s="66"/>
      <c r="AO204" s="13"/>
      <c r="AP204" s="66"/>
      <c r="AQ204" s="13"/>
      <c r="AR204" s="13"/>
      <c r="AS204" s="13"/>
      <c r="AT204" s="13"/>
      <c r="AU204" s="13"/>
      <c r="AV204" s="13"/>
      <c r="AW204" s="13"/>
      <c r="AX204" s="13"/>
      <c r="AY204" s="116"/>
      <c r="AZ204" s="13"/>
      <c r="BA204" s="13"/>
    </row>
    <row r="205" spans="31:53">
      <c r="AE205" s="13"/>
      <c r="AF205" s="13"/>
      <c r="AG205" s="13"/>
      <c r="AH205" s="13"/>
      <c r="AI205" s="13"/>
      <c r="AJ205" s="13"/>
      <c r="AK205" s="13"/>
      <c r="AL205" s="66"/>
      <c r="AM205" s="66"/>
      <c r="AN205" s="66"/>
      <c r="AO205" s="13"/>
      <c r="AP205" s="66"/>
      <c r="AQ205" s="13"/>
      <c r="AR205" s="13"/>
      <c r="AS205" s="13"/>
      <c r="AT205" s="13"/>
      <c r="AU205" s="13"/>
      <c r="AV205" s="13"/>
      <c r="AW205" s="13"/>
      <c r="AX205" s="13"/>
      <c r="AY205" s="116"/>
      <c r="AZ205" s="13"/>
      <c r="BA205" s="13"/>
    </row>
    <row r="206" spans="31:53">
      <c r="AE206" s="13"/>
      <c r="AF206" s="13"/>
      <c r="AG206" s="13"/>
      <c r="AH206" s="13"/>
      <c r="AI206" s="13"/>
      <c r="AJ206" s="13"/>
      <c r="AK206" s="13"/>
      <c r="AL206" s="66"/>
      <c r="AM206" s="66"/>
      <c r="AN206" s="66"/>
      <c r="AO206" s="13"/>
      <c r="AP206" s="66"/>
      <c r="AQ206" s="13"/>
      <c r="AR206" s="13"/>
      <c r="AS206" s="13"/>
      <c r="AT206" s="13"/>
      <c r="AU206" s="13"/>
      <c r="AV206" s="13"/>
      <c r="AW206" s="13"/>
      <c r="AX206" s="13"/>
      <c r="AY206" s="116"/>
      <c r="AZ206" s="13"/>
      <c r="BA206" s="13"/>
    </row>
    <row r="207" spans="31:53">
      <c r="AE207" s="13"/>
      <c r="AF207" s="13"/>
      <c r="AG207" s="13"/>
      <c r="AH207" s="13"/>
      <c r="AI207" s="13"/>
      <c r="AJ207" s="13"/>
      <c r="AK207" s="13"/>
      <c r="AL207" s="66"/>
      <c r="AM207" s="66"/>
      <c r="AN207" s="66"/>
      <c r="AO207" s="13"/>
      <c r="AP207" s="66"/>
      <c r="AQ207" s="13"/>
      <c r="AR207" s="13"/>
      <c r="AS207" s="13"/>
      <c r="AT207" s="13"/>
      <c r="AU207" s="13"/>
      <c r="AV207" s="13"/>
      <c r="AW207" s="13"/>
      <c r="AX207" s="13"/>
      <c r="AY207" s="116"/>
      <c r="AZ207" s="13"/>
      <c r="BA207" s="13"/>
    </row>
    <row r="208" spans="31:53">
      <c r="AE208" s="13"/>
      <c r="AF208" s="13"/>
      <c r="AG208" s="13"/>
      <c r="AH208" s="13"/>
      <c r="AI208" s="13"/>
      <c r="AJ208" s="13"/>
      <c r="AK208" s="13"/>
      <c r="AL208" s="66"/>
      <c r="AM208" s="66"/>
      <c r="AN208" s="66"/>
      <c r="AO208" s="13"/>
      <c r="AP208" s="66"/>
      <c r="AQ208" s="13"/>
      <c r="AR208" s="13"/>
      <c r="AS208" s="13"/>
      <c r="AT208" s="13"/>
      <c r="AU208" s="13"/>
      <c r="AV208" s="13"/>
      <c r="AW208" s="13"/>
      <c r="AX208" s="13"/>
      <c r="AY208" s="116"/>
      <c r="AZ208" s="13"/>
      <c r="BA208" s="13"/>
    </row>
    <row r="209" spans="31:53">
      <c r="AE209" s="13"/>
      <c r="AF209" s="13"/>
      <c r="AG209" s="13"/>
      <c r="AH209" s="13"/>
      <c r="AI209" s="13"/>
      <c r="AJ209" s="13"/>
      <c r="AK209" s="13"/>
      <c r="AL209" s="66"/>
      <c r="AM209" s="66"/>
      <c r="AN209" s="66"/>
      <c r="AO209" s="13"/>
      <c r="AP209" s="66"/>
      <c r="AQ209" s="13"/>
      <c r="AR209" s="13"/>
      <c r="AS209" s="13"/>
      <c r="AT209" s="13"/>
      <c r="AU209" s="13"/>
      <c r="AV209" s="13"/>
      <c r="AW209" s="13"/>
      <c r="AX209" s="13"/>
      <c r="AY209" s="116"/>
      <c r="AZ209" s="13"/>
      <c r="BA209" s="13"/>
    </row>
    <row r="210" spans="31:53">
      <c r="AE210" s="13"/>
      <c r="AF210" s="13"/>
      <c r="AG210" s="13"/>
      <c r="AH210" s="13"/>
      <c r="AI210" s="13"/>
      <c r="AJ210" s="13"/>
      <c r="AK210" s="13"/>
      <c r="AL210" s="66"/>
      <c r="AM210" s="66"/>
      <c r="AN210" s="66"/>
      <c r="AO210" s="13"/>
      <c r="AP210" s="66"/>
      <c r="AQ210" s="13"/>
      <c r="AR210" s="13"/>
      <c r="AS210" s="13"/>
      <c r="AT210" s="13"/>
      <c r="AU210" s="13"/>
      <c r="AV210" s="13"/>
      <c r="AW210" s="13"/>
      <c r="AX210" s="13"/>
      <c r="AY210" s="116"/>
      <c r="AZ210" s="13"/>
      <c r="BA210" s="13"/>
    </row>
    <row r="211" spans="31:53">
      <c r="AE211" s="13"/>
      <c r="AF211" s="13"/>
      <c r="AG211" s="13"/>
      <c r="AH211" s="13"/>
      <c r="AI211" s="13"/>
      <c r="AJ211" s="13"/>
      <c r="AK211" s="13"/>
      <c r="AL211" s="66"/>
      <c r="AM211" s="66"/>
      <c r="AN211" s="66"/>
      <c r="AO211" s="13"/>
      <c r="AP211" s="66"/>
      <c r="AQ211" s="13"/>
      <c r="AR211" s="13"/>
      <c r="AS211" s="13"/>
      <c r="AT211" s="13"/>
      <c r="AU211" s="13"/>
      <c r="AV211" s="13"/>
      <c r="AW211" s="13"/>
      <c r="AX211" s="13"/>
      <c r="AY211" s="116"/>
      <c r="AZ211" s="13"/>
      <c r="BA211" s="13"/>
    </row>
    <row r="212" spans="31:53">
      <c r="AE212" s="13"/>
      <c r="AF212" s="13"/>
      <c r="AG212" s="13"/>
      <c r="AH212" s="13"/>
      <c r="AI212" s="13"/>
      <c r="AJ212" s="13"/>
      <c r="AK212" s="13"/>
      <c r="AL212" s="66"/>
      <c r="AM212" s="66"/>
      <c r="AN212" s="66"/>
      <c r="AO212" s="13"/>
      <c r="AP212" s="66"/>
      <c r="AQ212" s="13"/>
      <c r="AR212" s="13"/>
      <c r="AS212" s="13"/>
      <c r="AT212" s="13"/>
      <c r="AU212" s="13"/>
      <c r="AV212" s="13"/>
      <c r="AW212" s="13"/>
      <c r="AX212" s="13"/>
      <c r="AY212" s="116"/>
      <c r="AZ212" s="13"/>
      <c r="BA212" s="13"/>
    </row>
    <row r="213" spans="31:53">
      <c r="AE213" s="13"/>
      <c r="AF213" s="13"/>
      <c r="AG213" s="13"/>
      <c r="AH213" s="13"/>
      <c r="AI213" s="13"/>
      <c r="AJ213" s="13"/>
      <c r="AK213" s="13"/>
      <c r="AL213" s="66"/>
      <c r="AM213" s="66"/>
      <c r="AN213" s="66"/>
      <c r="AO213" s="13"/>
      <c r="AP213" s="66"/>
      <c r="AQ213" s="13"/>
      <c r="AR213" s="13"/>
      <c r="AS213" s="13"/>
      <c r="AT213" s="13"/>
      <c r="AU213" s="13"/>
      <c r="AV213" s="13"/>
      <c r="AW213" s="13"/>
      <c r="AX213" s="13"/>
      <c r="AY213" s="116"/>
      <c r="AZ213" s="13"/>
      <c r="BA213" s="13"/>
    </row>
    <row r="214" spans="31:53">
      <c r="AE214" s="13"/>
      <c r="AF214" s="13"/>
      <c r="AG214" s="13"/>
      <c r="AH214" s="13"/>
      <c r="AI214" s="13"/>
      <c r="AJ214" s="13"/>
      <c r="AK214" s="13"/>
      <c r="AL214" s="66"/>
      <c r="AM214" s="66"/>
      <c r="AN214" s="66"/>
      <c r="AO214" s="13"/>
      <c r="AP214" s="66"/>
      <c r="AQ214" s="13"/>
      <c r="AR214" s="13"/>
      <c r="AS214" s="13"/>
      <c r="AT214" s="13"/>
      <c r="AU214" s="13"/>
      <c r="AV214" s="13"/>
      <c r="AW214" s="13"/>
      <c r="AX214" s="13"/>
      <c r="AY214" s="116"/>
      <c r="AZ214" s="13"/>
      <c r="BA214" s="13"/>
    </row>
    <row r="215" spans="31:53">
      <c r="AE215" s="13"/>
      <c r="AF215" s="13"/>
      <c r="AG215" s="13"/>
      <c r="AH215" s="13"/>
      <c r="AI215" s="13"/>
      <c r="AJ215" s="13"/>
      <c r="AK215" s="13"/>
      <c r="AL215" s="66"/>
      <c r="AM215" s="66"/>
      <c r="AN215" s="66"/>
      <c r="AO215" s="13"/>
      <c r="AP215" s="66"/>
      <c r="AQ215" s="13"/>
      <c r="AR215" s="13"/>
      <c r="AS215" s="13"/>
      <c r="AT215" s="13"/>
      <c r="AU215" s="13"/>
      <c r="AV215" s="13"/>
      <c r="AW215" s="13"/>
      <c r="AX215" s="13"/>
      <c r="AY215" s="116"/>
      <c r="AZ215" s="13"/>
      <c r="BA215" s="13"/>
    </row>
    <row r="216" spans="31:53">
      <c r="AE216" s="13"/>
      <c r="AF216" s="13"/>
      <c r="AG216" s="13"/>
      <c r="AH216" s="13"/>
      <c r="AI216" s="13"/>
      <c r="AJ216" s="13"/>
      <c r="AK216" s="13"/>
      <c r="AL216" s="66"/>
      <c r="AM216" s="66"/>
      <c r="AN216" s="66"/>
      <c r="AO216" s="13"/>
      <c r="AP216" s="66"/>
      <c r="AQ216" s="13"/>
      <c r="AR216" s="13"/>
      <c r="AS216" s="13"/>
      <c r="AT216" s="13"/>
      <c r="AU216" s="13"/>
      <c r="AV216" s="13"/>
      <c r="AW216" s="13"/>
      <c r="AX216" s="13"/>
      <c r="AY216" s="116"/>
      <c r="AZ216" s="13"/>
      <c r="BA216" s="13"/>
    </row>
    <row r="217" spans="31:53">
      <c r="AE217" s="13"/>
      <c r="AF217" s="13"/>
      <c r="AG217" s="13"/>
      <c r="AH217" s="13"/>
      <c r="AI217" s="13"/>
      <c r="AJ217" s="13"/>
      <c r="AK217" s="13"/>
      <c r="AL217" s="66"/>
      <c r="AM217" s="66"/>
      <c r="AN217" s="66"/>
      <c r="AO217" s="13"/>
      <c r="AP217" s="66"/>
      <c r="AQ217" s="13"/>
      <c r="AR217" s="13"/>
      <c r="AS217" s="13"/>
      <c r="AT217" s="13"/>
      <c r="AU217" s="13"/>
      <c r="AV217" s="13"/>
      <c r="AW217" s="13"/>
      <c r="AX217" s="13"/>
      <c r="AY217" s="116"/>
      <c r="AZ217" s="13"/>
      <c r="BA217" s="13"/>
    </row>
    <row r="218" spans="31:53">
      <c r="AE218" s="13"/>
      <c r="AF218" s="13"/>
      <c r="AG218" s="13"/>
      <c r="AH218" s="13"/>
      <c r="AI218" s="13"/>
      <c r="AJ218" s="13"/>
      <c r="AK218" s="13"/>
      <c r="AL218" s="66"/>
      <c r="AM218" s="66"/>
      <c r="AN218" s="66"/>
      <c r="AO218" s="13"/>
      <c r="AP218" s="66"/>
      <c r="AQ218" s="13"/>
      <c r="AR218" s="13"/>
      <c r="AS218" s="13"/>
      <c r="AT218" s="13"/>
      <c r="AU218" s="13"/>
      <c r="AV218" s="13"/>
      <c r="AW218" s="13"/>
      <c r="AX218" s="13"/>
      <c r="AY218" s="116"/>
      <c r="AZ218" s="13"/>
      <c r="BA218" s="13"/>
    </row>
    <row r="219" spans="31:53">
      <c r="AE219" s="13"/>
      <c r="AF219" s="13"/>
      <c r="AG219" s="13"/>
      <c r="AH219" s="13"/>
      <c r="AI219" s="13"/>
      <c r="AJ219" s="13"/>
      <c r="AK219" s="13"/>
      <c r="AL219" s="66"/>
      <c r="AM219" s="66"/>
      <c r="AN219" s="66"/>
      <c r="AO219" s="13"/>
      <c r="AP219" s="66"/>
      <c r="AQ219" s="13"/>
      <c r="AR219" s="13"/>
      <c r="AS219" s="13"/>
      <c r="AT219" s="13"/>
      <c r="AU219" s="13"/>
      <c r="AV219" s="13"/>
      <c r="AW219" s="13"/>
      <c r="AX219" s="13"/>
      <c r="AY219" s="116"/>
      <c r="AZ219" s="13"/>
      <c r="BA219" s="13"/>
    </row>
    <row r="220" spans="31:53">
      <c r="AE220" s="13"/>
      <c r="AF220" s="13"/>
      <c r="AG220" s="13"/>
      <c r="AH220" s="13"/>
      <c r="AI220" s="13"/>
      <c r="AJ220" s="13"/>
      <c r="AK220" s="13"/>
      <c r="AL220" s="66"/>
      <c r="AM220" s="66"/>
      <c r="AN220" s="66"/>
      <c r="AO220" s="13"/>
      <c r="AP220" s="66"/>
      <c r="AQ220" s="13"/>
      <c r="AR220" s="13"/>
      <c r="AS220" s="13"/>
      <c r="AT220" s="13"/>
      <c r="AU220" s="13"/>
      <c r="AV220" s="13"/>
      <c r="AW220" s="13"/>
      <c r="AX220" s="13"/>
      <c r="AY220" s="116"/>
      <c r="AZ220" s="13"/>
      <c r="BA220" s="13"/>
    </row>
    <row r="221" spans="31:53">
      <c r="AE221" s="13"/>
      <c r="AF221" s="13"/>
      <c r="AG221" s="13"/>
      <c r="AH221" s="13"/>
      <c r="AI221" s="13"/>
      <c r="AJ221" s="13"/>
      <c r="AK221" s="13"/>
      <c r="AL221" s="66"/>
      <c r="AM221" s="66"/>
      <c r="AN221" s="66"/>
      <c r="AO221" s="13"/>
      <c r="AP221" s="66"/>
      <c r="AQ221" s="13"/>
      <c r="AR221" s="13"/>
      <c r="AS221" s="13"/>
      <c r="AT221" s="13"/>
      <c r="AU221" s="13"/>
      <c r="AV221" s="13"/>
      <c r="AW221" s="13"/>
      <c r="AX221" s="13"/>
      <c r="AY221" s="116"/>
      <c r="AZ221" s="13"/>
      <c r="BA221" s="13"/>
    </row>
    <row r="222" spans="31:53">
      <c r="AE222" s="13"/>
      <c r="AF222" s="13"/>
      <c r="AG222" s="13"/>
      <c r="AH222" s="13"/>
      <c r="AI222" s="13"/>
      <c r="AJ222" s="13"/>
      <c r="AK222" s="13"/>
      <c r="AL222" s="66"/>
      <c r="AM222" s="66"/>
      <c r="AN222" s="66"/>
      <c r="AO222" s="13"/>
      <c r="AP222" s="66"/>
      <c r="AQ222" s="13"/>
      <c r="AR222" s="13"/>
      <c r="AS222" s="13"/>
      <c r="AT222" s="13"/>
      <c r="AU222" s="13"/>
      <c r="AV222" s="13"/>
      <c r="AW222" s="13"/>
      <c r="AX222" s="13"/>
      <c r="AY222" s="116"/>
      <c r="AZ222" s="13"/>
      <c r="BA222" s="13"/>
    </row>
    <row r="223" spans="31:53">
      <c r="AE223" s="13"/>
      <c r="AF223" s="13"/>
      <c r="AG223" s="13"/>
      <c r="AH223" s="13"/>
      <c r="AI223" s="13"/>
      <c r="AJ223" s="13"/>
      <c r="AK223" s="13"/>
      <c r="AL223" s="66"/>
      <c r="AM223" s="66"/>
      <c r="AN223" s="66"/>
      <c r="AO223" s="13"/>
      <c r="AP223" s="66"/>
      <c r="AQ223" s="13"/>
      <c r="AR223" s="13"/>
      <c r="AS223" s="13"/>
      <c r="AT223" s="13"/>
      <c r="AU223" s="13"/>
      <c r="AV223" s="13"/>
      <c r="AW223" s="13"/>
      <c r="AX223" s="13"/>
      <c r="AY223" s="116"/>
      <c r="AZ223" s="13"/>
      <c r="BA223" s="13"/>
    </row>
    <row r="224" spans="31:53">
      <c r="AE224" s="13"/>
      <c r="AF224" s="13"/>
      <c r="AG224" s="13"/>
      <c r="AH224" s="13"/>
      <c r="AI224" s="13"/>
      <c r="AJ224" s="13"/>
      <c r="AK224" s="13"/>
      <c r="AL224" s="66"/>
      <c r="AM224" s="66"/>
      <c r="AN224" s="66"/>
      <c r="AO224" s="13"/>
      <c r="AP224" s="66"/>
      <c r="AQ224" s="13"/>
      <c r="AR224" s="13"/>
      <c r="AS224" s="13"/>
      <c r="AT224" s="13"/>
      <c r="AU224" s="13"/>
      <c r="AV224" s="13"/>
      <c r="AW224" s="13"/>
      <c r="AX224" s="13"/>
      <c r="AY224" s="116"/>
      <c r="AZ224" s="13"/>
      <c r="BA224" s="13"/>
    </row>
    <row r="225" spans="17:53">
      <c r="AE225" s="13"/>
      <c r="AF225" s="13"/>
      <c r="AG225" s="13"/>
      <c r="AH225" s="13"/>
      <c r="AI225" s="13"/>
      <c r="AJ225" s="13"/>
      <c r="AK225" s="13"/>
      <c r="AL225" s="66"/>
      <c r="AM225" s="66"/>
      <c r="AN225" s="66"/>
      <c r="AO225" s="13"/>
      <c r="AP225" s="66"/>
      <c r="AQ225" s="13"/>
      <c r="AR225" s="13"/>
      <c r="AS225" s="13"/>
      <c r="AT225" s="13"/>
      <c r="AU225" s="13"/>
      <c r="AV225" s="13"/>
      <c r="AW225" s="13"/>
      <c r="AX225" s="13"/>
      <c r="AY225" s="116"/>
      <c r="AZ225" s="13"/>
      <c r="BA225" s="13"/>
    </row>
    <row r="226" spans="17:53">
      <c r="AE226" s="13"/>
      <c r="AF226" s="13"/>
      <c r="AG226" s="13"/>
      <c r="AH226" s="13"/>
      <c r="AI226" s="13"/>
      <c r="AJ226" s="13"/>
      <c r="AK226" s="13"/>
      <c r="AL226" s="66"/>
      <c r="AM226" s="66"/>
      <c r="AN226" s="66"/>
      <c r="AO226" s="13"/>
      <c r="AP226" s="66"/>
      <c r="AQ226" s="13"/>
      <c r="AR226" s="13"/>
      <c r="AS226" s="13"/>
      <c r="AT226" s="13"/>
      <c r="AU226" s="13"/>
      <c r="AV226" s="13"/>
      <c r="AW226" s="13"/>
      <c r="AX226" s="13"/>
      <c r="AY226" s="116"/>
      <c r="AZ226" s="13"/>
      <c r="BA226" s="13"/>
    </row>
    <row r="227" spans="17:53">
      <c r="AE227" s="13"/>
      <c r="AF227" s="13"/>
      <c r="AG227" s="13"/>
      <c r="AH227" s="13"/>
      <c r="AI227" s="13"/>
      <c r="AJ227" s="13"/>
      <c r="AK227" s="13"/>
      <c r="AL227" s="66"/>
      <c r="AM227" s="66"/>
      <c r="AN227" s="66"/>
      <c r="AO227" s="13"/>
      <c r="AP227" s="66"/>
      <c r="AQ227" s="13"/>
      <c r="AR227" s="13"/>
      <c r="AS227" s="13"/>
      <c r="AT227" s="13"/>
      <c r="AU227" s="13"/>
      <c r="AV227" s="13"/>
      <c r="AW227" s="13"/>
      <c r="AX227" s="13"/>
      <c r="AY227" s="116"/>
      <c r="AZ227" s="13"/>
      <c r="BA227" s="13"/>
    </row>
    <row r="228" spans="17:53">
      <c r="AE228" s="13"/>
      <c r="AF228" s="13"/>
      <c r="AG228" s="13"/>
      <c r="AH228" s="13"/>
      <c r="AI228" s="13"/>
      <c r="AJ228" s="13"/>
      <c r="AK228" s="13"/>
      <c r="AL228" s="66"/>
      <c r="AM228" s="66"/>
      <c r="AN228" s="66"/>
      <c r="AO228" s="13"/>
      <c r="AP228" s="66"/>
      <c r="AQ228" s="13"/>
      <c r="AR228" s="13"/>
      <c r="AS228" s="13"/>
      <c r="AT228" s="13"/>
      <c r="AU228" s="13"/>
      <c r="AV228" s="13"/>
      <c r="AW228" s="13"/>
      <c r="AX228" s="13"/>
      <c r="AY228" s="116"/>
      <c r="AZ228" s="13"/>
      <c r="BA228" s="13"/>
    </row>
    <row r="229" spans="17:53">
      <c r="AE229" s="13"/>
      <c r="AF229" s="13"/>
      <c r="AG229" s="13"/>
      <c r="AH229" s="13"/>
      <c r="AI229" s="13"/>
      <c r="AJ229" s="13"/>
      <c r="AK229" s="13"/>
      <c r="AL229" s="66"/>
      <c r="AM229" s="66"/>
      <c r="AN229" s="66"/>
      <c r="AO229" s="13"/>
      <c r="AP229" s="66"/>
      <c r="AQ229" s="13"/>
      <c r="AR229" s="13"/>
      <c r="AS229" s="13"/>
      <c r="AT229" s="13"/>
      <c r="AU229" s="13"/>
      <c r="AV229" s="13"/>
      <c r="AW229" s="13"/>
      <c r="AX229" s="13"/>
      <c r="AY229" s="116"/>
      <c r="AZ229" s="13"/>
      <c r="BA229" s="13"/>
    </row>
    <row r="230" spans="17:53">
      <c r="AE230" s="13"/>
      <c r="AF230" s="13"/>
      <c r="AG230" s="13"/>
      <c r="AH230" s="13"/>
      <c r="AI230" s="13"/>
      <c r="AJ230" s="13"/>
      <c r="AK230" s="13"/>
      <c r="AL230" s="66"/>
      <c r="AM230" s="66"/>
      <c r="AN230" s="66"/>
      <c r="AO230" s="13"/>
      <c r="AP230" s="66"/>
      <c r="AQ230" s="13"/>
      <c r="AR230" s="13"/>
      <c r="AS230" s="13"/>
      <c r="AT230" s="13"/>
      <c r="AU230" s="13"/>
      <c r="AV230" s="13"/>
      <c r="AW230" s="13"/>
      <c r="AX230" s="13"/>
      <c r="AY230" s="116"/>
      <c r="AZ230" s="13"/>
      <c r="BA230" s="13"/>
    </row>
    <row r="231" spans="17:53">
      <c r="AE231" s="13"/>
      <c r="AF231" s="13"/>
      <c r="AG231" s="13"/>
      <c r="AH231" s="13"/>
      <c r="AI231" s="13"/>
      <c r="AJ231" s="13"/>
      <c r="AK231" s="13"/>
      <c r="AL231" s="66"/>
      <c r="AM231" s="66"/>
      <c r="AN231" s="66"/>
      <c r="AO231" s="13"/>
      <c r="AP231" s="66"/>
      <c r="AQ231" s="13"/>
      <c r="AR231" s="13"/>
      <c r="AS231" s="13"/>
      <c r="AT231" s="13"/>
      <c r="AU231" s="13"/>
      <c r="AV231" s="13"/>
      <c r="AW231" s="13"/>
      <c r="AX231" s="13"/>
      <c r="AY231" s="116"/>
      <c r="AZ231" s="13"/>
      <c r="BA231" s="13"/>
    </row>
    <row r="232" spans="17:53">
      <c r="AE232" s="13"/>
      <c r="AF232" s="13"/>
      <c r="AG232" s="13"/>
      <c r="AH232" s="13"/>
      <c r="AI232" s="13"/>
      <c r="AJ232" s="13"/>
      <c r="AK232" s="13"/>
      <c r="AL232" s="66"/>
      <c r="AM232" s="66"/>
      <c r="AN232" s="66"/>
      <c r="AO232" s="13"/>
      <c r="AP232" s="66"/>
      <c r="AQ232" s="13"/>
      <c r="AR232" s="13"/>
      <c r="AS232" s="13"/>
      <c r="AT232" s="13"/>
      <c r="AU232" s="13"/>
      <c r="AV232" s="13"/>
      <c r="AW232" s="13"/>
      <c r="AX232" s="13"/>
      <c r="AY232" s="116"/>
      <c r="AZ232" s="13"/>
      <c r="BA232" s="13"/>
    </row>
    <row r="233" spans="17:53">
      <c r="AE233" s="13"/>
      <c r="AF233" s="13"/>
      <c r="AG233" s="13"/>
      <c r="AH233" s="13"/>
      <c r="AI233" s="13"/>
      <c r="AJ233" s="13"/>
      <c r="AK233" s="13"/>
      <c r="AL233" s="66"/>
      <c r="AM233" s="66"/>
      <c r="AN233" s="66"/>
      <c r="AO233" s="13"/>
      <c r="AP233" s="66"/>
      <c r="AQ233" s="13"/>
      <c r="AR233" s="13"/>
      <c r="AS233" s="13"/>
      <c r="AT233" s="13"/>
      <c r="AU233" s="13"/>
      <c r="AV233" s="13"/>
      <c r="AW233" s="13"/>
      <c r="AX233" s="13"/>
      <c r="AY233" s="116"/>
      <c r="AZ233" s="13"/>
      <c r="BA233" s="13"/>
    </row>
    <row r="234" spans="17:53">
      <c r="AE234" s="13"/>
      <c r="AF234" s="13"/>
      <c r="AG234" s="13"/>
      <c r="AH234" s="13"/>
      <c r="AI234" s="13"/>
      <c r="AJ234" s="13"/>
      <c r="AK234" s="13"/>
      <c r="AL234" s="66"/>
      <c r="AM234" s="66"/>
      <c r="AN234" s="66"/>
      <c r="AO234" s="13"/>
      <c r="AP234" s="66"/>
      <c r="AQ234" s="13"/>
      <c r="AR234" s="13"/>
      <c r="AS234" s="13"/>
      <c r="AT234" s="13"/>
      <c r="AU234" s="13"/>
      <c r="AV234" s="13"/>
      <c r="AW234" s="13"/>
      <c r="AX234" s="13"/>
      <c r="AY234" s="116"/>
      <c r="AZ234" s="13"/>
      <c r="BA234" s="13"/>
    </row>
    <row r="235" spans="17:53">
      <c r="AE235" s="13"/>
      <c r="AF235" s="13"/>
      <c r="AG235" s="13"/>
      <c r="AH235" s="13"/>
      <c r="AI235" s="13"/>
      <c r="AJ235" s="13"/>
      <c r="AK235" s="13"/>
      <c r="AL235" s="66"/>
      <c r="AM235" s="66"/>
      <c r="AN235" s="66"/>
      <c r="AO235" s="13"/>
      <c r="AP235" s="66"/>
      <c r="AQ235" s="13"/>
      <c r="AR235" s="13"/>
      <c r="AS235" s="13"/>
      <c r="AT235" s="13"/>
      <c r="AU235" s="13"/>
      <c r="AV235" s="13"/>
      <c r="AW235" s="13"/>
      <c r="AX235" s="13"/>
      <c r="AY235" s="116"/>
      <c r="AZ235" s="13"/>
      <c r="BA235" s="13"/>
    </row>
    <row r="236" spans="17:53">
      <c r="AE236" s="13"/>
      <c r="AF236" s="13"/>
      <c r="AG236" s="13"/>
      <c r="AH236" s="13"/>
      <c r="AI236" s="13"/>
      <c r="AJ236" s="13"/>
      <c r="AK236" s="13"/>
      <c r="AL236" s="66"/>
      <c r="AM236" s="66"/>
      <c r="AN236" s="66"/>
      <c r="AO236" s="13"/>
      <c r="AP236" s="66"/>
      <c r="AQ236" s="13"/>
      <c r="AR236" s="13"/>
      <c r="AS236" s="13"/>
      <c r="AT236" s="13"/>
      <c r="AU236" s="13"/>
      <c r="AV236" s="13"/>
      <c r="AW236" s="13"/>
      <c r="AX236" s="13"/>
      <c r="AY236" s="116"/>
      <c r="AZ236" s="13"/>
      <c r="BA236" s="13"/>
    </row>
    <row r="237" spans="17:53">
      <c r="AE237" s="13"/>
      <c r="AF237" s="13"/>
      <c r="AG237" s="13"/>
      <c r="AH237" s="13"/>
      <c r="AI237" s="13"/>
      <c r="AJ237" s="13"/>
      <c r="AK237" s="13"/>
      <c r="AL237" s="66"/>
      <c r="AM237" s="66"/>
      <c r="AN237" s="66"/>
      <c r="AO237" s="13"/>
      <c r="AP237" s="66"/>
      <c r="AQ237" s="13"/>
      <c r="AR237" s="13"/>
      <c r="AS237" s="13"/>
      <c r="AT237" s="13"/>
      <c r="AU237" s="13"/>
      <c r="AV237" s="13"/>
      <c r="AW237" s="13"/>
      <c r="AX237" s="13"/>
      <c r="AY237" s="116"/>
      <c r="AZ237" s="13"/>
      <c r="BA237" s="13"/>
    </row>
    <row r="238" spans="17:53">
      <c r="AE238" s="13"/>
      <c r="AF238" s="13"/>
      <c r="AG238" s="13"/>
      <c r="AH238" s="13"/>
      <c r="AI238" s="13"/>
      <c r="AJ238" s="13"/>
      <c r="AK238" s="13"/>
      <c r="AL238" s="66"/>
      <c r="AM238" s="66"/>
      <c r="AN238" s="66"/>
      <c r="AO238" s="13"/>
      <c r="AP238" s="66"/>
      <c r="AQ238" s="13"/>
      <c r="AR238" s="13"/>
      <c r="AS238" s="13"/>
      <c r="AT238" s="13"/>
      <c r="AU238" s="13"/>
      <c r="AV238" s="13"/>
      <c r="AW238" s="13"/>
      <c r="AX238" s="13"/>
      <c r="AY238" s="116"/>
      <c r="AZ238" s="13"/>
      <c r="BA238" s="13"/>
    </row>
    <row r="239" spans="17:53">
      <c r="AE239" s="13"/>
      <c r="AF239" s="13"/>
      <c r="AG239" s="13"/>
      <c r="AH239" s="13"/>
      <c r="AI239" s="13"/>
      <c r="AJ239" s="13"/>
      <c r="AK239" s="13"/>
      <c r="AL239" s="66"/>
      <c r="AM239" s="66"/>
      <c r="AN239" s="66"/>
      <c r="AO239" s="13"/>
      <c r="AP239" s="66"/>
      <c r="AQ239" s="13"/>
      <c r="AR239" s="13"/>
      <c r="AS239" s="13"/>
      <c r="AT239" s="13"/>
      <c r="AU239" s="13"/>
      <c r="AV239" s="13"/>
      <c r="AW239" s="13"/>
      <c r="AX239" s="13"/>
      <c r="AY239" s="116"/>
      <c r="AZ239" s="13"/>
      <c r="BA239" s="13"/>
    </row>
    <row r="240" spans="17:53">
      <c r="Q240" s="3" t="s">
        <v>597</v>
      </c>
      <c r="AE240" s="13"/>
      <c r="AF240" s="13"/>
      <c r="AG240" s="13"/>
      <c r="AH240" s="13"/>
      <c r="AI240" s="13"/>
      <c r="AJ240" s="13"/>
      <c r="AK240" s="13"/>
      <c r="AL240" s="66"/>
      <c r="AM240" s="66"/>
      <c r="AN240" s="66"/>
      <c r="AO240" s="13"/>
      <c r="AP240" s="66"/>
      <c r="AQ240" s="13"/>
      <c r="AR240" s="13"/>
      <c r="AS240" s="13"/>
      <c r="AT240" s="13"/>
      <c r="AU240" s="13"/>
      <c r="AV240" s="13"/>
      <c r="AW240" s="13"/>
      <c r="AX240" s="13"/>
      <c r="AY240" s="116"/>
      <c r="AZ240" s="13"/>
      <c r="BA240" s="13"/>
    </row>
    <row r="241" spans="31:53">
      <c r="AE241" s="13"/>
      <c r="AF241" s="13"/>
      <c r="AG241" s="13"/>
      <c r="AH241" s="13"/>
      <c r="AI241" s="13"/>
      <c r="AJ241" s="13"/>
      <c r="AK241" s="13"/>
      <c r="AL241" s="66"/>
      <c r="AM241" s="66"/>
      <c r="AN241" s="66"/>
      <c r="AO241" s="13"/>
      <c r="AP241" s="66"/>
      <c r="AQ241" s="13"/>
      <c r="AR241" s="13"/>
      <c r="AS241" s="13"/>
      <c r="AT241" s="13"/>
      <c r="AU241" s="13"/>
      <c r="AV241" s="13"/>
      <c r="AW241" s="13"/>
      <c r="AX241" s="13"/>
      <c r="AY241" s="116"/>
      <c r="AZ241" s="13"/>
      <c r="BA241" s="13"/>
    </row>
    <row r="242" spans="31:53">
      <c r="AE242" s="13"/>
      <c r="AF242" s="13"/>
      <c r="AG242" s="13"/>
      <c r="AH242" s="13"/>
      <c r="AI242" s="13"/>
      <c r="AJ242" s="13"/>
      <c r="AK242" s="13"/>
      <c r="AL242" s="66"/>
      <c r="AM242" s="66"/>
      <c r="AN242" s="66"/>
      <c r="AO242" s="13"/>
      <c r="AP242" s="66"/>
      <c r="AQ242" s="13"/>
      <c r="AR242" s="13"/>
      <c r="AS242" s="13"/>
      <c r="AT242" s="13"/>
      <c r="AU242" s="13"/>
      <c r="AV242" s="13"/>
      <c r="AW242" s="13"/>
      <c r="AX242" s="13"/>
      <c r="AY242" s="116"/>
      <c r="AZ242" s="13"/>
      <c r="BA242" s="13"/>
    </row>
    <row r="243" spans="31:53">
      <c r="AE243" s="13"/>
      <c r="AF243" s="13"/>
      <c r="AG243" s="13"/>
      <c r="AH243" s="13"/>
      <c r="AI243" s="13"/>
      <c r="AJ243" s="13"/>
      <c r="AK243" s="13"/>
      <c r="AL243" s="66"/>
      <c r="AM243" s="66"/>
      <c r="AN243" s="66"/>
      <c r="AO243" s="13"/>
      <c r="AP243" s="66"/>
      <c r="AQ243" s="13"/>
      <c r="AR243" s="13"/>
      <c r="AS243" s="13"/>
      <c r="AT243" s="13"/>
      <c r="AU243" s="13"/>
      <c r="AV243" s="13"/>
      <c r="AW243" s="13"/>
      <c r="AX243" s="13"/>
      <c r="AY243" s="116"/>
      <c r="AZ243" s="13"/>
      <c r="BA243" s="13"/>
    </row>
    <row r="244" spans="31:53">
      <c r="AE244" s="13"/>
      <c r="AF244" s="13"/>
      <c r="AG244" s="13"/>
      <c r="AH244" s="13"/>
      <c r="AI244" s="13"/>
      <c r="AJ244" s="13"/>
      <c r="AK244" s="13"/>
      <c r="AL244" s="66"/>
      <c r="AM244" s="66"/>
      <c r="AN244" s="66"/>
      <c r="AO244" s="13"/>
      <c r="AP244" s="66"/>
      <c r="AQ244" s="13"/>
      <c r="AR244" s="13"/>
      <c r="AS244" s="13"/>
      <c r="AT244" s="13"/>
      <c r="AU244" s="13"/>
      <c r="AV244" s="13"/>
      <c r="AW244" s="13"/>
      <c r="AX244" s="13"/>
      <c r="AY244" s="116"/>
      <c r="AZ244" s="13"/>
      <c r="BA244" s="13"/>
    </row>
    <row r="245" spans="31:53">
      <c r="AE245" s="13"/>
      <c r="AF245" s="13"/>
      <c r="AG245" s="13"/>
      <c r="AH245" s="13"/>
      <c r="AI245" s="13"/>
      <c r="AJ245" s="13"/>
      <c r="AK245" s="13"/>
      <c r="AL245" s="66"/>
      <c r="AM245" s="66"/>
      <c r="AN245" s="66"/>
      <c r="AO245" s="13"/>
      <c r="AP245" s="66"/>
      <c r="AQ245" s="13"/>
      <c r="AR245" s="13"/>
      <c r="AS245" s="13"/>
      <c r="AT245" s="13"/>
      <c r="AU245" s="13"/>
      <c r="AV245" s="13"/>
      <c r="AW245" s="13"/>
      <c r="AX245" s="13"/>
      <c r="AY245" s="116"/>
      <c r="AZ245" s="13"/>
      <c r="BA245" s="13"/>
    </row>
    <row r="246" spans="31:53">
      <c r="AE246" s="13"/>
      <c r="AF246" s="13"/>
      <c r="AG246" s="13"/>
      <c r="AH246" s="13"/>
      <c r="AI246" s="13"/>
      <c r="AJ246" s="13"/>
      <c r="AK246" s="13"/>
      <c r="AL246" s="66"/>
      <c r="AM246" s="66"/>
      <c r="AN246" s="66"/>
      <c r="AO246" s="13"/>
      <c r="AP246" s="66"/>
      <c r="AQ246" s="13"/>
      <c r="AR246" s="13"/>
      <c r="AS246" s="13"/>
      <c r="AT246" s="13"/>
      <c r="AU246" s="13"/>
      <c r="AV246" s="13"/>
      <c r="AW246" s="13"/>
      <c r="AX246" s="13"/>
      <c r="AY246" s="116"/>
      <c r="AZ246" s="13"/>
      <c r="BA246" s="13"/>
    </row>
    <row r="247" spans="31:53">
      <c r="AE247" s="13"/>
      <c r="AF247" s="13"/>
      <c r="AG247" s="13"/>
      <c r="AH247" s="13"/>
      <c r="AI247" s="13"/>
      <c r="AJ247" s="13"/>
      <c r="AK247" s="13"/>
      <c r="AL247" s="66"/>
      <c r="AM247" s="66"/>
      <c r="AN247" s="66"/>
      <c r="AO247" s="13"/>
      <c r="AP247" s="66"/>
      <c r="AQ247" s="13"/>
      <c r="AR247" s="13"/>
      <c r="AS247" s="13"/>
      <c r="AT247" s="13"/>
      <c r="AU247" s="13"/>
      <c r="AV247" s="13"/>
      <c r="AW247" s="13"/>
      <c r="AX247" s="13"/>
      <c r="AY247" s="116"/>
      <c r="AZ247" s="13"/>
      <c r="BA247" s="13"/>
    </row>
    <row r="248" spans="31:53">
      <c r="AE248" s="13"/>
      <c r="AF248" s="13"/>
      <c r="AG248" s="13"/>
      <c r="AH248" s="13"/>
      <c r="AI248" s="13"/>
      <c r="AJ248" s="13"/>
      <c r="AK248" s="13"/>
      <c r="AL248" s="66"/>
      <c r="AM248" s="66"/>
      <c r="AN248" s="66"/>
      <c r="AO248" s="13"/>
      <c r="AP248" s="66"/>
      <c r="AQ248" s="13"/>
      <c r="AR248" s="13"/>
      <c r="AS248" s="13"/>
      <c r="AT248" s="13"/>
      <c r="AU248" s="13"/>
      <c r="AV248" s="13"/>
      <c r="AW248" s="13"/>
      <c r="AX248" s="13"/>
      <c r="AY248" s="116"/>
      <c r="AZ248" s="13"/>
      <c r="BA248" s="13"/>
    </row>
    <row r="249" spans="31:53">
      <c r="AE249" s="13"/>
      <c r="AF249" s="13"/>
      <c r="AG249" s="13"/>
      <c r="AH249" s="13"/>
      <c r="AI249" s="13"/>
      <c r="AJ249" s="13"/>
      <c r="AK249" s="13"/>
      <c r="AL249" s="66"/>
      <c r="AM249" s="66"/>
      <c r="AN249" s="66"/>
      <c r="AO249" s="13"/>
      <c r="AP249" s="66"/>
      <c r="AQ249" s="13"/>
      <c r="AR249" s="13"/>
      <c r="AS249" s="13"/>
      <c r="AT249" s="13"/>
      <c r="AU249" s="13"/>
      <c r="AV249" s="13"/>
      <c r="AW249" s="13"/>
      <c r="AX249" s="13"/>
      <c r="AY249" s="116"/>
      <c r="AZ249" s="13"/>
      <c r="BA249" s="13"/>
    </row>
    <row r="250" spans="31:53">
      <c r="AE250" s="13"/>
      <c r="AF250" s="13"/>
      <c r="AG250" s="13"/>
      <c r="AH250" s="13"/>
      <c r="AI250" s="13"/>
      <c r="AJ250" s="13"/>
      <c r="AK250" s="13"/>
      <c r="AL250" s="66"/>
      <c r="AM250" s="66"/>
      <c r="AN250" s="66"/>
      <c r="AO250" s="13"/>
      <c r="AP250" s="66"/>
      <c r="AQ250" s="13"/>
      <c r="AR250" s="13"/>
      <c r="AS250" s="13"/>
      <c r="AT250" s="13"/>
      <c r="AU250" s="13"/>
      <c r="AV250" s="13"/>
      <c r="AW250" s="13"/>
      <c r="AX250" s="13"/>
      <c r="AY250" s="116"/>
      <c r="AZ250" s="13"/>
      <c r="BA250" s="13"/>
    </row>
    <row r="251" spans="31:53">
      <c r="AE251" s="13"/>
      <c r="AF251" s="13"/>
      <c r="AG251" s="13"/>
      <c r="AH251" s="13"/>
      <c r="AI251" s="13"/>
      <c r="AJ251" s="13"/>
      <c r="AK251" s="13"/>
      <c r="AL251" s="66"/>
      <c r="AM251" s="66"/>
      <c r="AN251" s="66"/>
      <c r="AO251" s="13"/>
      <c r="AP251" s="66"/>
      <c r="AQ251" s="13"/>
      <c r="AR251" s="13"/>
      <c r="AS251" s="13"/>
      <c r="AT251" s="13"/>
      <c r="AU251" s="13"/>
      <c r="AV251" s="13"/>
      <c r="AW251" s="13"/>
      <c r="AX251" s="13"/>
      <c r="AY251" s="116"/>
      <c r="AZ251" s="13"/>
      <c r="BA251" s="13"/>
    </row>
    <row r="252" spans="31:53">
      <c r="AE252" s="13"/>
      <c r="AF252" s="13"/>
      <c r="AG252" s="13"/>
      <c r="AH252" s="13"/>
      <c r="AI252" s="13"/>
      <c r="AJ252" s="13"/>
      <c r="AK252" s="13"/>
      <c r="AL252" s="66"/>
      <c r="AM252" s="66"/>
      <c r="AN252" s="66"/>
      <c r="AO252" s="13"/>
      <c r="AP252" s="66"/>
      <c r="AQ252" s="13"/>
      <c r="AR252" s="13"/>
      <c r="AS252" s="13"/>
      <c r="AT252" s="13"/>
      <c r="AU252" s="13"/>
      <c r="AV252" s="13"/>
      <c r="AW252" s="13"/>
      <c r="AX252" s="13"/>
      <c r="AY252" s="116"/>
      <c r="AZ252" s="13"/>
      <c r="BA252" s="13"/>
    </row>
    <row r="253" spans="31:53">
      <c r="AE253" s="13"/>
      <c r="AF253" s="13"/>
      <c r="AG253" s="13"/>
      <c r="AH253" s="13"/>
      <c r="AI253" s="13"/>
      <c r="AJ253" s="13"/>
      <c r="AK253" s="13"/>
      <c r="AL253" s="66"/>
      <c r="AM253" s="66"/>
      <c r="AN253" s="66"/>
      <c r="AO253" s="13"/>
      <c r="AP253" s="66"/>
      <c r="AQ253" s="13"/>
      <c r="AR253" s="13"/>
      <c r="AS253" s="13"/>
      <c r="AT253" s="13"/>
      <c r="AU253" s="13"/>
      <c r="AV253" s="13"/>
      <c r="AW253" s="13"/>
      <c r="AX253" s="13"/>
      <c r="AY253" s="116"/>
      <c r="AZ253" s="13"/>
      <c r="BA253" s="13"/>
    </row>
    <row r="254" spans="31:53">
      <c r="AE254" s="13"/>
      <c r="AF254" s="13"/>
      <c r="AG254" s="13"/>
      <c r="AH254" s="13"/>
      <c r="AI254" s="13"/>
      <c r="AJ254" s="13"/>
      <c r="AK254" s="13"/>
      <c r="AL254" s="66"/>
      <c r="AM254" s="66"/>
      <c r="AN254" s="66"/>
      <c r="AO254" s="13"/>
      <c r="AP254" s="66"/>
      <c r="AQ254" s="13"/>
      <c r="AR254" s="13"/>
      <c r="AS254" s="13"/>
      <c r="AT254" s="13"/>
      <c r="AU254" s="13"/>
      <c r="AV254" s="13"/>
      <c r="AW254" s="13"/>
      <c r="AX254" s="13"/>
      <c r="AY254" s="116"/>
      <c r="AZ254" s="13"/>
      <c r="BA254" s="13"/>
    </row>
    <row r="255" spans="31:53">
      <c r="AE255" s="13"/>
      <c r="AF255" s="13"/>
      <c r="AG255" s="13"/>
      <c r="AH255" s="13"/>
      <c r="AI255" s="13"/>
      <c r="AJ255" s="13"/>
      <c r="AK255" s="13"/>
      <c r="AL255" s="66"/>
      <c r="AM255" s="66"/>
      <c r="AN255" s="66"/>
      <c r="AO255" s="13"/>
      <c r="AP255" s="66"/>
      <c r="AQ255" s="13"/>
      <c r="AR255" s="13"/>
      <c r="AS255" s="13"/>
      <c r="AT255" s="13"/>
      <c r="AU255" s="13"/>
      <c r="AV255" s="13"/>
      <c r="AW255" s="13"/>
      <c r="AX255" s="13"/>
      <c r="AY255" s="116"/>
      <c r="AZ255" s="13"/>
      <c r="BA255" s="13"/>
    </row>
    <row r="256" spans="31:53">
      <c r="AE256" s="13"/>
      <c r="AF256" s="13"/>
      <c r="AG256" s="13"/>
      <c r="AH256" s="13"/>
      <c r="AI256" s="13"/>
      <c r="AJ256" s="13"/>
      <c r="AK256" s="13"/>
      <c r="AL256" s="66"/>
      <c r="AM256" s="66"/>
      <c r="AN256" s="66"/>
      <c r="AO256" s="13"/>
      <c r="AP256" s="66"/>
      <c r="AQ256" s="13"/>
      <c r="AR256" s="13"/>
      <c r="AS256" s="13"/>
      <c r="AT256" s="13"/>
      <c r="AU256" s="13"/>
      <c r="AV256" s="13"/>
      <c r="AW256" s="13"/>
      <c r="AX256" s="13"/>
      <c r="AY256" s="116"/>
      <c r="AZ256" s="13"/>
      <c r="BA256" s="13"/>
    </row>
    <row r="257" spans="31:53">
      <c r="AE257" s="13"/>
      <c r="AF257" s="13"/>
      <c r="AG257" s="13"/>
      <c r="AH257" s="13"/>
      <c r="AI257" s="13"/>
      <c r="AJ257" s="13"/>
      <c r="AK257" s="13"/>
      <c r="AL257" s="66"/>
      <c r="AM257" s="66"/>
      <c r="AN257" s="66"/>
      <c r="AO257" s="13"/>
      <c r="AP257" s="66"/>
      <c r="AQ257" s="13"/>
      <c r="AR257" s="13"/>
      <c r="AS257" s="13"/>
      <c r="AT257" s="13"/>
      <c r="AU257" s="13"/>
      <c r="AV257" s="13"/>
      <c r="AW257" s="13"/>
      <c r="AX257" s="13"/>
      <c r="AY257" s="116"/>
      <c r="AZ257" s="13"/>
      <c r="BA257" s="13"/>
    </row>
    <row r="258" spans="31:53">
      <c r="AE258" s="13"/>
      <c r="AF258" s="13"/>
      <c r="AG258" s="13"/>
      <c r="AH258" s="13"/>
      <c r="AI258" s="13"/>
      <c r="AJ258" s="13"/>
      <c r="AK258" s="13"/>
      <c r="AL258" s="66"/>
      <c r="AM258" s="66"/>
      <c r="AN258" s="66"/>
      <c r="AO258" s="13"/>
      <c r="AP258" s="66"/>
      <c r="AQ258" s="13"/>
      <c r="AR258" s="13"/>
      <c r="AS258" s="13"/>
      <c r="AT258" s="13"/>
      <c r="AU258" s="13"/>
      <c r="AV258" s="13"/>
      <c r="AW258" s="13"/>
      <c r="AX258" s="13"/>
      <c r="AY258" s="116"/>
      <c r="AZ258" s="13"/>
      <c r="BA258" s="13"/>
    </row>
    <row r="259" spans="31:53">
      <c r="AE259" s="13"/>
      <c r="AF259" s="13"/>
      <c r="AG259" s="13"/>
      <c r="AH259" s="13"/>
      <c r="AI259" s="13"/>
      <c r="AJ259" s="13"/>
      <c r="AK259" s="13"/>
      <c r="AL259" s="66"/>
      <c r="AM259" s="66"/>
      <c r="AN259" s="66"/>
      <c r="AO259" s="13"/>
      <c r="AP259" s="66"/>
      <c r="AQ259" s="13"/>
      <c r="AR259" s="13"/>
      <c r="AS259" s="13"/>
      <c r="AT259" s="13"/>
      <c r="AU259" s="13"/>
      <c r="AV259" s="13"/>
      <c r="AW259" s="13"/>
      <c r="AX259" s="13"/>
      <c r="AY259" s="116"/>
      <c r="AZ259" s="13"/>
      <c r="BA259" s="13"/>
    </row>
    <row r="260" spans="31:53">
      <c r="AE260" s="13"/>
      <c r="AF260" s="13"/>
      <c r="AG260" s="13"/>
      <c r="AH260" s="13"/>
      <c r="AI260" s="13"/>
      <c r="AJ260" s="13"/>
      <c r="AK260" s="13"/>
      <c r="AL260" s="66"/>
      <c r="AM260" s="66"/>
      <c r="AN260" s="66"/>
      <c r="AO260" s="13"/>
      <c r="AP260" s="66"/>
      <c r="AQ260" s="13"/>
      <c r="AR260" s="13"/>
      <c r="AS260" s="13"/>
      <c r="AT260" s="13"/>
      <c r="AU260" s="13"/>
      <c r="AV260" s="13"/>
      <c r="AW260" s="13"/>
      <c r="AX260" s="13"/>
      <c r="AY260" s="116"/>
      <c r="AZ260" s="13"/>
      <c r="BA260" s="13"/>
    </row>
    <row r="261" spans="31:53">
      <c r="AE261" s="13"/>
      <c r="AF261" s="13"/>
      <c r="AG261" s="13"/>
      <c r="AH261" s="13"/>
      <c r="AI261" s="13"/>
      <c r="AJ261" s="13"/>
      <c r="AK261" s="13"/>
      <c r="AL261" s="66"/>
      <c r="AM261" s="66"/>
      <c r="AN261" s="66"/>
      <c r="AO261" s="13"/>
      <c r="AP261" s="66"/>
      <c r="AQ261" s="13"/>
      <c r="AR261" s="13"/>
      <c r="AS261" s="13"/>
      <c r="AT261" s="13"/>
      <c r="AU261" s="13"/>
      <c r="AV261" s="13"/>
      <c r="AW261" s="13"/>
      <c r="AX261" s="13"/>
      <c r="AY261" s="116"/>
      <c r="AZ261" s="13"/>
      <c r="BA261" s="13"/>
    </row>
    <row r="262" spans="31:53">
      <c r="AE262" s="13"/>
      <c r="AF262" s="13"/>
      <c r="AG262" s="13"/>
      <c r="AH262" s="13"/>
      <c r="AI262" s="13"/>
      <c r="AJ262" s="13"/>
      <c r="AK262" s="13"/>
      <c r="AL262" s="66"/>
      <c r="AM262" s="66"/>
      <c r="AN262" s="66"/>
      <c r="AO262" s="13"/>
      <c r="AP262" s="66"/>
      <c r="AQ262" s="13"/>
      <c r="AR262" s="13"/>
      <c r="AS262" s="13"/>
      <c r="AT262" s="13"/>
      <c r="AU262" s="13"/>
      <c r="AV262" s="13"/>
      <c r="AW262" s="13"/>
      <c r="AX262" s="13"/>
      <c r="AY262" s="116"/>
      <c r="AZ262" s="13"/>
      <c r="BA262" s="13"/>
    </row>
    <row r="263" spans="31:53">
      <c r="AE263" s="13"/>
      <c r="AF263" s="13"/>
      <c r="AG263" s="13"/>
      <c r="AH263" s="13"/>
      <c r="AI263" s="13"/>
      <c r="AJ263" s="13"/>
      <c r="AK263" s="13"/>
      <c r="AL263" s="66"/>
      <c r="AM263" s="66"/>
      <c r="AN263" s="66"/>
      <c r="AO263" s="13"/>
      <c r="AP263" s="66"/>
      <c r="AQ263" s="13"/>
      <c r="AR263" s="13"/>
      <c r="AS263" s="13"/>
      <c r="AT263" s="13"/>
      <c r="AU263" s="13"/>
      <c r="AV263" s="13"/>
      <c r="AW263" s="13"/>
      <c r="AX263" s="13"/>
      <c r="AY263" s="116"/>
      <c r="AZ263" s="13"/>
      <c r="BA263" s="13"/>
    </row>
    <row r="264" spans="31:53">
      <c r="AE264" s="13"/>
      <c r="AF264" s="13"/>
      <c r="AG264" s="13"/>
      <c r="AH264" s="13"/>
      <c r="AI264" s="13"/>
      <c r="AJ264" s="13"/>
      <c r="AK264" s="13"/>
      <c r="AL264" s="66"/>
      <c r="AM264" s="66"/>
      <c r="AN264" s="66"/>
      <c r="AO264" s="13"/>
      <c r="AP264" s="66"/>
      <c r="AQ264" s="13"/>
      <c r="AR264" s="13"/>
      <c r="AS264" s="13"/>
      <c r="AT264" s="13"/>
      <c r="AU264" s="13"/>
      <c r="AV264" s="13"/>
      <c r="AW264" s="13"/>
      <c r="AX264" s="13"/>
      <c r="AY264" s="116"/>
      <c r="AZ264" s="13"/>
      <c r="BA264" s="13"/>
    </row>
    <row r="265" spans="31:53">
      <c r="AE265" s="13"/>
      <c r="AF265" s="13"/>
      <c r="AG265" s="13"/>
      <c r="AH265" s="13"/>
      <c r="AI265" s="13"/>
      <c r="AJ265" s="13"/>
      <c r="AK265" s="13"/>
      <c r="AL265" s="66"/>
      <c r="AM265" s="66"/>
      <c r="AN265" s="66"/>
      <c r="AO265" s="13"/>
      <c r="AP265" s="66"/>
      <c r="AQ265" s="13"/>
      <c r="AR265" s="13"/>
      <c r="AS265" s="13"/>
      <c r="AT265" s="13"/>
      <c r="AU265" s="13"/>
      <c r="AV265" s="13"/>
      <c r="AW265" s="13"/>
      <c r="AX265" s="13"/>
      <c r="AY265" s="116"/>
      <c r="AZ265" s="13"/>
      <c r="BA265" s="13"/>
    </row>
    <row r="266" spans="31:53">
      <c r="AE266" s="13"/>
      <c r="AF266" s="13"/>
      <c r="AG266" s="13"/>
      <c r="AH266" s="13"/>
      <c r="AI266" s="13"/>
      <c r="AJ266" s="13"/>
      <c r="AK266" s="13"/>
      <c r="AL266" s="66"/>
      <c r="AM266" s="66"/>
      <c r="AN266" s="66"/>
      <c r="AO266" s="13"/>
      <c r="AP266" s="66"/>
      <c r="AQ266" s="13"/>
      <c r="AR266" s="13"/>
      <c r="AS266" s="13"/>
      <c r="AT266" s="13"/>
      <c r="AU266" s="13"/>
      <c r="AV266" s="13"/>
      <c r="AW266" s="13"/>
      <c r="AX266" s="13"/>
      <c r="AY266" s="116"/>
      <c r="AZ266" s="13"/>
      <c r="BA266" s="13"/>
    </row>
    <row r="267" spans="31:53">
      <c r="AE267" s="13"/>
      <c r="AF267" s="13"/>
      <c r="AG267" s="13"/>
      <c r="AH267" s="13"/>
      <c r="AI267" s="13"/>
      <c r="AJ267" s="13"/>
      <c r="AK267" s="13"/>
      <c r="AL267" s="66"/>
      <c r="AM267" s="66"/>
      <c r="AN267" s="66"/>
      <c r="AO267" s="13"/>
      <c r="AP267" s="66"/>
      <c r="AQ267" s="13"/>
      <c r="AR267" s="13"/>
      <c r="AS267" s="13"/>
      <c r="AT267" s="13"/>
      <c r="AU267" s="13"/>
      <c r="AV267" s="13"/>
      <c r="AW267" s="13"/>
      <c r="AX267" s="13"/>
      <c r="AY267" s="116"/>
      <c r="AZ267" s="13"/>
      <c r="BA267" s="13"/>
    </row>
    <row r="268" spans="31:53">
      <c r="AE268" s="13"/>
      <c r="AF268" s="13"/>
      <c r="AG268" s="13"/>
      <c r="AH268" s="13"/>
      <c r="AI268" s="13"/>
      <c r="AJ268" s="13"/>
      <c r="AK268" s="13"/>
      <c r="AL268" s="66"/>
      <c r="AM268" s="66"/>
      <c r="AN268" s="66"/>
      <c r="AO268" s="13"/>
      <c r="AP268" s="66"/>
      <c r="AQ268" s="13"/>
      <c r="AR268" s="13"/>
      <c r="AS268" s="13"/>
      <c r="AT268" s="13"/>
      <c r="AU268" s="13"/>
      <c r="AV268" s="13"/>
      <c r="AW268" s="13"/>
      <c r="AX268" s="13"/>
      <c r="AY268" s="116"/>
      <c r="AZ268" s="13"/>
      <c r="BA268" s="13"/>
    </row>
    <row r="269" spans="31:53">
      <c r="AE269" s="13"/>
      <c r="AF269" s="13"/>
      <c r="AG269" s="13"/>
      <c r="AH269" s="13"/>
      <c r="AI269" s="13"/>
      <c r="AJ269" s="13"/>
      <c r="AK269" s="13"/>
      <c r="AL269" s="66"/>
      <c r="AM269" s="66"/>
      <c r="AN269" s="66"/>
      <c r="AO269" s="13"/>
      <c r="AP269" s="66"/>
      <c r="AQ269" s="13"/>
      <c r="AR269" s="13"/>
      <c r="AS269" s="13"/>
      <c r="AT269" s="13"/>
      <c r="AU269" s="13"/>
      <c r="AV269" s="13"/>
      <c r="AW269" s="13"/>
      <c r="AX269" s="13"/>
      <c r="AY269" s="116"/>
      <c r="AZ269" s="13"/>
      <c r="BA269" s="13"/>
    </row>
    <row r="270" spans="31:53">
      <c r="AE270" s="13"/>
      <c r="AF270" s="13"/>
      <c r="AG270" s="13"/>
      <c r="AH270" s="13"/>
      <c r="AI270" s="13"/>
      <c r="AJ270" s="13"/>
      <c r="AK270" s="13"/>
      <c r="AL270" s="66"/>
      <c r="AM270" s="66"/>
      <c r="AN270" s="66"/>
      <c r="AO270" s="13"/>
      <c r="AP270" s="66"/>
      <c r="AQ270" s="13"/>
      <c r="AR270" s="13"/>
      <c r="AS270" s="13"/>
      <c r="AT270" s="13"/>
      <c r="AU270" s="13"/>
      <c r="AV270" s="13"/>
      <c r="AW270" s="13"/>
      <c r="AX270" s="13"/>
      <c r="AY270" s="116"/>
      <c r="AZ270" s="13"/>
      <c r="BA270" s="13"/>
    </row>
    <row r="271" spans="31:53">
      <c r="AE271" s="13"/>
      <c r="AF271" s="13"/>
      <c r="AG271" s="13"/>
      <c r="AH271" s="13"/>
      <c r="AI271" s="13"/>
      <c r="AJ271" s="13"/>
      <c r="AK271" s="13"/>
      <c r="AL271" s="66"/>
      <c r="AM271" s="66"/>
      <c r="AN271" s="66"/>
      <c r="AO271" s="13"/>
      <c r="AP271" s="66"/>
      <c r="AQ271" s="13"/>
      <c r="AR271" s="13"/>
      <c r="AS271" s="13"/>
      <c r="AT271" s="13"/>
      <c r="AU271" s="13"/>
      <c r="AV271" s="13"/>
      <c r="AW271" s="13"/>
      <c r="AX271" s="13"/>
      <c r="AY271" s="116"/>
      <c r="AZ271" s="13"/>
      <c r="BA271" s="13"/>
    </row>
    <row r="272" spans="31:53">
      <c r="AE272" s="13"/>
      <c r="AF272" s="13"/>
      <c r="AG272" s="13"/>
      <c r="AH272" s="13"/>
      <c r="AI272" s="13"/>
      <c r="AJ272" s="13"/>
      <c r="AK272" s="13"/>
      <c r="AL272" s="66"/>
      <c r="AM272" s="66"/>
      <c r="AN272" s="66"/>
      <c r="AO272" s="13"/>
      <c r="AP272" s="66"/>
      <c r="AQ272" s="13"/>
      <c r="AR272" s="13"/>
      <c r="AS272" s="13"/>
      <c r="AT272" s="13"/>
      <c r="AU272" s="13"/>
      <c r="AV272" s="13"/>
      <c r="AW272" s="13"/>
      <c r="AX272" s="13"/>
      <c r="AY272" s="116"/>
      <c r="AZ272" s="13"/>
      <c r="BA272" s="13"/>
    </row>
    <row r="273" spans="25:53">
      <c r="AE273" s="13"/>
      <c r="AF273" s="13"/>
      <c r="AG273" s="13"/>
      <c r="AH273" s="13"/>
      <c r="AI273" s="13"/>
      <c r="AJ273" s="13"/>
      <c r="AK273" s="13"/>
      <c r="AL273" s="66"/>
      <c r="AM273" s="66"/>
      <c r="AN273" s="66"/>
      <c r="AO273" s="13"/>
      <c r="AP273" s="66"/>
      <c r="AQ273" s="13"/>
      <c r="AR273" s="13"/>
      <c r="AS273" s="13"/>
      <c r="AT273" s="13"/>
      <c r="AU273" s="13"/>
      <c r="AV273" s="13"/>
      <c r="AW273" s="13"/>
      <c r="AX273" s="13"/>
      <c r="AY273" s="116"/>
      <c r="AZ273" s="13"/>
      <c r="BA273" s="13"/>
    </row>
    <row r="274" spans="25:53">
      <c r="AE274" s="13"/>
      <c r="AF274" s="13"/>
      <c r="AG274" s="13"/>
      <c r="AH274" s="13"/>
      <c r="AI274" s="13"/>
      <c r="AJ274" s="13"/>
      <c r="AK274" s="13"/>
      <c r="AL274" s="66"/>
      <c r="AM274" s="66"/>
      <c r="AN274" s="66"/>
      <c r="AO274" s="13"/>
      <c r="AP274" s="66"/>
      <c r="AQ274" s="13"/>
      <c r="AR274" s="13"/>
      <c r="AS274" s="13"/>
      <c r="AT274" s="13"/>
      <c r="AU274" s="13"/>
      <c r="AV274" s="13"/>
      <c r="AW274" s="13"/>
      <c r="AX274" s="13"/>
      <c r="AY274" s="116"/>
      <c r="AZ274" s="13"/>
      <c r="BA274" s="13"/>
    </row>
    <row r="275" spans="25:53">
      <c r="AE275" s="13"/>
      <c r="AF275" s="13"/>
      <c r="AG275" s="13"/>
      <c r="AH275" s="13"/>
      <c r="AI275" s="13"/>
      <c r="AJ275" s="13"/>
      <c r="AK275" s="13"/>
      <c r="AL275" s="66"/>
      <c r="AM275" s="66"/>
      <c r="AN275" s="66"/>
      <c r="AO275" s="13"/>
      <c r="AP275" s="66"/>
      <c r="AQ275" s="13"/>
      <c r="AR275" s="13"/>
      <c r="AS275" s="13"/>
      <c r="AT275" s="13"/>
      <c r="AU275" s="13"/>
      <c r="AV275" s="13"/>
      <c r="AW275" s="13"/>
      <c r="AX275" s="13"/>
      <c r="AY275" s="116"/>
      <c r="AZ275" s="13"/>
      <c r="BA275" s="13"/>
    </row>
    <row r="276" spans="25:53">
      <c r="AE276" s="13"/>
      <c r="AF276" s="13"/>
      <c r="AG276" s="13"/>
      <c r="AH276" s="13"/>
      <c r="AI276" s="13"/>
      <c r="AJ276" s="13"/>
      <c r="AK276" s="13"/>
      <c r="AL276" s="66"/>
      <c r="AM276" s="66"/>
      <c r="AN276" s="66"/>
      <c r="AO276" s="13"/>
      <c r="AP276" s="66"/>
      <c r="AQ276" s="13"/>
      <c r="AR276" s="13"/>
      <c r="AS276" s="13"/>
      <c r="AT276" s="13"/>
      <c r="AU276" s="13"/>
      <c r="AV276" s="13"/>
      <c r="AW276" s="13"/>
      <c r="AX276" s="13"/>
      <c r="AY276" s="116"/>
      <c r="AZ276" s="13"/>
      <c r="BA276" s="13"/>
    </row>
    <row r="277" spans="25:53">
      <c r="AE277" s="13"/>
      <c r="AF277" s="13"/>
      <c r="AG277" s="13"/>
      <c r="AH277" s="13"/>
      <c r="AI277" s="13"/>
      <c r="AJ277" s="13"/>
      <c r="AK277" s="13"/>
      <c r="AL277" s="66"/>
      <c r="AM277" s="66"/>
      <c r="AN277" s="66"/>
      <c r="AO277" s="13"/>
      <c r="AP277" s="66"/>
      <c r="AQ277" s="13"/>
      <c r="AR277" s="13"/>
      <c r="AS277" s="13"/>
      <c r="AT277" s="13"/>
      <c r="AU277" s="13"/>
      <c r="AV277" s="13"/>
      <c r="AW277" s="13"/>
      <c r="AX277" s="13"/>
      <c r="AY277" s="116"/>
      <c r="AZ277" s="13"/>
      <c r="BA277" s="13"/>
    </row>
    <row r="278" spans="25:53">
      <c r="AE278" s="13"/>
      <c r="AF278" s="13"/>
      <c r="AG278" s="13"/>
      <c r="AH278" s="13"/>
      <c r="AI278" s="13"/>
      <c r="AJ278" s="13"/>
      <c r="AK278" s="13"/>
      <c r="AL278" s="66"/>
      <c r="AM278" s="66"/>
      <c r="AN278" s="66"/>
      <c r="AO278" s="13"/>
      <c r="AP278" s="66"/>
      <c r="AQ278" s="13"/>
      <c r="AR278" s="13"/>
      <c r="AS278" s="13"/>
      <c r="AT278" s="13"/>
      <c r="AU278" s="13"/>
      <c r="AV278" s="13"/>
      <c r="AW278" s="13"/>
      <c r="AX278" s="13"/>
      <c r="AY278" s="116"/>
      <c r="AZ278" s="13"/>
      <c r="BA278" s="13"/>
    </row>
    <row r="279" spans="25:53">
      <c r="AE279" s="13"/>
      <c r="AF279" s="13"/>
      <c r="AG279" s="13"/>
      <c r="AH279" s="13"/>
      <c r="AI279" s="13"/>
      <c r="AJ279" s="13"/>
      <c r="AK279" s="13"/>
      <c r="AL279" s="66"/>
      <c r="AM279" s="66"/>
      <c r="AN279" s="66"/>
      <c r="AO279" s="13"/>
      <c r="AP279" s="66"/>
      <c r="AQ279" s="13"/>
      <c r="AR279" s="13"/>
      <c r="AS279" s="13"/>
      <c r="AT279" s="13"/>
      <c r="AU279" s="13"/>
      <c r="AV279" s="13"/>
      <c r="AW279" s="13"/>
      <c r="AX279" s="13"/>
      <c r="AY279" s="116"/>
      <c r="AZ279" s="13"/>
      <c r="BA279" s="13"/>
    </row>
    <row r="280" spans="25:53">
      <c r="AE280" s="13"/>
      <c r="AF280" s="13"/>
      <c r="AG280" s="13"/>
      <c r="AH280" s="13"/>
      <c r="AI280" s="13"/>
      <c r="AJ280" s="13"/>
      <c r="AK280" s="13"/>
      <c r="AL280" s="66"/>
      <c r="AM280" s="66"/>
      <c r="AN280" s="66"/>
      <c r="AO280" s="13"/>
      <c r="AP280" s="66"/>
      <c r="AQ280" s="13"/>
      <c r="AR280" s="13"/>
      <c r="AS280" s="13"/>
      <c r="AT280" s="13"/>
      <c r="AU280" s="13"/>
      <c r="AV280" s="13"/>
      <c r="AW280" s="13"/>
      <c r="AX280" s="13"/>
      <c r="AY280" s="116"/>
      <c r="AZ280" s="13"/>
      <c r="BA280" s="13"/>
    </row>
    <row r="281" spans="25:53">
      <c r="AE281" s="13"/>
      <c r="AF281" s="13"/>
      <c r="AG281" s="13"/>
      <c r="AH281" s="13"/>
      <c r="AI281" s="13"/>
      <c r="AJ281" s="13"/>
      <c r="AK281" s="13"/>
      <c r="AL281" s="66"/>
      <c r="AM281" s="66"/>
      <c r="AN281" s="66"/>
      <c r="AO281" s="13"/>
      <c r="AP281" s="66"/>
      <c r="AQ281" s="13"/>
      <c r="AR281" s="13"/>
      <c r="AS281" s="13"/>
      <c r="AT281" s="13"/>
      <c r="AU281" s="13"/>
      <c r="AV281" s="13"/>
      <c r="AW281" s="13"/>
      <c r="AX281" s="13"/>
      <c r="AY281" s="116"/>
      <c r="AZ281" s="13"/>
      <c r="BA281" s="13"/>
    </row>
    <row r="282" spans="25:53">
      <c r="AE282" s="13"/>
      <c r="AF282" s="13"/>
      <c r="AG282" s="13"/>
      <c r="AH282" s="13"/>
      <c r="AI282" s="13"/>
      <c r="AJ282" s="13"/>
      <c r="AK282" s="13"/>
      <c r="AL282" s="66"/>
      <c r="AM282" s="66"/>
      <c r="AN282" s="66"/>
      <c r="AO282" s="13"/>
      <c r="AP282" s="66"/>
      <c r="AQ282" s="13"/>
      <c r="AR282" s="13"/>
      <c r="AS282" s="13"/>
      <c r="AT282" s="13"/>
      <c r="AU282" s="13"/>
      <c r="AV282" s="13"/>
      <c r="AW282" s="13"/>
      <c r="AX282" s="13"/>
      <c r="AY282" s="116"/>
      <c r="AZ282" s="13"/>
      <c r="BA282" s="13"/>
    </row>
    <row r="283" spans="25:53">
      <c r="Y283" s="30"/>
      <c r="Z283" s="30"/>
      <c r="AA283" s="30"/>
      <c r="AC283" s="30"/>
      <c r="AD283" s="30"/>
      <c r="AE283" s="30"/>
      <c r="AF283" s="30"/>
      <c r="AG283" s="13"/>
      <c r="AH283" s="13"/>
      <c r="AI283" s="13"/>
      <c r="AJ283" s="13"/>
      <c r="AK283" s="13"/>
      <c r="AL283" s="66"/>
      <c r="AM283" s="66"/>
      <c r="AN283" s="66"/>
      <c r="AO283" s="30"/>
      <c r="AP283" s="66"/>
      <c r="AQ283" s="13"/>
      <c r="AR283" s="13"/>
      <c r="AS283" s="13"/>
      <c r="AT283" s="13"/>
      <c r="AU283" s="13"/>
      <c r="AV283" s="13"/>
      <c r="AW283" s="13"/>
      <c r="AX283" s="13"/>
      <c r="AY283" s="116"/>
      <c r="AZ283" s="13"/>
      <c r="BA283" s="13"/>
    </row>
    <row r="284" spans="25:53">
      <c r="Y284" s="32"/>
      <c r="Z284" s="32"/>
      <c r="AA284" s="32"/>
      <c r="AB284" s="30"/>
      <c r="AC284" s="32"/>
      <c r="AD284" s="32"/>
      <c r="AE284" s="32"/>
      <c r="AF284" s="32"/>
      <c r="AG284" s="13"/>
      <c r="AH284" s="13"/>
      <c r="AI284" s="13"/>
      <c r="AJ284" s="13"/>
      <c r="AK284" s="13"/>
      <c r="AL284" s="66"/>
      <c r="AM284" s="66"/>
      <c r="AN284" s="66"/>
      <c r="AO284" s="32"/>
      <c r="AP284" s="66"/>
      <c r="AQ284" s="13"/>
      <c r="AR284" s="13"/>
      <c r="AS284" s="13"/>
      <c r="AT284" s="13"/>
      <c r="AU284" s="13"/>
      <c r="AV284" s="13"/>
      <c r="AW284" s="13"/>
      <c r="AX284" s="13"/>
      <c r="AY284" s="116"/>
      <c r="AZ284" s="13"/>
      <c r="BA284" s="13"/>
    </row>
    <row r="285" spans="25:53">
      <c r="Y285" s="32"/>
      <c r="Z285" s="32"/>
      <c r="AA285" s="32"/>
      <c r="AB285" s="32"/>
      <c r="AC285" s="32"/>
      <c r="AD285" s="32"/>
      <c r="AE285" s="32"/>
      <c r="AF285" s="32"/>
      <c r="AG285" s="30"/>
      <c r="AH285" s="30"/>
      <c r="AI285" s="30"/>
      <c r="AJ285" s="13"/>
      <c r="AK285" s="13"/>
      <c r="AL285" s="66"/>
      <c r="AM285" s="66"/>
      <c r="AN285" s="66"/>
      <c r="AO285" s="32"/>
      <c r="AP285" s="66"/>
      <c r="AQ285" s="13"/>
      <c r="AR285" s="13"/>
      <c r="AS285" s="13"/>
      <c r="AT285" s="13"/>
      <c r="AU285" s="13"/>
      <c r="AV285" s="13"/>
      <c r="AW285" s="13"/>
      <c r="AX285" s="13"/>
      <c r="AY285" s="116"/>
      <c r="AZ285" s="13"/>
      <c r="BA285" s="13"/>
    </row>
    <row r="286" spans="25:53"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0"/>
      <c r="AK286" s="30"/>
      <c r="AL286" s="67"/>
      <c r="AM286" s="67"/>
      <c r="AN286" s="67"/>
      <c r="AO286" s="32"/>
      <c r="AP286" s="67"/>
      <c r="AS286" s="30"/>
      <c r="AT286" s="30"/>
      <c r="AZ286" s="30"/>
    </row>
    <row r="287" spans="25:53"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68"/>
      <c r="AM287" s="68"/>
      <c r="AN287" s="68"/>
      <c r="AO287" s="32"/>
      <c r="AP287" s="68"/>
      <c r="AS287" s="32"/>
      <c r="AT287" s="32"/>
      <c r="AZ287" s="32"/>
    </row>
    <row r="288" spans="25:53"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68"/>
      <c r="AM288" s="68"/>
      <c r="AN288" s="68"/>
      <c r="AO288" s="32"/>
      <c r="AP288" s="68"/>
      <c r="AS288" s="32"/>
      <c r="AT288" s="32"/>
      <c r="AZ288" s="32"/>
    </row>
    <row r="289" spans="25:52"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68"/>
      <c r="AM289" s="68"/>
      <c r="AN289" s="68"/>
      <c r="AO289" s="32"/>
      <c r="AP289" s="68"/>
      <c r="AS289" s="32"/>
      <c r="AT289" s="32"/>
      <c r="AZ289" s="32"/>
    </row>
    <row r="290" spans="25:52"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68"/>
      <c r="AM290" s="68"/>
      <c r="AN290" s="68"/>
      <c r="AO290" s="32"/>
      <c r="AP290" s="68"/>
      <c r="AS290" s="32"/>
      <c r="AT290" s="32"/>
      <c r="AZ290" s="32"/>
    </row>
    <row r="291" spans="25:52"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68"/>
      <c r="AM291" s="68"/>
      <c r="AN291" s="68"/>
      <c r="AO291" s="32"/>
      <c r="AP291" s="68"/>
      <c r="AS291" s="32"/>
      <c r="AT291" s="32"/>
      <c r="AZ291" s="32"/>
    </row>
    <row r="292" spans="25:52"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68"/>
      <c r="AM292" s="68"/>
      <c r="AN292" s="68"/>
      <c r="AO292" s="32"/>
      <c r="AP292" s="68"/>
      <c r="AS292" s="32"/>
      <c r="AT292" s="32"/>
      <c r="AZ292" s="32"/>
    </row>
    <row r="293" spans="25:52"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68"/>
      <c r="AM293" s="68"/>
      <c r="AN293" s="68"/>
      <c r="AO293" s="32"/>
      <c r="AP293" s="68"/>
      <c r="AS293" s="32"/>
      <c r="AT293" s="32"/>
      <c r="AZ293" s="32"/>
    </row>
    <row r="294" spans="25:52"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68"/>
      <c r="AM294" s="68"/>
      <c r="AN294" s="68"/>
      <c r="AO294" s="32"/>
      <c r="AP294" s="68"/>
      <c r="AS294" s="32"/>
      <c r="AT294" s="32"/>
      <c r="AZ294" s="32"/>
    </row>
    <row r="295" spans="25:52"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68"/>
      <c r="AM295" s="68"/>
      <c r="AN295" s="68"/>
      <c r="AO295" s="32"/>
      <c r="AP295" s="68"/>
      <c r="AS295" s="32"/>
      <c r="AT295" s="32"/>
      <c r="AZ295" s="32"/>
    </row>
    <row r="296" spans="25:52"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68"/>
      <c r="AM296" s="68"/>
      <c r="AN296" s="68"/>
      <c r="AO296" s="32"/>
      <c r="AP296" s="68"/>
      <c r="AS296" s="32"/>
      <c r="AT296" s="32"/>
      <c r="AZ296" s="32"/>
    </row>
    <row r="297" spans="25:52"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68"/>
      <c r="AM297" s="68"/>
      <c r="AN297" s="68"/>
      <c r="AO297" s="32"/>
      <c r="AP297" s="68"/>
      <c r="AS297" s="32"/>
      <c r="AT297" s="32"/>
      <c r="AZ297" s="32"/>
    </row>
    <row r="298" spans="25:52"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68"/>
      <c r="AM298" s="68"/>
      <c r="AN298" s="68"/>
      <c r="AO298" s="32"/>
      <c r="AP298" s="68"/>
      <c r="AS298" s="32"/>
      <c r="AT298" s="32"/>
      <c r="AZ298" s="32"/>
    </row>
    <row r="299" spans="25:52"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68"/>
      <c r="AM299" s="68"/>
      <c r="AN299" s="68"/>
      <c r="AO299" s="32"/>
      <c r="AP299" s="68"/>
      <c r="AS299" s="32"/>
      <c r="AT299" s="32"/>
      <c r="AZ299" s="32"/>
    </row>
    <row r="300" spans="25:52"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68"/>
      <c r="AM300" s="68"/>
      <c r="AN300" s="68"/>
      <c r="AO300" s="32"/>
      <c r="AP300" s="68"/>
      <c r="AS300" s="32"/>
      <c r="AT300" s="32"/>
      <c r="AZ300" s="32"/>
    </row>
    <row r="301" spans="25:52"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68"/>
      <c r="AM301" s="68"/>
      <c r="AN301" s="68"/>
      <c r="AO301" s="32"/>
      <c r="AP301" s="68"/>
      <c r="AS301" s="32"/>
      <c r="AT301" s="32"/>
      <c r="AZ301" s="32"/>
    </row>
    <row r="302" spans="25:52"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68"/>
      <c r="AM302" s="68"/>
      <c r="AN302" s="68"/>
      <c r="AO302" s="32"/>
      <c r="AP302" s="68"/>
      <c r="AS302" s="32"/>
      <c r="AT302" s="32"/>
      <c r="AZ302" s="32"/>
    </row>
    <row r="303" spans="25:52"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68"/>
      <c r="AM303" s="68"/>
      <c r="AN303" s="68"/>
      <c r="AO303" s="32"/>
      <c r="AP303" s="68"/>
      <c r="AS303" s="32"/>
      <c r="AT303" s="32"/>
      <c r="AZ303" s="32"/>
    </row>
    <row r="304" spans="25:52"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68"/>
      <c r="AM304" s="68"/>
      <c r="AN304" s="68"/>
      <c r="AO304" s="32"/>
      <c r="AP304" s="68"/>
      <c r="AS304" s="32"/>
      <c r="AT304" s="32"/>
      <c r="AZ304" s="32"/>
    </row>
    <row r="305" spans="25:52"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68"/>
      <c r="AM305" s="68"/>
      <c r="AN305" s="68"/>
      <c r="AO305" s="32"/>
      <c r="AP305" s="68"/>
      <c r="AS305" s="32"/>
      <c r="AT305" s="32"/>
      <c r="AZ305" s="32"/>
    </row>
    <row r="306" spans="25:52"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68"/>
      <c r="AM306" s="68"/>
      <c r="AN306" s="68"/>
      <c r="AO306" s="32"/>
      <c r="AP306" s="68"/>
      <c r="AS306" s="32"/>
      <c r="AT306" s="32"/>
      <c r="AZ306" s="32"/>
    </row>
    <row r="307" spans="25:52"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68"/>
      <c r="AM307" s="68"/>
      <c r="AN307" s="68"/>
      <c r="AO307" s="32"/>
      <c r="AP307" s="68"/>
      <c r="AS307" s="32"/>
      <c r="AT307" s="32"/>
      <c r="AZ307" s="32"/>
    </row>
    <row r="308" spans="25:52"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68"/>
      <c r="AM308" s="68"/>
      <c r="AN308" s="68"/>
      <c r="AO308" s="32"/>
      <c r="AP308" s="68"/>
      <c r="AS308" s="32"/>
      <c r="AT308" s="32"/>
      <c r="AZ308" s="32"/>
    </row>
    <row r="309" spans="25:52"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68"/>
      <c r="AM309" s="68"/>
      <c r="AN309" s="68"/>
      <c r="AO309" s="32"/>
      <c r="AP309" s="68"/>
      <c r="AS309" s="32"/>
      <c r="AT309" s="32"/>
      <c r="AZ309" s="32"/>
    </row>
    <row r="310" spans="25:52"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68"/>
      <c r="AM310" s="68"/>
      <c r="AN310" s="68"/>
      <c r="AO310" s="32"/>
      <c r="AP310" s="68"/>
      <c r="AS310" s="32"/>
      <c r="AT310" s="32"/>
      <c r="AZ310" s="32"/>
    </row>
    <row r="311" spans="25:52"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68"/>
      <c r="AM311" s="68"/>
      <c r="AN311" s="68"/>
      <c r="AO311" s="32"/>
      <c r="AP311" s="68"/>
      <c r="AS311" s="32"/>
      <c r="AT311" s="32"/>
      <c r="AZ311" s="32"/>
    </row>
    <row r="312" spans="25:52"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68"/>
      <c r="AM312" s="68"/>
      <c r="AN312" s="68"/>
      <c r="AO312" s="32"/>
      <c r="AP312" s="68"/>
      <c r="AS312" s="32"/>
      <c r="AT312" s="32"/>
      <c r="AZ312" s="32"/>
    </row>
    <row r="313" spans="25:52"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68"/>
      <c r="AM313" s="68"/>
      <c r="AN313" s="68"/>
      <c r="AO313" s="32"/>
      <c r="AP313" s="68"/>
      <c r="AS313" s="32"/>
      <c r="AT313" s="32"/>
      <c r="AZ313" s="32"/>
    </row>
    <row r="314" spans="25:52"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68"/>
      <c r="AM314" s="68"/>
      <c r="AN314" s="68"/>
      <c r="AO314" s="32"/>
      <c r="AP314" s="68"/>
      <c r="AS314" s="32"/>
      <c r="AT314" s="32"/>
      <c r="AZ314" s="32"/>
    </row>
    <row r="315" spans="25:52"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68"/>
      <c r="AM315" s="68"/>
      <c r="AN315" s="68"/>
      <c r="AO315" s="32"/>
      <c r="AP315" s="68"/>
      <c r="AS315" s="32"/>
      <c r="AT315" s="32"/>
      <c r="AZ315" s="32"/>
    </row>
    <row r="316" spans="25:52"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68"/>
      <c r="AM316" s="68"/>
      <c r="AN316" s="68"/>
      <c r="AO316" s="32"/>
      <c r="AP316" s="68"/>
      <c r="AS316" s="32"/>
      <c r="AT316" s="32"/>
      <c r="AZ316" s="32"/>
    </row>
    <row r="317" spans="25:52"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68"/>
      <c r="AM317" s="68"/>
      <c r="AN317" s="68"/>
      <c r="AO317" s="32"/>
      <c r="AP317" s="68"/>
      <c r="AS317" s="32"/>
      <c r="AT317" s="32"/>
      <c r="AZ317" s="32"/>
    </row>
    <row r="318" spans="25:52">
      <c r="AB318" s="32"/>
      <c r="AG318" s="32"/>
      <c r="AH318" s="32"/>
      <c r="AI318" s="32"/>
      <c r="AJ318" s="32"/>
      <c r="AK318" s="32"/>
      <c r="AL318" s="68"/>
      <c r="AM318" s="68"/>
      <c r="AN318" s="68"/>
      <c r="AP318" s="68"/>
      <c r="AS318" s="32"/>
      <c r="AT318" s="32"/>
      <c r="AZ318" s="32"/>
    </row>
    <row r="319" spans="25:52">
      <c r="AG319" s="32"/>
      <c r="AH319" s="32"/>
      <c r="AI319" s="32"/>
      <c r="AJ319" s="32"/>
      <c r="AK319" s="32"/>
      <c r="AL319" s="68"/>
      <c r="AM319" s="68"/>
      <c r="AN319" s="68"/>
      <c r="AP319" s="68"/>
      <c r="AS319" s="32"/>
      <c r="AT319" s="32"/>
      <c r="AZ319" s="32"/>
    </row>
    <row r="320" spans="25:52">
      <c r="AG320" s="32"/>
      <c r="AH320" s="32"/>
      <c r="AI320" s="32"/>
      <c r="AJ320" s="32"/>
      <c r="AK320" s="32"/>
      <c r="AL320" s="68"/>
      <c r="AM320" s="68"/>
      <c r="AN320" s="68"/>
      <c r="AP320" s="68"/>
      <c r="AS320" s="32"/>
      <c r="AT320" s="32"/>
      <c r="AZ320" s="32"/>
    </row>
    <row r="321" spans="33:40">
      <c r="AG321" s="32"/>
      <c r="AH321" s="32"/>
      <c r="AI321" s="32"/>
      <c r="AJ321" s="32"/>
      <c r="AK321" s="32"/>
      <c r="AL321" s="68"/>
      <c r="AM321" s="68"/>
      <c r="AN321" s="68"/>
    </row>
    <row r="322" spans="33:40">
      <c r="AG322" s="32"/>
      <c r="AH322" s="32"/>
      <c r="AI322" s="32"/>
      <c r="AJ322" s="32"/>
      <c r="AK322" s="32"/>
      <c r="AL322" s="68"/>
      <c r="AM322" s="68"/>
      <c r="AN322" s="68"/>
    </row>
    <row r="323" spans="33:40">
      <c r="AG323" s="32"/>
      <c r="AH323" s="32"/>
      <c r="AI323" s="32"/>
      <c r="AJ323" s="32"/>
      <c r="AK323" s="32"/>
      <c r="AL323" s="68"/>
      <c r="AM323" s="68"/>
      <c r="AN323" s="68"/>
    </row>
    <row r="324" spans="33:40">
      <c r="AG324" s="32"/>
      <c r="AH324" s="32"/>
      <c r="AI324" s="32"/>
      <c r="AJ324" s="32"/>
      <c r="AK324" s="32"/>
      <c r="AL324" s="68"/>
      <c r="AM324" s="68"/>
      <c r="AN324" s="68"/>
    </row>
    <row r="325" spans="33:40">
      <c r="AG325" s="32"/>
      <c r="AH325" s="32"/>
      <c r="AI325" s="32"/>
      <c r="AJ325" s="32"/>
      <c r="AK325" s="32"/>
      <c r="AL325" s="68"/>
      <c r="AM325" s="68"/>
      <c r="AN325" s="68"/>
    </row>
    <row r="326" spans="33:40">
      <c r="AG326" s="32"/>
      <c r="AH326" s="32"/>
      <c r="AI326" s="32"/>
      <c r="AJ326" s="32"/>
      <c r="AK326" s="32"/>
      <c r="AL326" s="68"/>
      <c r="AM326" s="68"/>
      <c r="AN326" s="68"/>
    </row>
    <row r="327" spans="33:40">
      <c r="AG327" s="32"/>
      <c r="AH327" s="32"/>
      <c r="AI327" s="32"/>
      <c r="AJ327" s="32"/>
      <c r="AK327" s="32"/>
      <c r="AL327" s="68"/>
      <c r="AM327" s="68"/>
      <c r="AN327" s="68"/>
    </row>
    <row r="328" spans="33:40">
      <c r="AG328" s="32"/>
      <c r="AH328" s="32"/>
      <c r="AI328" s="32"/>
      <c r="AJ328" s="32"/>
      <c r="AK328" s="32"/>
      <c r="AL328" s="68"/>
      <c r="AM328" s="68"/>
      <c r="AN328" s="68"/>
    </row>
    <row r="329" spans="33:40">
      <c r="AG329" s="32"/>
      <c r="AH329" s="32"/>
      <c r="AI329" s="32"/>
      <c r="AJ329" s="32"/>
      <c r="AK329" s="32"/>
      <c r="AL329" s="68"/>
      <c r="AM329" s="68"/>
      <c r="AN329" s="68"/>
    </row>
    <row r="330" spans="33:40">
      <c r="AG330" s="32"/>
      <c r="AH330" s="32"/>
      <c r="AI330" s="32"/>
      <c r="AJ330" s="32"/>
      <c r="AK330" s="32"/>
      <c r="AL330" s="68"/>
      <c r="AM330" s="68"/>
      <c r="AN330" s="68"/>
    </row>
    <row r="331" spans="33:40">
      <c r="AG331" s="32"/>
      <c r="AH331" s="32"/>
      <c r="AI331" s="32"/>
      <c r="AJ331" s="32"/>
      <c r="AK331" s="32"/>
      <c r="AL331" s="68"/>
      <c r="AM331" s="68"/>
      <c r="AN331" s="68"/>
    </row>
    <row r="332" spans="33:40">
      <c r="AG332" s="32"/>
      <c r="AH332" s="32"/>
      <c r="AI332" s="32"/>
      <c r="AJ332" s="32"/>
      <c r="AK332" s="32"/>
      <c r="AL332" s="68"/>
      <c r="AM332" s="68"/>
      <c r="AN332" s="68"/>
    </row>
    <row r="333" spans="33:40">
      <c r="AG333" s="32"/>
      <c r="AH333" s="32"/>
      <c r="AI333" s="32"/>
      <c r="AJ333" s="32"/>
      <c r="AK333" s="32"/>
      <c r="AL333" s="68"/>
      <c r="AM333" s="68"/>
      <c r="AN333" s="68"/>
    </row>
    <row r="334" spans="33:40">
      <c r="AG334" s="32"/>
      <c r="AH334" s="32"/>
      <c r="AI334" s="32"/>
      <c r="AJ334" s="32"/>
      <c r="AK334" s="32"/>
      <c r="AL334" s="68"/>
      <c r="AM334" s="68"/>
      <c r="AN334" s="68"/>
    </row>
    <row r="335" spans="33:40">
      <c r="AG335" s="32"/>
      <c r="AH335" s="32"/>
      <c r="AI335" s="32"/>
      <c r="AJ335" s="32"/>
      <c r="AK335" s="32"/>
      <c r="AL335" s="68"/>
      <c r="AM335" s="68"/>
      <c r="AN335" s="68"/>
    </row>
    <row r="336" spans="33:40">
      <c r="AG336" s="32"/>
      <c r="AH336" s="32"/>
      <c r="AI336" s="32"/>
      <c r="AJ336" s="32"/>
      <c r="AK336" s="32"/>
      <c r="AL336" s="68"/>
      <c r="AM336" s="68"/>
      <c r="AN336" s="68"/>
    </row>
    <row r="337" spans="33:40">
      <c r="AG337" s="32"/>
      <c r="AH337" s="32"/>
      <c r="AI337" s="32"/>
      <c r="AJ337" s="32"/>
      <c r="AK337" s="32"/>
      <c r="AL337" s="68"/>
      <c r="AM337" s="68"/>
      <c r="AN337" s="68"/>
    </row>
    <row r="338" spans="33:40">
      <c r="AG338" s="32"/>
      <c r="AH338" s="32"/>
      <c r="AI338" s="32"/>
      <c r="AJ338" s="32"/>
      <c r="AK338" s="32"/>
      <c r="AL338" s="68"/>
      <c r="AM338" s="68"/>
      <c r="AN338" s="68"/>
    </row>
    <row r="339" spans="33:40">
      <c r="AG339" s="32"/>
      <c r="AH339" s="32"/>
      <c r="AI339" s="32"/>
      <c r="AJ339" s="32"/>
      <c r="AK339" s="32"/>
      <c r="AL339" s="68"/>
      <c r="AM339" s="68"/>
      <c r="AN339" s="68"/>
    </row>
    <row r="340" spans="33:40">
      <c r="AG340" s="32"/>
      <c r="AH340" s="32"/>
      <c r="AI340" s="32"/>
      <c r="AJ340" s="32"/>
      <c r="AK340" s="32"/>
      <c r="AL340" s="68"/>
      <c r="AM340" s="68"/>
      <c r="AN340" s="68"/>
    </row>
    <row r="341" spans="33:40">
      <c r="AG341" s="32"/>
      <c r="AH341" s="32"/>
      <c r="AI341" s="32"/>
      <c r="AJ341" s="32"/>
      <c r="AK341" s="32"/>
      <c r="AL341" s="68"/>
      <c r="AM341" s="68"/>
      <c r="AN341" s="68"/>
    </row>
    <row r="342" spans="33:40">
      <c r="AG342" s="32"/>
      <c r="AH342" s="32"/>
      <c r="AI342" s="32"/>
      <c r="AJ342" s="32"/>
      <c r="AK342" s="32"/>
      <c r="AL342" s="68"/>
      <c r="AM342" s="68"/>
      <c r="AN342" s="68"/>
    </row>
    <row r="343" spans="33:40">
      <c r="AJ343" s="32"/>
      <c r="AK343" s="32"/>
      <c r="AL343" s="68"/>
      <c r="AM343" s="68"/>
      <c r="AN343" s="68"/>
    </row>
  </sheetData>
  <conditionalFormatting sqref="AR27:AS30 BC100:BD100">
    <cfRule type="cellIs" dxfId="219" priority="10" stopIfTrue="1" operator="lessThan">
      <formula>0</formula>
    </cfRule>
  </conditionalFormatting>
  <conditionalFormatting sqref="BC77:BD77">
    <cfRule type="cellIs" dxfId="218" priority="11" stopIfTrue="1" operator="greaterThan">
      <formula>0</formula>
    </cfRule>
  </conditionalFormatting>
  <conditionalFormatting sqref="BC54:BD54">
    <cfRule type="cellIs" dxfId="217" priority="12" stopIfTrue="1" operator="greaterThan">
      <formula>0</formula>
    </cfRule>
    <cfRule type="cellIs" dxfId="216" priority="13" stopIfTrue="1" operator="lessThan">
      <formula>0</formula>
    </cfRule>
  </conditionalFormatting>
  <conditionalFormatting sqref="BC77:BD77">
    <cfRule type="cellIs" dxfId="215" priority="9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Q195"/>
  <sheetViews>
    <sheetView zoomScale="87" zoomScaleNormal="87" workbookViewId="0">
      <pane xSplit="10" ySplit="9" topLeftCell="K10" activePane="bottomRight" state="frozen"/>
      <selection pane="topRight" activeCell="K1" sqref="K1"/>
      <selection pane="bottomLeft" activeCell="A11" sqref="A11"/>
      <selection pane="bottomRight" activeCell="C34" sqref="C34"/>
    </sheetView>
  </sheetViews>
  <sheetFormatPr baseColWidth="10" defaultRowHeight="15"/>
  <cols>
    <col min="1" max="1" width="2.81640625" customWidth="1"/>
    <col min="2" max="2" width="6" customWidth="1"/>
    <col min="3" max="3" width="2.81640625" customWidth="1"/>
    <col min="4" max="4" width="5.453125" customWidth="1"/>
    <col min="5" max="5" width="2.90625" customWidth="1"/>
    <col min="6" max="6" width="8.81640625" customWidth="1"/>
    <col min="7" max="7" width="7.1796875" customWidth="1"/>
    <col min="8" max="8" width="4.54296875" customWidth="1"/>
    <col min="9" max="9" width="7.90625" style="295" customWidth="1"/>
    <col min="10" max="10" width="7" style="295" customWidth="1"/>
    <col min="11" max="11" width="8.08984375" style="295" customWidth="1"/>
    <col min="12" max="12" width="6.1796875" customWidth="1"/>
    <col min="13" max="13" width="5" customWidth="1"/>
    <col min="14" max="14" width="7.1796875" customWidth="1"/>
    <col min="15" max="15" width="7.08984375" customWidth="1"/>
    <col min="16" max="16" width="5.81640625" customWidth="1"/>
    <col min="17" max="17" width="7.54296875" style="10" customWidth="1"/>
    <col min="18" max="18" width="5.81640625" customWidth="1"/>
    <col min="19" max="19" width="5.81640625" style="100" customWidth="1"/>
    <col min="20" max="20" width="5" customWidth="1"/>
    <col min="21" max="21" width="7.54296875" style="100" customWidth="1"/>
    <col min="22" max="22" width="1.453125" style="100" customWidth="1"/>
    <col min="23" max="23" width="5.81640625" style="10" customWidth="1"/>
    <col min="24" max="24" width="1.453125" style="100" customWidth="1"/>
    <col min="25" max="25" width="8" style="10" customWidth="1"/>
    <col min="26" max="26" width="6.6328125" style="10" customWidth="1"/>
    <col min="27" max="27" width="7.453125" style="10" customWidth="1"/>
    <col min="28" max="28" width="6.6328125" style="100" customWidth="1"/>
    <col min="29" max="29" width="7" customWidth="1"/>
    <col min="30" max="30" width="7.1796875" style="100" customWidth="1"/>
    <col min="31" max="31" width="8.90625" customWidth="1"/>
    <col min="32" max="32" width="8.453125" customWidth="1"/>
    <col min="33" max="33" width="6" customWidth="1"/>
    <col min="34" max="35" width="8.453125" customWidth="1"/>
    <col min="36" max="36" width="12.08984375" customWidth="1"/>
    <col min="37" max="37" width="8.90625" customWidth="1"/>
    <col min="38" max="38" width="8.6328125" customWidth="1"/>
    <col min="40" max="40" width="12.6328125" style="10" customWidth="1"/>
    <col min="41" max="45" width="20.1796875" customWidth="1"/>
  </cols>
  <sheetData>
    <row r="1" spans="1:43" ht="15.6">
      <c r="A1" s="39"/>
      <c r="B1" s="39"/>
      <c r="C1" s="39"/>
      <c r="D1" s="39"/>
      <c r="E1" s="39"/>
      <c r="F1" s="39"/>
      <c r="G1" s="39"/>
      <c r="H1" s="39"/>
      <c r="I1" s="301"/>
      <c r="J1" s="301"/>
      <c r="K1" s="301"/>
      <c r="L1" s="39"/>
      <c r="M1" s="39"/>
      <c r="N1" s="39"/>
      <c r="O1" s="39"/>
      <c r="P1" s="39"/>
      <c r="Q1" s="39"/>
      <c r="R1" s="39"/>
      <c r="S1" s="115"/>
      <c r="T1" s="39"/>
      <c r="U1" s="115"/>
      <c r="V1" s="115"/>
      <c r="W1" s="64"/>
      <c r="X1" s="115"/>
      <c r="Y1" s="39"/>
      <c r="Z1" s="64"/>
      <c r="AA1" s="64"/>
      <c r="AB1" s="115"/>
      <c r="AC1" s="39"/>
      <c r="AD1" s="115"/>
      <c r="AE1" s="39"/>
      <c r="AF1" s="5"/>
      <c r="AN1"/>
    </row>
    <row r="2" spans="1:43" ht="31.8">
      <c r="A2" s="39"/>
      <c r="B2" s="39"/>
      <c r="C2" s="140" t="s">
        <v>365</v>
      </c>
      <c r="D2" s="140"/>
      <c r="E2" s="39"/>
      <c r="F2" s="39"/>
      <c r="G2" s="140" t="s">
        <v>367</v>
      </c>
      <c r="H2" s="39"/>
      <c r="I2" s="301"/>
      <c r="J2" s="301"/>
      <c r="K2" s="301"/>
      <c r="L2" s="39"/>
      <c r="M2" s="39"/>
      <c r="N2" s="39"/>
      <c r="O2" s="140" t="s">
        <v>429</v>
      </c>
      <c r="P2" s="140"/>
      <c r="Q2" s="140"/>
      <c r="R2" s="140"/>
      <c r="S2" s="410" t="str">
        <f>+År!B2</f>
        <v>GRIS</v>
      </c>
      <c r="T2" s="399"/>
      <c r="U2" s="399"/>
      <c r="V2" s="399"/>
      <c r="W2" s="399"/>
      <c r="X2" s="399"/>
      <c r="Y2" s="399"/>
      <c r="Z2" s="64"/>
      <c r="AA2" s="39"/>
      <c r="AB2" s="64"/>
      <c r="AC2" s="39"/>
      <c r="AD2" s="39"/>
      <c r="AE2" s="178"/>
      <c r="AF2" s="5"/>
      <c r="AG2" s="5"/>
      <c r="AN2"/>
    </row>
    <row r="3" spans="1:43" ht="15.6">
      <c r="A3" s="39"/>
      <c r="B3" s="39"/>
      <c r="C3" s="39"/>
      <c r="D3" s="39"/>
      <c r="E3" s="39"/>
      <c r="F3" s="39"/>
      <c r="G3" s="39"/>
      <c r="H3" s="39"/>
      <c r="I3" s="301"/>
      <c r="J3" s="301"/>
      <c r="K3" s="301"/>
      <c r="L3" s="39"/>
      <c r="M3" s="39"/>
      <c r="N3" s="39"/>
      <c r="O3" s="39"/>
      <c r="P3" s="39"/>
      <c r="Q3" s="39"/>
      <c r="R3" s="39"/>
      <c r="S3" s="115"/>
      <c r="T3" s="39"/>
      <c r="U3" s="115"/>
      <c r="V3" s="115"/>
      <c r="W3" s="64"/>
      <c r="X3" s="115"/>
      <c r="Y3" s="39"/>
      <c r="Z3" s="64"/>
      <c r="AA3" s="64"/>
      <c r="AB3" s="115"/>
      <c r="AC3" s="39"/>
      <c r="AD3" s="115"/>
      <c r="AE3" s="39"/>
      <c r="AF3" s="5"/>
      <c r="AN3"/>
    </row>
    <row r="4" spans="1:43" s="193" customFormat="1" ht="22.2">
      <c r="A4" s="141"/>
      <c r="B4" s="141"/>
      <c r="C4" s="141"/>
      <c r="D4" s="141"/>
      <c r="E4" s="141"/>
      <c r="F4" s="141"/>
      <c r="G4" s="139" t="s">
        <v>5</v>
      </c>
      <c r="H4" s="139"/>
      <c r="I4" s="356">
        <f>+År!O2</f>
        <v>52</v>
      </c>
      <c r="J4" s="338"/>
      <c r="K4" s="338"/>
      <c r="L4" s="141"/>
      <c r="M4" s="141"/>
      <c r="N4" s="141"/>
      <c r="O4" s="141"/>
      <c r="P4" s="139" t="s">
        <v>366</v>
      </c>
      <c r="Q4" s="141"/>
      <c r="R4" s="141"/>
      <c r="S4" s="192"/>
      <c r="T4" s="141"/>
      <c r="U4" s="411">
        <f>SUM(I10:I17)</f>
        <v>1479944</v>
      </c>
      <c r="V4" s="412"/>
      <c r="W4" s="406"/>
      <c r="X4" s="399"/>
      <c r="Y4" s="399"/>
      <c r="Z4" s="268"/>
      <c r="AA4" s="141"/>
      <c r="AB4" s="141"/>
      <c r="AC4" s="141"/>
      <c r="AD4" s="141"/>
      <c r="AE4" s="141"/>
      <c r="AF4"/>
      <c r="AG4"/>
      <c r="AH4"/>
      <c r="AI4"/>
      <c r="AJ4"/>
      <c r="AK4"/>
      <c r="AL4"/>
      <c r="AM4"/>
      <c r="AN4"/>
      <c r="AO4"/>
      <c r="AP4"/>
      <c r="AQ4"/>
    </row>
    <row r="5" spans="1:43" ht="21">
      <c r="A5" s="44"/>
      <c r="B5" s="44"/>
      <c r="C5" s="39"/>
      <c r="D5" s="56"/>
      <c r="E5" s="42"/>
      <c r="F5" s="56"/>
      <c r="G5" s="42"/>
      <c r="H5" s="42"/>
      <c r="I5" s="328"/>
      <c r="J5" s="328"/>
      <c r="K5" s="328"/>
      <c r="L5" s="42"/>
      <c r="M5" s="42"/>
      <c r="N5" s="44"/>
      <c r="O5" s="39"/>
      <c r="P5" s="39"/>
      <c r="Q5" s="39"/>
      <c r="R5" s="39"/>
      <c r="S5" s="115"/>
      <c r="T5" s="42"/>
      <c r="U5" s="115"/>
      <c r="V5" s="115"/>
      <c r="W5" s="64"/>
      <c r="X5" s="115"/>
      <c r="Y5" s="39"/>
      <c r="Z5" s="64"/>
      <c r="AA5" s="64"/>
      <c r="AB5" s="115"/>
      <c r="AC5" s="39"/>
      <c r="AD5" s="115"/>
      <c r="AE5" s="39"/>
      <c r="AF5" s="5"/>
      <c r="AN5"/>
    </row>
    <row r="6" spans="1:43" ht="15.6">
      <c r="A6" s="39"/>
      <c r="B6" s="39"/>
      <c r="C6" s="39"/>
      <c r="D6" s="39"/>
      <c r="E6" s="39"/>
      <c r="F6" s="39"/>
      <c r="G6" s="42"/>
      <c r="H6" s="42"/>
      <c r="I6" s="328"/>
      <c r="J6" s="328"/>
      <c r="K6" s="328"/>
      <c r="L6" s="42"/>
      <c r="M6" s="42"/>
      <c r="N6" s="42"/>
      <c r="O6" s="42"/>
      <c r="P6" s="42"/>
      <c r="Q6" s="42"/>
      <c r="R6" s="39"/>
      <c r="S6" s="125"/>
      <c r="T6" s="42"/>
      <c r="U6" s="125" t="s">
        <v>472</v>
      </c>
      <c r="V6" s="125"/>
      <c r="W6" s="85"/>
      <c r="X6" s="125"/>
      <c r="Y6" s="115"/>
      <c r="Z6" s="64"/>
      <c r="AA6" s="74" t="s">
        <v>474</v>
      </c>
      <c r="AB6" s="74" t="s">
        <v>3</v>
      </c>
      <c r="AC6" s="42"/>
      <c r="AD6" s="113"/>
      <c r="AE6" s="39"/>
      <c r="AF6" s="5"/>
      <c r="AN6"/>
    </row>
    <row r="7" spans="1:43" ht="15.6">
      <c r="A7" s="39"/>
      <c r="B7" s="39"/>
      <c r="C7" s="39"/>
      <c r="D7" s="39"/>
      <c r="E7" s="39"/>
      <c r="F7" s="39"/>
      <c r="G7" s="34" t="s">
        <v>3</v>
      </c>
      <c r="H7" s="42"/>
      <c r="I7" s="328"/>
      <c r="J7" s="328"/>
      <c r="K7" s="302" t="s">
        <v>3</v>
      </c>
      <c r="L7" s="42"/>
      <c r="M7" s="42"/>
      <c r="N7" s="42"/>
      <c r="O7" s="42"/>
      <c r="P7" s="42"/>
      <c r="Q7" s="34" t="s">
        <v>14</v>
      </c>
      <c r="R7" s="42"/>
      <c r="S7" s="125"/>
      <c r="T7" s="42"/>
      <c r="U7" s="125" t="s">
        <v>473</v>
      </c>
      <c r="V7" s="125"/>
      <c r="W7" s="85"/>
      <c r="X7" s="125"/>
      <c r="Y7" s="34" t="s">
        <v>388</v>
      </c>
      <c r="Z7" s="147"/>
      <c r="AA7" s="85" t="s">
        <v>475</v>
      </c>
      <c r="AB7" s="44" t="s">
        <v>8</v>
      </c>
      <c r="AC7" s="42"/>
      <c r="AD7" s="98" t="s">
        <v>14</v>
      </c>
      <c r="AE7" s="42"/>
      <c r="AF7" s="5"/>
      <c r="AN7"/>
    </row>
    <row r="8" spans="1:43" ht="15.6">
      <c r="A8" s="39"/>
      <c r="B8" s="39"/>
      <c r="C8" s="39"/>
      <c r="D8" s="39"/>
      <c r="E8" s="39"/>
      <c r="F8" s="39"/>
      <c r="G8" s="34" t="s">
        <v>436</v>
      </c>
      <c r="H8" s="42"/>
      <c r="I8" s="302" t="s">
        <v>3</v>
      </c>
      <c r="J8" s="328"/>
      <c r="K8" s="302" t="s">
        <v>394</v>
      </c>
      <c r="L8" s="98" t="s">
        <v>3</v>
      </c>
      <c r="M8" s="42"/>
      <c r="N8" s="98" t="s">
        <v>1</v>
      </c>
      <c r="O8" s="34" t="s">
        <v>14</v>
      </c>
      <c r="P8" s="42"/>
      <c r="Q8" s="34" t="s">
        <v>392</v>
      </c>
      <c r="R8" s="42"/>
      <c r="S8" s="125" t="s">
        <v>357</v>
      </c>
      <c r="T8" s="42"/>
      <c r="U8" s="125" t="s">
        <v>470</v>
      </c>
      <c r="V8" s="125"/>
      <c r="W8" s="85" t="s">
        <v>357</v>
      </c>
      <c r="X8" s="125"/>
      <c r="Y8" s="34" t="s">
        <v>392</v>
      </c>
      <c r="Z8" s="74" t="s">
        <v>388</v>
      </c>
      <c r="AA8" s="74" t="s">
        <v>454</v>
      </c>
      <c r="AB8" s="74" t="s">
        <v>435</v>
      </c>
      <c r="AC8" s="34" t="s">
        <v>14</v>
      </c>
      <c r="AD8" s="98" t="s">
        <v>392</v>
      </c>
      <c r="AE8" s="39"/>
      <c r="AF8" s="4"/>
      <c r="AG8" s="4"/>
      <c r="AH8" s="4"/>
      <c r="AN8"/>
    </row>
    <row r="9" spans="1:43" ht="15.6">
      <c r="A9" s="39"/>
      <c r="B9" s="44" t="s">
        <v>58</v>
      </c>
      <c r="C9" s="44" t="s">
        <v>365</v>
      </c>
      <c r="D9" s="42"/>
      <c r="E9" s="44" t="s">
        <v>368</v>
      </c>
      <c r="F9" s="44"/>
      <c r="G9" s="34" t="s">
        <v>432</v>
      </c>
      <c r="H9" s="110" t="s">
        <v>437</v>
      </c>
      <c r="I9" s="302" t="s">
        <v>8</v>
      </c>
      <c r="J9" s="318" t="s">
        <v>437</v>
      </c>
      <c r="K9" s="302" t="s">
        <v>386</v>
      </c>
      <c r="L9" s="98" t="s">
        <v>357</v>
      </c>
      <c r="M9" s="114" t="s">
        <v>437</v>
      </c>
      <c r="N9" s="98" t="s">
        <v>357</v>
      </c>
      <c r="O9" s="34" t="s">
        <v>386</v>
      </c>
      <c r="P9" s="110" t="s">
        <v>437</v>
      </c>
      <c r="Q9" s="34" t="s">
        <v>389</v>
      </c>
      <c r="R9" s="110" t="s">
        <v>437</v>
      </c>
      <c r="S9" s="125" t="s">
        <v>469</v>
      </c>
      <c r="T9" s="114" t="s">
        <v>437</v>
      </c>
      <c r="U9" s="125" t="s">
        <v>471</v>
      </c>
      <c r="V9" s="125"/>
      <c r="W9" s="85" t="s">
        <v>416</v>
      </c>
      <c r="X9" s="125"/>
      <c r="Y9" s="34" t="s">
        <v>389</v>
      </c>
      <c r="Z9" s="74" t="s">
        <v>390</v>
      </c>
      <c r="AA9" s="74" t="s">
        <v>386</v>
      </c>
      <c r="AB9" s="74" t="s">
        <v>464</v>
      </c>
      <c r="AC9" s="34" t="s">
        <v>26</v>
      </c>
      <c r="AD9" s="98" t="s">
        <v>395</v>
      </c>
      <c r="AE9" s="39"/>
      <c r="AF9" s="51"/>
      <c r="AG9" s="1"/>
      <c r="AH9" s="5"/>
      <c r="AN9"/>
    </row>
    <row r="10" spans="1:43" ht="15.6">
      <c r="A10" s="39"/>
      <c r="B10" s="2">
        <f>+'Ark1'!C254</f>
        <v>2024</v>
      </c>
      <c r="C10" s="2">
        <f>+'Ark1'!G254</f>
        <v>1</v>
      </c>
      <c r="D10" s="2" t="s">
        <v>372</v>
      </c>
      <c r="E10" s="2">
        <v>1</v>
      </c>
      <c r="F10" s="2" t="s">
        <v>48</v>
      </c>
      <c r="G10" s="2">
        <f>+'Ark1'!Q254</f>
        <v>538</v>
      </c>
      <c r="H10" s="2">
        <f t="shared" ref="H10:H17" si="0">+G10-G19</f>
        <v>-14</v>
      </c>
      <c r="I10" s="300">
        <f>+'Ark1'!R254</f>
        <v>375299</v>
      </c>
      <c r="J10" s="308">
        <f t="shared" ref="J10:J17" si="1">+I10-I19</f>
        <v>-12944</v>
      </c>
      <c r="K10" s="308">
        <f>+'Ark1'!S254</f>
        <v>373856</v>
      </c>
      <c r="L10" s="50">
        <f>+'Ark1'!AD254</f>
        <v>58.219288584149055</v>
      </c>
      <c r="M10" s="50">
        <f>+L10-L19</f>
        <v>-1.6097198775897397</v>
      </c>
      <c r="N10" s="50">
        <f>+'Ark1'!AE254</f>
        <v>57.535138876327743</v>
      </c>
      <c r="O10" s="235">
        <f>+'Ark1'!U254</f>
        <v>60.465871886501745</v>
      </c>
      <c r="P10" s="5">
        <f t="shared" ref="P10:P17" si="2">+O10-O19</f>
        <v>3.7091885261403945E-2</v>
      </c>
      <c r="Q10" s="235">
        <f>+'Ark1'!W254</f>
        <v>82.29047290935749</v>
      </c>
      <c r="R10" s="5">
        <f t="shared" ref="R10:R17" si="3">+Q10-Q19</f>
        <v>-1.8900624616151873</v>
      </c>
      <c r="S10" s="50">
        <f>+'Ark1'!X254</f>
        <v>3.7724587595490529</v>
      </c>
      <c r="T10" s="50">
        <f t="shared" ref="T10:T17" si="4">+S10-S19</f>
        <v>0.60949123663170468</v>
      </c>
      <c r="U10" s="50">
        <f>+'Ark1'!Y254</f>
        <v>7.5449175190981057</v>
      </c>
      <c r="V10" s="125"/>
      <c r="W10" s="272">
        <f>+'Ark1'!Z254</f>
        <v>0</v>
      </c>
      <c r="X10" s="125"/>
      <c r="Y10" s="5">
        <f>+'Ark1'!AA254</f>
        <v>5.4914185167693761</v>
      </c>
      <c r="Z10" s="5">
        <f>+'Ark1'!AB254</f>
        <v>2.6608209474635394</v>
      </c>
      <c r="AA10" s="18">
        <f>+'Ark1'!AC254</f>
        <v>-146.00840090180907</v>
      </c>
      <c r="AB10" s="18">
        <f>+I10/G10</f>
        <v>697.58178438661707</v>
      </c>
      <c r="AC10" s="5">
        <f>+'Ark1'!T254</f>
        <v>4.4062147780836094</v>
      </c>
      <c r="AD10" s="50">
        <f>+'Ark1'!V254</f>
        <v>89.155441938633942</v>
      </c>
      <c r="AE10" s="39"/>
      <c r="AF10" s="51"/>
      <c r="AG10" s="1"/>
      <c r="AH10" s="5"/>
      <c r="AN10"/>
    </row>
    <row r="11" spans="1:43" ht="15.6">
      <c r="A11" s="39"/>
      <c r="B11" s="2">
        <f>+'Ark1'!C255</f>
        <v>2024</v>
      </c>
      <c r="C11" s="2">
        <f>+'Ark1'!G255</f>
        <v>1</v>
      </c>
      <c r="D11" s="2" t="s">
        <v>372</v>
      </c>
      <c r="E11" s="2">
        <v>2</v>
      </c>
      <c r="F11" s="2" t="s">
        <v>7</v>
      </c>
      <c r="G11" s="2">
        <f>+'Ark1'!Q255</f>
        <v>402</v>
      </c>
      <c r="H11" s="2">
        <f t="shared" si="0"/>
        <v>7</v>
      </c>
      <c r="I11" s="300">
        <f>+'Ark1'!R255</f>
        <v>269331</v>
      </c>
      <c r="J11" s="308">
        <f t="shared" si="1"/>
        <v>8653</v>
      </c>
      <c r="K11" s="308">
        <f>+'Ark1'!S255</f>
        <v>268282</v>
      </c>
      <c r="L11" s="50">
        <f>+'Ark1'!AD255</f>
        <v>41.780711415850966</v>
      </c>
      <c r="M11" s="50">
        <f t="shared" ref="M11:M17" si="5">+L11-L20</f>
        <v>1.6097198775897681</v>
      </c>
      <c r="N11" s="50">
        <f>+'Ark1'!AE255</f>
        <v>42.464861123672272</v>
      </c>
      <c r="O11" s="235">
        <f>+'Ark1'!U255</f>
        <v>60.371068502545839</v>
      </c>
      <c r="P11" s="5">
        <f t="shared" si="2"/>
        <v>-9.1969712246587676E-2</v>
      </c>
      <c r="Q11" s="235">
        <f>+'Ark1'!W255</f>
        <v>84.522066705928381</v>
      </c>
      <c r="R11" s="5">
        <f t="shared" si="3"/>
        <v>-1.652666307148678</v>
      </c>
      <c r="S11" s="50">
        <f>+'Ark1'!X255</f>
        <v>0.71510520511935116</v>
      </c>
      <c r="T11" s="50">
        <f t="shared" si="4"/>
        <v>7.2166407061977522E-2</v>
      </c>
      <c r="U11" s="50">
        <f>+'Ark1'!Y255</f>
        <v>1.4302104102387023</v>
      </c>
      <c r="V11" s="125"/>
      <c r="W11" s="272">
        <f>+'Ark1'!Z255</f>
        <v>0</v>
      </c>
      <c r="X11" s="125"/>
      <c r="Y11" s="5">
        <f>+'Ark1'!AA255</f>
        <v>5.9672729363137584</v>
      </c>
      <c r="Z11" s="5">
        <f>+'Ark1'!AB255</f>
        <v>2.7032071146156591</v>
      </c>
      <c r="AA11" s="18">
        <f>+'Ark1'!AC255</f>
        <v>-100.80499779504264</v>
      </c>
      <c r="AB11" s="18">
        <f t="shared" ref="AB11:AB17" si="6">+I11/G11</f>
        <v>669.97761194029852</v>
      </c>
      <c r="AC11" s="5">
        <f>+'Ark1'!T255</f>
        <v>4.6456701976378492</v>
      </c>
      <c r="AD11" s="50">
        <f>+'Ark1'!V255</f>
        <v>91.573203365037116</v>
      </c>
      <c r="AE11" s="39"/>
      <c r="AF11" s="51"/>
      <c r="AG11" s="1"/>
      <c r="AH11" s="5"/>
      <c r="AL11" s="2"/>
      <c r="AN11"/>
    </row>
    <row r="12" spans="1:43" ht="15.6">
      <c r="A12" s="39"/>
      <c r="B12" s="2">
        <f>+'Ark1'!C256</f>
        <v>2024</v>
      </c>
      <c r="C12" s="2">
        <f>+'Ark1'!G256</f>
        <v>2</v>
      </c>
      <c r="D12" s="2" t="s">
        <v>63</v>
      </c>
      <c r="E12" s="2">
        <v>1</v>
      </c>
      <c r="F12" s="2" t="s">
        <v>48</v>
      </c>
      <c r="G12" s="2">
        <f>+'Ark1'!Q256</f>
        <v>396</v>
      </c>
      <c r="H12" s="2">
        <f t="shared" si="0"/>
        <v>5</v>
      </c>
      <c r="I12" s="300">
        <f>+'Ark1'!R256</f>
        <v>301833</v>
      </c>
      <c r="J12" s="308">
        <f t="shared" si="1"/>
        <v>8480</v>
      </c>
      <c r="K12" s="308">
        <f>+'Ark1'!S256</f>
        <v>300585</v>
      </c>
      <c r="L12" s="50">
        <f>+'Ark1'!AD256</f>
        <v>64.739910429321526</v>
      </c>
      <c r="M12" s="50">
        <f t="shared" si="5"/>
        <v>1.2401539489925</v>
      </c>
      <c r="N12" s="50">
        <f>+'Ark1'!AE256</f>
        <v>65.038570327415343</v>
      </c>
      <c r="O12" s="235">
        <f>+'Ark1'!U256</f>
        <v>60.569323153184655</v>
      </c>
      <c r="P12" s="5">
        <f t="shared" si="2"/>
        <v>-5.8539187139523108E-2</v>
      </c>
      <c r="Q12" s="235">
        <f>+'Ark1'!W256</f>
        <v>82.146930585359712</v>
      </c>
      <c r="R12" s="5">
        <f t="shared" si="3"/>
        <v>-2.2740650172362393</v>
      </c>
      <c r="S12" s="50">
        <f>+'Ark1'!X256</f>
        <v>1.539261777207926</v>
      </c>
      <c r="T12" s="50">
        <f t="shared" si="4"/>
        <v>-4.0745926821008416E-2</v>
      </c>
      <c r="U12" s="50">
        <f>+'Ark1'!Y256</f>
        <v>3.078523554415852</v>
      </c>
      <c r="V12" s="125"/>
      <c r="W12" s="272">
        <f>+'Ark1'!Z256</f>
        <v>0</v>
      </c>
      <c r="X12" s="125"/>
      <c r="Y12" s="5">
        <f>+'Ark1'!AA256</f>
        <v>6.0890909829535156</v>
      </c>
      <c r="Z12" s="5">
        <f>+'Ark1'!AB256</f>
        <v>2.3986883990800054</v>
      </c>
      <c r="AA12" s="18">
        <f>+'Ark1'!AC256</f>
        <v>-147.53039221018821</v>
      </c>
      <c r="AB12" s="18">
        <f t="shared" si="6"/>
        <v>762.2045454545455</v>
      </c>
      <c r="AC12" s="5">
        <f>+'Ark1'!T256</f>
        <v>4.1208781014667055</v>
      </c>
      <c r="AD12" s="50">
        <f>+'Ark1'!V256</f>
        <v>88.999924794538899</v>
      </c>
      <c r="AE12" s="39"/>
      <c r="AF12" s="51"/>
      <c r="AG12" s="1"/>
      <c r="AH12" s="5"/>
      <c r="AL12" s="4"/>
      <c r="AM12" s="4"/>
      <c r="AN12" s="4"/>
    </row>
    <row r="13" spans="1:43" ht="15.6">
      <c r="A13" s="39"/>
      <c r="B13" s="2">
        <f>+'Ark1'!C257</f>
        <v>2024</v>
      </c>
      <c r="C13" s="2">
        <f>+'Ark1'!G257</f>
        <v>2</v>
      </c>
      <c r="D13" s="2" t="s">
        <v>63</v>
      </c>
      <c r="E13" s="2">
        <v>2</v>
      </c>
      <c r="F13" s="2" t="s">
        <v>7</v>
      </c>
      <c r="G13" s="2">
        <f>+'Ark1'!Q257</f>
        <v>266</v>
      </c>
      <c r="H13" s="2">
        <f t="shared" si="0"/>
        <v>5</v>
      </c>
      <c r="I13" s="300">
        <f>+'Ark1'!R257</f>
        <v>164391</v>
      </c>
      <c r="J13" s="308">
        <f t="shared" si="1"/>
        <v>-4231</v>
      </c>
      <c r="K13" s="308">
        <f>+'Ark1'!S257</f>
        <v>161831</v>
      </c>
      <c r="L13" s="50">
        <f>+'Ark1'!AD257</f>
        <v>35.260089570678474</v>
      </c>
      <c r="M13" s="50">
        <f t="shared" si="5"/>
        <v>-1.2401539489924929</v>
      </c>
      <c r="N13" s="50">
        <f>+'Ark1'!AE257</f>
        <v>34.96142967258465</v>
      </c>
      <c r="O13" s="235">
        <f>+'Ark1'!U257</f>
        <v>60.570255389882036</v>
      </c>
      <c r="P13" s="5">
        <f t="shared" si="2"/>
        <v>-0.37188923951116237</v>
      </c>
      <c r="Q13" s="235">
        <f>+'Ark1'!W257</f>
        <v>82.302747310464611</v>
      </c>
      <c r="R13" s="5">
        <f t="shared" si="3"/>
        <v>-1.5910365644664921</v>
      </c>
      <c r="S13" s="50">
        <f>+'Ark1'!X257</f>
        <v>0.59735630296062447</v>
      </c>
      <c r="T13" s="50">
        <f t="shared" si="4"/>
        <v>0.11521281041516762</v>
      </c>
      <c r="U13" s="50">
        <f>+'Ark1'!Y257</f>
        <v>1.1947126059212489</v>
      </c>
      <c r="V13" s="125"/>
      <c r="W13" s="272">
        <f>+'Ark1'!Z257</f>
        <v>0</v>
      </c>
      <c r="X13" s="125"/>
      <c r="Y13" s="5">
        <f>+'Ark1'!AA257</f>
        <v>0</v>
      </c>
      <c r="Z13" s="5">
        <f>+'Ark1'!AB257</f>
        <v>2.423217617310371</v>
      </c>
      <c r="AA13" s="18">
        <f>+'Ark1'!AC257</f>
        <v>0</v>
      </c>
      <c r="AB13" s="18">
        <f t="shared" si="6"/>
        <v>618.01127819548867</v>
      </c>
      <c r="AC13" s="5">
        <f>+'Ark1'!T257</f>
        <v>4.1444300478736658</v>
      </c>
      <c r="AD13" s="50">
        <f>+'Ark1'!V257</f>
        <v>89.168740314699079</v>
      </c>
      <c r="AE13" s="39"/>
      <c r="AF13" s="51"/>
      <c r="AG13" s="12"/>
      <c r="AH13" s="5"/>
      <c r="AL13" s="10"/>
      <c r="AM13" s="10"/>
    </row>
    <row r="14" spans="1:43" ht="15.6">
      <c r="A14" s="39"/>
      <c r="B14" s="2">
        <f>+'Ark1'!C258</f>
        <v>2024</v>
      </c>
      <c r="C14" s="2">
        <f>+'Ark1'!G258</f>
        <v>3</v>
      </c>
      <c r="D14" s="2" t="s">
        <v>517</v>
      </c>
      <c r="E14" s="2">
        <v>1</v>
      </c>
      <c r="F14" s="2" t="s">
        <v>48</v>
      </c>
      <c r="G14" s="2">
        <f>+'Ark1'!Q258</f>
        <v>270</v>
      </c>
      <c r="H14" s="2">
        <f t="shared" si="0"/>
        <v>-5</v>
      </c>
      <c r="I14" s="300">
        <f>+'Ark1'!R258</f>
        <v>196923</v>
      </c>
      <c r="J14" s="308">
        <f t="shared" si="1"/>
        <v>-10881</v>
      </c>
      <c r="K14" s="308">
        <f>+'Ark1'!S258</f>
        <v>196032</v>
      </c>
      <c r="L14" s="50">
        <f>+'Ark1'!AD258</f>
        <v>70.139764494689359</v>
      </c>
      <c r="M14" s="50">
        <f t="shared" si="5"/>
        <v>-3.0061902035629942</v>
      </c>
      <c r="N14" s="50">
        <f>+'Ark1'!AE258</f>
        <v>70.124909508006482</v>
      </c>
      <c r="O14" s="235">
        <f>+'Ark1'!U258</f>
        <v>60.41040748449231</v>
      </c>
      <c r="P14" s="5">
        <f t="shared" si="2"/>
        <v>-9.0633784551322094E-2</v>
      </c>
      <c r="Q14" s="235">
        <f>+'Ark1'!W258</f>
        <v>81.551612491838142</v>
      </c>
      <c r="R14" s="5">
        <f t="shared" si="3"/>
        <v>-1.7104881657802764</v>
      </c>
      <c r="S14" s="50">
        <f>+'Ark1'!X258</f>
        <v>3.7573061551977176</v>
      </c>
      <c r="T14" s="50">
        <f t="shared" si="4"/>
        <v>0.69961717904711396</v>
      </c>
      <c r="U14" s="50">
        <f>+'Ark1'!Y258</f>
        <v>7.5146123103954352</v>
      </c>
      <c r="V14" s="125"/>
      <c r="W14" s="272">
        <f>+'Ark1'!Z258</f>
        <v>0</v>
      </c>
      <c r="X14" s="125"/>
      <c r="Y14" s="5">
        <f>+'Ark1'!AA258</f>
        <v>6.874747699010614</v>
      </c>
      <c r="Z14" s="5">
        <f>+'Ark1'!AB258</f>
        <v>2.4608762101763455</v>
      </c>
      <c r="AA14" s="18">
        <f>+'Ark1'!AC258</f>
        <v>-148.73088165174502</v>
      </c>
      <c r="AB14" s="18">
        <f t="shared" si="6"/>
        <v>729.34444444444443</v>
      </c>
      <c r="AC14" s="5">
        <f>+'Ark1'!T258</f>
        <v>4.4959146468416593</v>
      </c>
      <c r="AD14" s="50">
        <f>+'Ark1'!V258</f>
        <v>88.354943111417185</v>
      </c>
      <c r="AE14" s="39"/>
      <c r="AF14" s="51"/>
      <c r="AG14" s="12"/>
      <c r="AH14" s="5"/>
      <c r="AL14" s="10"/>
      <c r="AM14" s="10"/>
    </row>
    <row r="15" spans="1:43" ht="15.6">
      <c r="A15" s="39"/>
      <c r="B15" s="2">
        <f>+'Ark1'!C259</f>
        <v>2024</v>
      </c>
      <c r="C15" s="2">
        <f>+'Ark1'!G259</f>
        <v>3</v>
      </c>
      <c r="D15" s="2" t="s">
        <v>517</v>
      </c>
      <c r="E15" s="2">
        <v>2</v>
      </c>
      <c r="F15" s="2" t="s">
        <v>7</v>
      </c>
      <c r="G15" s="2">
        <f>+'Ark1'!Q259</f>
        <v>88</v>
      </c>
      <c r="H15" s="2">
        <f t="shared" si="0"/>
        <v>7</v>
      </c>
      <c r="I15" s="300">
        <f>+'Ark1'!R259</f>
        <v>83835</v>
      </c>
      <c r="J15" s="308">
        <f t="shared" si="1"/>
        <v>7544</v>
      </c>
      <c r="K15" s="308">
        <f>+'Ark1'!S259</f>
        <v>83591</v>
      </c>
      <c r="L15" s="50">
        <f>+'Ark1'!AD259</f>
        <v>29.860235505310634</v>
      </c>
      <c r="M15" s="50">
        <f t="shared" si="5"/>
        <v>3.0061902035629764</v>
      </c>
      <c r="N15" s="50">
        <f>+'Ark1'!AE259</f>
        <v>29.875090491993511</v>
      </c>
      <c r="O15" s="235">
        <f>+'Ark1'!U259</f>
        <v>60.943570480075607</v>
      </c>
      <c r="P15" s="5">
        <f t="shared" si="2"/>
        <v>-3.8328125787941758E-2</v>
      </c>
      <c r="Q15" s="235">
        <f>+'Ark1'!W259</f>
        <v>81.402777811007596</v>
      </c>
      <c r="R15" s="5">
        <f t="shared" si="3"/>
        <v>-1.6575369557805999</v>
      </c>
      <c r="S15" s="50">
        <f>+'Ark1'!X259</f>
        <v>3.5784576847378777E-2</v>
      </c>
      <c r="T15" s="50">
        <f t="shared" si="4"/>
        <v>-2.7132412050394197E-2</v>
      </c>
      <c r="U15" s="50">
        <f>+'Ark1'!Y259</f>
        <v>7.1569153694757554E-2</v>
      </c>
      <c r="V15" s="125"/>
      <c r="W15" s="272">
        <f>+'Ark1'!Z259</f>
        <v>0</v>
      </c>
      <c r="X15" s="125"/>
      <c r="Y15" s="5">
        <f>+'Ark1'!AA259</f>
        <v>7.3047941057732082</v>
      </c>
      <c r="Z15" s="5">
        <f>+'Ark1'!AB259</f>
        <v>2.3931430309253043</v>
      </c>
      <c r="AA15" s="18">
        <f>+'Ark1'!AC259</f>
        <v>-116.06720078234864</v>
      </c>
      <c r="AB15" s="18">
        <f t="shared" si="6"/>
        <v>952.6704545454545</v>
      </c>
      <c r="AC15" s="5">
        <f>+'Ark1'!T259</f>
        <v>3.4841533965527529</v>
      </c>
      <c r="AD15" s="50">
        <f>+'Ark1'!V259</f>
        <v>88.193692102934946</v>
      </c>
      <c r="AE15" s="39"/>
      <c r="AF15" s="51"/>
      <c r="AG15" s="12"/>
      <c r="AH15" s="5"/>
      <c r="AL15" s="10"/>
      <c r="AM15" s="10"/>
    </row>
    <row r="16" spans="1:43" ht="15.6">
      <c r="A16" s="39"/>
      <c r="B16" s="2">
        <f>+'Ark1'!C260</f>
        <v>2024</v>
      </c>
      <c r="C16" s="2">
        <f>+'Ark1'!G260</f>
        <v>4</v>
      </c>
      <c r="D16" s="2" t="s">
        <v>64</v>
      </c>
      <c r="E16" s="2">
        <v>1</v>
      </c>
      <c r="F16" s="2" t="s">
        <v>48</v>
      </c>
      <c r="G16" s="2">
        <f>+'Ark1'!Q260</f>
        <v>115</v>
      </c>
      <c r="H16" s="2">
        <f t="shared" si="0"/>
        <v>-6</v>
      </c>
      <c r="I16" s="300">
        <f>+'Ark1'!R260</f>
        <v>79605</v>
      </c>
      <c r="J16" s="308">
        <f t="shared" si="1"/>
        <v>625</v>
      </c>
      <c r="K16" s="308">
        <f>+'Ark1'!S260</f>
        <v>79396</v>
      </c>
      <c r="L16" s="50">
        <f>+'Ark1'!AD260</f>
        <v>90.120228229860075</v>
      </c>
      <c r="M16" s="50">
        <f t="shared" si="5"/>
        <v>-1.0780123634290817E-2</v>
      </c>
      <c r="N16" s="50">
        <f>+'Ark1'!AE260</f>
        <v>89.994197767225614</v>
      </c>
      <c r="O16" s="235">
        <f>+'Ark1'!U260</f>
        <v>60.680701798579307</v>
      </c>
      <c r="P16" s="5">
        <f t="shared" si="2"/>
        <v>9.6468948656749376E-2</v>
      </c>
      <c r="Q16" s="235">
        <f>+'Ark1'!W260</f>
        <v>79.622977479973059</v>
      </c>
      <c r="R16" s="5">
        <f t="shared" si="3"/>
        <v>-1.7437662276440022</v>
      </c>
      <c r="S16" s="50">
        <f>+'Ark1'!X260</f>
        <v>3.011117392123611</v>
      </c>
      <c r="T16" s="50">
        <f t="shared" si="4"/>
        <v>-0.22641109610125687</v>
      </c>
      <c r="U16" s="50">
        <f>+'Ark1'!Y260</f>
        <v>6.0222347842472219</v>
      </c>
      <c r="V16" s="125"/>
      <c r="W16" s="272">
        <f>+'Ark1'!Z260</f>
        <v>0</v>
      </c>
      <c r="X16" s="125"/>
      <c r="Y16" s="5">
        <f>+'Ark1'!AA260</f>
        <v>8.3792305708248875</v>
      </c>
      <c r="Z16" s="5">
        <f>+'Ark1'!AB260</f>
        <v>2.3863361293246022</v>
      </c>
      <c r="AA16" s="18">
        <f>+'Ark1'!AC260</f>
        <v>-90.326566674937737</v>
      </c>
      <c r="AB16" s="18">
        <f t="shared" si="6"/>
        <v>692.21739130434787</v>
      </c>
      <c r="AC16" s="5">
        <f>+'Ark1'!T260</f>
        <v>3.8607248288424074</v>
      </c>
      <c r="AD16" s="50">
        <f>+'Ark1'!V260</f>
        <v>86.265414387837893</v>
      </c>
      <c r="AE16" s="39"/>
      <c r="AF16" s="51"/>
      <c r="AG16" s="12"/>
      <c r="AH16" s="5"/>
      <c r="AL16" s="10"/>
      <c r="AM16" s="10"/>
    </row>
    <row r="17" spans="1:40" ht="15.6">
      <c r="A17" s="39"/>
      <c r="B17" s="2">
        <f>+'Ark1'!C261</f>
        <v>2024</v>
      </c>
      <c r="C17" s="2">
        <f>+'Ark1'!G261</f>
        <v>4</v>
      </c>
      <c r="D17" s="2" t="s">
        <v>64</v>
      </c>
      <c r="E17" s="2">
        <v>2</v>
      </c>
      <c r="F17" s="2" t="s">
        <v>7</v>
      </c>
      <c r="G17" s="2">
        <f>+'Ark1'!Q261</f>
        <v>28</v>
      </c>
      <c r="H17" s="2">
        <f t="shared" si="0"/>
        <v>0</v>
      </c>
      <c r="I17" s="300">
        <f>+'Ark1'!R261</f>
        <v>8727</v>
      </c>
      <c r="J17" s="308">
        <f t="shared" si="1"/>
        <v>79</v>
      </c>
      <c r="K17" s="308">
        <f>+'Ark1'!S261</f>
        <v>8688</v>
      </c>
      <c r="L17" s="50">
        <f>+'Ark1'!AD261</f>
        <v>9.8797717701399232</v>
      </c>
      <c r="M17" s="50">
        <f t="shared" si="5"/>
        <v>1.0780123634239303E-2</v>
      </c>
      <c r="N17" s="50">
        <f>+'Ark1'!AE261</f>
        <v>10.005802232774345</v>
      </c>
      <c r="O17" s="235">
        <f>+'Ark1'!U261</f>
        <v>61.757481583793755</v>
      </c>
      <c r="P17" s="5">
        <f t="shared" si="2"/>
        <v>-5.5599271224842539E-2</v>
      </c>
      <c r="Q17" s="235">
        <f>+'Ark1'!W261</f>
        <v>80.902313535911745</v>
      </c>
      <c r="R17" s="5">
        <f t="shared" si="3"/>
        <v>-1.1042849770993257</v>
      </c>
      <c r="S17" s="50">
        <f>+'Ark1'!X261</f>
        <v>0</v>
      </c>
      <c r="T17" s="50">
        <f t="shared" si="4"/>
        <v>0</v>
      </c>
      <c r="U17" s="50">
        <f>+'Ark1'!Y261</f>
        <v>0</v>
      </c>
      <c r="V17" s="125"/>
      <c r="W17" s="272">
        <f>+'Ark1'!Z261</f>
        <v>0</v>
      </c>
      <c r="X17" s="125"/>
      <c r="Y17" s="5">
        <f>+'Ark1'!AA261</f>
        <v>8.8347391304935528</v>
      </c>
      <c r="Z17" s="5">
        <f>+'Ark1'!AB261</f>
        <v>2.6293869265853158</v>
      </c>
      <c r="AA17" s="18">
        <f>+'Ark1'!AC261</f>
        <v>-78.146333797954398</v>
      </c>
      <c r="AB17" s="18">
        <f t="shared" si="6"/>
        <v>311.67857142857144</v>
      </c>
      <c r="AC17" s="5">
        <f>+'Ark1'!T261</f>
        <v>2.3810014896298846</v>
      </c>
      <c r="AD17" s="50">
        <f>+'Ark1'!V261</f>
        <v>87.651477287011815</v>
      </c>
      <c r="AE17" s="39"/>
      <c r="AF17" s="51"/>
      <c r="AG17" s="5"/>
      <c r="AH17" s="5"/>
      <c r="AL17" s="10"/>
      <c r="AM17" s="10"/>
    </row>
    <row r="18" spans="1:40" ht="15.6">
      <c r="A18" s="39"/>
      <c r="B18" s="39"/>
      <c r="C18" s="39"/>
      <c r="D18" s="39"/>
      <c r="E18" s="39"/>
      <c r="F18" s="39"/>
      <c r="G18" s="39"/>
      <c r="H18" s="39"/>
      <c r="I18" s="301"/>
      <c r="J18" s="301"/>
      <c r="K18" s="301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81"/>
      <c r="AA18" s="39"/>
      <c r="AB18" s="39"/>
      <c r="AC18" s="39"/>
      <c r="AD18" s="39"/>
      <c r="AE18" s="39"/>
      <c r="AF18" s="51"/>
      <c r="AG18" s="5"/>
      <c r="AH18" s="5"/>
      <c r="AL18" s="10"/>
      <c r="AM18" s="10"/>
    </row>
    <row r="19" spans="1:40" ht="15.6">
      <c r="A19" s="39"/>
      <c r="B19" s="46">
        <f>+'Ark1'!C262</f>
        <v>2023</v>
      </c>
      <c r="C19" s="46">
        <f>+'Ark1'!G262</f>
        <v>1</v>
      </c>
      <c r="D19" s="47" t="s">
        <v>372</v>
      </c>
      <c r="E19" s="47">
        <v>1</v>
      </c>
      <c r="F19" s="47" t="s">
        <v>48</v>
      </c>
      <c r="G19" s="46">
        <f>+'Ark1'!Q262</f>
        <v>552</v>
      </c>
      <c r="H19" s="46"/>
      <c r="I19" s="323">
        <f>+'Ark1'!R262</f>
        <v>388243</v>
      </c>
      <c r="J19" s="323"/>
      <c r="K19" s="323">
        <f>+'Ark1'!S262</f>
        <v>386984</v>
      </c>
      <c r="L19" s="99">
        <f>+'Ark1'!AD262</f>
        <v>59.829008461738795</v>
      </c>
      <c r="M19" s="99"/>
      <c r="N19" s="99">
        <f>+'Ark1'!AE262</f>
        <v>59.308666902651858</v>
      </c>
      <c r="O19" s="48">
        <f>+'Ark1'!U262</f>
        <v>60.428780001240341</v>
      </c>
      <c r="P19" s="46"/>
      <c r="Q19" s="48">
        <f>+'Ark1'!W262</f>
        <v>84.180535370972677</v>
      </c>
      <c r="R19" s="46"/>
      <c r="S19" s="99">
        <f>+'Ark1'!X262</f>
        <v>3.1629675229173482</v>
      </c>
      <c r="T19" s="99"/>
      <c r="U19" s="99">
        <f>+'Ark1'!Y262</f>
        <v>6.3259350458346963</v>
      </c>
      <c r="V19" s="125"/>
      <c r="W19" s="272">
        <f>+'Ark1'!Z262</f>
        <v>0</v>
      </c>
      <c r="X19" s="125"/>
      <c r="Y19" s="48">
        <f>+'Ark1'!AA262</f>
        <v>7.4434418179753523</v>
      </c>
      <c r="Z19" s="48">
        <f>+'Ark1'!AB262</f>
        <v>2.7054410751966405</v>
      </c>
      <c r="AA19" s="65">
        <f>+'Ark1'!AC262</f>
        <v>-88.879823654712894</v>
      </c>
      <c r="AB19" s="65">
        <f>+I19/G19</f>
        <v>703.338768115942</v>
      </c>
      <c r="AC19" s="48">
        <f>+'Ark1'!T262</f>
        <v>4.4803795561027515</v>
      </c>
      <c r="AD19" s="99">
        <f>+'Ark1'!V262</f>
        <v>91.203180250244671</v>
      </c>
      <c r="AE19" s="39"/>
      <c r="AF19" s="51"/>
      <c r="AG19" s="5"/>
      <c r="AH19" s="5"/>
      <c r="AL19" s="10"/>
      <c r="AM19" s="10"/>
    </row>
    <row r="20" spans="1:40" ht="15.6">
      <c r="A20" s="39"/>
      <c r="B20" s="46">
        <f>+'Ark1'!C263</f>
        <v>2023</v>
      </c>
      <c r="C20" s="46">
        <f>+'Ark1'!G263</f>
        <v>1</v>
      </c>
      <c r="D20" s="47" t="s">
        <v>372</v>
      </c>
      <c r="E20" s="47">
        <v>2</v>
      </c>
      <c r="F20" s="47" t="s">
        <v>7</v>
      </c>
      <c r="G20" s="46">
        <f>+'Ark1'!Q263</f>
        <v>395</v>
      </c>
      <c r="H20" s="46"/>
      <c r="I20" s="323">
        <f>+'Ark1'!R263</f>
        <v>260678</v>
      </c>
      <c r="J20" s="323"/>
      <c r="K20" s="323">
        <f>+'Ark1'!S263</f>
        <v>259376</v>
      </c>
      <c r="L20" s="99">
        <f>+'Ark1'!AD263</f>
        <v>40.170991538261198</v>
      </c>
      <c r="M20" s="99"/>
      <c r="N20" s="99">
        <f>+'Ark1'!AE263</f>
        <v>40.691333097348142</v>
      </c>
      <c r="O20" s="48">
        <f>+'Ark1'!U263</f>
        <v>60.463038214792427</v>
      </c>
      <c r="P20" s="46"/>
      <c r="Q20" s="48">
        <f>+'Ark1'!W263</f>
        <v>86.174733013077059</v>
      </c>
      <c r="R20" s="46"/>
      <c r="S20" s="99">
        <f>+'Ark1'!X263</f>
        <v>0.64293879805737364</v>
      </c>
      <c r="T20" s="99"/>
      <c r="U20" s="99">
        <f>+'Ark1'!Y263</f>
        <v>1.2858775961147471</v>
      </c>
      <c r="V20" s="125"/>
      <c r="W20" s="272">
        <f>+'Ark1'!Z263</f>
        <v>0</v>
      </c>
      <c r="X20" s="125"/>
      <c r="Y20" s="48">
        <f>+'Ark1'!AA263</f>
        <v>6.0632218603855748</v>
      </c>
      <c r="Z20" s="48">
        <f>+'Ark1'!AB263</f>
        <v>2.7045160503917498</v>
      </c>
      <c r="AA20" s="65">
        <f>+'Ark1'!AC263</f>
        <v>-122.5601696189597</v>
      </c>
      <c r="AB20" s="65">
        <f t="shared" ref="AB20:AB26" si="7">+I20/G20</f>
        <v>659.94430379746836</v>
      </c>
      <c r="AC20" s="48">
        <f>+'Ark1'!T263</f>
        <v>4.4782912251896967</v>
      </c>
      <c r="AD20" s="99">
        <f>+'Ark1'!V263</f>
        <v>93.363741075925219</v>
      </c>
      <c r="AE20" s="39"/>
      <c r="AF20" s="51"/>
      <c r="AG20" s="5"/>
      <c r="AH20" s="5"/>
      <c r="AL20" s="10"/>
      <c r="AM20" s="10"/>
    </row>
    <row r="21" spans="1:40" ht="15.6">
      <c r="A21" s="39"/>
      <c r="B21" s="46">
        <f>+'Ark1'!C264</f>
        <v>2023</v>
      </c>
      <c r="C21" s="46">
        <f>+'Ark1'!G264</f>
        <v>2</v>
      </c>
      <c r="D21" s="47" t="s">
        <v>63</v>
      </c>
      <c r="E21" s="47">
        <v>1</v>
      </c>
      <c r="F21" s="47" t="s">
        <v>48</v>
      </c>
      <c r="G21" s="46">
        <f>+'Ark1'!Q264</f>
        <v>391</v>
      </c>
      <c r="H21" s="46"/>
      <c r="I21" s="323">
        <f>+'Ark1'!R264</f>
        <v>293353</v>
      </c>
      <c r="J21" s="323"/>
      <c r="K21" s="323">
        <f>+'Ark1'!S264</f>
        <v>291763</v>
      </c>
      <c r="L21" s="99">
        <f>+'Ark1'!AD264</f>
        <v>63.499756480329026</v>
      </c>
      <c r="M21" s="99"/>
      <c r="N21" s="99">
        <f>+'Ark1'!AE264</f>
        <v>63.925036691615695</v>
      </c>
      <c r="O21" s="48">
        <f>+'Ark1'!U264</f>
        <v>60.627862340324178</v>
      </c>
      <c r="P21" s="46"/>
      <c r="Q21" s="48">
        <f>+'Ark1'!W264</f>
        <v>84.420995602595951</v>
      </c>
      <c r="R21" s="46"/>
      <c r="S21" s="99">
        <f>+'Ark1'!X264</f>
        <v>1.5800077040289344</v>
      </c>
      <c r="T21" s="99"/>
      <c r="U21" s="99">
        <f>+'Ark1'!Y264</f>
        <v>3.1600154080578688</v>
      </c>
      <c r="V21" s="125"/>
      <c r="W21" s="272">
        <f>+'Ark1'!Z264</f>
        <v>0</v>
      </c>
      <c r="X21" s="125"/>
      <c r="Y21" s="48">
        <f>+'Ark1'!AA264</f>
        <v>6.625888928256475</v>
      </c>
      <c r="Z21" s="48">
        <f>+'Ark1'!AB264</f>
        <v>2.4143224490538726</v>
      </c>
      <c r="AA21" s="65">
        <f>+'Ark1'!AC264</f>
        <v>-157.9090640765302</v>
      </c>
      <c r="AB21" s="65">
        <f t="shared" si="7"/>
        <v>750.26342710997437</v>
      </c>
      <c r="AC21" s="48">
        <f>+'Ark1'!T264</f>
        <v>3.9851544044206126</v>
      </c>
      <c r="AD21" s="99">
        <f>+'Ark1'!V264</f>
        <v>91.463700544526318</v>
      </c>
      <c r="AE21" s="39"/>
      <c r="AF21" s="51"/>
      <c r="AG21" s="5"/>
      <c r="AH21" s="5"/>
      <c r="AL21" s="10"/>
      <c r="AM21" s="10"/>
    </row>
    <row r="22" spans="1:40" ht="15.6">
      <c r="A22" s="39"/>
      <c r="B22" s="46">
        <f>+'Ark1'!C265</f>
        <v>2023</v>
      </c>
      <c r="C22" s="46">
        <f>+'Ark1'!G265</f>
        <v>2</v>
      </c>
      <c r="D22" s="47" t="s">
        <v>63</v>
      </c>
      <c r="E22" s="47">
        <v>2</v>
      </c>
      <c r="F22" s="47" t="s">
        <v>7</v>
      </c>
      <c r="G22" s="46">
        <f>+'Ark1'!Q265</f>
        <v>261</v>
      </c>
      <c r="H22" s="46"/>
      <c r="I22" s="323">
        <f>+'Ark1'!R265</f>
        <v>168622</v>
      </c>
      <c r="J22" s="323"/>
      <c r="K22" s="323">
        <f>+'Ark1'!S265</f>
        <v>166052</v>
      </c>
      <c r="L22" s="99">
        <f>+'Ark1'!AD265</f>
        <v>36.500243519670967</v>
      </c>
      <c r="M22" s="99"/>
      <c r="N22" s="99">
        <f>+'Ark1'!AE265</f>
        <v>36.074963308384305</v>
      </c>
      <c r="O22" s="48">
        <f>+'Ark1'!U265</f>
        <v>60.942144629393198</v>
      </c>
      <c r="P22" s="46"/>
      <c r="Q22" s="48">
        <f>+'Ark1'!W265</f>
        <v>83.893783874931103</v>
      </c>
      <c r="R22" s="46"/>
      <c r="S22" s="99">
        <f>+'Ark1'!X265</f>
        <v>0.48214349254545685</v>
      </c>
      <c r="T22" s="99"/>
      <c r="U22" s="99">
        <f>+'Ark1'!Y265</f>
        <v>0.96428698509091371</v>
      </c>
      <c r="V22" s="125"/>
      <c r="W22" s="272">
        <f>+'Ark1'!Z265</f>
        <v>0</v>
      </c>
      <c r="X22" s="125"/>
      <c r="Y22" s="48">
        <f>+'Ark1'!AA265</f>
        <v>1.8955147422797751</v>
      </c>
      <c r="Z22" s="48">
        <f>+'Ark1'!AB265</f>
        <v>2.4337921839909225</v>
      </c>
      <c r="AA22" s="65">
        <f>+'Ark1'!AC265</f>
        <v>-776.94066843098574</v>
      </c>
      <c r="AB22" s="65">
        <f t="shared" si="7"/>
        <v>646.06130268199229</v>
      </c>
      <c r="AC22" s="48">
        <f>+'Ark1'!T265</f>
        <v>3.461879232840317</v>
      </c>
      <c r="AD22" s="99">
        <f>+'Ark1'!V265</f>
        <v>90.89250690675415</v>
      </c>
      <c r="AE22" s="39"/>
      <c r="AF22" s="51"/>
      <c r="AG22" s="5"/>
      <c r="AH22" s="5"/>
      <c r="AL22" s="10"/>
      <c r="AM22" s="10"/>
    </row>
    <row r="23" spans="1:40" ht="15.6">
      <c r="A23" s="39"/>
      <c r="B23" s="46">
        <f>+'Ark1'!C266</f>
        <v>2023</v>
      </c>
      <c r="C23" s="46">
        <f>+'Ark1'!G266</f>
        <v>3</v>
      </c>
      <c r="D23" s="47" t="s">
        <v>517</v>
      </c>
      <c r="E23" s="47">
        <v>1</v>
      </c>
      <c r="F23" s="47" t="s">
        <v>48</v>
      </c>
      <c r="G23" s="46">
        <f>+'Ark1'!Q266</f>
        <v>275</v>
      </c>
      <c r="H23" s="46"/>
      <c r="I23" s="323">
        <f>+'Ark1'!R266</f>
        <v>207804</v>
      </c>
      <c r="J23" s="323"/>
      <c r="K23" s="323">
        <f>+'Ark1'!S266</f>
        <v>206959</v>
      </c>
      <c r="L23" s="99">
        <f>+'Ark1'!AD266</f>
        <v>73.145954698252353</v>
      </c>
      <c r="M23" s="99"/>
      <c r="N23" s="99">
        <f>+'Ark1'!AE266</f>
        <v>73.192971643564064</v>
      </c>
      <c r="O23" s="48">
        <f>+'Ark1'!U266</f>
        <v>60.501041269043633</v>
      </c>
      <c r="P23" s="46"/>
      <c r="Q23" s="48">
        <f>+'Ark1'!W266</f>
        <v>83.262100657618419</v>
      </c>
      <c r="R23" s="46"/>
      <c r="S23" s="99">
        <f>+'Ark1'!X266</f>
        <v>3.0576889761506036</v>
      </c>
      <c r="T23" s="99"/>
      <c r="U23" s="99">
        <f>+'Ark1'!Y266</f>
        <v>6.1153779523012073</v>
      </c>
      <c r="V23" s="125"/>
      <c r="W23" s="272">
        <f>+'Ark1'!Z266</f>
        <v>0</v>
      </c>
      <c r="X23" s="125"/>
      <c r="Y23" s="48">
        <f>+'Ark1'!AA266</f>
        <v>7.7333508250793219</v>
      </c>
      <c r="Z23" s="48">
        <f>+'Ark1'!AB266</f>
        <v>2.4964003439622222</v>
      </c>
      <c r="AA23" s="65">
        <f>+'Ark1'!AC266</f>
        <v>-126.35069590814437</v>
      </c>
      <c r="AB23" s="65">
        <f t="shared" si="7"/>
        <v>755.65090909090907</v>
      </c>
      <c r="AC23" s="48">
        <f>+'Ark1'!T266</f>
        <v>4.333434390098363</v>
      </c>
      <c r="AD23" s="99">
        <f>+'Ark1'!V266</f>
        <v>90.208126389618727</v>
      </c>
      <c r="AE23" s="39"/>
      <c r="AF23" s="51"/>
      <c r="AG23" s="5"/>
      <c r="AH23" s="5"/>
      <c r="AL23" s="10"/>
      <c r="AM23" s="10"/>
    </row>
    <row r="24" spans="1:40" ht="16.5" customHeight="1">
      <c r="A24" s="39"/>
      <c r="B24" s="46">
        <f>+'Ark1'!C267</f>
        <v>2023</v>
      </c>
      <c r="C24" s="46">
        <f>+'Ark1'!G267</f>
        <v>3</v>
      </c>
      <c r="D24" s="47" t="s">
        <v>517</v>
      </c>
      <c r="E24" s="47">
        <v>2</v>
      </c>
      <c r="F24" s="47" t="s">
        <v>7</v>
      </c>
      <c r="G24" s="46">
        <f>+'Ark1'!Q267</f>
        <v>81</v>
      </c>
      <c r="H24" s="46"/>
      <c r="I24" s="323">
        <f>+'Ark1'!R267</f>
        <v>76291</v>
      </c>
      <c r="J24" s="323"/>
      <c r="K24" s="323">
        <f>+'Ark1'!S267</f>
        <v>75961</v>
      </c>
      <c r="L24" s="99">
        <f>+'Ark1'!AD267</f>
        <v>26.854045301747657</v>
      </c>
      <c r="M24" s="99"/>
      <c r="N24" s="99">
        <f>+'Ark1'!AE267</f>
        <v>26.807028356435943</v>
      </c>
      <c r="O24" s="48">
        <f>+'Ark1'!U267</f>
        <v>60.981898605863549</v>
      </c>
      <c r="P24" s="46"/>
      <c r="Q24" s="48">
        <f>+'Ark1'!W267</f>
        <v>83.060314766788196</v>
      </c>
      <c r="R24" s="46"/>
      <c r="S24" s="99">
        <f>+'Ark1'!X267</f>
        <v>6.2916988897772974E-2</v>
      </c>
      <c r="T24" s="99"/>
      <c r="U24" s="99">
        <f>+'Ark1'!Y267</f>
        <v>0.12583397779554595</v>
      </c>
      <c r="V24" s="125"/>
      <c r="W24" s="272">
        <f>+'Ark1'!Z267</f>
        <v>0</v>
      </c>
      <c r="X24" s="125"/>
      <c r="Y24" s="48">
        <f>+'Ark1'!AA267</f>
        <v>7.7648766781599123</v>
      </c>
      <c r="Z24" s="48">
        <f>+'Ark1'!AB267</f>
        <v>2.4980030743999859</v>
      </c>
      <c r="AA24" s="65">
        <f>+'Ark1'!AC267</f>
        <v>-120.4601842161757</v>
      </c>
      <c r="AB24" s="65">
        <f t="shared" si="7"/>
        <v>941.8641975308642</v>
      </c>
      <c r="AC24" s="48">
        <f>+'Ark1'!T267</f>
        <v>3.5086183167083926</v>
      </c>
      <c r="AD24" s="99">
        <f>+'Ark1'!V267</f>
        <v>89.989506789586386</v>
      </c>
      <c r="AE24" s="39"/>
      <c r="AF24" s="51"/>
      <c r="AG24" s="5"/>
      <c r="AH24" s="5"/>
      <c r="AL24" s="10"/>
      <c r="AM24" s="10"/>
    </row>
    <row r="25" spans="1:40" ht="16.5" customHeight="1">
      <c r="A25" s="39"/>
      <c r="B25" s="46">
        <f>+'Ark1'!C268</f>
        <v>2023</v>
      </c>
      <c r="C25" s="46">
        <f>+'Ark1'!G268</f>
        <v>4</v>
      </c>
      <c r="D25" s="47" t="s">
        <v>64</v>
      </c>
      <c r="E25" s="47">
        <v>1</v>
      </c>
      <c r="F25" s="47" t="s">
        <v>48</v>
      </c>
      <c r="G25" s="46">
        <f>+'Ark1'!Q268</f>
        <v>121</v>
      </c>
      <c r="H25" s="46"/>
      <c r="I25" s="323">
        <f>+'Ark1'!R268</f>
        <v>78980</v>
      </c>
      <c r="J25" s="323"/>
      <c r="K25" s="323">
        <f>+'Ark1'!S268</f>
        <v>78746</v>
      </c>
      <c r="L25" s="99">
        <f>+'Ark1'!AD268</f>
        <v>90.131008353494366</v>
      </c>
      <c r="M25" s="99"/>
      <c r="N25" s="99">
        <f>+'Ark1'!AE268</f>
        <v>90.085227672044837</v>
      </c>
      <c r="O25" s="48">
        <f>+'Ark1'!U268</f>
        <v>60.584232849922557</v>
      </c>
      <c r="P25" s="46"/>
      <c r="Q25" s="48">
        <f>+'Ark1'!W268</f>
        <v>81.366743707617061</v>
      </c>
      <c r="R25" s="46"/>
      <c r="S25" s="99">
        <f>+'Ark1'!X268</f>
        <v>3.2375284882248678</v>
      </c>
      <c r="T25" s="99"/>
      <c r="U25" s="99">
        <f>+'Ark1'!Y268</f>
        <v>6.4750569764497357</v>
      </c>
      <c r="V25" s="125"/>
      <c r="W25" s="272">
        <f>+'Ark1'!Z268</f>
        <v>0</v>
      </c>
      <c r="X25" s="125"/>
      <c r="Y25" s="48">
        <f>+'Ark1'!AA268</f>
        <v>9.2184910108480889</v>
      </c>
      <c r="Z25" s="48">
        <f>+'Ark1'!AB268</f>
        <v>2.4621993864299898</v>
      </c>
      <c r="AA25" s="65">
        <f>+'Ark1'!AC268</f>
        <v>-84.775259274170978</v>
      </c>
      <c r="AB25" s="65">
        <f t="shared" si="7"/>
        <v>652.72727272727275</v>
      </c>
      <c r="AC25" s="48">
        <f>+'Ark1'!T268</f>
        <v>4.1053178019751826</v>
      </c>
      <c r="AD25" s="99">
        <f>+'Ark1'!V268</f>
        <v>88.154651904244517</v>
      </c>
      <c r="AE25" s="39"/>
      <c r="AF25" s="51"/>
      <c r="AG25" s="5"/>
      <c r="AH25" s="5"/>
      <c r="AL25" s="10"/>
      <c r="AM25" s="10"/>
    </row>
    <row r="26" spans="1:40" ht="15.6">
      <c r="A26" s="39"/>
      <c r="B26" s="46">
        <f>+'Ark1'!C269</f>
        <v>2023</v>
      </c>
      <c r="C26" s="46">
        <f>+'Ark1'!G269</f>
        <v>4</v>
      </c>
      <c r="D26" s="47" t="s">
        <v>64</v>
      </c>
      <c r="E26" s="47">
        <v>2</v>
      </c>
      <c r="F26" s="47" t="s">
        <v>7</v>
      </c>
      <c r="G26" s="46">
        <f>+'Ark1'!Q269</f>
        <v>28</v>
      </c>
      <c r="H26" s="46"/>
      <c r="I26" s="323">
        <f>+'Ark1'!R269</f>
        <v>8648</v>
      </c>
      <c r="J26" s="323"/>
      <c r="K26" s="323">
        <f>+'Ark1'!S269</f>
        <v>8608</v>
      </c>
      <c r="L26" s="99">
        <f>+'Ark1'!AD269</f>
        <v>9.8689916465056839</v>
      </c>
      <c r="M26" s="99"/>
      <c r="N26" s="99">
        <f>+'Ark1'!AE269</f>
        <v>9.9147723279551716</v>
      </c>
      <c r="O26" s="48">
        <f>+'Ark1'!U269</f>
        <v>61.813080855018598</v>
      </c>
      <c r="P26" s="46"/>
      <c r="Q26" s="48">
        <f>+'Ark1'!W269</f>
        <v>82.00659851301107</v>
      </c>
      <c r="R26" s="46"/>
      <c r="S26" s="99">
        <f>+'Ark1'!X269</f>
        <v>0</v>
      </c>
      <c r="T26" s="99"/>
      <c r="U26" s="99">
        <f>+'Ark1'!Y269</f>
        <v>0</v>
      </c>
      <c r="V26" s="125"/>
      <c r="W26" s="272">
        <f>+'Ark1'!Z269</f>
        <v>0</v>
      </c>
      <c r="X26" s="125"/>
      <c r="Y26" s="48">
        <f>+'Ark1'!AA269</f>
        <v>8.2481884853874021</v>
      </c>
      <c r="Z26" s="48">
        <f>+'Ark1'!AB269</f>
        <v>2.5475552985241401</v>
      </c>
      <c r="AA26" s="65">
        <f>+'Ark1'!AC269</f>
        <v>-119.37246405708038</v>
      </c>
      <c r="AB26" s="65">
        <f t="shared" si="7"/>
        <v>308.85714285714283</v>
      </c>
      <c r="AC26" s="48">
        <f>+'Ark1'!T269</f>
        <v>2.3234273820536546</v>
      </c>
      <c r="AD26" s="99">
        <f>+'Ark1'!V269</f>
        <v>88.847885712904983</v>
      </c>
      <c r="AE26" s="39"/>
      <c r="AF26" s="50"/>
      <c r="AG26" s="5"/>
      <c r="AH26" s="5"/>
      <c r="AL26" s="10"/>
      <c r="AM26" s="10"/>
    </row>
    <row r="27" spans="1:40" ht="15.6">
      <c r="A27" s="39"/>
      <c r="B27" s="39"/>
      <c r="C27" s="39"/>
      <c r="D27" s="39"/>
      <c r="E27" s="39"/>
      <c r="F27" s="39"/>
      <c r="G27" s="39"/>
      <c r="H27" s="39"/>
      <c r="I27" s="301"/>
      <c r="J27" s="301"/>
      <c r="K27" s="301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81"/>
      <c r="AA27" s="39"/>
      <c r="AB27" s="39"/>
      <c r="AC27" s="39"/>
      <c r="AD27" s="39"/>
      <c r="AE27" s="39"/>
      <c r="AF27" s="50"/>
      <c r="AG27" s="5"/>
      <c r="AH27" s="5"/>
      <c r="AL27" s="10"/>
      <c r="AM27" s="10"/>
    </row>
    <row r="28" spans="1:40" ht="17.25" customHeight="1">
      <c r="A28" s="39"/>
      <c r="B28">
        <f>+'Ark1'!C270</f>
        <v>2022</v>
      </c>
      <c r="C28">
        <f>+'Ark1'!G270</f>
        <v>1</v>
      </c>
      <c r="D28" s="3" t="s">
        <v>372</v>
      </c>
      <c r="E28" s="3">
        <v>1</v>
      </c>
      <c r="F28" s="3" t="s">
        <v>48</v>
      </c>
      <c r="G28">
        <f>+'Ark1'!Q270</f>
        <v>616</v>
      </c>
      <c r="I28" s="295">
        <f>+'Ark1'!R270</f>
        <v>387337</v>
      </c>
      <c r="K28" s="295">
        <f>+'Ark1'!S270</f>
        <v>385999</v>
      </c>
      <c r="L28" s="100">
        <f>+'Ark1'!AD270</f>
        <v>60.29558045881285</v>
      </c>
      <c r="M28" s="100"/>
      <c r="N28" s="100">
        <f>+'Ark1'!AE270</f>
        <v>60.125072791403134</v>
      </c>
      <c r="O28" s="1">
        <f>+'Ark1'!U270</f>
        <v>60.303381614978306</v>
      </c>
      <c r="Q28" s="1">
        <f>+'Ark1'!W270</f>
        <v>86.294493042727694</v>
      </c>
      <c r="S28" s="100">
        <f>+'Ark1'!X270</f>
        <v>2.9986807353803009</v>
      </c>
      <c r="T28" s="100"/>
      <c r="U28" s="100">
        <f>+'Ark1'!Y270</f>
        <v>5.9973614707606018</v>
      </c>
      <c r="V28" s="125"/>
      <c r="W28" s="272">
        <f>+'Ark1'!Z270</f>
        <v>0</v>
      </c>
      <c r="X28" s="125"/>
      <c r="Y28" s="1">
        <f>+'Ark1'!AA270</f>
        <v>7.7158414698157891</v>
      </c>
      <c r="Z28" s="1">
        <f>+'Ark1'!AB270</f>
        <v>2.603427530439582</v>
      </c>
      <c r="AA28" s="10">
        <f>+'Ark1'!AC270</f>
        <v>-98.652877576737183</v>
      </c>
      <c r="AB28" s="10">
        <f>+I28/G28</f>
        <v>628.79383116883116</v>
      </c>
      <c r="AC28" s="1">
        <f>+'Ark1'!T270</f>
        <v>4.6797517407322315</v>
      </c>
      <c r="AD28" s="100">
        <f>+'Ark1'!V270</f>
        <v>93.493491920619121</v>
      </c>
      <c r="AE28" s="39"/>
      <c r="AL28" s="10"/>
      <c r="AM28" s="10"/>
    </row>
    <row r="29" spans="1:40" ht="15.6">
      <c r="A29" s="39"/>
      <c r="B29">
        <f>+'Ark1'!C271</f>
        <v>2022</v>
      </c>
      <c r="C29">
        <f>+'Ark1'!G271</f>
        <v>1</v>
      </c>
      <c r="D29" s="3" t="s">
        <v>372</v>
      </c>
      <c r="E29" s="3">
        <v>2</v>
      </c>
      <c r="F29" s="3" t="s">
        <v>7</v>
      </c>
      <c r="G29">
        <f>+'Ark1'!Q271</f>
        <v>412</v>
      </c>
      <c r="I29" s="295">
        <f>+'Ark1'!R271</f>
        <v>255060</v>
      </c>
      <c r="K29" s="295">
        <f>+'Ark1'!S271</f>
        <v>254252</v>
      </c>
      <c r="L29" s="100">
        <f>+'Ark1'!AD271</f>
        <v>39.704419541187136</v>
      </c>
      <c r="M29" s="100"/>
      <c r="N29" s="100">
        <f>+'Ark1'!AE271</f>
        <v>39.874927208596873</v>
      </c>
      <c r="O29" s="1">
        <f>+'Ark1'!U271</f>
        <v>60.627338231361009</v>
      </c>
      <c r="Q29" s="1">
        <f>+'Ark1'!W271</f>
        <v>86.878411733240725</v>
      </c>
      <c r="S29" s="100">
        <f>+'Ark1'!X271</f>
        <v>0.85313259625186244</v>
      </c>
      <c r="T29" s="100"/>
      <c r="U29" s="100">
        <f>+'Ark1'!Y271</f>
        <v>1.7062651925037249</v>
      </c>
      <c r="V29" s="125"/>
      <c r="W29" s="18">
        <f>+'Ark1'!Z271</f>
        <v>0</v>
      </c>
      <c r="X29" s="125"/>
      <c r="Y29" s="1">
        <f>+'Ark1'!AA271</f>
        <v>6.5465770452101548</v>
      </c>
      <c r="Z29" s="1">
        <f>+'Ark1'!AB271</f>
        <v>2.7101888000755072</v>
      </c>
      <c r="AA29" s="10">
        <f>+'Ark1'!AC271</f>
        <v>-108.50702279624127</v>
      </c>
      <c r="AB29" s="10">
        <f t="shared" ref="AB29:AB35" si="8">+I29/G29</f>
        <v>619.07766990291259</v>
      </c>
      <c r="AC29" s="1">
        <f>+'Ark1'!T271</f>
        <v>4.1831725868423124</v>
      </c>
      <c r="AD29" s="100">
        <f>+'Ark1'!V271</f>
        <v>94.12612322128038</v>
      </c>
      <c r="AE29" s="39"/>
      <c r="AF29" s="50"/>
      <c r="AH29" s="5"/>
      <c r="AL29" s="10"/>
      <c r="AM29" s="10"/>
    </row>
    <row r="30" spans="1:40" ht="15.6">
      <c r="A30" s="39"/>
      <c r="B30">
        <f>+'Ark1'!C272</f>
        <v>2022</v>
      </c>
      <c r="C30">
        <f>+'Ark1'!G272</f>
        <v>2</v>
      </c>
      <c r="D30" s="3" t="s">
        <v>63</v>
      </c>
      <c r="E30" s="3">
        <v>1</v>
      </c>
      <c r="F30" s="3" t="s">
        <v>48</v>
      </c>
      <c r="G30">
        <f>+'Ark1'!Q272</f>
        <v>409</v>
      </c>
      <c r="I30" s="295">
        <f>+'Ark1'!R272</f>
        <v>291739</v>
      </c>
      <c r="K30" s="295">
        <f>+'Ark1'!S272</f>
        <v>290181</v>
      </c>
      <c r="L30" s="100">
        <f>+'Ark1'!AD272</f>
        <v>62.657508768086515</v>
      </c>
      <c r="M30" s="100"/>
      <c r="N30" s="100">
        <f>+'Ark1'!AE272</f>
        <v>62.914040291355697</v>
      </c>
      <c r="O30" s="1">
        <f>+'Ark1'!U272</f>
        <v>60.670147252921488</v>
      </c>
      <c r="Q30" s="1">
        <f>+'Ark1'!W272</f>
        <v>85.219415089204006</v>
      </c>
      <c r="S30" s="100">
        <f>+'Ark1'!X272</f>
        <v>1.6908949437682317</v>
      </c>
      <c r="T30" s="100"/>
      <c r="U30" s="100">
        <f>+'Ark1'!Y272</f>
        <v>3.3817898875364634</v>
      </c>
      <c r="V30" s="125"/>
      <c r="W30" s="18">
        <f>+'Ark1'!Z272</f>
        <v>0</v>
      </c>
      <c r="X30" s="125"/>
      <c r="Y30" s="1">
        <f>+'Ark1'!AA272</f>
        <v>6.2117910387165232</v>
      </c>
      <c r="Z30" s="1">
        <f>+'Ark1'!AB272</f>
        <v>2.4035095555692503</v>
      </c>
      <c r="AA30" s="10">
        <f>+'Ark1'!AC272</f>
        <v>-171.13644990133119</v>
      </c>
      <c r="AB30" s="10">
        <f t="shared" si="8"/>
        <v>713.29828850855745</v>
      </c>
      <c r="AC30" s="1">
        <f>+'Ark1'!T272</f>
        <v>3.8935863905751376</v>
      </c>
      <c r="AD30" s="100">
        <f>+'Ark1'!V272</f>
        <v>92.328727073895394</v>
      </c>
      <c r="AE30" s="39"/>
      <c r="AF30" s="50"/>
      <c r="AL30" s="10"/>
      <c r="AM30" s="10"/>
    </row>
    <row r="31" spans="1:40" ht="15.6">
      <c r="A31" s="39"/>
      <c r="B31">
        <f>+'Ark1'!C273</f>
        <v>2022</v>
      </c>
      <c r="C31">
        <f>+'Ark1'!G273</f>
        <v>2</v>
      </c>
      <c r="D31" s="3" t="s">
        <v>63</v>
      </c>
      <c r="E31" s="3">
        <v>2</v>
      </c>
      <c r="F31" s="3" t="s">
        <v>7</v>
      </c>
      <c r="G31">
        <f>+'Ark1'!Q273</f>
        <v>269</v>
      </c>
      <c r="I31" s="295">
        <f>+'Ark1'!R273</f>
        <v>173870</v>
      </c>
      <c r="K31" s="295">
        <f>+'Ark1'!S273</f>
        <v>171909</v>
      </c>
      <c r="L31" s="100">
        <f>+'Ark1'!AD273</f>
        <v>37.342491231913471</v>
      </c>
      <c r="M31" s="100"/>
      <c r="N31" s="100">
        <f>+'Ark1'!AE273</f>
        <v>37.085959708644303</v>
      </c>
      <c r="O31" s="1">
        <f>+'Ark1'!U273</f>
        <v>60.974986766254233</v>
      </c>
      <c r="Q31" s="1">
        <f>+'Ark1'!W273</f>
        <v>84.919799137916542</v>
      </c>
      <c r="S31" s="100">
        <f>+'Ark1'!X273</f>
        <v>0.62863058607005207</v>
      </c>
      <c r="T31" s="100"/>
      <c r="U31" s="100">
        <f>+'Ark1'!Y273</f>
        <v>1.2572611721401044</v>
      </c>
      <c r="V31" s="125"/>
      <c r="W31" s="18">
        <f>+'Ark1'!Z273</f>
        <v>0</v>
      </c>
      <c r="X31" s="125"/>
      <c r="Y31" s="1">
        <f>+'Ark1'!AA273</f>
        <v>3.445186185984269</v>
      </c>
      <c r="Z31" s="1">
        <f>+'Ark1'!AB273</f>
        <v>2.4229818857910246</v>
      </c>
      <c r="AA31" s="10">
        <f>+'Ark1'!AC273</f>
        <v>-394.40404174607039</v>
      </c>
      <c r="AB31" s="10">
        <f t="shared" si="8"/>
        <v>646.35687732342012</v>
      </c>
      <c r="AC31" s="1">
        <f>+'Ark1'!T273</f>
        <v>3.4041870362914803</v>
      </c>
      <c r="AD31" s="100">
        <f>+'Ark1'!V273</f>
        <v>92.00411607575117</v>
      </c>
      <c r="AE31" s="39"/>
      <c r="AF31" s="12"/>
      <c r="AL31" s="10"/>
      <c r="AM31" s="10"/>
    </row>
    <row r="32" spans="1:40" ht="15.6">
      <c r="A32" s="39"/>
      <c r="B32">
        <f>+'Ark1'!C274</f>
        <v>2022</v>
      </c>
      <c r="C32">
        <f>+'Ark1'!G274</f>
        <v>3</v>
      </c>
      <c r="D32" s="3" t="s">
        <v>517</v>
      </c>
      <c r="E32" s="3">
        <v>1</v>
      </c>
      <c r="F32" s="3" t="s">
        <v>48</v>
      </c>
      <c r="G32">
        <f>+'Ark1'!Q274</f>
        <v>289</v>
      </c>
      <c r="I32" s="295">
        <f>+'Ark1'!R274</f>
        <v>206718</v>
      </c>
      <c r="K32" s="295">
        <f>+'Ark1'!S274</f>
        <v>205724</v>
      </c>
      <c r="L32" s="100">
        <f>+'Ark1'!AD274</f>
        <v>72.947536691145018</v>
      </c>
      <c r="M32" s="100"/>
      <c r="N32" s="100">
        <f>+'Ark1'!AE274</f>
        <v>72.872756931354431</v>
      </c>
      <c r="O32" s="1">
        <f>+'Ark1'!U274</f>
        <v>60.782514436818254</v>
      </c>
      <c r="Q32" s="1">
        <f>+'Ark1'!W274</f>
        <v>83.812442641596988</v>
      </c>
      <c r="S32" s="100">
        <f>+'Ark1'!X274</f>
        <v>3.0490813572112745</v>
      </c>
      <c r="T32" s="100"/>
      <c r="U32" s="100">
        <f>+'Ark1'!Y274</f>
        <v>6.098162714422549</v>
      </c>
      <c r="V32" s="125"/>
      <c r="W32" s="18">
        <f>+'Ark1'!Z274</f>
        <v>0</v>
      </c>
      <c r="X32" s="125"/>
      <c r="Y32" s="1">
        <f>+'Ark1'!AA274</f>
        <v>7.7420445115445791</v>
      </c>
      <c r="Z32" s="1">
        <f>+'Ark1'!AB274</f>
        <v>2.4846178222179316</v>
      </c>
      <c r="AA32" s="10">
        <f>+'Ark1'!AC274</f>
        <v>-139.62085850466215</v>
      </c>
      <c r="AB32" s="10">
        <f t="shared" si="8"/>
        <v>715.28719723183394</v>
      </c>
      <c r="AC32" s="1">
        <f>+'Ark1'!T274</f>
        <v>3.826188333865459</v>
      </c>
      <c r="AD32" s="100">
        <f>+'Ark1'!V274</f>
        <v>90.804379893389367</v>
      </c>
      <c r="AE32" s="39"/>
      <c r="AF32" s="5"/>
      <c r="AN32"/>
    </row>
    <row r="33" spans="1:40" ht="15.6">
      <c r="A33" s="39"/>
      <c r="B33">
        <f>+'Ark1'!C275</f>
        <v>2022</v>
      </c>
      <c r="C33">
        <f>+'Ark1'!G275</f>
        <v>3</v>
      </c>
      <c r="D33" s="3" t="s">
        <v>517</v>
      </c>
      <c r="E33" s="3">
        <v>2</v>
      </c>
      <c r="F33" s="3" t="s">
        <v>7</v>
      </c>
      <c r="G33">
        <f>+'Ark1'!Q275</f>
        <v>83</v>
      </c>
      <c r="I33" s="295">
        <f>+'Ark1'!R275</f>
        <v>76661</v>
      </c>
      <c r="K33" s="295">
        <f>+'Ark1'!S275</f>
        <v>76363</v>
      </c>
      <c r="L33" s="100">
        <f>+'Ark1'!AD275</f>
        <v>27.052463308854922</v>
      </c>
      <c r="M33" s="100"/>
      <c r="N33" s="100">
        <f>+'Ark1'!AE275</f>
        <v>27.12724306864558</v>
      </c>
      <c r="O33" s="1">
        <f>+'Ark1'!U275</f>
        <v>61.430208346974311</v>
      </c>
      <c r="Q33" s="1">
        <f>+'Ark1'!W275</f>
        <v>84.065716380970002</v>
      </c>
      <c r="S33" s="100">
        <f>+'Ark1'!X275</f>
        <v>4.4351104212050449E-2</v>
      </c>
      <c r="T33" s="100"/>
      <c r="U33" s="100">
        <f>+'Ark1'!Y275</f>
        <v>8.8702208424100898E-2</v>
      </c>
      <c r="V33" s="125"/>
      <c r="W33" s="18">
        <f>+'Ark1'!Z275</f>
        <v>0</v>
      </c>
      <c r="X33" s="125"/>
      <c r="Y33" s="1">
        <f>+'Ark1'!AA275</f>
        <v>6.3928165728838193</v>
      </c>
      <c r="Z33" s="1">
        <f>+'Ark1'!AB275</f>
        <v>2.4752319844745512</v>
      </c>
      <c r="AA33" s="10">
        <f>+'Ark1'!AC275</f>
        <v>-166.58801590079781</v>
      </c>
      <c r="AB33" s="10">
        <f t="shared" si="8"/>
        <v>923.62650602409633</v>
      </c>
      <c r="AC33" s="1">
        <f>+'Ark1'!T275</f>
        <v>2.7906497436767066</v>
      </c>
      <c r="AD33" s="100">
        <f>+'Ark1'!V275</f>
        <v>91.078782644604217</v>
      </c>
      <c r="AE33" s="39"/>
      <c r="AF33" s="4"/>
      <c r="AG33" s="4"/>
      <c r="AH33" s="4"/>
      <c r="AN33"/>
    </row>
    <row r="34" spans="1:40" ht="15.6">
      <c r="A34" s="39"/>
      <c r="B34">
        <f>+'Ark1'!C276</f>
        <v>2022</v>
      </c>
      <c r="C34">
        <f>+'Ark1'!G276</f>
        <v>4</v>
      </c>
      <c r="D34" s="3" t="s">
        <v>64</v>
      </c>
      <c r="E34" s="3">
        <v>1</v>
      </c>
      <c r="F34" s="3" t="s">
        <v>48</v>
      </c>
      <c r="G34">
        <f>+'Ark1'!Q276</f>
        <v>119</v>
      </c>
      <c r="I34" s="295">
        <f>+'Ark1'!R276</f>
        <v>74855</v>
      </c>
      <c r="K34" s="295">
        <f>+'Ark1'!S276</f>
        <v>74672</v>
      </c>
      <c r="L34" s="100">
        <f>+'Ark1'!AD276</f>
        <v>89.327907587293254</v>
      </c>
      <c r="M34" s="100"/>
      <c r="N34" s="100">
        <f>+'Ark1'!AE276</f>
        <v>89.361066852210556</v>
      </c>
      <c r="O34" s="1">
        <f>+'Ark1'!U276</f>
        <v>60.713815084636813</v>
      </c>
      <c r="Q34" s="1">
        <f>+'Ark1'!W276</f>
        <v>82.779611099207102</v>
      </c>
      <c r="S34" s="100">
        <f>+'Ark1'!X276</f>
        <v>3.5749114955580779</v>
      </c>
      <c r="T34" s="100"/>
      <c r="U34" s="100">
        <f>+'Ark1'!Y276</f>
        <v>7.1498229911161557</v>
      </c>
      <c r="V34" s="125"/>
      <c r="W34" s="18">
        <f>+'Ark1'!Z276</f>
        <v>0</v>
      </c>
      <c r="X34" s="125"/>
      <c r="Y34" s="1">
        <f>+'Ark1'!AA276</f>
        <v>9.5322407100342801</v>
      </c>
      <c r="Z34" s="1">
        <f>+'Ark1'!AB276</f>
        <v>2.4096159529241676</v>
      </c>
      <c r="AA34" s="10">
        <f>+'Ark1'!AC276</f>
        <v>-72.020836027344814</v>
      </c>
      <c r="AB34" s="10">
        <f t="shared" si="8"/>
        <v>629.03361344537814</v>
      </c>
      <c r="AC34" s="1">
        <f>+'Ark1'!T276</f>
        <v>3.838848440317947</v>
      </c>
      <c r="AD34" s="100">
        <f>+'Ark1'!V276</f>
        <v>89.68538580629334</v>
      </c>
      <c r="AE34" s="39"/>
      <c r="AF34" s="15"/>
      <c r="AG34" s="1"/>
      <c r="AH34" s="18"/>
      <c r="AN34"/>
    </row>
    <row r="35" spans="1:40" ht="15.6">
      <c r="A35" s="39"/>
      <c r="B35">
        <f>+'Ark1'!C277</f>
        <v>2022</v>
      </c>
      <c r="C35">
        <f>+'Ark1'!G277</f>
        <v>4</v>
      </c>
      <c r="D35" s="3" t="s">
        <v>64</v>
      </c>
      <c r="E35" s="3">
        <v>2</v>
      </c>
      <c r="F35" s="3" t="s">
        <v>7</v>
      </c>
      <c r="G35">
        <f>+'Ark1'!Q277</f>
        <v>19</v>
      </c>
      <c r="I35" s="295">
        <f>+'Ark1'!R277</f>
        <v>8943</v>
      </c>
      <c r="K35" s="295">
        <f>+'Ark1'!S277</f>
        <v>8900</v>
      </c>
      <c r="L35" s="100">
        <f>+'Ark1'!AD277</f>
        <v>10.672092412706748</v>
      </c>
      <c r="M35" s="100"/>
      <c r="N35" s="100">
        <f>+'Ark1'!AE277</f>
        <v>10.638933147789423</v>
      </c>
      <c r="O35" s="1">
        <f>+'Ark1'!U277</f>
        <v>61.516179775280897</v>
      </c>
      <c r="Q35" s="1">
        <f>+'Ark1'!W277</f>
        <v>82.811000000000149</v>
      </c>
      <c r="S35" s="100">
        <f>+'Ark1'!X277</f>
        <v>0</v>
      </c>
      <c r="T35" s="100"/>
      <c r="U35" s="100">
        <f>+'Ark1'!Y277</f>
        <v>0</v>
      </c>
      <c r="V35" s="125"/>
      <c r="W35" s="18">
        <f>+'Ark1'!Z277</f>
        <v>0</v>
      </c>
      <c r="X35" s="125"/>
      <c r="Y35" s="1">
        <f>+'Ark1'!AA277</f>
        <v>7.33394135877084</v>
      </c>
      <c r="Z35" s="1">
        <f>+'Ark1'!AB277</f>
        <v>2.4711974560034156</v>
      </c>
      <c r="AA35" s="10">
        <f>+'Ark1'!AC277</f>
        <v>-121.38394254588344</v>
      </c>
      <c r="AB35" s="10">
        <f t="shared" si="8"/>
        <v>470.68421052631578</v>
      </c>
      <c r="AC35" s="1">
        <f>+'Ark1'!T277</f>
        <v>2.5612210667561222</v>
      </c>
      <c r="AD35" s="100">
        <f>+'Ark1'!V277</f>
        <v>89.719393282773737</v>
      </c>
      <c r="AE35" s="39"/>
      <c r="AF35" s="15"/>
      <c r="AG35" s="1"/>
      <c r="AH35" s="18"/>
      <c r="AN35"/>
    </row>
    <row r="36" spans="1:40" ht="15.6">
      <c r="A36" s="39"/>
      <c r="B36" s="39"/>
      <c r="C36" s="39"/>
      <c r="D36" s="39"/>
      <c r="E36" s="39"/>
      <c r="F36" s="39"/>
      <c r="G36" s="39"/>
      <c r="H36" s="39"/>
      <c r="I36" s="301"/>
      <c r="J36" s="301"/>
      <c r="K36" s="301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125"/>
      <c r="W36" s="64"/>
      <c r="X36" s="39"/>
      <c r="Y36" s="39"/>
      <c r="Z36" s="64"/>
      <c r="AA36" s="39"/>
      <c r="AB36" s="39"/>
      <c r="AC36" s="39"/>
      <c r="AD36" s="39"/>
      <c r="AE36" s="39"/>
      <c r="AF36" s="1"/>
      <c r="AH36" s="1"/>
      <c r="AI36" s="1"/>
      <c r="AK36" s="1"/>
      <c r="AL36" s="1"/>
      <c r="AM36" s="1"/>
    </row>
    <row r="37" spans="1:40" s="390" customFormat="1" ht="15.6">
      <c r="A37" s="39"/>
      <c r="B37" s="39"/>
      <c r="C37" s="39"/>
      <c r="D37" s="39"/>
      <c r="E37" s="39"/>
      <c r="F37" s="39"/>
      <c r="G37" s="39"/>
      <c r="H37" s="39"/>
      <c r="I37" s="301"/>
      <c r="J37" s="301"/>
      <c r="K37" s="301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125"/>
      <c r="W37" s="64"/>
      <c r="X37" s="39"/>
      <c r="Y37" s="39"/>
      <c r="Z37" s="64"/>
      <c r="AA37" s="39"/>
      <c r="AB37" s="39"/>
      <c r="AC37" s="39"/>
      <c r="AD37" s="39"/>
      <c r="AE37" s="39"/>
      <c r="AF37" s="1"/>
      <c r="AH37" s="1"/>
      <c r="AI37" s="1"/>
      <c r="AK37" s="1"/>
      <c r="AL37" s="1"/>
      <c r="AM37" s="1"/>
      <c r="AN37" s="391"/>
    </row>
    <row r="38" spans="1:40" ht="15.6">
      <c r="A38" s="39"/>
      <c r="B38" s="39"/>
      <c r="C38" s="39"/>
      <c r="D38" s="39"/>
      <c r="E38" s="39"/>
      <c r="F38" s="39"/>
      <c r="G38" s="39"/>
      <c r="H38" s="39"/>
      <c r="I38" s="301"/>
      <c r="J38" s="301"/>
      <c r="K38" s="301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125"/>
      <c r="W38" s="64"/>
      <c r="X38" s="39"/>
      <c r="Y38" s="39"/>
      <c r="Z38" s="64"/>
      <c r="AA38" s="39"/>
      <c r="AB38" s="39"/>
      <c r="AC38" s="39"/>
      <c r="AD38" s="39"/>
      <c r="AE38" s="39"/>
      <c r="AF38" s="1"/>
      <c r="AH38" s="1"/>
      <c r="AI38" s="1"/>
      <c r="AK38" s="1"/>
      <c r="AL38" s="1"/>
      <c r="AM38" s="1"/>
    </row>
    <row r="39" spans="1:40">
      <c r="G39" s="13"/>
      <c r="H39" s="13"/>
      <c r="I39" s="317"/>
      <c r="J39" s="317"/>
      <c r="K39" s="317"/>
      <c r="N39" s="3"/>
      <c r="O39" s="3"/>
      <c r="Y39" s="79"/>
      <c r="AB39" s="116"/>
      <c r="AC39" s="3"/>
      <c r="AE39" s="52"/>
      <c r="AF39" s="1"/>
      <c r="AH39" s="1"/>
      <c r="AI39" s="1"/>
      <c r="AK39" s="1"/>
      <c r="AL39" s="1"/>
      <c r="AM39" s="1"/>
    </row>
    <row r="40" spans="1:40">
      <c r="G40" s="13"/>
      <c r="H40" s="13"/>
      <c r="I40" s="317"/>
      <c r="J40" s="317"/>
      <c r="K40" s="317"/>
      <c r="N40" s="3"/>
      <c r="O40" s="3"/>
      <c r="Y40" s="79"/>
      <c r="AB40" s="116"/>
      <c r="AC40" s="3"/>
      <c r="AE40" s="52"/>
      <c r="AF40" s="1"/>
      <c r="AH40" s="1"/>
      <c r="AI40" s="1"/>
      <c r="AK40" s="1"/>
      <c r="AL40" s="1"/>
      <c r="AM40" s="1"/>
    </row>
    <row r="41" spans="1:40">
      <c r="G41" s="13"/>
      <c r="H41" s="13"/>
      <c r="I41" s="317"/>
      <c r="J41" s="317"/>
      <c r="K41" s="317"/>
      <c r="N41" s="3"/>
      <c r="O41" s="3"/>
      <c r="Y41" s="79"/>
      <c r="AB41" s="116"/>
      <c r="AC41" s="3"/>
      <c r="AE41" s="52"/>
      <c r="AF41" s="1"/>
      <c r="AH41" s="1"/>
      <c r="AI41" s="1"/>
      <c r="AK41" s="1"/>
      <c r="AL41" s="1"/>
      <c r="AM41" s="1"/>
    </row>
    <row r="42" spans="1:40">
      <c r="G42" s="13"/>
      <c r="H42" s="13"/>
      <c r="I42" s="317"/>
      <c r="J42" s="317"/>
      <c r="K42" s="317"/>
      <c r="N42" s="3"/>
      <c r="O42" s="3"/>
      <c r="Y42" s="79"/>
      <c r="AB42" s="116"/>
      <c r="AC42" s="3"/>
      <c r="AE42" s="52"/>
      <c r="AF42" s="1"/>
      <c r="AH42" s="1"/>
      <c r="AI42" s="1"/>
      <c r="AK42" s="1"/>
      <c r="AL42" s="1"/>
      <c r="AM42" s="1"/>
    </row>
    <row r="43" spans="1:40">
      <c r="G43" s="13"/>
      <c r="H43" s="13"/>
      <c r="I43" s="317"/>
      <c r="J43" s="317"/>
      <c r="K43" s="317"/>
      <c r="N43" s="3"/>
      <c r="O43" s="3"/>
      <c r="Y43" s="79"/>
      <c r="AB43" s="116"/>
      <c r="AC43" s="3"/>
      <c r="AE43" s="52"/>
      <c r="AF43" s="1"/>
      <c r="AH43" s="1"/>
      <c r="AI43" s="1"/>
      <c r="AK43" s="1"/>
      <c r="AL43" s="1"/>
      <c r="AM43" s="1"/>
    </row>
    <row r="44" spans="1:40">
      <c r="G44" s="13"/>
      <c r="H44" s="13"/>
      <c r="I44" s="317"/>
      <c r="J44" s="317"/>
      <c r="K44" s="317"/>
      <c r="N44" s="3"/>
      <c r="O44" s="3"/>
      <c r="Y44" s="79"/>
      <c r="AB44" s="116"/>
      <c r="AC44" s="3"/>
      <c r="AE44" s="52"/>
      <c r="AF44" s="1"/>
      <c r="AH44" s="1"/>
      <c r="AI44" s="1"/>
      <c r="AK44" s="1"/>
      <c r="AL44" s="1"/>
      <c r="AM44" s="1"/>
    </row>
    <row r="45" spans="1:40">
      <c r="G45" s="13"/>
      <c r="H45" s="13"/>
      <c r="I45" s="317"/>
      <c r="J45" s="317"/>
      <c r="K45" s="317"/>
      <c r="N45" s="3"/>
      <c r="O45" s="3"/>
      <c r="Y45" s="79"/>
      <c r="AB45" s="116"/>
      <c r="AC45" s="3"/>
      <c r="AE45" s="52"/>
      <c r="AF45" s="1"/>
      <c r="AH45" s="1"/>
      <c r="AI45" s="1"/>
      <c r="AK45" s="1"/>
      <c r="AL45" s="1"/>
      <c r="AM45" s="1"/>
    </row>
    <row r="46" spans="1:40">
      <c r="G46" s="13"/>
      <c r="H46" s="13"/>
      <c r="I46" s="317"/>
      <c r="J46" s="317"/>
      <c r="K46" s="317"/>
      <c r="N46" s="3"/>
      <c r="O46" s="3"/>
      <c r="Y46" s="79"/>
      <c r="AB46" s="116"/>
      <c r="AC46" s="3"/>
      <c r="AE46" s="52"/>
      <c r="AF46" s="1"/>
      <c r="AH46" s="1"/>
      <c r="AI46" s="1"/>
      <c r="AK46" s="1"/>
      <c r="AL46" s="1"/>
      <c r="AM46" s="1"/>
    </row>
    <row r="47" spans="1:40">
      <c r="G47" s="13"/>
      <c r="H47" s="13"/>
      <c r="I47" s="317"/>
      <c r="J47" s="317"/>
      <c r="K47" s="317"/>
      <c r="N47" s="3"/>
      <c r="O47" s="3"/>
      <c r="Y47" s="79"/>
      <c r="AB47" s="116"/>
      <c r="AC47" s="3"/>
      <c r="AE47" s="52"/>
      <c r="AF47" s="1"/>
      <c r="AH47" s="1"/>
      <c r="AI47" s="1"/>
      <c r="AK47" s="1"/>
      <c r="AL47" s="1"/>
      <c r="AM47" s="1"/>
    </row>
    <row r="48" spans="1:40">
      <c r="G48" s="13"/>
      <c r="H48" s="13"/>
      <c r="I48" s="317"/>
      <c r="J48" s="317"/>
      <c r="K48" s="317"/>
      <c r="N48" s="3"/>
      <c r="O48" s="3"/>
      <c r="Y48" s="79"/>
      <c r="AB48" s="116"/>
      <c r="AC48" s="3"/>
      <c r="AE48" s="52"/>
      <c r="AF48" s="1"/>
      <c r="AH48" s="1"/>
      <c r="AI48" s="1"/>
      <c r="AK48" s="1"/>
      <c r="AL48" s="1"/>
      <c r="AM48" s="1"/>
    </row>
    <row r="49" spans="7:39">
      <c r="G49" s="13"/>
      <c r="H49" s="13"/>
      <c r="I49" s="317"/>
      <c r="J49" s="317"/>
      <c r="K49" s="317"/>
      <c r="N49" s="3"/>
      <c r="O49" s="3"/>
      <c r="Y49" s="79"/>
      <c r="AB49" s="116"/>
      <c r="AC49" s="3"/>
      <c r="AE49" s="52"/>
      <c r="AF49" s="1"/>
      <c r="AH49" s="1"/>
      <c r="AI49" s="1"/>
      <c r="AK49" s="1"/>
      <c r="AL49" s="1"/>
      <c r="AM49" s="1"/>
    </row>
    <row r="50" spans="7:39">
      <c r="G50" s="13"/>
      <c r="H50" s="13"/>
      <c r="I50" s="317"/>
      <c r="J50" s="317"/>
      <c r="K50" s="317"/>
      <c r="N50" s="3"/>
      <c r="O50" s="3"/>
      <c r="Y50" s="79"/>
      <c r="AB50" s="116"/>
      <c r="AC50" s="3"/>
      <c r="AE50" s="52"/>
      <c r="AF50" s="1"/>
      <c r="AH50" s="1"/>
      <c r="AI50" s="1"/>
      <c r="AK50" s="1"/>
      <c r="AL50" s="1"/>
      <c r="AM50" s="1"/>
    </row>
    <row r="51" spans="7:39">
      <c r="G51" s="13"/>
      <c r="H51" s="13"/>
      <c r="I51" s="317"/>
      <c r="J51" s="317"/>
      <c r="K51" s="317"/>
      <c r="N51" s="3"/>
      <c r="O51" s="3"/>
      <c r="Y51" s="79"/>
      <c r="AB51" s="116"/>
      <c r="AC51" s="3"/>
      <c r="AE51" s="52"/>
      <c r="AF51" s="1"/>
      <c r="AH51" s="1"/>
      <c r="AI51" s="1"/>
      <c r="AK51" s="1"/>
      <c r="AL51" s="1"/>
      <c r="AM51" s="1"/>
    </row>
    <row r="52" spans="7:39">
      <c r="G52" s="13"/>
      <c r="H52" s="13"/>
      <c r="I52" s="317"/>
      <c r="J52" s="317"/>
      <c r="K52" s="317"/>
      <c r="N52" s="3"/>
      <c r="O52" s="3"/>
      <c r="Y52" s="79"/>
      <c r="AB52" s="116"/>
      <c r="AC52" s="3"/>
      <c r="AE52" s="52"/>
      <c r="AF52" s="1"/>
      <c r="AH52" s="1"/>
      <c r="AI52" s="1"/>
      <c r="AK52" s="1"/>
      <c r="AL52" s="1"/>
      <c r="AM52" s="1"/>
    </row>
    <row r="53" spans="7:39">
      <c r="G53" s="13"/>
      <c r="H53" s="13"/>
      <c r="I53" s="317"/>
      <c r="J53" s="317"/>
      <c r="K53" s="317"/>
      <c r="N53" s="3"/>
      <c r="O53" s="3"/>
      <c r="Y53" s="79"/>
      <c r="AB53" s="116"/>
      <c r="AC53" s="3"/>
      <c r="AE53" s="52"/>
      <c r="AF53" s="1"/>
      <c r="AH53" s="1"/>
      <c r="AI53" s="1"/>
      <c r="AK53" s="1"/>
      <c r="AL53" s="1"/>
      <c r="AM53" s="1"/>
    </row>
    <row r="54" spans="7:39">
      <c r="G54" s="13"/>
      <c r="H54" s="13"/>
      <c r="I54" s="317"/>
      <c r="J54" s="317"/>
      <c r="K54" s="317"/>
      <c r="N54" s="3"/>
      <c r="O54" s="3"/>
      <c r="Y54" s="79"/>
      <c r="AB54" s="116"/>
      <c r="AC54" s="3"/>
      <c r="AE54" s="52"/>
      <c r="AF54" s="1"/>
      <c r="AH54" s="1"/>
      <c r="AI54" s="1"/>
      <c r="AK54" s="1"/>
      <c r="AL54" s="1"/>
      <c r="AM54" s="1"/>
    </row>
    <row r="55" spans="7:39">
      <c r="G55" s="13"/>
      <c r="H55" s="13"/>
      <c r="I55" s="317"/>
      <c r="J55" s="317"/>
      <c r="K55" s="317"/>
      <c r="N55" s="3"/>
      <c r="O55" s="3"/>
      <c r="Y55" s="79"/>
      <c r="AB55" s="116"/>
      <c r="AC55" s="3"/>
      <c r="AE55" s="52"/>
      <c r="AF55" s="1"/>
      <c r="AH55" s="1"/>
      <c r="AI55" s="1"/>
      <c r="AK55" s="1"/>
      <c r="AL55" s="1"/>
      <c r="AM55" s="1"/>
    </row>
    <row r="56" spans="7:39">
      <c r="G56" s="13"/>
      <c r="H56" s="13"/>
      <c r="I56" s="317"/>
      <c r="J56" s="317"/>
      <c r="K56" s="317"/>
      <c r="N56" s="3"/>
      <c r="O56" s="3"/>
      <c r="Y56" s="79"/>
      <c r="AB56" s="116"/>
      <c r="AC56" s="3"/>
      <c r="AE56" s="52"/>
      <c r="AF56" s="1"/>
      <c r="AH56" s="1"/>
      <c r="AI56" s="1"/>
      <c r="AK56" s="1"/>
      <c r="AL56" s="1"/>
      <c r="AM56" s="1"/>
    </row>
    <row r="57" spans="7:39">
      <c r="G57" s="13"/>
      <c r="H57" s="13"/>
      <c r="I57" s="317"/>
      <c r="J57" s="317"/>
      <c r="K57" s="317"/>
      <c r="N57" s="3"/>
      <c r="O57" s="3"/>
      <c r="Y57" s="79"/>
      <c r="AB57" s="116"/>
      <c r="AC57" s="3"/>
      <c r="AE57" s="52"/>
      <c r="AF57" s="1"/>
      <c r="AH57" s="1"/>
      <c r="AI57" s="1"/>
      <c r="AK57" s="1"/>
      <c r="AL57" s="1"/>
      <c r="AM57" s="1"/>
    </row>
    <row r="58" spans="7:39">
      <c r="G58" s="13"/>
      <c r="H58" s="13"/>
      <c r="I58" s="317"/>
      <c r="J58" s="317"/>
      <c r="K58" s="317"/>
      <c r="N58" s="3"/>
      <c r="O58" s="3"/>
      <c r="Y58" s="79"/>
      <c r="AB58" s="116"/>
      <c r="AC58" s="3"/>
      <c r="AE58" s="52"/>
      <c r="AF58" s="1"/>
      <c r="AH58" s="1"/>
      <c r="AI58" s="1"/>
      <c r="AK58" s="1"/>
      <c r="AL58" s="1"/>
      <c r="AM58" s="1"/>
    </row>
    <row r="59" spans="7:39">
      <c r="G59" s="13"/>
      <c r="H59" s="13"/>
      <c r="I59" s="317"/>
      <c r="J59" s="317"/>
      <c r="K59" s="317"/>
      <c r="N59" s="3"/>
      <c r="O59" s="3"/>
      <c r="Y59" s="79"/>
      <c r="AB59" s="116"/>
      <c r="AC59" s="3"/>
      <c r="AE59" s="52"/>
      <c r="AF59" s="1"/>
      <c r="AH59" s="1"/>
      <c r="AI59" s="1"/>
      <c r="AK59" s="1"/>
      <c r="AL59" s="1"/>
      <c r="AM59" s="1"/>
    </row>
    <row r="60" spans="7:39">
      <c r="G60" s="13"/>
      <c r="H60" s="13"/>
      <c r="I60" s="317"/>
      <c r="J60" s="317"/>
      <c r="K60" s="317"/>
      <c r="N60" s="3"/>
      <c r="O60" s="3"/>
      <c r="Y60" s="79"/>
      <c r="AB60" s="116"/>
      <c r="AC60" s="3"/>
      <c r="AE60" s="52"/>
      <c r="AF60" s="1"/>
      <c r="AH60" s="1"/>
      <c r="AI60" s="1"/>
      <c r="AK60" s="1"/>
      <c r="AL60" s="1"/>
      <c r="AM60" s="1"/>
    </row>
    <row r="61" spans="7:39">
      <c r="G61" s="13"/>
      <c r="H61" s="13"/>
      <c r="I61" s="317"/>
      <c r="J61" s="317"/>
      <c r="K61" s="317"/>
      <c r="N61" s="3"/>
      <c r="O61" s="3"/>
      <c r="Y61" s="79"/>
      <c r="AB61" s="116"/>
      <c r="AC61" s="3"/>
      <c r="AE61" s="52"/>
      <c r="AF61" s="1"/>
      <c r="AH61" s="1"/>
      <c r="AI61" s="1"/>
      <c r="AK61" s="1"/>
      <c r="AL61" s="1"/>
      <c r="AM61" s="1"/>
    </row>
    <row r="62" spans="7:39">
      <c r="G62" s="13"/>
      <c r="H62" s="13"/>
      <c r="I62" s="317"/>
      <c r="J62" s="317"/>
      <c r="K62" s="317"/>
      <c r="N62" s="3"/>
      <c r="O62" s="3"/>
      <c r="Y62" s="79"/>
      <c r="AB62" s="116"/>
      <c r="AC62" s="3"/>
      <c r="AE62" s="52"/>
      <c r="AF62" s="1"/>
      <c r="AH62" s="1"/>
      <c r="AI62" s="1"/>
      <c r="AK62" s="1"/>
      <c r="AL62" s="1"/>
      <c r="AM62" s="1"/>
    </row>
    <row r="63" spans="7:39">
      <c r="G63" s="13"/>
      <c r="H63" s="13"/>
      <c r="I63" s="317"/>
      <c r="J63" s="317"/>
      <c r="K63" s="317"/>
      <c r="N63" s="3"/>
      <c r="O63" s="3"/>
      <c r="Y63" s="79"/>
      <c r="AB63" s="116"/>
      <c r="AC63" s="3"/>
      <c r="AE63" s="52"/>
      <c r="AF63" s="1"/>
      <c r="AH63" s="1"/>
      <c r="AI63" s="1"/>
      <c r="AK63" s="1"/>
      <c r="AL63" s="1"/>
      <c r="AM63" s="1"/>
    </row>
    <row r="64" spans="7:39">
      <c r="G64" s="13"/>
      <c r="H64" s="13"/>
      <c r="I64" s="317"/>
      <c r="J64" s="317"/>
      <c r="K64" s="317"/>
      <c r="N64" s="3"/>
      <c r="O64" s="3"/>
      <c r="Y64" s="79"/>
      <c r="AB64" s="116"/>
      <c r="AC64" s="3"/>
      <c r="AE64" s="52"/>
      <c r="AF64" s="1"/>
      <c r="AH64" s="1"/>
      <c r="AI64" s="1"/>
      <c r="AK64" s="1"/>
      <c r="AL64" s="1"/>
      <c r="AM64" s="1"/>
    </row>
    <row r="65" spans="7:39">
      <c r="G65" s="13"/>
      <c r="H65" s="13"/>
      <c r="I65" s="317"/>
      <c r="J65" s="317"/>
      <c r="K65" s="317"/>
      <c r="N65" s="3"/>
      <c r="O65" s="3"/>
      <c r="Y65" s="79"/>
      <c r="AB65" s="116"/>
      <c r="AC65" s="3"/>
      <c r="AE65" s="52"/>
      <c r="AF65" s="1"/>
      <c r="AH65" s="1"/>
      <c r="AI65" s="1"/>
      <c r="AK65" s="1"/>
      <c r="AL65" s="1"/>
      <c r="AM65" s="1"/>
    </row>
    <row r="66" spans="7:39">
      <c r="G66" s="13"/>
      <c r="H66" s="13"/>
      <c r="I66" s="317"/>
      <c r="J66" s="317"/>
      <c r="K66" s="317"/>
      <c r="N66" s="3"/>
      <c r="O66" s="3"/>
      <c r="Y66" s="79"/>
      <c r="AB66" s="116"/>
      <c r="AC66" s="3"/>
      <c r="AE66" s="52"/>
      <c r="AF66" s="1"/>
      <c r="AH66" s="1"/>
      <c r="AI66" s="1"/>
      <c r="AK66" s="1"/>
      <c r="AL66" s="1"/>
      <c r="AM66" s="1"/>
    </row>
    <row r="67" spans="7:39">
      <c r="G67" s="13"/>
      <c r="H67" s="13"/>
      <c r="I67" s="317"/>
      <c r="J67" s="317"/>
      <c r="K67" s="317"/>
      <c r="N67" s="3"/>
      <c r="O67" s="3"/>
      <c r="Y67" s="79"/>
      <c r="AB67" s="116"/>
      <c r="AC67" s="3"/>
      <c r="AE67" s="52"/>
      <c r="AF67" s="1"/>
      <c r="AH67" s="1"/>
      <c r="AI67" s="1"/>
      <c r="AK67" s="1"/>
      <c r="AL67" s="1"/>
      <c r="AM67" s="1"/>
    </row>
    <row r="68" spans="7:39">
      <c r="G68" s="13"/>
      <c r="H68" s="13"/>
      <c r="I68" s="317"/>
      <c r="J68" s="317"/>
      <c r="K68" s="317"/>
      <c r="L68" s="13"/>
      <c r="M68" s="13"/>
      <c r="N68" s="13"/>
      <c r="O68" s="13"/>
      <c r="P68" s="13"/>
      <c r="Q68" s="66"/>
      <c r="R68" s="13"/>
      <c r="S68" s="116"/>
      <c r="T68" s="13"/>
      <c r="U68" s="116"/>
      <c r="V68" s="116"/>
      <c r="W68" s="66"/>
      <c r="X68" s="116"/>
      <c r="Y68" s="66"/>
      <c r="Z68" s="66"/>
      <c r="AA68" s="66"/>
      <c r="AB68" s="116"/>
      <c r="AC68" s="13"/>
      <c r="AD68" s="116"/>
      <c r="AE68" s="13"/>
      <c r="AF68" s="13"/>
      <c r="AG68" s="13"/>
      <c r="AH68" s="13"/>
      <c r="AI68" s="13"/>
      <c r="AJ68" s="13"/>
      <c r="AK68" s="13"/>
      <c r="AL68" s="13"/>
      <c r="AM68" s="13"/>
    </row>
    <row r="69" spans="7:39">
      <c r="G69" s="13"/>
      <c r="H69" s="13"/>
      <c r="I69" s="317"/>
      <c r="J69" s="317"/>
      <c r="K69" s="317"/>
      <c r="L69" s="13"/>
      <c r="M69" s="13"/>
      <c r="N69" s="13"/>
      <c r="O69" s="13"/>
      <c r="P69" s="13"/>
      <c r="Q69" s="66"/>
      <c r="R69" s="13"/>
      <c r="S69" s="116"/>
      <c r="T69" s="13"/>
      <c r="U69" s="116"/>
      <c r="V69" s="116"/>
      <c r="W69" s="66"/>
      <c r="X69" s="116"/>
      <c r="Y69" s="66"/>
      <c r="Z69" s="66"/>
      <c r="AA69" s="66"/>
      <c r="AB69" s="116"/>
      <c r="AC69" s="13"/>
      <c r="AD69" s="116"/>
      <c r="AE69" s="13"/>
      <c r="AF69" s="13"/>
      <c r="AG69" s="13"/>
      <c r="AH69" s="13"/>
      <c r="AI69" s="13"/>
      <c r="AJ69" s="13"/>
      <c r="AK69" s="13"/>
      <c r="AL69" s="13"/>
      <c r="AM69" s="13"/>
    </row>
    <row r="70" spans="7:39">
      <c r="G70" s="13"/>
      <c r="H70" s="13"/>
      <c r="I70" s="317"/>
      <c r="J70" s="317"/>
      <c r="K70" s="317"/>
      <c r="L70" s="13"/>
      <c r="M70" s="13"/>
      <c r="N70" s="13"/>
      <c r="O70" s="13"/>
      <c r="P70" s="13"/>
      <c r="Q70" s="66"/>
      <c r="R70" s="13"/>
      <c r="S70" s="116"/>
      <c r="T70" s="13"/>
      <c r="U70" s="116"/>
      <c r="V70" s="116"/>
      <c r="W70" s="66"/>
      <c r="X70" s="116"/>
      <c r="Y70" s="66"/>
      <c r="Z70" s="66"/>
      <c r="AA70" s="66"/>
      <c r="AB70" s="116"/>
      <c r="AC70" s="13"/>
      <c r="AD70" s="116"/>
      <c r="AE70" s="13"/>
      <c r="AF70" s="13"/>
      <c r="AG70" s="13"/>
      <c r="AH70" s="13"/>
      <c r="AI70" s="13"/>
      <c r="AJ70" s="13"/>
      <c r="AK70" s="13"/>
      <c r="AL70" s="13"/>
      <c r="AM70" s="13"/>
    </row>
    <row r="71" spans="7:39">
      <c r="G71" s="13"/>
      <c r="H71" s="13"/>
      <c r="I71" s="317"/>
      <c r="J71" s="317"/>
      <c r="K71" s="317"/>
      <c r="L71" s="13"/>
      <c r="M71" s="13"/>
      <c r="N71" s="13"/>
      <c r="O71" s="13"/>
      <c r="P71" s="13"/>
      <c r="Q71" s="66"/>
      <c r="R71" s="13"/>
      <c r="S71" s="116"/>
      <c r="T71" s="13"/>
      <c r="U71" s="116"/>
      <c r="V71" s="116"/>
      <c r="W71" s="66"/>
      <c r="X71" s="116"/>
      <c r="Y71" s="66"/>
      <c r="Z71" s="66"/>
      <c r="AA71" s="66"/>
      <c r="AB71" s="116"/>
      <c r="AC71" s="13"/>
      <c r="AD71" s="116"/>
      <c r="AE71" s="13"/>
      <c r="AF71" s="13"/>
      <c r="AG71" s="13"/>
      <c r="AH71" s="13"/>
      <c r="AI71" s="13"/>
      <c r="AJ71" s="13"/>
      <c r="AK71" s="13"/>
      <c r="AL71" s="13"/>
      <c r="AM71" s="13"/>
    </row>
    <row r="72" spans="7:39">
      <c r="G72" s="13"/>
      <c r="H72" s="13"/>
      <c r="I72" s="317"/>
      <c r="J72" s="317"/>
      <c r="K72" s="317"/>
      <c r="L72" s="13"/>
      <c r="M72" s="13"/>
      <c r="N72" s="13"/>
      <c r="O72" s="13"/>
      <c r="P72" s="13"/>
      <c r="Q72" s="66"/>
      <c r="R72" s="13"/>
      <c r="S72" s="116"/>
      <c r="T72" s="13"/>
      <c r="U72" s="116"/>
      <c r="V72" s="116"/>
      <c r="W72" s="66"/>
      <c r="X72" s="116"/>
      <c r="Y72" s="66"/>
      <c r="Z72" s="66"/>
      <c r="AA72" s="66"/>
      <c r="AB72" s="116"/>
      <c r="AC72" s="13"/>
      <c r="AD72" s="116"/>
      <c r="AE72" s="13"/>
      <c r="AF72" s="13"/>
      <c r="AG72" s="13"/>
      <c r="AH72" s="13"/>
      <c r="AI72" s="13"/>
      <c r="AJ72" s="13"/>
      <c r="AK72" s="13"/>
      <c r="AL72" s="13"/>
      <c r="AM72" s="13"/>
    </row>
    <row r="73" spans="7:39">
      <c r="G73" s="13"/>
      <c r="H73" s="13"/>
      <c r="I73" s="317"/>
      <c r="J73" s="317"/>
      <c r="K73" s="317"/>
      <c r="L73" s="13"/>
      <c r="M73" s="13"/>
      <c r="N73" s="13"/>
      <c r="O73" s="13"/>
      <c r="P73" s="13"/>
      <c r="Q73" s="66"/>
      <c r="R73" s="13"/>
      <c r="S73" s="116"/>
      <c r="T73" s="13"/>
      <c r="U73" s="116"/>
      <c r="V73" s="116"/>
      <c r="W73" s="66"/>
      <c r="X73" s="116"/>
      <c r="Y73" s="66"/>
      <c r="Z73" s="66"/>
      <c r="AA73" s="66"/>
      <c r="AB73" s="116"/>
      <c r="AC73" s="13"/>
      <c r="AD73" s="116"/>
      <c r="AE73" s="13"/>
      <c r="AF73" s="13"/>
      <c r="AG73" s="13"/>
      <c r="AH73" s="13"/>
      <c r="AI73" s="13"/>
      <c r="AJ73" s="13"/>
      <c r="AK73" s="13"/>
      <c r="AL73" s="13"/>
      <c r="AM73" s="13"/>
    </row>
    <row r="74" spans="7:39">
      <c r="G74" s="13"/>
      <c r="H74" s="13"/>
      <c r="I74" s="317"/>
      <c r="J74" s="317"/>
      <c r="K74" s="317"/>
      <c r="L74" s="13"/>
      <c r="M74" s="13"/>
      <c r="N74" s="13"/>
      <c r="O74" s="13"/>
      <c r="P74" s="13"/>
      <c r="Q74" s="66"/>
      <c r="R74" s="13"/>
      <c r="S74" s="116"/>
      <c r="T74" s="13"/>
      <c r="U74" s="116"/>
      <c r="V74" s="116"/>
      <c r="W74" s="66"/>
      <c r="X74" s="116"/>
      <c r="Y74" s="66"/>
      <c r="Z74" s="66"/>
      <c r="AA74" s="66"/>
      <c r="AB74" s="116"/>
      <c r="AC74" s="13"/>
      <c r="AD74" s="116"/>
      <c r="AE74" s="13"/>
      <c r="AF74" s="13"/>
      <c r="AG74" s="13"/>
      <c r="AH74" s="13"/>
      <c r="AI74" s="13"/>
      <c r="AJ74" s="13"/>
      <c r="AK74" s="13"/>
      <c r="AL74" s="13"/>
      <c r="AM74" s="13"/>
    </row>
    <row r="75" spans="7:39">
      <c r="G75" s="13"/>
      <c r="H75" s="13"/>
      <c r="I75" s="317"/>
      <c r="J75" s="317"/>
      <c r="K75" s="317"/>
      <c r="L75" s="13"/>
      <c r="M75" s="13"/>
      <c r="N75" s="13"/>
      <c r="O75" s="13"/>
      <c r="P75" s="13"/>
      <c r="Q75" s="66"/>
      <c r="R75" s="13"/>
      <c r="S75" s="116"/>
      <c r="T75" s="13"/>
      <c r="U75" s="116"/>
      <c r="V75" s="116"/>
      <c r="W75" s="66"/>
      <c r="X75" s="116"/>
      <c r="Y75" s="66"/>
      <c r="Z75" s="66"/>
      <c r="AA75" s="66"/>
      <c r="AB75" s="116"/>
      <c r="AC75" s="13"/>
      <c r="AD75" s="116"/>
      <c r="AE75" s="13"/>
      <c r="AF75" s="13"/>
      <c r="AG75" s="13"/>
      <c r="AH75" s="13"/>
      <c r="AI75" s="13"/>
      <c r="AJ75" s="13"/>
      <c r="AK75" s="13"/>
      <c r="AL75" s="13"/>
      <c r="AM75" s="13"/>
    </row>
    <row r="76" spans="7:39">
      <c r="G76" s="13"/>
      <c r="H76" s="13"/>
      <c r="I76" s="317"/>
      <c r="J76" s="317"/>
      <c r="K76" s="317"/>
      <c r="L76" s="13"/>
      <c r="M76" s="13"/>
      <c r="N76" s="13"/>
      <c r="O76" s="13"/>
      <c r="P76" s="13"/>
      <c r="Q76" s="66"/>
      <c r="R76" s="13"/>
      <c r="S76" s="116"/>
      <c r="T76" s="13"/>
      <c r="U76" s="116"/>
      <c r="V76" s="116"/>
      <c r="W76" s="66"/>
      <c r="X76" s="116"/>
      <c r="Y76" s="66"/>
      <c r="Z76" s="66"/>
      <c r="AA76" s="66"/>
      <c r="AB76" s="116"/>
      <c r="AC76" s="13"/>
      <c r="AD76" s="116"/>
      <c r="AE76" s="13"/>
      <c r="AF76" s="13"/>
      <c r="AG76" s="13"/>
      <c r="AH76" s="13"/>
      <c r="AI76" s="13"/>
      <c r="AJ76" s="13"/>
      <c r="AK76" s="13"/>
      <c r="AL76" s="13"/>
      <c r="AM76" s="13"/>
    </row>
    <row r="77" spans="7:39">
      <c r="G77" s="13"/>
      <c r="H77" s="13"/>
      <c r="I77" s="317"/>
      <c r="J77" s="317"/>
      <c r="K77" s="317"/>
      <c r="L77" s="13"/>
      <c r="M77" s="13"/>
      <c r="N77" s="13"/>
      <c r="O77" s="13"/>
      <c r="P77" s="13"/>
      <c r="Q77" s="66"/>
      <c r="R77" s="13"/>
      <c r="S77" s="116"/>
      <c r="T77" s="13"/>
      <c r="U77" s="116"/>
      <c r="V77" s="116"/>
      <c r="W77" s="66"/>
      <c r="X77" s="116"/>
      <c r="Y77" s="66"/>
      <c r="Z77" s="66"/>
      <c r="AA77" s="66"/>
      <c r="AB77" s="116"/>
      <c r="AC77" s="13"/>
      <c r="AD77" s="116"/>
      <c r="AE77" s="13"/>
      <c r="AF77" s="13"/>
      <c r="AG77" s="13"/>
      <c r="AH77" s="13"/>
      <c r="AI77" s="13"/>
      <c r="AJ77" s="13"/>
      <c r="AK77" s="13"/>
      <c r="AL77" s="13"/>
      <c r="AM77" s="13"/>
    </row>
    <row r="78" spans="7:39">
      <c r="G78" s="13"/>
      <c r="H78" s="13"/>
      <c r="I78" s="317"/>
      <c r="J78" s="317"/>
      <c r="K78" s="317"/>
      <c r="L78" s="13"/>
      <c r="M78" s="13"/>
      <c r="N78" s="13"/>
      <c r="O78" s="13"/>
      <c r="P78" s="13"/>
      <c r="Q78" s="66"/>
      <c r="R78" s="13"/>
      <c r="S78" s="116"/>
      <c r="T78" s="13"/>
      <c r="U78" s="116"/>
      <c r="V78" s="116"/>
      <c r="W78" s="66"/>
      <c r="X78" s="116"/>
      <c r="Y78" s="66"/>
      <c r="Z78" s="66"/>
      <c r="AA78" s="66"/>
      <c r="AB78" s="116"/>
      <c r="AC78" s="13"/>
      <c r="AD78" s="116"/>
      <c r="AE78" s="13"/>
      <c r="AF78" s="13"/>
      <c r="AG78" s="13"/>
      <c r="AH78" s="13"/>
      <c r="AI78" s="13"/>
      <c r="AJ78" s="13"/>
      <c r="AK78" s="13"/>
      <c r="AL78" s="13"/>
      <c r="AM78" s="13"/>
    </row>
    <row r="79" spans="7:39">
      <c r="G79" s="13"/>
      <c r="H79" s="13"/>
      <c r="I79" s="317"/>
      <c r="J79" s="317"/>
      <c r="K79" s="317"/>
      <c r="L79" s="13"/>
      <c r="M79" s="13"/>
      <c r="N79" s="13"/>
      <c r="O79" s="13"/>
      <c r="P79" s="13"/>
      <c r="Q79" s="66"/>
      <c r="R79" s="13"/>
      <c r="S79" s="116"/>
      <c r="T79" s="13"/>
      <c r="U79" s="116"/>
      <c r="V79" s="116"/>
      <c r="W79" s="66"/>
      <c r="X79" s="116"/>
      <c r="Y79" s="66"/>
      <c r="Z79" s="66"/>
      <c r="AA79" s="66"/>
      <c r="AB79" s="116"/>
      <c r="AC79" s="13"/>
      <c r="AD79" s="116"/>
      <c r="AE79" s="13"/>
      <c r="AF79" s="13"/>
      <c r="AG79" s="13"/>
      <c r="AH79" s="13"/>
      <c r="AI79" s="13"/>
      <c r="AJ79" s="13"/>
      <c r="AK79" s="13"/>
      <c r="AL79" s="13"/>
      <c r="AM79" s="13"/>
    </row>
    <row r="80" spans="7:39">
      <c r="G80" s="13"/>
      <c r="H80" s="13"/>
      <c r="I80" s="317"/>
      <c r="J80" s="317"/>
      <c r="K80" s="317"/>
      <c r="L80" s="13"/>
      <c r="M80" s="13"/>
      <c r="N80" s="13"/>
      <c r="O80" s="13"/>
      <c r="P80" s="13"/>
      <c r="Q80" s="66"/>
      <c r="R80" s="13"/>
      <c r="S80" s="116"/>
      <c r="T80" s="13"/>
      <c r="U80" s="116"/>
      <c r="V80" s="116"/>
      <c r="W80" s="66"/>
      <c r="X80" s="116"/>
      <c r="Y80" s="66"/>
      <c r="Z80" s="66"/>
      <c r="AA80" s="66"/>
      <c r="AB80" s="116"/>
      <c r="AC80" s="13"/>
      <c r="AD80" s="116"/>
      <c r="AE80" s="13"/>
      <c r="AF80" s="13"/>
      <c r="AG80" s="13"/>
      <c r="AH80" s="13"/>
      <c r="AI80" s="13"/>
      <c r="AJ80" s="13"/>
      <c r="AK80" s="13"/>
      <c r="AL80" s="13"/>
      <c r="AM80" s="13"/>
    </row>
    <row r="81" spans="7:39">
      <c r="G81" s="13"/>
      <c r="H81" s="13"/>
      <c r="I81" s="317"/>
      <c r="J81" s="317"/>
      <c r="K81" s="317"/>
      <c r="L81" s="13"/>
      <c r="M81" s="13"/>
      <c r="N81" s="13"/>
      <c r="O81" s="13"/>
      <c r="P81" s="13"/>
      <c r="Q81" s="66"/>
      <c r="R81" s="13"/>
      <c r="S81" s="116"/>
      <c r="T81" s="13"/>
      <c r="U81" s="116"/>
      <c r="V81" s="116"/>
      <c r="W81" s="66"/>
      <c r="X81" s="116"/>
      <c r="Y81" s="66"/>
      <c r="Z81" s="66"/>
      <c r="AA81" s="66"/>
      <c r="AB81" s="116"/>
      <c r="AC81" s="13"/>
      <c r="AD81" s="116"/>
      <c r="AE81" s="13"/>
      <c r="AF81" s="13"/>
      <c r="AG81" s="13"/>
      <c r="AH81" s="13"/>
      <c r="AI81" s="13"/>
      <c r="AJ81" s="13"/>
      <c r="AK81" s="13"/>
      <c r="AL81" s="13"/>
      <c r="AM81" s="13"/>
    </row>
    <row r="82" spans="7:39">
      <c r="G82" s="13"/>
      <c r="H82" s="13"/>
      <c r="I82" s="317"/>
      <c r="J82" s="317"/>
      <c r="K82" s="317"/>
      <c r="L82" s="13"/>
      <c r="M82" s="13"/>
      <c r="N82" s="13"/>
      <c r="O82" s="13"/>
      <c r="P82" s="13"/>
      <c r="Q82" s="66"/>
      <c r="R82" s="13"/>
      <c r="S82" s="116"/>
      <c r="T82" s="13"/>
      <c r="U82" s="116"/>
      <c r="V82" s="116"/>
      <c r="W82" s="66"/>
      <c r="X82" s="116"/>
      <c r="Y82" s="66"/>
      <c r="Z82" s="66"/>
      <c r="AA82" s="66"/>
      <c r="AB82" s="116"/>
      <c r="AC82" s="13"/>
      <c r="AD82" s="116"/>
      <c r="AE82" s="13"/>
      <c r="AF82" s="13"/>
      <c r="AG82" s="13"/>
      <c r="AH82" s="13"/>
      <c r="AI82" s="13"/>
      <c r="AJ82" s="13"/>
      <c r="AK82" s="13"/>
      <c r="AL82" s="13"/>
      <c r="AM82" s="13"/>
    </row>
    <row r="83" spans="7:39">
      <c r="G83" s="13"/>
      <c r="H83" s="13"/>
      <c r="I83" s="317"/>
      <c r="J83" s="317"/>
      <c r="K83" s="317"/>
      <c r="L83" s="13"/>
      <c r="M83" s="13"/>
      <c r="N83" s="13"/>
      <c r="O83" s="13"/>
      <c r="P83" s="13"/>
      <c r="Q83" s="66"/>
      <c r="R83" s="13"/>
      <c r="S83" s="116"/>
      <c r="T83" s="13"/>
      <c r="U83" s="116"/>
      <c r="V83" s="116"/>
      <c r="W83" s="66"/>
      <c r="X83" s="116"/>
      <c r="Y83" s="66"/>
      <c r="Z83" s="66"/>
      <c r="AA83" s="66"/>
      <c r="AB83" s="116"/>
      <c r="AC83" s="13"/>
      <c r="AD83" s="116"/>
      <c r="AE83" s="13"/>
      <c r="AF83" s="13"/>
      <c r="AG83" s="13"/>
      <c r="AH83" s="13"/>
      <c r="AI83" s="13"/>
      <c r="AJ83" s="13"/>
      <c r="AK83" s="13"/>
      <c r="AL83" s="13"/>
      <c r="AM83" s="13"/>
    </row>
    <row r="84" spans="7:39">
      <c r="G84" s="13"/>
      <c r="H84" s="13"/>
      <c r="I84" s="317"/>
      <c r="J84" s="317"/>
      <c r="K84" s="317"/>
      <c r="L84" s="13"/>
      <c r="M84" s="13"/>
      <c r="N84" s="13"/>
      <c r="O84" s="13"/>
      <c r="P84" s="13"/>
      <c r="Q84" s="66"/>
      <c r="R84" s="13"/>
      <c r="S84" s="116"/>
      <c r="T84" s="13"/>
      <c r="U84" s="116"/>
      <c r="V84" s="116"/>
      <c r="W84" s="66"/>
      <c r="X84" s="116"/>
      <c r="Y84" s="66"/>
      <c r="Z84" s="66"/>
      <c r="AA84" s="66"/>
      <c r="AB84" s="116"/>
      <c r="AC84" s="13"/>
      <c r="AD84" s="116"/>
      <c r="AE84" s="13"/>
      <c r="AF84" s="13"/>
      <c r="AG84" s="13"/>
      <c r="AH84" s="13"/>
      <c r="AI84" s="13"/>
      <c r="AJ84" s="13"/>
      <c r="AK84" s="13"/>
      <c r="AL84" s="13"/>
      <c r="AM84" s="13"/>
    </row>
    <row r="85" spans="7:39">
      <c r="G85" s="13"/>
      <c r="H85" s="13"/>
      <c r="I85" s="317"/>
      <c r="J85" s="317"/>
      <c r="K85" s="317"/>
      <c r="L85" s="13"/>
      <c r="M85" s="13"/>
      <c r="N85" s="13"/>
      <c r="O85" s="13"/>
      <c r="P85" s="13"/>
      <c r="Q85" s="66"/>
      <c r="R85" s="13"/>
      <c r="S85" s="116"/>
      <c r="T85" s="13"/>
      <c r="U85" s="116"/>
      <c r="V85" s="116"/>
      <c r="W85" s="66"/>
      <c r="X85" s="116"/>
      <c r="Y85" s="66"/>
      <c r="Z85" s="66"/>
      <c r="AA85" s="66"/>
      <c r="AB85" s="116"/>
      <c r="AC85" s="13"/>
      <c r="AD85" s="116"/>
      <c r="AE85" s="13"/>
      <c r="AF85" s="13"/>
      <c r="AG85" s="13"/>
      <c r="AH85" s="13"/>
      <c r="AI85" s="13"/>
      <c r="AJ85" s="13"/>
      <c r="AK85" s="13"/>
      <c r="AL85" s="13"/>
      <c r="AM85" s="13"/>
    </row>
    <row r="86" spans="7:39">
      <c r="G86" s="13"/>
      <c r="H86" s="13"/>
      <c r="I86" s="317"/>
      <c r="J86" s="317"/>
      <c r="K86" s="317"/>
      <c r="L86" s="13"/>
      <c r="M86" s="13"/>
      <c r="N86" s="13"/>
      <c r="O86" s="13"/>
      <c r="P86" s="13"/>
      <c r="Q86" s="66"/>
      <c r="R86" s="13"/>
      <c r="S86" s="116"/>
      <c r="T86" s="13"/>
      <c r="U86" s="116"/>
      <c r="V86" s="116"/>
      <c r="W86" s="66"/>
      <c r="X86" s="116"/>
      <c r="Y86" s="66"/>
      <c r="Z86" s="66"/>
      <c r="AA86" s="66"/>
      <c r="AB86" s="116"/>
      <c r="AC86" s="13"/>
      <c r="AD86" s="116"/>
      <c r="AE86" s="13"/>
      <c r="AF86" s="13"/>
      <c r="AG86" s="13"/>
      <c r="AH86" s="13"/>
      <c r="AI86" s="13"/>
      <c r="AJ86" s="13"/>
      <c r="AK86" s="13"/>
      <c r="AL86" s="13"/>
      <c r="AM86" s="13"/>
    </row>
    <row r="87" spans="7:39">
      <c r="G87" s="13"/>
      <c r="H87" s="13"/>
      <c r="I87" s="317"/>
      <c r="J87" s="317"/>
      <c r="K87" s="317"/>
      <c r="L87" s="13"/>
      <c r="M87" s="13"/>
      <c r="N87" s="13"/>
      <c r="O87" s="13"/>
      <c r="P87" s="13"/>
      <c r="Q87" s="66"/>
      <c r="R87" s="13"/>
      <c r="S87" s="116"/>
      <c r="T87" s="13"/>
      <c r="U87" s="116"/>
      <c r="V87" s="116"/>
      <c r="W87" s="66"/>
      <c r="X87" s="116"/>
      <c r="Y87" s="66"/>
      <c r="Z87" s="66"/>
      <c r="AA87" s="66"/>
      <c r="AB87" s="116"/>
      <c r="AC87" s="13"/>
      <c r="AD87" s="116"/>
      <c r="AE87" s="13"/>
      <c r="AF87" s="13"/>
      <c r="AG87" s="13"/>
      <c r="AH87" s="13"/>
      <c r="AI87" s="13"/>
      <c r="AJ87" s="13"/>
      <c r="AK87" s="13"/>
      <c r="AL87" s="13"/>
      <c r="AM87" s="13"/>
    </row>
    <row r="88" spans="7:39">
      <c r="G88" s="13"/>
      <c r="H88" s="13"/>
      <c r="I88" s="317"/>
      <c r="J88" s="317"/>
      <c r="K88" s="317"/>
      <c r="L88" s="13"/>
      <c r="M88" s="13"/>
      <c r="N88" s="13"/>
      <c r="O88" s="13"/>
      <c r="P88" s="13"/>
      <c r="Q88" s="66"/>
      <c r="R88" s="13"/>
      <c r="S88" s="116"/>
      <c r="T88" s="13"/>
      <c r="U88" s="116"/>
      <c r="V88" s="116"/>
      <c r="W88" s="66"/>
      <c r="X88" s="116"/>
      <c r="Y88" s="66"/>
      <c r="Z88" s="66"/>
      <c r="AA88" s="66"/>
      <c r="AB88" s="116"/>
      <c r="AC88" s="13"/>
      <c r="AD88" s="116"/>
      <c r="AE88" s="13"/>
      <c r="AF88" s="13"/>
      <c r="AG88" s="13"/>
      <c r="AH88" s="13"/>
      <c r="AI88" s="13"/>
      <c r="AJ88" s="13"/>
      <c r="AK88" s="13"/>
      <c r="AL88" s="13"/>
      <c r="AM88" s="13"/>
    </row>
    <row r="89" spans="7:39">
      <c r="G89" s="13"/>
      <c r="H89" s="13"/>
      <c r="I89" s="317"/>
      <c r="J89" s="317"/>
      <c r="K89" s="317"/>
      <c r="L89" s="13"/>
      <c r="M89" s="13"/>
      <c r="N89" s="13"/>
      <c r="O89" s="13"/>
      <c r="P89" s="13"/>
      <c r="Q89" s="66"/>
      <c r="R89" s="13"/>
      <c r="S89" s="116"/>
      <c r="T89" s="13"/>
      <c r="U89" s="116"/>
      <c r="V89" s="116"/>
      <c r="W89" s="66"/>
      <c r="X89" s="116"/>
      <c r="Y89" s="66"/>
      <c r="Z89" s="66"/>
      <c r="AA89" s="66"/>
      <c r="AB89" s="116"/>
      <c r="AC89" s="13"/>
      <c r="AD89" s="116"/>
      <c r="AE89" s="13"/>
      <c r="AF89" s="13"/>
      <c r="AG89" s="13"/>
      <c r="AH89" s="13"/>
      <c r="AI89" s="13"/>
      <c r="AJ89" s="13"/>
      <c r="AK89" s="13"/>
      <c r="AL89" s="13"/>
      <c r="AM89" s="13"/>
    </row>
    <row r="90" spans="7:39">
      <c r="G90" s="13"/>
      <c r="H90" s="13"/>
      <c r="I90" s="317"/>
      <c r="J90" s="317"/>
      <c r="K90" s="317"/>
      <c r="L90" s="13"/>
      <c r="M90" s="13"/>
      <c r="N90" s="13"/>
      <c r="O90" s="13"/>
      <c r="P90" s="13"/>
      <c r="Q90" s="66"/>
      <c r="R90" s="13"/>
      <c r="S90" s="116"/>
      <c r="T90" s="13"/>
      <c r="U90" s="116"/>
      <c r="V90" s="116"/>
      <c r="W90" s="66"/>
      <c r="X90" s="116"/>
      <c r="Y90" s="66"/>
      <c r="Z90" s="66"/>
      <c r="AA90" s="66"/>
      <c r="AB90" s="116"/>
      <c r="AC90" s="13"/>
      <c r="AD90" s="116"/>
      <c r="AE90" s="13"/>
      <c r="AF90" s="13"/>
      <c r="AG90" s="13"/>
      <c r="AH90" s="13"/>
      <c r="AI90" s="13"/>
      <c r="AJ90" s="13"/>
      <c r="AK90" s="13"/>
      <c r="AL90" s="13"/>
      <c r="AM90" s="13"/>
    </row>
    <row r="91" spans="7:39">
      <c r="G91" s="13"/>
      <c r="H91" s="13"/>
      <c r="I91" s="317"/>
      <c r="J91" s="317"/>
      <c r="K91" s="317"/>
      <c r="L91" s="13"/>
      <c r="M91" s="13"/>
      <c r="N91" s="13"/>
      <c r="O91" s="13"/>
      <c r="P91" s="13"/>
      <c r="Q91" s="66"/>
      <c r="R91" s="13"/>
      <c r="S91" s="116"/>
      <c r="T91" s="13"/>
      <c r="U91" s="116"/>
      <c r="V91" s="116"/>
      <c r="W91" s="66"/>
      <c r="X91" s="116"/>
      <c r="Y91" s="66"/>
      <c r="Z91" s="66"/>
      <c r="AA91" s="66"/>
      <c r="AB91" s="116"/>
      <c r="AC91" s="13"/>
      <c r="AD91" s="116"/>
      <c r="AE91" s="13"/>
      <c r="AF91" s="13"/>
      <c r="AG91" s="13"/>
      <c r="AH91" s="13"/>
      <c r="AI91" s="13"/>
      <c r="AJ91" s="13"/>
      <c r="AK91" s="13"/>
      <c r="AL91" s="13"/>
      <c r="AM91" s="13"/>
    </row>
    <row r="92" spans="7:39">
      <c r="G92" s="13"/>
      <c r="H92" s="13"/>
      <c r="I92" s="317"/>
      <c r="J92" s="317"/>
      <c r="K92" s="317"/>
      <c r="L92" s="13"/>
      <c r="M92" s="13"/>
      <c r="N92" s="13"/>
      <c r="O92" s="13"/>
      <c r="P92" s="13"/>
      <c r="Q92" s="66"/>
      <c r="R92" s="13"/>
      <c r="S92" s="116"/>
      <c r="T92" s="13"/>
      <c r="U92" s="116"/>
      <c r="V92" s="116"/>
      <c r="W92" s="66"/>
      <c r="X92" s="116"/>
      <c r="Y92" s="66"/>
      <c r="Z92" s="66"/>
      <c r="AA92" s="66"/>
      <c r="AB92" s="116"/>
      <c r="AC92" s="13"/>
      <c r="AD92" s="116"/>
      <c r="AE92" s="13"/>
      <c r="AF92" s="13"/>
      <c r="AG92" s="13"/>
      <c r="AH92" s="13"/>
      <c r="AI92" s="13"/>
      <c r="AJ92" s="13"/>
      <c r="AK92" s="13"/>
      <c r="AL92" s="13"/>
      <c r="AM92" s="13"/>
    </row>
    <row r="93" spans="7:39">
      <c r="G93" s="13"/>
      <c r="H93" s="13"/>
      <c r="I93" s="317"/>
      <c r="J93" s="317"/>
      <c r="K93" s="317"/>
      <c r="L93" s="13"/>
      <c r="M93" s="13"/>
      <c r="N93" s="13"/>
      <c r="O93" s="13"/>
      <c r="P93" s="13"/>
      <c r="Q93" s="66"/>
      <c r="R93" s="13"/>
      <c r="S93" s="116"/>
      <c r="T93" s="13"/>
      <c r="U93" s="116"/>
      <c r="V93" s="116"/>
      <c r="W93" s="66"/>
      <c r="X93" s="116"/>
      <c r="Y93" s="66"/>
      <c r="Z93" s="66"/>
      <c r="AA93" s="66"/>
      <c r="AB93" s="116"/>
      <c r="AC93" s="13"/>
      <c r="AD93" s="116"/>
      <c r="AE93" s="13"/>
      <c r="AF93" s="13"/>
      <c r="AG93" s="13"/>
      <c r="AH93" s="13"/>
      <c r="AI93" s="13"/>
      <c r="AJ93" s="13"/>
      <c r="AK93" s="13"/>
      <c r="AL93" s="13"/>
      <c r="AM93" s="13"/>
    </row>
    <row r="94" spans="7:39">
      <c r="G94" s="13"/>
      <c r="H94" s="13"/>
      <c r="I94" s="317"/>
      <c r="J94" s="317"/>
      <c r="K94" s="317"/>
      <c r="L94" s="13"/>
      <c r="M94" s="13"/>
      <c r="N94" s="13"/>
      <c r="O94" s="13"/>
      <c r="P94" s="13"/>
      <c r="Q94" s="66"/>
      <c r="R94" s="13"/>
      <c r="S94" s="116"/>
      <c r="T94" s="13"/>
      <c r="U94" s="116"/>
      <c r="V94" s="116"/>
      <c r="W94" s="66"/>
      <c r="X94" s="116"/>
      <c r="Y94" s="66"/>
      <c r="Z94" s="66"/>
      <c r="AA94" s="66"/>
      <c r="AB94" s="116"/>
      <c r="AC94" s="13"/>
      <c r="AD94" s="116"/>
      <c r="AE94" s="13"/>
      <c r="AF94" s="13"/>
      <c r="AG94" s="13"/>
      <c r="AH94" s="13"/>
      <c r="AI94" s="13"/>
      <c r="AJ94" s="13"/>
      <c r="AK94" s="13"/>
      <c r="AL94" s="13"/>
      <c r="AM94" s="13"/>
    </row>
    <row r="95" spans="7:39">
      <c r="G95" s="13"/>
      <c r="H95" s="13"/>
      <c r="I95" s="317"/>
      <c r="J95" s="317"/>
      <c r="K95" s="317"/>
      <c r="L95" s="13"/>
      <c r="M95" s="13"/>
      <c r="N95" s="13"/>
      <c r="O95" s="13"/>
      <c r="P95" s="13"/>
      <c r="Q95" s="66"/>
      <c r="R95" s="13"/>
      <c r="S95" s="116"/>
      <c r="T95" s="13"/>
      <c r="U95" s="116"/>
      <c r="V95" s="116"/>
      <c r="W95" s="66"/>
      <c r="X95" s="116"/>
      <c r="Y95" s="66"/>
      <c r="Z95" s="66"/>
      <c r="AA95" s="66"/>
      <c r="AB95" s="116"/>
      <c r="AC95" s="13"/>
      <c r="AD95" s="116"/>
      <c r="AE95" s="13"/>
      <c r="AF95" s="13"/>
      <c r="AG95" s="13"/>
      <c r="AH95" s="13"/>
      <c r="AI95" s="13"/>
      <c r="AJ95" s="13"/>
      <c r="AK95" s="13"/>
      <c r="AL95" s="13"/>
      <c r="AM95" s="13"/>
    </row>
    <row r="96" spans="7:39">
      <c r="G96" s="13"/>
      <c r="H96" s="13"/>
      <c r="I96" s="317"/>
      <c r="J96" s="317"/>
      <c r="K96" s="317"/>
      <c r="L96" s="13"/>
      <c r="M96" s="13"/>
      <c r="N96" s="13"/>
      <c r="O96" s="13"/>
      <c r="P96" s="13"/>
      <c r="Q96" s="66"/>
      <c r="R96" s="13"/>
      <c r="S96" s="116"/>
      <c r="T96" s="13"/>
      <c r="U96" s="116"/>
      <c r="V96" s="116"/>
      <c r="W96" s="66"/>
      <c r="X96" s="116"/>
      <c r="Y96" s="66"/>
      <c r="Z96" s="66"/>
      <c r="AA96" s="66"/>
      <c r="AB96" s="116"/>
      <c r="AC96" s="13"/>
      <c r="AD96" s="116"/>
      <c r="AE96" s="13"/>
      <c r="AF96" s="13"/>
      <c r="AG96" s="13"/>
      <c r="AH96" s="13"/>
      <c r="AI96" s="13"/>
      <c r="AJ96" s="13"/>
      <c r="AK96" s="13"/>
      <c r="AL96" s="13"/>
      <c r="AM96" s="13"/>
    </row>
    <row r="97" spans="7:39">
      <c r="G97" s="13"/>
      <c r="H97" s="13"/>
      <c r="I97" s="317"/>
      <c r="J97" s="317"/>
      <c r="K97" s="317"/>
      <c r="L97" s="13"/>
      <c r="M97" s="13"/>
      <c r="N97" s="13"/>
      <c r="O97" s="13"/>
      <c r="P97" s="13"/>
      <c r="Q97" s="66"/>
      <c r="R97" s="13"/>
      <c r="S97" s="116"/>
      <c r="T97" s="13"/>
      <c r="U97" s="116"/>
      <c r="V97" s="116"/>
      <c r="W97" s="66"/>
      <c r="X97" s="116"/>
      <c r="Y97" s="66"/>
      <c r="Z97" s="66"/>
      <c r="AA97" s="66"/>
      <c r="AB97" s="116"/>
      <c r="AC97" s="13"/>
      <c r="AD97" s="116"/>
      <c r="AE97" s="13"/>
      <c r="AF97" s="13"/>
      <c r="AG97" s="13"/>
      <c r="AH97" s="13"/>
      <c r="AI97" s="13"/>
      <c r="AJ97" s="13"/>
      <c r="AK97" s="13"/>
      <c r="AL97" s="13"/>
      <c r="AM97" s="13"/>
    </row>
    <row r="98" spans="7:39">
      <c r="G98" s="13"/>
      <c r="H98" s="13"/>
      <c r="I98" s="317"/>
      <c r="J98" s="317"/>
      <c r="K98" s="317"/>
      <c r="L98" s="13"/>
      <c r="M98" s="13"/>
      <c r="N98" s="13"/>
      <c r="O98" s="13"/>
      <c r="P98" s="13"/>
      <c r="Q98" s="66"/>
      <c r="R98" s="13"/>
      <c r="S98" s="116"/>
      <c r="T98" s="13"/>
      <c r="U98" s="116"/>
      <c r="V98" s="116"/>
      <c r="W98" s="66"/>
      <c r="X98" s="116"/>
      <c r="Y98" s="66"/>
      <c r="Z98" s="66"/>
      <c r="AA98" s="66"/>
      <c r="AB98" s="116"/>
      <c r="AC98" s="13"/>
      <c r="AD98" s="116"/>
      <c r="AE98" s="13"/>
      <c r="AF98" s="13"/>
      <c r="AG98" s="13"/>
      <c r="AH98" s="13"/>
      <c r="AI98" s="13"/>
      <c r="AJ98" s="13"/>
      <c r="AK98" s="13"/>
      <c r="AL98" s="13"/>
      <c r="AM98" s="13"/>
    </row>
    <row r="99" spans="7:39">
      <c r="G99" s="13"/>
      <c r="H99" s="13"/>
      <c r="I99" s="317"/>
      <c r="J99" s="317"/>
      <c r="K99" s="317"/>
      <c r="L99" s="13"/>
      <c r="M99" s="13"/>
      <c r="N99" s="13"/>
      <c r="O99" s="13"/>
      <c r="P99" s="13"/>
      <c r="Q99" s="66"/>
      <c r="R99" s="13"/>
      <c r="S99" s="116"/>
      <c r="T99" s="13"/>
      <c r="U99" s="116"/>
      <c r="V99" s="116"/>
      <c r="W99" s="66"/>
      <c r="X99" s="116"/>
      <c r="Y99" s="66"/>
      <c r="Z99" s="66"/>
      <c r="AA99" s="66"/>
      <c r="AB99" s="116"/>
      <c r="AC99" s="13"/>
      <c r="AD99" s="116"/>
      <c r="AE99" s="13"/>
      <c r="AF99" s="13"/>
      <c r="AG99" s="13"/>
      <c r="AH99" s="13"/>
      <c r="AI99" s="13"/>
      <c r="AJ99" s="13"/>
      <c r="AK99" s="13"/>
      <c r="AL99" s="13"/>
      <c r="AM99" s="13"/>
    </row>
    <row r="100" spans="7:39">
      <c r="G100" s="13"/>
      <c r="H100" s="13"/>
      <c r="I100" s="317"/>
      <c r="J100" s="317"/>
      <c r="K100" s="317"/>
      <c r="L100" s="13"/>
      <c r="M100" s="13"/>
      <c r="N100" s="13"/>
      <c r="O100" s="13"/>
      <c r="P100" s="13"/>
      <c r="Q100" s="66"/>
      <c r="R100" s="13"/>
      <c r="S100" s="116"/>
      <c r="T100" s="13"/>
      <c r="U100" s="116"/>
      <c r="V100" s="116"/>
      <c r="W100" s="66"/>
      <c r="X100" s="116"/>
      <c r="Y100" s="66"/>
      <c r="Z100" s="66"/>
      <c r="AA100" s="66"/>
      <c r="AB100" s="116"/>
      <c r="AC100" s="13"/>
      <c r="AD100" s="116"/>
      <c r="AE100" s="13"/>
      <c r="AF100" s="13"/>
      <c r="AG100" s="13"/>
      <c r="AH100" s="13"/>
      <c r="AI100" s="13"/>
      <c r="AJ100" s="13"/>
      <c r="AK100" s="13"/>
      <c r="AL100" s="13"/>
      <c r="AM100" s="13"/>
    </row>
    <row r="101" spans="7:39">
      <c r="G101" s="13"/>
      <c r="H101" s="13"/>
      <c r="I101" s="317"/>
      <c r="J101" s="317"/>
      <c r="K101" s="317"/>
      <c r="L101" s="13"/>
      <c r="M101" s="13"/>
      <c r="N101" s="13"/>
      <c r="O101" s="13"/>
      <c r="P101" s="13"/>
      <c r="Q101" s="66"/>
      <c r="R101" s="13"/>
      <c r="S101" s="116"/>
      <c r="T101" s="13"/>
      <c r="U101" s="116"/>
      <c r="V101" s="116"/>
      <c r="W101" s="66"/>
      <c r="X101" s="116"/>
      <c r="Y101" s="66"/>
      <c r="Z101" s="66"/>
      <c r="AA101" s="66"/>
      <c r="AB101" s="116"/>
      <c r="AC101" s="13"/>
      <c r="AD101" s="116"/>
      <c r="AE101" s="13"/>
      <c r="AF101" s="13"/>
      <c r="AG101" s="13"/>
      <c r="AH101" s="13"/>
      <c r="AI101" s="13"/>
      <c r="AJ101" s="13"/>
      <c r="AK101" s="13"/>
      <c r="AL101" s="13"/>
      <c r="AM101" s="13"/>
    </row>
    <row r="102" spans="7:39">
      <c r="G102" s="13"/>
      <c r="H102" s="13"/>
      <c r="I102" s="317"/>
      <c r="J102" s="317"/>
      <c r="K102" s="317"/>
      <c r="L102" s="13"/>
      <c r="M102" s="13"/>
      <c r="N102" s="13"/>
      <c r="O102" s="13"/>
      <c r="P102" s="13"/>
      <c r="Q102" s="66"/>
      <c r="R102" s="13"/>
      <c r="S102" s="116"/>
      <c r="T102" s="13"/>
      <c r="U102" s="116"/>
      <c r="V102" s="116"/>
      <c r="W102" s="66"/>
      <c r="X102" s="116"/>
      <c r="Y102" s="66"/>
      <c r="Z102" s="66"/>
      <c r="AA102" s="66"/>
      <c r="AB102" s="116"/>
      <c r="AC102" s="13"/>
      <c r="AD102" s="116"/>
      <c r="AE102" s="13"/>
      <c r="AF102" s="13"/>
      <c r="AG102" s="13"/>
      <c r="AH102" s="13"/>
      <c r="AI102" s="13"/>
      <c r="AJ102" s="13"/>
      <c r="AK102" s="13"/>
      <c r="AL102" s="13"/>
      <c r="AM102" s="13"/>
    </row>
    <row r="103" spans="7:39">
      <c r="G103" s="13"/>
      <c r="H103" s="13"/>
      <c r="I103" s="317"/>
      <c r="J103" s="317"/>
      <c r="K103" s="317"/>
      <c r="L103" s="13"/>
      <c r="M103" s="13"/>
      <c r="N103" s="13"/>
      <c r="O103" s="13"/>
      <c r="P103" s="13"/>
      <c r="Q103" s="66"/>
      <c r="R103" s="13"/>
      <c r="S103" s="116"/>
      <c r="T103" s="13"/>
      <c r="U103" s="116"/>
      <c r="V103" s="116"/>
      <c r="W103" s="66"/>
      <c r="X103" s="116"/>
      <c r="Y103" s="66"/>
      <c r="Z103" s="66"/>
      <c r="AA103" s="66"/>
      <c r="AB103" s="116"/>
      <c r="AC103" s="13"/>
      <c r="AD103" s="116"/>
      <c r="AE103" s="13"/>
      <c r="AF103" s="13"/>
      <c r="AG103" s="13"/>
      <c r="AH103" s="13"/>
      <c r="AI103" s="13"/>
      <c r="AJ103" s="13"/>
      <c r="AK103" s="13"/>
      <c r="AL103" s="13"/>
      <c r="AM103" s="13"/>
    </row>
    <row r="104" spans="7:39">
      <c r="G104" s="13"/>
      <c r="H104" s="13"/>
      <c r="I104" s="317"/>
      <c r="J104" s="317"/>
      <c r="K104" s="317"/>
      <c r="L104" s="13"/>
      <c r="M104" s="13"/>
      <c r="N104" s="13"/>
      <c r="O104" s="13"/>
      <c r="P104" s="13"/>
      <c r="Q104" s="66"/>
      <c r="R104" s="13"/>
      <c r="S104" s="116"/>
      <c r="T104" s="13"/>
      <c r="U104" s="116"/>
      <c r="V104" s="116"/>
      <c r="W104" s="66"/>
      <c r="X104" s="116"/>
      <c r="Y104" s="66"/>
      <c r="Z104" s="66"/>
      <c r="AA104" s="66"/>
      <c r="AB104" s="116"/>
      <c r="AC104" s="13"/>
      <c r="AD104" s="116"/>
      <c r="AE104" s="13"/>
      <c r="AF104" s="13"/>
      <c r="AG104" s="13"/>
      <c r="AH104" s="13"/>
      <c r="AI104" s="13"/>
      <c r="AJ104" s="13"/>
      <c r="AK104" s="13"/>
      <c r="AL104" s="13"/>
      <c r="AM104" s="13"/>
    </row>
    <row r="105" spans="7:39">
      <c r="G105" s="13"/>
      <c r="H105" s="13"/>
      <c r="I105" s="317"/>
      <c r="J105" s="317"/>
      <c r="K105" s="317"/>
      <c r="L105" s="13"/>
      <c r="M105" s="13"/>
      <c r="N105" s="13"/>
      <c r="O105" s="13"/>
      <c r="P105" s="13"/>
      <c r="Q105" s="66"/>
      <c r="R105" s="13"/>
      <c r="S105" s="116"/>
      <c r="T105" s="13"/>
      <c r="U105" s="116"/>
      <c r="V105" s="116"/>
      <c r="W105" s="66"/>
      <c r="X105" s="116"/>
      <c r="Y105" s="66"/>
      <c r="Z105" s="66"/>
      <c r="AA105" s="66"/>
      <c r="AB105" s="116"/>
      <c r="AC105" s="13"/>
      <c r="AD105" s="116"/>
      <c r="AE105" s="13"/>
      <c r="AF105" s="13"/>
      <c r="AG105" s="13"/>
      <c r="AH105" s="13"/>
      <c r="AI105" s="13"/>
      <c r="AJ105" s="13"/>
      <c r="AK105" s="13"/>
      <c r="AL105" s="13"/>
      <c r="AM105" s="13"/>
    </row>
    <row r="106" spans="7:39">
      <c r="G106" s="13"/>
      <c r="H106" s="13"/>
      <c r="I106" s="317"/>
      <c r="J106" s="317"/>
      <c r="K106" s="317"/>
      <c r="L106" s="13"/>
      <c r="M106" s="13"/>
      <c r="N106" s="13"/>
      <c r="O106" s="13"/>
      <c r="P106" s="13"/>
      <c r="Q106" s="66"/>
      <c r="R106" s="13"/>
      <c r="S106" s="116"/>
      <c r="T106" s="13"/>
      <c r="U106" s="116"/>
      <c r="V106" s="116"/>
      <c r="W106" s="66"/>
      <c r="X106" s="116"/>
      <c r="Y106" s="66"/>
      <c r="Z106" s="66"/>
      <c r="AA106" s="66"/>
      <c r="AB106" s="116"/>
      <c r="AC106" s="13"/>
      <c r="AD106" s="116"/>
      <c r="AE106" s="13"/>
      <c r="AF106" s="13"/>
      <c r="AG106" s="13"/>
      <c r="AH106" s="13"/>
      <c r="AI106" s="13"/>
      <c r="AJ106" s="13"/>
      <c r="AK106" s="13"/>
      <c r="AL106" s="13"/>
      <c r="AM106" s="13"/>
    </row>
    <row r="107" spans="7:39">
      <c r="G107" s="13"/>
      <c r="H107" s="13"/>
      <c r="I107" s="317"/>
      <c r="J107" s="317"/>
      <c r="K107" s="317"/>
      <c r="L107" s="13"/>
      <c r="M107" s="13"/>
      <c r="N107" s="13"/>
      <c r="O107" s="13"/>
      <c r="P107" s="13"/>
      <c r="Q107" s="66"/>
      <c r="R107" s="13"/>
      <c r="S107" s="116"/>
      <c r="T107" s="13"/>
      <c r="U107" s="116"/>
      <c r="V107" s="116"/>
      <c r="W107" s="66"/>
      <c r="X107" s="116"/>
      <c r="Y107" s="66"/>
      <c r="Z107" s="66"/>
      <c r="AA107" s="66"/>
      <c r="AB107" s="116"/>
      <c r="AC107" s="13"/>
      <c r="AD107" s="116"/>
      <c r="AE107" s="13"/>
      <c r="AF107" s="13"/>
      <c r="AG107" s="13"/>
      <c r="AH107" s="13"/>
      <c r="AI107" s="13"/>
      <c r="AJ107" s="13"/>
      <c r="AK107" s="13"/>
      <c r="AL107" s="13"/>
      <c r="AM107" s="13"/>
    </row>
    <row r="108" spans="7:39">
      <c r="G108" s="13"/>
      <c r="H108" s="13"/>
      <c r="I108" s="317"/>
      <c r="J108" s="317"/>
      <c r="K108" s="317"/>
      <c r="L108" s="13"/>
      <c r="M108" s="13"/>
      <c r="N108" s="13"/>
      <c r="O108" s="13"/>
      <c r="P108" s="13"/>
      <c r="Q108" s="66"/>
      <c r="R108" s="13"/>
      <c r="S108" s="116"/>
      <c r="T108" s="13"/>
      <c r="U108" s="116"/>
      <c r="V108" s="116"/>
      <c r="W108" s="66"/>
      <c r="X108" s="116"/>
      <c r="Y108" s="66"/>
      <c r="Z108" s="66"/>
      <c r="AA108" s="66"/>
      <c r="AB108" s="116"/>
      <c r="AC108" s="13"/>
      <c r="AD108" s="116"/>
      <c r="AE108" s="13"/>
      <c r="AF108" s="13"/>
      <c r="AG108" s="13"/>
      <c r="AH108" s="13"/>
      <c r="AI108" s="13"/>
      <c r="AJ108" s="13"/>
      <c r="AK108" s="13"/>
      <c r="AL108" s="13"/>
      <c r="AM108" s="13"/>
    </row>
    <row r="109" spans="7:39">
      <c r="G109" s="13"/>
      <c r="H109" s="13"/>
      <c r="I109" s="317"/>
      <c r="J109" s="317"/>
      <c r="K109" s="317"/>
      <c r="L109" s="13"/>
      <c r="M109" s="13"/>
      <c r="N109" s="13"/>
      <c r="O109" s="13"/>
      <c r="P109" s="13"/>
      <c r="Q109" s="66"/>
      <c r="R109" s="13"/>
      <c r="S109" s="116"/>
      <c r="T109" s="13"/>
      <c r="U109" s="116"/>
      <c r="V109" s="116"/>
      <c r="W109" s="66"/>
      <c r="X109" s="116"/>
      <c r="Y109" s="66"/>
      <c r="Z109" s="66"/>
      <c r="AA109" s="66"/>
      <c r="AB109" s="116"/>
      <c r="AC109" s="13"/>
      <c r="AD109" s="116"/>
      <c r="AE109" s="13"/>
      <c r="AF109" s="13"/>
      <c r="AG109" s="13"/>
      <c r="AH109" s="13"/>
      <c r="AI109" s="13"/>
      <c r="AJ109" s="13"/>
      <c r="AK109" s="13"/>
      <c r="AL109" s="13"/>
      <c r="AM109" s="13"/>
    </row>
    <row r="110" spans="7:39">
      <c r="G110" s="13"/>
      <c r="H110" s="13"/>
      <c r="I110" s="317"/>
      <c r="J110" s="317"/>
      <c r="K110" s="317"/>
      <c r="L110" s="13"/>
      <c r="M110" s="13"/>
      <c r="N110" s="13"/>
      <c r="O110" s="13"/>
      <c r="P110" s="13"/>
      <c r="Q110" s="66"/>
      <c r="R110" s="13"/>
      <c r="S110" s="116"/>
      <c r="T110" s="13"/>
      <c r="U110" s="116"/>
      <c r="V110" s="116"/>
      <c r="W110" s="66"/>
      <c r="X110" s="116"/>
      <c r="Y110" s="66"/>
      <c r="Z110" s="66"/>
      <c r="AA110" s="66"/>
      <c r="AB110" s="116"/>
      <c r="AC110" s="13"/>
      <c r="AD110" s="116"/>
      <c r="AE110" s="13"/>
      <c r="AF110" s="13"/>
      <c r="AG110" s="13"/>
      <c r="AH110" s="13"/>
      <c r="AI110" s="13"/>
      <c r="AJ110" s="13"/>
      <c r="AK110" s="13"/>
      <c r="AL110" s="13"/>
      <c r="AM110" s="13"/>
    </row>
    <row r="111" spans="7:39">
      <c r="G111" s="13"/>
      <c r="H111" s="13"/>
      <c r="I111" s="317"/>
      <c r="J111" s="317"/>
      <c r="K111" s="317"/>
      <c r="L111" s="13"/>
      <c r="M111" s="13"/>
      <c r="N111" s="13"/>
      <c r="O111" s="13"/>
      <c r="P111" s="13"/>
      <c r="Q111" s="66"/>
      <c r="R111" s="13"/>
      <c r="S111" s="116"/>
      <c r="T111" s="13"/>
      <c r="U111" s="116"/>
      <c r="V111" s="116"/>
      <c r="W111" s="66"/>
      <c r="X111" s="116"/>
      <c r="Y111" s="66"/>
      <c r="Z111" s="66"/>
      <c r="AA111" s="66"/>
      <c r="AB111" s="116"/>
      <c r="AC111" s="13"/>
      <c r="AD111" s="116"/>
      <c r="AE111" s="13"/>
      <c r="AF111" s="13"/>
      <c r="AG111" s="13"/>
      <c r="AH111" s="13"/>
      <c r="AI111" s="13"/>
      <c r="AJ111" s="13"/>
      <c r="AK111" s="13"/>
      <c r="AL111" s="13"/>
      <c r="AM111" s="13"/>
    </row>
    <row r="112" spans="7:39">
      <c r="G112" s="13"/>
      <c r="H112" s="13"/>
      <c r="I112" s="317"/>
      <c r="J112" s="317"/>
      <c r="K112" s="317"/>
      <c r="L112" s="13"/>
      <c r="M112" s="13"/>
      <c r="N112" s="13"/>
      <c r="O112" s="13"/>
      <c r="P112" s="13"/>
      <c r="Q112" s="66"/>
      <c r="R112" s="13"/>
      <c r="S112" s="116"/>
      <c r="T112" s="13"/>
      <c r="U112" s="116"/>
      <c r="V112" s="116"/>
      <c r="W112" s="66"/>
      <c r="X112" s="116"/>
      <c r="Y112" s="66"/>
      <c r="Z112" s="66"/>
      <c r="AA112" s="66"/>
      <c r="AB112" s="116"/>
      <c r="AC112" s="13"/>
      <c r="AD112" s="116"/>
      <c r="AE112" s="13"/>
      <c r="AF112" s="13"/>
      <c r="AG112" s="13"/>
      <c r="AH112" s="13"/>
      <c r="AI112" s="13"/>
      <c r="AJ112" s="13"/>
      <c r="AK112" s="13"/>
      <c r="AL112" s="13"/>
      <c r="AM112" s="13"/>
    </row>
    <row r="113" spans="7:39">
      <c r="G113" s="13"/>
      <c r="H113" s="13"/>
      <c r="I113" s="317"/>
      <c r="J113" s="317"/>
      <c r="K113" s="317"/>
      <c r="L113" s="13"/>
      <c r="M113" s="13"/>
      <c r="N113" s="13"/>
      <c r="O113" s="13"/>
      <c r="P113" s="13"/>
      <c r="Q113" s="66"/>
      <c r="R113" s="13"/>
      <c r="S113" s="116"/>
      <c r="T113" s="13"/>
      <c r="U113" s="116"/>
      <c r="V113" s="116"/>
      <c r="W113" s="66"/>
      <c r="X113" s="116"/>
      <c r="Y113" s="66"/>
      <c r="Z113" s="66"/>
      <c r="AA113" s="66"/>
      <c r="AB113" s="116"/>
      <c r="AC113" s="13"/>
      <c r="AD113" s="116"/>
      <c r="AE113" s="13"/>
      <c r="AF113" s="13"/>
      <c r="AG113" s="13"/>
      <c r="AH113" s="13"/>
      <c r="AI113" s="13"/>
      <c r="AJ113" s="13"/>
      <c r="AK113" s="13"/>
      <c r="AL113" s="13"/>
      <c r="AM113" s="13"/>
    </row>
    <row r="114" spans="7:39">
      <c r="G114" s="13"/>
      <c r="H114" s="13"/>
      <c r="I114" s="317"/>
      <c r="J114" s="317"/>
      <c r="K114" s="317"/>
      <c r="L114" s="13"/>
      <c r="M114" s="13"/>
      <c r="N114" s="13"/>
      <c r="O114" s="13"/>
      <c r="P114" s="13"/>
      <c r="Q114" s="66"/>
      <c r="R114" s="13"/>
      <c r="S114" s="116"/>
      <c r="T114" s="13"/>
      <c r="U114" s="116"/>
      <c r="V114" s="116"/>
      <c r="W114" s="66"/>
      <c r="X114" s="116"/>
      <c r="Y114" s="66"/>
      <c r="Z114" s="66"/>
      <c r="AA114" s="66"/>
      <c r="AB114" s="116"/>
      <c r="AC114" s="13"/>
      <c r="AD114" s="116"/>
      <c r="AE114" s="13"/>
      <c r="AF114" s="13"/>
      <c r="AG114" s="13"/>
      <c r="AH114" s="13"/>
      <c r="AI114" s="13"/>
      <c r="AJ114" s="13"/>
      <c r="AK114" s="13"/>
      <c r="AL114" s="13"/>
      <c r="AM114" s="13"/>
    </row>
    <row r="115" spans="7:39">
      <c r="G115" s="13"/>
      <c r="H115" s="13"/>
      <c r="I115" s="317"/>
      <c r="J115" s="317"/>
      <c r="K115" s="317"/>
      <c r="L115" s="13"/>
      <c r="M115" s="13"/>
      <c r="N115" s="13"/>
      <c r="O115" s="13"/>
      <c r="P115" s="13"/>
      <c r="Q115" s="66"/>
      <c r="R115" s="13"/>
      <c r="S115" s="116"/>
      <c r="T115" s="13"/>
      <c r="U115" s="116"/>
      <c r="V115" s="116"/>
      <c r="W115" s="66"/>
      <c r="X115" s="116"/>
      <c r="Y115" s="66"/>
      <c r="Z115" s="66"/>
      <c r="AA115" s="66"/>
      <c r="AB115" s="116"/>
      <c r="AC115" s="13"/>
      <c r="AD115" s="116"/>
      <c r="AE115" s="13"/>
      <c r="AF115" s="13"/>
      <c r="AG115" s="13"/>
      <c r="AH115" s="13"/>
      <c r="AI115" s="13"/>
      <c r="AJ115" s="13"/>
      <c r="AK115" s="13"/>
      <c r="AL115" s="13"/>
      <c r="AM115" s="13"/>
    </row>
    <row r="116" spans="7:39">
      <c r="G116" s="13"/>
      <c r="H116" s="13"/>
      <c r="I116" s="317"/>
      <c r="J116" s="317"/>
      <c r="K116" s="317"/>
      <c r="L116" s="13"/>
      <c r="M116" s="13"/>
      <c r="N116" s="13"/>
      <c r="O116" s="13"/>
      <c r="P116" s="13"/>
      <c r="Q116" s="66"/>
      <c r="R116" s="13"/>
      <c r="S116" s="116"/>
      <c r="T116" s="13"/>
      <c r="U116" s="116"/>
      <c r="V116" s="116"/>
      <c r="W116" s="66"/>
      <c r="X116" s="116"/>
      <c r="Y116" s="66"/>
      <c r="Z116" s="66"/>
      <c r="AA116" s="66"/>
      <c r="AB116" s="116"/>
      <c r="AC116" s="13"/>
      <c r="AD116" s="116"/>
      <c r="AE116" s="13"/>
      <c r="AF116" s="13"/>
      <c r="AG116" s="13"/>
      <c r="AH116" s="13"/>
      <c r="AI116" s="13"/>
      <c r="AJ116" s="13"/>
      <c r="AK116" s="13"/>
      <c r="AL116" s="13"/>
      <c r="AM116" s="13"/>
    </row>
    <row r="117" spans="7:39">
      <c r="G117" s="13"/>
      <c r="H117" s="13"/>
      <c r="I117" s="317"/>
      <c r="J117" s="317"/>
      <c r="K117" s="317"/>
      <c r="L117" s="13"/>
      <c r="M117" s="13"/>
      <c r="N117" s="13"/>
      <c r="O117" s="13"/>
      <c r="P117" s="13"/>
      <c r="Q117" s="66"/>
      <c r="R117" s="13"/>
      <c r="S117" s="116"/>
      <c r="T117" s="13"/>
      <c r="U117" s="116"/>
      <c r="V117" s="116"/>
      <c r="W117" s="66"/>
      <c r="X117" s="116"/>
      <c r="Y117" s="66"/>
      <c r="Z117" s="66"/>
      <c r="AA117" s="66"/>
      <c r="AB117" s="116"/>
      <c r="AC117" s="13"/>
      <c r="AD117" s="116"/>
      <c r="AE117" s="13"/>
      <c r="AF117" s="13"/>
      <c r="AG117" s="13"/>
      <c r="AH117" s="13"/>
      <c r="AI117" s="13"/>
      <c r="AJ117" s="13"/>
      <c r="AK117" s="13"/>
      <c r="AL117" s="13"/>
      <c r="AM117" s="13"/>
    </row>
    <row r="118" spans="7:39">
      <c r="G118" s="13"/>
      <c r="H118" s="13"/>
      <c r="I118" s="317"/>
      <c r="J118" s="317"/>
      <c r="K118" s="317"/>
      <c r="L118" s="13"/>
      <c r="M118" s="13"/>
      <c r="N118" s="13"/>
      <c r="O118" s="13"/>
      <c r="P118" s="13"/>
      <c r="Q118" s="66"/>
      <c r="R118" s="13"/>
      <c r="S118" s="116"/>
      <c r="T118" s="13"/>
      <c r="U118" s="116"/>
      <c r="V118" s="116"/>
      <c r="W118" s="66"/>
      <c r="X118" s="116"/>
      <c r="Y118" s="66"/>
      <c r="Z118" s="66"/>
      <c r="AA118" s="66"/>
      <c r="AB118" s="116"/>
      <c r="AC118" s="13"/>
      <c r="AD118" s="116"/>
      <c r="AE118" s="13"/>
      <c r="AF118" s="13"/>
      <c r="AG118" s="13"/>
      <c r="AH118" s="13"/>
      <c r="AI118" s="13"/>
      <c r="AJ118" s="13"/>
      <c r="AK118" s="13"/>
      <c r="AL118" s="13"/>
      <c r="AM118" s="13"/>
    </row>
    <row r="119" spans="7:39">
      <c r="G119" s="13"/>
      <c r="H119" s="13"/>
      <c r="I119" s="317"/>
      <c r="J119" s="317"/>
      <c r="K119" s="317"/>
      <c r="L119" s="13"/>
      <c r="M119" s="13"/>
      <c r="N119" s="13"/>
      <c r="O119" s="13"/>
      <c r="P119" s="13"/>
      <c r="Q119" s="66"/>
      <c r="R119" s="13"/>
      <c r="S119" s="116"/>
      <c r="T119" s="13"/>
      <c r="U119" s="116"/>
      <c r="V119" s="116"/>
      <c r="W119" s="66"/>
      <c r="X119" s="116"/>
      <c r="Y119" s="66"/>
      <c r="Z119" s="66"/>
      <c r="AA119" s="66"/>
      <c r="AB119" s="116"/>
      <c r="AC119" s="13"/>
      <c r="AD119" s="116"/>
      <c r="AE119" s="13"/>
      <c r="AF119" s="13"/>
      <c r="AG119" s="13"/>
      <c r="AH119" s="13"/>
      <c r="AI119" s="13"/>
      <c r="AJ119" s="13"/>
      <c r="AK119" s="13"/>
      <c r="AL119" s="13"/>
      <c r="AM119" s="13"/>
    </row>
    <row r="120" spans="7:39">
      <c r="G120" s="13"/>
      <c r="H120" s="13"/>
      <c r="I120" s="317"/>
      <c r="J120" s="317"/>
      <c r="K120" s="317"/>
      <c r="L120" s="13"/>
      <c r="M120" s="13"/>
      <c r="N120" s="13"/>
      <c r="O120" s="13"/>
      <c r="P120" s="13"/>
      <c r="Q120" s="66"/>
      <c r="R120" s="13"/>
      <c r="S120" s="116"/>
      <c r="T120" s="13"/>
      <c r="U120" s="116"/>
      <c r="V120" s="116"/>
      <c r="W120" s="66"/>
      <c r="X120" s="116"/>
      <c r="Y120" s="66"/>
      <c r="Z120" s="66"/>
      <c r="AA120" s="66"/>
      <c r="AB120" s="116"/>
      <c r="AC120" s="13"/>
      <c r="AD120" s="116"/>
      <c r="AE120" s="13"/>
      <c r="AF120" s="13"/>
      <c r="AG120" s="13"/>
      <c r="AH120" s="13"/>
      <c r="AI120" s="13"/>
      <c r="AJ120" s="13"/>
      <c r="AK120" s="13"/>
      <c r="AL120" s="13"/>
      <c r="AM120" s="13"/>
    </row>
    <row r="121" spans="7:39">
      <c r="G121" s="13"/>
      <c r="H121" s="13"/>
      <c r="I121" s="317"/>
      <c r="J121" s="317"/>
      <c r="K121" s="317"/>
      <c r="L121" s="13"/>
      <c r="M121" s="13"/>
      <c r="N121" s="13"/>
      <c r="O121" s="13"/>
      <c r="P121" s="13"/>
      <c r="Q121" s="66"/>
      <c r="R121" s="13"/>
      <c r="S121" s="116"/>
      <c r="T121" s="13"/>
      <c r="U121" s="116"/>
      <c r="V121" s="116"/>
      <c r="W121" s="66"/>
      <c r="X121" s="116"/>
      <c r="Y121" s="66"/>
      <c r="Z121" s="66"/>
      <c r="AA121" s="66"/>
      <c r="AB121" s="116"/>
      <c r="AC121" s="13"/>
      <c r="AD121" s="116"/>
      <c r="AE121" s="13"/>
      <c r="AF121" s="13"/>
      <c r="AG121" s="13"/>
      <c r="AH121" s="13"/>
      <c r="AI121" s="13"/>
      <c r="AJ121" s="13"/>
      <c r="AK121" s="13"/>
      <c r="AL121" s="13"/>
      <c r="AM121" s="13"/>
    </row>
    <row r="122" spans="7:39">
      <c r="G122" s="13"/>
      <c r="H122" s="13"/>
      <c r="I122" s="317"/>
      <c r="J122" s="317"/>
      <c r="K122" s="317"/>
      <c r="L122" s="13"/>
      <c r="M122" s="13"/>
      <c r="N122" s="13"/>
      <c r="O122" s="13"/>
      <c r="P122" s="13"/>
      <c r="Q122" s="66"/>
      <c r="R122" s="13"/>
      <c r="S122" s="116"/>
      <c r="T122" s="13"/>
      <c r="U122" s="116"/>
      <c r="V122" s="116"/>
      <c r="W122" s="66"/>
      <c r="X122" s="116"/>
      <c r="Y122" s="66"/>
      <c r="Z122" s="66"/>
      <c r="AA122" s="66"/>
      <c r="AB122" s="116"/>
      <c r="AC122" s="13"/>
      <c r="AD122" s="116"/>
      <c r="AE122" s="13"/>
      <c r="AF122" s="13"/>
      <c r="AG122" s="13"/>
      <c r="AH122" s="13"/>
      <c r="AI122" s="13"/>
      <c r="AJ122" s="13"/>
      <c r="AK122" s="13"/>
      <c r="AL122" s="13"/>
      <c r="AM122" s="13"/>
    </row>
    <row r="123" spans="7:39">
      <c r="G123" s="13"/>
      <c r="H123" s="13"/>
      <c r="I123" s="317"/>
      <c r="J123" s="317"/>
      <c r="K123" s="317"/>
      <c r="L123" s="13"/>
      <c r="M123" s="13"/>
      <c r="N123" s="13"/>
      <c r="O123" s="13"/>
      <c r="P123" s="13"/>
      <c r="Q123" s="66"/>
      <c r="R123" s="13"/>
      <c r="S123" s="116"/>
      <c r="T123" s="13"/>
      <c r="U123" s="116"/>
      <c r="V123" s="116"/>
      <c r="W123" s="66"/>
      <c r="X123" s="116"/>
      <c r="Y123" s="66"/>
      <c r="Z123" s="66"/>
      <c r="AA123" s="66"/>
      <c r="AB123" s="116"/>
      <c r="AC123" s="13"/>
      <c r="AD123" s="116"/>
      <c r="AE123" s="13"/>
      <c r="AF123" s="13"/>
      <c r="AG123" s="13"/>
      <c r="AH123" s="13"/>
      <c r="AI123" s="13"/>
      <c r="AJ123" s="13"/>
      <c r="AK123" s="13"/>
      <c r="AL123" s="13"/>
      <c r="AM123" s="13"/>
    </row>
    <row r="124" spans="7:39">
      <c r="G124" s="13"/>
      <c r="H124" s="13"/>
      <c r="I124" s="317"/>
      <c r="J124" s="317"/>
      <c r="K124" s="317"/>
      <c r="L124" s="13"/>
      <c r="M124" s="13"/>
      <c r="N124" s="13"/>
      <c r="O124" s="13"/>
      <c r="P124" s="13"/>
      <c r="Q124" s="66"/>
      <c r="R124" s="13"/>
      <c r="S124" s="116"/>
      <c r="T124" s="13"/>
      <c r="U124" s="116"/>
      <c r="V124" s="116"/>
      <c r="W124" s="66"/>
      <c r="X124" s="116"/>
      <c r="Y124" s="66"/>
      <c r="Z124" s="66"/>
      <c r="AA124" s="66"/>
      <c r="AB124" s="116"/>
      <c r="AC124" s="13"/>
      <c r="AD124" s="116"/>
      <c r="AE124" s="13"/>
      <c r="AF124" s="13"/>
      <c r="AG124" s="13"/>
      <c r="AH124" s="13"/>
      <c r="AI124" s="13"/>
      <c r="AJ124" s="13"/>
      <c r="AK124" s="13"/>
      <c r="AL124" s="13"/>
      <c r="AM124" s="13"/>
    </row>
    <row r="125" spans="7:39">
      <c r="G125" s="13"/>
      <c r="H125" s="13"/>
      <c r="I125" s="317"/>
      <c r="J125" s="317"/>
      <c r="K125" s="317"/>
      <c r="L125" s="13"/>
      <c r="M125" s="13"/>
      <c r="N125" s="13"/>
      <c r="O125" s="13"/>
      <c r="P125" s="13"/>
      <c r="Q125" s="66"/>
      <c r="R125" s="13"/>
      <c r="S125" s="116"/>
      <c r="T125" s="13"/>
      <c r="U125" s="116"/>
      <c r="V125" s="116"/>
      <c r="W125" s="66"/>
      <c r="X125" s="116"/>
      <c r="Y125" s="66"/>
      <c r="Z125" s="66"/>
      <c r="AA125" s="66"/>
      <c r="AB125" s="116"/>
      <c r="AC125" s="13"/>
      <c r="AD125" s="116"/>
      <c r="AE125" s="13"/>
      <c r="AF125" s="13"/>
      <c r="AG125" s="13"/>
      <c r="AH125" s="13"/>
      <c r="AI125" s="13"/>
      <c r="AJ125" s="13"/>
      <c r="AK125" s="13"/>
      <c r="AL125" s="13"/>
      <c r="AM125" s="13"/>
    </row>
    <row r="126" spans="7:39">
      <c r="G126" s="13"/>
      <c r="H126" s="13"/>
      <c r="I126" s="317"/>
      <c r="J126" s="317"/>
      <c r="K126" s="317"/>
      <c r="L126" s="13"/>
      <c r="M126" s="13"/>
      <c r="N126" s="13"/>
      <c r="O126" s="13"/>
      <c r="P126" s="13"/>
      <c r="Q126" s="66"/>
      <c r="R126" s="13"/>
      <c r="S126" s="116"/>
      <c r="T126" s="13"/>
      <c r="U126" s="116"/>
      <c r="V126" s="116"/>
      <c r="W126" s="66"/>
      <c r="X126" s="116"/>
      <c r="Y126" s="66"/>
      <c r="Z126" s="66"/>
      <c r="AA126" s="66"/>
      <c r="AB126" s="116"/>
      <c r="AC126" s="13"/>
      <c r="AD126" s="116"/>
      <c r="AE126" s="13"/>
      <c r="AF126" s="13"/>
      <c r="AG126" s="13"/>
      <c r="AH126" s="13"/>
      <c r="AI126" s="13"/>
      <c r="AJ126" s="13"/>
      <c r="AK126" s="13"/>
      <c r="AL126" s="13"/>
      <c r="AM126" s="13"/>
    </row>
    <row r="127" spans="7:39">
      <c r="G127" s="13"/>
      <c r="H127" s="13"/>
      <c r="I127" s="317"/>
      <c r="J127" s="317"/>
      <c r="K127" s="317"/>
      <c r="L127" s="13"/>
      <c r="M127" s="13"/>
      <c r="N127" s="13"/>
      <c r="O127" s="13"/>
      <c r="P127" s="13"/>
      <c r="Q127" s="66"/>
      <c r="R127" s="13"/>
      <c r="S127" s="116"/>
      <c r="T127" s="13"/>
      <c r="U127" s="116"/>
      <c r="V127" s="116"/>
      <c r="W127" s="66"/>
      <c r="X127" s="116"/>
      <c r="Y127" s="66"/>
      <c r="Z127" s="66"/>
      <c r="AA127" s="66"/>
      <c r="AB127" s="116"/>
      <c r="AC127" s="13"/>
      <c r="AD127" s="116"/>
      <c r="AE127" s="13"/>
      <c r="AF127" s="13"/>
      <c r="AG127" s="13"/>
      <c r="AH127" s="13"/>
      <c r="AI127" s="13"/>
      <c r="AJ127" s="13"/>
      <c r="AK127" s="13"/>
      <c r="AL127" s="13"/>
      <c r="AM127" s="13"/>
    </row>
    <row r="128" spans="7:39">
      <c r="G128" s="13"/>
      <c r="H128" s="13"/>
      <c r="I128" s="317"/>
      <c r="J128" s="317"/>
      <c r="K128" s="317"/>
      <c r="L128" s="13"/>
      <c r="M128" s="13"/>
      <c r="N128" s="13"/>
      <c r="O128" s="13"/>
      <c r="P128" s="13"/>
      <c r="Q128" s="66"/>
      <c r="R128" s="13"/>
      <c r="S128" s="116"/>
      <c r="T128" s="13"/>
      <c r="U128" s="116"/>
      <c r="V128" s="116"/>
      <c r="W128" s="66"/>
      <c r="X128" s="116"/>
      <c r="Y128" s="66"/>
      <c r="Z128" s="66"/>
      <c r="AA128" s="66"/>
      <c r="AB128" s="116"/>
      <c r="AC128" s="13"/>
      <c r="AD128" s="116"/>
      <c r="AE128" s="13"/>
      <c r="AF128" s="13"/>
      <c r="AG128" s="13"/>
      <c r="AH128" s="13"/>
      <c r="AI128" s="13"/>
      <c r="AJ128" s="13"/>
      <c r="AK128" s="13"/>
      <c r="AL128" s="13"/>
      <c r="AM128" s="13"/>
    </row>
    <row r="129" spans="1:39">
      <c r="A129" s="30"/>
      <c r="B129" s="30"/>
      <c r="C129" s="30"/>
      <c r="E129" s="30"/>
      <c r="F129" s="30"/>
      <c r="G129" s="30"/>
      <c r="H129" s="30"/>
      <c r="I129" s="314"/>
      <c r="J129" s="314"/>
      <c r="K129" s="314"/>
      <c r="L129" s="13"/>
      <c r="M129" s="13"/>
      <c r="N129" s="13"/>
      <c r="O129" s="13"/>
      <c r="P129" s="13"/>
      <c r="Q129" s="66"/>
      <c r="R129" s="13"/>
      <c r="S129" s="116"/>
      <c r="T129" s="13"/>
      <c r="U129" s="116"/>
      <c r="V129" s="116"/>
      <c r="W129" s="66"/>
      <c r="X129" s="116"/>
      <c r="Y129" s="66"/>
      <c r="Z129" s="66"/>
      <c r="AA129" s="66"/>
      <c r="AB129" s="116"/>
      <c r="AC129" s="13"/>
      <c r="AD129" s="116"/>
      <c r="AE129" s="13"/>
      <c r="AF129" s="13"/>
      <c r="AG129" s="13"/>
      <c r="AH129" s="13"/>
      <c r="AI129" s="13"/>
      <c r="AJ129" s="13"/>
      <c r="AK129" s="13"/>
      <c r="AL129" s="13"/>
      <c r="AM129" s="13"/>
    </row>
    <row r="130" spans="1:39">
      <c r="A130" s="32"/>
      <c r="B130" s="32"/>
      <c r="C130" s="32"/>
      <c r="E130" s="32"/>
      <c r="F130" s="32"/>
      <c r="G130" s="32"/>
      <c r="H130" s="32"/>
      <c r="I130" s="315"/>
      <c r="J130" s="315"/>
      <c r="K130" s="315"/>
      <c r="L130" s="13"/>
      <c r="M130" s="13"/>
      <c r="N130" s="13"/>
      <c r="O130" s="13"/>
      <c r="P130" s="13"/>
      <c r="Q130" s="66"/>
      <c r="R130" s="13"/>
      <c r="S130" s="116"/>
      <c r="T130" s="13"/>
      <c r="U130" s="116"/>
      <c r="V130" s="116"/>
      <c r="W130" s="66"/>
      <c r="X130" s="116"/>
      <c r="Y130" s="66"/>
      <c r="Z130" s="66"/>
      <c r="AA130" s="66"/>
      <c r="AB130" s="116"/>
      <c r="AC130" s="13"/>
      <c r="AD130" s="116"/>
      <c r="AE130" s="13"/>
      <c r="AF130" s="13"/>
      <c r="AG130" s="13"/>
      <c r="AH130" s="13"/>
      <c r="AI130" s="13"/>
      <c r="AJ130" s="13"/>
      <c r="AK130" s="13"/>
      <c r="AL130" s="13"/>
      <c r="AM130" s="13"/>
    </row>
    <row r="131" spans="1:39">
      <c r="A131" s="32"/>
      <c r="B131" s="32"/>
      <c r="C131" s="32"/>
      <c r="E131" s="32"/>
      <c r="F131" s="32"/>
      <c r="G131" s="32"/>
      <c r="H131" s="32"/>
      <c r="I131" s="315"/>
      <c r="J131" s="315"/>
      <c r="K131" s="315"/>
      <c r="L131" s="13"/>
      <c r="M131" s="13"/>
      <c r="N131" s="13"/>
      <c r="O131" s="13"/>
      <c r="P131" s="13"/>
      <c r="Q131" s="66"/>
      <c r="R131" s="13"/>
      <c r="S131" s="116"/>
      <c r="T131" s="13"/>
      <c r="U131" s="116"/>
      <c r="V131" s="116"/>
      <c r="W131" s="66"/>
      <c r="X131" s="116"/>
      <c r="Y131" s="66"/>
      <c r="Z131" s="66"/>
      <c r="AA131" s="66"/>
      <c r="AB131" s="116"/>
      <c r="AC131" s="13"/>
      <c r="AD131" s="116"/>
      <c r="AE131" s="13"/>
      <c r="AF131" s="13"/>
      <c r="AG131" s="13"/>
      <c r="AH131" s="13"/>
      <c r="AI131" s="13"/>
      <c r="AJ131" s="13"/>
      <c r="AK131" s="13"/>
      <c r="AL131" s="13"/>
      <c r="AM131" s="13"/>
    </row>
    <row r="132" spans="1:39">
      <c r="A132" s="32"/>
      <c r="B132" s="32"/>
      <c r="C132" s="32"/>
      <c r="E132" s="32"/>
      <c r="F132" s="32"/>
      <c r="G132" s="32"/>
      <c r="H132" s="32"/>
      <c r="I132" s="315"/>
      <c r="J132" s="315"/>
      <c r="K132" s="315"/>
      <c r="L132" s="13"/>
      <c r="M132" s="13"/>
      <c r="N132" s="13"/>
      <c r="O132" s="13"/>
      <c r="P132" s="13"/>
      <c r="Q132" s="66"/>
      <c r="R132" s="13"/>
      <c r="S132" s="116"/>
      <c r="T132" s="13"/>
      <c r="U132" s="116"/>
      <c r="V132" s="116"/>
      <c r="W132" s="66"/>
      <c r="X132" s="116"/>
      <c r="Y132" s="66"/>
      <c r="Z132" s="66"/>
      <c r="AA132" s="66"/>
      <c r="AB132" s="116"/>
      <c r="AC132" s="13"/>
      <c r="AD132" s="116"/>
      <c r="AE132" s="13"/>
      <c r="AF132" s="13"/>
      <c r="AG132" s="13"/>
      <c r="AH132" s="13"/>
      <c r="AI132" s="13"/>
      <c r="AJ132" s="13"/>
      <c r="AK132" s="13"/>
      <c r="AL132" s="13"/>
      <c r="AM132" s="13"/>
    </row>
    <row r="133" spans="1:39">
      <c r="A133" s="32"/>
      <c r="B133" s="32"/>
      <c r="C133" s="32"/>
      <c r="E133" s="32"/>
      <c r="F133" s="32"/>
      <c r="G133" s="32"/>
      <c r="H133" s="32"/>
      <c r="I133" s="315"/>
      <c r="J133" s="315"/>
      <c r="K133" s="315"/>
      <c r="L133" s="13"/>
      <c r="M133" s="13"/>
      <c r="N133" s="13"/>
      <c r="O133" s="13"/>
      <c r="P133" s="13"/>
      <c r="Q133" s="66"/>
      <c r="R133" s="13"/>
      <c r="S133" s="116"/>
      <c r="T133" s="13"/>
      <c r="U133" s="116"/>
      <c r="V133" s="116"/>
      <c r="W133" s="66"/>
      <c r="X133" s="116"/>
      <c r="Y133" s="66"/>
      <c r="Z133" s="66"/>
      <c r="AA133" s="66"/>
      <c r="AB133" s="116"/>
      <c r="AC133" s="13"/>
      <c r="AD133" s="116"/>
      <c r="AE133" s="13"/>
      <c r="AF133" s="13"/>
      <c r="AG133" s="13"/>
      <c r="AH133" s="13"/>
      <c r="AI133" s="13"/>
      <c r="AJ133" s="13"/>
      <c r="AK133" s="13"/>
      <c r="AL133" s="13"/>
      <c r="AM133" s="13"/>
    </row>
    <row r="134" spans="1:39">
      <c r="A134" s="32"/>
      <c r="B134" s="32"/>
      <c r="C134" s="32"/>
      <c r="E134" s="32"/>
      <c r="F134" s="32"/>
      <c r="G134" s="32"/>
      <c r="H134" s="32"/>
      <c r="I134" s="315"/>
      <c r="J134" s="315"/>
      <c r="K134" s="315"/>
      <c r="L134" s="13"/>
      <c r="M134" s="13"/>
      <c r="N134" s="13"/>
      <c r="O134" s="13"/>
      <c r="P134" s="13"/>
      <c r="Q134" s="66"/>
      <c r="R134" s="13"/>
      <c r="S134" s="116"/>
      <c r="T134" s="13"/>
      <c r="U134" s="116"/>
      <c r="V134" s="116"/>
      <c r="W134" s="66"/>
      <c r="X134" s="116"/>
      <c r="Y134" s="66"/>
      <c r="Z134" s="66"/>
      <c r="AA134" s="66"/>
      <c r="AB134" s="116"/>
      <c r="AC134" s="13"/>
      <c r="AD134" s="116"/>
      <c r="AE134" s="13"/>
      <c r="AF134" s="13"/>
      <c r="AG134" s="13"/>
      <c r="AH134" s="13"/>
      <c r="AI134" s="13"/>
      <c r="AJ134" s="13"/>
      <c r="AK134" s="13"/>
      <c r="AL134" s="13"/>
      <c r="AM134" s="13"/>
    </row>
    <row r="135" spans="1:39">
      <c r="A135" s="32"/>
      <c r="B135" s="32"/>
      <c r="C135" s="32"/>
      <c r="E135" s="32"/>
      <c r="F135" s="32"/>
      <c r="G135" s="32"/>
      <c r="H135" s="32"/>
      <c r="I135" s="315"/>
      <c r="J135" s="315"/>
      <c r="K135" s="315"/>
      <c r="L135" s="13"/>
      <c r="M135" s="13"/>
      <c r="N135" s="13"/>
      <c r="O135" s="13"/>
      <c r="P135" s="13"/>
      <c r="Q135" s="66"/>
      <c r="R135" s="13"/>
      <c r="S135" s="116"/>
      <c r="T135" s="13"/>
      <c r="U135" s="116"/>
      <c r="V135" s="116"/>
      <c r="W135" s="66"/>
      <c r="X135" s="116"/>
      <c r="Y135" s="66"/>
      <c r="Z135" s="66"/>
      <c r="AA135" s="66"/>
      <c r="AB135" s="116"/>
      <c r="AC135" s="13"/>
      <c r="AD135" s="116"/>
      <c r="AE135" s="13"/>
      <c r="AF135" s="13"/>
      <c r="AG135" s="13"/>
      <c r="AH135" s="13"/>
      <c r="AI135" s="13"/>
      <c r="AJ135" s="13"/>
      <c r="AK135" s="13"/>
      <c r="AL135" s="13"/>
      <c r="AM135" s="13"/>
    </row>
    <row r="136" spans="1:39">
      <c r="A136" s="32"/>
      <c r="B136" s="32"/>
      <c r="C136" s="32"/>
      <c r="E136" s="32"/>
      <c r="F136" s="32"/>
      <c r="G136" s="32"/>
      <c r="H136" s="32"/>
      <c r="I136" s="315"/>
      <c r="J136" s="315"/>
      <c r="K136" s="315"/>
      <c r="L136" s="13"/>
      <c r="M136" s="13"/>
      <c r="N136" s="13"/>
      <c r="O136" s="13"/>
      <c r="P136" s="13"/>
      <c r="Q136" s="66"/>
      <c r="R136" s="13"/>
      <c r="S136" s="116"/>
      <c r="T136" s="13"/>
      <c r="U136" s="116"/>
      <c r="V136" s="116"/>
      <c r="W136" s="66"/>
      <c r="X136" s="116"/>
      <c r="Y136" s="66"/>
      <c r="Z136" s="66"/>
      <c r="AA136" s="66"/>
      <c r="AB136" s="116"/>
      <c r="AC136" s="13"/>
      <c r="AD136" s="116"/>
      <c r="AE136" s="13"/>
      <c r="AF136" s="13"/>
      <c r="AG136" s="13"/>
      <c r="AH136" s="13"/>
      <c r="AI136" s="13"/>
      <c r="AJ136" s="13"/>
      <c r="AK136" s="13"/>
      <c r="AL136" s="13"/>
      <c r="AM136" s="13"/>
    </row>
    <row r="137" spans="1:39">
      <c r="A137" s="32"/>
      <c r="B137" s="32"/>
      <c r="C137" s="32"/>
      <c r="E137" s="32"/>
      <c r="F137" s="32"/>
      <c r="G137" s="32"/>
      <c r="H137" s="32"/>
      <c r="I137" s="315"/>
      <c r="J137" s="315"/>
      <c r="K137" s="315"/>
      <c r="L137" s="13"/>
      <c r="M137" s="13"/>
      <c r="N137" s="13"/>
      <c r="O137" s="13"/>
      <c r="P137" s="13"/>
      <c r="Q137" s="66"/>
      <c r="R137" s="13"/>
      <c r="S137" s="116"/>
      <c r="T137" s="13"/>
      <c r="U137" s="116"/>
      <c r="V137" s="116"/>
      <c r="W137" s="66"/>
      <c r="X137" s="116"/>
      <c r="Y137" s="66"/>
      <c r="Z137" s="66"/>
      <c r="AA137" s="66"/>
      <c r="AB137" s="116"/>
      <c r="AC137" s="13"/>
      <c r="AD137" s="116"/>
      <c r="AE137" s="13"/>
      <c r="AF137" s="13"/>
      <c r="AG137" s="13"/>
      <c r="AH137" s="13"/>
      <c r="AI137" s="13"/>
      <c r="AJ137" s="13"/>
      <c r="AK137" s="13"/>
      <c r="AL137" s="13"/>
      <c r="AM137" s="13"/>
    </row>
    <row r="138" spans="1:39">
      <c r="A138" s="32"/>
      <c r="B138" s="32"/>
      <c r="C138" s="32"/>
      <c r="E138" s="32"/>
      <c r="F138" s="32"/>
      <c r="G138" s="32"/>
      <c r="H138" s="32"/>
      <c r="I138" s="315"/>
      <c r="J138" s="315"/>
      <c r="K138" s="315"/>
      <c r="L138" s="30"/>
      <c r="M138" s="30"/>
      <c r="N138" s="30"/>
      <c r="O138" s="30"/>
      <c r="P138" s="30"/>
      <c r="Q138" s="67"/>
      <c r="R138" s="30"/>
      <c r="S138" s="117"/>
      <c r="T138" s="30"/>
      <c r="U138" s="117"/>
      <c r="V138" s="117"/>
      <c r="W138" s="67"/>
      <c r="X138" s="117"/>
      <c r="Y138" s="67"/>
      <c r="AC138" s="30"/>
      <c r="AD138" s="117"/>
      <c r="AE138" s="30"/>
      <c r="AF138" s="30"/>
      <c r="AG138" s="30"/>
      <c r="AH138" s="30"/>
      <c r="AJ138" s="30"/>
    </row>
    <row r="139" spans="1:39">
      <c r="A139" s="32"/>
      <c r="B139" s="32"/>
      <c r="C139" s="32"/>
      <c r="E139" s="32"/>
      <c r="F139" s="32"/>
      <c r="G139" s="32"/>
      <c r="H139" s="32"/>
      <c r="I139" s="315"/>
      <c r="J139" s="315"/>
      <c r="K139" s="315"/>
      <c r="L139" s="32"/>
      <c r="M139" s="32"/>
      <c r="N139" s="32"/>
      <c r="O139" s="32"/>
      <c r="P139" s="32"/>
      <c r="Q139" s="68"/>
      <c r="R139" s="32"/>
      <c r="S139" s="118"/>
      <c r="T139" s="32"/>
      <c r="U139" s="118"/>
      <c r="V139" s="118"/>
      <c r="W139" s="68"/>
      <c r="X139" s="118"/>
      <c r="Y139" s="68"/>
      <c r="AC139" s="32"/>
      <c r="AD139" s="118"/>
      <c r="AE139" s="32"/>
      <c r="AF139" s="32"/>
      <c r="AG139" s="32"/>
      <c r="AH139" s="32"/>
      <c r="AJ139" s="32"/>
    </row>
    <row r="140" spans="1:39">
      <c r="A140" s="32"/>
      <c r="B140" s="32"/>
      <c r="C140" s="32"/>
      <c r="E140" s="32"/>
      <c r="F140" s="32"/>
      <c r="G140" s="32"/>
      <c r="H140" s="32"/>
      <c r="I140" s="315"/>
      <c r="J140" s="315"/>
      <c r="K140" s="315"/>
      <c r="L140" s="32"/>
      <c r="M140" s="32"/>
      <c r="N140" s="32"/>
      <c r="O140" s="32"/>
      <c r="P140" s="32"/>
      <c r="Q140" s="68"/>
      <c r="R140" s="32"/>
      <c r="S140" s="118"/>
      <c r="T140" s="32"/>
      <c r="U140" s="118"/>
      <c r="V140" s="118"/>
      <c r="W140" s="68"/>
      <c r="X140" s="118"/>
      <c r="Y140" s="68"/>
      <c r="AC140" s="32"/>
      <c r="AD140" s="118"/>
      <c r="AE140" s="32"/>
      <c r="AF140" s="32"/>
      <c r="AG140" s="32"/>
      <c r="AH140" s="32"/>
      <c r="AJ140" s="32"/>
    </row>
    <row r="141" spans="1:39">
      <c r="A141" s="32"/>
      <c r="B141" s="32"/>
      <c r="C141" s="32"/>
      <c r="E141" s="32"/>
      <c r="F141" s="32"/>
      <c r="G141" s="32"/>
      <c r="H141" s="32"/>
      <c r="I141" s="315"/>
      <c r="J141" s="315"/>
      <c r="K141" s="315"/>
      <c r="L141" s="32"/>
      <c r="M141" s="32"/>
      <c r="N141" s="32"/>
      <c r="O141" s="32"/>
      <c r="P141" s="32"/>
      <c r="Q141" s="68"/>
      <c r="R141" s="32"/>
      <c r="S141" s="118"/>
      <c r="T141" s="32"/>
      <c r="U141" s="118"/>
      <c r="V141" s="118"/>
      <c r="W141" s="68"/>
      <c r="X141" s="118"/>
      <c r="Y141" s="68"/>
      <c r="AC141" s="32"/>
      <c r="AD141" s="118"/>
      <c r="AE141" s="32"/>
      <c r="AF141" s="32"/>
      <c r="AG141" s="32"/>
      <c r="AH141" s="32"/>
      <c r="AJ141" s="32"/>
    </row>
    <row r="142" spans="1:39">
      <c r="A142" s="32"/>
      <c r="B142" s="32"/>
      <c r="C142" s="32"/>
      <c r="E142" s="32"/>
      <c r="F142" s="32"/>
      <c r="G142" s="32"/>
      <c r="H142" s="32"/>
      <c r="I142" s="315"/>
      <c r="J142" s="315"/>
      <c r="K142" s="315"/>
      <c r="L142" s="32"/>
      <c r="M142" s="32"/>
      <c r="N142" s="32"/>
      <c r="O142" s="32"/>
      <c r="P142" s="32"/>
      <c r="Q142" s="68"/>
      <c r="R142" s="32"/>
      <c r="S142" s="118"/>
      <c r="T142" s="32"/>
      <c r="U142" s="118"/>
      <c r="V142" s="118"/>
      <c r="W142" s="68"/>
      <c r="X142" s="118"/>
      <c r="Y142" s="68"/>
      <c r="AC142" s="32"/>
      <c r="AD142" s="118"/>
      <c r="AE142" s="32"/>
      <c r="AF142" s="32"/>
      <c r="AG142" s="32"/>
      <c r="AH142" s="32"/>
      <c r="AJ142" s="32"/>
    </row>
    <row r="143" spans="1:39">
      <c r="A143" s="32"/>
      <c r="B143" s="32"/>
      <c r="C143" s="32"/>
      <c r="E143" s="32"/>
      <c r="F143" s="32"/>
      <c r="G143" s="32"/>
      <c r="H143" s="32"/>
      <c r="I143" s="315"/>
      <c r="J143" s="315"/>
      <c r="K143" s="315"/>
      <c r="L143" s="32"/>
      <c r="M143" s="32"/>
      <c r="N143" s="32"/>
      <c r="O143" s="32"/>
      <c r="P143" s="32"/>
      <c r="Q143" s="68"/>
      <c r="R143" s="32"/>
      <c r="S143" s="118"/>
      <c r="T143" s="32"/>
      <c r="U143" s="118"/>
      <c r="V143" s="118"/>
      <c r="W143" s="68"/>
      <c r="X143" s="118"/>
      <c r="Y143" s="68"/>
      <c r="AC143" s="32"/>
      <c r="AD143" s="118"/>
      <c r="AE143" s="32"/>
      <c r="AF143" s="32"/>
      <c r="AG143" s="32"/>
      <c r="AH143" s="32"/>
      <c r="AJ143" s="32"/>
    </row>
    <row r="144" spans="1:39">
      <c r="A144" s="32"/>
      <c r="B144" s="32"/>
      <c r="C144" s="32"/>
      <c r="E144" s="32"/>
      <c r="F144" s="32"/>
      <c r="G144" s="32"/>
      <c r="H144" s="32"/>
      <c r="I144" s="315"/>
      <c r="J144" s="315"/>
      <c r="K144" s="315"/>
      <c r="L144" s="32"/>
      <c r="M144" s="32"/>
      <c r="N144" s="32"/>
      <c r="O144" s="32"/>
      <c r="P144" s="32"/>
      <c r="Q144" s="68"/>
      <c r="R144" s="32"/>
      <c r="S144" s="118"/>
      <c r="T144" s="32"/>
      <c r="U144" s="118"/>
      <c r="V144" s="118"/>
      <c r="W144" s="68"/>
      <c r="X144" s="118"/>
      <c r="Y144" s="68"/>
      <c r="AC144" s="32"/>
      <c r="AD144" s="118"/>
      <c r="AE144" s="32"/>
      <c r="AF144" s="32"/>
      <c r="AG144" s="32"/>
      <c r="AH144" s="32"/>
      <c r="AJ144" s="32"/>
    </row>
    <row r="145" spans="1:36">
      <c r="A145" s="32"/>
      <c r="B145" s="32"/>
      <c r="C145" s="32"/>
      <c r="E145" s="32"/>
      <c r="F145" s="32"/>
      <c r="G145" s="32"/>
      <c r="H145" s="32"/>
      <c r="I145" s="315"/>
      <c r="J145" s="315"/>
      <c r="K145" s="315"/>
      <c r="L145" s="32"/>
      <c r="M145" s="32"/>
      <c r="N145" s="32"/>
      <c r="O145" s="32"/>
      <c r="P145" s="32"/>
      <c r="Q145" s="68"/>
      <c r="R145" s="32"/>
      <c r="S145" s="118"/>
      <c r="T145" s="32"/>
      <c r="U145" s="118"/>
      <c r="V145" s="118"/>
      <c r="W145" s="68"/>
      <c r="X145" s="118"/>
      <c r="Y145" s="68"/>
      <c r="AC145" s="32"/>
      <c r="AD145" s="118"/>
      <c r="AE145" s="32"/>
      <c r="AF145" s="32"/>
      <c r="AG145" s="32"/>
      <c r="AH145" s="32"/>
      <c r="AJ145" s="32"/>
    </row>
    <row r="146" spans="1:36">
      <c r="A146" s="32"/>
      <c r="B146" s="32"/>
      <c r="C146" s="32"/>
      <c r="E146" s="32"/>
      <c r="F146" s="32"/>
      <c r="G146" s="32"/>
      <c r="H146" s="32"/>
      <c r="I146" s="315"/>
      <c r="J146" s="315"/>
      <c r="K146" s="315"/>
      <c r="L146" s="32"/>
      <c r="M146" s="32"/>
      <c r="N146" s="32"/>
      <c r="O146" s="32"/>
      <c r="P146" s="32"/>
      <c r="Q146" s="68"/>
      <c r="R146" s="32"/>
      <c r="S146" s="118"/>
      <c r="T146" s="32"/>
      <c r="U146" s="118"/>
      <c r="V146" s="118"/>
      <c r="W146" s="68"/>
      <c r="X146" s="118"/>
      <c r="Y146" s="68"/>
      <c r="AC146" s="32"/>
      <c r="AD146" s="118"/>
      <c r="AE146" s="32"/>
      <c r="AF146" s="32"/>
      <c r="AG146" s="32"/>
      <c r="AH146" s="32"/>
      <c r="AJ146" s="32"/>
    </row>
    <row r="147" spans="1:36">
      <c r="A147" s="32"/>
      <c r="B147" s="32"/>
      <c r="C147" s="32"/>
      <c r="E147" s="32"/>
      <c r="F147" s="32"/>
      <c r="G147" s="32"/>
      <c r="H147" s="32"/>
      <c r="I147" s="315"/>
      <c r="J147" s="315"/>
      <c r="K147" s="315"/>
      <c r="L147" s="32"/>
      <c r="M147" s="32"/>
      <c r="N147" s="32"/>
      <c r="O147" s="32"/>
      <c r="P147" s="32"/>
      <c r="Q147" s="68"/>
      <c r="R147" s="32"/>
      <c r="S147" s="118"/>
      <c r="T147" s="32"/>
      <c r="U147" s="118"/>
      <c r="V147" s="118"/>
      <c r="W147" s="68"/>
      <c r="X147" s="118"/>
      <c r="Y147" s="68"/>
      <c r="AC147" s="32"/>
      <c r="AD147" s="118"/>
      <c r="AE147" s="32"/>
      <c r="AF147" s="32"/>
      <c r="AG147" s="32"/>
      <c r="AH147" s="32"/>
      <c r="AJ147" s="32"/>
    </row>
    <row r="148" spans="1:36">
      <c r="A148" s="32"/>
      <c r="B148" s="32"/>
      <c r="C148" s="32"/>
      <c r="E148" s="32"/>
      <c r="F148" s="32"/>
      <c r="G148" s="32"/>
      <c r="H148" s="32"/>
      <c r="I148" s="315"/>
      <c r="J148" s="315"/>
      <c r="K148" s="315"/>
      <c r="L148" s="32"/>
      <c r="M148" s="32"/>
      <c r="N148" s="32"/>
      <c r="O148" s="32"/>
      <c r="P148" s="32"/>
      <c r="Q148" s="68"/>
      <c r="R148" s="32"/>
      <c r="S148" s="118"/>
      <c r="T148" s="32"/>
      <c r="U148" s="118"/>
      <c r="V148" s="118"/>
      <c r="W148" s="68"/>
      <c r="X148" s="118"/>
      <c r="Y148" s="68"/>
      <c r="AC148" s="32"/>
      <c r="AD148" s="118"/>
      <c r="AE148" s="32"/>
      <c r="AF148" s="32"/>
      <c r="AG148" s="32"/>
      <c r="AH148" s="32"/>
      <c r="AJ148" s="32"/>
    </row>
    <row r="149" spans="1:36">
      <c r="A149" s="32"/>
      <c r="B149" s="32"/>
      <c r="C149" s="32"/>
      <c r="E149" s="32"/>
      <c r="F149" s="32"/>
      <c r="G149" s="32"/>
      <c r="H149" s="32"/>
      <c r="I149" s="315"/>
      <c r="J149" s="315"/>
      <c r="K149" s="315"/>
      <c r="L149" s="32"/>
      <c r="M149" s="32"/>
      <c r="N149" s="32"/>
      <c r="O149" s="32"/>
      <c r="P149" s="32"/>
      <c r="Q149" s="68"/>
      <c r="R149" s="32"/>
      <c r="S149" s="118"/>
      <c r="T149" s="32"/>
      <c r="U149" s="118"/>
      <c r="V149" s="118"/>
      <c r="W149" s="68"/>
      <c r="X149" s="118"/>
      <c r="Y149" s="68"/>
      <c r="AC149" s="32"/>
      <c r="AD149" s="118"/>
      <c r="AE149" s="32"/>
      <c r="AF149" s="32"/>
      <c r="AG149" s="32"/>
      <c r="AH149" s="32"/>
      <c r="AJ149" s="32"/>
    </row>
    <row r="150" spans="1:36">
      <c r="A150" s="32"/>
      <c r="B150" s="32"/>
      <c r="C150" s="32"/>
      <c r="E150" s="32"/>
      <c r="F150" s="32"/>
      <c r="G150" s="32"/>
      <c r="H150" s="32"/>
      <c r="I150" s="315"/>
      <c r="J150" s="315"/>
      <c r="K150" s="315"/>
      <c r="L150" s="32"/>
      <c r="M150" s="32"/>
      <c r="N150" s="32"/>
      <c r="O150" s="32"/>
      <c r="P150" s="32"/>
      <c r="Q150" s="68"/>
      <c r="R150" s="32"/>
      <c r="S150" s="118"/>
      <c r="T150" s="32"/>
      <c r="U150" s="118"/>
      <c r="V150" s="118"/>
      <c r="W150" s="68"/>
      <c r="X150" s="118"/>
      <c r="Y150" s="68"/>
      <c r="AC150" s="32"/>
      <c r="AD150" s="118"/>
      <c r="AE150" s="32"/>
      <c r="AF150" s="32"/>
      <c r="AG150" s="32"/>
      <c r="AH150" s="32"/>
      <c r="AJ150" s="32"/>
    </row>
    <row r="151" spans="1:36">
      <c r="A151" s="32"/>
      <c r="B151" s="32"/>
      <c r="C151" s="32"/>
      <c r="E151" s="32"/>
      <c r="F151" s="32"/>
      <c r="G151" s="32"/>
      <c r="H151" s="32"/>
      <c r="I151" s="315"/>
      <c r="J151" s="315"/>
      <c r="K151" s="315"/>
      <c r="L151" s="32"/>
      <c r="M151" s="32"/>
      <c r="N151" s="32"/>
      <c r="O151" s="32"/>
      <c r="P151" s="32"/>
      <c r="Q151" s="68"/>
      <c r="R151" s="32"/>
      <c r="S151" s="118"/>
      <c r="T151" s="32"/>
      <c r="U151" s="118"/>
      <c r="V151" s="118"/>
      <c r="W151" s="68"/>
      <c r="X151" s="118"/>
      <c r="Y151" s="68"/>
      <c r="AC151" s="32"/>
      <c r="AD151" s="118"/>
      <c r="AE151" s="32"/>
      <c r="AF151" s="32"/>
      <c r="AG151" s="32"/>
      <c r="AH151" s="32"/>
      <c r="AJ151" s="32"/>
    </row>
    <row r="152" spans="1:36">
      <c r="A152" s="32"/>
      <c r="B152" s="32"/>
      <c r="C152" s="32"/>
      <c r="E152" s="32"/>
      <c r="F152" s="32"/>
      <c r="G152" s="32"/>
      <c r="H152" s="32"/>
      <c r="I152" s="315"/>
      <c r="J152" s="315"/>
      <c r="K152" s="315"/>
      <c r="L152" s="32"/>
      <c r="M152" s="32"/>
      <c r="N152" s="32"/>
      <c r="O152" s="32"/>
      <c r="P152" s="32"/>
      <c r="Q152" s="68"/>
      <c r="R152" s="32"/>
      <c r="S152" s="118"/>
      <c r="T152" s="32"/>
      <c r="U152" s="118"/>
      <c r="V152" s="118"/>
      <c r="W152" s="68"/>
      <c r="X152" s="118"/>
      <c r="Y152" s="68"/>
      <c r="AC152" s="32"/>
      <c r="AD152" s="118"/>
      <c r="AE152" s="32"/>
      <c r="AF152" s="32"/>
      <c r="AG152" s="32"/>
      <c r="AH152" s="32"/>
      <c r="AJ152" s="32"/>
    </row>
    <row r="153" spans="1:36">
      <c r="A153" s="32"/>
      <c r="B153" s="32"/>
      <c r="C153" s="32"/>
      <c r="E153" s="32"/>
      <c r="F153" s="32"/>
      <c r="G153" s="32"/>
      <c r="H153" s="32"/>
      <c r="I153" s="315"/>
      <c r="J153" s="315"/>
      <c r="K153" s="315"/>
      <c r="L153" s="32"/>
      <c r="M153" s="32"/>
      <c r="N153" s="32"/>
      <c r="O153" s="32"/>
      <c r="P153" s="32"/>
      <c r="Q153" s="68"/>
      <c r="R153" s="32"/>
      <c r="S153" s="118"/>
      <c r="T153" s="32"/>
      <c r="U153" s="118"/>
      <c r="V153" s="118"/>
      <c r="W153" s="68"/>
      <c r="X153" s="118"/>
      <c r="Y153" s="68"/>
      <c r="AC153" s="32"/>
      <c r="AD153" s="118"/>
      <c r="AE153" s="32"/>
      <c r="AF153" s="32"/>
      <c r="AG153" s="32"/>
      <c r="AH153" s="32"/>
      <c r="AJ153" s="32"/>
    </row>
    <row r="154" spans="1:36">
      <c r="A154" s="32"/>
      <c r="B154" s="32"/>
      <c r="C154" s="32"/>
      <c r="E154" s="32"/>
      <c r="F154" s="32"/>
      <c r="G154" s="32"/>
      <c r="H154" s="32"/>
      <c r="I154" s="315"/>
      <c r="J154" s="315"/>
      <c r="K154" s="315"/>
      <c r="L154" s="32"/>
      <c r="M154" s="32"/>
      <c r="N154" s="32"/>
      <c r="O154" s="32"/>
      <c r="P154" s="32"/>
      <c r="Q154" s="68"/>
      <c r="R154" s="32"/>
      <c r="S154" s="118"/>
      <c r="T154" s="32"/>
      <c r="U154" s="118"/>
      <c r="V154" s="118"/>
      <c r="W154" s="68"/>
      <c r="X154" s="118"/>
      <c r="Y154" s="68"/>
      <c r="AC154" s="32"/>
      <c r="AD154" s="118"/>
      <c r="AE154" s="32"/>
      <c r="AF154" s="32"/>
      <c r="AG154" s="32"/>
      <c r="AH154" s="32"/>
      <c r="AJ154" s="32"/>
    </row>
    <row r="155" spans="1:36">
      <c r="A155" s="32"/>
      <c r="B155" s="32"/>
      <c r="C155" s="32"/>
      <c r="E155" s="32"/>
      <c r="F155" s="32"/>
      <c r="G155" s="32"/>
      <c r="H155" s="32"/>
      <c r="I155" s="315"/>
      <c r="J155" s="315"/>
      <c r="K155" s="315"/>
      <c r="L155" s="32"/>
      <c r="M155" s="32"/>
      <c r="N155" s="32"/>
      <c r="O155" s="32"/>
      <c r="P155" s="32"/>
      <c r="Q155" s="68"/>
      <c r="R155" s="32"/>
      <c r="S155" s="118"/>
      <c r="T155" s="32"/>
      <c r="U155" s="118"/>
      <c r="V155" s="118"/>
      <c r="W155" s="68"/>
      <c r="X155" s="118"/>
      <c r="Y155" s="68"/>
      <c r="AC155" s="32"/>
      <c r="AD155" s="118"/>
      <c r="AE155" s="32"/>
      <c r="AF155" s="32"/>
      <c r="AG155" s="32"/>
      <c r="AH155" s="32"/>
      <c r="AJ155" s="32"/>
    </row>
    <row r="156" spans="1:36">
      <c r="A156" s="32"/>
      <c r="B156" s="32"/>
      <c r="C156" s="32"/>
      <c r="E156" s="32"/>
      <c r="F156" s="32"/>
      <c r="G156" s="32"/>
      <c r="H156" s="32"/>
      <c r="I156" s="315"/>
      <c r="J156" s="315"/>
      <c r="K156" s="315"/>
      <c r="L156" s="32"/>
      <c r="M156" s="32"/>
      <c r="N156" s="32"/>
      <c r="O156" s="32"/>
      <c r="P156" s="32"/>
      <c r="Q156" s="68"/>
      <c r="R156" s="32"/>
      <c r="S156" s="118"/>
      <c r="T156" s="32"/>
      <c r="U156" s="118"/>
      <c r="V156" s="118"/>
      <c r="W156" s="68"/>
      <c r="X156" s="118"/>
      <c r="Y156" s="68"/>
      <c r="AC156" s="32"/>
      <c r="AD156" s="118"/>
      <c r="AE156" s="32"/>
      <c r="AF156" s="32"/>
      <c r="AG156" s="32"/>
      <c r="AH156" s="32"/>
      <c r="AJ156" s="32"/>
    </row>
    <row r="157" spans="1:36">
      <c r="A157" s="32"/>
      <c r="B157" s="32"/>
      <c r="C157" s="32"/>
      <c r="E157" s="32"/>
      <c r="F157" s="32"/>
      <c r="G157" s="32"/>
      <c r="H157" s="32"/>
      <c r="I157" s="315"/>
      <c r="J157" s="315"/>
      <c r="K157" s="315"/>
      <c r="L157" s="32"/>
      <c r="M157" s="32"/>
      <c r="N157" s="32"/>
      <c r="O157" s="32"/>
      <c r="P157" s="32"/>
      <c r="Q157" s="68"/>
      <c r="R157" s="32"/>
      <c r="S157" s="118"/>
      <c r="T157" s="32"/>
      <c r="U157" s="118"/>
      <c r="V157" s="118"/>
      <c r="W157" s="68"/>
      <c r="X157" s="118"/>
      <c r="Y157" s="68"/>
      <c r="AC157" s="32"/>
      <c r="AD157" s="118"/>
      <c r="AE157" s="32"/>
      <c r="AF157" s="32"/>
      <c r="AG157" s="32"/>
      <c r="AH157" s="32"/>
      <c r="AJ157" s="32"/>
    </row>
    <row r="158" spans="1:36">
      <c r="A158" s="32"/>
      <c r="B158" s="32"/>
      <c r="C158" s="32"/>
      <c r="E158" s="32"/>
      <c r="F158" s="32"/>
      <c r="G158" s="32"/>
      <c r="H158" s="32"/>
      <c r="I158" s="315"/>
      <c r="J158" s="315"/>
      <c r="K158" s="315"/>
      <c r="L158" s="32"/>
      <c r="M158" s="32"/>
      <c r="N158" s="32"/>
      <c r="O158" s="32"/>
      <c r="P158" s="32"/>
      <c r="Q158" s="68"/>
      <c r="R158" s="32"/>
      <c r="S158" s="118"/>
      <c r="T158" s="32"/>
      <c r="U158" s="118"/>
      <c r="V158" s="118"/>
      <c r="W158" s="68"/>
      <c r="X158" s="118"/>
      <c r="Y158" s="68"/>
      <c r="AC158" s="32"/>
      <c r="AD158" s="118"/>
      <c r="AE158" s="32"/>
      <c r="AF158" s="32"/>
      <c r="AG158" s="32"/>
      <c r="AH158" s="32"/>
      <c r="AJ158" s="32"/>
    </row>
    <row r="159" spans="1:36">
      <c r="A159" s="32"/>
      <c r="B159" s="32"/>
      <c r="C159" s="32"/>
      <c r="E159" s="32"/>
      <c r="F159" s="32"/>
      <c r="G159" s="32"/>
      <c r="H159" s="32"/>
      <c r="I159" s="315"/>
      <c r="J159" s="315"/>
      <c r="K159" s="315"/>
      <c r="L159" s="32"/>
      <c r="M159" s="32"/>
      <c r="N159" s="32"/>
      <c r="O159" s="32"/>
      <c r="P159" s="32"/>
      <c r="Q159" s="68"/>
      <c r="R159" s="32"/>
      <c r="S159" s="118"/>
      <c r="T159" s="32"/>
      <c r="U159" s="118"/>
      <c r="V159" s="118"/>
      <c r="W159" s="68"/>
      <c r="X159" s="118"/>
      <c r="Y159" s="68"/>
      <c r="AC159" s="32"/>
      <c r="AD159" s="118"/>
      <c r="AE159" s="32"/>
      <c r="AF159" s="32"/>
      <c r="AG159" s="32"/>
      <c r="AH159" s="32"/>
      <c r="AJ159" s="32"/>
    </row>
    <row r="160" spans="1:36">
      <c r="A160" s="32"/>
      <c r="B160" s="32"/>
      <c r="C160" s="32"/>
      <c r="E160" s="32"/>
      <c r="F160" s="32"/>
      <c r="G160" s="32"/>
      <c r="H160" s="32"/>
      <c r="I160" s="315"/>
      <c r="J160" s="315"/>
      <c r="K160" s="315"/>
      <c r="L160" s="32"/>
      <c r="M160" s="32"/>
      <c r="N160" s="32"/>
      <c r="O160" s="32"/>
      <c r="P160" s="32"/>
      <c r="Q160" s="68"/>
      <c r="R160" s="32"/>
      <c r="S160" s="118"/>
      <c r="T160" s="32"/>
      <c r="U160" s="118"/>
      <c r="V160" s="118"/>
      <c r="W160" s="68"/>
      <c r="X160" s="118"/>
      <c r="Y160" s="68"/>
      <c r="AC160" s="32"/>
      <c r="AD160" s="118"/>
      <c r="AE160" s="32"/>
      <c r="AF160" s="32"/>
      <c r="AG160" s="32"/>
      <c r="AH160" s="32"/>
      <c r="AJ160" s="32"/>
    </row>
    <row r="161" spans="1:36">
      <c r="A161" s="32"/>
      <c r="B161" s="32"/>
      <c r="C161" s="32"/>
      <c r="E161" s="32"/>
      <c r="F161" s="32"/>
      <c r="G161" s="32"/>
      <c r="H161" s="32"/>
      <c r="I161" s="315"/>
      <c r="J161" s="315"/>
      <c r="K161" s="315"/>
      <c r="L161" s="32"/>
      <c r="M161" s="32"/>
      <c r="N161" s="32"/>
      <c r="O161" s="32"/>
      <c r="P161" s="32"/>
      <c r="Q161" s="68"/>
      <c r="R161" s="32"/>
      <c r="S161" s="118"/>
      <c r="T161" s="32"/>
      <c r="U161" s="118"/>
      <c r="V161" s="118"/>
      <c r="W161" s="68"/>
      <c r="X161" s="118"/>
      <c r="Y161" s="68"/>
      <c r="AC161" s="32"/>
      <c r="AD161" s="118"/>
      <c r="AE161" s="32"/>
      <c r="AF161" s="32"/>
      <c r="AG161" s="32"/>
      <c r="AH161" s="32"/>
      <c r="AJ161" s="32"/>
    </row>
    <row r="162" spans="1:36">
      <c r="A162" s="32"/>
      <c r="B162" s="32"/>
      <c r="C162" s="32"/>
      <c r="E162" s="32"/>
      <c r="F162" s="32"/>
      <c r="G162" s="32"/>
      <c r="H162" s="32"/>
      <c r="I162" s="315"/>
      <c r="J162" s="315"/>
      <c r="K162" s="315"/>
      <c r="L162" s="32"/>
      <c r="M162" s="32"/>
      <c r="N162" s="32"/>
      <c r="O162" s="32"/>
      <c r="P162" s="32"/>
      <c r="Q162" s="68"/>
      <c r="R162" s="32"/>
      <c r="S162" s="118"/>
      <c r="T162" s="32"/>
      <c r="U162" s="118"/>
      <c r="V162" s="118"/>
      <c r="W162" s="68"/>
      <c r="X162" s="118"/>
      <c r="Y162" s="68"/>
      <c r="AC162" s="32"/>
      <c r="AD162" s="118"/>
      <c r="AE162" s="32"/>
      <c r="AF162" s="32"/>
      <c r="AG162" s="32"/>
      <c r="AH162" s="32"/>
      <c r="AJ162" s="32"/>
    </row>
    <row r="163" spans="1:36">
      <c r="A163" s="32"/>
      <c r="B163" s="32"/>
      <c r="C163" s="32"/>
      <c r="E163" s="32"/>
      <c r="F163" s="32"/>
      <c r="G163" s="32"/>
      <c r="H163" s="32"/>
      <c r="I163" s="315"/>
      <c r="J163" s="315"/>
      <c r="K163" s="315"/>
      <c r="L163" s="32"/>
      <c r="M163" s="32"/>
      <c r="N163" s="32"/>
      <c r="O163" s="32"/>
      <c r="P163" s="32"/>
      <c r="Q163" s="68"/>
      <c r="R163" s="32"/>
      <c r="S163" s="118"/>
      <c r="T163" s="32"/>
      <c r="U163" s="118"/>
      <c r="V163" s="118"/>
      <c r="W163" s="68"/>
      <c r="X163" s="118"/>
      <c r="Y163" s="68"/>
      <c r="AC163" s="32"/>
      <c r="AD163" s="118"/>
      <c r="AE163" s="32"/>
      <c r="AF163" s="32"/>
      <c r="AG163" s="32"/>
      <c r="AH163" s="32"/>
      <c r="AJ163" s="32"/>
    </row>
    <row r="164" spans="1:36">
      <c r="K164" s="315"/>
      <c r="L164" s="32"/>
      <c r="M164" s="32"/>
      <c r="N164" s="32"/>
      <c r="O164" s="32"/>
      <c r="P164" s="32"/>
      <c r="Q164" s="68"/>
      <c r="R164" s="32"/>
      <c r="S164" s="118"/>
      <c r="T164" s="32"/>
      <c r="U164" s="118"/>
      <c r="V164" s="118"/>
      <c r="W164" s="68"/>
      <c r="X164" s="118"/>
      <c r="Y164" s="68"/>
      <c r="AC164" s="32"/>
      <c r="AD164" s="118"/>
      <c r="AE164" s="32"/>
      <c r="AF164" s="32"/>
      <c r="AG164" s="32"/>
      <c r="AH164" s="32"/>
      <c r="AJ164" s="32"/>
    </row>
    <row r="165" spans="1:36">
      <c r="K165" s="315"/>
      <c r="L165" s="32"/>
      <c r="M165" s="32"/>
      <c r="N165" s="32"/>
      <c r="O165" s="32"/>
      <c r="P165" s="32"/>
      <c r="Q165" s="68"/>
      <c r="R165" s="32"/>
      <c r="S165" s="118"/>
      <c r="T165" s="32"/>
      <c r="U165" s="118"/>
      <c r="V165" s="118"/>
      <c r="W165" s="68"/>
      <c r="X165" s="118"/>
      <c r="Y165" s="68"/>
      <c r="AC165" s="32"/>
      <c r="AD165" s="118"/>
      <c r="AE165" s="32"/>
      <c r="AF165" s="32"/>
      <c r="AG165" s="32"/>
      <c r="AH165" s="32"/>
      <c r="AJ165" s="32"/>
    </row>
    <row r="166" spans="1:36">
      <c r="K166" s="315"/>
      <c r="L166" s="32"/>
      <c r="M166" s="32"/>
      <c r="N166" s="32"/>
      <c r="O166" s="32"/>
      <c r="P166" s="32"/>
      <c r="Q166" s="68"/>
      <c r="R166" s="32"/>
      <c r="S166" s="118"/>
      <c r="T166" s="32"/>
      <c r="U166" s="118"/>
      <c r="V166" s="118"/>
      <c r="W166" s="68"/>
      <c r="X166" s="118"/>
      <c r="Y166" s="68"/>
      <c r="AC166" s="32"/>
      <c r="AD166" s="118"/>
      <c r="AE166" s="32"/>
      <c r="AF166" s="32"/>
      <c r="AG166" s="32"/>
      <c r="AH166" s="32"/>
      <c r="AJ166" s="32"/>
    </row>
    <row r="167" spans="1:36">
      <c r="K167" s="315"/>
      <c r="L167" s="32"/>
      <c r="M167" s="32"/>
      <c r="N167" s="32"/>
      <c r="O167" s="32"/>
      <c r="P167" s="32"/>
      <c r="Q167" s="68"/>
      <c r="R167" s="32"/>
      <c r="S167" s="118"/>
      <c r="T167" s="32"/>
      <c r="U167" s="118"/>
      <c r="V167" s="118"/>
      <c r="W167" s="68"/>
      <c r="X167" s="118"/>
      <c r="Y167" s="68"/>
      <c r="AC167" s="32"/>
      <c r="AD167" s="118"/>
      <c r="AE167" s="32"/>
      <c r="AF167" s="32"/>
      <c r="AG167" s="32"/>
      <c r="AH167" s="32"/>
      <c r="AJ167" s="32"/>
    </row>
    <row r="168" spans="1:36">
      <c r="K168" s="315"/>
      <c r="L168" s="32"/>
      <c r="M168" s="32"/>
      <c r="N168" s="32"/>
      <c r="O168" s="32"/>
      <c r="P168" s="32"/>
      <c r="Q168" s="68"/>
      <c r="R168" s="32"/>
      <c r="S168" s="118"/>
      <c r="T168" s="32"/>
      <c r="U168" s="118"/>
      <c r="V168" s="118"/>
      <c r="W168" s="68"/>
      <c r="X168" s="118"/>
      <c r="Y168" s="68"/>
      <c r="AC168" s="32"/>
      <c r="AD168" s="118"/>
      <c r="AE168" s="32"/>
      <c r="AF168" s="32"/>
      <c r="AG168" s="32"/>
      <c r="AH168" s="32"/>
      <c r="AJ168" s="32"/>
    </row>
    <row r="169" spans="1:36">
      <c r="K169" s="315"/>
      <c r="L169" s="32"/>
      <c r="M169" s="32"/>
      <c r="N169" s="32"/>
      <c r="O169" s="32"/>
      <c r="P169" s="32"/>
      <c r="Q169" s="68"/>
      <c r="R169" s="32"/>
      <c r="S169" s="118"/>
      <c r="T169" s="32"/>
      <c r="U169" s="118"/>
      <c r="V169" s="118"/>
      <c r="W169" s="68"/>
      <c r="X169" s="118"/>
      <c r="Y169" s="68"/>
      <c r="AC169" s="32"/>
      <c r="AD169" s="118"/>
      <c r="AE169" s="32"/>
      <c r="AF169" s="32"/>
      <c r="AG169" s="32"/>
      <c r="AH169" s="32"/>
      <c r="AJ169" s="32"/>
    </row>
    <row r="170" spans="1:36">
      <c r="K170" s="315"/>
      <c r="L170" s="32"/>
      <c r="M170" s="32"/>
      <c r="N170" s="32"/>
      <c r="O170" s="32"/>
      <c r="P170" s="32"/>
      <c r="Q170" s="68"/>
      <c r="R170" s="32"/>
      <c r="S170" s="118"/>
      <c r="T170" s="32"/>
      <c r="U170" s="118"/>
      <c r="V170" s="118"/>
      <c r="W170" s="68"/>
      <c r="X170" s="118"/>
      <c r="Y170" s="68"/>
      <c r="AC170" s="32"/>
      <c r="AD170" s="118"/>
      <c r="AE170" s="32"/>
      <c r="AF170" s="32"/>
      <c r="AG170" s="32"/>
      <c r="AH170" s="32"/>
      <c r="AJ170" s="32"/>
    </row>
    <row r="171" spans="1:36">
      <c r="K171" s="315"/>
      <c r="L171" s="32"/>
      <c r="M171" s="32"/>
      <c r="N171" s="32"/>
      <c r="O171" s="32"/>
      <c r="P171" s="32"/>
      <c r="Q171" s="68"/>
      <c r="R171" s="32"/>
      <c r="S171" s="118"/>
      <c r="T171" s="32"/>
      <c r="U171" s="118"/>
      <c r="V171" s="118"/>
      <c r="W171" s="68"/>
      <c r="X171" s="118"/>
      <c r="Y171" s="68"/>
      <c r="AC171" s="32"/>
      <c r="AD171" s="118"/>
      <c r="AE171" s="32"/>
      <c r="AF171" s="32"/>
      <c r="AG171" s="32"/>
      <c r="AH171" s="32"/>
      <c r="AJ171" s="32"/>
    </row>
    <row r="172" spans="1:36">
      <c r="K172" s="315"/>
      <c r="L172" s="32"/>
      <c r="M172" s="32"/>
      <c r="N172" s="32"/>
      <c r="O172" s="32"/>
      <c r="P172" s="32"/>
      <c r="Q172" s="68"/>
      <c r="R172" s="32"/>
      <c r="S172" s="118"/>
      <c r="T172" s="32"/>
      <c r="U172" s="118"/>
      <c r="V172" s="118"/>
      <c r="W172" s="68"/>
      <c r="X172" s="118"/>
      <c r="Y172" s="68"/>
      <c r="AC172" s="32"/>
      <c r="AD172" s="118"/>
      <c r="AE172" s="32"/>
      <c r="AF172" s="32"/>
      <c r="AG172" s="32"/>
      <c r="AH172" s="32"/>
      <c r="AJ172" s="32"/>
    </row>
    <row r="173" spans="1:36">
      <c r="K173" s="315"/>
      <c r="L173" s="32"/>
      <c r="M173" s="32"/>
      <c r="N173" s="32"/>
      <c r="O173" s="32"/>
      <c r="P173" s="32"/>
      <c r="Q173" s="68"/>
      <c r="R173" s="32"/>
      <c r="S173" s="118"/>
      <c r="T173" s="32"/>
      <c r="U173" s="118"/>
      <c r="V173" s="118"/>
      <c r="W173" s="68"/>
      <c r="X173" s="118"/>
      <c r="AC173" s="32"/>
      <c r="AD173" s="118"/>
      <c r="AG173" s="32"/>
      <c r="AJ173" s="32"/>
    </row>
    <row r="174" spans="1:36">
      <c r="K174" s="315"/>
      <c r="L174" s="32"/>
      <c r="M174" s="32"/>
      <c r="N174" s="32"/>
      <c r="O174" s="32"/>
      <c r="P174" s="32"/>
      <c r="Q174" s="68"/>
      <c r="R174" s="32"/>
      <c r="S174" s="118"/>
      <c r="T174" s="32"/>
      <c r="U174" s="118"/>
      <c r="V174" s="118"/>
      <c r="W174" s="68"/>
      <c r="X174" s="118"/>
      <c r="AC174" s="32"/>
      <c r="AD174" s="118"/>
      <c r="AG174" s="32"/>
      <c r="AJ174" s="32"/>
    </row>
    <row r="175" spans="1:36">
      <c r="K175" s="315"/>
      <c r="L175" s="32"/>
      <c r="M175" s="32"/>
      <c r="N175" s="32"/>
      <c r="O175" s="32"/>
      <c r="P175" s="32"/>
      <c r="Q175" s="68"/>
      <c r="R175" s="32"/>
      <c r="S175" s="118"/>
      <c r="T175" s="32"/>
      <c r="U175" s="118"/>
      <c r="V175" s="118"/>
      <c r="W175" s="68"/>
      <c r="X175" s="118"/>
      <c r="AC175" s="32"/>
      <c r="AD175" s="118"/>
      <c r="AG175" s="32"/>
      <c r="AJ175" s="32"/>
    </row>
    <row r="176" spans="1:36">
      <c r="K176" s="315"/>
      <c r="L176" s="32"/>
      <c r="M176" s="32"/>
      <c r="N176" s="32"/>
      <c r="O176" s="32"/>
      <c r="P176" s="32"/>
      <c r="Q176" s="68"/>
      <c r="R176" s="32"/>
      <c r="S176" s="118"/>
      <c r="T176" s="32"/>
      <c r="U176" s="118"/>
      <c r="V176" s="118"/>
      <c r="W176" s="68"/>
      <c r="X176" s="118"/>
      <c r="AC176" s="32"/>
      <c r="AD176" s="118"/>
      <c r="AG176" s="32"/>
      <c r="AJ176" s="32"/>
    </row>
    <row r="177" spans="11:36">
      <c r="K177" s="315"/>
      <c r="L177" s="32"/>
      <c r="M177" s="32"/>
      <c r="N177" s="32"/>
      <c r="O177" s="32"/>
      <c r="P177" s="32"/>
      <c r="Q177" s="68"/>
      <c r="R177" s="32"/>
      <c r="S177" s="118"/>
      <c r="T177" s="32"/>
      <c r="U177" s="118"/>
      <c r="V177" s="118"/>
      <c r="W177" s="68"/>
      <c r="X177" s="118"/>
      <c r="AC177" s="32"/>
      <c r="AD177" s="118"/>
      <c r="AG177" s="32"/>
      <c r="AJ177" s="32"/>
    </row>
    <row r="178" spans="11:36">
      <c r="K178" s="315"/>
      <c r="L178" s="32"/>
      <c r="M178" s="32"/>
      <c r="N178" s="32"/>
      <c r="O178" s="32"/>
      <c r="P178" s="32"/>
      <c r="Q178" s="68"/>
      <c r="R178" s="32"/>
      <c r="S178" s="118"/>
      <c r="T178" s="32"/>
      <c r="U178" s="118"/>
      <c r="V178" s="118"/>
      <c r="W178" s="68"/>
      <c r="X178" s="118"/>
      <c r="AC178" s="32"/>
      <c r="AD178" s="118"/>
      <c r="AG178" s="32"/>
      <c r="AJ178" s="32"/>
    </row>
    <row r="179" spans="11:36">
      <c r="K179" s="315"/>
      <c r="L179" s="32"/>
      <c r="M179" s="32"/>
      <c r="N179" s="32"/>
      <c r="O179" s="32"/>
      <c r="P179" s="32"/>
      <c r="Q179" s="68"/>
      <c r="R179" s="32"/>
      <c r="S179" s="118"/>
      <c r="T179" s="32"/>
      <c r="U179" s="118"/>
      <c r="V179" s="118"/>
      <c r="W179" s="68"/>
      <c r="X179" s="118"/>
      <c r="AC179" s="32"/>
      <c r="AD179" s="118"/>
      <c r="AG179" s="32"/>
      <c r="AJ179" s="32"/>
    </row>
    <row r="180" spans="11:36">
      <c r="K180" s="315"/>
      <c r="L180" s="32"/>
      <c r="M180" s="32"/>
      <c r="N180" s="32"/>
      <c r="O180" s="32"/>
      <c r="P180" s="32"/>
      <c r="Q180" s="68"/>
      <c r="R180" s="32"/>
      <c r="S180" s="118"/>
      <c r="T180" s="32"/>
      <c r="U180" s="118"/>
      <c r="V180" s="118"/>
      <c r="W180" s="68"/>
      <c r="X180" s="118"/>
      <c r="AC180" s="32"/>
      <c r="AD180" s="118"/>
      <c r="AG180" s="32"/>
      <c r="AJ180" s="32"/>
    </row>
    <row r="181" spans="11:36">
      <c r="K181" s="315"/>
      <c r="L181" s="32"/>
      <c r="M181" s="32"/>
      <c r="N181" s="32"/>
      <c r="O181" s="32"/>
      <c r="P181" s="32"/>
      <c r="Q181" s="68"/>
      <c r="R181" s="32"/>
      <c r="S181" s="118"/>
      <c r="T181" s="32"/>
      <c r="U181" s="118"/>
      <c r="V181" s="118"/>
      <c r="W181" s="68"/>
      <c r="X181" s="118"/>
      <c r="AC181" s="32"/>
      <c r="AD181" s="118"/>
      <c r="AG181" s="32"/>
      <c r="AJ181" s="32"/>
    </row>
    <row r="182" spans="11:36">
      <c r="K182" s="315"/>
      <c r="L182" s="32"/>
      <c r="M182" s="32"/>
      <c r="N182" s="32"/>
      <c r="O182" s="32"/>
      <c r="P182" s="32"/>
      <c r="Q182" s="68"/>
      <c r="R182" s="32"/>
      <c r="S182" s="118"/>
      <c r="T182" s="32"/>
      <c r="U182" s="118"/>
      <c r="V182" s="118"/>
      <c r="W182" s="68"/>
      <c r="X182" s="118"/>
      <c r="AC182" s="32"/>
      <c r="AD182" s="118"/>
      <c r="AG182" s="32"/>
      <c r="AJ182" s="32"/>
    </row>
    <row r="183" spans="11:36">
      <c r="K183" s="315"/>
      <c r="L183" s="32"/>
      <c r="M183" s="32"/>
      <c r="N183" s="32"/>
      <c r="O183" s="32"/>
      <c r="P183" s="32"/>
      <c r="Q183" s="68"/>
      <c r="R183" s="32"/>
      <c r="S183" s="118"/>
      <c r="T183" s="32"/>
      <c r="U183" s="118"/>
      <c r="V183" s="118"/>
      <c r="W183" s="68"/>
      <c r="X183" s="118"/>
      <c r="AC183" s="32"/>
      <c r="AD183" s="118"/>
      <c r="AG183" s="32"/>
      <c r="AJ183" s="32"/>
    </row>
    <row r="184" spans="11:36">
      <c r="K184" s="315"/>
      <c r="L184" s="32"/>
      <c r="M184" s="32"/>
      <c r="N184" s="32"/>
      <c r="O184" s="32"/>
      <c r="P184" s="32"/>
      <c r="Q184" s="68"/>
      <c r="R184" s="32"/>
      <c r="S184" s="118"/>
      <c r="T184" s="32"/>
      <c r="U184" s="118"/>
      <c r="V184" s="118"/>
      <c r="W184" s="68"/>
      <c r="X184" s="118"/>
      <c r="AC184" s="32"/>
      <c r="AD184" s="118"/>
      <c r="AG184" s="32"/>
      <c r="AJ184" s="32"/>
    </row>
    <row r="185" spans="11:36">
      <c r="K185" s="315"/>
      <c r="L185" s="32"/>
      <c r="M185" s="32"/>
      <c r="N185" s="32"/>
      <c r="O185" s="32"/>
      <c r="P185" s="32"/>
      <c r="Q185" s="68"/>
      <c r="R185" s="32"/>
      <c r="S185" s="118"/>
      <c r="T185" s="32"/>
      <c r="U185" s="118"/>
      <c r="V185" s="118"/>
      <c r="W185" s="68"/>
      <c r="X185" s="118"/>
      <c r="AC185" s="32"/>
      <c r="AD185" s="118"/>
      <c r="AG185" s="32"/>
      <c r="AJ185" s="32"/>
    </row>
    <row r="186" spans="11:36">
      <c r="K186" s="315"/>
      <c r="L186" s="32"/>
      <c r="M186" s="32"/>
      <c r="N186" s="32"/>
      <c r="O186" s="32"/>
      <c r="P186" s="32"/>
      <c r="Q186" s="68"/>
      <c r="R186" s="32"/>
      <c r="S186" s="118"/>
      <c r="T186" s="32"/>
      <c r="U186" s="118"/>
      <c r="V186" s="118"/>
      <c r="W186" s="68"/>
      <c r="X186" s="118"/>
      <c r="AC186" s="32"/>
      <c r="AD186" s="118"/>
      <c r="AG186" s="32"/>
      <c r="AJ186" s="32"/>
    </row>
    <row r="187" spans="11:36">
      <c r="L187" s="32"/>
      <c r="M187" s="32"/>
      <c r="N187" s="32"/>
      <c r="O187" s="32"/>
      <c r="P187" s="32"/>
      <c r="Q187" s="68"/>
      <c r="R187" s="32"/>
      <c r="S187" s="118"/>
      <c r="T187" s="32"/>
      <c r="U187" s="118"/>
      <c r="V187" s="118"/>
      <c r="W187" s="68"/>
      <c r="X187" s="118"/>
      <c r="AC187" s="32"/>
      <c r="AD187" s="118"/>
      <c r="AG187" s="32"/>
      <c r="AJ187" s="32"/>
    </row>
    <row r="188" spans="11:36">
      <c r="L188" s="32"/>
      <c r="M188" s="32"/>
      <c r="N188" s="32"/>
      <c r="O188" s="32"/>
      <c r="P188" s="32"/>
      <c r="Q188" s="68"/>
      <c r="R188" s="32"/>
      <c r="S188" s="118"/>
      <c r="T188" s="32"/>
      <c r="U188" s="118"/>
      <c r="V188" s="118"/>
      <c r="W188" s="68"/>
      <c r="X188" s="118"/>
      <c r="AC188" s="32"/>
      <c r="AD188" s="118"/>
      <c r="AG188" s="32"/>
      <c r="AJ188" s="32"/>
    </row>
    <row r="189" spans="11:36">
      <c r="L189" s="32"/>
      <c r="M189" s="32"/>
      <c r="N189" s="32"/>
      <c r="O189" s="32"/>
      <c r="P189" s="32"/>
      <c r="Q189" s="68"/>
      <c r="R189" s="32"/>
      <c r="S189" s="118"/>
      <c r="T189" s="32"/>
      <c r="U189" s="118"/>
      <c r="V189" s="118"/>
      <c r="W189" s="68"/>
      <c r="X189" s="118"/>
      <c r="AC189" s="32"/>
      <c r="AD189" s="118"/>
      <c r="AG189" s="32"/>
      <c r="AJ189" s="32"/>
    </row>
    <row r="190" spans="11:36">
      <c r="L190" s="32"/>
      <c r="M190" s="32"/>
      <c r="N190" s="32"/>
      <c r="O190" s="32"/>
      <c r="P190" s="32"/>
      <c r="Q190" s="68"/>
      <c r="R190" s="32"/>
      <c r="S190" s="118"/>
      <c r="T190" s="32"/>
      <c r="U190" s="118"/>
      <c r="V190" s="118"/>
      <c r="W190" s="68"/>
      <c r="X190" s="118"/>
      <c r="AC190" s="32"/>
      <c r="AD190" s="118"/>
      <c r="AG190" s="32"/>
      <c r="AJ190" s="32"/>
    </row>
    <row r="191" spans="11:36">
      <c r="L191" s="32"/>
      <c r="M191" s="32"/>
      <c r="N191" s="32"/>
      <c r="O191" s="32"/>
      <c r="P191" s="32"/>
      <c r="Q191" s="68"/>
      <c r="R191" s="32"/>
      <c r="S191" s="118"/>
      <c r="T191" s="32"/>
      <c r="U191" s="118"/>
      <c r="V191" s="118"/>
      <c r="W191" s="68"/>
      <c r="X191" s="118"/>
      <c r="AC191" s="32"/>
      <c r="AD191" s="118"/>
      <c r="AG191" s="32"/>
      <c r="AJ191" s="32"/>
    </row>
    <row r="192" spans="11:36">
      <c r="L192" s="32"/>
      <c r="M192" s="32"/>
      <c r="N192" s="32"/>
      <c r="O192" s="32"/>
      <c r="P192" s="32"/>
      <c r="Q192" s="68"/>
      <c r="R192" s="32"/>
      <c r="S192" s="118"/>
      <c r="T192" s="32"/>
      <c r="U192" s="118"/>
      <c r="V192" s="118"/>
      <c r="W192" s="68"/>
      <c r="X192" s="118"/>
      <c r="AC192" s="32"/>
      <c r="AD192" s="118"/>
      <c r="AG192" s="32"/>
      <c r="AJ192" s="32"/>
    </row>
    <row r="193" spans="12:36">
      <c r="L193" s="32"/>
      <c r="M193" s="32"/>
      <c r="N193" s="32"/>
      <c r="O193" s="32"/>
      <c r="P193" s="32"/>
      <c r="Q193" s="68"/>
      <c r="R193" s="32"/>
      <c r="S193" s="118"/>
      <c r="T193" s="32"/>
      <c r="U193" s="118"/>
      <c r="V193" s="118"/>
      <c r="W193" s="68"/>
      <c r="X193" s="118"/>
      <c r="AC193" s="32"/>
      <c r="AD193" s="118"/>
      <c r="AG193" s="32"/>
      <c r="AJ193" s="32"/>
    </row>
    <row r="194" spans="12:36">
      <c r="L194" s="32"/>
      <c r="M194" s="32"/>
      <c r="N194" s="32"/>
      <c r="O194" s="32"/>
      <c r="P194" s="32"/>
      <c r="Q194" s="68"/>
      <c r="R194" s="32"/>
      <c r="S194" s="118"/>
      <c r="T194" s="32"/>
      <c r="U194" s="118"/>
      <c r="V194" s="118"/>
      <c r="W194" s="68"/>
      <c r="X194" s="118"/>
      <c r="AC194" s="32"/>
      <c r="AD194" s="118"/>
      <c r="AG194" s="32"/>
      <c r="AJ194" s="32"/>
    </row>
    <row r="195" spans="12:36">
      <c r="L195" s="32"/>
      <c r="M195" s="32"/>
      <c r="N195" s="32"/>
      <c r="O195" s="32"/>
      <c r="P195" s="32"/>
      <c r="Q195" s="68"/>
      <c r="R195" s="32"/>
      <c r="S195" s="118"/>
      <c r="T195" s="32"/>
      <c r="U195" s="118"/>
      <c r="V195" s="118"/>
      <c r="W195" s="68"/>
      <c r="X195" s="118"/>
      <c r="AC195" s="32"/>
      <c r="AD195" s="118"/>
      <c r="AG195" s="32"/>
      <c r="AJ195" s="32"/>
    </row>
  </sheetData>
  <mergeCells count="2">
    <mergeCell ref="S2:Y2"/>
    <mergeCell ref="U4:Y4"/>
  </mergeCells>
  <conditionalFormatting sqref="AF29:AF30">
    <cfRule type="cellIs" dxfId="214" priority="14" stopIfTrue="1" operator="lessThan">
      <formula>0</formula>
    </cfRule>
  </conditionalFormatting>
  <conditionalFormatting sqref="M10:M17">
    <cfRule type="cellIs" dxfId="213" priority="11" operator="lessThan">
      <formula>0</formula>
    </cfRule>
    <cfRule type="cellIs" dxfId="212" priority="12" operator="greaterThan">
      <formula>0</formula>
    </cfRule>
  </conditionalFormatting>
  <conditionalFormatting sqref="H10:H17">
    <cfRule type="cellIs" dxfId="211" priority="9" operator="lessThan">
      <formula>0</formula>
    </cfRule>
    <cfRule type="cellIs" dxfId="210" priority="10" operator="greaterThan">
      <formula>0</formula>
    </cfRule>
  </conditionalFormatting>
  <conditionalFormatting sqref="J10:J17">
    <cfRule type="cellIs" dxfId="209" priority="7" operator="lessThan">
      <formula>0</formula>
    </cfRule>
    <cfRule type="cellIs" dxfId="208" priority="8" operator="greaterThan">
      <formula>0</formula>
    </cfRule>
  </conditionalFormatting>
  <conditionalFormatting sqref="P10:P17">
    <cfRule type="cellIs" dxfId="207" priority="5" operator="lessThan">
      <formula>0</formula>
    </cfRule>
    <cfRule type="cellIs" dxfId="206" priority="6" operator="greaterThan">
      <formula>0</formula>
    </cfRule>
  </conditionalFormatting>
  <conditionalFormatting sqref="R10:R17">
    <cfRule type="cellIs" dxfId="205" priority="3" operator="lessThan">
      <formula>0</formula>
    </cfRule>
    <cfRule type="cellIs" dxfId="204" priority="4" operator="greaterThan">
      <formula>0</formula>
    </cfRule>
  </conditionalFormatting>
  <conditionalFormatting sqref="T10:T17">
    <cfRule type="cellIs" dxfId="203" priority="1" operator="lessThan">
      <formula>0</formula>
    </cfRule>
    <cfRule type="cellIs" dxfId="20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461FB-BD31-4DA1-9B9A-F21D7633F412}">
  <dimension ref="Q5:AD190"/>
  <sheetViews>
    <sheetView topLeftCell="A105" zoomScale="92" zoomScaleNormal="92" workbookViewId="0">
      <selection activeCell="A111" sqref="A111"/>
    </sheetView>
  </sheetViews>
  <sheetFormatPr baseColWidth="10" defaultRowHeight="15"/>
  <cols>
    <col min="24" max="28" width="20.1796875" customWidth="1"/>
  </cols>
  <sheetData>
    <row r="5" spans="24:30" s="193" customFormat="1" ht="22.2">
      <c r="X5"/>
      <c r="Y5"/>
      <c r="Z5"/>
      <c r="AA5"/>
      <c r="AB5"/>
      <c r="AC5"/>
      <c r="AD5"/>
    </row>
    <row r="24" ht="16.5" customHeight="1"/>
    <row r="25" ht="16.5" customHeight="1"/>
    <row r="27" ht="17.25" customHeight="1"/>
    <row r="190" spans="17:17">
      <c r="Q190" s="3" t="s">
        <v>597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215"/>
  <sheetViews>
    <sheetView zoomScale="95" zoomScaleNormal="95" workbookViewId="0">
      <pane xSplit="8" ySplit="9" topLeftCell="I10" activePane="bottomRight" state="frozen"/>
      <selection pane="topRight" activeCell="I1" sqref="I1"/>
      <selection pane="bottomLeft" activeCell="A12" sqref="A12"/>
      <selection pane="bottomRight" activeCell="B10" sqref="B10"/>
    </sheetView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7.453125" style="295" customWidth="1"/>
    <col min="9" max="9" width="7.1796875" style="295" customWidth="1"/>
    <col min="10" max="10" width="8.08984375" style="295" customWidth="1"/>
    <col min="11" max="11" width="6.36328125" customWidth="1"/>
    <col min="12" max="12" width="5.54296875" customWidth="1"/>
    <col min="13" max="13" width="5.36328125" customWidth="1"/>
    <col min="14" max="14" width="5" customWidth="1"/>
    <col min="15" max="15" width="7" customWidth="1"/>
    <col min="16" max="16" width="5.36328125" customWidth="1"/>
    <col min="17" max="17" width="7.1796875" customWidth="1"/>
    <col min="18" max="18" width="5" style="10" customWidth="1"/>
    <col min="19" max="19" width="5.6328125" style="10" customWidth="1"/>
    <col min="20" max="20" width="4.6328125" style="100" customWidth="1"/>
    <col min="21" max="21" width="1.81640625" style="100" customWidth="1"/>
    <col min="22" max="22" width="6.1796875" style="10" customWidth="1"/>
    <col min="23" max="23" width="1.453125" style="100" customWidth="1"/>
    <col min="24" max="24" width="6.36328125" style="100" customWidth="1"/>
    <col min="25" max="25" width="6.90625" style="10" customWidth="1"/>
    <col min="26" max="26" width="7.453125" style="10" customWidth="1"/>
    <col min="27" max="27" width="5.453125" style="100" customWidth="1"/>
    <col min="28" max="28" width="7.453125" style="1" customWidth="1"/>
    <col min="29" max="29" width="6.90625" style="100" customWidth="1"/>
    <col min="30" max="30" width="5.36328125" style="1" customWidth="1"/>
    <col min="31" max="31" width="9" customWidth="1"/>
    <col min="32" max="32" width="5.36328125" customWidth="1"/>
    <col min="33" max="33" width="7.81640625" customWidth="1"/>
    <col min="34" max="34" width="7.6328125" customWidth="1"/>
    <col min="35" max="35" width="5.36328125" customWidth="1"/>
    <col min="36" max="36" width="7.08984375" customWidth="1"/>
    <col min="37" max="37" width="6.54296875" customWidth="1"/>
    <col min="39" max="39" width="7.81640625" customWidth="1"/>
    <col min="40" max="40" width="11.54296875" style="10"/>
    <col min="41" max="41" width="20.90625" customWidth="1"/>
    <col min="42" max="42" width="14" customWidth="1"/>
    <col min="43" max="43" width="12.54296875" customWidth="1"/>
    <col min="44" max="44" width="10.90625" customWidth="1"/>
  </cols>
  <sheetData>
    <row r="1" spans="1:44" ht="15.6">
      <c r="A1" s="39"/>
      <c r="B1" s="39"/>
      <c r="C1" s="39"/>
      <c r="D1" s="39"/>
      <c r="E1" s="39"/>
      <c r="F1" s="39"/>
      <c r="G1" s="39"/>
      <c r="H1" s="301"/>
      <c r="I1" s="301"/>
      <c r="J1" s="301"/>
      <c r="K1" s="39"/>
      <c r="L1" s="39"/>
      <c r="M1" s="39"/>
      <c r="N1" s="39"/>
      <c r="O1" s="39"/>
      <c r="P1" s="39"/>
      <c r="Q1" s="39"/>
      <c r="R1" s="39"/>
      <c r="S1" s="39"/>
      <c r="T1" s="115"/>
      <c r="U1" s="115"/>
      <c r="V1" s="64"/>
      <c r="W1" s="115"/>
      <c r="X1" s="115"/>
      <c r="Y1" s="39"/>
      <c r="Z1" s="64"/>
      <c r="AA1" s="115"/>
      <c r="AB1" s="81"/>
      <c r="AC1" s="115"/>
      <c r="AD1" s="81"/>
      <c r="AE1" s="2"/>
      <c r="AF1" s="5"/>
      <c r="AG1" s="5"/>
      <c r="AH1" s="4"/>
      <c r="AI1" s="4"/>
      <c r="AN1"/>
    </row>
    <row r="2" spans="1:44" s="165" customFormat="1" ht="31.8">
      <c r="A2" s="164"/>
      <c r="B2" s="164"/>
      <c r="C2" s="140" t="s">
        <v>480</v>
      </c>
      <c r="D2" s="164"/>
      <c r="E2" s="164"/>
      <c r="F2" s="164"/>
      <c r="G2" s="164"/>
      <c r="H2" s="332"/>
      <c r="I2" s="332"/>
      <c r="J2" s="332"/>
      <c r="K2" s="140" t="s">
        <v>429</v>
      </c>
      <c r="L2" s="140"/>
      <c r="M2" s="140"/>
      <c r="N2" s="140"/>
      <c r="O2" s="140" t="str">
        <f>+År!B2</f>
        <v>GRIS</v>
      </c>
      <c r="P2" s="164"/>
      <c r="Q2" s="164"/>
      <c r="R2" s="164"/>
      <c r="S2" s="164"/>
      <c r="T2" s="178"/>
      <c r="U2" s="178"/>
      <c r="V2" s="175"/>
      <c r="W2" s="178"/>
      <c r="X2" s="166"/>
      <c r="Y2" s="164"/>
      <c r="Z2" s="172"/>
      <c r="AA2" s="164"/>
      <c r="AB2" s="164"/>
      <c r="AC2" s="166"/>
      <c r="AD2" s="166"/>
      <c r="AE2" s="2"/>
      <c r="AF2" s="5"/>
      <c r="AG2" s="5"/>
      <c r="AH2" s="4"/>
      <c r="AI2" s="4"/>
      <c r="AJ2"/>
      <c r="AK2"/>
      <c r="AL2"/>
      <c r="AM2"/>
      <c r="AN2"/>
      <c r="AO2"/>
      <c r="AP2"/>
      <c r="AQ2"/>
      <c r="AR2"/>
    </row>
    <row r="3" spans="1:44" ht="15.6">
      <c r="A3" s="39"/>
      <c r="B3" s="39"/>
      <c r="C3" s="39"/>
      <c r="D3" s="39"/>
      <c r="E3" s="39"/>
      <c r="F3" s="39"/>
      <c r="G3" s="39"/>
      <c r="H3" s="301"/>
      <c r="I3" s="301"/>
      <c r="J3" s="301"/>
      <c r="K3" s="39"/>
      <c r="L3" s="39"/>
      <c r="M3" s="39"/>
      <c r="N3" s="39"/>
      <c r="O3" s="39"/>
      <c r="P3" s="39"/>
      <c r="Q3" s="39"/>
      <c r="R3" s="39"/>
      <c r="S3" s="39"/>
      <c r="T3" s="115"/>
      <c r="U3" s="115"/>
      <c r="V3" s="64"/>
      <c r="W3" s="115"/>
      <c r="X3" s="115"/>
      <c r="Y3" s="39"/>
      <c r="Z3" s="64"/>
      <c r="AA3" s="115"/>
      <c r="AB3" s="81"/>
      <c r="AC3" s="115"/>
      <c r="AD3" s="81"/>
      <c r="AE3" s="2"/>
      <c r="AF3" s="5"/>
      <c r="AG3" s="5"/>
      <c r="AH3" s="4"/>
      <c r="AI3" s="4"/>
      <c r="AN3"/>
    </row>
    <row r="4" spans="1:44" s="191" customFormat="1" ht="19.8">
      <c r="A4" s="150"/>
      <c r="B4" s="150"/>
      <c r="C4" s="150"/>
      <c r="D4" s="150"/>
      <c r="E4" s="150"/>
      <c r="F4" s="133" t="s">
        <v>5</v>
      </c>
      <c r="G4" s="149">
        <f>+År!O2</f>
        <v>52</v>
      </c>
      <c r="H4" s="334"/>
      <c r="I4" s="311"/>
      <c r="J4" s="334"/>
      <c r="K4" s="150"/>
      <c r="L4" s="133" t="s">
        <v>366</v>
      </c>
      <c r="M4" s="150"/>
      <c r="N4" s="150"/>
      <c r="O4" s="150"/>
      <c r="P4" s="150"/>
      <c r="Q4" s="404">
        <f>SUM(H10:H15)</f>
        <v>1479944</v>
      </c>
      <c r="R4" s="404"/>
      <c r="S4" s="406"/>
      <c r="T4" s="151"/>
      <c r="U4" s="151"/>
      <c r="V4" s="204"/>
      <c r="W4" s="151"/>
      <c r="X4" s="189"/>
      <c r="Y4" s="150"/>
      <c r="Z4" s="190"/>
      <c r="AA4" s="150"/>
      <c r="AB4" s="189"/>
      <c r="AC4" s="189"/>
      <c r="AD4" s="189"/>
      <c r="AE4" s="2"/>
      <c r="AF4" s="5"/>
      <c r="AG4" s="5"/>
      <c r="AH4" s="4"/>
      <c r="AI4" s="4"/>
      <c r="AJ4"/>
      <c r="AK4"/>
      <c r="AL4"/>
      <c r="AM4"/>
      <c r="AN4"/>
      <c r="AO4"/>
      <c r="AP4"/>
      <c r="AQ4"/>
      <c r="AR4"/>
    </row>
    <row r="5" spans="1:44" ht="15.6">
      <c r="A5" s="39"/>
      <c r="B5" s="39"/>
      <c r="C5" s="39"/>
      <c r="D5" s="39"/>
      <c r="E5" s="39"/>
      <c r="F5" s="44"/>
      <c r="G5" s="44"/>
      <c r="H5" s="321"/>
      <c r="I5" s="321"/>
      <c r="J5" s="321"/>
      <c r="K5" s="44"/>
      <c r="L5" s="44"/>
      <c r="M5" s="44"/>
      <c r="N5" s="44"/>
      <c r="O5" s="44"/>
      <c r="P5" s="44"/>
      <c r="Q5" s="44"/>
      <c r="R5" s="39"/>
      <c r="S5" s="39"/>
      <c r="T5" s="125"/>
      <c r="U5" s="125"/>
      <c r="V5" s="85"/>
      <c r="W5" s="125"/>
      <c r="X5" s="115"/>
      <c r="Y5" s="39"/>
      <c r="Z5" s="64"/>
      <c r="AA5" s="115"/>
      <c r="AB5" s="81"/>
      <c r="AC5" s="125"/>
      <c r="AD5" s="81"/>
      <c r="AE5" s="2"/>
      <c r="AF5" s="5"/>
      <c r="AG5" s="5"/>
      <c r="AH5" s="4"/>
      <c r="AI5" s="4"/>
      <c r="AN5"/>
    </row>
    <row r="6" spans="1:44" ht="15.6">
      <c r="A6" s="39"/>
      <c r="B6" s="39"/>
      <c r="C6" s="39"/>
      <c r="D6" s="39"/>
      <c r="E6" s="39"/>
      <c r="F6" s="39"/>
      <c r="G6" s="39"/>
      <c r="H6" s="301"/>
      <c r="I6" s="301"/>
      <c r="J6" s="321"/>
      <c r="K6" s="44"/>
      <c r="L6" s="44"/>
      <c r="M6" s="44"/>
      <c r="N6" s="44"/>
      <c r="O6" s="44"/>
      <c r="P6" s="44"/>
      <c r="Q6" s="44"/>
      <c r="R6" s="44"/>
      <c r="S6" s="44"/>
      <c r="T6" s="125"/>
      <c r="U6" s="125"/>
      <c r="V6" s="85"/>
      <c r="W6" s="125"/>
      <c r="X6" s="125"/>
      <c r="Y6" s="44"/>
      <c r="Z6" s="74" t="s">
        <v>455</v>
      </c>
      <c r="AA6" s="125" t="s">
        <v>3</v>
      </c>
      <c r="AB6" s="81"/>
      <c r="AC6" s="125"/>
      <c r="AD6" s="39"/>
      <c r="AE6" s="2"/>
      <c r="AF6" s="5"/>
      <c r="AG6" s="5"/>
      <c r="AH6" s="4"/>
      <c r="AI6" s="4"/>
      <c r="AN6"/>
    </row>
    <row r="7" spans="1:44" ht="15.6">
      <c r="A7" s="39"/>
      <c r="B7" s="39"/>
      <c r="C7" s="39"/>
      <c r="D7" s="39"/>
      <c r="E7" s="39"/>
      <c r="F7" s="34" t="s">
        <v>3</v>
      </c>
      <c r="G7" s="39"/>
      <c r="H7" s="301"/>
      <c r="I7" s="301"/>
      <c r="J7" s="302" t="s">
        <v>3</v>
      </c>
      <c r="K7" s="39"/>
      <c r="L7" s="39"/>
      <c r="M7" s="39"/>
      <c r="N7" s="39"/>
      <c r="O7" s="39"/>
      <c r="P7" s="39"/>
      <c r="Q7" s="34" t="s">
        <v>14</v>
      </c>
      <c r="R7" s="44"/>
      <c r="S7" s="44"/>
      <c r="T7" s="115"/>
      <c r="U7" s="115"/>
      <c r="V7" s="64"/>
      <c r="W7" s="115"/>
      <c r="X7" s="98" t="s">
        <v>388</v>
      </c>
      <c r="Y7" s="44"/>
      <c r="Z7" s="74" t="s">
        <v>456</v>
      </c>
      <c r="AA7" s="74" t="s">
        <v>8</v>
      </c>
      <c r="AB7" s="81"/>
      <c r="AC7" s="98" t="s">
        <v>14</v>
      </c>
      <c r="AD7" s="39"/>
      <c r="AE7" s="2"/>
      <c r="AF7" s="5"/>
      <c r="AG7" s="5"/>
      <c r="AH7" s="4"/>
      <c r="AI7" s="4"/>
      <c r="AN7"/>
    </row>
    <row r="8" spans="1:44" ht="15.6">
      <c r="A8" s="39"/>
      <c r="B8" s="39"/>
      <c r="C8" s="39"/>
      <c r="D8" s="39"/>
      <c r="E8" s="39"/>
      <c r="F8" s="34" t="s">
        <v>436</v>
      </c>
      <c r="G8" s="39"/>
      <c r="H8" s="302" t="s">
        <v>3</v>
      </c>
      <c r="I8" s="301"/>
      <c r="J8" s="302" t="s">
        <v>394</v>
      </c>
      <c r="K8" s="98" t="s">
        <v>3</v>
      </c>
      <c r="L8" s="39"/>
      <c r="M8" s="98" t="s">
        <v>1</v>
      </c>
      <c r="N8" s="39"/>
      <c r="O8" s="34" t="s">
        <v>14</v>
      </c>
      <c r="P8" s="39"/>
      <c r="Q8" s="34" t="s">
        <v>392</v>
      </c>
      <c r="R8" s="44"/>
      <c r="S8" s="110" t="s">
        <v>357</v>
      </c>
      <c r="T8" s="115"/>
      <c r="U8" s="115"/>
      <c r="V8" s="147" t="s">
        <v>357</v>
      </c>
      <c r="W8" s="115"/>
      <c r="X8" s="98" t="s">
        <v>392</v>
      </c>
      <c r="Y8" s="34" t="s">
        <v>388</v>
      </c>
      <c r="Z8" s="74" t="s">
        <v>454</v>
      </c>
      <c r="AA8" s="74" t="s">
        <v>435</v>
      </c>
      <c r="AB8" s="34" t="s">
        <v>14</v>
      </c>
      <c r="AC8" s="98" t="s">
        <v>392</v>
      </c>
      <c r="AD8" s="39"/>
      <c r="AE8" s="4"/>
      <c r="AF8" s="4"/>
      <c r="AG8" s="4"/>
      <c r="AH8" s="1"/>
      <c r="AI8" s="5"/>
      <c r="AN8"/>
    </row>
    <row r="9" spans="1:44" ht="15.6">
      <c r="A9" s="39"/>
      <c r="B9" s="44" t="s">
        <v>58</v>
      </c>
      <c r="C9" s="44" t="s">
        <v>365</v>
      </c>
      <c r="D9" s="42"/>
      <c r="E9" s="44" t="s">
        <v>368</v>
      </c>
      <c r="F9" s="34" t="s">
        <v>432</v>
      </c>
      <c r="G9" s="110" t="s">
        <v>437</v>
      </c>
      <c r="H9" s="302" t="s">
        <v>8</v>
      </c>
      <c r="I9" s="318" t="s">
        <v>437</v>
      </c>
      <c r="J9" s="302" t="s">
        <v>386</v>
      </c>
      <c r="K9" s="98" t="s">
        <v>357</v>
      </c>
      <c r="L9" s="124" t="s">
        <v>437</v>
      </c>
      <c r="M9" s="98" t="s">
        <v>357</v>
      </c>
      <c r="N9" s="124" t="s">
        <v>437</v>
      </c>
      <c r="O9" s="34" t="s">
        <v>386</v>
      </c>
      <c r="P9" s="110" t="s">
        <v>437</v>
      </c>
      <c r="Q9" s="34" t="s">
        <v>389</v>
      </c>
      <c r="R9" s="110" t="s">
        <v>437</v>
      </c>
      <c r="S9" s="110" t="s">
        <v>469</v>
      </c>
      <c r="T9" s="114" t="s">
        <v>437</v>
      </c>
      <c r="U9" s="114"/>
      <c r="V9" s="111" t="s">
        <v>416</v>
      </c>
      <c r="W9" s="114"/>
      <c r="X9" s="98" t="s">
        <v>389</v>
      </c>
      <c r="Y9" s="34" t="s">
        <v>390</v>
      </c>
      <c r="Z9" s="74" t="s">
        <v>386</v>
      </c>
      <c r="AA9" s="74" t="s">
        <v>464</v>
      </c>
      <c r="AB9" s="34" t="s">
        <v>26</v>
      </c>
      <c r="AC9" s="98" t="s">
        <v>395</v>
      </c>
      <c r="AD9" s="39"/>
      <c r="AE9" s="4"/>
      <c r="AF9" s="51"/>
      <c r="AG9" s="51"/>
      <c r="AH9" s="1"/>
      <c r="AI9" s="5"/>
      <c r="AN9"/>
    </row>
    <row r="10" spans="1:44" ht="15.6">
      <c r="A10" s="39"/>
      <c r="B10" s="2">
        <f>+'Ark1'!C278</f>
        <v>2024</v>
      </c>
      <c r="C10" s="2">
        <f>+'Ark1'!I278</f>
        <v>6</v>
      </c>
      <c r="D10" s="50" t="s">
        <v>48</v>
      </c>
      <c r="E10" s="50" t="s">
        <v>372</v>
      </c>
      <c r="F10" s="2">
        <f>+'Ark1'!Q278</f>
        <v>506</v>
      </c>
      <c r="G10" s="2">
        <f t="shared" ref="G10:G15" si="0">+F10-F17</f>
        <v>10</v>
      </c>
      <c r="H10" s="343">
        <f>+'Ark1'!R278</f>
        <v>357899</v>
      </c>
      <c r="I10" s="308">
        <f t="shared" ref="I10:I15" si="1">+H10-H17</f>
        <v>-4346</v>
      </c>
      <c r="J10" s="308">
        <f>+'Ark1'!S278</f>
        <v>356507</v>
      </c>
      <c r="K10" s="50">
        <f>+'Ark1'!AD278</f>
        <v>24.183279907888405</v>
      </c>
      <c r="L10" s="5">
        <f t="shared" ref="L10:L15" si="2">+K10-K17</f>
        <v>-0.2494974948023696</v>
      </c>
      <c r="M10" s="50">
        <f>+'Ark1'!AE278</f>
        <v>24.153076069762527</v>
      </c>
      <c r="N10" s="5">
        <f t="shared" ref="N10:N15" si="3">+M10-M17</f>
        <v>-0.34183851050446989</v>
      </c>
      <c r="O10" s="96">
        <f>+'Ark1'!U278</f>
        <v>60.495460117192657</v>
      </c>
      <c r="P10" s="5">
        <f t="shared" ref="P10:P15" si="4">+O10-O17</f>
        <v>6.7789199213905249E-2</v>
      </c>
      <c r="Q10" s="235">
        <f>+'Ark1'!W278</f>
        <v>81.891380253404492</v>
      </c>
      <c r="R10" s="5">
        <f t="shared" ref="R10:R15" si="5">+Q10-Q17</f>
        <v>-2.0729095559114228</v>
      </c>
      <c r="S10" s="50">
        <f>+'Ark1'!X278</f>
        <v>3.8843360836437086</v>
      </c>
      <c r="T10" s="50">
        <f t="shared" ref="T10:T15" si="6">+S10-S17</f>
        <v>0.56172293508403248</v>
      </c>
      <c r="U10" s="114"/>
      <c r="V10" s="261">
        <f>+'Ark1'!Z278</f>
        <v>0</v>
      </c>
      <c r="W10" s="114"/>
      <c r="X10" s="50">
        <f>+'Ark1'!AA278</f>
        <v>8.5781351786335804</v>
      </c>
      <c r="Y10" s="5">
        <f>+'Ark1'!AB278</f>
        <v>2.6564906374006596</v>
      </c>
      <c r="Z10" s="18">
        <f>+'Ark1'!AC278</f>
        <v>-19.184426183333223</v>
      </c>
      <c r="AA10" s="18">
        <f>+H10/F10</f>
        <v>707.31027667984188</v>
      </c>
      <c r="AB10" s="5">
        <f>+'Ark1'!T278</f>
        <v>4.3597299796870068</v>
      </c>
      <c r="AC10" s="50">
        <f>+'Ark1'!V278</f>
        <v>89.023104006316501</v>
      </c>
      <c r="AD10" s="39"/>
      <c r="AE10" s="4"/>
      <c r="AF10" s="51"/>
      <c r="AG10" s="51"/>
      <c r="AH10" s="1"/>
      <c r="AI10" s="5"/>
      <c r="AN10"/>
    </row>
    <row r="11" spans="1:44" ht="15.6">
      <c r="A11" s="39"/>
      <c r="B11" s="2">
        <f>+'Ark1'!C279</f>
        <v>2024</v>
      </c>
      <c r="C11" s="2">
        <f>+'Ark1'!I279</f>
        <v>24</v>
      </c>
      <c r="D11" s="50" t="s">
        <v>48</v>
      </c>
      <c r="E11" s="50" t="s">
        <v>63</v>
      </c>
      <c r="F11" s="2">
        <f>+'Ark1'!Q279</f>
        <v>480</v>
      </c>
      <c r="G11" s="2">
        <f t="shared" si="0"/>
        <v>-1</v>
      </c>
      <c r="H11" s="343">
        <f>+'Ark1'!R279</f>
        <v>331406</v>
      </c>
      <c r="I11" s="308">
        <f t="shared" si="1"/>
        <v>-540</v>
      </c>
      <c r="J11" s="308">
        <f>+'Ark1'!S279</f>
        <v>330082</v>
      </c>
      <c r="K11" s="50">
        <f>+'Ark1'!AD279</f>
        <v>22.393144605471566</v>
      </c>
      <c r="L11" s="5">
        <f t="shared" si="2"/>
        <v>3.9805653506874705E-3</v>
      </c>
      <c r="M11" s="50">
        <f>+'Ark1'!AE279</f>
        <v>22.401798898892345</v>
      </c>
      <c r="N11" s="5">
        <f t="shared" si="3"/>
        <v>-3.0354282640516317E-2</v>
      </c>
      <c r="O11" s="96">
        <f>+'Ark1'!U279</f>
        <v>60.511233572263855</v>
      </c>
      <c r="P11" s="5">
        <f t="shared" si="4"/>
        <v>-7.4581085519291435E-2</v>
      </c>
      <c r="Q11" s="235">
        <f>+'Ark1'!W279</f>
        <v>82.034182718234618</v>
      </c>
      <c r="R11" s="5">
        <f t="shared" si="5"/>
        <v>-2.0468378753445648</v>
      </c>
      <c r="S11" s="50">
        <f>+'Ark1'!X279</f>
        <v>1.6662341659475077</v>
      </c>
      <c r="T11" s="50">
        <f t="shared" si="6"/>
        <v>-3.5548654149736514E-2</v>
      </c>
      <c r="U11" s="114"/>
      <c r="V11" s="261">
        <f>+'Ark1'!Z279</f>
        <v>0</v>
      </c>
      <c r="W11" s="114"/>
      <c r="X11" s="50">
        <f>+'Ark1'!AA279</f>
        <v>8.9490601465852944</v>
      </c>
      <c r="Y11" s="5">
        <f>+'Ark1'!AB279</f>
        <v>2.4159107967339355</v>
      </c>
      <c r="Z11" s="18">
        <f>+'Ark1'!AC279</f>
        <v>-30.933035176701001</v>
      </c>
      <c r="AA11" s="18">
        <f t="shared" ref="AA11:AA17" si="7">+H11/F11</f>
        <v>690.42916666666667</v>
      </c>
      <c r="AB11" s="5">
        <f>+'Ark1'!T279</f>
        <v>4.2288673107909913</v>
      </c>
      <c r="AC11" s="50">
        <f>+'Ark1'!V279</f>
        <v>89.142914768551492</v>
      </c>
      <c r="AD11" s="39"/>
      <c r="AE11" s="4"/>
      <c r="AF11" s="51"/>
      <c r="AG11" s="51"/>
      <c r="AH11" s="1"/>
      <c r="AI11" s="5"/>
      <c r="AK11" s="2"/>
      <c r="AL11" s="2"/>
      <c r="AM11" s="2"/>
      <c r="AN11"/>
    </row>
    <row r="12" spans="1:44" ht="15.6">
      <c r="A12" s="39"/>
      <c r="B12" s="2">
        <f>+'Ark1'!C280</f>
        <v>2024</v>
      </c>
      <c r="C12" s="2">
        <f>+'Ark1'!I280</f>
        <v>49</v>
      </c>
      <c r="D12" s="50" t="s">
        <v>48</v>
      </c>
      <c r="E12" s="50" t="s">
        <v>64</v>
      </c>
      <c r="F12" s="2">
        <f>+'Ark1'!Q280</f>
        <v>383</v>
      </c>
      <c r="G12" s="2">
        <f t="shared" si="0"/>
        <v>-15</v>
      </c>
      <c r="H12" s="343">
        <f>+'Ark1'!R280</f>
        <v>264355</v>
      </c>
      <c r="I12" s="308">
        <f t="shared" si="1"/>
        <v>-9834</v>
      </c>
      <c r="J12" s="308">
        <f>+'Ark1'!S280</f>
        <v>263280</v>
      </c>
      <c r="K12" s="50">
        <f>+'Ark1'!AD280</f>
        <v>17.862500202710375</v>
      </c>
      <c r="L12" s="5">
        <f t="shared" si="2"/>
        <v>-0.63105748136084472</v>
      </c>
      <c r="M12" s="50">
        <f>+'Ark1'!AE280</f>
        <v>17.579089140200043</v>
      </c>
      <c r="N12" s="5">
        <f t="shared" si="3"/>
        <v>-0.6335838000045797</v>
      </c>
      <c r="O12" s="96">
        <f>+'Ark1'!U280</f>
        <v>60.510532512914011</v>
      </c>
      <c r="P12" s="5">
        <f t="shared" si="4"/>
        <v>-4.2077970015270694E-2</v>
      </c>
      <c r="Q12" s="235">
        <f>+'Ark1'!W280</f>
        <v>80.707204117290118</v>
      </c>
      <c r="R12" s="5">
        <f t="shared" si="5"/>
        <v>-1.804915053826889</v>
      </c>
      <c r="S12" s="50">
        <f>+'Ark1'!X280</f>
        <v>3.4710900115375156</v>
      </c>
      <c r="T12" s="50">
        <f t="shared" si="6"/>
        <v>0.50197017084368767</v>
      </c>
      <c r="U12" s="114"/>
      <c r="V12" s="261">
        <f>+'Ark1'!Z280</f>
        <v>0</v>
      </c>
      <c r="W12" s="114"/>
      <c r="X12" s="50">
        <f>+'Ark1'!AA280</f>
        <v>9.6815936403151674</v>
      </c>
      <c r="Y12" s="5">
        <f>+'Ark1'!AB280</f>
        <v>2.4491181799258954</v>
      </c>
      <c r="Z12" s="18">
        <f>+'Ark1'!AC280</f>
        <v>-37.139243711208223</v>
      </c>
      <c r="AA12" s="18">
        <f t="shared" si="7"/>
        <v>690.22193211488252</v>
      </c>
      <c r="AB12" s="5">
        <f>+'Ark1'!T280</f>
        <v>4.2682453518942332</v>
      </c>
      <c r="AC12" s="50">
        <f>+'Ark1'!V280</f>
        <v>87.70523021846931</v>
      </c>
      <c r="AD12" s="39"/>
      <c r="AE12" s="4"/>
      <c r="AF12" s="51"/>
      <c r="AG12" s="51"/>
      <c r="AH12" s="1"/>
      <c r="AI12" s="5"/>
      <c r="AK12" s="2"/>
      <c r="AL12" s="2"/>
      <c r="AM12" s="4"/>
      <c r="AN12" s="4"/>
      <c r="AO12" s="4"/>
    </row>
    <row r="13" spans="1:44" ht="15.6">
      <c r="A13" s="39"/>
      <c r="B13" s="2">
        <f>+'Ark1'!C281</f>
        <v>2024</v>
      </c>
      <c r="C13" s="2">
        <f>+'Ark1'!I281</f>
        <v>80</v>
      </c>
      <c r="D13" s="50" t="s">
        <v>7</v>
      </c>
      <c r="E13" s="50" t="s">
        <v>6</v>
      </c>
      <c r="F13" s="2">
        <f>+'Ark1'!Q281</f>
        <v>431</v>
      </c>
      <c r="G13" s="2">
        <f t="shared" si="0"/>
        <v>16</v>
      </c>
      <c r="H13" s="343">
        <f>+'Ark1'!R281</f>
        <v>294182</v>
      </c>
      <c r="I13" s="308">
        <f t="shared" si="1"/>
        <v>-297</v>
      </c>
      <c r="J13" s="308">
        <f>+'Ark1'!S281</f>
        <v>291040</v>
      </c>
      <c r="K13" s="50">
        <f>+'Ark1'!AD281</f>
        <v>19.877914299459984</v>
      </c>
      <c r="L13" s="5">
        <f t="shared" si="2"/>
        <v>1.5832402492520714E-2</v>
      </c>
      <c r="M13" s="50">
        <f>+'Ark1'!AE281</f>
        <v>19.924499041226923</v>
      </c>
      <c r="N13" s="5">
        <f t="shared" si="3"/>
        <v>6.6082259499168572E-2</v>
      </c>
      <c r="O13" s="96">
        <f>+'Ark1'!U281</f>
        <v>60.4827034084662</v>
      </c>
      <c r="P13" s="5">
        <f t="shared" si="4"/>
        <v>-0.30138066632957816</v>
      </c>
      <c r="Q13" s="235">
        <f>+'Ark1'!W281</f>
        <v>82.750101017041814</v>
      </c>
      <c r="R13" s="5">
        <f t="shared" si="5"/>
        <v>-1.7168962920422643</v>
      </c>
      <c r="S13" s="50">
        <f>+'Ark1'!X281</f>
        <v>0.76483265461517025</v>
      </c>
      <c r="T13" s="50">
        <f t="shared" si="6"/>
        <v>7.7177507728635075E-2</v>
      </c>
      <c r="U13" s="114"/>
      <c r="V13" s="261">
        <f>+'Ark1'!Z281</f>
        <v>0</v>
      </c>
      <c r="W13" s="114"/>
      <c r="X13" s="50">
        <f>+'Ark1'!AA281</f>
        <v>8.8362711494794386</v>
      </c>
      <c r="Y13" s="5">
        <f>+'Ark1'!AB281</f>
        <v>2.6398428687378521</v>
      </c>
      <c r="Z13" s="18">
        <f>+'Ark1'!AC281</f>
        <v>-30.781320040128779</v>
      </c>
      <c r="AA13" s="18">
        <f t="shared" si="7"/>
        <v>682.55684454756386</v>
      </c>
      <c r="AB13" s="5">
        <f>+'Ark1'!T281</f>
        <v>4.3958875797975399</v>
      </c>
      <c r="AC13" s="50">
        <f>+'Ark1'!V281</f>
        <v>90.06605630526991</v>
      </c>
      <c r="AD13" s="39"/>
      <c r="AE13" s="4"/>
      <c r="AF13" s="51"/>
      <c r="AG13" s="51"/>
      <c r="AH13" s="1"/>
      <c r="AI13" s="5"/>
      <c r="AK13" s="1"/>
      <c r="AL13" s="1"/>
      <c r="AM13" s="10"/>
      <c r="AO13" s="10"/>
    </row>
    <row r="14" spans="1:44" ht="15.6">
      <c r="A14" s="39"/>
      <c r="B14" s="2">
        <f>+'Ark1'!C282</f>
        <v>2024</v>
      </c>
      <c r="C14" s="2">
        <f>+'Ark1'!I282</f>
        <v>81</v>
      </c>
      <c r="D14" s="50" t="s">
        <v>7</v>
      </c>
      <c r="E14" s="50" t="s">
        <v>52</v>
      </c>
      <c r="F14" s="2">
        <f>+'Ark1'!Q282</f>
        <v>86</v>
      </c>
      <c r="G14" s="2">
        <f t="shared" si="0"/>
        <v>5</v>
      </c>
      <c r="H14" s="343">
        <f>+'Ark1'!R282</f>
        <v>83831</v>
      </c>
      <c r="I14" s="308">
        <f t="shared" si="1"/>
        <v>8432</v>
      </c>
      <c r="J14" s="308">
        <f>+'Ark1'!S282</f>
        <v>83587</v>
      </c>
      <c r="K14" s="50">
        <f>+'Ark1'!AD282</f>
        <v>5.664471088095226</v>
      </c>
      <c r="L14" s="5">
        <f t="shared" si="2"/>
        <v>0.578943383405079</v>
      </c>
      <c r="M14" s="50">
        <f>+'Ark1'!AE282</f>
        <v>5.6150946342434089</v>
      </c>
      <c r="N14" s="5">
        <f t="shared" si="3"/>
        <v>0.58805664245230371</v>
      </c>
      <c r="O14" s="96">
        <f>+'Ark1'!U282</f>
        <v>60.943854905667152</v>
      </c>
      <c r="P14" s="5">
        <f t="shared" si="4"/>
        <v>-2.2736275896704683E-2</v>
      </c>
      <c r="Q14" s="235">
        <f>+'Ark1'!W282</f>
        <v>81.199273810520012</v>
      </c>
      <c r="R14" s="5">
        <f t="shared" si="5"/>
        <v>-1.6807435066504866</v>
      </c>
      <c r="S14" s="50">
        <f>+'Ark1'!X282</f>
        <v>3.5786284310100086E-2</v>
      </c>
      <c r="T14" s="50">
        <f t="shared" si="6"/>
        <v>-5.5726865731677636E-2</v>
      </c>
      <c r="U14" s="114"/>
      <c r="V14" s="261">
        <f>+'Ark1'!Z282</f>
        <v>0</v>
      </c>
      <c r="W14" s="114"/>
      <c r="X14" s="50">
        <f>+'Ark1'!AA282</f>
        <v>9.2826838925372499</v>
      </c>
      <c r="Y14" s="5">
        <f>+'Ark1'!AB282</f>
        <v>2.3925770589927557</v>
      </c>
      <c r="Z14" s="18">
        <f>+'Ark1'!AC282</f>
        <v>-35.88326710947468</v>
      </c>
      <c r="AA14" s="18">
        <f t="shared" si="7"/>
        <v>974.77906976744191</v>
      </c>
      <c r="AB14" s="5">
        <f>+'Ark1'!T282</f>
        <v>3.4838902076797367</v>
      </c>
      <c r="AC14" s="50">
        <f>+'Ark1'!V282</f>
        <v>88.192107039822631</v>
      </c>
      <c r="AD14" s="39"/>
      <c r="AE14" s="4"/>
      <c r="AF14" s="51"/>
      <c r="AG14" s="51"/>
      <c r="AH14" s="1"/>
      <c r="AI14" s="5"/>
      <c r="AK14" s="1"/>
      <c r="AL14" s="1"/>
      <c r="AM14" s="10"/>
      <c r="AO14" s="10"/>
    </row>
    <row r="15" spans="1:44" ht="15.6">
      <c r="A15" s="39"/>
      <c r="B15" s="2">
        <f>+'Ark1'!C283</f>
        <v>2024</v>
      </c>
      <c r="C15" s="2">
        <f>+'Ark1'!I283</f>
        <v>83</v>
      </c>
      <c r="D15" s="50" t="s">
        <v>7</v>
      </c>
      <c r="E15" s="50" t="s">
        <v>420</v>
      </c>
      <c r="F15" s="2">
        <f>+'Ark1'!Q283</f>
        <v>279</v>
      </c>
      <c r="G15" s="2">
        <f t="shared" si="0"/>
        <v>1</v>
      </c>
      <c r="H15" s="343">
        <f>+'Ark1'!R283</f>
        <v>148271</v>
      </c>
      <c r="I15" s="308">
        <f t="shared" si="1"/>
        <v>3910</v>
      </c>
      <c r="J15" s="308">
        <f>+'Ark1'!S283</f>
        <v>147765</v>
      </c>
      <c r="K15" s="50">
        <f>+'Ark1'!AD283</f>
        <v>10.018689896374456</v>
      </c>
      <c r="L15" s="5">
        <f t="shared" si="2"/>
        <v>0.28179862491496621</v>
      </c>
      <c r="M15" s="50">
        <f>+'Ark1'!AE283</f>
        <v>10.326442215674756</v>
      </c>
      <c r="N15" s="5">
        <f t="shared" si="3"/>
        <v>0.35163769119808563</v>
      </c>
      <c r="O15" s="96">
        <f>+'Ark1'!U283</f>
        <v>60.450708895882002</v>
      </c>
      <c r="P15" s="5">
        <f t="shared" si="4"/>
        <v>-7.9636803260854094E-3</v>
      </c>
      <c r="Q15" s="235">
        <f>+'Ark1'!W283</f>
        <v>84.472032619361997</v>
      </c>
      <c r="R15" s="5">
        <f t="shared" si="5"/>
        <v>-1.2915352662635513</v>
      </c>
      <c r="S15" s="50">
        <f>+'Ark1'!X283</f>
        <v>0.44378199378165661</v>
      </c>
      <c r="T15" s="50">
        <f t="shared" si="6"/>
        <v>0.13691240989127068</v>
      </c>
      <c r="U15" s="114"/>
      <c r="V15" s="261">
        <f>+'Ark1'!Z283</f>
        <v>0</v>
      </c>
      <c r="W15" s="114"/>
      <c r="X15" s="50">
        <f>+'Ark1'!AA283</f>
        <v>7.5973813989617298</v>
      </c>
      <c r="Y15" s="5">
        <f>+'Ark1'!AB283</f>
        <v>2.5506717861593606</v>
      </c>
      <c r="Z15" s="18">
        <f>+'Ark1'!AC283</f>
        <v>-30.628438705805877</v>
      </c>
      <c r="AA15" s="18">
        <f t="shared" si="7"/>
        <v>531.43727598566306</v>
      </c>
      <c r="AB15" s="5">
        <f>+'Ark1'!T283</f>
        <v>4.4523473909260751</v>
      </c>
      <c r="AC15" s="50">
        <f>+'Ark1'!V283</f>
        <v>91.678576334513053</v>
      </c>
      <c r="AD15" s="39"/>
      <c r="AE15" s="4"/>
      <c r="AF15" s="51"/>
      <c r="AG15" s="51"/>
      <c r="AH15" s="1"/>
      <c r="AI15" s="5"/>
      <c r="AK15" s="1"/>
      <c r="AL15" s="1"/>
      <c r="AM15" s="10"/>
      <c r="AO15" s="10"/>
    </row>
    <row r="16" spans="1:44" ht="15.6">
      <c r="A16" s="39"/>
      <c r="B16" s="39"/>
      <c r="C16" s="39"/>
      <c r="D16" s="39"/>
      <c r="E16" s="39"/>
      <c r="F16" s="39"/>
      <c r="G16" s="39"/>
      <c r="H16" s="301"/>
      <c r="I16" s="301"/>
      <c r="J16" s="301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114"/>
      <c r="V16" s="64"/>
      <c r="W16" s="114"/>
      <c r="X16" s="39"/>
      <c r="Y16" s="39"/>
      <c r="Z16" s="39"/>
      <c r="AA16" s="39"/>
      <c r="AB16" s="39"/>
      <c r="AC16" s="39"/>
      <c r="AD16" s="39"/>
      <c r="AE16" s="4"/>
      <c r="AF16" s="51"/>
      <c r="AG16" s="51"/>
      <c r="AH16" s="1"/>
      <c r="AI16" s="5"/>
      <c r="AK16" s="1"/>
      <c r="AL16" s="1"/>
      <c r="AM16" s="10"/>
      <c r="AO16" s="10"/>
    </row>
    <row r="17" spans="1:41" ht="15.6">
      <c r="A17" s="39"/>
      <c r="B17" s="46">
        <f>+'Ark1'!C284</f>
        <v>2023</v>
      </c>
      <c r="C17" s="46">
        <f>+'Ark1'!I284</f>
        <v>6</v>
      </c>
      <c r="D17" s="91" t="s">
        <v>48</v>
      </c>
      <c r="E17" s="91" t="s">
        <v>372</v>
      </c>
      <c r="F17" s="46">
        <f>+'Ark1'!Q284</f>
        <v>496</v>
      </c>
      <c r="G17" s="46">
        <f t="shared" ref="G17:G22" si="8">+F17-F24</f>
        <v>-85</v>
      </c>
      <c r="H17" s="323">
        <f>+'Ark1'!R284</f>
        <v>362245</v>
      </c>
      <c r="I17" s="323"/>
      <c r="J17" s="323">
        <f>+'Ark1'!S284</f>
        <v>361065</v>
      </c>
      <c r="K17" s="99">
        <f>+'Ark1'!AD284</f>
        <v>24.432777402690775</v>
      </c>
      <c r="L17" s="48"/>
      <c r="M17" s="99">
        <f>+'Ark1'!AE284</f>
        <v>24.494914580266997</v>
      </c>
      <c r="N17" s="48"/>
      <c r="O17" s="48">
        <f>+'Ark1'!U284</f>
        <v>60.427670917978752</v>
      </c>
      <c r="P17" s="46"/>
      <c r="Q17" s="48">
        <f>+'Ark1'!W284</f>
        <v>83.964289809315915</v>
      </c>
      <c r="R17" s="46"/>
      <c r="S17" s="99">
        <f>+'Ark1'!X284</f>
        <v>3.3226131485596762</v>
      </c>
      <c r="T17" s="99"/>
      <c r="U17" s="114"/>
      <c r="V17" s="65">
        <f>+'Ark1'!Z284</f>
        <v>0</v>
      </c>
      <c r="W17" s="114"/>
      <c r="X17" s="99">
        <f>+'Ark1'!AA284</f>
        <v>9.44632224790635</v>
      </c>
      <c r="Y17" s="48">
        <f>+'Ark1'!AB284</f>
        <v>2.7222626055944197</v>
      </c>
      <c r="Z17" s="65">
        <f>+'Ark1'!AC284</f>
        <v>-20.696942343249511</v>
      </c>
      <c r="AA17" s="65">
        <f t="shared" si="7"/>
        <v>730.33266129032256</v>
      </c>
      <c r="AB17" s="48">
        <f>+'Ark1'!T284</f>
        <v>4.5033085342792845</v>
      </c>
      <c r="AC17" s="99">
        <f>+'Ark1'!V284</f>
        <v>91.188169571605371</v>
      </c>
      <c r="AD17" s="39"/>
      <c r="AE17" s="4"/>
      <c r="AF17" s="51"/>
      <c r="AG17" s="51"/>
      <c r="AH17" s="1"/>
      <c r="AI17" s="5"/>
      <c r="AK17" s="1"/>
      <c r="AL17" s="1"/>
      <c r="AM17" s="10"/>
      <c r="AO17" s="10"/>
    </row>
    <row r="18" spans="1:41" ht="15.6">
      <c r="A18" s="39"/>
      <c r="B18" s="46">
        <f>+'Ark1'!C285</f>
        <v>2023</v>
      </c>
      <c r="C18" s="46">
        <f>+'Ark1'!I285</f>
        <v>24</v>
      </c>
      <c r="D18" s="91" t="s">
        <v>48</v>
      </c>
      <c r="E18" s="91" t="s">
        <v>63</v>
      </c>
      <c r="F18" s="46">
        <f>+'Ark1'!Q285</f>
        <v>481</v>
      </c>
      <c r="G18" s="46">
        <f t="shared" si="8"/>
        <v>-72</v>
      </c>
      <c r="H18" s="323">
        <f>+'Ark1'!R285</f>
        <v>331946</v>
      </c>
      <c r="I18" s="323"/>
      <c r="J18" s="323">
        <f>+'Ark1'!S285</f>
        <v>330200</v>
      </c>
      <c r="K18" s="99">
        <f>+'Ark1'!AD285</f>
        <v>22.389164040120878</v>
      </c>
      <c r="L18" s="48"/>
      <c r="M18" s="99">
        <f>+'Ark1'!AE285</f>
        <v>22.432153181532861</v>
      </c>
      <c r="N18" s="48"/>
      <c r="O18" s="48">
        <f>+'Ark1'!U285</f>
        <v>60.585814657783146</v>
      </c>
      <c r="P18" s="46"/>
      <c r="Q18" s="48">
        <f>+'Ark1'!W285</f>
        <v>84.081020593579183</v>
      </c>
      <c r="R18" s="46"/>
      <c r="S18" s="99">
        <f>+'Ark1'!X285</f>
        <v>1.7017828200972442</v>
      </c>
      <c r="T18" s="99"/>
      <c r="U18" s="114"/>
      <c r="V18" s="65">
        <f>+'Ark1'!Z285</f>
        <v>0</v>
      </c>
      <c r="W18" s="114"/>
      <c r="X18" s="99">
        <f>+'Ark1'!AA285</f>
        <v>9.6394318245260564</v>
      </c>
      <c r="Y18" s="48">
        <f>+'Ark1'!AB285</f>
        <v>2.4167096707128599</v>
      </c>
      <c r="Z18" s="65">
        <f>+'Ark1'!AC285</f>
        <v>-33.613502078205876</v>
      </c>
      <c r="AA18" s="65">
        <f t="shared" ref="AA18:AA24" si="9">+H18/F18</f>
        <v>690.11642411642413</v>
      </c>
      <c r="AB18" s="48">
        <f>+'Ark1'!T285</f>
        <v>4.054915558554705</v>
      </c>
      <c r="AC18" s="99">
        <f>+'Ark1'!V285</f>
        <v>91.410780721230822</v>
      </c>
      <c r="AD18" s="39"/>
      <c r="AE18" s="4"/>
      <c r="AF18" s="51"/>
      <c r="AG18" s="51"/>
      <c r="AH18" s="1"/>
      <c r="AI18" s="5"/>
      <c r="AK18" s="1"/>
      <c r="AL18" s="1"/>
      <c r="AM18" s="10"/>
      <c r="AO18" s="10"/>
    </row>
    <row r="19" spans="1:41" ht="15.6">
      <c r="A19" s="39"/>
      <c r="B19" s="46">
        <f>+'Ark1'!C286</f>
        <v>2023</v>
      </c>
      <c r="C19" s="46">
        <f>+'Ark1'!I286</f>
        <v>49</v>
      </c>
      <c r="D19" s="91" t="s">
        <v>48</v>
      </c>
      <c r="E19" s="91" t="s">
        <v>64</v>
      </c>
      <c r="F19" s="46">
        <f>+'Ark1'!Q286</f>
        <v>398</v>
      </c>
      <c r="G19" s="46">
        <f t="shared" si="8"/>
        <v>-15</v>
      </c>
      <c r="H19" s="323">
        <f>+'Ark1'!R286</f>
        <v>274189</v>
      </c>
      <c r="I19" s="323"/>
      <c r="J19" s="323">
        <f>+'Ark1'!S286</f>
        <v>273187</v>
      </c>
      <c r="K19" s="99">
        <f>+'Ark1'!AD286</f>
        <v>18.49355768407122</v>
      </c>
      <c r="L19" s="48"/>
      <c r="M19" s="99">
        <f>+'Ark1'!AE286</f>
        <v>18.212672940204623</v>
      </c>
      <c r="N19" s="48"/>
      <c r="O19" s="48">
        <f>+'Ark1'!U286</f>
        <v>60.552610482929282</v>
      </c>
      <c r="P19" s="46"/>
      <c r="Q19" s="48">
        <f>+'Ark1'!W286</f>
        <v>82.512119171117007</v>
      </c>
      <c r="R19" s="46"/>
      <c r="S19" s="99">
        <f>+'Ark1'!X286</f>
        <v>2.9691198406938279</v>
      </c>
      <c r="T19" s="99"/>
      <c r="U19" s="114"/>
      <c r="V19" s="65">
        <f>+'Ark1'!Z286</f>
        <v>0</v>
      </c>
      <c r="W19" s="114"/>
      <c r="X19" s="99">
        <f>+'Ark1'!AA286</f>
        <v>10.191117845842944</v>
      </c>
      <c r="Y19" s="48">
        <f>+'Ark1'!AB286</f>
        <v>2.4932921872951557</v>
      </c>
      <c r="Z19" s="65">
        <f>+'Ark1'!AC286</f>
        <v>-39.111623577482405</v>
      </c>
      <c r="AA19" s="65">
        <f t="shared" si="9"/>
        <v>688.9170854271357</v>
      </c>
      <c r="AB19" s="48">
        <f>+'Ark1'!T286</f>
        <v>4.2159313466258679</v>
      </c>
      <c r="AC19" s="99">
        <f>+'Ark1'!V286</f>
        <v>89.617766495959984</v>
      </c>
      <c r="AD19" s="39"/>
      <c r="AE19" s="4"/>
      <c r="AF19" s="51"/>
      <c r="AG19" s="51"/>
      <c r="AH19" s="1"/>
      <c r="AI19" s="5"/>
      <c r="AK19" s="1"/>
      <c r="AL19" s="1"/>
      <c r="AM19" s="10"/>
      <c r="AO19" s="10"/>
    </row>
    <row r="20" spans="1:41" ht="15.6">
      <c r="A20" s="39"/>
      <c r="B20" s="46">
        <f>+'Ark1'!C287</f>
        <v>2023</v>
      </c>
      <c r="C20" s="46">
        <f>+'Ark1'!I287</f>
        <v>80</v>
      </c>
      <c r="D20" s="91" t="s">
        <v>7</v>
      </c>
      <c r="E20" s="91" t="s">
        <v>6</v>
      </c>
      <c r="F20" s="46">
        <f>+'Ark1'!Q287</f>
        <v>415</v>
      </c>
      <c r="G20" s="46">
        <f t="shared" si="8"/>
        <v>-17</v>
      </c>
      <c r="H20" s="323">
        <f>+'Ark1'!R287</f>
        <v>294479</v>
      </c>
      <c r="I20" s="323"/>
      <c r="J20" s="323">
        <f>+'Ark1'!S287</f>
        <v>290979</v>
      </c>
      <c r="K20" s="99">
        <f>+'Ark1'!AD287</f>
        <v>19.862081896967464</v>
      </c>
      <c r="L20" s="48"/>
      <c r="M20" s="99">
        <f>+'Ark1'!AE287</f>
        <v>19.858416781727755</v>
      </c>
      <c r="N20" s="48"/>
      <c r="O20" s="48">
        <f>+'Ark1'!U287</f>
        <v>60.784084074795778</v>
      </c>
      <c r="P20" s="46"/>
      <c r="Q20" s="48">
        <f>+'Ark1'!W287</f>
        <v>84.466997309084078</v>
      </c>
      <c r="R20" s="46"/>
      <c r="S20" s="99">
        <f>+'Ark1'!X287</f>
        <v>0.68765514688653517</v>
      </c>
      <c r="T20" s="99"/>
      <c r="U20" s="114"/>
      <c r="V20" s="65">
        <f>+'Ark1'!Z287</f>
        <v>0</v>
      </c>
      <c r="W20" s="114"/>
      <c r="X20" s="99">
        <f>+'Ark1'!AA287</f>
        <v>9.1657002440267359</v>
      </c>
      <c r="Y20" s="48">
        <f>+'Ark1'!AB287</f>
        <v>2.6376026199911715</v>
      </c>
      <c r="Z20" s="65">
        <f>+'Ark1'!AC287</f>
        <v>-32.143278694680838</v>
      </c>
      <c r="AA20" s="65">
        <f t="shared" si="9"/>
        <v>709.58795180722893</v>
      </c>
      <c r="AB20" s="48">
        <f>+'Ark1'!T287</f>
        <v>3.8392890494738161</v>
      </c>
      <c r="AC20" s="99">
        <f>+'Ark1'!V287</f>
        <v>91.928698305462646</v>
      </c>
      <c r="AD20" s="39"/>
      <c r="AE20" s="4"/>
      <c r="AF20" s="51"/>
      <c r="AG20" s="51"/>
      <c r="AH20" s="1"/>
      <c r="AI20" s="5"/>
      <c r="AK20" s="1"/>
      <c r="AL20" s="1"/>
      <c r="AM20" s="10"/>
      <c r="AO20" s="10"/>
    </row>
    <row r="21" spans="1:41" ht="15.6">
      <c r="A21" s="39"/>
      <c r="B21" s="46">
        <f>+'Ark1'!C288</f>
        <v>2023</v>
      </c>
      <c r="C21" s="46">
        <f>+'Ark1'!I288</f>
        <v>81</v>
      </c>
      <c r="D21" s="91" t="s">
        <v>7</v>
      </c>
      <c r="E21" s="91" t="s">
        <v>52</v>
      </c>
      <c r="F21" s="46">
        <f>+'Ark1'!Q288</f>
        <v>81</v>
      </c>
      <c r="G21" s="46">
        <f t="shared" si="8"/>
        <v>-2</v>
      </c>
      <c r="H21" s="323">
        <f>+'Ark1'!R288</f>
        <v>75399</v>
      </c>
      <c r="I21" s="323"/>
      <c r="J21" s="323">
        <f>+'Ark1'!S288</f>
        <v>75070</v>
      </c>
      <c r="K21" s="99">
        <f>+'Ark1'!AD288</f>
        <v>5.085527704690147</v>
      </c>
      <c r="L21" s="48"/>
      <c r="M21" s="99">
        <f>+'Ark1'!AE288</f>
        <v>5.0270379917911052</v>
      </c>
      <c r="N21" s="48"/>
      <c r="O21" s="48">
        <f>+'Ark1'!U288</f>
        <v>60.966591181563857</v>
      </c>
      <c r="P21" s="46"/>
      <c r="Q21" s="48">
        <f>+'Ark1'!W288</f>
        <v>82.880017317170498</v>
      </c>
      <c r="R21" s="46"/>
      <c r="S21" s="99">
        <f>+'Ark1'!X288</f>
        <v>9.1513150041777722E-2</v>
      </c>
      <c r="T21" s="99"/>
      <c r="U21" s="114"/>
      <c r="V21" s="65">
        <f>+'Ark1'!Z288</f>
        <v>0</v>
      </c>
      <c r="W21" s="114"/>
      <c r="X21" s="99">
        <f>+'Ark1'!AA288</f>
        <v>9.8812040295105472</v>
      </c>
      <c r="Y21" s="48">
        <f>+'Ark1'!AB288</f>
        <v>2.5023026845225504</v>
      </c>
      <c r="Z21" s="65">
        <f>+'Ark1'!AC288</f>
        <v>-39.804289505998575</v>
      </c>
      <c r="AA21" s="65">
        <f t="shared" si="9"/>
        <v>930.85185185185185</v>
      </c>
      <c r="AB21" s="48">
        <f>+'Ark1'!T288</f>
        <v>3.5397551691666997</v>
      </c>
      <c r="AC21" s="99">
        <f>+'Ark1'!V288</f>
        <v>90.037820966231351</v>
      </c>
      <c r="AD21" s="39"/>
      <c r="AE21" s="4"/>
      <c r="AF21" s="51"/>
      <c r="AG21" s="51"/>
      <c r="AH21" s="1"/>
      <c r="AI21" s="5"/>
      <c r="AK21" s="1"/>
      <c r="AL21" s="1"/>
      <c r="AM21" s="10"/>
      <c r="AO21" s="10"/>
    </row>
    <row r="22" spans="1:41" ht="15.6">
      <c r="A22" s="39"/>
      <c r="B22" s="46">
        <f>+'Ark1'!C289</f>
        <v>2023</v>
      </c>
      <c r="C22" s="46">
        <f>+'Ark1'!I289</f>
        <v>83</v>
      </c>
      <c r="D22" s="91" t="s">
        <v>7</v>
      </c>
      <c r="E22" s="91" t="s">
        <v>420</v>
      </c>
      <c r="F22" s="46">
        <f>+'Ark1'!Q289</f>
        <v>278</v>
      </c>
      <c r="G22" s="46">
        <f t="shared" si="8"/>
        <v>1</v>
      </c>
      <c r="H22" s="323">
        <f>+'Ark1'!R289</f>
        <v>144361</v>
      </c>
      <c r="I22" s="323"/>
      <c r="J22" s="323">
        <f>+'Ark1'!S289</f>
        <v>143948</v>
      </c>
      <c r="K22" s="99">
        <f>+'Ark1'!AD289</f>
        <v>9.7368912714594895</v>
      </c>
      <c r="L22" s="48"/>
      <c r="M22" s="99">
        <f>+'Ark1'!AE289</f>
        <v>9.9748045244766708</v>
      </c>
      <c r="N22" s="48"/>
      <c r="O22" s="48">
        <f>+'Ark1'!U289</f>
        <v>60.458672576208087</v>
      </c>
      <c r="P22" s="46"/>
      <c r="Q22" s="48">
        <f>+'Ark1'!W289</f>
        <v>85.763567885625548</v>
      </c>
      <c r="R22" s="46"/>
      <c r="S22" s="99">
        <f>+'Ark1'!X289</f>
        <v>0.30686958389038593</v>
      </c>
      <c r="T22" s="99"/>
      <c r="U22" s="114"/>
      <c r="V22" s="65">
        <f>+'Ark1'!Z289</f>
        <v>0</v>
      </c>
      <c r="W22" s="114"/>
      <c r="X22" s="99">
        <f>+'Ark1'!AA289</f>
        <v>8.259989552331799</v>
      </c>
      <c r="Y22" s="48">
        <f>+'Ark1'!AB289</f>
        <v>2.5574200919243122</v>
      </c>
      <c r="Z22" s="65">
        <f>+'Ark1'!AC289</f>
        <v>-33.547505845876501</v>
      </c>
      <c r="AA22" s="65">
        <f t="shared" si="9"/>
        <v>519.28417266187046</v>
      </c>
      <c r="AB22" s="48">
        <f>+'Ark1'!T289</f>
        <v>4.4432083457443508</v>
      </c>
      <c r="AC22" s="99">
        <f>+'Ark1'!V289</f>
        <v>93.097728787399902</v>
      </c>
      <c r="AD22" s="39"/>
      <c r="AE22" s="4"/>
      <c r="AF22" s="51"/>
      <c r="AG22" s="51"/>
      <c r="AH22" s="1"/>
      <c r="AI22" s="5"/>
      <c r="AK22" s="1"/>
      <c r="AL22" s="1"/>
      <c r="AM22" s="10"/>
      <c r="AO22" s="10"/>
    </row>
    <row r="23" spans="1:41" ht="15.6">
      <c r="A23" s="39"/>
      <c r="B23" s="39"/>
      <c r="C23" s="39"/>
      <c r="D23" s="39"/>
      <c r="E23" s="39"/>
      <c r="F23" s="39"/>
      <c r="G23" s="39"/>
      <c r="H23" s="301"/>
      <c r="I23" s="301"/>
      <c r="J23" s="301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4"/>
      <c r="AF23" s="51"/>
      <c r="AG23" s="51"/>
      <c r="AH23" s="1"/>
      <c r="AI23" s="5"/>
      <c r="AK23" s="1"/>
      <c r="AL23" s="1"/>
      <c r="AM23" s="10"/>
      <c r="AO23" s="10"/>
    </row>
    <row r="24" spans="1:41" ht="15.6">
      <c r="A24" s="39"/>
      <c r="B24">
        <f>+'Ark1'!C290</f>
        <v>2022</v>
      </c>
      <c r="C24">
        <f>+'Ark1'!I290</f>
        <v>6</v>
      </c>
      <c r="D24" s="51" t="s">
        <v>48</v>
      </c>
      <c r="E24" s="51" t="s">
        <v>372</v>
      </c>
      <c r="F24">
        <f>+'Ark1'!Q290</f>
        <v>581</v>
      </c>
      <c r="G24" s="39"/>
      <c r="H24" s="295">
        <f>+'Ark1'!R290</f>
        <v>352151</v>
      </c>
      <c r="I24" s="301"/>
      <c r="J24" s="295">
        <f>+'Ark1'!S290</f>
        <v>350934</v>
      </c>
      <c r="K24" s="100">
        <f>+'Ark1'!AD290</f>
        <v>23.871682360764737</v>
      </c>
      <c r="L24" s="1"/>
      <c r="M24" s="100">
        <f>+'Ark1'!AE290</f>
        <v>24.230231905543256</v>
      </c>
      <c r="N24" s="1"/>
      <c r="O24" s="1">
        <f>+'Ark1'!U290</f>
        <v>60.264015455897706</v>
      </c>
      <c r="Q24" s="1">
        <f>+'Ark1'!W290</f>
        <v>86.256075387394347</v>
      </c>
      <c r="R24"/>
      <c r="S24">
        <f>+'Ark1'!X290</f>
        <v>3.0484082112502873</v>
      </c>
      <c r="U24" s="114"/>
      <c r="W24" s="114"/>
      <c r="X24" s="100">
        <f>+'Ark1'!AA290</f>
        <v>9.6620887419069845</v>
      </c>
      <c r="Y24" s="1">
        <f>+'Ark1'!AB290</f>
        <v>2.6186984002608535</v>
      </c>
      <c r="Z24" s="10">
        <f>+'Ark1'!AC290</f>
        <v>-29.807706702456056</v>
      </c>
      <c r="AA24" s="10">
        <f t="shared" si="9"/>
        <v>606.11187607573152</v>
      </c>
      <c r="AB24" s="1">
        <f>+'Ark1'!T290</f>
        <v>4.7745115021681048</v>
      </c>
      <c r="AC24" s="100">
        <f>+'Ark1'!V290</f>
        <v>93.66621779795544</v>
      </c>
      <c r="AD24" s="39"/>
      <c r="AE24" s="4"/>
      <c r="AF24" s="51"/>
      <c r="AG24" s="51"/>
      <c r="AH24" s="1"/>
      <c r="AI24" s="5"/>
      <c r="AK24" s="12"/>
      <c r="AL24" s="12"/>
      <c r="AM24" s="10"/>
      <c r="AO24" s="10"/>
    </row>
    <row r="25" spans="1:41" ht="16.5" customHeight="1">
      <c r="A25" s="39"/>
      <c r="B25">
        <f>+'Ark1'!C291</f>
        <v>2022</v>
      </c>
      <c r="C25">
        <f>+'Ark1'!I291</f>
        <v>24</v>
      </c>
      <c r="D25" s="51" t="s">
        <v>48</v>
      </c>
      <c r="E25" s="51" t="s">
        <v>63</v>
      </c>
      <c r="F25">
        <f>+'Ark1'!Q291</f>
        <v>553</v>
      </c>
      <c r="G25" s="39"/>
      <c r="H25" s="295">
        <f>+'Ark1'!R291</f>
        <v>335466</v>
      </c>
      <c r="I25" s="301"/>
      <c r="J25" s="295">
        <f>+'Ark1'!S291</f>
        <v>333716</v>
      </c>
      <c r="K25" s="100">
        <f>+'Ark1'!AD291</f>
        <v>22.740636246486023</v>
      </c>
      <c r="L25" s="1"/>
      <c r="M25" s="100">
        <f>+'Ark1'!AE291</f>
        <v>22.657112113101661</v>
      </c>
      <c r="N25" s="1"/>
      <c r="O25" s="1">
        <f>+'Ark1'!U291</f>
        <v>60.661901137494162</v>
      </c>
      <c r="Q25" s="1">
        <f>+'Ark1'!W291</f>
        <v>84.817427093697376</v>
      </c>
      <c r="R25"/>
      <c r="S25">
        <f>+'Ark1'!X291</f>
        <v>1.8863312526455736</v>
      </c>
      <c r="U25" s="114"/>
      <c r="W25" s="114"/>
      <c r="X25" s="100">
        <f>+'Ark1'!AA291</f>
        <v>9.5268308845104315</v>
      </c>
      <c r="Y25" s="1">
        <f>+'Ark1'!AB291</f>
        <v>2.393722414377764</v>
      </c>
      <c r="Z25" s="10">
        <f>+'Ark1'!AC291</f>
        <v>-32.256290679941138</v>
      </c>
      <c r="AA25" s="10">
        <f t="shared" ref="AA25:AA29" si="10">+H25/F25</f>
        <v>606.62929475587703</v>
      </c>
      <c r="AB25" s="1">
        <f>+'Ark1'!T291</f>
        <v>3.8992893467594327</v>
      </c>
      <c r="AC25" s="100">
        <f>+'Ark1'!V291</f>
        <v>92.221179868829083</v>
      </c>
      <c r="AD25" s="39"/>
      <c r="AE25" s="4"/>
      <c r="AF25" s="51"/>
      <c r="AG25" s="51"/>
      <c r="AH25" s="1"/>
      <c r="AI25" s="5"/>
      <c r="AK25" s="12"/>
      <c r="AL25" s="12"/>
      <c r="AM25" s="10"/>
      <c r="AO25" s="10"/>
    </row>
    <row r="26" spans="1:41" ht="16.5" customHeight="1">
      <c r="A26" s="39"/>
      <c r="B26">
        <f>+'Ark1'!C292</f>
        <v>2022</v>
      </c>
      <c r="C26">
        <f>+'Ark1'!I292</f>
        <v>49</v>
      </c>
      <c r="D26" s="51" t="s">
        <v>48</v>
      </c>
      <c r="E26" s="51" t="s">
        <v>64</v>
      </c>
      <c r="F26">
        <f>+'Ark1'!Q292</f>
        <v>413</v>
      </c>
      <c r="G26" s="39"/>
      <c r="H26" s="295">
        <f>+'Ark1'!R292</f>
        <v>273032</v>
      </c>
      <c r="I26" s="301"/>
      <c r="J26" s="295">
        <f>+'Ark1'!S292</f>
        <v>271926</v>
      </c>
      <c r="K26" s="100">
        <f>+'Ark1'!AD292</f>
        <v>18.508347777868913</v>
      </c>
      <c r="L26" s="1"/>
      <c r="M26" s="100">
        <f>+'Ark1'!AE292</f>
        <v>18.134842905440603</v>
      </c>
      <c r="N26" s="1"/>
      <c r="O26" s="1">
        <f>+'Ark1'!U292</f>
        <v>60.780778594176361</v>
      </c>
      <c r="Q26" s="1">
        <f>+'Ark1'!W292</f>
        <v>83.314507880820102</v>
      </c>
      <c r="R26"/>
      <c r="S26">
        <f>+'Ark1'!X292</f>
        <v>3.1000029300594805</v>
      </c>
      <c r="U26" s="114"/>
      <c r="W26" s="114"/>
      <c r="X26" s="100">
        <f>+'Ark1'!AA292</f>
        <v>10.435414848585889</v>
      </c>
      <c r="Y26" s="1">
        <f>+'Ark1'!AB292</f>
        <v>2.478807577417478</v>
      </c>
      <c r="Z26" s="10">
        <f>+'Ark1'!AC292</f>
        <v>-37.741485641173057</v>
      </c>
      <c r="AA26" s="10">
        <f t="shared" si="10"/>
        <v>661.09443099273608</v>
      </c>
      <c r="AB26" s="1">
        <f>+'Ark1'!T292</f>
        <v>3.7996388701690647</v>
      </c>
      <c r="AC26" s="100">
        <f>+'Ark1'!V292</f>
        <v>90.508889842086433</v>
      </c>
      <c r="AD26" s="39"/>
      <c r="AE26" s="4"/>
      <c r="AF26" s="51"/>
      <c r="AG26" s="51"/>
      <c r="AH26" s="1"/>
      <c r="AI26" s="5"/>
      <c r="AK26" s="12"/>
      <c r="AL26" s="12"/>
      <c r="AM26" s="10"/>
      <c r="AO26" s="10"/>
    </row>
    <row r="27" spans="1:41" ht="15.6">
      <c r="A27" s="39"/>
      <c r="B27">
        <f>+'Ark1'!C293</f>
        <v>2022</v>
      </c>
      <c r="C27">
        <f>+'Ark1'!I293</f>
        <v>80</v>
      </c>
      <c r="D27" s="51" t="s">
        <v>7</v>
      </c>
      <c r="E27" s="51" t="s">
        <v>6</v>
      </c>
      <c r="F27">
        <f>+'Ark1'!Q293</f>
        <v>432</v>
      </c>
      <c r="G27" s="39"/>
      <c r="H27" s="295">
        <f>+'Ark1'!R293</f>
        <v>292093</v>
      </c>
      <c r="I27" s="301"/>
      <c r="J27" s="295">
        <f>+'Ark1'!S293</f>
        <v>289624</v>
      </c>
      <c r="K27" s="100">
        <f>+'Ark1'!AD293</f>
        <v>19.800458654960096</v>
      </c>
      <c r="L27" s="1"/>
      <c r="M27" s="100">
        <f>+'Ark1'!AE293</f>
        <v>19.798575609306337</v>
      </c>
      <c r="N27" s="1"/>
      <c r="O27" s="1">
        <f>+'Ark1'!U293</f>
        <v>60.87762754467861</v>
      </c>
      <c r="Q27" s="1">
        <f>+'Ark1'!W293</f>
        <v>85.399822701156751</v>
      </c>
      <c r="R27"/>
      <c r="S27">
        <f>+'Ark1'!X293</f>
        <v>0.75421184348820414</v>
      </c>
      <c r="U27" s="114"/>
      <c r="W27" s="114"/>
      <c r="X27" s="100">
        <f>+'Ark1'!AA293</f>
        <v>9.1663517431233288</v>
      </c>
      <c r="Y27" s="1">
        <f>+'Ark1'!AB293</f>
        <v>2.5852178027682342</v>
      </c>
      <c r="Z27" s="10">
        <f>+'Ark1'!AC293</f>
        <v>-30.958896220896055</v>
      </c>
      <c r="AA27" s="10">
        <f t="shared" si="10"/>
        <v>676.1412037037037</v>
      </c>
      <c r="AB27" s="1">
        <f>+'Ark1'!T293</f>
        <v>3.6759148627320761</v>
      </c>
      <c r="AC27" s="100">
        <f>+'Ark1'!V293</f>
        <v>92.908935593379823</v>
      </c>
      <c r="AD27" s="39"/>
      <c r="AE27" s="4"/>
      <c r="AF27" s="51"/>
      <c r="AG27" s="51"/>
      <c r="AH27" s="1"/>
      <c r="AK27" s="12"/>
      <c r="AL27" s="12"/>
      <c r="AM27" s="10"/>
      <c r="AO27" s="10"/>
    </row>
    <row r="28" spans="1:41" ht="17.25" customHeight="1">
      <c r="A28" s="39"/>
      <c r="B28">
        <f>+'Ark1'!C294</f>
        <v>2022</v>
      </c>
      <c r="C28">
        <f>+'Ark1'!I294</f>
        <v>81</v>
      </c>
      <c r="D28" s="51" t="s">
        <v>7</v>
      </c>
      <c r="E28" s="51" t="s">
        <v>52</v>
      </c>
      <c r="F28">
        <f>+'Ark1'!Q294</f>
        <v>83</v>
      </c>
      <c r="G28" s="39"/>
      <c r="H28" s="295">
        <f>+'Ark1'!R294</f>
        <v>76033</v>
      </c>
      <c r="I28" s="301"/>
      <c r="J28" s="295">
        <f>+'Ark1'!S294</f>
        <v>75736</v>
      </c>
      <c r="K28" s="100">
        <f>+'Ark1'!AD294</f>
        <v>5.1541401981991388</v>
      </c>
      <c r="L28" s="1"/>
      <c r="M28" s="100">
        <f>+'Ark1'!AE294</f>
        <v>5.0809302231857849</v>
      </c>
      <c r="N28" s="1"/>
      <c r="O28" s="1">
        <f>+'Ark1'!U294</f>
        <v>61.422309073624177</v>
      </c>
      <c r="Q28" s="1">
        <f>+'Ark1'!W294</f>
        <v>83.810500950670942</v>
      </c>
      <c r="R28"/>
      <c r="S28">
        <f>+'Ark1'!X294</f>
        <v>4.9978298896531763E-2</v>
      </c>
      <c r="U28" s="114"/>
      <c r="W28" s="114"/>
      <c r="X28" s="100">
        <f>+'Ark1'!AA294</f>
        <v>9.5330039821002313</v>
      </c>
      <c r="Y28" s="1">
        <f>+'Ark1'!AB294</f>
        <v>2.4802134130713984</v>
      </c>
      <c r="Z28" s="10">
        <f>+'Ark1'!AC294</f>
        <v>-34.73566850282976</v>
      </c>
      <c r="AA28" s="10">
        <f t="shared" si="10"/>
        <v>916.06024096385545</v>
      </c>
      <c r="AB28" s="1">
        <f>+'Ark1'!T294</f>
        <v>2.8058080044191338</v>
      </c>
      <c r="AC28" s="100">
        <f>+'Ark1'!V294</f>
        <v>91.125283401622795</v>
      </c>
      <c r="AD28" s="39"/>
      <c r="AF28" s="51"/>
      <c r="AG28" s="51"/>
      <c r="AH28" s="1"/>
      <c r="AI28" s="5"/>
      <c r="AK28" s="12"/>
      <c r="AL28" s="12"/>
      <c r="AM28" s="10"/>
      <c r="AO28" s="10"/>
    </row>
    <row r="29" spans="1:41" ht="15.6">
      <c r="A29" s="39"/>
      <c r="B29">
        <f>+'Ark1'!C295</f>
        <v>2022</v>
      </c>
      <c r="C29">
        <f>+'Ark1'!I295</f>
        <v>83</v>
      </c>
      <c r="D29" s="51" t="s">
        <v>7</v>
      </c>
      <c r="E29" s="51" t="s">
        <v>420</v>
      </c>
      <c r="F29">
        <f>+'Ark1'!Q295</f>
        <v>277</v>
      </c>
      <c r="G29" s="39"/>
      <c r="H29" s="295">
        <f>+'Ark1'!R295</f>
        <v>146408</v>
      </c>
      <c r="I29" s="301"/>
      <c r="J29" s="295">
        <f>+'Ark1'!S295</f>
        <v>146064</v>
      </c>
      <c r="K29" s="100">
        <f>+'Ark1'!AD295</f>
        <v>9.9247347617210888</v>
      </c>
      <c r="L29" s="1"/>
      <c r="M29" s="100">
        <f>+'Ark1'!AE295</f>
        <v>10.098307243422344</v>
      </c>
      <c r="N29" s="1"/>
      <c r="O29" s="1">
        <f>+'Ark1'!U295</f>
        <v>60.601914229378899</v>
      </c>
      <c r="Q29" s="1">
        <f>+'Ark1'!W295</f>
        <v>86.370008078651054</v>
      </c>
      <c r="R29"/>
      <c r="S29">
        <f>+'Ark1'!X295</f>
        <v>0.72537019834981697</v>
      </c>
      <c r="U29" s="114"/>
      <c r="W29" s="114"/>
      <c r="X29" s="100">
        <f>+'Ark1'!AA295</f>
        <v>8.6447493449176402</v>
      </c>
      <c r="Y29" s="1">
        <f>+'Ark1'!AB295</f>
        <v>2.6274565530776361</v>
      </c>
      <c r="Z29" s="10">
        <f>+'Ark1'!AC295</f>
        <v>-33.956200605627593</v>
      </c>
      <c r="AA29" s="10">
        <f t="shared" si="10"/>
        <v>528.54873646209387</v>
      </c>
      <c r="AB29" s="1">
        <f>+'Ark1'!T295</f>
        <v>4.1571635429757956</v>
      </c>
      <c r="AC29" s="100">
        <f>+'Ark1'!V295</f>
        <v>93.736446523627322</v>
      </c>
      <c r="AD29" s="39"/>
      <c r="AE29" s="2"/>
      <c r="AF29" s="51"/>
      <c r="AG29" s="51"/>
      <c r="AH29" s="1"/>
      <c r="AK29" s="12"/>
      <c r="AL29" s="12"/>
      <c r="AM29" s="10"/>
      <c r="AO29" s="10"/>
    </row>
    <row r="30" spans="1:41" ht="15.6">
      <c r="A30" s="39"/>
      <c r="B30" s="39"/>
      <c r="C30" s="39"/>
      <c r="D30" s="39"/>
      <c r="E30" s="39"/>
      <c r="F30" s="39"/>
      <c r="G30" s="39"/>
      <c r="H30" s="301"/>
      <c r="I30" s="301"/>
      <c r="J30" s="301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2"/>
      <c r="AF30" s="51"/>
      <c r="AG30" s="51"/>
      <c r="AH30" s="1"/>
      <c r="AK30" s="12"/>
      <c r="AL30" s="12"/>
      <c r="AM30" s="10"/>
      <c r="AO30" s="10"/>
    </row>
    <row r="31" spans="1:41">
      <c r="A31" s="39"/>
      <c r="B31" s="39"/>
      <c r="C31" s="39"/>
      <c r="D31" s="39"/>
      <c r="E31" s="39"/>
      <c r="F31" s="39"/>
      <c r="G31" s="39"/>
      <c r="H31" s="301"/>
      <c r="I31" s="301"/>
      <c r="J31" s="301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1"/>
      <c r="AF31" s="51"/>
      <c r="AG31" s="51"/>
      <c r="AH31" s="1"/>
      <c r="AJ31" s="1"/>
      <c r="AK31" s="1"/>
      <c r="AL31" s="1"/>
      <c r="AM31" s="52"/>
    </row>
    <row r="32" spans="1:41">
      <c r="A32" s="39"/>
      <c r="B32" s="39"/>
      <c r="C32" s="39"/>
      <c r="D32" s="39"/>
      <c r="E32" s="39"/>
      <c r="F32" s="39"/>
      <c r="G32" s="39"/>
      <c r="H32" s="301"/>
      <c r="I32" s="301"/>
      <c r="J32" s="301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1"/>
      <c r="AF32" s="51"/>
      <c r="AG32" s="51"/>
      <c r="AH32" s="1"/>
      <c r="AJ32" s="1"/>
      <c r="AK32" s="1"/>
      <c r="AL32" s="1"/>
      <c r="AM32" s="52"/>
    </row>
    <row r="33" spans="7:41">
      <c r="O33" s="3"/>
      <c r="P33" s="3"/>
      <c r="Y33" s="79"/>
      <c r="AE33" s="1"/>
      <c r="AF33" s="51"/>
      <c r="AG33" s="51"/>
      <c r="AH33" s="1"/>
      <c r="AJ33" s="1"/>
      <c r="AK33" s="1"/>
      <c r="AL33" s="1"/>
      <c r="AM33" s="52"/>
    </row>
    <row r="34" spans="7:41">
      <c r="O34" s="3"/>
      <c r="P34" s="3"/>
      <c r="Y34" s="79"/>
      <c r="AE34" s="1"/>
      <c r="AF34" s="51"/>
      <c r="AG34" s="51"/>
      <c r="AH34" s="1"/>
      <c r="AJ34" s="1"/>
      <c r="AK34" s="1"/>
      <c r="AL34" s="1"/>
      <c r="AM34" s="52"/>
    </row>
    <row r="35" spans="7:41">
      <c r="O35" s="3"/>
      <c r="P35" s="3"/>
      <c r="Y35" s="79"/>
      <c r="AE35" s="1"/>
      <c r="AF35" s="51"/>
      <c r="AG35" s="51"/>
      <c r="AH35" s="1"/>
      <c r="AJ35" s="1"/>
      <c r="AK35" s="1"/>
      <c r="AL35" s="1"/>
      <c r="AM35" s="52"/>
    </row>
    <row r="36" spans="7:41">
      <c r="O36" s="3"/>
      <c r="P36" s="3"/>
      <c r="Y36" s="79"/>
      <c r="AE36" s="1"/>
      <c r="AF36" s="51"/>
      <c r="AG36" s="51"/>
      <c r="AH36" s="1"/>
      <c r="AJ36" s="1"/>
      <c r="AK36" s="1"/>
      <c r="AL36" s="1"/>
      <c r="AM36" s="52"/>
    </row>
    <row r="37" spans="7:41">
      <c r="O37" s="3"/>
      <c r="P37" s="3"/>
      <c r="Y37" s="79"/>
      <c r="AE37" s="1"/>
      <c r="AF37" s="51"/>
      <c r="AG37" s="51"/>
      <c r="AH37" s="1"/>
      <c r="AJ37" s="1"/>
      <c r="AK37" s="1"/>
      <c r="AL37" s="1"/>
      <c r="AM37" s="52"/>
    </row>
    <row r="38" spans="7:41">
      <c r="O38" s="3"/>
      <c r="P38" s="3"/>
      <c r="Y38" s="79"/>
      <c r="AE38" s="1"/>
      <c r="AF38" s="51"/>
      <c r="AG38" s="51"/>
      <c r="AH38" s="1"/>
      <c r="AJ38" s="1"/>
      <c r="AK38" s="1"/>
      <c r="AL38" s="1"/>
      <c r="AM38" s="52"/>
    </row>
    <row r="39" spans="7:41">
      <c r="O39" s="3"/>
      <c r="P39" s="3"/>
      <c r="Y39" s="79"/>
      <c r="AE39" s="1"/>
      <c r="AF39" s="51"/>
      <c r="AG39" s="51"/>
      <c r="AH39" s="1"/>
      <c r="AJ39" s="1"/>
      <c r="AK39" s="1"/>
      <c r="AL39" s="1"/>
      <c r="AM39" s="52"/>
    </row>
    <row r="40" spans="7:41">
      <c r="O40" s="3"/>
      <c r="P40" s="3"/>
      <c r="Y40" s="79"/>
      <c r="AE40" s="1"/>
      <c r="AF40" s="51"/>
      <c r="AG40" s="51"/>
      <c r="AH40" s="1"/>
      <c r="AJ40" s="1"/>
      <c r="AK40" s="1"/>
      <c r="AL40" s="1"/>
      <c r="AM40" s="52"/>
    </row>
    <row r="41" spans="7:41">
      <c r="O41" s="3"/>
      <c r="P41" s="3"/>
      <c r="Y41" s="79"/>
      <c r="AE41" s="1"/>
      <c r="AF41" s="51"/>
      <c r="AG41" s="51"/>
      <c r="AH41" s="1"/>
      <c r="AJ41" s="1"/>
      <c r="AK41" s="1"/>
      <c r="AL41" s="1"/>
      <c r="AM41" s="52"/>
    </row>
    <row r="42" spans="7:41">
      <c r="O42" s="3"/>
      <c r="P42" s="3"/>
      <c r="Y42" s="79"/>
      <c r="AE42" s="1"/>
      <c r="AF42" s="51"/>
      <c r="AG42" s="51"/>
      <c r="AH42" s="1"/>
      <c r="AJ42" s="1"/>
      <c r="AK42" s="1"/>
      <c r="AL42" s="1"/>
      <c r="AM42" s="52"/>
    </row>
    <row r="43" spans="7:41">
      <c r="G43" s="13"/>
      <c r="H43" s="317"/>
      <c r="I43" s="317"/>
      <c r="J43" s="317"/>
      <c r="K43" s="13"/>
      <c r="O43" s="3"/>
      <c r="P43" s="3"/>
      <c r="Y43" s="79"/>
      <c r="AE43" s="1"/>
      <c r="AF43" s="51"/>
      <c r="AG43" s="51"/>
      <c r="AH43" s="1"/>
      <c r="AJ43" s="1"/>
      <c r="AK43" s="1"/>
      <c r="AL43" s="1"/>
      <c r="AM43" s="52"/>
    </row>
    <row r="44" spans="7:41">
      <c r="G44" s="13"/>
      <c r="H44" s="317"/>
      <c r="I44" s="317"/>
      <c r="J44" s="317"/>
      <c r="K44" s="13"/>
      <c r="O44" s="3"/>
      <c r="P44" s="3"/>
      <c r="Y44" s="79"/>
      <c r="AE44" s="1"/>
      <c r="AF44" s="51"/>
      <c r="AG44" s="51"/>
      <c r="AH44" s="1"/>
      <c r="AJ44" s="1"/>
      <c r="AK44" s="1"/>
      <c r="AL44" s="1"/>
      <c r="AM44" s="52"/>
    </row>
    <row r="45" spans="7:41">
      <c r="G45" s="13"/>
      <c r="H45" s="317"/>
      <c r="I45" s="317"/>
      <c r="J45" s="317"/>
      <c r="K45" s="13"/>
      <c r="L45" s="13"/>
      <c r="O45" s="3"/>
      <c r="P45" s="3"/>
      <c r="T45" s="116"/>
      <c r="U45" s="116"/>
      <c r="V45" s="66"/>
      <c r="W45" s="116"/>
      <c r="Y45" s="79"/>
      <c r="AE45" s="1"/>
      <c r="AF45" s="51"/>
      <c r="AG45" s="51"/>
      <c r="AH45" s="1"/>
      <c r="AJ45" s="1"/>
      <c r="AK45" s="1"/>
      <c r="AL45" s="1"/>
      <c r="AM45" s="52"/>
    </row>
    <row r="46" spans="7:41">
      <c r="G46" s="13"/>
      <c r="H46" s="317"/>
      <c r="I46" s="317"/>
      <c r="J46" s="317"/>
      <c r="K46" s="13"/>
      <c r="L46" s="13"/>
      <c r="O46" s="3"/>
      <c r="P46" s="3"/>
      <c r="T46" s="116"/>
      <c r="U46" s="116"/>
      <c r="V46" s="66"/>
      <c r="W46" s="116"/>
      <c r="Y46" s="79"/>
      <c r="AE46" s="1"/>
      <c r="AF46" s="51"/>
      <c r="AG46" s="51"/>
      <c r="AH46" s="1"/>
      <c r="AJ46" s="1"/>
      <c r="AK46" s="1"/>
      <c r="AL46" s="1"/>
      <c r="AM46" s="52"/>
      <c r="AO46" s="13"/>
    </row>
    <row r="47" spans="7:41">
      <c r="G47" s="13"/>
      <c r="H47" s="317"/>
      <c r="I47" s="317"/>
      <c r="J47" s="317"/>
      <c r="K47" s="13"/>
      <c r="L47" s="13"/>
      <c r="O47" s="3"/>
      <c r="P47" s="3"/>
      <c r="T47" s="116"/>
      <c r="U47" s="116"/>
      <c r="V47" s="66"/>
      <c r="W47" s="116"/>
      <c r="Y47" s="79"/>
      <c r="AE47" s="1"/>
      <c r="AF47" s="51"/>
      <c r="AG47" s="51"/>
      <c r="AH47" s="1"/>
      <c r="AJ47" s="1"/>
      <c r="AK47" s="1"/>
      <c r="AL47" s="1"/>
      <c r="AM47" s="52"/>
      <c r="AO47" s="13"/>
    </row>
    <row r="48" spans="7:41">
      <c r="G48" s="13"/>
      <c r="H48" s="317"/>
      <c r="I48" s="317"/>
      <c r="J48" s="317"/>
      <c r="K48" s="13"/>
      <c r="L48" s="13"/>
      <c r="O48" s="3"/>
      <c r="P48" s="3"/>
      <c r="T48" s="116"/>
      <c r="U48" s="116"/>
      <c r="V48" s="66"/>
      <c r="W48" s="116"/>
      <c r="Y48" s="79"/>
      <c r="AE48" s="1"/>
      <c r="AF48" s="51"/>
      <c r="AG48" s="51"/>
      <c r="AH48" s="1"/>
      <c r="AJ48" s="1"/>
      <c r="AK48" s="1"/>
      <c r="AL48" s="1"/>
      <c r="AM48" s="52"/>
      <c r="AO48" s="13"/>
    </row>
    <row r="49" spans="7:41">
      <c r="G49" s="13"/>
      <c r="H49" s="317"/>
      <c r="I49" s="317"/>
      <c r="J49" s="317"/>
      <c r="K49" s="13"/>
      <c r="L49" s="13"/>
      <c r="O49" s="3"/>
      <c r="P49" s="3"/>
      <c r="T49" s="116"/>
      <c r="U49" s="116"/>
      <c r="V49" s="66"/>
      <c r="W49" s="116"/>
      <c r="Y49" s="79"/>
      <c r="AE49" s="1"/>
      <c r="AF49" s="51"/>
      <c r="AG49" s="51"/>
      <c r="AH49" s="1"/>
      <c r="AJ49" s="1"/>
      <c r="AK49" s="1"/>
      <c r="AL49" s="1"/>
      <c r="AM49" s="52"/>
      <c r="AO49" s="13"/>
    </row>
    <row r="50" spans="7:41">
      <c r="G50" s="13"/>
      <c r="H50" s="317"/>
      <c r="I50" s="317"/>
      <c r="J50" s="317"/>
      <c r="K50" s="13"/>
      <c r="L50" s="13"/>
      <c r="O50" s="3"/>
      <c r="P50" s="3"/>
      <c r="T50" s="116"/>
      <c r="U50" s="116"/>
      <c r="V50" s="66"/>
      <c r="W50" s="116"/>
      <c r="Y50" s="79"/>
      <c r="AE50" s="1"/>
      <c r="AF50" s="51"/>
      <c r="AG50" s="51"/>
      <c r="AH50" s="1"/>
      <c r="AJ50" s="1"/>
      <c r="AK50" s="1"/>
      <c r="AL50" s="1"/>
      <c r="AM50" s="52"/>
      <c r="AO50" s="13"/>
    </row>
    <row r="51" spans="7:41">
      <c r="G51" s="13"/>
      <c r="H51" s="317"/>
      <c r="I51" s="317"/>
      <c r="J51" s="317"/>
      <c r="K51" s="13"/>
      <c r="L51" s="13"/>
      <c r="O51" s="3"/>
      <c r="P51" s="3"/>
      <c r="T51" s="116"/>
      <c r="U51" s="116"/>
      <c r="V51" s="66"/>
      <c r="W51" s="116"/>
      <c r="Y51" s="79"/>
      <c r="AE51" s="1"/>
      <c r="AF51" s="51"/>
      <c r="AG51" s="51"/>
      <c r="AH51" s="1"/>
      <c r="AJ51" s="1"/>
      <c r="AK51" s="1"/>
      <c r="AL51" s="1"/>
      <c r="AM51" s="52"/>
      <c r="AO51" s="13"/>
    </row>
    <row r="52" spans="7:41">
      <c r="G52" s="13"/>
      <c r="H52" s="317"/>
      <c r="I52" s="317"/>
      <c r="J52" s="317"/>
      <c r="K52" s="13"/>
      <c r="L52" s="13"/>
      <c r="O52" s="3"/>
      <c r="P52" s="3"/>
      <c r="T52" s="116"/>
      <c r="U52" s="116"/>
      <c r="V52" s="66"/>
      <c r="W52" s="116"/>
      <c r="Y52" s="79"/>
      <c r="AE52" s="1"/>
      <c r="AF52" s="51"/>
      <c r="AG52" s="51"/>
      <c r="AH52" s="1"/>
      <c r="AJ52" s="1"/>
      <c r="AK52" s="1"/>
      <c r="AL52" s="1"/>
      <c r="AM52" s="52"/>
      <c r="AO52" s="13"/>
    </row>
    <row r="53" spans="7:41">
      <c r="G53" s="13"/>
      <c r="H53" s="317"/>
      <c r="I53" s="317"/>
      <c r="J53" s="317"/>
      <c r="K53" s="13"/>
      <c r="L53" s="13"/>
      <c r="O53" s="3"/>
      <c r="P53" s="3"/>
      <c r="T53" s="116"/>
      <c r="U53" s="116"/>
      <c r="V53" s="66"/>
      <c r="W53" s="116"/>
      <c r="Y53" s="79"/>
      <c r="AE53" s="1"/>
      <c r="AF53" s="51"/>
      <c r="AG53" s="51"/>
      <c r="AH53" s="1"/>
      <c r="AJ53" s="1"/>
      <c r="AK53" s="1"/>
      <c r="AL53" s="1"/>
      <c r="AM53" s="52"/>
      <c r="AO53" s="13"/>
    </row>
    <row r="54" spans="7:41">
      <c r="G54" s="13"/>
      <c r="H54" s="317"/>
      <c r="I54" s="317"/>
      <c r="J54" s="317"/>
      <c r="K54" s="13"/>
      <c r="L54" s="13"/>
      <c r="O54" s="3"/>
      <c r="P54" s="3"/>
      <c r="T54" s="116"/>
      <c r="U54" s="116"/>
      <c r="V54" s="66"/>
      <c r="W54" s="116"/>
      <c r="Y54" s="79"/>
      <c r="AE54" s="1"/>
      <c r="AF54" s="51"/>
      <c r="AG54" s="51"/>
      <c r="AH54" s="1"/>
      <c r="AJ54" s="1"/>
      <c r="AK54" s="1"/>
      <c r="AL54" s="1"/>
      <c r="AM54" s="52"/>
      <c r="AO54" s="13"/>
    </row>
    <row r="55" spans="7:41">
      <c r="G55" s="13"/>
      <c r="H55" s="317"/>
      <c r="I55" s="317"/>
      <c r="J55" s="317"/>
      <c r="K55" s="13"/>
      <c r="L55" s="13"/>
      <c r="O55" s="3"/>
      <c r="P55" s="3"/>
      <c r="T55" s="116"/>
      <c r="U55" s="116"/>
      <c r="V55" s="66"/>
      <c r="W55" s="116"/>
      <c r="Y55" s="79"/>
      <c r="AE55" s="1"/>
      <c r="AF55" s="51"/>
      <c r="AG55" s="51"/>
      <c r="AH55" s="1"/>
      <c r="AJ55" s="1"/>
      <c r="AK55" s="1"/>
      <c r="AL55" s="1"/>
      <c r="AM55" s="52"/>
      <c r="AO55" s="13"/>
    </row>
    <row r="56" spans="7:41">
      <c r="G56" s="13"/>
      <c r="H56" s="317"/>
      <c r="I56" s="317"/>
      <c r="J56" s="317"/>
      <c r="K56" s="13"/>
      <c r="L56" s="13"/>
      <c r="O56" s="3"/>
      <c r="P56" s="3"/>
      <c r="T56" s="116"/>
      <c r="U56" s="116"/>
      <c r="V56" s="66"/>
      <c r="W56" s="116"/>
      <c r="Y56" s="79"/>
      <c r="AE56" s="1"/>
      <c r="AF56" s="51"/>
      <c r="AG56" s="51"/>
      <c r="AH56" s="1"/>
      <c r="AJ56" s="1"/>
      <c r="AK56" s="1"/>
      <c r="AL56" s="1"/>
      <c r="AM56" s="52"/>
      <c r="AO56" s="13"/>
    </row>
    <row r="57" spans="7:41">
      <c r="G57" s="13"/>
      <c r="H57" s="317"/>
      <c r="I57" s="317"/>
      <c r="J57" s="317"/>
      <c r="K57" s="13"/>
      <c r="L57" s="13"/>
      <c r="O57" s="3"/>
      <c r="P57" s="3"/>
      <c r="T57" s="116"/>
      <c r="U57" s="116"/>
      <c r="V57" s="66"/>
      <c r="W57" s="116"/>
      <c r="Y57" s="79"/>
      <c r="AE57" s="1"/>
      <c r="AF57" s="51"/>
      <c r="AG57" s="51"/>
      <c r="AH57" s="1"/>
      <c r="AJ57" s="1"/>
      <c r="AK57" s="1"/>
      <c r="AL57" s="1"/>
      <c r="AM57" s="52"/>
      <c r="AO57" s="13"/>
    </row>
    <row r="58" spans="7:41">
      <c r="G58" s="13"/>
      <c r="H58" s="317"/>
      <c r="I58" s="317"/>
      <c r="J58" s="317"/>
      <c r="K58" s="13"/>
      <c r="L58" s="13"/>
      <c r="O58" s="3"/>
      <c r="P58" s="3"/>
      <c r="T58" s="116"/>
      <c r="U58" s="116"/>
      <c r="V58" s="66"/>
      <c r="W58" s="116"/>
      <c r="Y58" s="79"/>
      <c r="AE58" s="1"/>
      <c r="AF58" s="51"/>
      <c r="AG58" s="51"/>
      <c r="AH58" s="1"/>
      <c r="AJ58" s="1"/>
      <c r="AK58" s="1"/>
      <c r="AL58" s="1"/>
      <c r="AM58" s="52"/>
      <c r="AO58" s="13"/>
    </row>
    <row r="59" spans="7:41">
      <c r="G59" s="13"/>
      <c r="H59" s="317"/>
      <c r="I59" s="317"/>
      <c r="J59" s="317"/>
      <c r="K59" s="13"/>
      <c r="L59" s="13"/>
      <c r="O59" s="3"/>
      <c r="P59" s="3"/>
      <c r="T59" s="116"/>
      <c r="U59" s="116"/>
      <c r="V59" s="66"/>
      <c r="W59" s="116"/>
      <c r="Y59" s="79"/>
      <c r="AE59" s="1"/>
      <c r="AF59" s="51"/>
      <c r="AG59" s="51"/>
      <c r="AH59" s="1"/>
      <c r="AJ59" s="1"/>
      <c r="AK59" s="1"/>
      <c r="AL59" s="1"/>
      <c r="AM59" s="52"/>
      <c r="AO59" s="13"/>
    </row>
    <row r="60" spans="7:41">
      <c r="G60" s="13"/>
      <c r="H60" s="317"/>
      <c r="I60" s="317"/>
      <c r="J60" s="317"/>
      <c r="K60" s="13"/>
      <c r="L60" s="13"/>
      <c r="O60" s="3"/>
      <c r="P60" s="3"/>
      <c r="T60" s="116"/>
      <c r="U60" s="116"/>
      <c r="V60" s="66"/>
      <c r="W60" s="116"/>
      <c r="Y60" s="79"/>
      <c r="AE60" s="1"/>
      <c r="AF60" s="51"/>
      <c r="AG60" s="51"/>
      <c r="AH60" s="1"/>
      <c r="AJ60" s="1"/>
      <c r="AK60" s="1"/>
      <c r="AL60" s="1"/>
      <c r="AM60" s="52"/>
      <c r="AO60" s="13"/>
    </row>
    <row r="61" spans="7:41">
      <c r="G61" s="13"/>
      <c r="H61" s="317"/>
      <c r="I61" s="317"/>
      <c r="J61" s="317"/>
      <c r="K61" s="13"/>
      <c r="L61" s="13"/>
      <c r="O61" s="3"/>
      <c r="P61" s="3"/>
      <c r="T61" s="116"/>
      <c r="U61" s="116"/>
      <c r="V61" s="66"/>
      <c r="W61" s="116"/>
      <c r="Y61" s="79"/>
      <c r="AE61" s="1"/>
      <c r="AF61" s="51"/>
      <c r="AG61" s="51"/>
      <c r="AH61" s="1"/>
      <c r="AJ61" s="1"/>
      <c r="AK61" s="1"/>
      <c r="AL61" s="1"/>
      <c r="AM61" s="52"/>
      <c r="AO61" s="13"/>
    </row>
    <row r="62" spans="7:41">
      <c r="G62" s="13"/>
      <c r="H62" s="317"/>
      <c r="I62" s="317"/>
      <c r="J62" s="317"/>
      <c r="K62" s="13"/>
      <c r="L62" s="13"/>
      <c r="O62" s="3"/>
      <c r="P62" s="3"/>
      <c r="T62" s="116"/>
      <c r="U62" s="116"/>
      <c r="V62" s="66"/>
      <c r="W62" s="116"/>
      <c r="Y62" s="79"/>
      <c r="AE62" s="1"/>
      <c r="AF62" s="51"/>
      <c r="AG62" s="51"/>
      <c r="AH62" s="1"/>
      <c r="AJ62" s="1"/>
      <c r="AK62" s="1"/>
      <c r="AL62" s="1"/>
      <c r="AM62" s="52"/>
      <c r="AO62" s="13"/>
    </row>
    <row r="63" spans="7:41">
      <c r="G63" s="13"/>
      <c r="H63" s="317"/>
      <c r="I63" s="317"/>
      <c r="J63" s="317"/>
      <c r="K63" s="13"/>
      <c r="L63" s="13"/>
      <c r="O63" s="3"/>
      <c r="P63" s="3"/>
      <c r="T63" s="116"/>
      <c r="U63" s="116"/>
      <c r="V63" s="66"/>
      <c r="W63" s="116"/>
      <c r="Y63" s="79"/>
      <c r="AE63" s="1"/>
      <c r="AF63" s="51"/>
      <c r="AG63" s="51"/>
      <c r="AH63" s="1"/>
      <c r="AJ63" s="1"/>
      <c r="AK63" s="1"/>
      <c r="AL63" s="1"/>
      <c r="AM63" s="52"/>
      <c r="AO63" s="13"/>
    </row>
    <row r="64" spans="7:41">
      <c r="G64" s="13"/>
      <c r="H64" s="317"/>
      <c r="I64" s="317"/>
      <c r="J64" s="317"/>
      <c r="K64" s="13"/>
      <c r="L64" s="13"/>
      <c r="O64" s="3"/>
      <c r="P64" s="3"/>
      <c r="T64" s="116"/>
      <c r="U64" s="116"/>
      <c r="V64" s="66"/>
      <c r="W64" s="116"/>
      <c r="Y64" s="79"/>
      <c r="AE64" s="1"/>
      <c r="AF64" s="51"/>
      <c r="AG64" s="51"/>
      <c r="AH64" s="1"/>
      <c r="AJ64" s="1"/>
      <c r="AK64" s="1"/>
      <c r="AL64" s="1"/>
      <c r="AM64" s="52"/>
      <c r="AO64" s="13"/>
    </row>
    <row r="65" spans="7:41">
      <c r="G65" s="13"/>
      <c r="H65" s="317"/>
      <c r="I65" s="317"/>
      <c r="J65" s="317"/>
      <c r="K65" s="13"/>
      <c r="L65" s="13"/>
      <c r="O65" s="3"/>
      <c r="P65" s="3"/>
      <c r="T65" s="116"/>
      <c r="U65" s="116"/>
      <c r="V65" s="66"/>
      <c r="W65" s="116"/>
      <c r="Y65" s="79"/>
      <c r="AE65" s="1"/>
      <c r="AF65" s="51"/>
      <c r="AG65" s="51"/>
      <c r="AH65" s="1"/>
      <c r="AJ65" s="1"/>
      <c r="AK65" s="1"/>
      <c r="AL65" s="1"/>
      <c r="AM65" s="52"/>
      <c r="AO65" s="13"/>
    </row>
    <row r="66" spans="7:41">
      <c r="G66" s="13"/>
      <c r="H66" s="317"/>
      <c r="I66" s="317"/>
      <c r="J66" s="317"/>
      <c r="K66" s="13"/>
      <c r="L66" s="13"/>
      <c r="O66" s="3"/>
      <c r="P66" s="3"/>
      <c r="T66" s="116"/>
      <c r="U66" s="116"/>
      <c r="V66" s="66"/>
      <c r="W66" s="116"/>
      <c r="Y66" s="79"/>
      <c r="AE66" s="1"/>
      <c r="AF66" s="51"/>
      <c r="AG66" s="51"/>
      <c r="AH66" s="1"/>
      <c r="AJ66" s="1"/>
      <c r="AK66" s="1"/>
      <c r="AL66" s="1"/>
      <c r="AM66" s="52"/>
      <c r="AO66" s="13"/>
    </row>
    <row r="67" spans="7:41">
      <c r="G67" s="13"/>
      <c r="H67" s="317"/>
      <c r="I67" s="317"/>
      <c r="J67" s="317"/>
      <c r="K67" s="13"/>
      <c r="L67" s="13"/>
      <c r="O67" s="3"/>
      <c r="P67" s="3"/>
      <c r="T67" s="116"/>
      <c r="U67" s="116"/>
      <c r="V67" s="66"/>
      <c r="W67" s="116"/>
      <c r="Y67" s="79"/>
      <c r="AE67" s="1"/>
      <c r="AG67" s="1"/>
      <c r="AH67" s="1"/>
      <c r="AJ67" s="1"/>
      <c r="AK67" s="1"/>
      <c r="AL67" s="1"/>
      <c r="AM67" s="52"/>
      <c r="AO67" s="13"/>
    </row>
    <row r="68" spans="7:41">
      <c r="G68" s="13"/>
      <c r="H68" s="317"/>
      <c r="I68" s="317"/>
      <c r="J68" s="317"/>
      <c r="K68" s="13"/>
      <c r="L68" s="13"/>
      <c r="O68" s="3"/>
      <c r="P68" s="3"/>
      <c r="T68" s="116"/>
      <c r="U68" s="116"/>
      <c r="V68" s="66"/>
      <c r="W68" s="116"/>
      <c r="Y68" s="79"/>
      <c r="AE68" s="1"/>
      <c r="AG68" s="1"/>
      <c r="AH68" s="1"/>
      <c r="AJ68" s="1"/>
      <c r="AK68" s="1"/>
      <c r="AL68" s="1"/>
      <c r="AM68" s="52"/>
      <c r="AO68" s="13"/>
    </row>
    <row r="69" spans="7:41">
      <c r="G69" s="13"/>
      <c r="H69" s="317"/>
      <c r="I69" s="317"/>
      <c r="J69" s="317"/>
      <c r="K69" s="13"/>
      <c r="L69" s="13"/>
      <c r="O69" s="3"/>
      <c r="P69" s="3"/>
      <c r="T69" s="116"/>
      <c r="U69" s="116"/>
      <c r="V69" s="66"/>
      <c r="W69" s="116"/>
      <c r="Y69" s="79"/>
      <c r="AE69" s="1"/>
      <c r="AG69" s="1"/>
      <c r="AH69" s="1"/>
      <c r="AJ69" s="1"/>
      <c r="AK69" s="1"/>
      <c r="AL69" s="1"/>
      <c r="AM69" s="52"/>
      <c r="AO69" s="13"/>
    </row>
    <row r="70" spans="7:41">
      <c r="G70" s="13"/>
      <c r="H70" s="317"/>
      <c r="I70" s="317"/>
      <c r="J70" s="317"/>
      <c r="K70" s="13"/>
      <c r="L70" s="13"/>
      <c r="O70" s="3"/>
      <c r="P70" s="3"/>
      <c r="T70" s="116"/>
      <c r="U70" s="116"/>
      <c r="V70" s="66"/>
      <c r="W70" s="116"/>
      <c r="Y70" s="79"/>
      <c r="AE70" s="1"/>
      <c r="AG70" s="1"/>
      <c r="AH70" s="1"/>
      <c r="AJ70" s="1"/>
      <c r="AK70" s="1"/>
      <c r="AL70" s="1"/>
      <c r="AM70" s="52"/>
      <c r="AO70" s="13"/>
    </row>
    <row r="71" spans="7:41">
      <c r="G71" s="13"/>
      <c r="H71" s="317"/>
      <c r="I71" s="317"/>
      <c r="J71" s="317"/>
      <c r="K71" s="13"/>
      <c r="L71" s="13"/>
      <c r="O71" s="3"/>
      <c r="P71" s="3"/>
      <c r="T71" s="116"/>
      <c r="U71" s="116"/>
      <c r="V71" s="66"/>
      <c r="W71" s="116"/>
      <c r="Y71" s="79"/>
      <c r="AE71" s="1"/>
      <c r="AG71" s="1"/>
      <c r="AH71" s="1"/>
      <c r="AJ71" s="1"/>
      <c r="AK71" s="1"/>
      <c r="AL71" s="1"/>
      <c r="AM71" s="52"/>
      <c r="AO71" s="13"/>
    </row>
    <row r="72" spans="7:41">
      <c r="G72" s="13"/>
      <c r="H72" s="317"/>
      <c r="I72" s="317"/>
      <c r="J72" s="317"/>
      <c r="K72" s="13"/>
      <c r="L72" s="13"/>
      <c r="O72" s="3"/>
      <c r="P72" s="3"/>
      <c r="T72" s="116"/>
      <c r="U72" s="116"/>
      <c r="V72" s="66"/>
      <c r="W72" s="116"/>
      <c r="Y72" s="79"/>
      <c r="AE72" s="1"/>
      <c r="AG72" s="1"/>
      <c r="AH72" s="1"/>
      <c r="AJ72" s="1"/>
      <c r="AK72" s="1"/>
      <c r="AL72" s="1"/>
      <c r="AM72" s="52"/>
      <c r="AO72" s="13"/>
    </row>
    <row r="73" spans="7:41">
      <c r="G73" s="13"/>
      <c r="H73" s="317"/>
      <c r="I73" s="317"/>
      <c r="J73" s="317"/>
      <c r="K73" s="13"/>
      <c r="L73" s="13"/>
      <c r="O73" s="3"/>
      <c r="P73" s="3"/>
      <c r="T73" s="116"/>
      <c r="U73" s="116"/>
      <c r="V73" s="66"/>
      <c r="W73" s="116"/>
      <c r="Y73" s="79"/>
      <c r="AE73" s="1"/>
      <c r="AG73" s="1"/>
      <c r="AH73" s="1"/>
      <c r="AJ73" s="1"/>
      <c r="AK73" s="1"/>
      <c r="AL73" s="1"/>
      <c r="AM73" s="52"/>
      <c r="AO73" s="13"/>
    </row>
    <row r="74" spans="7:41">
      <c r="G74" s="13"/>
      <c r="H74" s="317"/>
      <c r="I74" s="317"/>
      <c r="J74" s="317"/>
      <c r="K74" s="13"/>
      <c r="L74" s="13"/>
      <c r="O74" s="3"/>
      <c r="P74" s="3"/>
      <c r="T74" s="116"/>
      <c r="U74" s="116"/>
      <c r="V74" s="66"/>
      <c r="W74" s="116"/>
      <c r="Y74" s="79"/>
      <c r="AE74" s="1"/>
      <c r="AG74" s="1"/>
      <c r="AH74" s="1"/>
      <c r="AJ74" s="1"/>
      <c r="AK74" s="1"/>
      <c r="AL74" s="1"/>
      <c r="AM74" s="52"/>
      <c r="AO74" s="13"/>
    </row>
    <row r="75" spans="7:41">
      <c r="G75" s="13"/>
      <c r="H75" s="317"/>
      <c r="I75" s="317"/>
      <c r="J75" s="317"/>
      <c r="K75" s="13"/>
      <c r="L75" s="13"/>
      <c r="O75" s="3"/>
      <c r="P75" s="3"/>
      <c r="T75" s="116"/>
      <c r="U75" s="116"/>
      <c r="V75" s="66"/>
      <c r="W75" s="116"/>
      <c r="Y75" s="79"/>
      <c r="AE75" s="1"/>
      <c r="AG75" s="1"/>
      <c r="AH75" s="1"/>
      <c r="AJ75" s="1"/>
      <c r="AK75" s="1"/>
      <c r="AL75" s="1"/>
      <c r="AM75" s="52"/>
      <c r="AO75" s="13"/>
    </row>
    <row r="76" spans="7:41">
      <c r="G76" s="13"/>
      <c r="H76" s="317"/>
      <c r="I76" s="317"/>
      <c r="J76" s="317"/>
      <c r="K76" s="13"/>
      <c r="L76" s="13"/>
      <c r="O76" s="3"/>
      <c r="P76" s="3"/>
      <c r="T76" s="116"/>
      <c r="U76" s="116"/>
      <c r="V76" s="66"/>
      <c r="W76" s="116"/>
      <c r="Y76" s="79"/>
      <c r="AE76" s="1"/>
      <c r="AG76" s="1"/>
      <c r="AH76" s="1"/>
      <c r="AJ76" s="1"/>
      <c r="AK76" s="1"/>
      <c r="AL76" s="1"/>
      <c r="AM76" s="52"/>
      <c r="AO76" s="13"/>
    </row>
    <row r="77" spans="7:41">
      <c r="G77" s="13"/>
      <c r="H77" s="317"/>
      <c r="I77" s="317"/>
      <c r="J77" s="317"/>
      <c r="K77" s="13"/>
      <c r="L77" s="13"/>
      <c r="O77" s="3"/>
      <c r="P77" s="3"/>
      <c r="T77" s="116"/>
      <c r="U77" s="116"/>
      <c r="V77" s="66"/>
      <c r="W77" s="116"/>
      <c r="Y77" s="79"/>
      <c r="AE77" s="1"/>
      <c r="AG77" s="1"/>
      <c r="AH77" s="1"/>
      <c r="AJ77" s="1"/>
      <c r="AK77" s="1"/>
      <c r="AL77" s="1"/>
      <c r="AM77" s="52"/>
      <c r="AO77" s="13"/>
    </row>
    <row r="78" spans="7:41">
      <c r="G78" s="13"/>
      <c r="H78" s="317"/>
      <c r="I78" s="317"/>
      <c r="J78" s="317"/>
      <c r="K78" s="13"/>
      <c r="L78" s="13"/>
      <c r="O78" s="3"/>
      <c r="P78" s="3"/>
      <c r="T78" s="116"/>
      <c r="U78" s="116"/>
      <c r="V78" s="66"/>
      <c r="W78" s="116"/>
      <c r="Y78" s="79"/>
      <c r="AE78" s="1"/>
      <c r="AG78" s="1"/>
      <c r="AH78" s="1"/>
      <c r="AJ78" s="1"/>
      <c r="AK78" s="1"/>
      <c r="AL78" s="1"/>
      <c r="AM78" s="52"/>
      <c r="AO78" s="13"/>
    </row>
    <row r="79" spans="7:41">
      <c r="G79" s="13"/>
      <c r="H79" s="317"/>
      <c r="I79" s="317"/>
      <c r="J79" s="317"/>
      <c r="K79" s="13"/>
      <c r="L79" s="13"/>
      <c r="O79" s="3"/>
      <c r="P79" s="3"/>
      <c r="T79" s="116"/>
      <c r="U79" s="116"/>
      <c r="V79" s="66"/>
      <c r="W79" s="116"/>
      <c r="Y79" s="79"/>
      <c r="AE79" s="1"/>
      <c r="AG79" s="1"/>
      <c r="AH79" s="1"/>
      <c r="AJ79" s="1"/>
      <c r="AK79" s="1"/>
      <c r="AL79" s="1"/>
      <c r="AM79" s="52"/>
      <c r="AO79" s="13"/>
    </row>
    <row r="80" spans="7:41">
      <c r="G80" s="13"/>
      <c r="H80" s="317"/>
      <c r="I80" s="317"/>
      <c r="J80" s="317"/>
      <c r="K80" s="13"/>
      <c r="L80" s="13"/>
      <c r="O80" s="3"/>
      <c r="P80" s="3"/>
      <c r="T80" s="116"/>
      <c r="U80" s="116"/>
      <c r="V80" s="66"/>
      <c r="W80" s="116"/>
      <c r="Y80" s="79"/>
      <c r="AE80" s="1"/>
      <c r="AG80" s="1"/>
      <c r="AH80" s="1"/>
      <c r="AJ80" s="1"/>
      <c r="AK80" s="1"/>
      <c r="AL80" s="1"/>
      <c r="AM80" s="52"/>
      <c r="AO80" s="13"/>
    </row>
    <row r="81" spans="7:41">
      <c r="G81" s="13"/>
      <c r="H81" s="317"/>
      <c r="I81" s="317"/>
      <c r="J81" s="317"/>
      <c r="K81" s="13"/>
      <c r="L81" s="13"/>
      <c r="O81" s="3"/>
      <c r="P81" s="3"/>
      <c r="T81" s="116"/>
      <c r="U81" s="116"/>
      <c r="V81" s="66"/>
      <c r="W81" s="116"/>
      <c r="Y81" s="79"/>
      <c r="AE81" s="1"/>
      <c r="AG81" s="1"/>
      <c r="AH81" s="1"/>
      <c r="AJ81" s="1"/>
      <c r="AK81" s="1"/>
      <c r="AL81" s="1"/>
      <c r="AM81" s="52"/>
      <c r="AO81" s="13"/>
    </row>
    <row r="82" spans="7:41">
      <c r="G82" s="13"/>
      <c r="H82" s="317"/>
      <c r="I82" s="317"/>
      <c r="J82" s="317"/>
      <c r="K82" s="13"/>
      <c r="L82" s="13"/>
      <c r="O82" s="3"/>
      <c r="P82" s="3"/>
      <c r="T82" s="116"/>
      <c r="U82" s="116"/>
      <c r="V82" s="66"/>
      <c r="W82" s="116"/>
      <c r="Y82" s="79"/>
      <c r="AE82" s="1"/>
      <c r="AG82" s="1"/>
      <c r="AH82" s="1"/>
      <c r="AJ82" s="1"/>
      <c r="AK82" s="1"/>
      <c r="AL82" s="1"/>
      <c r="AM82" s="52"/>
      <c r="AO82" s="13"/>
    </row>
    <row r="83" spans="7:41">
      <c r="G83" s="13"/>
      <c r="H83" s="317"/>
      <c r="I83" s="317"/>
      <c r="J83" s="317"/>
      <c r="K83" s="13"/>
      <c r="L83" s="13"/>
      <c r="O83" s="3"/>
      <c r="P83" s="3"/>
      <c r="T83" s="116"/>
      <c r="U83" s="116"/>
      <c r="V83" s="66"/>
      <c r="W83" s="116"/>
      <c r="Y83" s="79"/>
      <c r="AE83" s="1"/>
      <c r="AG83" s="1"/>
      <c r="AH83" s="1"/>
      <c r="AJ83" s="1"/>
      <c r="AK83" s="1"/>
      <c r="AL83" s="1"/>
      <c r="AM83" s="52"/>
      <c r="AO83" s="13"/>
    </row>
    <row r="84" spans="7:41">
      <c r="G84" s="13"/>
      <c r="H84" s="317"/>
      <c r="I84" s="317"/>
      <c r="J84" s="317"/>
      <c r="K84" s="13"/>
      <c r="L84" s="13"/>
      <c r="O84" s="3"/>
      <c r="P84" s="3"/>
      <c r="T84" s="116"/>
      <c r="U84" s="116"/>
      <c r="V84" s="66"/>
      <c r="W84" s="116"/>
      <c r="Y84" s="79"/>
      <c r="AE84" s="1"/>
      <c r="AG84" s="1"/>
      <c r="AH84" s="1"/>
      <c r="AJ84" s="1"/>
      <c r="AK84" s="1"/>
      <c r="AL84" s="1"/>
      <c r="AM84" s="52"/>
      <c r="AO84" s="13"/>
    </row>
    <row r="85" spans="7:41">
      <c r="G85" s="13"/>
      <c r="H85" s="317"/>
      <c r="I85" s="317"/>
      <c r="J85" s="317"/>
      <c r="K85" s="13"/>
      <c r="L85" s="13"/>
      <c r="O85" s="3"/>
      <c r="P85" s="3"/>
      <c r="T85" s="116"/>
      <c r="U85" s="116"/>
      <c r="V85" s="66"/>
      <c r="W85" s="116"/>
      <c r="Y85" s="79"/>
      <c r="AE85" s="1"/>
      <c r="AG85" s="1"/>
      <c r="AH85" s="1"/>
      <c r="AJ85" s="1"/>
      <c r="AK85" s="1"/>
      <c r="AL85" s="1"/>
      <c r="AM85" s="52"/>
      <c r="AO85" s="13"/>
    </row>
    <row r="86" spans="7:41">
      <c r="G86" s="13"/>
      <c r="H86" s="317"/>
      <c r="I86" s="317"/>
      <c r="J86" s="317"/>
      <c r="K86" s="13"/>
      <c r="L86" s="13"/>
      <c r="O86" s="3"/>
      <c r="P86" s="3"/>
      <c r="T86" s="116"/>
      <c r="U86" s="116"/>
      <c r="V86" s="66"/>
      <c r="W86" s="116"/>
      <c r="Y86" s="79"/>
      <c r="AE86" s="1"/>
      <c r="AG86" s="1"/>
      <c r="AH86" s="1"/>
      <c r="AJ86" s="1"/>
      <c r="AK86" s="1"/>
      <c r="AL86" s="1"/>
      <c r="AM86" s="52"/>
      <c r="AO86" s="13"/>
    </row>
    <row r="87" spans="7:41">
      <c r="G87" s="13"/>
      <c r="H87" s="317"/>
      <c r="I87" s="317"/>
      <c r="J87" s="317"/>
      <c r="K87" s="13"/>
      <c r="L87" s="13"/>
      <c r="O87" s="3"/>
      <c r="P87" s="3"/>
      <c r="T87" s="116"/>
      <c r="U87" s="116"/>
      <c r="V87" s="66"/>
      <c r="W87" s="116"/>
      <c r="Y87" s="79"/>
      <c r="AE87" s="1"/>
      <c r="AG87" s="1"/>
      <c r="AH87" s="1"/>
      <c r="AJ87" s="1"/>
      <c r="AK87" s="1"/>
      <c r="AL87" s="1"/>
      <c r="AM87" s="52"/>
      <c r="AO87" s="13"/>
    </row>
    <row r="88" spans="7:41">
      <c r="G88" s="13"/>
      <c r="H88" s="317"/>
      <c r="I88" s="317"/>
      <c r="J88" s="317"/>
      <c r="K88" s="13"/>
      <c r="L88" s="13"/>
      <c r="M88" s="13"/>
      <c r="N88" s="13"/>
      <c r="O88" s="13"/>
      <c r="P88" s="13"/>
      <c r="Q88" s="13"/>
      <c r="R88" s="66"/>
      <c r="S88" s="66"/>
      <c r="T88" s="116"/>
      <c r="U88" s="116"/>
      <c r="V88" s="66"/>
      <c r="W88" s="116"/>
      <c r="X88" s="116"/>
      <c r="Y88" s="66"/>
      <c r="Z88" s="66"/>
      <c r="AA88" s="116"/>
      <c r="AB88" s="82"/>
      <c r="AC88" s="116"/>
      <c r="AD88" s="82"/>
      <c r="AE88" s="13"/>
      <c r="AF88" s="13"/>
      <c r="AG88" s="13"/>
      <c r="AH88" s="13"/>
      <c r="AI88" s="13"/>
      <c r="AJ88" s="13"/>
      <c r="AK88" s="13"/>
      <c r="AL88" s="13"/>
      <c r="AM88" s="13"/>
      <c r="AN88" s="66"/>
      <c r="AO88" s="13"/>
    </row>
    <row r="89" spans="7:41">
      <c r="G89" s="13"/>
      <c r="H89" s="317"/>
      <c r="I89" s="317"/>
      <c r="J89" s="317"/>
      <c r="K89" s="13"/>
      <c r="L89" s="13"/>
      <c r="M89" s="13"/>
      <c r="N89" s="13"/>
      <c r="O89" s="13"/>
      <c r="P89" s="13"/>
      <c r="Q89" s="13"/>
      <c r="R89" s="66"/>
      <c r="S89" s="66"/>
      <c r="T89" s="116"/>
      <c r="U89" s="116"/>
      <c r="V89" s="66"/>
      <c r="W89" s="116"/>
      <c r="X89" s="116"/>
      <c r="Y89" s="66"/>
      <c r="Z89" s="66"/>
      <c r="AA89" s="116"/>
      <c r="AB89" s="82"/>
      <c r="AC89" s="116"/>
      <c r="AD89" s="82"/>
      <c r="AE89" s="13"/>
      <c r="AF89" s="13"/>
      <c r="AG89" s="13"/>
      <c r="AH89" s="13"/>
      <c r="AI89" s="13"/>
      <c r="AJ89" s="13"/>
      <c r="AK89" s="13"/>
      <c r="AL89" s="13"/>
      <c r="AM89" s="13"/>
      <c r="AN89" s="66"/>
      <c r="AO89" s="13"/>
    </row>
    <row r="90" spans="7:41">
      <c r="G90" s="13"/>
      <c r="H90" s="317"/>
      <c r="I90" s="317"/>
      <c r="J90" s="317"/>
      <c r="K90" s="13"/>
      <c r="L90" s="13"/>
      <c r="M90" s="13"/>
      <c r="N90" s="13"/>
      <c r="O90" s="13"/>
      <c r="P90" s="13"/>
      <c r="Q90" s="13"/>
      <c r="R90" s="66"/>
      <c r="S90" s="66"/>
      <c r="T90" s="116"/>
      <c r="U90" s="116"/>
      <c r="V90" s="66"/>
      <c r="W90" s="116"/>
      <c r="X90" s="116"/>
      <c r="Y90" s="66"/>
      <c r="Z90" s="66"/>
      <c r="AA90" s="116"/>
      <c r="AB90" s="82"/>
      <c r="AC90" s="116"/>
      <c r="AD90" s="82"/>
      <c r="AE90" s="13"/>
      <c r="AF90" s="13"/>
      <c r="AG90" s="13"/>
      <c r="AH90" s="13"/>
      <c r="AI90" s="13"/>
      <c r="AJ90" s="13"/>
      <c r="AK90" s="13"/>
      <c r="AL90" s="13"/>
      <c r="AM90" s="13"/>
      <c r="AN90" s="66"/>
      <c r="AO90" s="13"/>
    </row>
    <row r="91" spans="7:41">
      <c r="G91" s="13"/>
      <c r="H91" s="317"/>
      <c r="I91" s="317"/>
      <c r="J91" s="317"/>
      <c r="K91" s="13"/>
      <c r="L91" s="13"/>
      <c r="M91" s="13"/>
      <c r="N91" s="13"/>
      <c r="O91" s="13"/>
      <c r="P91" s="13"/>
      <c r="Q91" s="13"/>
      <c r="R91" s="66"/>
      <c r="S91" s="66"/>
      <c r="T91" s="116"/>
      <c r="U91" s="116"/>
      <c r="V91" s="66"/>
      <c r="W91" s="116"/>
      <c r="X91" s="116"/>
      <c r="Y91" s="66"/>
      <c r="Z91" s="66"/>
      <c r="AA91" s="116"/>
      <c r="AB91" s="82"/>
      <c r="AC91" s="116"/>
      <c r="AD91" s="82"/>
      <c r="AE91" s="13"/>
      <c r="AF91" s="13"/>
      <c r="AG91" s="13"/>
      <c r="AH91" s="13"/>
      <c r="AI91" s="13"/>
      <c r="AJ91" s="13"/>
      <c r="AK91" s="13"/>
      <c r="AL91" s="13"/>
      <c r="AM91" s="13"/>
      <c r="AN91" s="66"/>
      <c r="AO91" s="13"/>
    </row>
    <row r="92" spans="7:41">
      <c r="G92" s="13"/>
      <c r="H92" s="317"/>
      <c r="I92" s="317"/>
      <c r="J92" s="317"/>
      <c r="K92" s="13"/>
      <c r="L92" s="13"/>
      <c r="M92" s="13"/>
      <c r="N92" s="13"/>
      <c r="O92" s="13"/>
      <c r="P92" s="13"/>
      <c r="Q92" s="13"/>
      <c r="R92" s="66"/>
      <c r="S92" s="66"/>
      <c r="T92" s="116"/>
      <c r="U92" s="116"/>
      <c r="V92" s="66"/>
      <c r="W92" s="116"/>
      <c r="X92" s="116"/>
      <c r="Y92" s="66"/>
      <c r="Z92" s="66"/>
      <c r="AA92" s="116"/>
      <c r="AB92" s="82"/>
      <c r="AC92" s="116"/>
      <c r="AD92" s="82"/>
      <c r="AE92" s="13"/>
      <c r="AF92" s="13"/>
      <c r="AG92" s="13"/>
      <c r="AH92" s="13"/>
      <c r="AI92" s="13"/>
      <c r="AJ92" s="13"/>
      <c r="AK92" s="13"/>
      <c r="AL92" s="13"/>
      <c r="AM92" s="13"/>
      <c r="AN92" s="66"/>
      <c r="AO92" s="13"/>
    </row>
    <row r="93" spans="7:41">
      <c r="G93" s="13"/>
      <c r="H93" s="317"/>
      <c r="I93" s="317"/>
      <c r="J93" s="317"/>
      <c r="K93" s="13"/>
      <c r="L93" s="13"/>
      <c r="M93" s="13"/>
      <c r="N93" s="13"/>
      <c r="O93" s="13"/>
      <c r="P93" s="13"/>
      <c r="Q93" s="13"/>
      <c r="R93" s="66"/>
      <c r="S93" s="66"/>
      <c r="T93" s="116"/>
      <c r="U93" s="116"/>
      <c r="V93" s="66"/>
      <c r="W93" s="116"/>
      <c r="X93" s="116"/>
      <c r="Y93" s="66"/>
      <c r="Z93" s="66"/>
      <c r="AA93" s="116"/>
      <c r="AB93" s="82"/>
      <c r="AC93" s="116"/>
      <c r="AD93" s="82"/>
      <c r="AE93" s="13"/>
      <c r="AF93" s="13"/>
      <c r="AG93" s="13"/>
      <c r="AH93" s="13"/>
      <c r="AI93" s="13"/>
      <c r="AJ93" s="13"/>
      <c r="AK93" s="13"/>
      <c r="AL93" s="13"/>
      <c r="AM93" s="13"/>
      <c r="AN93" s="66"/>
      <c r="AO93" s="13"/>
    </row>
    <row r="94" spans="7:41">
      <c r="G94" s="13"/>
      <c r="H94" s="317"/>
      <c r="I94" s="317"/>
      <c r="J94" s="317"/>
      <c r="K94" s="13"/>
      <c r="L94" s="13"/>
      <c r="M94" s="13"/>
      <c r="N94" s="13"/>
      <c r="O94" s="13"/>
      <c r="P94" s="13"/>
      <c r="Q94" s="13"/>
      <c r="R94" s="66"/>
      <c r="S94" s="66"/>
      <c r="T94" s="116"/>
      <c r="U94" s="116"/>
      <c r="V94" s="66"/>
      <c r="W94" s="116"/>
      <c r="X94" s="116"/>
      <c r="Y94" s="66"/>
      <c r="Z94" s="66"/>
      <c r="AA94" s="116"/>
      <c r="AB94" s="82"/>
      <c r="AC94" s="116"/>
      <c r="AD94" s="82"/>
      <c r="AE94" s="13"/>
      <c r="AF94" s="13"/>
      <c r="AG94" s="13"/>
      <c r="AH94" s="13"/>
      <c r="AI94" s="13"/>
      <c r="AJ94" s="13"/>
      <c r="AK94" s="13"/>
      <c r="AL94" s="13"/>
      <c r="AM94" s="13"/>
      <c r="AN94" s="66"/>
      <c r="AO94" s="13"/>
    </row>
    <row r="95" spans="7:41">
      <c r="G95" s="13"/>
      <c r="H95" s="317"/>
      <c r="I95" s="317"/>
      <c r="J95" s="317"/>
      <c r="K95" s="13"/>
      <c r="L95" s="13"/>
      <c r="M95" s="13"/>
      <c r="N95" s="13"/>
      <c r="O95" s="13"/>
      <c r="P95" s="13"/>
      <c r="Q95" s="13"/>
      <c r="R95" s="66"/>
      <c r="S95" s="66"/>
      <c r="T95" s="116"/>
      <c r="U95" s="116"/>
      <c r="V95" s="66"/>
      <c r="W95" s="116"/>
      <c r="X95" s="116"/>
      <c r="Y95" s="66"/>
      <c r="Z95" s="66"/>
      <c r="AA95" s="116"/>
      <c r="AB95" s="82"/>
      <c r="AC95" s="116"/>
      <c r="AD95" s="82"/>
      <c r="AE95" s="13"/>
      <c r="AF95" s="13"/>
      <c r="AG95" s="13"/>
      <c r="AH95" s="13"/>
      <c r="AI95" s="13"/>
      <c r="AJ95" s="13"/>
      <c r="AK95" s="13"/>
      <c r="AL95" s="13"/>
      <c r="AM95" s="13"/>
      <c r="AN95" s="66"/>
      <c r="AO95" s="13"/>
    </row>
    <row r="96" spans="7:41">
      <c r="G96" s="13"/>
      <c r="H96" s="317"/>
      <c r="I96" s="317"/>
      <c r="J96" s="317"/>
      <c r="K96" s="13"/>
      <c r="L96" s="13"/>
      <c r="M96" s="13"/>
      <c r="N96" s="13"/>
      <c r="O96" s="13"/>
      <c r="P96" s="13"/>
      <c r="Q96" s="13"/>
      <c r="R96" s="66"/>
      <c r="S96" s="66"/>
      <c r="T96" s="116"/>
      <c r="U96" s="116"/>
      <c r="V96" s="66"/>
      <c r="W96" s="116"/>
      <c r="X96" s="116"/>
      <c r="Y96" s="66"/>
      <c r="Z96" s="66"/>
      <c r="AA96" s="116"/>
      <c r="AB96" s="82"/>
      <c r="AC96" s="116"/>
      <c r="AD96" s="82"/>
      <c r="AE96" s="13"/>
      <c r="AF96" s="13"/>
      <c r="AG96" s="13"/>
      <c r="AH96" s="13"/>
      <c r="AI96" s="13"/>
      <c r="AJ96" s="13"/>
      <c r="AK96" s="13"/>
      <c r="AL96" s="13"/>
      <c r="AM96" s="13"/>
      <c r="AN96" s="66"/>
      <c r="AO96" s="13"/>
    </row>
    <row r="97" spans="7:41">
      <c r="G97" s="13"/>
      <c r="H97" s="317"/>
      <c r="I97" s="317"/>
      <c r="J97" s="317"/>
      <c r="K97" s="13"/>
      <c r="L97" s="13"/>
      <c r="M97" s="13"/>
      <c r="N97" s="13"/>
      <c r="O97" s="13"/>
      <c r="P97" s="13"/>
      <c r="Q97" s="13"/>
      <c r="R97" s="66"/>
      <c r="S97" s="66"/>
      <c r="T97" s="116"/>
      <c r="U97" s="116"/>
      <c r="V97" s="66"/>
      <c r="W97" s="116"/>
      <c r="X97" s="116"/>
      <c r="Y97" s="66"/>
      <c r="Z97" s="66"/>
      <c r="AA97" s="116"/>
      <c r="AB97" s="82"/>
      <c r="AC97" s="116"/>
      <c r="AD97" s="82"/>
      <c r="AE97" s="13"/>
      <c r="AF97" s="13"/>
      <c r="AG97" s="13"/>
      <c r="AH97" s="13"/>
      <c r="AI97" s="13"/>
      <c r="AJ97" s="13"/>
      <c r="AK97" s="13"/>
      <c r="AL97" s="13"/>
      <c r="AM97" s="13"/>
      <c r="AN97" s="66"/>
      <c r="AO97" s="13"/>
    </row>
    <row r="98" spans="7:41">
      <c r="G98" s="13"/>
      <c r="H98" s="317"/>
      <c r="I98" s="317"/>
      <c r="J98" s="317"/>
      <c r="K98" s="13"/>
      <c r="L98" s="13"/>
      <c r="M98" s="13"/>
      <c r="N98" s="13"/>
      <c r="O98" s="13"/>
      <c r="P98" s="13"/>
      <c r="Q98" s="13"/>
      <c r="R98" s="66"/>
      <c r="S98" s="66"/>
      <c r="T98" s="116"/>
      <c r="U98" s="116"/>
      <c r="V98" s="66"/>
      <c r="W98" s="116"/>
      <c r="X98" s="116"/>
      <c r="Y98" s="66"/>
      <c r="Z98" s="66"/>
      <c r="AA98" s="116"/>
      <c r="AB98" s="82"/>
      <c r="AC98" s="116"/>
      <c r="AD98" s="82"/>
      <c r="AE98" s="13"/>
      <c r="AF98" s="13"/>
      <c r="AG98" s="13"/>
      <c r="AH98" s="13"/>
      <c r="AI98" s="13"/>
      <c r="AJ98" s="13"/>
      <c r="AK98" s="13"/>
      <c r="AL98" s="13"/>
      <c r="AM98" s="13"/>
      <c r="AN98" s="66"/>
      <c r="AO98" s="13"/>
    </row>
    <row r="99" spans="7:41">
      <c r="G99" s="13"/>
      <c r="H99" s="317"/>
      <c r="I99" s="317"/>
      <c r="J99" s="317"/>
      <c r="K99" s="13"/>
      <c r="L99" s="13"/>
      <c r="M99" s="13"/>
      <c r="N99" s="13"/>
      <c r="O99" s="13"/>
      <c r="P99" s="13"/>
      <c r="Q99" s="13"/>
      <c r="R99" s="66"/>
      <c r="S99" s="66"/>
      <c r="T99" s="116"/>
      <c r="U99" s="116"/>
      <c r="V99" s="66"/>
      <c r="W99" s="116"/>
      <c r="X99" s="116"/>
      <c r="Y99" s="66"/>
      <c r="Z99" s="66"/>
      <c r="AA99" s="116"/>
      <c r="AB99" s="82"/>
      <c r="AC99" s="116"/>
      <c r="AD99" s="82"/>
      <c r="AE99" s="13"/>
      <c r="AF99" s="13"/>
      <c r="AG99" s="13"/>
      <c r="AH99" s="13"/>
      <c r="AI99" s="13"/>
      <c r="AJ99" s="13"/>
      <c r="AK99" s="13"/>
      <c r="AL99" s="13"/>
      <c r="AM99" s="13"/>
      <c r="AN99" s="66"/>
      <c r="AO99" s="13"/>
    </row>
    <row r="100" spans="7:41">
      <c r="G100" s="13"/>
      <c r="H100" s="317"/>
      <c r="I100" s="317"/>
      <c r="J100" s="317"/>
      <c r="K100" s="13"/>
      <c r="L100" s="13"/>
      <c r="M100" s="13"/>
      <c r="N100" s="13"/>
      <c r="O100" s="13"/>
      <c r="P100" s="13"/>
      <c r="Q100" s="13"/>
      <c r="R100" s="66"/>
      <c r="S100" s="66"/>
      <c r="T100" s="116"/>
      <c r="U100" s="116"/>
      <c r="V100" s="66"/>
      <c r="W100" s="116"/>
      <c r="X100" s="116"/>
      <c r="Y100" s="66"/>
      <c r="Z100" s="66"/>
      <c r="AA100" s="116"/>
      <c r="AB100" s="82"/>
      <c r="AC100" s="116"/>
      <c r="AD100" s="82"/>
      <c r="AE100" s="13"/>
      <c r="AF100" s="13"/>
      <c r="AG100" s="13"/>
      <c r="AH100" s="13"/>
      <c r="AI100" s="13"/>
      <c r="AJ100" s="13"/>
      <c r="AK100" s="13"/>
      <c r="AL100" s="13"/>
      <c r="AM100" s="13"/>
      <c r="AN100" s="66"/>
      <c r="AO100" s="13"/>
    </row>
    <row r="101" spans="7:41">
      <c r="G101" s="13"/>
      <c r="H101" s="317"/>
      <c r="I101" s="317"/>
      <c r="J101" s="317"/>
      <c r="K101" s="13"/>
      <c r="L101" s="13"/>
      <c r="M101" s="13"/>
      <c r="N101" s="13"/>
      <c r="O101" s="13"/>
      <c r="P101" s="13"/>
      <c r="Q101" s="13"/>
      <c r="R101" s="66"/>
      <c r="S101" s="66"/>
      <c r="T101" s="116"/>
      <c r="U101" s="116"/>
      <c r="V101" s="66"/>
      <c r="W101" s="116"/>
      <c r="X101" s="116"/>
      <c r="Y101" s="66"/>
      <c r="Z101" s="66"/>
      <c r="AA101" s="116"/>
      <c r="AB101" s="82"/>
      <c r="AC101" s="116"/>
      <c r="AD101" s="82"/>
      <c r="AE101" s="13"/>
      <c r="AF101" s="13"/>
      <c r="AG101" s="13"/>
      <c r="AH101" s="13"/>
      <c r="AI101" s="13"/>
      <c r="AJ101" s="13"/>
      <c r="AK101" s="13"/>
      <c r="AL101" s="13"/>
      <c r="AM101" s="13"/>
      <c r="AN101" s="66"/>
      <c r="AO101" s="13"/>
    </row>
    <row r="102" spans="7:41">
      <c r="G102" s="13"/>
      <c r="H102" s="317"/>
      <c r="I102" s="317"/>
      <c r="J102" s="317"/>
      <c r="K102" s="13"/>
      <c r="L102" s="13"/>
      <c r="M102" s="13"/>
      <c r="N102" s="13"/>
      <c r="O102" s="13"/>
      <c r="P102" s="13"/>
      <c r="Q102" s="13"/>
      <c r="R102" s="66"/>
      <c r="S102" s="66"/>
      <c r="T102" s="116"/>
      <c r="U102" s="116"/>
      <c r="V102" s="66"/>
      <c r="W102" s="116"/>
      <c r="X102" s="116"/>
      <c r="Y102" s="66"/>
      <c r="Z102" s="66"/>
      <c r="AA102" s="116"/>
      <c r="AB102" s="82"/>
      <c r="AC102" s="116"/>
      <c r="AD102" s="82"/>
      <c r="AE102" s="13"/>
      <c r="AF102" s="13"/>
      <c r="AG102" s="13"/>
      <c r="AH102" s="13"/>
      <c r="AI102" s="13"/>
      <c r="AJ102" s="13"/>
      <c r="AK102" s="13"/>
      <c r="AL102" s="13"/>
      <c r="AM102" s="13"/>
      <c r="AN102" s="66"/>
      <c r="AO102" s="13"/>
    </row>
    <row r="103" spans="7:41">
      <c r="G103" s="13"/>
      <c r="H103" s="317"/>
      <c r="I103" s="317"/>
      <c r="J103" s="317"/>
      <c r="K103" s="13"/>
      <c r="L103" s="13"/>
      <c r="M103" s="13"/>
      <c r="N103" s="13"/>
      <c r="O103" s="13"/>
      <c r="P103" s="13"/>
      <c r="Q103" s="13"/>
      <c r="R103" s="66"/>
      <c r="S103" s="66"/>
      <c r="T103" s="116"/>
      <c r="U103" s="116"/>
      <c r="V103" s="66"/>
      <c r="W103" s="116"/>
      <c r="X103" s="116"/>
      <c r="Y103" s="66"/>
      <c r="Z103" s="66"/>
      <c r="AA103" s="116"/>
      <c r="AB103" s="82"/>
      <c r="AC103" s="116"/>
      <c r="AD103" s="82"/>
      <c r="AE103" s="13"/>
      <c r="AF103" s="13"/>
      <c r="AG103" s="13"/>
      <c r="AH103" s="13"/>
      <c r="AI103" s="13"/>
      <c r="AJ103" s="13"/>
      <c r="AK103" s="13"/>
      <c r="AL103" s="13"/>
      <c r="AM103" s="13"/>
      <c r="AN103" s="66"/>
      <c r="AO103" s="13"/>
    </row>
    <row r="104" spans="7:41">
      <c r="G104" s="13"/>
      <c r="H104" s="317"/>
      <c r="I104" s="317"/>
      <c r="J104" s="317"/>
      <c r="K104" s="13"/>
      <c r="L104" s="13"/>
      <c r="M104" s="13"/>
      <c r="N104" s="13"/>
      <c r="O104" s="13"/>
      <c r="P104" s="13"/>
      <c r="Q104" s="13"/>
      <c r="R104" s="66"/>
      <c r="S104" s="66"/>
      <c r="T104" s="116"/>
      <c r="U104" s="116"/>
      <c r="V104" s="66"/>
      <c r="W104" s="116"/>
      <c r="X104" s="116"/>
      <c r="Y104" s="66"/>
      <c r="Z104" s="66"/>
      <c r="AA104" s="116"/>
      <c r="AB104" s="82"/>
      <c r="AC104" s="116"/>
      <c r="AD104" s="82"/>
      <c r="AE104" s="13"/>
      <c r="AF104" s="13"/>
      <c r="AG104" s="13"/>
      <c r="AH104" s="13"/>
      <c r="AI104" s="13"/>
      <c r="AJ104" s="13"/>
      <c r="AK104" s="13"/>
      <c r="AL104" s="13"/>
      <c r="AM104" s="13"/>
      <c r="AN104" s="66"/>
      <c r="AO104" s="13"/>
    </row>
    <row r="105" spans="7:41">
      <c r="G105" s="13"/>
      <c r="H105" s="317"/>
      <c r="I105" s="317"/>
      <c r="J105" s="317"/>
      <c r="K105" s="13"/>
      <c r="L105" s="13"/>
      <c r="M105" s="13"/>
      <c r="N105" s="13"/>
      <c r="O105" s="13"/>
      <c r="P105" s="13"/>
      <c r="Q105" s="13"/>
      <c r="R105" s="66"/>
      <c r="S105" s="66"/>
      <c r="T105" s="116"/>
      <c r="U105" s="116"/>
      <c r="V105" s="66"/>
      <c r="W105" s="116"/>
      <c r="X105" s="116"/>
      <c r="Y105" s="66"/>
      <c r="Z105" s="66"/>
      <c r="AA105" s="116"/>
      <c r="AB105" s="82"/>
      <c r="AC105" s="116"/>
      <c r="AD105" s="82"/>
      <c r="AE105" s="13"/>
      <c r="AF105" s="13"/>
      <c r="AG105" s="13"/>
      <c r="AH105" s="13"/>
      <c r="AI105" s="13"/>
      <c r="AJ105" s="13"/>
      <c r="AK105" s="13"/>
      <c r="AL105" s="13"/>
      <c r="AM105" s="13"/>
      <c r="AN105" s="66"/>
      <c r="AO105" s="13"/>
    </row>
    <row r="106" spans="7:41">
      <c r="G106" s="13"/>
      <c r="H106" s="317"/>
      <c r="I106" s="317"/>
      <c r="J106" s="317"/>
      <c r="K106" s="13"/>
      <c r="L106" s="13"/>
      <c r="M106" s="13"/>
      <c r="N106" s="13"/>
      <c r="O106" s="13"/>
      <c r="P106" s="13"/>
      <c r="Q106" s="13"/>
      <c r="R106" s="66"/>
      <c r="S106" s="66"/>
      <c r="T106" s="116"/>
      <c r="U106" s="116"/>
      <c r="V106" s="66"/>
      <c r="W106" s="116"/>
      <c r="X106" s="116"/>
      <c r="Y106" s="66"/>
      <c r="Z106" s="66"/>
      <c r="AA106" s="116"/>
      <c r="AB106" s="82"/>
      <c r="AC106" s="116"/>
      <c r="AD106" s="82"/>
      <c r="AE106" s="13"/>
      <c r="AF106" s="13"/>
      <c r="AG106" s="13"/>
      <c r="AH106" s="13"/>
      <c r="AI106" s="13"/>
      <c r="AJ106" s="13"/>
      <c r="AK106" s="13"/>
      <c r="AL106" s="13"/>
      <c r="AM106" s="13"/>
      <c r="AN106" s="66"/>
      <c r="AO106" s="13"/>
    </row>
    <row r="107" spans="7:41">
      <c r="G107" s="13"/>
      <c r="H107" s="317"/>
      <c r="I107" s="317"/>
      <c r="J107" s="317"/>
      <c r="K107" s="13"/>
      <c r="L107" s="13"/>
      <c r="M107" s="13"/>
      <c r="N107" s="13"/>
      <c r="O107" s="13"/>
      <c r="P107" s="13"/>
      <c r="Q107" s="13"/>
      <c r="R107" s="66"/>
      <c r="S107" s="66"/>
      <c r="T107" s="116"/>
      <c r="U107" s="116"/>
      <c r="V107" s="66"/>
      <c r="W107" s="116"/>
      <c r="X107" s="116"/>
      <c r="Y107" s="66"/>
      <c r="Z107" s="66"/>
      <c r="AA107" s="116"/>
      <c r="AB107" s="82"/>
      <c r="AC107" s="116"/>
      <c r="AD107" s="82"/>
      <c r="AE107" s="13"/>
      <c r="AF107" s="13"/>
      <c r="AG107" s="13"/>
      <c r="AH107" s="13"/>
      <c r="AI107" s="13"/>
      <c r="AJ107" s="13"/>
      <c r="AK107" s="13"/>
      <c r="AL107" s="13"/>
      <c r="AM107" s="13"/>
      <c r="AN107" s="66"/>
      <c r="AO107" s="13"/>
    </row>
    <row r="108" spans="7:41">
      <c r="G108" s="13"/>
      <c r="H108" s="317"/>
      <c r="I108" s="317"/>
      <c r="J108" s="317"/>
      <c r="K108" s="13"/>
      <c r="L108" s="13"/>
      <c r="M108" s="13"/>
      <c r="N108" s="13"/>
      <c r="O108" s="13"/>
      <c r="P108" s="13"/>
      <c r="Q108" s="13"/>
      <c r="R108" s="66"/>
      <c r="S108" s="66"/>
      <c r="T108" s="116"/>
      <c r="U108" s="116"/>
      <c r="V108" s="66"/>
      <c r="W108" s="116"/>
      <c r="X108" s="116"/>
      <c r="Y108" s="66"/>
      <c r="Z108" s="66"/>
      <c r="AA108" s="116"/>
      <c r="AB108" s="82"/>
      <c r="AC108" s="116"/>
      <c r="AD108" s="82"/>
      <c r="AE108" s="13"/>
      <c r="AF108" s="13"/>
      <c r="AG108" s="13"/>
      <c r="AH108" s="13"/>
      <c r="AI108" s="13"/>
      <c r="AJ108" s="13"/>
      <c r="AK108" s="13"/>
      <c r="AL108" s="13"/>
      <c r="AM108" s="13"/>
      <c r="AN108" s="66"/>
      <c r="AO108" s="13"/>
    </row>
    <row r="109" spans="7:41">
      <c r="G109" s="13"/>
      <c r="H109" s="317"/>
      <c r="I109" s="317"/>
      <c r="J109" s="317"/>
      <c r="K109" s="13"/>
      <c r="L109" s="13"/>
      <c r="M109" s="13"/>
      <c r="N109" s="13"/>
      <c r="O109" s="13"/>
      <c r="P109" s="13"/>
      <c r="Q109" s="13"/>
      <c r="R109" s="66"/>
      <c r="S109" s="66"/>
      <c r="T109" s="116"/>
      <c r="U109" s="116"/>
      <c r="V109" s="66"/>
      <c r="W109" s="116"/>
      <c r="X109" s="116"/>
      <c r="Y109" s="66"/>
      <c r="Z109" s="66"/>
      <c r="AA109" s="116"/>
      <c r="AB109" s="82"/>
      <c r="AC109" s="116"/>
      <c r="AD109" s="82"/>
      <c r="AE109" s="13"/>
      <c r="AF109" s="13"/>
      <c r="AG109" s="13"/>
      <c r="AH109" s="13"/>
      <c r="AI109" s="13"/>
      <c r="AJ109" s="13"/>
      <c r="AK109" s="13"/>
      <c r="AL109" s="13"/>
      <c r="AM109" s="13"/>
      <c r="AN109" s="66"/>
      <c r="AO109" s="13"/>
    </row>
    <row r="110" spans="7:41">
      <c r="G110" s="13"/>
      <c r="H110" s="317"/>
      <c r="I110" s="317"/>
      <c r="J110" s="317"/>
      <c r="K110" s="13"/>
      <c r="L110" s="13"/>
      <c r="M110" s="13"/>
      <c r="N110" s="13"/>
      <c r="O110" s="13"/>
      <c r="P110" s="13"/>
      <c r="Q110" s="13"/>
      <c r="R110" s="66"/>
      <c r="S110" s="66"/>
      <c r="T110" s="116"/>
      <c r="U110" s="116"/>
      <c r="V110" s="66"/>
      <c r="W110" s="116"/>
      <c r="X110" s="116"/>
      <c r="Y110" s="66"/>
      <c r="Z110" s="66"/>
      <c r="AA110" s="116"/>
      <c r="AB110" s="82"/>
      <c r="AC110" s="116"/>
      <c r="AD110" s="82"/>
      <c r="AE110" s="13"/>
      <c r="AF110" s="13"/>
      <c r="AG110" s="13"/>
      <c r="AH110" s="13"/>
      <c r="AI110" s="13"/>
      <c r="AJ110" s="13"/>
      <c r="AK110" s="13"/>
      <c r="AL110" s="13"/>
      <c r="AM110" s="13"/>
      <c r="AN110" s="66"/>
      <c r="AO110" s="13"/>
    </row>
    <row r="111" spans="7:41">
      <c r="G111" s="13"/>
      <c r="H111" s="317"/>
      <c r="I111" s="317"/>
      <c r="J111" s="317"/>
      <c r="K111" s="13"/>
      <c r="L111" s="13"/>
      <c r="M111" s="13"/>
      <c r="N111" s="13"/>
      <c r="O111" s="13"/>
      <c r="P111" s="13"/>
      <c r="Q111" s="13"/>
      <c r="R111" s="66"/>
      <c r="S111" s="66"/>
      <c r="T111" s="116"/>
      <c r="U111" s="116"/>
      <c r="V111" s="66"/>
      <c r="W111" s="116"/>
      <c r="X111" s="116"/>
      <c r="Y111" s="66"/>
      <c r="Z111" s="66"/>
      <c r="AA111" s="116"/>
      <c r="AB111" s="82"/>
      <c r="AC111" s="116"/>
      <c r="AD111" s="82"/>
      <c r="AE111" s="13"/>
      <c r="AF111" s="13"/>
      <c r="AG111" s="13"/>
      <c r="AH111" s="13"/>
      <c r="AI111" s="13"/>
      <c r="AJ111" s="13"/>
      <c r="AK111" s="13"/>
      <c r="AL111" s="13"/>
      <c r="AM111" s="13"/>
      <c r="AN111" s="66"/>
      <c r="AO111" s="13"/>
    </row>
    <row r="112" spans="7:41">
      <c r="G112" s="13"/>
      <c r="H112" s="317"/>
      <c r="I112" s="317"/>
      <c r="J112" s="317"/>
      <c r="K112" s="13"/>
      <c r="L112" s="13"/>
      <c r="M112" s="13"/>
      <c r="N112" s="13"/>
      <c r="O112" s="13"/>
      <c r="P112" s="13"/>
      <c r="Q112" s="13"/>
      <c r="R112" s="66"/>
      <c r="S112" s="66"/>
      <c r="T112" s="116"/>
      <c r="U112" s="116"/>
      <c r="V112" s="66"/>
      <c r="W112" s="116"/>
      <c r="X112" s="116"/>
      <c r="Y112" s="66"/>
      <c r="Z112" s="66"/>
      <c r="AA112" s="116"/>
      <c r="AB112" s="82"/>
      <c r="AC112" s="116"/>
      <c r="AD112" s="82"/>
      <c r="AE112" s="13"/>
      <c r="AF112" s="13"/>
      <c r="AG112" s="13"/>
      <c r="AH112" s="13"/>
      <c r="AI112" s="13"/>
      <c r="AJ112" s="13"/>
      <c r="AK112" s="13"/>
      <c r="AL112" s="13"/>
      <c r="AM112" s="13"/>
      <c r="AN112" s="66"/>
      <c r="AO112" s="13"/>
    </row>
    <row r="113" spans="7:41">
      <c r="G113" s="13"/>
      <c r="H113" s="317"/>
      <c r="I113" s="317"/>
      <c r="J113" s="317"/>
      <c r="K113" s="13"/>
      <c r="L113" s="13"/>
      <c r="M113" s="13"/>
      <c r="N113" s="13"/>
      <c r="O113" s="13"/>
      <c r="P113" s="13"/>
      <c r="Q113" s="13"/>
      <c r="R113" s="66"/>
      <c r="S113" s="66"/>
      <c r="T113" s="116"/>
      <c r="U113" s="116"/>
      <c r="V113" s="66"/>
      <c r="W113" s="116"/>
      <c r="X113" s="116"/>
      <c r="Y113" s="66"/>
      <c r="Z113" s="66"/>
      <c r="AA113" s="116"/>
      <c r="AB113" s="82"/>
      <c r="AC113" s="116"/>
      <c r="AD113" s="82"/>
      <c r="AE113" s="13"/>
      <c r="AF113" s="13"/>
      <c r="AG113" s="13"/>
      <c r="AH113" s="13"/>
      <c r="AI113" s="13"/>
      <c r="AJ113" s="13"/>
      <c r="AK113" s="13"/>
      <c r="AL113" s="13"/>
      <c r="AM113" s="13"/>
      <c r="AN113" s="66"/>
      <c r="AO113" s="13"/>
    </row>
    <row r="114" spans="7:41">
      <c r="G114" s="13"/>
      <c r="H114" s="317"/>
      <c r="I114" s="317"/>
      <c r="J114" s="317"/>
      <c r="K114" s="13"/>
      <c r="L114" s="13"/>
      <c r="M114" s="13"/>
      <c r="N114" s="13"/>
      <c r="O114" s="13"/>
      <c r="P114" s="13"/>
      <c r="Q114" s="13"/>
      <c r="R114" s="66"/>
      <c r="S114" s="66"/>
      <c r="T114" s="116"/>
      <c r="U114" s="116"/>
      <c r="V114" s="66"/>
      <c r="W114" s="116"/>
      <c r="X114" s="116"/>
      <c r="Y114" s="66"/>
      <c r="Z114" s="66"/>
      <c r="AA114" s="116"/>
      <c r="AB114" s="82"/>
      <c r="AC114" s="116"/>
      <c r="AD114" s="82"/>
      <c r="AE114" s="13"/>
      <c r="AF114" s="13"/>
      <c r="AG114" s="13"/>
      <c r="AH114" s="13"/>
      <c r="AI114" s="13"/>
      <c r="AJ114" s="13"/>
      <c r="AK114" s="13"/>
      <c r="AL114" s="13"/>
      <c r="AM114" s="13"/>
      <c r="AN114" s="66"/>
      <c r="AO114" s="13"/>
    </row>
    <row r="115" spans="7:41">
      <c r="G115" s="13"/>
      <c r="H115" s="317"/>
      <c r="I115" s="317"/>
      <c r="J115" s="317"/>
      <c r="K115" s="13"/>
      <c r="L115" s="13"/>
      <c r="M115" s="13"/>
      <c r="N115" s="13"/>
      <c r="O115" s="13"/>
      <c r="P115" s="13"/>
      <c r="Q115" s="13"/>
      <c r="R115" s="66"/>
      <c r="S115" s="66"/>
      <c r="T115" s="116"/>
      <c r="U115" s="116"/>
      <c r="V115" s="66"/>
      <c r="W115" s="116"/>
      <c r="X115" s="116"/>
      <c r="Y115" s="66"/>
      <c r="Z115" s="66"/>
      <c r="AA115" s="116"/>
      <c r="AB115" s="82"/>
      <c r="AC115" s="116"/>
      <c r="AD115" s="82"/>
      <c r="AE115" s="13"/>
      <c r="AF115" s="13"/>
      <c r="AG115" s="13"/>
      <c r="AH115" s="13"/>
      <c r="AI115" s="13"/>
      <c r="AJ115" s="13"/>
      <c r="AK115" s="13"/>
      <c r="AL115" s="13"/>
      <c r="AM115" s="13"/>
      <c r="AN115" s="66"/>
      <c r="AO115" s="13"/>
    </row>
    <row r="116" spans="7:41">
      <c r="G116" s="13"/>
      <c r="H116" s="317"/>
      <c r="I116" s="317"/>
      <c r="J116" s="317"/>
      <c r="K116" s="13"/>
      <c r="L116" s="13"/>
      <c r="M116" s="13"/>
      <c r="N116" s="13"/>
      <c r="O116" s="13"/>
      <c r="P116" s="13"/>
      <c r="Q116" s="13"/>
      <c r="R116" s="66"/>
      <c r="S116" s="66"/>
      <c r="T116" s="116"/>
      <c r="U116" s="116"/>
      <c r="V116" s="66"/>
      <c r="W116" s="116"/>
      <c r="X116" s="116"/>
      <c r="Y116" s="66"/>
      <c r="Z116" s="66"/>
      <c r="AA116" s="116"/>
      <c r="AB116" s="82"/>
      <c r="AC116" s="116"/>
      <c r="AD116" s="82"/>
      <c r="AE116" s="13"/>
      <c r="AF116" s="13"/>
      <c r="AG116" s="13"/>
      <c r="AH116" s="13"/>
      <c r="AI116" s="13"/>
      <c r="AJ116" s="13"/>
      <c r="AK116" s="13"/>
      <c r="AL116" s="13"/>
      <c r="AM116" s="13"/>
      <c r="AN116" s="66"/>
      <c r="AO116" s="13"/>
    </row>
    <row r="117" spans="7:41">
      <c r="G117" s="13"/>
      <c r="H117" s="317"/>
      <c r="I117" s="317"/>
      <c r="J117" s="317"/>
      <c r="K117" s="13"/>
      <c r="L117" s="13"/>
      <c r="M117" s="13"/>
      <c r="N117" s="13"/>
      <c r="O117" s="13"/>
      <c r="P117" s="13"/>
      <c r="Q117" s="13"/>
      <c r="R117" s="66"/>
      <c r="S117" s="66"/>
      <c r="T117" s="116"/>
      <c r="U117" s="116"/>
      <c r="V117" s="66"/>
      <c r="W117" s="116"/>
      <c r="X117" s="116"/>
      <c r="Y117" s="66"/>
      <c r="Z117" s="66"/>
      <c r="AA117" s="116"/>
      <c r="AB117" s="82"/>
      <c r="AC117" s="116"/>
      <c r="AD117" s="82"/>
      <c r="AE117" s="13"/>
      <c r="AF117" s="13"/>
      <c r="AG117" s="13"/>
      <c r="AH117" s="13"/>
      <c r="AI117" s="13"/>
      <c r="AJ117" s="13"/>
      <c r="AK117" s="13"/>
      <c r="AL117" s="13"/>
      <c r="AM117" s="13"/>
      <c r="AN117" s="66"/>
      <c r="AO117" s="13"/>
    </row>
    <row r="118" spans="7:41">
      <c r="G118" s="13"/>
      <c r="H118" s="317"/>
      <c r="I118" s="317"/>
      <c r="J118" s="317"/>
      <c r="K118" s="13"/>
      <c r="L118" s="13"/>
      <c r="M118" s="13"/>
      <c r="N118" s="13"/>
      <c r="O118" s="13"/>
      <c r="P118" s="13"/>
      <c r="Q118" s="13"/>
      <c r="R118" s="66"/>
      <c r="S118" s="66"/>
      <c r="T118" s="116"/>
      <c r="U118" s="116"/>
      <c r="V118" s="66"/>
      <c r="W118" s="116"/>
      <c r="X118" s="116"/>
      <c r="Y118" s="66"/>
      <c r="Z118" s="66"/>
      <c r="AA118" s="116"/>
      <c r="AB118" s="82"/>
      <c r="AC118" s="116"/>
      <c r="AD118" s="82"/>
      <c r="AE118" s="13"/>
      <c r="AF118" s="13"/>
      <c r="AG118" s="13"/>
      <c r="AH118" s="13"/>
      <c r="AI118" s="13"/>
      <c r="AJ118" s="13"/>
      <c r="AK118" s="13"/>
      <c r="AL118" s="13"/>
      <c r="AM118" s="13"/>
      <c r="AN118" s="66"/>
      <c r="AO118" s="13"/>
    </row>
    <row r="119" spans="7:41">
      <c r="G119" s="13"/>
      <c r="H119" s="317"/>
      <c r="I119" s="317"/>
      <c r="J119" s="317"/>
      <c r="K119" s="13"/>
      <c r="L119" s="13"/>
      <c r="M119" s="13"/>
      <c r="N119" s="13"/>
      <c r="O119" s="13"/>
      <c r="P119" s="13"/>
      <c r="Q119" s="13"/>
      <c r="R119" s="66"/>
      <c r="S119" s="66"/>
      <c r="T119" s="116"/>
      <c r="U119" s="116"/>
      <c r="V119" s="66"/>
      <c r="W119" s="116"/>
      <c r="X119" s="116"/>
      <c r="Y119" s="66"/>
      <c r="Z119" s="66"/>
      <c r="AA119" s="116"/>
      <c r="AB119" s="82"/>
      <c r="AC119" s="116"/>
      <c r="AD119" s="82"/>
      <c r="AE119" s="13"/>
      <c r="AF119" s="13"/>
      <c r="AG119" s="13"/>
      <c r="AH119" s="13"/>
      <c r="AI119" s="13"/>
      <c r="AJ119" s="13"/>
      <c r="AK119" s="13"/>
      <c r="AL119" s="13"/>
      <c r="AM119" s="13"/>
      <c r="AN119" s="66"/>
      <c r="AO119" s="13"/>
    </row>
    <row r="120" spans="7:41">
      <c r="G120" s="13"/>
      <c r="H120" s="317"/>
      <c r="I120" s="317"/>
      <c r="J120" s="317"/>
      <c r="K120" s="13"/>
      <c r="L120" s="13"/>
      <c r="M120" s="13"/>
      <c r="N120" s="13"/>
      <c r="O120" s="13"/>
      <c r="P120" s="13"/>
      <c r="Q120" s="13"/>
      <c r="R120" s="66"/>
      <c r="S120" s="66"/>
      <c r="T120" s="116"/>
      <c r="U120" s="116"/>
      <c r="V120" s="66"/>
      <c r="W120" s="116"/>
      <c r="X120" s="116"/>
      <c r="Y120" s="66"/>
      <c r="Z120" s="66"/>
      <c r="AA120" s="116"/>
      <c r="AB120" s="82"/>
      <c r="AC120" s="116"/>
      <c r="AD120" s="82"/>
      <c r="AE120" s="13"/>
      <c r="AF120" s="13"/>
      <c r="AG120" s="13"/>
      <c r="AH120" s="13"/>
      <c r="AI120" s="13"/>
      <c r="AJ120" s="13"/>
      <c r="AK120" s="13"/>
      <c r="AL120" s="13"/>
      <c r="AM120" s="13"/>
      <c r="AN120" s="66"/>
      <c r="AO120" s="13"/>
    </row>
    <row r="121" spans="7:41">
      <c r="G121" s="13"/>
      <c r="H121" s="317"/>
      <c r="I121" s="317"/>
      <c r="J121" s="317"/>
      <c r="K121" s="13"/>
      <c r="L121" s="13"/>
      <c r="M121" s="13"/>
      <c r="N121" s="13"/>
      <c r="O121" s="13"/>
      <c r="P121" s="13"/>
      <c r="Q121" s="13"/>
      <c r="R121" s="66"/>
      <c r="S121" s="66"/>
      <c r="T121" s="116"/>
      <c r="U121" s="116"/>
      <c r="V121" s="66"/>
      <c r="W121" s="116"/>
      <c r="X121" s="116"/>
      <c r="Y121" s="66"/>
      <c r="Z121" s="66"/>
      <c r="AA121" s="116"/>
      <c r="AB121" s="82"/>
      <c r="AC121" s="116"/>
      <c r="AD121" s="82"/>
      <c r="AE121" s="13"/>
      <c r="AF121" s="13"/>
      <c r="AG121" s="13"/>
      <c r="AH121" s="13"/>
      <c r="AI121" s="13"/>
      <c r="AJ121" s="13"/>
      <c r="AK121" s="13"/>
      <c r="AL121" s="13"/>
      <c r="AM121" s="13"/>
      <c r="AN121" s="66"/>
      <c r="AO121" s="13"/>
    </row>
    <row r="122" spans="7:41">
      <c r="G122" s="13"/>
      <c r="H122" s="317"/>
      <c r="I122" s="317"/>
      <c r="J122" s="317"/>
      <c r="K122" s="13"/>
      <c r="L122" s="13"/>
      <c r="M122" s="13"/>
      <c r="N122" s="13"/>
      <c r="O122" s="13"/>
      <c r="P122" s="13"/>
      <c r="Q122" s="13"/>
      <c r="R122" s="66"/>
      <c r="S122" s="66"/>
      <c r="T122" s="116"/>
      <c r="U122" s="116"/>
      <c r="V122" s="66"/>
      <c r="W122" s="116"/>
      <c r="X122" s="116"/>
      <c r="Y122" s="66"/>
      <c r="Z122" s="66"/>
      <c r="AA122" s="116"/>
      <c r="AB122" s="82"/>
      <c r="AC122" s="116"/>
      <c r="AD122" s="82"/>
      <c r="AE122" s="13"/>
      <c r="AF122" s="13"/>
      <c r="AG122" s="13"/>
      <c r="AH122" s="13"/>
      <c r="AI122" s="13"/>
      <c r="AJ122" s="13"/>
      <c r="AK122" s="13"/>
      <c r="AL122" s="13"/>
      <c r="AM122" s="13"/>
      <c r="AN122" s="66"/>
      <c r="AO122" s="13"/>
    </row>
    <row r="123" spans="7:41">
      <c r="G123" s="13"/>
      <c r="H123" s="317"/>
      <c r="I123" s="317"/>
      <c r="J123" s="317"/>
      <c r="K123" s="13"/>
      <c r="L123" s="13"/>
      <c r="M123" s="13"/>
      <c r="N123" s="13"/>
      <c r="O123" s="13"/>
      <c r="P123" s="13"/>
      <c r="Q123" s="13"/>
      <c r="R123" s="66"/>
      <c r="S123" s="66"/>
      <c r="T123" s="116"/>
      <c r="U123" s="116"/>
      <c r="V123" s="66"/>
      <c r="W123" s="116"/>
      <c r="X123" s="116"/>
      <c r="Y123" s="66"/>
      <c r="Z123" s="66"/>
      <c r="AA123" s="116"/>
      <c r="AB123" s="82"/>
      <c r="AC123" s="116"/>
      <c r="AD123" s="82"/>
      <c r="AE123" s="13"/>
      <c r="AF123" s="13"/>
      <c r="AG123" s="13"/>
      <c r="AH123" s="13"/>
      <c r="AI123" s="13"/>
      <c r="AJ123" s="13"/>
      <c r="AK123" s="13"/>
      <c r="AL123" s="13"/>
      <c r="AM123" s="13"/>
      <c r="AN123" s="66"/>
      <c r="AO123" s="13"/>
    </row>
    <row r="124" spans="7:41">
      <c r="G124" s="13"/>
      <c r="H124" s="317"/>
      <c r="I124" s="317"/>
      <c r="J124" s="317"/>
      <c r="K124" s="13"/>
      <c r="L124" s="13"/>
      <c r="M124" s="13"/>
      <c r="N124" s="13"/>
      <c r="O124" s="13"/>
      <c r="P124" s="13"/>
      <c r="Q124" s="13"/>
      <c r="R124" s="66"/>
      <c r="S124" s="66"/>
      <c r="T124" s="116"/>
      <c r="U124" s="116"/>
      <c r="V124" s="66"/>
      <c r="W124" s="116"/>
      <c r="X124" s="116"/>
      <c r="Y124" s="66"/>
      <c r="Z124" s="66"/>
      <c r="AA124" s="116"/>
      <c r="AB124" s="82"/>
      <c r="AC124" s="116"/>
      <c r="AD124" s="82"/>
      <c r="AE124" s="13"/>
      <c r="AF124" s="13"/>
      <c r="AG124" s="13"/>
      <c r="AH124" s="13"/>
      <c r="AI124" s="13"/>
      <c r="AJ124" s="13"/>
      <c r="AK124" s="13"/>
      <c r="AL124" s="13"/>
      <c r="AM124" s="13"/>
      <c r="AN124" s="66"/>
      <c r="AO124" s="13"/>
    </row>
    <row r="125" spans="7:41">
      <c r="G125" s="13"/>
      <c r="H125" s="317"/>
      <c r="I125" s="317"/>
      <c r="J125" s="317"/>
      <c r="K125" s="13"/>
      <c r="L125" s="13"/>
      <c r="M125" s="13"/>
      <c r="N125" s="13"/>
      <c r="O125" s="13"/>
      <c r="P125" s="13"/>
      <c r="Q125" s="13"/>
      <c r="R125" s="66"/>
      <c r="S125" s="66"/>
      <c r="T125" s="116"/>
      <c r="U125" s="116"/>
      <c r="V125" s="66"/>
      <c r="W125" s="116"/>
      <c r="X125" s="116"/>
      <c r="Y125" s="66"/>
      <c r="Z125" s="66"/>
      <c r="AA125" s="116"/>
      <c r="AB125" s="82"/>
      <c r="AC125" s="116"/>
      <c r="AD125" s="82"/>
      <c r="AE125" s="13"/>
      <c r="AF125" s="13"/>
      <c r="AG125" s="13"/>
      <c r="AH125" s="13"/>
      <c r="AI125" s="13"/>
      <c r="AJ125" s="13"/>
      <c r="AK125" s="13"/>
      <c r="AL125" s="13"/>
      <c r="AM125" s="13"/>
      <c r="AN125" s="66"/>
      <c r="AO125" s="13"/>
    </row>
    <row r="126" spans="7:41">
      <c r="G126" s="13"/>
      <c r="H126" s="317"/>
      <c r="I126" s="317"/>
      <c r="J126" s="317"/>
      <c r="K126" s="13"/>
      <c r="L126" s="13"/>
      <c r="M126" s="13"/>
      <c r="N126" s="13"/>
      <c r="O126" s="13"/>
      <c r="P126" s="13"/>
      <c r="Q126" s="13"/>
      <c r="R126" s="66"/>
      <c r="S126" s="66"/>
      <c r="T126" s="116"/>
      <c r="U126" s="116"/>
      <c r="V126" s="66"/>
      <c r="W126" s="116"/>
      <c r="X126" s="116"/>
      <c r="Y126" s="66"/>
      <c r="Z126" s="66"/>
      <c r="AA126" s="116"/>
      <c r="AB126" s="82"/>
      <c r="AC126" s="116"/>
      <c r="AD126" s="82"/>
      <c r="AE126" s="13"/>
      <c r="AF126" s="13"/>
      <c r="AG126" s="13"/>
      <c r="AH126" s="13"/>
      <c r="AI126" s="13"/>
      <c r="AJ126" s="13"/>
      <c r="AK126" s="13"/>
      <c r="AL126" s="13"/>
      <c r="AM126" s="13"/>
      <c r="AN126" s="66"/>
      <c r="AO126" s="13"/>
    </row>
    <row r="127" spans="7:41">
      <c r="G127" s="13"/>
      <c r="H127" s="317"/>
      <c r="I127" s="317"/>
      <c r="J127" s="317"/>
      <c r="K127" s="13"/>
      <c r="L127" s="13"/>
      <c r="M127" s="13"/>
      <c r="N127" s="13"/>
      <c r="O127" s="13"/>
      <c r="P127" s="13"/>
      <c r="Q127" s="13"/>
      <c r="R127" s="66"/>
      <c r="S127" s="66"/>
      <c r="T127" s="116"/>
      <c r="U127" s="116"/>
      <c r="V127" s="66"/>
      <c r="W127" s="116"/>
      <c r="X127" s="116"/>
      <c r="Y127" s="66"/>
      <c r="Z127" s="66"/>
      <c r="AA127" s="116"/>
      <c r="AB127" s="82"/>
      <c r="AC127" s="116"/>
      <c r="AD127" s="82"/>
      <c r="AE127" s="13"/>
      <c r="AF127" s="13"/>
      <c r="AG127" s="13"/>
      <c r="AH127" s="13"/>
      <c r="AI127" s="13"/>
      <c r="AJ127" s="13"/>
      <c r="AK127" s="13"/>
      <c r="AL127" s="13"/>
      <c r="AM127" s="13"/>
      <c r="AN127" s="66"/>
      <c r="AO127" s="13"/>
    </row>
    <row r="128" spans="7:41">
      <c r="G128" s="13"/>
      <c r="H128" s="317"/>
      <c r="I128" s="317"/>
      <c r="J128" s="317"/>
      <c r="K128" s="13"/>
      <c r="L128" s="13"/>
      <c r="M128" s="13"/>
      <c r="N128" s="13"/>
      <c r="O128" s="13"/>
      <c r="P128" s="13"/>
      <c r="Q128" s="13"/>
      <c r="R128" s="66"/>
      <c r="S128" s="66"/>
      <c r="T128" s="116"/>
      <c r="U128" s="116"/>
      <c r="V128" s="66"/>
      <c r="W128" s="116"/>
      <c r="X128" s="116"/>
      <c r="Y128" s="66"/>
      <c r="Z128" s="66"/>
      <c r="AA128" s="116"/>
      <c r="AB128" s="82"/>
      <c r="AC128" s="116"/>
      <c r="AD128" s="82"/>
      <c r="AE128" s="13"/>
      <c r="AF128" s="13"/>
      <c r="AG128" s="13"/>
      <c r="AH128" s="13"/>
      <c r="AI128" s="13"/>
      <c r="AJ128" s="13"/>
      <c r="AK128" s="13"/>
      <c r="AL128" s="13"/>
      <c r="AM128" s="13"/>
      <c r="AN128" s="66"/>
      <c r="AO128" s="13"/>
    </row>
    <row r="129" spans="7:41">
      <c r="G129" s="13"/>
      <c r="H129" s="317"/>
      <c r="I129" s="317"/>
      <c r="J129" s="317"/>
      <c r="K129" s="13"/>
      <c r="L129" s="13"/>
      <c r="M129" s="13"/>
      <c r="N129" s="13"/>
      <c r="O129" s="13"/>
      <c r="P129" s="13"/>
      <c r="Q129" s="13"/>
      <c r="R129" s="66"/>
      <c r="S129" s="66"/>
      <c r="T129" s="116"/>
      <c r="U129" s="116"/>
      <c r="V129" s="66"/>
      <c r="W129" s="116"/>
      <c r="X129" s="116"/>
      <c r="Y129" s="66"/>
      <c r="Z129" s="66"/>
      <c r="AA129" s="116"/>
      <c r="AB129" s="82"/>
      <c r="AC129" s="116"/>
      <c r="AD129" s="82"/>
      <c r="AE129" s="13"/>
      <c r="AF129" s="13"/>
      <c r="AG129" s="13"/>
      <c r="AH129" s="13"/>
      <c r="AI129" s="13"/>
      <c r="AJ129" s="13"/>
      <c r="AK129" s="13"/>
      <c r="AL129" s="13"/>
      <c r="AM129" s="13"/>
      <c r="AN129" s="66"/>
      <c r="AO129" s="13"/>
    </row>
    <row r="130" spans="7:41">
      <c r="G130" s="13"/>
      <c r="H130" s="317"/>
      <c r="I130" s="317"/>
      <c r="J130" s="317"/>
      <c r="K130" s="13"/>
      <c r="L130" s="13"/>
      <c r="M130" s="13"/>
      <c r="N130" s="13"/>
      <c r="O130" s="13"/>
      <c r="P130" s="13"/>
      <c r="Q130" s="13"/>
      <c r="R130" s="66"/>
      <c r="S130" s="66"/>
      <c r="T130" s="116"/>
      <c r="U130" s="116"/>
      <c r="V130" s="66"/>
      <c r="W130" s="116"/>
      <c r="X130" s="116"/>
      <c r="Y130" s="66"/>
      <c r="Z130" s="66"/>
      <c r="AA130" s="116"/>
      <c r="AB130" s="82"/>
      <c r="AC130" s="116"/>
      <c r="AD130" s="82"/>
      <c r="AE130" s="13"/>
      <c r="AF130" s="13"/>
      <c r="AG130" s="13"/>
      <c r="AH130" s="13"/>
      <c r="AI130" s="13"/>
      <c r="AJ130" s="13"/>
      <c r="AK130" s="13"/>
      <c r="AL130" s="13"/>
      <c r="AM130" s="13"/>
      <c r="AN130" s="66"/>
      <c r="AO130" s="13"/>
    </row>
    <row r="131" spans="7:41">
      <c r="G131" s="13"/>
      <c r="H131" s="317"/>
      <c r="I131" s="317"/>
      <c r="J131" s="317"/>
      <c r="K131" s="13"/>
      <c r="L131" s="13"/>
      <c r="M131" s="13"/>
      <c r="N131" s="13"/>
      <c r="O131" s="13"/>
      <c r="P131" s="13"/>
      <c r="Q131" s="13"/>
      <c r="R131" s="66"/>
      <c r="S131" s="66"/>
      <c r="T131" s="116"/>
      <c r="U131" s="116"/>
      <c r="V131" s="66"/>
      <c r="W131" s="116"/>
      <c r="X131" s="116"/>
      <c r="Y131" s="66"/>
      <c r="Z131" s="66"/>
      <c r="AA131" s="116"/>
      <c r="AB131" s="82"/>
      <c r="AC131" s="116"/>
      <c r="AD131" s="82"/>
      <c r="AE131" s="13"/>
      <c r="AF131" s="13"/>
      <c r="AG131" s="13"/>
      <c r="AH131" s="13"/>
      <c r="AI131" s="13"/>
      <c r="AJ131" s="13"/>
      <c r="AK131" s="13"/>
      <c r="AL131" s="13"/>
      <c r="AM131" s="13"/>
      <c r="AN131" s="66"/>
      <c r="AO131" s="13"/>
    </row>
    <row r="132" spans="7:41">
      <c r="G132" s="13"/>
      <c r="H132" s="317"/>
      <c r="I132" s="317"/>
      <c r="J132" s="317"/>
      <c r="K132" s="13"/>
      <c r="L132" s="13"/>
      <c r="M132" s="13"/>
      <c r="N132" s="13"/>
      <c r="O132" s="13"/>
      <c r="P132" s="13"/>
      <c r="Q132" s="13"/>
      <c r="R132" s="66"/>
      <c r="S132" s="66"/>
      <c r="T132" s="116"/>
      <c r="U132" s="116"/>
      <c r="V132" s="66"/>
      <c r="W132" s="116"/>
      <c r="X132" s="116"/>
      <c r="Y132" s="66"/>
      <c r="Z132" s="66"/>
      <c r="AA132" s="116"/>
      <c r="AB132" s="82"/>
      <c r="AC132" s="116"/>
      <c r="AD132" s="82"/>
      <c r="AE132" s="13"/>
      <c r="AF132" s="13"/>
      <c r="AG132" s="13"/>
      <c r="AH132" s="13"/>
      <c r="AI132" s="13"/>
      <c r="AJ132" s="13"/>
      <c r="AK132" s="13"/>
      <c r="AL132" s="13"/>
      <c r="AM132" s="13"/>
      <c r="AN132" s="66"/>
      <c r="AO132" s="13"/>
    </row>
    <row r="133" spans="7:41">
      <c r="G133" s="13"/>
      <c r="H133" s="317"/>
      <c r="I133" s="317"/>
      <c r="J133" s="317"/>
      <c r="K133" s="13"/>
      <c r="L133" s="13"/>
      <c r="M133" s="13"/>
      <c r="N133" s="13"/>
      <c r="O133" s="13"/>
      <c r="P133" s="13"/>
      <c r="Q133" s="13"/>
      <c r="R133" s="66"/>
      <c r="S133" s="66"/>
      <c r="T133" s="116"/>
      <c r="U133" s="116"/>
      <c r="V133" s="66"/>
      <c r="W133" s="116"/>
      <c r="X133" s="116"/>
      <c r="Y133" s="66"/>
      <c r="Z133" s="66"/>
      <c r="AA133" s="116"/>
      <c r="AB133" s="82"/>
      <c r="AC133" s="116"/>
      <c r="AD133" s="82"/>
      <c r="AE133" s="13"/>
      <c r="AF133" s="13"/>
      <c r="AG133" s="13"/>
      <c r="AH133" s="13"/>
      <c r="AI133" s="13"/>
      <c r="AJ133" s="13"/>
      <c r="AK133" s="13"/>
      <c r="AL133" s="13"/>
      <c r="AM133" s="13"/>
      <c r="AN133" s="66"/>
      <c r="AO133" s="13"/>
    </row>
    <row r="134" spans="7:41">
      <c r="G134" s="13"/>
      <c r="H134" s="317"/>
      <c r="I134" s="317"/>
      <c r="J134" s="317"/>
      <c r="K134" s="13"/>
      <c r="L134" s="13"/>
      <c r="M134" s="13"/>
      <c r="N134" s="13"/>
      <c r="O134" s="13"/>
      <c r="P134" s="13"/>
      <c r="Q134" s="13"/>
      <c r="R134" s="66"/>
      <c r="S134" s="66"/>
      <c r="T134" s="116"/>
      <c r="U134" s="116"/>
      <c r="V134" s="66"/>
      <c r="W134" s="116"/>
      <c r="X134" s="116"/>
      <c r="Y134" s="66"/>
      <c r="Z134" s="66"/>
      <c r="AA134" s="116"/>
      <c r="AB134" s="82"/>
      <c r="AC134" s="116"/>
      <c r="AD134" s="82"/>
      <c r="AE134" s="13"/>
      <c r="AF134" s="13"/>
      <c r="AG134" s="13"/>
      <c r="AH134" s="13"/>
      <c r="AI134" s="13"/>
      <c r="AJ134" s="13"/>
      <c r="AK134" s="13"/>
      <c r="AL134" s="13"/>
      <c r="AM134" s="13"/>
      <c r="AN134" s="66"/>
      <c r="AO134" s="13"/>
    </row>
    <row r="135" spans="7:41">
      <c r="G135" s="13"/>
      <c r="H135" s="317"/>
      <c r="I135" s="317"/>
      <c r="J135" s="317"/>
      <c r="K135" s="13"/>
      <c r="L135" s="13"/>
      <c r="M135" s="13"/>
      <c r="N135" s="13"/>
      <c r="O135" s="13"/>
      <c r="P135" s="13"/>
      <c r="Q135" s="13"/>
      <c r="R135" s="66"/>
      <c r="S135" s="66"/>
      <c r="T135" s="116"/>
      <c r="U135" s="116"/>
      <c r="V135" s="66"/>
      <c r="W135" s="116"/>
      <c r="X135" s="116"/>
      <c r="Y135" s="66"/>
      <c r="Z135" s="66"/>
      <c r="AA135" s="116"/>
      <c r="AB135" s="82"/>
      <c r="AC135" s="116"/>
      <c r="AD135" s="82"/>
      <c r="AE135" s="13"/>
      <c r="AF135" s="13"/>
      <c r="AG135" s="13"/>
      <c r="AH135" s="13"/>
      <c r="AI135" s="13"/>
      <c r="AJ135" s="13"/>
      <c r="AK135" s="13"/>
      <c r="AL135" s="13"/>
      <c r="AM135" s="13"/>
      <c r="AN135" s="66"/>
      <c r="AO135" s="13"/>
    </row>
    <row r="136" spans="7:41">
      <c r="G136" s="13"/>
      <c r="H136" s="317"/>
      <c r="I136" s="317"/>
      <c r="J136" s="317"/>
      <c r="K136" s="13"/>
      <c r="L136" s="13"/>
      <c r="M136" s="13"/>
      <c r="N136" s="13"/>
      <c r="O136" s="13"/>
      <c r="P136" s="13"/>
      <c r="Q136" s="13"/>
      <c r="R136" s="66"/>
      <c r="S136" s="66"/>
      <c r="T136" s="116"/>
      <c r="U136" s="116"/>
      <c r="V136" s="66"/>
      <c r="W136" s="116"/>
      <c r="X136" s="116"/>
      <c r="Y136" s="66"/>
      <c r="Z136" s="66"/>
      <c r="AA136" s="116"/>
      <c r="AB136" s="82"/>
      <c r="AC136" s="116"/>
      <c r="AD136" s="82"/>
      <c r="AE136" s="13"/>
      <c r="AF136" s="13"/>
      <c r="AG136" s="13"/>
      <c r="AH136" s="13"/>
      <c r="AI136" s="13"/>
      <c r="AJ136" s="13"/>
      <c r="AK136" s="13"/>
      <c r="AL136" s="13"/>
      <c r="AM136" s="13"/>
      <c r="AN136" s="66"/>
      <c r="AO136" s="13"/>
    </row>
    <row r="137" spans="7:41">
      <c r="G137" s="13"/>
      <c r="H137" s="317"/>
      <c r="I137" s="317"/>
      <c r="J137" s="317"/>
      <c r="K137" s="13"/>
      <c r="L137" s="13"/>
      <c r="M137" s="13"/>
      <c r="N137" s="13"/>
      <c r="O137" s="13"/>
      <c r="P137" s="13"/>
      <c r="Q137" s="13"/>
      <c r="R137" s="66"/>
      <c r="S137" s="66"/>
      <c r="T137" s="116"/>
      <c r="U137" s="116"/>
      <c r="V137" s="66"/>
      <c r="W137" s="116"/>
      <c r="X137" s="116"/>
      <c r="Y137" s="66"/>
      <c r="Z137" s="66"/>
      <c r="AA137" s="116"/>
      <c r="AB137" s="82"/>
      <c r="AC137" s="116"/>
      <c r="AD137" s="82"/>
      <c r="AE137" s="13"/>
      <c r="AF137" s="13"/>
      <c r="AG137" s="13"/>
      <c r="AH137" s="13"/>
      <c r="AI137" s="13"/>
      <c r="AJ137" s="13"/>
      <c r="AK137" s="13"/>
      <c r="AL137" s="13"/>
      <c r="AM137" s="13"/>
      <c r="AN137" s="66"/>
      <c r="AO137" s="13"/>
    </row>
    <row r="138" spans="7:41">
      <c r="G138" s="13"/>
      <c r="H138" s="317"/>
      <c r="I138" s="317"/>
      <c r="J138" s="317"/>
      <c r="K138" s="13"/>
      <c r="L138" s="13"/>
      <c r="M138" s="13"/>
      <c r="N138" s="13"/>
      <c r="O138" s="13"/>
      <c r="P138" s="13"/>
      <c r="Q138" s="13"/>
      <c r="R138" s="66"/>
      <c r="S138" s="66"/>
      <c r="T138" s="116"/>
      <c r="U138" s="116"/>
      <c r="V138" s="66"/>
      <c r="W138" s="116"/>
      <c r="X138" s="116"/>
      <c r="Y138" s="66"/>
      <c r="Z138" s="66"/>
      <c r="AA138" s="116"/>
      <c r="AB138" s="82"/>
      <c r="AC138" s="116"/>
      <c r="AD138" s="82"/>
      <c r="AE138" s="13"/>
      <c r="AF138" s="13"/>
      <c r="AG138" s="13"/>
      <c r="AH138" s="13"/>
      <c r="AI138" s="13"/>
      <c r="AJ138" s="13"/>
      <c r="AK138" s="13"/>
      <c r="AL138" s="13"/>
      <c r="AM138" s="13"/>
      <c r="AN138" s="66"/>
      <c r="AO138" s="13"/>
    </row>
    <row r="139" spans="7:41">
      <c r="G139" s="13"/>
      <c r="H139" s="317"/>
      <c r="I139" s="317"/>
      <c r="J139" s="317"/>
      <c r="K139" s="13"/>
      <c r="L139" s="13"/>
      <c r="M139" s="13"/>
      <c r="N139" s="13"/>
      <c r="O139" s="13"/>
      <c r="P139" s="13"/>
      <c r="Q139" s="13"/>
      <c r="R139" s="66"/>
      <c r="S139" s="66"/>
      <c r="T139" s="116"/>
      <c r="U139" s="116"/>
      <c r="V139" s="66"/>
      <c r="W139" s="116"/>
      <c r="X139" s="116"/>
      <c r="Y139" s="66"/>
      <c r="Z139" s="66"/>
      <c r="AA139" s="116"/>
      <c r="AB139" s="82"/>
      <c r="AC139" s="116"/>
      <c r="AD139" s="82"/>
      <c r="AE139" s="13"/>
      <c r="AF139" s="13"/>
      <c r="AG139" s="13"/>
      <c r="AH139" s="13"/>
      <c r="AI139" s="13"/>
      <c r="AJ139" s="13"/>
      <c r="AK139" s="13"/>
      <c r="AL139" s="13"/>
      <c r="AM139" s="13"/>
      <c r="AN139" s="66"/>
      <c r="AO139" s="13"/>
    </row>
    <row r="140" spans="7:41">
      <c r="G140" s="13"/>
      <c r="H140" s="317"/>
      <c r="I140" s="317"/>
      <c r="J140" s="317"/>
      <c r="K140" s="13"/>
      <c r="L140" s="13"/>
      <c r="M140" s="13"/>
      <c r="N140" s="13"/>
      <c r="O140" s="13"/>
      <c r="P140" s="13"/>
      <c r="Q140" s="13"/>
      <c r="R140" s="66"/>
      <c r="S140" s="66"/>
      <c r="T140" s="116"/>
      <c r="U140" s="116"/>
      <c r="V140" s="66"/>
      <c r="W140" s="116"/>
      <c r="X140" s="116"/>
      <c r="Y140" s="66"/>
      <c r="Z140" s="66"/>
      <c r="AA140" s="116"/>
      <c r="AB140" s="82"/>
      <c r="AC140" s="116"/>
      <c r="AD140" s="82"/>
      <c r="AE140" s="13"/>
      <c r="AF140" s="13"/>
      <c r="AG140" s="13"/>
      <c r="AH140" s="13"/>
      <c r="AI140" s="13"/>
      <c r="AJ140" s="13"/>
      <c r="AK140" s="13"/>
      <c r="AL140" s="13"/>
      <c r="AM140" s="13"/>
      <c r="AN140" s="66"/>
      <c r="AO140" s="13"/>
    </row>
    <row r="141" spans="7:41">
      <c r="G141" s="13"/>
      <c r="H141" s="317"/>
      <c r="I141" s="317"/>
      <c r="J141" s="317"/>
      <c r="K141" s="13"/>
      <c r="L141" s="13"/>
      <c r="M141" s="13"/>
      <c r="N141" s="13"/>
      <c r="O141" s="13"/>
      <c r="P141" s="13"/>
      <c r="Q141" s="13"/>
      <c r="R141" s="66"/>
      <c r="S141" s="66"/>
      <c r="T141" s="116"/>
      <c r="U141" s="116"/>
      <c r="V141" s="66"/>
      <c r="W141" s="116"/>
      <c r="X141" s="116"/>
      <c r="Y141" s="66"/>
      <c r="Z141" s="66"/>
      <c r="AA141" s="116"/>
      <c r="AB141" s="82"/>
      <c r="AC141" s="116"/>
      <c r="AD141" s="82"/>
      <c r="AE141" s="13"/>
      <c r="AF141" s="13"/>
      <c r="AG141" s="13"/>
      <c r="AH141" s="13"/>
      <c r="AI141" s="13"/>
      <c r="AJ141" s="13"/>
      <c r="AK141" s="13"/>
      <c r="AL141" s="13"/>
      <c r="AM141" s="13"/>
      <c r="AN141" s="66"/>
      <c r="AO141" s="13"/>
    </row>
    <row r="142" spans="7:41">
      <c r="G142" s="13"/>
      <c r="H142" s="317"/>
      <c r="I142" s="317"/>
      <c r="J142" s="317"/>
      <c r="K142" s="13"/>
      <c r="L142" s="13"/>
      <c r="M142" s="13"/>
      <c r="N142" s="13"/>
      <c r="O142" s="13"/>
      <c r="P142" s="13"/>
      <c r="Q142" s="13"/>
      <c r="R142" s="66"/>
      <c r="S142" s="66"/>
      <c r="T142" s="116"/>
      <c r="U142" s="116"/>
      <c r="V142" s="66"/>
      <c r="W142" s="116"/>
      <c r="X142" s="116"/>
      <c r="Y142" s="66"/>
      <c r="Z142" s="66"/>
      <c r="AA142" s="116"/>
      <c r="AB142" s="82"/>
      <c r="AC142" s="116"/>
      <c r="AD142" s="82"/>
      <c r="AE142" s="13"/>
      <c r="AF142" s="13"/>
      <c r="AG142" s="13"/>
      <c r="AH142" s="13"/>
      <c r="AI142" s="13"/>
      <c r="AJ142" s="13"/>
      <c r="AK142" s="13"/>
      <c r="AL142" s="13"/>
      <c r="AM142" s="13"/>
      <c r="AN142" s="66"/>
      <c r="AO142" s="13"/>
    </row>
    <row r="143" spans="7:41">
      <c r="G143" s="13"/>
      <c r="H143" s="317"/>
      <c r="I143" s="317"/>
      <c r="J143" s="317"/>
      <c r="K143" s="13"/>
      <c r="L143" s="13"/>
      <c r="M143" s="13"/>
      <c r="N143" s="13"/>
      <c r="O143" s="13"/>
      <c r="P143" s="13"/>
      <c r="Q143" s="13"/>
      <c r="R143" s="66"/>
      <c r="S143" s="66"/>
      <c r="T143" s="116"/>
      <c r="U143" s="116"/>
      <c r="V143" s="66"/>
      <c r="W143" s="116"/>
      <c r="X143" s="116"/>
      <c r="Y143" s="66"/>
      <c r="Z143" s="66"/>
      <c r="AA143" s="116"/>
      <c r="AB143" s="82"/>
      <c r="AC143" s="116"/>
      <c r="AD143" s="82"/>
      <c r="AE143" s="13"/>
      <c r="AF143" s="13"/>
      <c r="AG143" s="13"/>
      <c r="AH143" s="13"/>
      <c r="AI143" s="13"/>
      <c r="AJ143" s="13"/>
      <c r="AK143" s="13"/>
      <c r="AL143" s="13"/>
      <c r="AM143" s="13"/>
      <c r="AN143" s="66"/>
      <c r="AO143" s="13"/>
    </row>
    <row r="144" spans="7:41">
      <c r="G144" s="13"/>
      <c r="H144" s="317"/>
      <c r="I144" s="317"/>
      <c r="J144" s="317"/>
      <c r="K144" s="13"/>
      <c r="L144" s="13"/>
      <c r="M144" s="13"/>
      <c r="N144" s="13"/>
      <c r="O144" s="13"/>
      <c r="P144" s="13"/>
      <c r="Q144" s="13"/>
      <c r="R144" s="66"/>
      <c r="S144" s="66"/>
      <c r="T144" s="116"/>
      <c r="U144" s="116"/>
      <c r="V144" s="66"/>
      <c r="W144" s="116"/>
      <c r="X144" s="116"/>
      <c r="Y144" s="66"/>
      <c r="Z144" s="66"/>
      <c r="AA144" s="116"/>
      <c r="AB144" s="82"/>
      <c r="AC144" s="116"/>
      <c r="AD144" s="82"/>
      <c r="AE144" s="13"/>
      <c r="AF144" s="13"/>
      <c r="AG144" s="13"/>
      <c r="AH144" s="13"/>
      <c r="AI144" s="13"/>
      <c r="AJ144" s="13"/>
      <c r="AK144" s="13"/>
      <c r="AL144" s="13"/>
      <c r="AM144" s="13"/>
      <c r="AN144" s="66"/>
      <c r="AO144" s="13"/>
    </row>
    <row r="145" spans="1:41">
      <c r="G145" s="13"/>
      <c r="H145" s="317"/>
      <c r="I145" s="317"/>
      <c r="J145" s="317"/>
      <c r="K145" s="13"/>
      <c r="L145" s="13"/>
      <c r="M145" s="13"/>
      <c r="N145" s="13"/>
      <c r="O145" s="13"/>
      <c r="P145" s="13"/>
      <c r="Q145" s="13"/>
      <c r="R145" s="66"/>
      <c r="S145" s="66"/>
      <c r="T145" s="116"/>
      <c r="U145" s="116"/>
      <c r="V145" s="66"/>
      <c r="W145" s="116"/>
      <c r="X145" s="116"/>
      <c r="Y145" s="66"/>
      <c r="Z145" s="66"/>
      <c r="AA145" s="116"/>
      <c r="AB145" s="82"/>
      <c r="AC145" s="116"/>
      <c r="AD145" s="82"/>
      <c r="AE145" s="13"/>
      <c r="AF145" s="13"/>
      <c r="AG145" s="13"/>
      <c r="AH145" s="13"/>
      <c r="AI145" s="13"/>
      <c r="AJ145" s="13"/>
      <c r="AK145" s="13"/>
      <c r="AL145" s="13"/>
      <c r="AM145" s="13"/>
      <c r="AN145" s="66"/>
      <c r="AO145" s="13"/>
    </row>
    <row r="146" spans="1:41">
      <c r="G146" s="13"/>
      <c r="H146" s="317"/>
      <c r="I146" s="317"/>
      <c r="J146" s="317"/>
      <c r="K146" s="13"/>
      <c r="L146" s="13"/>
      <c r="M146" s="13"/>
      <c r="N146" s="13"/>
      <c r="O146" s="13"/>
      <c r="P146" s="13"/>
      <c r="Q146" s="13"/>
      <c r="R146" s="66"/>
      <c r="S146" s="66"/>
      <c r="T146" s="116"/>
      <c r="U146" s="116"/>
      <c r="V146" s="66"/>
      <c r="W146" s="116"/>
      <c r="X146" s="116"/>
      <c r="Y146" s="66"/>
      <c r="Z146" s="66"/>
      <c r="AA146" s="116"/>
      <c r="AB146" s="82"/>
      <c r="AC146" s="116"/>
      <c r="AD146" s="82"/>
      <c r="AE146" s="13"/>
      <c r="AF146" s="13"/>
      <c r="AG146" s="13"/>
      <c r="AH146" s="13"/>
      <c r="AI146" s="13"/>
      <c r="AJ146" s="13"/>
      <c r="AK146" s="13"/>
      <c r="AL146" s="13"/>
      <c r="AM146" s="13"/>
      <c r="AN146" s="66"/>
      <c r="AO146" s="13"/>
    </row>
    <row r="147" spans="1:41">
      <c r="G147" s="13"/>
      <c r="H147" s="317"/>
      <c r="I147" s="317"/>
      <c r="J147" s="317"/>
      <c r="K147" s="13"/>
      <c r="L147" s="13"/>
      <c r="M147" s="13"/>
      <c r="N147" s="13"/>
      <c r="O147" s="13"/>
      <c r="P147" s="13"/>
      <c r="Q147" s="13"/>
      <c r="R147" s="66"/>
      <c r="S147" s="66"/>
      <c r="T147" s="116"/>
      <c r="U147" s="116"/>
      <c r="V147" s="66"/>
      <c r="W147" s="116"/>
      <c r="X147" s="116"/>
      <c r="Y147" s="66"/>
      <c r="Z147" s="66"/>
      <c r="AA147" s="116"/>
      <c r="AB147" s="82"/>
      <c r="AC147" s="116"/>
      <c r="AD147" s="82"/>
      <c r="AE147" s="13"/>
      <c r="AF147" s="13"/>
      <c r="AG147" s="13"/>
      <c r="AH147" s="13"/>
      <c r="AI147" s="13"/>
      <c r="AJ147" s="13"/>
      <c r="AK147" s="13"/>
      <c r="AL147" s="13"/>
      <c r="AM147" s="13"/>
      <c r="AN147" s="66"/>
      <c r="AO147" s="13"/>
    </row>
    <row r="148" spans="1:41">
      <c r="G148" s="13"/>
      <c r="H148" s="317"/>
      <c r="I148" s="317"/>
      <c r="J148" s="317"/>
      <c r="K148" s="13"/>
      <c r="L148" s="13"/>
      <c r="M148" s="13"/>
      <c r="N148" s="13"/>
      <c r="O148" s="13"/>
      <c r="P148" s="13"/>
      <c r="Q148" s="13"/>
      <c r="R148" s="66"/>
      <c r="S148" s="66"/>
      <c r="T148" s="116"/>
      <c r="U148" s="116"/>
      <c r="V148" s="66"/>
      <c r="W148" s="116"/>
      <c r="X148" s="116"/>
      <c r="Y148" s="66"/>
      <c r="Z148" s="66"/>
      <c r="AA148" s="116"/>
      <c r="AB148" s="82"/>
      <c r="AC148" s="116"/>
      <c r="AD148" s="82"/>
      <c r="AE148" s="13"/>
      <c r="AF148" s="13"/>
      <c r="AG148" s="13"/>
      <c r="AH148" s="13"/>
      <c r="AI148" s="13"/>
      <c r="AJ148" s="13"/>
      <c r="AK148" s="13"/>
      <c r="AL148" s="13"/>
      <c r="AM148" s="13"/>
      <c r="AN148" s="66"/>
      <c r="AO148" s="13"/>
    </row>
    <row r="149" spans="1:41">
      <c r="A149" s="30"/>
      <c r="B149" s="30"/>
      <c r="C149" s="30"/>
      <c r="D149" s="30"/>
      <c r="E149" s="30"/>
      <c r="F149" s="30"/>
      <c r="G149" s="30"/>
      <c r="H149" s="314"/>
      <c r="I149" s="314"/>
      <c r="J149" s="314"/>
      <c r="K149" s="30"/>
      <c r="L149" s="13"/>
      <c r="M149" s="13"/>
      <c r="N149" s="13"/>
      <c r="O149" s="13"/>
      <c r="P149" s="13"/>
      <c r="Q149" s="13"/>
      <c r="R149" s="66"/>
      <c r="S149" s="66"/>
      <c r="T149" s="116"/>
      <c r="U149" s="116"/>
      <c r="V149" s="66"/>
      <c r="W149" s="116"/>
      <c r="X149" s="116"/>
      <c r="Y149" s="66"/>
      <c r="Z149" s="66"/>
      <c r="AA149" s="116"/>
      <c r="AB149" s="82"/>
      <c r="AC149" s="116"/>
      <c r="AD149" s="82"/>
      <c r="AE149" s="13"/>
      <c r="AF149" s="13"/>
      <c r="AG149" s="13"/>
      <c r="AH149" s="13"/>
      <c r="AI149" s="13"/>
      <c r="AJ149" s="13"/>
      <c r="AK149" s="13"/>
      <c r="AL149" s="13"/>
      <c r="AM149" s="13"/>
      <c r="AN149" s="66"/>
      <c r="AO149" s="13"/>
    </row>
    <row r="150" spans="1:41">
      <c r="A150" s="32"/>
      <c r="B150" s="32"/>
      <c r="C150" s="32"/>
      <c r="D150" s="32"/>
      <c r="E150" s="32"/>
      <c r="F150" s="32"/>
      <c r="G150" s="32"/>
      <c r="H150" s="315"/>
      <c r="I150" s="315"/>
      <c r="J150" s="315"/>
      <c r="K150" s="32"/>
      <c r="L150" s="13"/>
      <c r="M150" s="13"/>
      <c r="N150" s="13"/>
      <c r="O150" s="13"/>
      <c r="P150" s="13"/>
      <c r="Q150" s="13"/>
      <c r="R150" s="66"/>
      <c r="S150" s="66"/>
      <c r="T150" s="116"/>
      <c r="U150" s="116"/>
      <c r="V150" s="66"/>
      <c r="W150" s="116"/>
      <c r="X150" s="116"/>
      <c r="Y150" s="66"/>
      <c r="Z150" s="66"/>
      <c r="AA150" s="116"/>
      <c r="AB150" s="82"/>
      <c r="AC150" s="116"/>
      <c r="AD150" s="82"/>
      <c r="AE150" s="13"/>
      <c r="AF150" s="13"/>
      <c r="AG150" s="13"/>
      <c r="AH150" s="13"/>
      <c r="AI150" s="13"/>
      <c r="AJ150" s="13"/>
      <c r="AK150" s="13"/>
      <c r="AL150" s="13"/>
      <c r="AM150" s="13"/>
      <c r="AN150" s="66"/>
      <c r="AO150" s="13"/>
    </row>
    <row r="151" spans="1:41">
      <c r="A151" s="32"/>
      <c r="B151" s="32"/>
      <c r="C151" s="32"/>
      <c r="D151" s="32"/>
      <c r="E151" s="32"/>
      <c r="F151" s="32"/>
      <c r="G151" s="32"/>
      <c r="H151" s="315"/>
      <c r="I151" s="315"/>
      <c r="J151" s="315"/>
      <c r="K151" s="32"/>
      <c r="L151" s="30"/>
      <c r="M151" s="13"/>
      <c r="N151" s="13"/>
      <c r="O151" s="13"/>
      <c r="P151" s="13"/>
      <c r="Q151" s="13"/>
      <c r="R151" s="66"/>
      <c r="S151" s="66"/>
      <c r="T151" s="117"/>
      <c r="U151" s="117"/>
      <c r="V151" s="67"/>
      <c r="W151" s="117"/>
      <c r="X151" s="116"/>
      <c r="Y151" s="66"/>
      <c r="Z151" s="66"/>
      <c r="AA151" s="116"/>
      <c r="AB151" s="82"/>
      <c r="AC151" s="116"/>
      <c r="AD151" s="82"/>
      <c r="AE151" s="13"/>
      <c r="AF151" s="13"/>
      <c r="AG151" s="13"/>
      <c r="AH151" s="13"/>
      <c r="AI151" s="13"/>
      <c r="AJ151" s="13"/>
      <c r="AK151" s="13"/>
      <c r="AL151" s="13"/>
      <c r="AM151" s="13"/>
      <c r="AN151" s="66"/>
      <c r="AO151" s="13"/>
    </row>
    <row r="152" spans="1:41">
      <c r="A152" s="32"/>
      <c r="B152" s="32"/>
      <c r="C152" s="32"/>
      <c r="D152" s="32"/>
      <c r="E152" s="32"/>
      <c r="F152" s="32"/>
      <c r="G152" s="32"/>
      <c r="H152" s="315"/>
      <c r="I152" s="315"/>
      <c r="J152" s="315"/>
      <c r="K152" s="32"/>
      <c r="L152" s="32"/>
      <c r="M152" s="13"/>
      <c r="N152" s="13"/>
      <c r="O152" s="13"/>
      <c r="P152" s="13"/>
      <c r="Q152" s="13"/>
      <c r="R152" s="66"/>
      <c r="S152" s="66"/>
      <c r="T152" s="118"/>
      <c r="U152" s="118"/>
      <c r="V152" s="68"/>
      <c r="W152" s="118"/>
      <c r="X152" s="116"/>
      <c r="Y152" s="66"/>
      <c r="Z152" s="66"/>
      <c r="AA152" s="116"/>
      <c r="AB152" s="82"/>
      <c r="AC152" s="116"/>
      <c r="AD152" s="82"/>
      <c r="AE152" s="13"/>
      <c r="AF152" s="13"/>
      <c r="AG152" s="13"/>
      <c r="AH152" s="13"/>
      <c r="AI152" s="13"/>
      <c r="AJ152" s="13"/>
      <c r="AK152" s="13"/>
      <c r="AL152" s="13"/>
      <c r="AM152" s="13"/>
      <c r="AN152" s="66"/>
    </row>
    <row r="153" spans="1:41">
      <c r="A153" s="32"/>
      <c r="B153" s="32"/>
      <c r="C153" s="32"/>
      <c r="D153" s="32"/>
      <c r="E153" s="32"/>
      <c r="F153" s="32"/>
      <c r="G153" s="32"/>
      <c r="H153" s="315"/>
      <c r="I153" s="315"/>
      <c r="J153" s="315"/>
      <c r="K153" s="32"/>
      <c r="L153" s="32"/>
      <c r="M153" s="13"/>
      <c r="N153" s="13"/>
      <c r="O153" s="13"/>
      <c r="P153" s="13"/>
      <c r="Q153" s="13"/>
      <c r="R153" s="66"/>
      <c r="S153" s="66"/>
      <c r="T153" s="118"/>
      <c r="U153" s="118"/>
      <c r="V153" s="68"/>
      <c r="W153" s="118"/>
      <c r="X153" s="116"/>
      <c r="Y153" s="66"/>
      <c r="Z153" s="66"/>
      <c r="AA153" s="116"/>
      <c r="AB153" s="82"/>
      <c r="AC153" s="116"/>
      <c r="AD153" s="82"/>
      <c r="AE153" s="13"/>
      <c r="AF153" s="13"/>
      <c r="AG153" s="13"/>
      <c r="AH153" s="13"/>
      <c r="AI153" s="13"/>
      <c r="AJ153" s="13"/>
      <c r="AK153" s="13"/>
      <c r="AL153" s="13"/>
      <c r="AM153" s="13"/>
      <c r="AN153" s="66"/>
    </row>
    <row r="154" spans="1:41">
      <c r="A154" s="32"/>
      <c r="B154" s="32"/>
      <c r="C154" s="32"/>
      <c r="D154" s="32"/>
      <c r="E154" s="32"/>
      <c r="F154" s="32"/>
      <c r="G154" s="32"/>
      <c r="H154" s="315"/>
      <c r="I154" s="315"/>
      <c r="J154" s="315"/>
      <c r="K154" s="32"/>
      <c r="L154" s="32"/>
      <c r="M154" s="13"/>
      <c r="N154" s="13"/>
      <c r="O154" s="13"/>
      <c r="P154" s="13"/>
      <c r="Q154" s="13"/>
      <c r="R154" s="66"/>
      <c r="S154" s="66"/>
      <c r="T154" s="118"/>
      <c r="U154" s="118"/>
      <c r="V154" s="68"/>
      <c r="W154" s="118"/>
      <c r="X154" s="116"/>
      <c r="Y154" s="66"/>
      <c r="Z154" s="66"/>
      <c r="AA154" s="116"/>
      <c r="AB154" s="82"/>
      <c r="AC154" s="116"/>
      <c r="AD154" s="82"/>
      <c r="AE154" s="13"/>
      <c r="AF154" s="13"/>
      <c r="AG154" s="13"/>
      <c r="AH154" s="13"/>
      <c r="AI154" s="13"/>
      <c r="AJ154" s="13"/>
      <c r="AK154" s="13"/>
      <c r="AL154" s="13"/>
      <c r="AM154" s="13"/>
      <c r="AN154" s="66"/>
    </row>
    <row r="155" spans="1:41">
      <c r="A155" s="32"/>
      <c r="B155" s="32"/>
      <c r="C155" s="32"/>
      <c r="D155" s="32"/>
      <c r="E155" s="32"/>
      <c r="F155" s="32"/>
      <c r="G155" s="32"/>
      <c r="H155" s="315"/>
      <c r="I155" s="315"/>
      <c r="J155" s="315"/>
      <c r="K155" s="32"/>
      <c r="L155" s="32"/>
      <c r="M155" s="13"/>
      <c r="N155" s="13"/>
      <c r="O155" s="13"/>
      <c r="P155" s="13"/>
      <c r="Q155" s="13"/>
      <c r="R155" s="66"/>
      <c r="S155" s="66"/>
      <c r="T155" s="118"/>
      <c r="U155" s="118"/>
      <c r="V155" s="68"/>
      <c r="W155" s="118"/>
      <c r="X155" s="116"/>
      <c r="Y155" s="66"/>
      <c r="Z155" s="66"/>
      <c r="AA155" s="116"/>
      <c r="AB155" s="82"/>
      <c r="AC155" s="116"/>
      <c r="AD155" s="82"/>
      <c r="AE155" s="13"/>
      <c r="AF155" s="13"/>
      <c r="AG155" s="13"/>
      <c r="AH155" s="13"/>
      <c r="AI155" s="13"/>
      <c r="AJ155" s="13"/>
      <c r="AK155" s="13"/>
      <c r="AL155" s="13"/>
      <c r="AM155" s="13"/>
      <c r="AN155" s="66"/>
    </row>
    <row r="156" spans="1:41">
      <c r="A156" s="32"/>
      <c r="B156" s="32"/>
      <c r="C156" s="32"/>
      <c r="D156" s="32"/>
      <c r="E156" s="32"/>
      <c r="F156" s="32"/>
      <c r="G156" s="32"/>
      <c r="H156" s="315"/>
      <c r="I156" s="315"/>
      <c r="J156" s="315"/>
      <c r="K156" s="32"/>
      <c r="L156" s="32"/>
      <c r="M156" s="13"/>
      <c r="N156" s="13"/>
      <c r="O156" s="13"/>
      <c r="P156" s="13"/>
      <c r="Q156" s="13"/>
      <c r="R156" s="66"/>
      <c r="S156" s="66"/>
      <c r="T156" s="118"/>
      <c r="U156" s="118"/>
      <c r="V156" s="68"/>
      <c r="W156" s="118"/>
      <c r="X156" s="116"/>
      <c r="Y156" s="66"/>
      <c r="Z156" s="66"/>
      <c r="AA156" s="116"/>
      <c r="AB156" s="82"/>
      <c r="AC156" s="116"/>
      <c r="AD156" s="82"/>
      <c r="AE156" s="13"/>
      <c r="AF156" s="13"/>
      <c r="AG156" s="13"/>
      <c r="AH156" s="13"/>
      <c r="AI156" s="13"/>
      <c r="AJ156" s="13"/>
      <c r="AK156" s="13"/>
      <c r="AL156" s="13"/>
      <c r="AM156" s="13"/>
      <c r="AN156" s="66"/>
    </row>
    <row r="157" spans="1:41">
      <c r="A157" s="32"/>
      <c r="B157" s="32"/>
      <c r="C157" s="32"/>
      <c r="D157" s="32"/>
      <c r="E157" s="32"/>
      <c r="F157" s="32"/>
      <c r="G157" s="32"/>
      <c r="H157" s="315"/>
      <c r="I157" s="315"/>
      <c r="J157" s="315"/>
      <c r="K157" s="32"/>
      <c r="L157" s="32"/>
      <c r="M157" s="13"/>
      <c r="N157" s="13"/>
      <c r="O157" s="13"/>
      <c r="P157" s="13"/>
      <c r="Q157" s="13"/>
      <c r="R157" s="66"/>
      <c r="S157" s="66"/>
      <c r="T157" s="118"/>
      <c r="U157" s="118"/>
      <c r="V157" s="68"/>
      <c r="W157" s="118"/>
      <c r="X157" s="116"/>
      <c r="Y157" s="66"/>
      <c r="Z157" s="66"/>
      <c r="AA157" s="116"/>
      <c r="AB157" s="82"/>
      <c r="AC157" s="116"/>
      <c r="AD157" s="82"/>
      <c r="AE157" s="13"/>
      <c r="AF157" s="13"/>
      <c r="AG157" s="13"/>
      <c r="AH157" s="13"/>
      <c r="AI157" s="13"/>
      <c r="AJ157" s="13"/>
      <c r="AK157" s="13"/>
      <c r="AL157" s="13"/>
      <c r="AM157" s="13"/>
      <c r="AN157" s="66"/>
    </row>
    <row r="158" spans="1:41">
      <c r="A158" s="32"/>
      <c r="B158" s="32"/>
      <c r="C158" s="32"/>
      <c r="D158" s="32"/>
      <c r="E158" s="32"/>
      <c r="F158" s="32"/>
      <c r="G158" s="32"/>
      <c r="H158" s="315"/>
      <c r="I158" s="315"/>
      <c r="J158" s="315"/>
      <c r="K158" s="32"/>
      <c r="L158" s="32"/>
      <c r="M158" s="30"/>
      <c r="N158" s="30"/>
      <c r="O158" s="30"/>
      <c r="P158" s="30"/>
      <c r="Q158" s="30"/>
      <c r="R158" s="67"/>
      <c r="S158" s="67"/>
      <c r="T158" s="118"/>
      <c r="U158" s="118"/>
      <c r="V158" s="68"/>
      <c r="W158" s="118"/>
      <c r="X158" s="117"/>
      <c r="Y158" s="67"/>
      <c r="AB158" s="83"/>
      <c r="AC158" s="117"/>
      <c r="AD158" s="83"/>
      <c r="AE158" s="30"/>
      <c r="AF158" s="30"/>
      <c r="AG158" s="30"/>
      <c r="AI158" s="30"/>
      <c r="AM158" s="30"/>
    </row>
    <row r="159" spans="1:41">
      <c r="A159" s="32"/>
      <c r="B159" s="32"/>
      <c r="C159" s="32"/>
      <c r="D159" s="32"/>
      <c r="E159" s="32"/>
      <c r="F159" s="32"/>
      <c r="G159" s="32"/>
      <c r="H159" s="315"/>
      <c r="I159" s="315"/>
      <c r="J159" s="315"/>
      <c r="K159" s="32"/>
      <c r="L159" s="32"/>
      <c r="M159" s="32"/>
      <c r="N159" s="32"/>
      <c r="O159" s="32"/>
      <c r="P159" s="32"/>
      <c r="Q159" s="32"/>
      <c r="R159" s="68"/>
      <c r="S159" s="68"/>
      <c r="T159" s="118"/>
      <c r="U159" s="118"/>
      <c r="V159" s="68"/>
      <c r="W159" s="118"/>
      <c r="X159" s="118"/>
      <c r="Y159" s="68"/>
      <c r="AB159" s="84"/>
      <c r="AC159" s="118"/>
      <c r="AD159" s="84"/>
      <c r="AE159" s="32"/>
      <c r="AF159" s="32"/>
      <c r="AG159" s="32"/>
      <c r="AI159" s="32"/>
      <c r="AM159" s="32"/>
    </row>
    <row r="160" spans="1:41">
      <c r="A160" s="32"/>
      <c r="B160" s="32"/>
      <c r="C160" s="32"/>
      <c r="D160" s="32"/>
      <c r="E160" s="32"/>
      <c r="F160" s="32"/>
      <c r="G160" s="32"/>
      <c r="H160" s="315"/>
      <c r="I160" s="315"/>
      <c r="J160" s="315"/>
      <c r="K160" s="32"/>
      <c r="L160" s="32"/>
      <c r="M160" s="32"/>
      <c r="N160" s="32"/>
      <c r="O160" s="32"/>
      <c r="P160" s="32"/>
      <c r="Q160" s="32"/>
      <c r="R160" s="68"/>
      <c r="S160" s="68"/>
      <c r="T160" s="118"/>
      <c r="U160" s="118"/>
      <c r="V160" s="68"/>
      <c r="W160" s="118"/>
      <c r="X160" s="118"/>
      <c r="Y160" s="68"/>
      <c r="AB160" s="84"/>
      <c r="AC160" s="118"/>
      <c r="AD160" s="84"/>
      <c r="AE160" s="32"/>
      <c r="AF160" s="32"/>
      <c r="AG160" s="32"/>
      <c r="AI160" s="32"/>
      <c r="AM160" s="32"/>
    </row>
    <row r="161" spans="1:39">
      <c r="A161" s="32"/>
      <c r="B161" s="32"/>
      <c r="C161" s="32"/>
      <c r="D161" s="32"/>
      <c r="E161" s="32"/>
      <c r="F161" s="32"/>
      <c r="G161" s="32"/>
      <c r="H161" s="315"/>
      <c r="I161" s="315"/>
      <c r="J161" s="315"/>
      <c r="K161" s="32"/>
      <c r="L161" s="32"/>
      <c r="M161" s="32"/>
      <c r="N161" s="32"/>
      <c r="O161" s="32"/>
      <c r="P161" s="32"/>
      <c r="Q161" s="32"/>
      <c r="R161" s="68"/>
      <c r="S161" s="68"/>
      <c r="T161" s="118"/>
      <c r="U161" s="118"/>
      <c r="V161" s="68"/>
      <c r="W161" s="118"/>
      <c r="X161" s="118"/>
      <c r="Y161" s="68"/>
      <c r="AB161" s="84"/>
      <c r="AC161" s="118"/>
      <c r="AD161" s="84"/>
      <c r="AE161" s="32"/>
      <c r="AF161" s="32"/>
      <c r="AG161" s="32"/>
      <c r="AI161" s="32"/>
      <c r="AM161" s="32"/>
    </row>
    <row r="162" spans="1:39">
      <c r="A162" s="32"/>
      <c r="B162" s="32"/>
      <c r="C162" s="32"/>
      <c r="D162" s="32"/>
      <c r="E162" s="32"/>
      <c r="F162" s="32"/>
      <c r="G162" s="32"/>
      <c r="H162" s="315"/>
      <c r="I162" s="315"/>
      <c r="J162" s="315"/>
      <c r="K162" s="32"/>
      <c r="L162" s="32"/>
      <c r="M162" s="32"/>
      <c r="N162" s="32"/>
      <c r="O162" s="32"/>
      <c r="P162" s="32"/>
      <c r="Q162" s="32"/>
      <c r="R162" s="68"/>
      <c r="S162" s="68"/>
      <c r="T162" s="118"/>
      <c r="U162" s="118"/>
      <c r="V162" s="68"/>
      <c r="W162" s="118"/>
      <c r="X162" s="118"/>
      <c r="Y162" s="68"/>
      <c r="AB162" s="84"/>
      <c r="AC162" s="118"/>
      <c r="AD162" s="84"/>
      <c r="AE162" s="32"/>
      <c r="AF162" s="32"/>
      <c r="AG162" s="32"/>
      <c r="AI162" s="32"/>
      <c r="AM162" s="32"/>
    </row>
    <row r="163" spans="1:39">
      <c r="A163" s="32"/>
      <c r="B163" s="32"/>
      <c r="C163" s="32"/>
      <c r="D163" s="32"/>
      <c r="E163" s="32"/>
      <c r="F163" s="32"/>
      <c r="G163" s="32"/>
      <c r="H163" s="315"/>
      <c r="I163" s="315"/>
      <c r="J163" s="315"/>
      <c r="K163" s="32"/>
      <c r="L163" s="32"/>
      <c r="M163" s="32"/>
      <c r="N163" s="32"/>
      <c r="O163" s="32"/>
      <c r="P163" s="32"/>
      <c r="Q163" s="32"/>
      <c r="R163" s="68"/>
      <c r="S163" s="68"/>
      <c r="T163" s="118"/>
      <c r="U163" s="118"/>
      <c r="V163" s="68"/>
      <c r="W163" s="118"/>
      <c r="X163" s="118"/>
      <c r="Y163" s="68"/>
      <c r="AB163" s="84"/>
      <c r="AC163" s="118"/>
      <c r="AD163" s="84"/>
      <c r="AE163" s="32"/>
      <c r="AF163" s="32"/>
      <c r="AG163" s="32"/>
      <c r="AI163" s="32"/>
      <c r="AM163" s="32"/>
    </row>
    <row r="164" spans="1:39">
      <c r="A164" s="32"/>
      <c r="B164" s="32"/>
      <c r="C164" s="32"/>
      <c r="D164" s="32"/>
      <c r="E164" s="32"/>
      <c r="F164" s="32"/>
      <c r="G164" s="32"/>
      <c r="H164" s="315"/>
      <c r="I164" s="315"/>
      <c r="J164" s="315"/>
      <c r="K164" s="32"/>
      <c r="L164" s="32"/>
      <c r="M164" s="32"/>
      <c r="N164" s="32"/>
      <c r="O164" s="32"/>
      <c r="P164" s="32"/>
      <c r="Q164" s="32"/>
      <c r="R164" s="68"/>
      <c r="S164" s="68"/>
      <c r="T164" s="118"/>
      <c r="U164" s="118"/>
      <c r="V164" s="68"/>
      <c r="W164" s="118"/>
      <c r="X164" s="118"/>
      <c r="Y164" s="68"/>
      <c r="AB164" s="84"/>
      <c r="AC164" s="118"/>
      <c r="AD164" s="84"/>
      <c r="AE164" s="32"/>
      <c r="AF164" s="32"/>
      <c r="AG164" s="32"/>
      <c r="AI164" s="32"/>
      <c r="AM164" s="32"/>
    </row>
    <row r="165" spans="1:39">
      <c r="A165" s="32"/>
      <c r="B165" s="32"/>
      <c r="C165" s="32"/>
      <c r="D165" s="32"/>
      <c r="E165" s="32"/>
      <c r="F165" s="32"/>
      <c r="G165" s="32"/>
      <c r="H165" s="315"/>
      <c r="I165" s="315"/>
      <c r="J165" s="315"/>
      <c r="K165" s="32"/>
      <c r="L165" s="32"/>
      <c r="M165" s="32"/>
      <c r="N165" s="32"/>
      <c r="O165" s="32"/>
      <c r="P165" s="32"/>
      <c r="Q165" s="32"/>
      <c r="R165" s="68"/>
      <c r="S165" s="68"/>
      <c r="T165" s="118"/>
      <c r="U165" s="118"/>
      <c r="V165" s="68"/>
      <c r="W165" s="118"/>
      <c r="X165" s="118"/>
      <c r="Y165" s="68"/>
      <c r="AB165" s="84"/>
      <c r="AC165" s="118"/>
      <c r="AD165" s="84"/>
      <c r="AE165" s="32"/>
      <c r="AF165" s="32"/>
      <c r="AG165" s="32"/>
      <c r="AI165" s="32"/>
      <c r="AM165" s="32"/>
    </row>
    <row r="166" spans="1:39">
      <c r="A166" s="32"/>
      <c r="B166" s="32"/>
      <c r="C166" s="32"/>
      <c r="D166" s="32"/>
      <c r="E166" s="32"/>
      <c r="F166" s="32"/>
      <c r="G166" s="32"/>
      <c r="H166" s="315"/>
      <c r="I166" s="315"/>
      <c r="J166" s="315"/>
      <c r="K166" s="32"/>
      <c r="L166" s="32"/>
      <c r="M166" s="32"/>
      <c r="N166" s="32"/>
      <c r="O166" s="32"/>
      <c r="P166" s="32"/>
      <c r="Q166" s="32"/>
      <c r="R166" s="68"/>
      <c r="S166" s="68"/>
      <c r="T166" s="118"/>
      <c r="U166" s="118"/>
      <c r="V166" s="68"/>
      <c r="W166" s="118"/>
      <c r="X166" s="118"/>
      <c r="Y166" s="68"/>
      <c r="AB166" s="84"/>
      <c r="AC166" s="118"/>
      <c r="AD166" s="84"/>
      <c r="AE166" s="32"/>
      <c r="AF166" s="32"/>
      <c r="AG166" s="32"/>
      <c r="AI166" s="32"/>
      <c r="AM166" s="32"/>
    </row>
    <row r="167" spans="1:39">
      <c r="A167" s="32"/>
      <c r="B167" s="32"/>
      <c r="C167" s="32"/>
      <c r="D167" s="32"/>
      <c r="E167" s="32"/>
      <c r="F167" s="32"/>
      <c r="G167" s="32"/>
      <c r="H167" s="315"/>
      <c r="I167" s="315"/>
      <c r="J167" s="315"/>
      <c r="K167" s="32"/>
      <c r="L167" s="32"/>
      <c r="M167" s="32"/>
      <c r="N167" s="32"/>
      <c r="O167" s="32"/>
      <c r="P167" s="32"/>
      <c r="Q167" s="32"/>
      <c r="R167" s="68"/>
      <c r="S167" s="68"/>
      <c r="T167" s="118"/>
      <c r="U167" s="118"/>
      <c r="V167" s="68"/>
      <c r="W167" s="118"/>
      <c r="X167" s="118"/>
      <c r="Y167" s="68"/>
      <c r="AB167" s="84"/>
      <c r="AC167" s="118"/>
      <c r="AD167" s="84"/>
      <c r="AE167" s="32"/>
      <c r="AF167" s="32"/>
      <c r="AG167" s="32"/>
      <c r="AI167" s="32"/>
      <c r="AM167" s="32"/>
    </row>
    <row r="168" spans="1:39">
      <c r="A168" s="32"/>
      <c r="B168" s="32"/>
      <c r="C168" s="32"/>
      <c r="D168" s="32"/>
      <c r="E168" s="32"/>
      <c r="F168" s="32"/>
      <c r="G168" s="32"/>
      <c r="H168" s="315"/>
      <c r="I168" s="315"/>
      <c r="J168" s="315"/>
      <c r="K168" s="32"/>
      <c r="L168" s="32"/>
      <c r="M168" s="32"/>
      <c r="N168" s="32"/>
      <c r="O168" s="32"/>
      <c r="P168" s="32"/>
      <c r="Q168" s="32"/>
      <c r="R168" s="68"/>
      <c r="S168" s="68"/>
      <c r="T168" s="118"/>
      <c r="U168" s="118"/>
      <c r="V168" s="68"/>
      <c r="W168" s="118"/>
      <c r="X168" s="118"/>
      <c r="Y168" s="68"/>
      <c r="AB168" s="84"/>
      <c r="AC168" s="118"/>
      <c r="AD168" s="84"/>
      <c r="AE168" s="32"/>
      <c r="AF168" s="32"/>
      <c r="AG168" s="32"/>
      <c r="AI168" s="32"/>
      <c r="AM168" s="32"/>
    </row>
    <row r="169" spans="1:39">
      <c r="A169" s="32"/>
      <c r="B169" s="32"/>
      <c r="C169" s="32"/>
      <c r="D169" s="32"/>
      <c r="E169" s="32"/>
      <c r="F169" s="32"/>
      <c r="G169" s="32"/>
      <c r="H169" s="315"/>
      <c r="I169" s="315"/>
      <c r="J169" s="315"/>
      <c r="K169" s="32"/>
      <c r="L169" s="32"/>
      <c r="M169" s="32"/>
      <c r="N169" s="32"/>
      <c r="O169" s="32"/>
      <c r="P169" s="32"/>
      <c r="Q169" s="32"/>
      <c r="R169" s="68"/>
      <c r="S169" s="68"/>
      <c r="T169" s="118"/>
      <c r="U169" s="118"/>
      <c r="V169" s="68"/>
      <c r="W169" s="118"/>
      <c r="X169" s="118"/>
      <c r="Y169" s="68"/>
      <c r="AB169" s="84"/>
      <c r="AC169" s="118"/>
      <c r="AD169" s="84"/>
      <c r="AE169" s="32"/>
      <c r="AF169" s="32"/>
      <c r="AG169" s="32"/>
      <c r="AI169" s="32"/>
      <c r="AM169" s="32"/>
    </row>
    <row r="170" spans="1:39">
      <c r="A170" s="32"/>
      <c r="B170" s="32"/>
      <c r="C170" s="32"/>
      <c r="D170" s="32"/>
      <c r="E170" s="32"/>
      <c r="F170" s="32"/>
      <c r="G170" s="32"/>
      <c r="H170" s="315"/>
      <c r="I170" s="315"/>
      <c r="J170" s="315"/>
      <c r="K170" s="32"/>
      <c r="L170" s="32"/>
      <c r="M170" s="32"/>
      <c r="N170" s="32"/>
      <c r="O170" s="32"/>
      <c r="P170" s="32"/>
      <c r="Q170" s="32"/>
      <c r="R170" s="68"/>
      <c r="S170" s="68"/>
      <c r="T170" s="118"/>
      <c r="U170" s="118"/>
      <c r="V170" s="68"/>
      <c r="W170" s="118"/>
      <c r="X170" s="118"/>
      <c r="Y170" s="68"/>
      <c r="AB170" s="84"/>
      <c r="AC170" s="118"/>
      <c r="AD170" s="84"/>
      <c r="AE170" s="32"/>
      <c r="AF170" s="32"/>
      <c r="AG170" s="32"/>
      <c r="AI170" s="32"/>
      <c r="AM170" s="32"/>
    </row>
    <row r="171" spans="1:39">
      <c r="A171" s="32"/>
      <c r="B171" s="32"/>
      <c r="C171" s="32"/>
      <c r="D171" s="32"/>
      <c r="E171" s="32"/>
      <c r="F171" s="32"/>
      <c r="G171" s="32"/>
      <c r="H171" s="315"/>
      <c r="I171" s="315"/>
      <c r="J171" s="315"/>
      <c r="K171" s="32"/>
      <c r="L171" s="32"/>
      <c r="M171" s="32"/>
      <c r="N171" s="32"/>
      <c r="O171" s="32"/>
      <c r="P171" s="32"/>
      <c r="Q171" s="32"/>
      <c r="R171" s="68"/>
      <c r="S171" s="68"/>
      <c r="T171" s="118"/>
      <c r="U171" s="118"/>
      <c r="V171" s="68"/>
      <c r="W171" s="118"/>
      <c r="X171" s="118"/>
      <c r="Y171" s="68"/>
      <c r="AB171" s="84"/>
      <c r="AC171" s="118"/>
      <c r="AD171" s="84"/>
      <c r="AE171" s="32"/>
      <c r="AF171" s="32"/>
      <c r="AG171" s="32"/>
      <c r="AI171" s="32"/>
      <c r="AM171" s="32"/>
    </row>
    <row r="172" spans="1:39">
      <c r="A172" s="32"/>
      <c r="B172" s="32"/>
      <c r="C172" s="32"/>
      <c r="D172" s="32"/>
      <c r="E172" s="32"/>
      <c r="F172" s="32"/>
      <c r="G172" s="32"/>
      <c r="H172" s="315"/>
      <c r="I172" s="315"/>
      <c r="J172" s="315"/>
      <c r="K172" s="32"/>
      <c r="L172" s="32"/>
      <c r="M172" s="32"/>
      <c r="N172" s="32"/>
      <c r="O172" s="32"/>
      <c r="P172" s="32"/>
      <c r="Q172" s="32"/>
      <c r="R172" s="68"/>
      <c r="S172" s="68"/>
      <c r="T172" s="118"/>
      <c r="U172" s="118"/>
      <c r="V172" s="68"/>
      <c r="W172" s="118"/>
      <c r="X172" s="118"/>
      <c r="Y172" s="68"/>
      <c r="AB172" s="84"/>
      <c r="AC172" s="118"/>
      <c r="AD172" s="84"/>
      <c r="AE172" s="32"/>
      <c r="AF172" s="32"/>
      <c r="AG172" s="32"/>
      <c r="AI172" s="32"/>
      <c r="AM172" s="32"/>
    </row>
    <row r="173" spans="1:39">
      <c r="A173" s="32"/>
      <c r="B173" s="32"/>
      <c r="C173" s="32"/>
      <c r="D173" s="32"/>
      <c r="E173" s="32"/>
      <c r="F173" s="32"/>
      <c r="G173" s="32"/>
      <c r="H173" s="315"/>
      <c r="I173" s="315"/>
      <c r="J173" s="315"/>
      <c r="K173" s="32"/>
      <c r="L173" s="32"/>
      <c r="M173" s="32"/>
      <c r="N173" s="32"/>
      <c r="O173" s="32"/>
      <c r="P173" s="32"/>
      <c r="Q173" s="32"/>
      <c r="R173" s="68"/>
      <c r="S173" s="68"/>
      <c r="T173" s="118"/>
      <c r="U173" s="118"/>
      <c r="V173" s="68"/>
      <c r="W173" s="118"/>
      <c r="X173" s="118"/>
      <c r="Y173" s="68"/>
      <c r="AB173" s="84"/>
      <c r="AC173" s="118"/>
      <c r="AD173" s="84"/>
      <c r="AE173" s="32"/>
      <c r="AF173" s="32"/>
      <c r="AG173" s="32"/>
      <c r="AI173" s="32"/>
      <c r="AM173" s="32"/>
    </row>
    <row r="174" spans="1:39">
      <c r="A174" s="32"/>
      <c r="B174" s="32"/>
      <c r="C174" s="32"/>
      <c r="D174" s="32"/>
      <c r="E174" s="32"/>
      <c r="F174" s="32"/>
      <c r="G174" s="32"/>
      <c r="H174" s="315"/>
      <c r="I174" s="315"/>
      <c r="J174" s="315"/>
      <c r="K174" s="32"/>
      <c r="L174" s="32"/>
      <c r="M174" s="32"/>
      <c r="N174" s="32"/>
      <c r="O174" s="32"/>
      <c r="P174" s="32"/>
      <c r="Q174" s="32"/>
      <c r="R174" s="68"/>
      <c r="S174" s="68"/>
      <c r="T174" s="118"/>
      <c r="U174" s="118"/>
      <c r="V174" s="68"/>
      <c r="W174" s="118"/>
      <c r="X174" s="118"/>
      <c r="Y174" s="68"/>
      <c r="AB174" s="84"/>
      <c r="AC174" s="118"/>
      <c r="AD174" s="84"/>
      <c r="AE174" s="32"/>
      <c r="AF174" s="32"/>
      <c r="AG174" s="32"/>
      <c r="AI174" s="32"/>
      <c r="AM174" s="32"/>
    </row>
    <row r="175" spans="1:39">
      <c r="A175" s="32"/>
      <c r="B175" s="32"/>
      <c r="C175" s="32"/>
      <c r="D175" s="32"/>
      <c r="E175" s="32"/>
      <c r="F175" s="32"/>
      <c r="G175" s="32"/>
      <c r="H175" s="315"/>
      <c r="I175" s="315"/>
      <c r="J175" s="315"/>
      <c r="K175" s="32"/>
      <c r="L175" s="32"/>
      <c r="M175" s="32"/>
      <c r="N175" s="32"/>
      <c r="O175" s="32"/>
      <c r="P175" s="32"/>
      <c r="Q175" s="32"/>
      <c r="R175" s="68"/>
      <c r="S175" s="68"/>
      <c r="T175" s="118"/>
      <c r="U175" s="118"/>
      <c r="V175" s="68"/>
      <c r="W175" s="118"/>
      <c r="X175" s="118"/>
      <c r="Y175" s="68"/>
      <c r="AB175" s="84"/>
      <c r="AC175" s="118"/>
      <c r="AD175" s="84"/>
      <c r="AE175" s="32"/>
      <c r="AF175" s="32"/>
      <c r="AG175" s="32"/>
      <c r="AI175" s="32"/>
      <c r="AM175" s="32"/>
    </row>
    <row r="176" spans="1:39">
      <c r="A176" s="32"/>
      <c r="B176" s="32"/>
      <c r="C176" s="32"/>
      <c r="D176" s="32"/>
      <c r="E176" s="32"/>
      <c r="F176" s="32"/>
      <c r="G176" s="32"/>
      <c r="H176" s="315"/>
      <c r="I176" s="315"/>
      <c r="J176" s="315"/>
      <c r="K176" s="32"/>
      <c r="L176" s="32"/>
      <c r="M176" s="32"/>
      <c r="N176" s="32"/>
      <c r="O176" s="32"/>
      <c r="P176" s="32"/>
      <c r="Q176" s="32"/>
      <c r="R176" s="68"/>
      <c r="S176" s="68"/>
      <c r="T176" s="118"/>
      <c r="U176" s="118"/>
      <c r="V176" s="68"/>
      <c r="W176" s="118"/>
      <c r="X176" s="118"/>
      <c r="Y176" s="68"/>
      <c r="AB176" s="84"/>
      <c r="AC176" s="118"/>
      <c r="AD176" s="84"/>
      <c r="AE176" s="32"/>
      <c r="AF176" s="32"/>
      <c r="AG176" s="32"/>
      <c r="AI176" s="32"/>
      <c r="AM176" s="32"/>
    </row>
    <row r="177" spans="1:39">
      <c r="A177" s="32"/>
      <c r="B177" s="32"/>
      <c r="C177" s="32"/>
      <c r="D177" s="32"/>
      <c r="E177" s="32"/>
      <c r="F177" s="32"/>
      <c r="G177" s="32"/>
      <c r="H177" s="315"/>
      <c r="I177" s="315"/>
      <c r="J177" s="315"/>
      <c r="K177" s="32"/>
      <c r="L177" s="32"/>
      <c r="M177" s="32"/>
      <c r="N177" s="32"/>
      <c r="O177" s="32"/>
      <c r="P177" s="32"/>
      <c r="Q177" s="32"/>
      <c r="R177" s="68"/>
      <c r="S177" s="68"/>
      <c r="T177" s="118"/>
      <c r="U177" s="118"/>
      <c r="V177" s="68"/>
      <c r="W177" s="118"/>
      <c r="X177" s="118"/>
      <c r="Y177" s="68"/>
      <c r="AB177" s="84"/>
      <c r="AC177" s="118"/>
      <c r="AD177" s="84"/>
      <c r="AE177" s="32"/>
      <c r="AF177" s="32"/>
      <c r="AG177" s="32"/>
      <c r="AI177" s="32"/>
      <c r="AM177" s="32"/>
    </row>
    <row r="178" spans="1:39">
      <c r="A178" s="32"/>
      <c r="B178" s="32"/>
      <c r="C178" s="32"/>
      <c r="D178" s="32"/>
      <c r="E178" s="32"/>
      <c r="F178" s="32"/>
      <c r="G178" s="32"/>
      <c r="H178" s="315"/>
      <c r="I178" s="315"/>
      <c r="J178" s="315"/>
      <c r="K178" s="32"/>
      <c r="L178" s="32"/>
      <c r="M178" s="32"/>
      <c r="N178" s="32"/>
      <c r="O178" s="32"/>
      <c r="P178" s="32"/>
      <c r="Q178" s="32"/>
      <c r="R178" s="68"/>
      <c r="S178" s="68"/>
      <c r="T178" s="118"/>
      <c r="U178" s="118"/>
      <c r="V178" s="68"/>
      <c r="W178" s="118"/>
      <c r="X178" s="118"/>
      <c r="Y178" s="68"/>
      <c r="AB178" s="84"/>
      <c r="AC178" s="118"/>
      <c r="AD178" s="84"/>
      <c r="AE178" s="32"/>
      <c r="AF178" s="32"/>
      <c r="AG178" s="32"/>
      <c r="AI178" s="32"/>
      <c r="AM178" s="32"/>
    </row>
    <row r="179" spans="1:39">
      <c r="A179" s="32"/>
      <c r="B179" s="32"/>
      <c r="C179" s="32"/>
      <c r="D179" s="32"/>
      <c r="E179" s="32"/>
      <c r="F179" s="32"/>
      <c r="G179" s="32"/>
      <c r="H179" s="315"/>
      <c r="I179" s="315"/>
      <c r="J179" s="315"/>
      <c r="K179" s="32"/>
      <c r="L179" s="32"/>
      <c r="M179" s="32"/>
      <c r="N179" s="32"/>
      <c r="O179" s="32"/>
      <c r="P179" s="32"/>
      <c r="Q179" s="32"/>
      <c r="R179" s="68"/>
      <c r="S179" s="68"/>
      <c r="T179" s="118"/>
      <c r="U179" s="118"/>
      <c r="V179" s="68"/>
      <c r="W179" s="118"/>
      <c r="X179" s="118"/>
      <c r="Y179" s="68"/>
      <c r="AB179" s="84"/>
      <c r="AC179" s="118"/>
      <c r="AD179" s="84"/>
      <c r="AE179" s="32"/>
      <c r="AF179" s="32"/>
      <c r="AG179" s="32"/>
      <c r="AI179" s="32"/>
      <c r="AM179" s="32"/>
    </row>
    <row r="180" spans="1:39">
      <c r="A180" s="32"/>
      <c r="B180" s="32"/>
      <c r="C180" s="32"/>
      <c r="D180" s="32"/>
      <c r="E180" s="32"/>
      <c r="F180" s="32"/>
      <c r="G180" s="32"/>
      <c r="H180" s="315"/>
      <c r="I180" s="315"/>
      <c r="J180" s="315"/>
      <c r="K180" s="32"/>
      <c r="L180" s="32"/>
      <c r="M180" s="32"/>
      <c r="N180" s="32"/>
      <c r="O180" s="32"/>
      <c r="P180" s="32"/>
      <c r="Q180" s="32"/>
      <c r="R180" s="68"/>
      <c r="S180" s="68"/>
      <c r="T180" s="118"/>
      <c r="U180" s="118"/>
      <c r="V180" s="68"/>
      <c r="W180" s="118"/>
      <c r="X180" s="118"/>
      <c r="Y180" s="68"/>
      <c r="AB180" s="84"/>
      <c r="AC180" s="118"/>
      <c r="AD180" s="84"/>
      <c r="AE180" s="32"/>
      <c r="AF180" s="32"/>
      <c r="AG180" s="32"/>
      <c r="AI180" s="32"/>
      <c r="AM180" s="32"/>
    </row>
    <row r="181" spans="1:39">
      <c r="A181" s="32"/>
      <c r="B181" s="32"/>
      <c r="C181" s="32"/>
      <c r="D181" s="32"/>
      <c r="E181" s="32"/>
      <c r="F181" s="32"/>
      <c r="G181" s="32"/>
      <c r="H181" s="315"/>
      <c r="I181" s="315"/>
      <c r="J181" s="315"/>
      <c r="K181" s="32"/>
      <c r="L181" s="32"/>
      <c r="M181" s="32"/>
      <c r="N181" s="32"/>
      <c r="O181" s="32"/>
      <c r="P181" s="32"/>
      <c r="Q181" s="32"/>
      <c r="R181" s="68"/>
      <c r="S181" s="68"/>
      <c r="T181" s="118"/>
      <c r="U181" s="118"/>
      <c r="V181" s="68"/>
      <c r="W181" s="118"/>
      <c r="X181" s="118"/>
      <c r="Y181" s="68"/>
      <c r="AB181" s="84"/>
      <c r="AC181" s="118"/>
      <c r="AD181" s="84"/>
      <c r="AE181" s="32"/>
      <c r="AF181" s="32"/>
      <c r="AG181" s="32"/>
      <c r="AI181" s="32"/>
      <c r="AM181" s="32"/>
    </row>
    <row r="182" spans="1:39">
      <c r="A182" s="32"/>
      <c r="B182" s="32"/>
      <c r="C182" s="32"/>
      <c r="D182" s="32"/>
      <c r="E182" s="32"/>
      <c r="F182" s="32"/>
      <c r="G182" s="32"/>
      <c r="H182" s="315"/>
      <c r="I182" s="315"/>
      <c r="J182" s="315"/>
      <c r="K182" s="32"/>
      <c r="L182" s="32"/>
      <c r="M182" s="32"/>
      <c r="N182" s="32"/>
      <c r="O182" s="32"/>
      <c r="P182" s="32"/>
      <c r="Q182" s="32"/>
      <c r="R182" s="68"/>
      <c r="S182" s="68"/>
      <c r="T182" s="118"/>
      <c r="U182" s="118"/>
      <c r="V182" s="68"/>
      <c r="W182" s="118"/>
      <c r="X182" s="118"/>
      <c r="Y182" s="68"/>
      <c r="AB182" s="84"/>
      <c r="AC182" s="118"/>
      <c r="AD182" s="84"/>
      <c r="AE182" s="32"/>
      <c r="AF182" s="32"/>
      <c r="AG182" s="32"/>
      <c r="AI182" s="32"/>
      <c r="AM182" s="32"/>
    </row>
    <row r="183" spans="1:39">
      <c r="A183" s="32"/>
      <c r="B183" s="32"/>
      <c r="C183" s="32"/>
      <c r="D183" s="32"/>
      <c r="E183" s="32"/>
      <c r="F183" s="32"/>
      <c r="G183" s="32"/>
      <c r="H183" s="315"/>
      <c r="I183" s="315"/>
      <c r="J183" s="315"/>
      <c r="K183" s="32"/>
      <c r="L183" s="32"/>
      <c r="M183" s="32"/>
      <c r="N183" s="32"/>
      <c r="O183" s="32"/>
      <c r="P183" s="32"/>
      <c r="Q183" s="32"/>
      <c r="R183" s="68"/>
      <c r="S183" s="68"/>
      <c r="T183" s="118"/>
      <c r="U183" s="118"/>
      <c r="V183" s="68"/>
      <c r="W183" s="118"/>
      <c r="X183" s="118"/>
      <c r="Y183" s="68"/>
      <c r="AB183" s="84"/>
      <c r="AC183" s="118"/>
      <c r="AD183" s="84"/>
      <c r="AE183" s="32"/>
      <c r="AF183" s="32"/>
      <c r="AG183" s="32"/>
      <c r="AI183" s="32"/>
      <c r="AM183" s="32"/>
    </row>
    <row r="184" spans="1:39">
      <c r="L184" s="32"/>
      <c r="M184" s="32"/>
      <c r="N184" s="32"/>
      <c r="O184" s="32"/>
      <c r="P184" s="32"/>
      <c r="Q184" s="32"/>
      <c r="R184" s="68"/>
      <c r="S184" s="68"/>
      <c r="T184" s="118"/>
      <c r="U184" s="118"/>
      <c r="V184" s="68"/>
      <c r="W184" s="118"/>
      <c r="X184" s="118"/>
      <c r="Y184" s="68"/>
      <c r="AB184" s="84"/>
      <c r="AC184" s="118"/>
      <c r="AD184" s="84"/>
      <c r="AE184" s="32"/>
      <c r="AF184" s="32"/>
      <c r="AG184" s="32"/>
      <c r="AI184" s="32"/>
      <c r="AM184" s="32"/>
    </row>
    <row r="185" spans="1:39">
      <c r="L185" s="32"/>
      <c r="M185" s="32"/>
      <c r="N185" s="32"/>
      <c r="O185" s="32"/>
      <c r="P185" s="32"/>
      <c r="Q185" s="32"/>
      <c r="R185" s="68"/>
      <c r="S185" s="68"/>
      <c r="T185" s="118"/>
      <c r="U185" s="118"/>
      <c r="V185" s="68"/>
      <c r="W185" s="118"/>
      <c r="X185" s="118"/>
      <c r="Y185" s="68"/>
      <c r="AB185" s="84"/>
      <c r="AC185" s="118"/>
      <c r="AD185" s="84"/>
      <c r="AE185" s="32"/>
      <c r="AF185" s="32"/>
      <c r="AG185" s="32"/>
      <c r="AI185" s="32"/>
      <c r="AM185" s="32"/>
    </row>
    <row r="186" spans="1:39">
      <c r="L186" s="32"/>
      <c r="M186" s="32"/>
      <c r="N186" s="32"/>
      <c r="O186" s="32"/>
      <c r="P186" s="32"/>
      <c r="Q186" s="32"/>
      <c r="R186" s="68"/>
      <c r="S186" s="68"/>
      <c r="T186" s="118"/>
      <c r="U186" s="118"/>
      <c r="V186" s="68"/>
      <c r="W186" s="118"/>
      <c r="X186" s="118"/>
      <c r="Y186" s="68"/>
      <c r="AB186" s="84"/>
      <c r="AC186" s="118"/>
      <c r="AD186" s="84"/>
      <c r="AE186" s="32"/>
      <c r="AF186" s="32"/>
      <c r="AG186" s="32"/>
      <c r="AI186" s="32"/>
      <c r="AM186" s="32"/>
    </row>
    <row r="187" spans="1:39">
      <c r="L187" s="32"/>
      <c r="M187" s="32"/>
      <c r="N187" s="32"/>
      <c r="O187" s="32"/>
      <c r="P187" s="32"/>
      <c r="Q187" s="32"/>
      <c r="R187" s="68"/>
      <c r="S187" s="68"/>
      <c r="T187" s="118"/>
      <c r="U187" s="118"/>
      <c r="V187" s="68"/>
      <c r="W187" s="118"/>
      <c r="X187" s="118"/>
      <c r="Y187" s="68"/>
      <c r="AB187" s="84"/>
      <c r="AC187" s="118"/>
      <c r="AD187" s="84"/>
      <c r="AE187" s="32"/>
      <c r="AF187" s="32"/>
      <c r="AG187" s="32"/>
      <c r="AI187" s="32"/>
      <c r="AM187" s="32"/>
    </row>
    <row r="188" spans="1:39">
      <c r="L188" s="32"/>
      <c r="M188" s="32"/>
      <c r="N188" s="32"/>
      <c r="O188" s="32"/>
      <c r="P188" s="32"/>
      <c r="Q188" s="32"/>
      <c r="R188" s="68"/>
      <c r="S188" s="68"/>
      <c r="T188" s="118"/>
      <c r="U188" s="118"/>
      <c r="V188" s="68"/>
      <c r="W188" s="118"/>
      <c r="X188" s="118"/>
      <c r="Y188" s="68"/>
      <c r="AB188" s="84"/>
      <c r="AC188" s="118"/>
      <c r="AD188" s="84"/>
      <c r="AE188" s="32"/>
      <c r="AF188" s="32"/>
      <c r="AG188" s="32"/>
      <c r="AI188" s="32"/>
      <c r="AM188" s="32"/>
    </row>
    <row r="189" spans="1:39">
      <c r="L189" s="32"/>
      <c r="M189" s="32"/>
      <c r="N189" s="32"/>
      <c r="O189" s="32"/>
      <c r="P189" s="32"/>
      <c r="Q189" s="32"/>
      <c r="R189" s="68"/>
      <c r="S189" s="68"/>
      <c r="T189" s="118"/>
      <c r="U189" s="118"/>
      <c r="V189" s="68"/>
      <c r="W189" s="118"/>
      <c r="X189" s="118"/>
      <c r="Y189" s="68"/>
      <c r="AB189" s="84"/>
      <c r="AC189" s="118"/>
      <c r="AD189" s="84"/>
      <c r="AE189" s="32"/>
      <c r="AF189" s="32"/>
      <c r="AG189" s="32"/>
      <c r="AI189" s="32"/>
      <c r="AM189" s="32"/>
    </row>
    <row r="190" spans="1:39">
      <c r="L190" s="32"/>
      <c r="M190" s="32"/>
      <c r="N190" s="32"/>
      <c r="O190" s="32"/>
      <c r="P190" s="32"/>
      <c r="Q190" s="32"/>
      <c r="R190" s="68"/>
      <c r="S190" s="68"/>
      <c r="T190" s="118"/>
      <c r="U190" s="118"/>
      <c r="V190" s="68"/>
      <c r="W190" s="118"/>
      <c r="X190" s="118"/>
      <c r="Y190" s="68"/>
      <c r="AB190" s="84"/>
      <c r="AC190" s="118"/>
      <c r="AD190" s="84"/>
      <c r="AE190" s="32"/>
      <c r="AF190" s="32"/>
      <c r="AG190" s="32"/>
      <c r="AI190" s="32"/>
      <c r="AM190" s="32"/>
    </row>
    <row r="191" spans="1:39">
      <c r="L191" s="32"/>
      <c r="M191" s="32"/>
      <c r="N191" s="32"/>
      <c r="O191" s="32"/>
      <c r="P191" s="32"/>
      <c r="Q191" s="32"/>
      <c r="R191" s="68"/>
      <c r="S191" s="68"/>
      <c r="T191" s="118"/>
      <c r="U191" s="118"/>
      <c r="V191" s="68"/>
      <c r="W191" s="118"/>
      <c r="X191" s="118"/>
      <c r="Y191" s="68"/>
      <c r="AB191" s="84"/>
      <c r="AC191" s="118"/>
      <c r="AD191" s="84"/>
      <c r="AE191" s="32"/>
      <c r="AF191" s="32"/>
      <c r="AG191" s="32"/>
      <c r="AI191" s="32"/>
      <c r="AM191" s="32"/>
    </row>
    <row r="192" spans="1:39">
      <c r="L192" s="32"/>
      <c r="M192" s="32"/>
      <c r="N192" s="32"/>
      <c r="O192" s="32"/>
      <c r="P192" s="32"/>
      <c r="Q192" s="32"/>
      <c r="R192" s="68"/>
      <c r="S192" s="68"/>
      <c r="T192" s="118"/>
      <c r="U192" s="118"/>
      <c r="V192" s="68"/>
      <c r="W192" s="118"/>
      <c r="X192" s="118"/>
      <c r="Y192" s="68"/>
      <c r="AB192" s="84"/>
      <c r="AC192" s="118"/>
      <c r="AD192" s="84"/>
      <c r="AE192" s="32"/>
      <c r="AF192" s="32"/>
      <c r="AG192" s="32"/>
      <c r="AI192" s="32"/>
      <c r="AM192" s="32"/>
    </row>
    <row r="193" spans="12:35">
      <c r="L193" s="32"/>
      <c r="M193" s="32"/>
      <c r="N193" s="32"/>
      <c r="O193" s="32"/>
      <c r="P193" s="32"/>
      <c r="Q193" s="32"/>
      <c r="R193" s="68"/>
      <c r="S193" s="68"/>
      <c r="T193" s="118"/>
      <c r="U193" s="118"/>
      <c r="V193" s="68"/>
      <c r="W193" s="118"/>
      <c r="X193" s="118"/>
      <c r="AB193" s="84"/>
      <c r="AC193" s="118"/>
      <c r="AD193" s="84"/>
      <c r="AF193" s="32"/>
      <c r="AI193" s="32"/>
    </row>
    <row r="194" spans="12:35">
      <c r="L194" s="32"/>
      <c r="M194" s="32"/>
      <c r="N194" s="32"/>
      <c r="O194" s="32"/>
      <c r="P194" s="32"/>
      <c r="Q194" s="32"/>
      <c r="R194" s="68"/>
      <c r="S194" s="68"/>
      <c r="T194" s="118"/>
      <c r="U194" s="118"/>
      <c r="V194" s="68"/>
      <c r="W194" s="118"/>
      <c r="X194" s="118"/>
      <c r="AB194" s="84"/>
      <c r="AC194" s="118"/>
      <c r="AD194" s="84"/>
      <c r="AF194" s="32"/>
      <c r="AI194" s="32"/>
    </row>
    <row r="195" spans="12:35">
      <c r="L195" s="32"/>
      <c r="M195" s="32"/>
      <c r="N195" s="32"/>
      <c r="O195" s="32"/>
      <c r="P195" s="32"/>
      <c r="Q195" s="32"/>
      <c r="R195" s="68"/>
      <c r="S195" s="68"/>
      <c r="T195" s="118"/>
      <c r="U195" s="118"/>
      <c r="V195" s="68"/>
      <c r="W195" s="118"/>
      <c r="X195" s="118"/>
      <c r="AB195" s="84"/>
      <c r="AC195" s="118"/>
      <c r="AD195" s="84"/>
      <c r="AF195" s="32"/>
      <c r="AI195" s="32"/>
    </row>
    <row r="196" spans="12:35">
      <c r="L196" s="32"/>
      <c r="M196" s="32"/>
      <c r="N196" s="32"/>
      <c r="O196" s="32"/>
      <c r="P196" s="32"/>
      <c r="Q196" s="32"/>
      <c r="R196" s="68"/>
      <c r="S196" s="68"/>
      <c r="T196" s="118"/>
      <c r="U196" s="118"/>
      <c r="V196" s="68"/>
      <c r="W196" s="118"/>
      <c r="X196" s="118"/>
      <c r="AB196" s="84"/>
      <c r="AC196" s="118"/>
      <c r="AD196" s="84"/>
      <c r="AF196" s="32"/>
      <c r="AI196" s="32"/>
    </row>
    <row r="197" spans="12:35">
      <c r="L197" s="32"/>
      <c r="M197" s="32"/>
      <c r="N197" s="32"/>
      <c r="O197" s="32"/>
      <c r="P197" s="32"/>
      <c r="Q197" s="32"/>
      <c r="R197" s="68"/>
      <c r="S197" s="68"/>
      <c r="T197" s="118"/>
      <c r="U197" s="118"/>
      <c r="V197" s="68"/>
      <c r="W197" s="118"/>
      <c r="X197" s="118"/>
      <c r="AB197" s="84"/>
      <c r="AC197" s="118"/>
      <c r="AD197" s="84"/>
      <c r="AF197" s="32"/>
      <c r="AI197" s="32"/>
    </row>
    <row r="198" spans="12:35">
      <c r="L198" s="32"/>
      <c r="M198" s="32"/>
      <c r="N198" s="32"/>
      <c r="O198" s="32"/>
      <c r="P198" s="32"/>
      <c r="Q198" s="32"/>
      <c r="R198" s="68"/>
      <c r="S198" s="68"/>
      <c r="T198" s="118"/>
      <c r="U198" s="118"/>
      <c r="V198" s="68"/>
      <c r="W198" s="118"/>
      <c r="X198" s="118"/>
      <c r="AB198" s="84"/>
      <c r="AC198" s="118"/>
      <c r="AD198" s="84"/>
      <c r="AF198" s="32"/>
      <c r="AI198" s="32"/>
    </row>
    <row r="199" spans="12:35">
      <c r="L199" s="32"/>
      <c r="M199" s="32"/>
      <c r="N199" s="32"/>
      <c r="O199" s="32"/>
      <c r="P199" s="32"/>
      <c r="Q199" s="32"/>
      <c r="R199" s="68"/>
      <c r="S199" s="68"/>
      <c r="T199" s="118"/>
      <c r="U199" s="118"/>
      <c r="V199" s="68"/>
      <c r="W199" s="118"/>
      <c r="X199" s="118"/>
      <c r="AB199" s="84"/>
      <c r="AC199" s="118"/>
      <c r="AD199" s="84"/>
      <c r="AF199" s="32"/>
      <c r="AI199" s="32"/>
    </row>
    <row r="200" spans="12:35">
      <c r="L200" s="32"/>
      <c r="M200" s="32"/>
      <c r="N200" s="32"/>
      <c r="O200" s="32"/>
      <c r="P200" s="32"/>
      <c r="Q200" s="32"/>
      <c r="R200" s="68"/>
      <c r="S200" s="68"/>
      <c r="T200" s="118"/>
      <c r="U200" s="118"/>
      <c r="V200" s="68"/>
      <c r="W200" s="118"/>
      <c r="X200" s="118"/>
      <c r="AB200" s="84"/>
      <c r="AC200" s="118"/>
      <c r="AD200" s="84"/>
      <c r="AF200" s="32"/>
      <c r="AI200" s="32"/>
    </row>
    <row r="201" spans="12:35">
      <c r="L201" s="32"/>
      <c r="M201" s="32"/>
      <c r="N201" s="32"/>
      <c r="O201" s="32"/>
      <c r="P201" s="32"/>
      <c r="Q201" s="32"/>
      <c r="R201" s="68"/>
      <c r="S201" s="68"/>
      <c r="T201" s="118"/>
      <c r="U201" s="118"/>
      <c r="V201" s="68"/>
      <c r="W201" s="118"/>
      <c r="X201" s="118"/>
      <c r="AB201" s="84"/>
      <c r="AC201" s="118"/>
      <c r="AD201" s="84"/>
      <c r="AF201" s="32"/>
      <c r="AI201" s="32"/>
    </row>
    <row r="202" spans="12:35">
      <c r="L202" s="32"/>
      <c r="M202" s="32"/>
      <c r="N202" s="32"/>
      <c r="O202" s="32"/>
      <c r="P202" s="32"/>
      <c r="Q202" s="32"/>
      <c r="R202" s="68"/>
      <c r="S202" s="68"/>
      <c r="T202" s="118"/>
      <c r="U202" s="118"/>
      <c r="V202" s="68"/>
      <c r="W202" s="118"/>
      <c r="X202" s="118"/>
      <c r="AB202" s="84"/>
      <c r="AC202" s="118"/>
      <c r="AD202" s="84"/>
      <c r="AF202" s="32"/>
      <c r="AI202" s="32"/>
    </row>
    <row r="203" spans="12:35">
      <c r="L203" s="32"/>
      <c r="M203" s="32"/>
      <c r="N203" s="32"/>
      <c r="O203" s="32"/>
      <c r="P203" s="32"/>
      <c r="Q203" s="32"/>
      <c r="R203" s="68"/>
      <c r="S203" s="68"/>
      <c r="T203" s="118"/>
      <c r="U203" s="118"/>
      <c r="V203" s="68"/>
      <c r="W203" s="118"/>
      <c r="X203" s="118"/>
      <c r="AB203" s="84"/>
      <c r="AC203" s="118"/>
      <c r="AD203" s="84"/>
      <c r="AF203" s="32"/>
      <c r="AI203" s="32"/>
    </row>
    <row r="204" spans="12:35">
      <c r="L204" s="32"/>
      <c r="M204" s="32"/>
      <c r="N204" s="32"/>
      <c r="O204" s="32"/>
      <c r="P204" s="32"/>
      <c r="Q204" s="32"/>
      <c r="R204" s="68"/>
      <c r="S204" s="68"/>
      <c r="T204" s="118"/>
      <c r="U204" s="118"/>
      <c r="V204" s="68"/>
      <c r="W204" s="118"/>
      <c r="X204" s="118"/>
      <c r="AB204" s="84"/>
      <c r="AC204" s="118"/>
      <c r="AD204" s="84"/>
      <c r="AF204" s="32"/>
      <c r="AI204" s="32"/>
    </row>
    <row r="205" spans="12:35">
      <c r="L205" s="32"/>
      <c r="M205" s="32"/>
      <c r="N205" s="32"/>
      <c r="O205" s="32"/>
      <c r="P205" s="32"/>
      <c r="Q205" s="32"/>
      <c r="R205" s="68"/>
      <c r="S205" s="68"/>
      <c r="T205" s="118"/>
      <c r="U205" s="118"/>
      <c r="V205" s="68"/>
      <c r="W205" s="118"/>
      <c r="X205" s="118"/>
      <c r="AB205" s="84"/>
      <c r="AC205" s="118"/>
      <c r="AD205" s="84"/>
      <c r="AF205" s="32"/>
      <c r="AI205" s="32"/>
    </row>
    <row r="206" spans="12:35">
      <c r="L206" s="32"/>
      <c r="M206" s="32"/>
      <c r="N206" s="32"/>
      <c r="O206" s="32"/>
      <c r="P206" s="32"/>
      <c r="Q206" s="32"/>
      <c r="R206" s="68"/>
      <c r="S206" s="68"/>
      <c r="T206" s="118"/>
      <c r="U206" s="118"/>
      <c r="V206" s="68"/>
      <c r="W206" s="118"/>
      <c r="X206" s="118"/>
      <c r="AB206" s="84"/>
      <c r="AC206" s="118"/>
      <c r="AD206" s="84"/>
      <c r="AF206" s="32"/>
      <c r="AI206" s="32"/>
    </row>
    <row r="207" spans="12:35">
      <c r="L207" s="32"/>
      <c r="M207" s="32"/>
      <c r="N207" s="32"/>
      <c r="O207" s="32"/>
      <c r="P207" s="32"/>
      <c r="Q207" s="32"/>
      <c r="R207" s="68"/>
      <c r="S207" s="68"/>
      <c r="T207" s="118"/>
      <c r="U207" s="118"/>
      <c r="V207" s="68"/>
      <c r="W207" s="118"/>
      <c r="X207" s="118"/>
      <c r="AB207" s="84"/>
      <c r="AC207" s="118"/>
      <c r="AD207" s="84"/>
      <c r="AF207" s="32"/>
      <c r="AI207" s="32"/>
    </row>
    <row r="208" spans="12:35">
      <c r="L208" s="32"/>
      <c r="M208" s="32"/>
      <c r="N208" s="32"/>
      <c r="O208" s="32"/>
      <c r="P208" s="32"/>
      <c r="Q208" s="32"/>
      <c r="R208" s="68"/>
      <c r="S208" s="68"/>
      <c r="T208" s="118"/>
      <c r="U208" s="118"/>
      <c r="V208" s="68"/>
      <c r="W208" s="118"/>
      <c r="X208" s="118"/>
      <c r="AB208" s="84"/>
      <c r="AC208" s="118"/>
      <c r="AD208" s="84"/>
      <c r="AF208" s="32"/>
      <c r="AI208" s="32"/>
    </row>
    <row r="209" spans="13:35">
      <c r="M209" s="32"/>
      <c r="N209" s="32"/>
      <c r="O209" s="32"/>
      <c r="P209" s="32"/>
      <c r="Q209" s="32"/>
      <c r="R209" s="68"/>
      <c r="S209" s="68"/>
      <c r="X209" s="118"/>
      <c r="AB209" s="84"/>
      <c r="AC209" s="118"/>
      <c r="AD209" s="84"/>
      <c r="AF209" s="32"/>
      <c r="AI209" s="32"/>
    </row>
    <row r="210" spans="13:35">
      <c r="M210" s="32"/>
      <c r="N210" s="32"/>
      <c r="O210" s="32"/>
      <c r="P210" s="32"/>
      <c r="Q210" s="32"/>
      <c r="R210" s="68"/>
      <c r="S210" s="68"/>
      <c r="X210" s="118"/>
      <c r="AB210" s="84"/>
      <c r="AC210" s="118"/>
      <c r="AD210" s="84"/>
      <c r="AF210" s="32"/>
      <c r="AI210" s="32"/>
    </row>
    <row r="211" spans="13:35">
      <c r="M211" s="32"/>
      <c r="N211" s="32"/>
      <c r="O211" s="32"/>
      <c r="P211" s="32"/>
      <c r="Q211" s="32"/>
      <c r="R211" s="68"/>
      <c r="S211" s="68"/>
      <c r="X211" s="118"/>
      <c r="AB211" s="84"/>
      <c r="AC211" s="118"/>
      <c r="AD211" s="84"/>
      <c r="AF211" s="32"/>
      <c r="AI211" s="32"/>
    </row>
    <row r="212" spans="13:35">
      <c r="M212" s="32"/>
      <c r="N212" s="32"/>
      <c r="O212" s="32"/>
      <c r="P212" s="32"/>
      <c r="Q212" s="32"/>
      <c r="R212" s="68"/>
      <c r="S212" s="68"/>
      <c r="X212" s="118"/>
      <c r="AB212" s="84"/>
      <c r="AC212" s="118"/>
      <c r="AD212" s="84"/>
      <c r="AF212" s="32"/>
      <c r="AI212" s="32"/>
    </row>
    <row r="213" spans="13:35">
      <c r="M213" s="32"/>
      <c r="N213" s="32"/>
      <c r="O213" s="32"/>
      <c r="P213" s="32"/>
      <c r="Q213" s="32"/>
      <c r="R213" s="68"/>
      <c r="S213" s="68"/>
      <c r="X213" s="118"/>
      <c r="AB213" s="84"/>
      <c r="AC213" s="118"/>
      <c r="AD213" s="84"/>
      <c r="AF213" s="32"/>
      <c r="AI213" s="32"/>
    </row>
    <row r="214" spans="13:35">
      <c r="M214" s="32"/>
      <c r="N214" s="32"/>
      <c r="O214" s="32"/>
      <c r="P214" s="32"/>
      <c r="Q214" s="32"/>
      <c r="R214" s="68"/>
      <c r="S214" s="68"/>
      <c r="X214" s="118"/>
      <c r="AB214" s="84"/>
      <c r="AC214" s="118"/>
      <c r="AD214" s="84"/>
      <c r="AF214" s="32"/>
      <c r="AI214" s="32"/>
    </row>
    <row r="215" spans="13:35">
      <c r="M215" s="32"/>
      <c r="N215" s="32"/>
      <c r="O215" s="32"/>
      <c r="P215" s="32"/>
      <c r="Q215" s="32"/>
      <c r="R215" s="68"/>
      <c r="S215" s="68"/>
      <c r="X215" s="118"/>
      <c r="AB215" s="84"/>
      <c r="AC215" s="118"/>
      <c r="AD215" s="84"/>
      <c r="AF215" s="32"/>
      <c r="AI215" s="32"/>
    </row>
  </sheetData>
  <mergeCells count="1">
    <mergeCell ref="Q4:S4"/>
  </mergeCells>
  <conditionalFormatting sqref="G10:G15">
    <cfRule type="cellIs" dxfId="201" priority="13" operator="lessThan">
      <formula>0</formula>
    </cfRule>
    <cfRule type="cellIs" dxfId="200" priority="14" operator="greaterThan">
      <formula>0</formula>
    </cfRule>
  </conditionalFormatting>
  <conditionalFormatting sqref="I10:I15">
    <cfRule type="cellIs" dxfId="199" priority="11" operator="lessThan">
      <formula>0</formula>
    </cfRule>
    <cfRule type="cellIs" dxfId="198" priority="12" operator="greaterThan">
      <formula>0</formula>
    </cfRule>
  </conditionalFormatting>
  <conditionalFormatting sqref="P10:P15">
    <cfRule type="cellIs" dxfId="197" priority="9" operator="lessThan">
      <formula>0</formula>
    </cfRule>
    <cfRule type="cellIs" dxfId="196" priority="10" operator="greaterThan">
      <formula>0</formula>
    </cfRule>
  </conditionalFormatting>
  <conditionalFormatting sqref="R10:R15">
    <cfRule type="cellIs" dxfId="195" priority="7" operator="lessThan">
      <formula>0</formula>
    </cfRule>
    <cfRule type="cellIs" dxfId="194" priority="8" operator="greaterThan">
      <formula>0</formula>
    </cfRule>
  </conditionalFormatting>
  <conditionalFormatting sqref="L10:L15">
    <cfRule type="cellIs" dxfId="193" priority="5" operator="lessThan">
      <formula>0</formula>
    </cfRule>
    <cfRule type="cellIs" dxfId="192" priority="6" operator="greaterThan">
      <formula>0</formula>
    </cfRule>
  </conditionalFormatting>
  <conditionalFormatting sqref="N10:N15">
    <cfRule type="cellIs" dxfId="191" priority="3" operator="lessThan">
      <formula>0</formula>
    </cfRule>
    <cfRule type="cellIs" dxfId="190" priority="4" operator="greaterThan">
      <formula>0</formula>
    </cfRule>
  </conditionalFormatting>
  <conditionalFormatting sqref="T10:T15">
    <cfRule type="cellIs" dxfId="189" priority="1" operator="lessThan">
      <formula>0</formula>
    </cfRule>
    <cfRule type="cellIs" dxfId="18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4A029-6E26-4100-8EFF-377C9DBD0056}">
  <dimension ref="A1:AT429"/>
  <sheetViews>
    <sheetView zoomScale="86" zoomScaleNormal="86" workbookViewId="0"/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6.90625" customWidth="1"/>
    <col min="9" max="9" width="7.1796875" customWidth="1"/>
    <col min="10" max="10" width="7.36328125" customWidth="1"/>
    <col min="11" max="11" width="6.36328125" customWidth="1"/>
    <col min="12" max="12" width="5.54296875" customWidth="1"/>
    <col min="13" max="13" width="5.36328125" customWidth="1"/>
    <col min="14" max="14" width="5" customWidth="1"/>
    <col min="15" max="15" width="7" customWidth="1"/>
    <col min="16" max="16" width="5.36328125" customWidth="1"/>
    <col min="17" max="17" width="7.1796875" customWidth="1"/>
    <col min="18" max="18" width="5" style="10" customWidth="1"/>
    <col min="19" max="19" width="5.6328125" style="10" customWidth="1"/>
    <col min="20" max="20" width="4.6328125" style="100" customWidth="1"/>
    <col min="21" max="21" width="6.36328125" style="100" customWidth="1"/>
    <col min="22" max="22" width="6.90625" style="10" customWidth="1"/>
    <col min="23" max="23" width="7.453125" style="10" customWidth="1"/>
    <col min="24" max="24" width="5.453125" style="100" customWidth="1"/>
    <col min="25" max="25" width="7.453125" style="1" customWidth="1"/>
    <col min="26" max="26" width="6.90625" style="100" customWidth="1"/>
    <col min="27" max="27" width="5.36328125" style="1" customWidth="1"/>
    <col min="28" max="28" width="9" customWidth="1"/>
    <col min="29" max="29" width="5.36328125" customWidth="1"/>
    <col min="30" max="30" width="7.81640625" customWidth="1"/>
    <col min="31" max="31" width="7.6328125" customWidth="1"/>
    <col min="32" max="32" width="5.36328125" customWidth="1"/>
    <col min="33" max="33" width="7.08984375" customWidth="1"/>
    <col min="34" max="34" width="6.54296875" customWidth="1"/>
    <col min="36" max="36" width="7.81640625" customWidth="1"/>
    <col min="37" max="37" width="10.90625" style="10"/>
    <col min="38" max="38" width="20.90625" customWidth="1"/>
    <col min="39" max="39" width="14" customWidth="1"/>
    <col min="40" max="40" width="12.54296875" customWidth="1"/>
    <col min="41" max="41" width="10.90625" customWidth="1"/>
  </cols>
  <sheetData>
    <row r="1" spans="1:41">
      <c r="AA1" s="100"/>
      <c r="AB1" s="100"/>
      <c r="AC1" s="100"/>
      <c r="AD1" s="100"/>
      <c r="AE1" s="100"/>
      <c r="AF1" s="100"/>
      <c r="AK1"/>
    </row>
    <row r="2" spans="1:41" s="165" customFormat="1" ht="31.8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 s="10"/>
      <c r="S2" s="10"/>
      <c r="T2" s="100"/>
      <c r="U2" s="100"/>
      <c r="V2" s="10"/>
      <c r="W2" s="10"/>
      <c r="X2" s="100"/>
      <c r="Y2" s="1"/>
      <c r="Z2" s="100"/>
      <c r="AA2" s="100"/>
      <c r="AB2" s="100"/>
      <c r="AC2" s="100"/>
      <c r="AD2" s="100"/>
      <c r="AE2" s="100"/>
      <c r="AF2" s="100"/>
      <c r="AG2"/>
      <c r="AH2"/>
      <c r="AI2"/>
      <c r="AJ2"/>
      <c r="AK2"/>
      <c r="AL2"/>
      <c r="AM2"/>
      <c r="AN2"/>
      <c r="AO2"/>
    </row>
    <row r="3" spans="1:41">
      <c r="AA3" s="100"/>
      <c r="AB3" s="100"/>
      <c r="AC3" s="100"/>
      <c r="AD3" s="100"/>
      <c r="AE3" s="100"/>
      <c r="AF3" s="100"/>
      <c r="AK3"/>
    </row>
    <row r="4" spans="1:41">
      <c r="AA4" s="100"/>
      <c r="AB4" s="100"/>
      <c r="AC4" s="100"/>
      <c r="AD4" s="100"/>
      <c r="AE4" s="100"/>
      <c r="AF4" s="100"/>
      <c r="AK4"/>
    </row>
    <row r="5" spans="1:41" s="191" customFormat="1" ht="19.8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 s="10"/>
      <c r="S5" s="10"/>
      <c r="T5" s="100"/>
      <c r="U5" s="100"/>
      <c r="V5" s="10"/>
      <c r="W5" s="10"/>
      <c r="X5" s="100"/>
      <c r="Y5" s="1"/>
      <c r="Z5" s="100"/>
      <c r="AA5" s="100"/>
      <c r="AB5" s="100"/>
      <c r="AC5" s="100"/>
      <c r="AD5" s="100"/>
      <c r="AE5" s="100"/>
      <c r="AF5" s="100"/>
      <c r="AG5"/>
      <c r="AH5"/>
      <c r="AI5"/>
      <c r="AJ5"/>
      <c r="AK5"/>
      <c r="AL5"/>
      <c r="AM5"/>
      <c r="AN5"/>
      <c r="AO5"/>
    </row>
    <row r="6" spans="1:41">
      <c r="AA6" s="100"/>
      <c r="AB6" s="100"/>
      <c r="AC6" s="100"/>
      <c r="AD6" s="100"/>
      <c r="AE6" s="100"/>
      <c r="AF6" s="100"/>
      <c r="AK6"/>
    </row>
    <row r="7" spans="1:41">
      <c r="AA7" s="100"/>
      <c r="AB7" s="100"/>
      <c r="AC7" s="100"/>
      <c r="AD7" s="100"/>
      <c r="AE7" s="100"/>
      <c r="AF7" s="100"/>
      <c r="AK7"/>
    </row>
    <row r="8" spans="1:41">
      <c r="AA8" s="100"/>
      <c r="AB8" s="100"/>
      <c r="AC8" s="100"/>
      <c r="AD8" s="100"/>
      <c r="AE8" s="100"/>
      <c r="AF8" s="100"/>
      <c r="AK8"/>
    </row>
    <row r="9" spans="1:41">
      <c r="AA9" s="100"/>
      <c r="AB9" s="100"/>
      <c r="AC9" s="100"/>
      <c r="AD9" s="100"/>
      <c r="AE9" s="100"/>
      <c r="AF9" s="100"/>
      <c r="AK9"/>
    </row>
    <row r="10" spans="1:41">
      <c r="AA10" s="100"/>
      <c r="AB10" s="100"/>
      <c r="AC10" s="100"/>
      <c r="AD10" s="100"/>
      <c r="AE10" s="100"/>
      <c r="AF10" s="100"/>
      <c r="AK10"/>
    </row>
    <row r="11" spans="1:41">
      <c r="AA11" s="100"/>
      <c r="AB11" s="100"/>
      <c r="AC11" s="100"/>
      <c r="AD11" s="100"/>
      <c r="AE11" s="100"/>
      <c r="AF11" s="100"/>
      <c r="AK11"/>
    </row>
    <row r="12" spans="1:41">
      <c r="AA12" s="100"/>
      <c r="AB12" s="100"/>
      <c r="AC12" s="100"/>
      <c r="AD12" s="100"/>
      <c r="AE12" s="100"/>
      <c r="AF12" s="100"/>
      <c r="AK12"/>
    </row>
    <row r="13" spans="1:41" ht="15.6">
      <c r="AA13" s="100"/>
      <c r="AB13" s="100"/>
      <c r="AC13" s="100"/>
      <c r="AD13" s="100"/>
      <c r="AE13" s="100"/>
      <c r="AF13" s="100"/>
      <c r="AH13" s="2"/>
      <c r="AI13" s="2"/>
      <c r="AJ13" s="2"/>
      <c r="AK13"/>
    </row>
    <row r="14" spans="1:41" ht="15.6">
      <c r="AA14" s="100"/>
      <c r="AB14" s="100"/>
      <c r="AC14" s="100"/>
      <c r="AD14" s="100"/>
      <c r="AE14" s="100"/>
      <c r="AF14" s="100"/>
      <c r="AH14" s="2"/>
      <c r="AI14" s="2"/>
      <c r="AJ14" s="4"/>
      <c r="AK14" s="4"/>
      <c r="AL14" s="4"/>
    </row>
    <row r="15" spans="1:41">
      <c r="AA15" s="100"/>
      <c r="AB15" s="100"/>
      <c r="AC15" s="100"/>
      <c r="AD15" s="100"/>
      <c r="AE15" s="100"/>
      <c r="AF15" s="100"/>
      <c r="AH15" s="1"/>
      <c r="AI15" s="1"/>
      <c r="AJ15" s="10"/>
      <c r="AL15" s="10"/>
    </row>
    <row r="16" spans="1:41">
      <c r="AA16" s="100"/>
      <c r="AB16" s="100"/>
      <c r="AC16" s="100"/>
      <c r="AD16" s="100"/>
      <c r="AE16" s="100"/>
      <c r="AF16" s="100"/>
      <c r="AH16" s="1"/>
      <c r="AI16" s="1"/>
      <c r="AJ16" s="10"/>
      <c r="AL16" s="10"/>
    </row>
    <row r="17" spans="13:38">
      <c r="AA17" s="100"/>
      <c r="AB17" s="100"/>
      <c r="AC17" s="100"/>
      <c r="AD17" s="100"/>
      <c r="AE17" s="100"/>
      <c r="AF17" s="100"/>
      <c r="AH17" s="1"/>
      <c r="AI17" s="1"/>
      <c r="AJ17" s="10"/>
      <c r="AL17" s="10"/>
    </row>
    <row r="18" spans="13:38">
      <c r="AA18" s="100"/>
      <c r="AB18" s="100"/>
      <c r="AC18" s="100"/>
      <c r="AD18" s="100"/>
      <c r="AE18" s="100"/>
      <c r="AF18" s="100"/>
      <c r="AH18" s="1"/>
      <c r="AI18" s="1"/>
      <c r="AJ18" s="10"/>
      <c r="AL18" s="10"/>
    </row>
    <row r="19" spans="13:38">
      <c r="AA19" s="100"/>
      <c r="AB19" s="100"/>
      <c r="AC19" s="100"/>
      <c r="AD19" s="100"/>
      <c r="AE19" s="100"/>
      <c r="AF19" s="100"/>
      <c r="AH19" s="1"/>
      <c r="AI19" s="1"/>
      <c r="AJ19" s="10"/>
      <c r="AL19" s="10"/>
    </row>
    <row r="20" spans="13:38">
      <c r="AA20" s="100"/>
      <c r="AB20" s="100"/>
      <c r="AC20" s="100"/>
      <c r="AD20" s="100"/>
      <c r="AE20" s="100"/>
      <c r="AF20" s="100"/>
      <c r="AH20" s="1"/>
      <c r="AI20" s="1"/>
      <c r="AJ20" s="10"/>
      <c r="AL20" s="10"/>
    </row>
    <row r="21" spans="13:38">
      <c r="AA21" s="100"/>
      <c r="AB21" s="100"/>
      <c r="AC21" s="100"/>
      <c r="AD21" s="100"/>
      <c r="AE21" s="100"/>
      <c r="AF21" s="100"/>
      <c r="AH21" s="1"/>
      <c r="AI21" s="1"/>
      <c r="AJ21" s="10"/>
      <c r="AL21" s="10"/>
    </row>
    <row r="22" spans="13:38">
      <c r="M22" s="10"/>
      <c r="AA22" s="100"/>
      <c r="AB22" s="100"/>
      <c r="AC22" s="100"/>
      <c r="AD22" s="100"/>
      <c r="AE22" s="100"/>
      <c r="AF22" s="100"/>
      <c r="AH22" s="1"/>
      <c r="AI22" s="1"/>
      <c r="AJ22" s="10"/>
      <c r="AL22" s="10"/>
    </row>
    <row r="23" spans="13:38">
      <c r="AA23" s="100"/>
      <c r="AB23" s="100"/>
      <c r="AC23" s="100"/>
      <c r="AD23" s="100"/>
      <c r="AE23" s="100"/>
      <c r="AF23" s="100"/>
      <c r="AH23" s="1"/>
      <c r="AI23" s="1"/>
      <c r="AJ23" s="10"/>
      <c r="AL23" s="10"/>
    </row>
    <row r="24" spans="13:38">
      <c r="AA24" s="100"/>
      <c r="AB24" s="100"/>
      <c r="AC24" s="100"/>
      <c r="AD24" s="100"/>
      <c r="AE24" s="100"/>
      <c r="AF24" s="100"/>
      <c r="AH24" s="12"/>
      <c r="AI24" s="12"/>
      <c r="AJ24" s="10"/>
      <c r="AL24" s="10"/>
    </row>
    <row r="25" spans="13:38">
      <c r="AA25" s="100"/>
      <c r="AB25" s="100"/>
      <c r="AC25" s="100"/>
      <c r="AD25" s="100"/>
      <c r="AE25" s="100"/>
      <c r="AF25" s="100"/>
      <c r="AH25" s="12"/>
      <c r="AI25" s="12"/>
      <c r="AJ25" s="10"/>
      <c r="AL25" s="10"/>
    </row>
    <row r="26" spans="13:38">
      <c r="AA26" s="100"/>
      <c r="AB26" s="100"/>
      <c r="AC26" s="100"/>
      <c r="AD26" s="100"/>
      <c r="AE26" s="100"/>
      <c r="AF26" s="100"/>
      <c r="AH26" s="12"/>
      <c r="AI26" s="12"/>
      <c r="AJ26" s="10"/>
      <c r="AL26" s="10"/>
    </row>
    <row r="27" spans="13:38">
      <c r="AA27" s="100"/>
      <c r="AB27" s="100"/>
      <c r="AC27" s="100"/>
      <c r="AD27" s="100"/>
      <c r="AE27" s="100"/>
      <c r="AF27" s="100"/>
      <c r="AH27" s="12"/>
      <c r="AI27" s="12"/>
      <c r="AJ27" s="10"/>
      <c r="AL27" s="10"/>
    </row>
    <row r="28" spans="13:38">
      <c r="AA28" s="100"/>
      <c r="AB28" s="100"/>
      <c r="AC28" s="100"/>
      <c r="AD28" s="100"/>
      <c r="AE28" s="100"/>
      <c r="AF28" s="100"/>
      <c r="AH28" s="12"/>
      <c r="AI28" s="12"/>
      <c r="AJ28" s="10"/>
      <c r="AL28" s="10"/>
    </row>
    <row r="29" spans="13:38">
      <c r="AA29" s="100"/>
      <c r="AB29" s="100"/>
      <c r="AC29" s="100"/>
      <c r="AD29" s="100"/>
      <c r="AE29" s="100"/>
      <c r="AF29" s="100"/>
      <c r="AH29" s="12"/>
      <c r="AI29" s="12"/>
      <c r="AJ29" s="10"/>
      <c r="AL29" s="10"/>
    </row>
    <row r="30" spans="13:38">
      <c r="AA30" s="100"/>
      <c r="AB30" s="100"/>
      <c r="AC30" s="100"/>
      <c r="AD30" s="100"/>
      <c r="AE30" s="100"/>
      <c r="AF30" s="100"/>
      <c r="AH30" s="12"/>
      <c r="AI30" s="12"/>
      <c r="AJ30" s="10"/>
      <c r="AL30" s="10"/>
    </row>
    <row r="31" spans="13:38" ht="16.5" customHeight="1">
      <c r="AA31" s="100"/>
      <c r="AB31" s="100"/>
      <c r="AC31" s="100"/>
      <c r="AD31" s="100"/>
      <c r="AE31" s="100"/>
      <c r="AF31" s="100"/>
      <c r="AH31" s="12"/>
      <c r="AI31" s="12"/>
      <c r="AJ31" s="10"/>
      <c r="AL31" s="10"/>
    </row>
    <row r="32" spans="13:38" ht="16.5" customHeight="1">
      <c r="AA32" s="100"/>
      <c r="AB32" s="100"/>
      <c r="AC32" s="100"/>
      <c r="AD32" s="100"/>
      <c r="AE32" s="100"/>
      <c r="AF32" s="100"/>
      <c r="AH32" s="12"/>
      <c r="AI32" s="12"/>
      <c r="AJ32" s="10"/>
      <c r="AL32" s="10"/>
    </row>
    <row r="33" spans="2:38">
      <c r="AA33" s="100"/>
      <c r="AB33" s="100"/>
      <c r="AC33" s="100"/>
      <c r="AD33" s="100"/>
      <c r="AE33" s="100"/>
      <c r="AF33" s="100"/>
      <c r="AH33" s="12"/>
      <c r="AI33" s="12"/>
      <c r="AJ33" s="10"/>
      <c r="AL33" s="10"/>
    </row>
    <row r="34" spans="2:38" ht="17.25" customHeight="1">
      <c r="AA34" s="100"/>
      <c r="AB34" s="100"/>
      <c r="AC34" s="100"/>
      <c r="AD34" s="100"/>
      <c r="AE34" s="100"/>
      <c r="AF34" s="100"/>
      <c r="AH34" s="12"/>
      <c r="AI34" s="12"/>
      <c r="AJ34" s="10"/>
      <c r="AL34" s="10"/>
    </row>
    <row r="35" spans="2:38">
      <c r="AA35" s="100"/>
      <c r="AB35" s="100"/>
      <c r="AC35" s="100"/>
      <c r="AD35" s="100"/>
      <c r="AE35" s="100"/>
      <c r="AF35" s="100"/>
      <c r="AH35" s="12"/>
      <c r="AI35" s="12"/>
      <c r="AJ35" s="10"/>
      <c r="AL35" s="10"/>
    </row>
    <row r="36" spans="2:38">
      <c r="AA36" s="100"/>
      <c r="AB36" s="100"/>
      <c r="AC36" s="100"/>
      <c r="AD36" s="100"/>
      <c r="AE36" s="100"/>
      <c r="AF36" s="100"/>
      <c r="AH36" s="12"/>
      <c r="AI36" s="12"/>
      <c r="AJ36" s="10"/>
      <c r="AL36" s="10"/>
    </row>
    <row r="37" spans="2:38" ht="21">
      <c r="T37"/>
      <c r="U37"/>
      <c r="V37"/>
      <c r="W37"/>
      <c r="X37"/>
      <c r="Y37"/>
      <c r="Z37"/>
      <c r="AA37"/>
      <c r="AH37" s="49"/>
      <c r="AI37" s="49"/>
      <c r="AJ37" s="10"/>
      <c r="AL37" s="10"/>
    </row>
    <row r="38" spans="2:38"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K38"/>
    </row>
    <row r="39" spans="2:38" ht="15.6"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H39" s="1"/>
      <c r="AI39" s="5"/>
      <c r="AK39"/>
    </row>
    <row r="40" spans="2:38" ht="15.6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K40"/>
    </row>
    <row r="41" spans="2:38" ht="15.6"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K41"/>
    </row>
    <row r="42" spans="2:38" ht="15.6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K42"/>
    </row>
    <row r="43" spans="2:38" ht="15.6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K43"/>
    </row>
    <row r="44" spans="2:38" ht="15.6"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K44"/>
    </row>
    <row r="45" spans="2:38" ht="15.6"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K45"/>
    </row>
    <row r="46" spans="2:38" ht="15.6"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K46"/>
    </row>
    <row r="47" spans="2:38" ht="15.6"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K47"/>
    </row>
    <row r="48" spans="2:38" ht="15.6"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K48"/>
    </row>
    <row r="49" spans="2:37" ht="15.6"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K49"/>
    </row>
    <row r="50" spans="2:37" ht="15.6"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K50"/>
    </row>
    <row r="51" spans="2:37" ht="15.6"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K51"/>
    </row>
    <row r="52" spans="2:37" ht="15.6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K52"/>
    </row>
    <row r="53" spans="2:37" ht="15.6"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K53"/>
    </row>
    <row r="54" spans="2:37" ht="15.6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K54"/>
    </row>
    <row r="55" spans="2:37" ht="15.6"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K55"/>
    </row>
    <row r="56" spans="2:37" ht="15.6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K56"/>
    </row>
    <row r="57" spans="2:37" ht="15.6"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K57"/>
    </row>
    <row r="58" spans="2:37" ht="15.6"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K58"/>
    </row>
    <row r="59" spans="2:37" ht="15.6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K59"/>
    </row>
    <row r="60" spans="2:37" ht="15.6"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K60"/>
    </row>
    <row r="61" spans="2:37" ht="15.6"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4"/>
      <c r="AK61"/>
    </row>
    <row r="62" spans="2:37" ht="15.6"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5"/>
      <c r="AK62"/>
    </row>
    <row r="63" spans="2:37" ht="15.6"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5"/>
      <c r="AK63"/>
    </row>
    <row r="64" spans="2:37" ht="15.6"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5"/>
      <c r="AK64"/>
    </row>
    <row r="65" spans="2:37" ht="15.6"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5"/>
      <c r="AK65"/>
    </row>
    <row r="66" spans="2:37" ht="15.6"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5"/>
      <c r="AK66"/>
    </row>
    <row r="67" spans="2:37" ht="15.6"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5"/>
      <c r="AK67"/>
    </row>
    <row r="68" spans="2:37" ht="15.6"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5"/>
      <c r="AK68"/>
    </row>
    <row r="69" spans="2:37" ht="15.6"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5"/>
      <c r="AK69"/>
    </row>
    <row r="70" spans="2:37" ht="15.6"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5"/>
      <c r="AK70"/>
    </row>
    <row r="71" spans="2:37" ht="15.6"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5"/>
      <c r="AK71"/>
    </row>
    <row r="72" spans="2:37" ht="15.6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5"/>
      <c r="AK72"/>
    </row>
    <row r="73" spans="2:37" ht="15.6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5"/>
      <c r="AK73"/>
    </row>
    <row r="74" spans="2:37" ht="15.6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5"/>
      <c r="AK74"/>
    </row>
    <row r="75" spans="2:37" ht="15.6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5"/>
      <c r="AK75"/>
    </row>
    <row r="76" spans="2:37" ht="15.6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5"/>
      <c r="AK76"/>
    </row>
    <row r="77" spans="2:37" ht="15.6"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5"/>
      <c r="AK77"/>
    </row>
    <row r="78" spans="2:37" ht="15.6"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5"/>
      <c r="AK78"/>
    </row>
    <row r="79" spans="2:37" ht="15.6"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K79"/>
    </row>
    <row r="80" spans="2:37" ht="15.6"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5"/>
      <c r="AK80"/>
    </row>
    <row r="81" spans="2:37" ht="15.6"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K81"/>
    </row>
    <row r="82" spans="2:37" ht="15.6"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K82"/>
    </row>
    <row r="83" spans="2:37" ht="15.6"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2"/>
      <c r="AK83"/>
    </row>
    <row r="84" spans="2:37" ht="15.6"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4"/>
      <c r="AK84"/>
    </row>
    <row r="85" spans="2:37" ht="15.6"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5"/>
      <c r="AK85"/>
    </row>
    <row r="86" spans="2:37" ht="15.6"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5"/>
      <c r="AK86"/>
    </row>
    <row r="87" spans="2:37" ht="15.6"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5"/>
      <c r="AK87"/>
    </row>
    <row r="88" spans="2:37" ht="15.6"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5"/>
      <c r="AK88"/>
    </row>
    <row r="89" spans="2:37" ht="15.6"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5"/>
      <c r="AK89"/>
    </row>
    <row r="90" spans="2:37" ht="15.6"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5"/>
      <c r="AK90"/>
    </row>
    <row r="91" spans="2:37" ht="15.6"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5"/>
      <c r="AK91"/>
    </row>
    <row r="92" spans="2:37" ht="15.6"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5"/>
      <c r="AK92"/>
    </row>
    <row r="93" spans="2:37" ht="15.6"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5"/>
      <c r="AK93"/>
    </row>
    <row r="94" spans="2:37" ht="15.6"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5"/>
      <c r="AK94"/>
    </row>
    <row r="95" spans="2:37" ht="15.6"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5"/>
      <c r="AK95"/>
    </row>
    <row r="96" spans="2:37" ht="15.6"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5"/>
      <c r="AK96"/>
    </row>
    <row r="97" spans="2:37" ht="15.6"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5"/>
      <c r="AK97"/>
    </row>
    <row r="98" spans="2:37" ht="15.6"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5"/>
      <c r="AK98"/>
    </row>
    <row r="99" spans="2:37" ht="15.6"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5"/>
      <c r="AK99"/>
    </row>
    <row r="100" spans="2:37" ht="15.6"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5"/>
      <c r="AK100"/>
    </row>
    <row r="101" spans="2:37" ht="15.6"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5"/>
      <c r="AK101"/>
    </row>
    <row r="102" spans="2:37" ht="15.6"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K102"/>
    </row>
    <row r="103" spans="2:37" ht="15.6"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5"/>
      <c r="AK103"/>
    </row>
    <row r="104" spans="2:37" ht="15.6"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K104"/>
    </row>
    <row r="105" spans="2:37" ht="15.6"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K105"/>
    </row>
    <row r="106" spans="2:37" ht="15.6"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K106"/>
    </row>
    <row r="107" spans="2:37" ht="15.6"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K107"/>
    </row>
    <row r="108" spans="2:37" ht="15.6"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K108"/>
    </row>
    <row r="109" spans="2:37" ht="15.6"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K109"/>
    </row>
    <row r="110" spans="2:37" ht="15.6"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K110"/>
    </row>
    <row r="111" spans="2:37" ht="15.6"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K111"/>
    </row>
    <row r="112" spans="2:37" ht="15.6"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K112"/>
    </row>
    <row r="113" spans="2:37" ht="15.6"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K113"/>
    </row>
    <row r="114" spans="2:37" ht="15.6"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K114"/>
    </row>
    <row r="115" spans="2:37" ht="15.6"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K115"/>
    </row>
    <row r="116" spans="2:37" ht="15.6"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K116"/>
    </row>
    <row r="117" spans="2:37" ht="15.6"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K117"/>
    </row>
    <row r="118" spans="2:37" ht="15.6"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K118"/>
    </row>
    <row r="119" spans="2:37" ht="15.6"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K119"/>
    </row>
    <row r="120" spans="2:37" ht="15.6"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K120"/>
    </row>
    <row r="121" spans="2:37" ht="15.6"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K121"/>
    </row>
    <row r="122" spans="2:37" ht="15.6"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K122"/>
    </row>
    <row r="123" spans="2:37" ht="15.6"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K123"/>
    </row>
    <row r="124" spans="2:37" ht="15.6"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K124"/>
    </row>
    <row r="125" spans="2:37" ht="15.6"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K125"/>
    </row>
    <row r="126" spans="2:37" ht="15.6"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K126"/>
    </row>
    <row r="127" spans="2:37" ht="15.6"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K127"/>
    </row>
    <row r="128" spans="2:37" ht="15.6"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K128"/>
    </row>
    <row r="129" spans="2:40" ht="15.6"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K129"/>
    </row>
    <row r="130" spans="2:40" ht="15.6"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K130"/>
    </row>
    <row r="131" spans="2:40" ht="15.6"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K131"/>
    </row>
    <row r="132" spans="2:40" ht="15.6"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K132"/>
    </row>
    <row r="133" spans="2:40" ht="15.6"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K133"/>
    </row>
    <row r="134" spans="2:40" ht="15.6"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K134"/>
    </row>
    <row r="135" spans="2:40" ht="15.6"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K135"/>
    </row>
    <row r="136" spans="2:40" ht="15.6"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K136"/>
    </row>
    <row r="137" spans="2:40" ht="15.6"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K137"/>
    </row>
    <row r="138" spans="2:40" ht="15.6"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K138"/>
    </row>
    <row r="139" spans="2:40" ht="15.6"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K139"/>
    </row>
    <row r="140" spans="2:40" ht="15.6"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G140" s="1"/>
      <c r="AH140" s="1"/>
      <c r="AI140" s="1"/>
      <c r="AJ140" s="52"/>
      <c r="AM140" s="12"/>
      <c r="AN140" s="12"/>
    </row>
    <row r="141" spans="2:40" ht="15.6"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G141" s="1"/>
      <c r="AH141" s="1"/>
      <c r="AI141" s="1"/>
      <c r="AJ141" s="52"/>
      <c r="AM141" s="12"/>
      <c r="AN141" s="12"/>
    </row>
    <row r="142" spans="2:40" ht="15.6"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G142" s="1"/>
      <c r="AH142" s="1"/>
      <c r="AI142" s="1"/>
      <c r="AJ142" s="52"/>
      <c r="AM142" s="12"/>
      <c r="AN142" s="12"/>
    </row>
    <row r="143" spans="2:40" ht="15.6"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G143" s="1"/>
      <c r="AH143" s="1"/>
      <c r="AI143" s="1"/>
      <c r="AJ143" s="52"/>
      <c r="AM143" s="12"/>
      <c r="AN143" s="12"/>
    </row>
    <row r="144" spans="2:40" ht="15.6"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G144" s="1"/>
      <c r="AH144" s="1"/>
      <c r="AI144" s="1"/>
      <c r="AJ144" s="52"/>
      <c r="AM144" s="12"/>
      <c r="AN144" s="12"/>
    </row>
    <row r="145" spans="2:40" ht="15.6"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G145" s="1"/>
      <c r="AH145" s="1"/>
      <c r="AI145" s="1"/>
      <c r="AJ145" s="52"/>
      <c r="AM145" s="12"/>
      <c r="AN145" s="12"/>
    </row>
    <row r="146" spans="2:40" ht="15.6"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G146" s="1"/>
      <c r="AH146" s="1"/>
      <c r="AI146" s="1"/>
      <c r="AJ146" s="52"/>
      <c r="AM146" s="12"/>
      <c r="AN146" s="12"/>
    </row>
    <row r="147" spans="2:40" ht="15.6"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G147" s="1"/>
      <c r="AH147" s="1"/>
      <c r="AI147" s="1"/>
      <c r="AJ147" s="52"/>
      <c r="AM147" s="12"/>
      <c r="AN147" s="12"/>
    </row>
    <row r="148" spans="2:40" ht="15.6"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G148" s="1"/>
      <c r="AH148" s="1"/>
      <c r="AI148" s="1"/>
      <c r="AJ148" s="52"/>
      <c r="AM148" s="12"/>
      <c r="AN148" s="12"/>
    </row>
    <row r="149" spans="2:40" ht="15.6"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G149" s="1"/>
      <c r="AH149" s="1"/>
      <c r="AI149" s="1"/>
      <c r="AJ149" s="52"/>
      <c r="AM149" s="12"/>
      <c r="AN149" s="12"/>
    </row>
    <row r="150" spans="2:40" ht="15.6"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G150" s="1"/>
      <c r="AH150" s="1"/>
      <c r="AI150" s="1"/>
      <c r="AJ150" s="52"/>
      <c r="AM150" s="12"/>
      <c r="AN150" s="12"/>
    </row>
    <row r="151" spans="2:40" ht="15.6"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G151" s="1"/>
      <c r="AH151" s="1"/>
      <c r="AI151" s="1"/>
      <c r="AJ151" s="52"/>
      <c r="AM151" s="12"/>
      <c r="AN151" s="12"/>
    </row>
    <row r="152" spans="2:40" ht="15.6"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G152" s="1"/>
      <c r="AH152" s="1"/>
      <c r="AI152" s="1"/>
      <c r="AJ152" s="52"/>
      <c r="AM152" s="12"/>
      <c r="AN152" s="12"/>
    </row>
    <row r="153" spans="2:40" ht="15.6"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G153" s="1"/>
      <c r="AH153" s="1"/>
      <c r="AI153" s="1"/>
      <c r="AJ153" s="52"/>
      <c r="AM153" s="12"/>
      <c r="AN153" s="12"/>
    </row>
    <row r="154" spans="2:40" ht="15.6"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G154" s="1"/>
      <c r="AH154" s="1"/>
      <c r="AI154" s="1"/>
      <c r="AJ154" s="52"/>
      <c r="AM154" s="12"/>
      <c r="AN154" s="12"/>
    </row>
    <row r="155" spans="2:40" ht="15.6"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G155" s="1"/>
      <c r="AH155" s="1"/>
      <c r="AI155" s="1"/>
      <c r="AJ155" s="52"/>
      <c r="AM155" s="12"/>
      <c r="AN155" s="12"/>
    </row>
    <row r="156" spans="2:40" ht="15.6"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G156" s="1"/>
      <c r="AH156" s="1"/>
      <c r="AI156" s="1"/>
      <c r="AJ156" s="52"/>
      <c r="AM156" s="12"/>
      <c r="AN156" s="12"/>
    </row>
    <row r="157" spans="2:40" ht="15.6"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G157" s="1"/>
      <c r="AH157" s="1"/>
      <c r="AI157" s="1"/>
      <c r="AJ157" s="52"/>
      <c r="AM157" s="12"/>
      <c r="AN157" s="12"/>
    </row>
    <row r="158" spans="2:40" ht="15.6"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G158" s="1"/>
      <c r="AH158" s="1"/>
      <c r="AI158" s="1"/>
      <c r="AJ158" s="52"/>
      <c r="AM158" s="12"/>
      <c r="AN158" s="12"/>
    </row>
    <row r="159" spans="2:40" ht="15.6"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G159" s="1"/>
      <c r="AH159" s="1"/>
      <c r="AI159" s="1"/>
      <c r="AJ159" s="52"/>
      <c r="AM159" s="12"/>
      <c r="AN159" s="12"/>
    </row>
    <row r="160" spans="2:40" ht="15.6"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G160" s="1"/>
      <c r="AH160" s="1"/>
      <c r="AI160" s="1"/>
      <c r="AJ160" s="52"/>
    </row>
    <row r="161" spans="2:36" ht="15.6"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G161" s="1"/>
      <c r="AH161" s="1"/>
      <c r="AI161" s="1"/>
      <c r="AJ161" s="52"/>
    </row>
    <row r="162" spans="2:36" ht="15.6"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G162" s="1"/>
    </row>
    <row r="163" spans="2:36" ht="15.6"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G163" s="1"/>
    </row>
    <row r="164" spans="2:36" ht="15.6"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G164" s="1"/>
      <c r="AH164" s="1"/>
      <c r="AI164" s="1"/>
      <c r="AJ164" s="52"/>
    </row>
    <row r="165" spans="2:36" ht="15.6"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G165" s="1"/>
      <c r="AH165" s="1"/>
      <c r="AI165" s="1"/>
      <c r="AJ165" s="52"/>
    </row>
    <row r="166" spans="2:36" ht="15.6"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G166" s="1"/>
      <c r="AH166" s="1"/>
      <c r="AI166" s="1"/>
      <c r="AJ166" s="52"/>
    </row>
    <row r="167" spans="2:36" ht="15.6"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G167" s="1"/>
      <c r="AH167" s="1"/>
      <c r="AI167" s="1"/>
      <c r="AJ167" s="52"/>
    </row>
    <row r="168" spans="2:36" ht="15.6"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G168" s="1"/>
      <c r="AH168" s="1"/>
      <c r="AI168" s="1"/>
      <c r="AJ168" s="52"/>
    </row>
    <row r="169" spans="2:36" ht="15.6"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G169" s="1"/>
      <c r="AH169" s="1"/>
      <c r="AI169" s="1"/>
      <c r="AJ169" s="52"/>
    </row>
    <row r="170" spans="2:36" ht="15.6"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G170" s="1"/>
      <c r="AH170" s="1"/>
      <c r="AI170" s="1"/>
      <c r="AJ170" s="52"/>
    </row>
    <row r="171" spans="2:36" ht="15.6"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G171" s="1"/>
      <c r="AH171" s="1"/>
      <c r="AI171" s="1"/>
      <c r="AJ171" s="52"/>
    </row>
    <row r="172" spans="2:36" ht="15.6"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G172" s="1"/>
      <c r="AH172" s="1"/>
      <c r="AI172" s="1"/>
      <c r="AJ172" s="52"/>
    </row>
    <row r="173" spans="2:36" ht="15.6"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G173" s="1"/>
      <c r="AH173" s="1"/>
      <c r="AI173" s="1"/>
      <c r="AJ173" s="52"/>
    </row>
    <row r="174" spans="2:36" ht="15.6"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G174" s="1"/>
      <c r="AH174" s="1"/>
      <c r="AI174" s="1"/>
      <c r="AJ174" s="52"/>
    </row>
    <row r="175" spans="2:36" ht="15.6"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G175" s="1"/>
      <c r="AH175" s="1"/>
      <c r="AI175" s="1"/>
      <c r="AJ175" s="52"/>
    </row>
    <row r="176" spans="2:36" ht="15.6"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G176" s="1"/>
      <c r="AH176" s="1"/>
      <c r="AI176" s="1"/>
      <c r="AJ176" s="52"/>
    </row>
    <row r="177" spans="2:38" ht="15.6"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G177" s="1"/>
      <c r="AH177" s="1"/>
      <c r="AI177" s="1"/>
      <c r="AJ177" s="52"/>
    </row>
    <row r="178" spans="2:38" ht="15.6"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G178" s="1"/>
      <c r="AH178" s="1"/>
      <c r="AI178" s="1"/>
      <c r="AJ178" s="52"/>
    </row>
    <row r="179" spans="2:38" ht="15.6"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G179" s="1"/>
      <c r="AH179" s="1"/>
      <c r="AI179" s="1"/>
      <c r="AJ179" s="52"/>
    </row>
    <row r="180" spans="2:38" ht="15.6"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G180" s="1"/>
      <c r="AH180" s="1"/>
      <c r="AI180" s="1"/>
      <c r="AJ180" s="52"/>
    </row>
    <row r="181" spans="2:38" ht="15.6"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G181" s="1"/>
      <c r="AH181" s="1"/>
      <c r="AI181" s="1"/>
      <c r="AJ181" s="52"/>
    </row>
    <row r="182" spans="2:38" ht="15.6"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G182" s="1"/>
      <c r="AH182" s="1"/>
      <c r="AI182" s="1"/>
      <c r="AJ182" s="52"/>
    </row>
    <row r="183" spans="2:38" ht="15.6"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G183" s="1"/>
      <c r="AH183" s="1"/>
      <c r="AI183" s="1"/>
      <c r="AJ183" s="52"/>
      <c r="AL183" s="13"/>
    </row>
    <row r="184" spans="2:38" ht="15.6"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G184" s="1"/>
      <c r="AH184" s="1"/>
      <c r="AI184" s="1"/>
      <c r="AJ184" s="52"/>
      <c r="AL184" s="13"/>
    </row>
    <row r="185" spans="2:38" ht="15.6"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G185" s="1"/>
      <c r="AH185" s="1"/>
      <c r="AI185" s="1"/>
      <c r="AJ185" s="52"/>
      <c r="AL185" s="13"/>
    </row>
    <row r="186" spans="2:38" ht="15.6"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G186" s="1"/>
      <c r="AH186" s="1"/>
      <c r="AI186" s="1"/>
      <c r="AJ186" s="52"/>
      <c r="AL186" s="13"/>
    </row>
    <row r="187" spans="2:38" ht="15.6"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G187" s="1"/>
      <c r="AH187" s="1"/>
      <c r="AI187" s="1"/>
      <c r="AJ187" s="52"/>
      <c r="AL187" s="13"/>
    </row>
    <row r="188" spans="2:38" ht="15.6"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G188" s="1"/>
      <c r="AH188" s="1"/>
      <c r="AI188" s="1"/>
      <c r="AJ188" s="52"/>
      <c r="AL188" s="13"/>
    </row>
    <row r="189" spans="2:38" ht="15.6"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G189" s="1"/>
      <c r="AH189" s="1"/>
      <c r="AI189" s="1"/>
      <c r="AJ189" s="52"/>
      <c r="AL189" s="13"/>
    </row>
    <row r="190" spans="2:38" ht="15.6"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G190" s="1"/>
      <c r="AH190" s="1"/>
      <c r="AI190" s="1"/>
      <c r="AJ190" s="52"/>
      <c r="AL190" s="13"/>
    </row>
    <row r="191" spans="2:38" ht="15.6"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G191" s="1"/>
      <c r="AH191" s="1"/>
      <c r="AI191" s="1"/>
      <c r="AJ191" s="52"/>
      <c r="AL191" s="13"/>
    </row>
    <row r="192" spans="2:38" ht="15.6"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G192" s="1"/>
      <c r="AH192" s="1"/>
      <c r="AI192" s="1"/>
      <c r="AJ192" s="52"/>
      <c r="AL192" s="13"/>
    </row>
    <row r="193" spans="2:38" ht="15.6"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G193" s="1"/>
      <c r="AH193" s="1"/>
      <c r="AI193" s="1"/>
      <c r="AJ193" s="52"/>
      <c r="AL193" s="13"/>
    </row>
    <row r="194" spans="2:38" ht="15.6"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G194" s="1"/>
      <c r="AH194" s="1"/>
      <c r="AI194" s="1"/>
      <c r="AJ194" s="52"/>
      <c r="AL194" s="13"/>
    </row>
    <row r="195" spans="2:38" ht="15.6"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G195" s="1"/>
      <c r="AH195" s="1"/>
      <c r="AI195" s="1"/>
      <c r="AJ195" s="52"/>
      <c r="AL195" s="13"/>
    </row>
    <row r="196" spans="2:38" ht="15.6"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G196" s="1"/>
      <c r="AH196" s="1"/>
      <c r="AI196" s="1"/>
      <c r="AJ196" s="52"/>
      <c r="AL196" s="13"/>
    </row>
    <row r="197" spans="2:38" ht="15.6"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G197" s="1"/>
      <c r="AH197" s="1"/>
      <c r="AI197" s="1"/>
      <c r="AJ197" s="52"/>
      <c r="AL197" s="13"/>
    </row>
    <row r="198" spans="2:38" ht="15.6"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G198" s="1"/>
      <c r="AH198" s="1"/>
      <c r="AI198" s="1"/>
      <c r="AJ198" s="52"/>
      <c r="AL198" s="13"/>
    </row>
    <row r="199" spans="2:38" ht="15.6"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G199" s="1"/>
      <c r="AH199" s="1"/>
      <c r="AI199" s="1"/>
      <c r="AJ199" s="52"/>
      <c r="AL199" s="13"/>
    </row>
    <row r="200" spans="2:38">
      <c r="O200" s="3"/>
      <c r="P200" s="3"/>
      <c r="V200" s="79"/>
      <c r="AB200" s="1"/>
      <c r="AD200" s="1"/>
      <c r="AE200" s="1"/>
      <c r="AG200" s="1"/>
      <c r="AH200" s="1"/>
      <c r="AI200" s="1"/>
      <c r="AJ200" s="52"/>
      <c r="AL200" s="13"/>
    </row>
    <row r="201" spans="2:38">
      <c r="O201" s="3"/>
      <c r="P201" s="3"/>
      <c r="V201" s="79"/>
      <c r="AB201" s="1"/>
      <c r="AD201" s="1"/>
      <c r="AE201" s="1"/>
      <c r="AG201" s="1"/>
      <c r="AH201" s="1"/>
      <c r="AI201" s="1"/>
      <c r="AJ201" s="52"/>
      <c r="AL201" s="13"/>
    </row>
    <row r="202" spans="2:38">
      <c r="O202" s="3"/>
      <c r="P202" s="3"/>
      <c r="V202" s="79"/>
      <c r="AB202" s="1"/>
      <c r="AD202" s="1"/>
      <c r="AE202" s="1"/>
      <c r="AG202" s="1"/>
      <c r="AH202" s="1"/>
      <c r="AI202" s="1"/>
      <c r="AJ202" s="52"/>
      <c r="AL202" s="13"/>
    </row>
    <row r="203" spans="2:38">
      <c r="O203" s="3"/>
      <c r="P203" s="3"/>
      <c r="V203" s="79"/>
      <c r="AB203" s="1"/>
      <c r="AD203" s="1"/>
      <c r="AE203" s="1"/>
      <c r="AG203" s="1"/>
      <c r="AH203" s="1"/>
      <c r="AI203" s="1"/>
      <c r="AJ203" s="52"/>
      <c r="AL203" s="13"/>
    </row>
    <row r="204" spans="2:38">
      <c r="O204" s="3"/>
      <c r="P204" s="3"/>
      <c r="V204" s="79"/>
      <c r="AB204" s="1"/>
      <c r="AD204" s="1"/>
      <c r="AE204" s="1"/>
      <c r="AG204" s="1"/>
      <c r="AH204" s="1"/>
      <c r="AI204" s="1"/>
      <c r="AJ204" s="52"/>
      <c r="AL204" s="13"/>
    </row>
    <row r="205" spans="2:38">
      <c r="O205" s="3"/>
      <c r="P205" s="3"/>
      <c r="V205" s="79"/>
      <c r="AB205" s="1"/>
      <c r="AD205" s="1"/>
      <c r="AE205" s="1"/>
      <c r="AG205" s="1"/>
      <c r="AH205" s="1"/>
      <c r="AI205" s="1"/>
      <c r="AJ205" s="52"/>
      <c r="AL205" s="13"/>
    </row>
    <row r="206" spans="2:38">
      <c r="O206" s="3"/>
      <c r="P206" s="3"/>
      <c r="V206" s="79"/>
      <c r="AB206" s="1"/>
      <c r="AD206" s="1"/>
      <c r="AE206" s="1"/>
      <c r="AG206" s="1"/>
      <c r="AH206" s="1"/>
      <c r="AI206" s="1"/>
      <c r="AJ206" s="52"/>
      <c r="AL206" s="13"/>
    </row>
    <row r="207" spans="2:38">
      <c r="O207" s="3"/>
      <c r="P207" s="3"/>
      <c r="V207" s="79"/>
      <c r="AB207" s="1"/>
      <c r="AD207" s="1"/>
      <c r="AE207" s="1"/>
      <c r="AG207" s="1"/>
      <c r="AH207" s="1"/>
      <c r="AI207" s="1"/>
      <c r="AJ207" s="52"/>
      <c r="AL207" s="13"/>
    </row>
    <row r="208" spans="2:38">
      <c r="O208" s="3"/>
      <c r="P208" s="3"/>
      <c r="V208" s="79"/>
      <c r="AB208" s="1"/>
      <c r="AD208" s="1"/>
      <c r="AE208" s="1"/>
      <c r="AG208" s="1"/>
      <c r="AH208" s="1"/>
      <c r="AI208" s="1"/>
      <c r="AJ208" s="52"/>
      <c r="AL208" s="13"/>
    </row>
    <row r="209" spans="7:38">
      <c r="O209" s="3"/>
      <c r="P209" s="3"/>
      <c r="V209" s="79"/>
      <c r="AB209" s="1"/>
      <c r="AD209" s="1"/>
      <c r="AE209" s="1"/>
      <c r="AG209" s="1"/>
      <c r="AH209" s="1"/>
      <c r="AI209" s="1"/>
      <c r="AJ209" s="52"/>
      <c r="AL209" s="13"/>
    </row>
    <row r="210" spans="7:38">
      <c r="O210" s="3"/>
      <c r="P210" s="3"/>
      <c r="V210" s="79"/>
      <c r="AB210" s="1"/>
      <c r="AD210" s="1"/>
      <c r="AE210" s="1"/>
      <c r="AG210" s="1"/>
      <c r="AH210" s="1"/>
      <c r="AI210" s="1"/>
      <c r="AJ210" s="52"/>
      <c r="AL210" s="13"/>
    </row>
    <row r="211" spans="7:38">
      <c r="O211" s="3"/>
      <c r="P211" s="3"/>
      <c r="V211" s="79"/>
      <c r="AB211" s="1"/>
      <c r="AD211" s="1"/>
      <c r="AE211" s="1"/>
      <c r="AG211" s="1"/>
      <c r="AH211" s="1"/>
      <c r="AI211" s="1"/>
      <c r="AJ211" s="52"/>
      <c r="AL211" s="13"/>
    </row>
    <row r="212" spans="7:38">
      <c r="G212" s="13"/>
      <c r="H212" s="13"/>
      <c r="I212" s="13"/>
      <c r="J212" s="13"/>
      <c r="K212" s="13"/>
      <c r="O212" s="3"/>
      <c r="P212" s="3"/>
      <c r="V212" s="79"/>
      <c r="AB212" s="1"/>
      <c r="AD212" s="1"/>
      <c r="AE212" s="1"/>
      <c r="AG212" s="1"/>
      <c r="AH212" s="1"/>
      <c r="AI212" s="1"/>
      <c r="AJ212" s="52"/>
      <c r="AL212" s="13"/>
    </row>
    <row r="213" spans="7:38">
      <c r="G213" s="13"/>
      <c r="H213" s="13"/>
      <c r="I213" s="13"/>
      <c r="J213" s="13"/>
      <c r="K213" s="13"/>
      <c r="O213" s="3"/>
      <c r="P213" s="3"/>
      <c r="V213" s="79"/>
      <c r="AB213" s="1"/>
      <c r="AD213" s="1"/>
      <c r="AE213" s="1"/>
      <c r="AG213" s="1"/>
      <c r="AH213" s="1"/>
      <c r="AI213" s="1"/>
      <c r="AJ213" s="52"/>
      <c r="AL213" s="13"/>
    </row>
    <row r="214" spans="7:38">
      <c r="G214" s="13"/>
      <c r="H214" s="13"/>
      <c r="I214" s="13"/>
      <c r="J214" s="13"/>
      <c r="K214" s="13"/>
      <c r="L214" s="13"/>
      <c r="O214" s="3"/>
      <c r="P214" s="3"/>
      <c r="T214" s="116"/>
      <c r="V214" s="79"/>
      <c r="AB214" s="1"/>
      <c r="AD214" s="1"/>
      <c r="AE214" s="1"/>
      <c r="AG214" s="1"/>
      <c r="AH214" s="1"/>
      <c r="AI214" s="1"/>
      <c r="AJ214" s="52"/>
      <c r="AL214" s="13"/>
    </row>
    <row r="215" spans="7:38">
      <c r="G215" s="13"/>
      <c r="H215" s="13"/>
      <c r="I215" s="13"/>
      <c r="J215" s="13"/>
      <c r="K215" s="13"/>
      <c r="L215" s="13"/>
      <c r="O215" s="3"/>
      <c r="P215" s="3"/>
      <c r="T215" s="116"/>
      <c r="V215" s="79"/>
      <c r="AB215" s="1"/>
      <c r="AD215" s="1"/>
      <c r="AE215" s="1"/>
      <c r="AG215" s="1"/>
      <c r="AH215" s="1"/>
      <c r="AI215" s="1"/>
      <c r="AJ215" s="52"/>
      <c r="AL215" s="13"/>
    </row>
    <row r="216" spans="7:38">
      <c r="G216" s="13"/>
      <c r="H216" s="13"/>
      <c r="I216" s="13"/>
      <c r="J216" s="13"/>
      <c r="K216" s="13"/>
      <c r="L216" s="13"/>
      <c r="O216" s="3"/>
      <c r="P216" s="3"/>
      <c r="T216" s="116"/>
      <c r="V216" s="79"/>
      <c r="AB216" s="1"/>
      <c r="AD216" s="1"/>
      <c r="AE216" s="1"/>
      <c r="AG216" s="1"/>
      <c r="AH216" s="1"/>
      <c r="AI216" s="1"/>
      <c r="AJ216" s="52"/>
      <c r="AL216" s="13"/>
    </row>
    <row r="217" spans="7:38">
      <c r="G217" s="13"/>
      <c r="H217" s="13"/>
      <c r="I217" s="13"/>
      <c r="J217" s="13"/>
      <c r="K217" s="13"/>
      <c r="L217" s="13"/>
      <c r="O217" s="3"/>
      <c r="P217" s="3"/>
      <c r="T217" s="116"/>
      <c r="V217" s="79"/>
      <c r="AB217" s="1"/>
      <c r="AD217" s="1"/>
      <c r="AE217" s="1"/>
      <c r="AG217" s="1"/>
      <c r="AH217" s="1"/>
      <c r="AI217" s="1"/>
      <c r="AJ217" s="52"/>
      <c r="AL217" s="13"/>
    </row>
    <row r="218" spans="7:38">
      <c r="G218" s="13"/>
      <c r="H218" s="13"/>
      <c r="I218" s="13"/>
      <c r="J218" s="13"/>
      <c r="K218" s="13"/>
      <c r="L218" s="13"/>
      <c r="O218" s="3"/>
      <c r="P218" s="3"/>
      <c r="T218" s="116"/>
      <c r="V218" s="79"/>
      <c r="AB218" s="1"/>
      <c r="AD218" s="1"/>
      <c r="AE218" s="1"/>
      <c r="AG218" s="1"/>
      <c r="AH218" s="1"/>
      <c r="AI218" s="1"/>
      <c r="AJ218" s="52"/>
      <c r="AL218" s="13"/>
    </row>
    <row r="219" spans="7:38">
      <c r="G219" s="13"/>
      <c r="H219" s="13"/>
      <c r="I219" s="13"/>
      <c r="J219" s="13"/>
      <c r="K219" s="13"/>
      <c r="L219" s="13"/>
      <c r="O219" s="3"/>
      <c r="P219" s="3"/>
      <c r="T219" s="116"/>
      <c r="V219" s="79"/>
      <c r="AB219" s="1"/>
      <c r="AD219" s="1"/>
      <c r="AE219" s="1"/>
      <c r="AG219" s="1"/>
      <c r="AH219" s="1"/>
      <c r="AI219" s="1"/>
      <c r="AJ219" s="52"/>
      <c r="AL219" s="13"/>
    </row>
    <row r="220" spans="7:38">
      <c r="G220" s="13"/>
      <c r="H220" s="13"/>
      <c r="I220" s="13"/>
      <c r="J220" s="13"/>
      <c r="K220" s="13"/>
      <c r="L220" s="13"/>
      <c r="O220" s="3"/>
      <c r="P220" s="3"/>
      <c r="T220" s="116"/>
      <c r="V220" s="79"/>
      <c r="AB220" s="1"/>
      <c r="AD220" s="1"/>
      <c r="AE220" s="1"/>
      <c r="AG220" s="1"/>
      <c r="AH220" s="1"/>
      <c r="AI220" s="1"/>
      <c r="AJ220" s="52"/>
      <c r="AL220" s="13"/>
    </row>
    <row r="221" spans="7:38">
      <c r="G221" s="13"/>
      <c r="H221" s="13"/>
      <c r="I221" s="13"/>
      <c r="J221" s="13"/>
      <c r="K221" s="13"/>
      <c r="L221" s="13"/>
      <c r="O221" s="3"/>
      <c r="P221" s="3"/>
      <c r="T221" s="116"/>
      <c r="V221" s="79"/>
      <c r="AB221" s="1"/>
      <c r="AD221" s="1"/>
      <c r="AE221" s="1"/>
      <c r="AG221" s="1"/>
      <c r="AH221" s="1"/>
      <c r="AI221" s="1"/>
      <c r="AJ221" s="52"/>
      <c r="AL221" s="13"/>
    </row>
    <row r="222" spans="7:38">
      <c r="G222" s="13"/>
      <c r="H222" s="13"/>
      <c r="I222" s="13"/>
      <c r="J222" s="13"/>
      <c r="K222" s="13"/>
      <c r="L222" s="13"/>
      <c r="O222" s="3"/>
      <c r="P222" s="3"/>
      <c r="T222" s="116"/>
      <c r="V222" s="79"/>
      <c r="AB222" s="1"/>
      <c r="AD222" s="1"/>
      <c r="AE222" s="1"/>
      <c r="AG222" s="1"/>
      <c r="AH222" s="1"/>
      <c r="AI222" s="1"/>
      <c r="AJ222" s="52"/>
      <c r="AL222" s="13"/>
    </row>
    <row r="223" spans="7:38">
      <c r="G223" s="13"/>
      <c r="H223" s="13"/>
      <c r="I223" s="13"/>
      <c r="J223" s="13"/>
      <c r="K223" s="13"/>
      <c r="L223" s="13"/>
      <c r="O223" s="3"/>
      <c r="P223" s="3"/>
      <c r="T223" s="116"/>
      <c r="V223" s="79"/>
      <c r="AB223" s="1"/>
      <c r="AD223" s="1"/>
      <c r="AE223" s="1"/>
      <c r="AG223" s="1"/>
      <c r="AH223" s="1"/>
      <c r="AI223" s="1"/>
      <c r="AJ223" s="52"/>
      <c r="AL223" s="13"/>
    </row>
    <row r="224" spans="7:38">
      <c r="G224" s="13"/>
      <c r="H224" s="13"/>
      <c r="I224" s="13"/>
      <c r="J224" s="13"/>
      <c r="K224" s="13"/>
      <c r="L224" s="13"/>
      <c r="O224" s="3"/>
      <c r="P224" s="3"/>
      <c r="T224" s="116"/>
      <c r="V224" s="79"/>
      <c r="AB224" s="1"/>
      <c r="AD224" s="1"/>
      <c r="AE224" s="1"/>
      <c r="AG224" s="1"/>
      <c r="AH224" s="1"/>
      <c r="AI224" s="1"/>
      <c r="AJ224" s="52"/>
      <c r="AL224" s="13"/>
    </row>
    <row r="225" spans="7:38">
      <c r="G225" s="13"/>
      <c r="H225" s="13"/>
      <c r="I225" s="13"/>
      <c r="J225" s="13"/>
      <c r="K225" s="13"/>
      <c r="L225" s="13"/>
      <c r="O225" s="3"/>
      <c r="P225" s="3"/>
      <c r="T225" s="116"/>
      <c r="V225" s="79"/>
      <c r="AA225" s="82"/>
      <c r="AB225" s="13"/>
      <c r="AC225" s="13"/>
      <c r="AD225" s="13"/>
      <c r="AE225" s="13"/>
      <c r="AF225" s="13"/>
      <c r="AG225" s="13"/>
      <c r="AH225" s="13"/>
      <c r="AI225" s="13"/>
      <c r="AJ225" s="13"/>
      <c r="AK225" s="66"/>
      <c r="AL225" s="13"/>
    </row>
    <row r="226" spans="7:38">
      <c r="G226" s="13"/>
      <c r="H226" s="13"/>
      <c r="I226" s="13"/>
      <c r="J226" s="13"/>
      <c r="K226" s="13"/>
      <c r="L226" s="13"/>
      <c r="O226" s="3"/>
      <c r="P226" s="3"/>
      <c r="T226" s="116"/>
      <c r="V226" s="79"/>
      <c r="AA226" s="82"/>
      <c r="AB226" s="13"/>
      <c r="AC226" s="13"/>
      <c r="AD226" s="13"/>
      <c r="AE226" s="13"/>
      <c r="AF226" s="13"/>
      <c r="AG226" s="13"/>
      <c r="AH226" s="13"/>
      <c r="AI226" s="13"/>
      <c r="AJ226" s="13"/>
      <c r="AK226" s="66"/>
      <c r="AL226" s="13"/>
    </row>
    <row r="227" spans="7:38">
      <c r="G227" s="13"/>
      <c r="H227" s="13"/>
      <c r="I227" s="13"/>
      <c r="J227" s="13"/>
      <c r="K227" s="13"/>
      <c r="L227" s="13"/>
      <c r="O227" s="3"/>
      <c r="P227" s="3"/>
      <c r="T227" s="116"/>
      <c r="V227" s="79"/>
      <c r="AA227" s="82"/>
      <c r="AB227" s="13"/>
      <c r="AC227" s="13"/>
      <c r="AD227" s="13"/>
      <c r="AE227" s="13"/>
      <c r="AF227" s="13"/>
      <c r="AG227" s="13"/>
      <c r="AH227" s="13"/>
      <c r="AI227" s="13"/>
      <c r="AJ227" s="13"/>
      <c r="AK227" s="66"/>
      <c r="AL227" s="13"/>
    </row>
    <row r="228" spans="7:38">
      <c r="G228" s="13"/>
      <c r="H228" s="13"/>
      <c r="I228" s="13"/>
      <c r="J228" s="13"/>
      <c r="K228" s="13"/>
      <c r="L228" s="13"/>
      <c r="O228" s="3"/>
      <c r="P228" s="3"/>
      <c r="T228" s="116"/>
      <c r="V228" s="79"/>
      <c r="AA228" s="82"/>
      <c r="AB228" s="13"/>
      <c r="AC228" s="13"/>
      <c r="AD228" s="13"/>
      <c r="AE228" s="13"/>
      <c r="AF228" s="13"/>
      <c r="AG228" s="13"/>
      <c r="AH228" s="13"/>
      <c r="AI228" s="13"/>
      <c r="AJ228" s="13"/>
      <c r="AK228" s="66"/>
      <c r="AL228" s="13"/>
    </row>
    <row r="229" spans="7:38">
      <c r="G229" s="13"/>
      <c r="H229" s="13"/>
      <c r="I229" s="13"/>
      <c r="J229" s="13"/>
      <c r="K229" s="13"/>
      <c r="L229" s="13"/>
      <c r="O229" s="3"/>
      <c r="P229" s="3"/>
      <c r="T229" s="116"/>
      <c r="V229" s="79"/>
      <c r="AA229" s="82"/>
      <c r="AB229" s="13"/>
      <c r="AC229" s="13"/>
      <c r="AD229" s="13"/>
      <c r="AE229" s="13"/>
      <c r="AF229" s="13"/>
      <c r="AG229" s="13"/>
      <c r="AH229" s="13"/>
      <c r="AI229" s="13"/>
      <c r="AJ229" s="13"/>
      <c r="AK229" s="66"/>
      <c r="AL229" s="13"/>
    </row>
    <row r="230" spans="7:38">
      <c r="G230" s="13"/>
      <c r="H230" s="13"/>
      <c r="I230" s="13"/>
      <c r="J230" s="13"/>
      <c r="K230" s="13"/>
      <c r="L230" s="13"/>
      <c r="O230" s="3"/>
      <c r="P230" s="3"/>
      <c r="T230" s="116"/>
      <c r="V230" s="79"/>
      <c r="AA230" s="82"/>
      <c r="AB230" s="13"/>
      <c r="AC230" s="13"/>
      <c r="AD230" s="13"/>
      <c r="AE230" s="13"/>
      <c r="AF230" s="13"/>
      <c r="AG230" s="13"/>
      <c r="AH230" s="13"/>
      <c r="AI230" s="13"/>
      <c r="AJ230" s="13"/>
      <c r="AK230" s="66"/>
      <c r="AL230" s="13"/>
    </row>
    <row r="231" spans="7:38">
      <c r="G231" s="13"/>
      <c r="H231" s="13"/>
      <c r="I231" s="13"/>
      <c r="J231" s="13"/>
      <c r="K231" s="13"/>
      <c r="L231" s="13"/>
      <c r="O231" s="3"/>
      <c r="P231" s="3"/>
      <c r="T231" s="116"/>
      <c r="V231" s="79"/>
      <c r="AA231" s="82"/>
      <c r="AB231" s="13"/>
      <c r="AC231" s="13"/>
      <c r="AD231" s="13"/>
      <c r="AE231" s="13"/>
      <c r="AF231" s="13"/>
      <c r="AG231" s="13"/>
      <c r="AH231" s="13"/>
      <c r="AI231" s="13"/>
      <c r="AJ231" s="13"/>
      <c r="AK231" s="66"/>
      <c r="AL231" s="13"/>
    </row>
    <row r="232" spans="7:38">
      <c r="G232" s="13"/>
      <c r="H232" s="13"/>
      <c r="I232" s="13"/>
      <c r="J232" s="13"/>
      <c r="K232" s="13"/>
      <c r="L232" s="13"/>
      <c r="O232" s="3"/>
      <c r="P232" s="3"/>
      <c r="T232" s="116"/>
      <c r="V232" s="79"/>
      <c r="AA232" s="82"/>
      <c r="AB232" s="13"/>
      <c r="AC232" s="13"/>
      <c r="AD232" s="13"/>
      <c r="AE232" s="13"/>
      <c r="AF232" s="13"/>
      <c r="AG232" s="13"/>
      <c r="AH232" s="13"/>
      <c r="AI232" s="13"/>
      <c r="AJ232" s="13"/>
      <c r="AK232" s="66"/>
      <c r="AL232" s="13"/>
    </row>
    <row r="233" spans="7:38">
      <c r="G233" s="13"/>
      <c r="H233" s="13"/>
      <c r="I233" s="13"/>
      <c r="J233" s="13"/>
      <c r="K233" s="13"/>
      <c r="L233" s="13"/>
      <c r="O233" s="3"/>
      <c r="P233" s="3"/>
      <c r="T233" s="116"/>
      <c r="V233" s="79"/>
      <c r="AA233" s="82"/>
      <c r="AB233" s="13"/>
      <c r="AC233" s="13"/>
      <c r="AD233" s="13"/>
      <c r="AE233" s="13"/>
      <c r="AF233" s="13"/>
      <c r="AG233" s="13"/>
      <c r="AH233" s="13"/>
      <c r="AI233" s="13"/>
      <c r="AJ233" s="13"/>
      <c r="AK233" s="66"/>
      <c r="AL233" s="13"/>
    </row>
    <row r="234" spans="7:38">
      <c r="G234" s="13"/>
      <c r="H234" s="13"/>
      <c r="I234" s="13"/>
      <c r="J234" s="13"/>
      <c r="K234" s="13"/>
      <c r="L234" s="13"/>
      <c r="O234" s="3"/>
      <c r="P234" s="3"/>
      <c r="T234" s="116"/>
      <c r="V234" s="79"/>
      <c r="AA234" s="82"/>
      <c r="AB234" s="13"/>
      <c r="AC234" s="13"/>
      <c r="AD234" s="13"/>
      <c r="AE234" s="13"/>
      <c r="AF234" s="13"/>
      <c r="AG234" s="13"/>
      <c r="AH234" s="13"/>
      <c r="AI234" s="13"/>
      <c r="AJ234" s="13"/>
      <c r="AK234" s="66"/>
      <c r="AL234" s="13"/>
    </row>
    <row r="235" spans="7:38">
      <c r="G235" s="13"/>
      <c r="H235" s="13"/>
      <c r="I235" s="13"/>
      <c r="J235" s="13"/>
      <c r="K235" s="13"/>
      <c r="L235" s="13"/>
      <c r="O235" s="3"/>
      <c r="P235" s="3"/>
      <c r="T235" s="116"/>
      <c r="V235" s="79"/>
      <c r="AA235" s="82"/>
      <c r="AB235" s="13"/>
      <c r="AC235" s="13"/>
      <c r="AD235" s="13"/>
      <c r="AE235" s="13"/>
      <c r="AF235" s="13"/>
      <c r="AG235" s="13"/>
      <c r="AH235" s="13"/>
      <c r="AI235" s="13"/>
      <c r="AJ235" s="13"/>
      <c r="AK235" s="66"/>
      <c r="AL235" s="13"/>
    </row>
    <row r="236" spans="7:38">
      <c r="G236" s="13"/>
      <c r="H236" s="13"/>
      <c r="I236" s="13"/>
      <c r="J236" s="13"/>
      <c r="K236" s="13"/>
      <c r="L236" s="13"/>
      <c r="O236" s="3"/>
      <c r="P236" s="3"/>
      <c r="T236" s="116"/>
      <c r="V236" s="79"/>
      <c r="AA236" s="82"/>
      <c r="AB236" s="13"/>
      <c r="AC236" s="13"/>
      <c r="AD236" s="13"/>
      <c r="AE236" s="13"/>
      <c r="AF236" s="13"/>
      <c r="AG236" s="13"/>
      <c r="AH236" s="13"/>
      <c r="AI236" s="13"/>
      <c r="AJ236" s="13"/>
      <c r="AK236" s="66"/>
      <c r="AL236" s="13"/>
    </row>
    <row r="237" spans="7:38">
      <c r="G237" s="13"/>
      <c r="H237" s="13"/>
      <c r="I237" s="13"/>
      <c r="J237" s="13"/>
      <c r="K237" s="13"/>
      <c r="L237" s="13"/>
      <c r="O237" s="3"/>
      <c r="P237" s="3"/>
      <c r="T237" s="116"/>
      <c r="V237" s="79"/>
      <c r="AA237" s="82"/>
      <c r="AB237" s="13"/>
      <c r="AC237" s="13"/>
      <c r="AD237" s="13"/>
      <c r="AE237" s="13"/>
      <c r="AF237" s="13"/>
      <c r="AG237" s="13"/>
      <c r="AH237" s="13"/>
      <c r="AI237" s="13"/>
      <c r="AJ237" s="13"/>
      <c r="AK237" s="66"/>
      <c r="AL237" s="13"/>
    </row>
    <row r="238" spans="7:38">
      <c r="G238" s="13"/>
      <c r="H238" s="13"/>
      <c r="I238" s="13"/>
      <c r="J238" s="13"/>
      <c r="K238" s="13"/>
      <c r="L238" s="13"/>
      <c r="O238" s="3"/>
      <c r="P238" s="3"/>
      <c r="T238" s="116"/>
      <c r="V238" s="79"/>
      <c r="AA238" s="82"/>
      <c r="AB238" s="13"/>
      <c r="AC238" s="13"/>
      <c r="AD238" s="13"/>
      <c r="AE238" s="13"/>
      <c r="AF238" s="13"/>
      <c r="AG238" s="13"/>
      <c r="AH238" s="13"/>
      <c r="AI238" s="13"/>
      <c r="AJ238" s="13"/>
      <c r="AK238" s="66"/>
      <c r="AL238" s="13"/>
    </row>
    <row r="239" spans="7:38">
      <c r="G239" s="13"/>
      <c r="H239" s="13"/>
      <c r="I239" s="13"/>
      <c r="J239" s="13"/>
      <c r="K239" s="13"/>
      <c r="L239" s="13"/>
      <c r="O239" s="3"/>
      <c r="P239" s="3"/>
      <c r="T239" s="116"/>
      <c r="V239" s="79"/>
      <c r="AA239" s="82"/>
      <c r="AB239" s="13"/>
      <c r="AC239" s="13"/>
      <c r="AD239" s="13"/>
      <c r="AE239" s="13"/>
      <c r="AF239" s="13"/>
      <c r="AG239" s="13"/>
      <c r="AH239" s="13"/>
      <c r="AI239" s="13"/>
      <c r="AJ239" s="13"/>
      <c r="AK239" s="66"/>
      <c r="AL239" s="13"/>
    </row>
    <row r="240" spans="7:38">
      <c r="G240" s="13"/>
      <c r="H240" s="13"/>
      <c r="I240" s="13"/>
      <c r="J240" s="13"/>
      <c r="K240" s="13"/>
      <c r="L240" s="13"/>
      <c r="O240" s="3"/>
      <c r="P240" s="3"/>
      <c r="T240" s="116"/>
      <c r="V240" s="79"/>
      <c r="AA240" s="82"/>
      <c r="AB240" s="13"/>
      <c r="AC240" s="13"/>
      <c r="AD240" s="13"/>
      <c r="AE240" s="13"/>
      <c r="AF240" s="13"/>
      <c r="AG240" s="13"/>
      <c r="AH240" s="13"/>
      <c r="AI240" s="13"/>
      <c r="AJ240" s="13"/>
      <c r="AK240" s="66"/>
      <c r="AL240" s="13"/>
    </row>
    <row r="241" spans="7:38">
      <c r="G241" s="13"/>
      <c r="H241" s="13"/>
      <c r="I241" s="13"/>
      <c r="J241" s="13"/>
      <c r="K241" s="13"/>
      <c r="L241" s="13"/>
      <c r="O241" s="3"/>
      <c r="P241" s="3"/>
      <c r="T241" s="116"/>
      <c r="V241" s="79"/>
      <c r="AA241" s="82"/>
      <c r="AB241" s="13"/>
      <c r="AC241" s="13"/>
      <c r="AD241" s="13"/>
      <c r="AE241" s="13"/>
      <c r="AF241" s="13"/>
      <c r="AG241" s="13"/>
      <c r="AH241" s="13"/>
      <c r="AI241" s="13"/>
      <c r="AJ241" s="13"/>
      <c r="AK241" s="66"/>
      <c r="AL241" s="13"/>
    </row>
    <row r="242" spans="7:38">
      <c r="G242" s="13"/>
      <c r="H242" s="13"/>
      <c r="I242" s="13"/>
      <c r="J242" s="13"/>
      <c r="K242" s="13"/>
      <c r="L242" s="13"/>
      <c r="O242" s="3"/>
      <c r="P242" s="3"/>
      <c r="T242" s="116"/>
      <c r="V242" s="79"/>
      <c r="AA242" s="82"/>
      <c r="AB242" s="13"/>
      <c r="AC242" s="13"/>
      <c r="AD242" s="13"/>
      <c r="AE242" s="13"/>
      <c r="AF242" s="13"/>
      <c r="AG242" s="13"/>
      <c r="AH242" s="13"/>
      <c r="AI242" s="13"/>
      <c r="AJ242" s="13"/>
      <c r="AK242" s="66"/>
      <c r="AL242" s="13"/>
    </row>
    <row r="243" spans="7:38">
      <c r="G243" s="13"/>
      <c r="H243" s="13"/>
      <c r="I243" s="13"/>
      <c r="J243" s="13"/>
      <c r="K243" s="13"/>
      <c r="L243" s="13"/>
      <c r="O243" s="3"/>
      <c r="P243" s="3"/>
      <c r="T243" s="116"/>
      <c r="V243" s="79"/>
      <c r="AA243" s="82"/>
      <c r="AB243" s="13"/>
      <c r="AC243" s="13"/>
      <c r="AD243" s="13"/>
      <c r="AE243" s="13"/>
      <c r="AF243" s="13"/>
      <c r="AG243" s="13"/>
      <c r="AH243" s="13"/>
      <c r="AI243" s="13"/>
      <c r="AJ243" s="13"/>
      <c r="AK243" s="66"/>
      <c r="AL243" s="13"/>
    </row>
    <row r="244" spans="7:38">
      <c r="G244" s="13"/>
      <c r="H244" s="13"/>
      <c r="I244" s="13"/>
      <c r="J244" s="13"/>
      <c r="K244" s="13"/>
      <c r="L244" s="13"/>
      <c r="O244" s="3"/>
      <c r="P244" s="3"/>
      <c r="T244" s="116"/>
      <c r="V244" s="79"/>
      <c r="AA244" s="82"/>
      <c r="AB244" s="13"/>
      <c r="AC244" s="13"/>
      <c r="AD244" s="13"/>
      <c r="AE244" s="13"/>
      <c r="AF244" s="13"/>
      <c r="AG244" s="13"/>
      <c r="AH244" s="13"/>
      <c r="AI244" s="13"/>
      <c r="AJ244" s="13"/>
      <c r="AK244" s="66"/>
      <c r="AL244" s="13"/>
    </row>
    <row r="245" spans="7:38">
      <c r="G245" s="13"/>
      <c r="H245" s="13"/>
      <c r="I245" s="13"/>
      <c r="J245" s="13"/>
      <c r="K245" s="13"/>
      <c r="L245" s="13"/>
      <c r="O245" s="3"/>
      <c r="P245" s="3"/>
      <c r="T245" s="116"/>
      <c r="V245" s="79"/>
      <c r="AA245" s="82"/>
      <c r="AB245" s="13"/>
      <c r="AC245" s="13"/>
      <c r="AD245" s="13"/>
      <c r="AE245" s="13"/>
      <c r="AF245" s="13"/>
      <c r="AG245" s="13"/>
      <c r="AH245" s="13"/>
      <c r="AI245" s="13"/>
      <c r="AJ245" s="13"/>
      <c r="AK245" s="66"/>
      <c r="AL245" s="13"/>
    </row>
    <row r="246" spans="7:38">
      <c r="G246" s="13"/>
      <c r="H246" s="13"/>
      <c r="I246" s="13"/>
      <c r="J246" s="13"/>
      <c r="K246" s="13"/>
      <c r="L246" s="13"/>
      <c r="O246" s="3"/>
      <c r="P246" s="3"/>
      <c r="T246" s="116"/>
      <c r="V246" s="79"/>
      <c r="AA246" s="82"/>
      <c r="AB246" s="13"/>
      <c r="AC246" s="13"/>
      <c r="AD246" s="13"/>
      <c r="AE246" s="13"/>
      <c r="AF246" s="13"/>
      <c r="AG246" s="13"/>
      <c r="AH246" s="13"/>
      <c r="AI246" s="13"/>
      <c r="AJ246" s="13"/>
      <c r="AK246" s="66"/>
      <c r="AL246" s="13"/>
    </row>
    <row r="247" spans="7:38">
      <c r="G247" s="13"/>
      <c r="H247" s="13"/>
      <c r="I247" s="13"/>
      <c r="J247" s="13"/>
      <c r="K247" s="13"/>
      <c r="L247" s="13"/>
      <c r="O247" s="3"/>
      <c r="P247" s="3"/>
      <c r="T247" s="116"/>
      <c r="V247" s="79"/>
      <c r="AA247" s="82"/>
      <c r="AB247" s="13"/>
      <c r="AC247" s="13"/>
      <c r="AD247" s="13"/>
      <c r="AE247" s="13"/>
      <c r="AF247" s="13"/>
      <c r="AG247" s="13"/>
      <c r="AH247" s="13"/>
      <c r="AI247" s="13"/>
      <c r="AJ247" s="13"/>
      <c r="AK247" s="66"/>
      <c r="AL247" s="13"/>
    </row>
    <row r="248" spans="7:38">
      <c r="G248" s="13"/>
      <c r="H248" s="13"/>
      <c r="I248" s="13"/>
      <c r="J248" s="13"/>
      <c r="K248" s="13"/>
      <c r="L248" s="13"/>
      <c r="O248" s="3"/>
      <c r="P248" s="3"/>
      <c r="T248" s="116"/>
      <c r="V248" s="79"/>
      <c r="AA248" s="82"/>
      <c r="AB248" s="13"/>
      <c r="AC248" s="13"/>
      <c r="AD248" s="13"/>
      <c r="AE248" s="13"/>
      <c r="AF248" s="13"/>
      <c r="AG248" s="13"/>
      <c r="AH248" s="13"/>
      <c r="AI248" s="13"/>
      <c r="AJ248" s="13"/>
      <c r="AK248" s="66"/>
      <c r="AL248" s="13"/>
    </row>
    <row r="249" spans="7:38">
      <c r="G249" s="13"/>
      <c r="H249" s="13"/>
      <c r="I249" s="13"/>
      <c r="J249" s="13"/>
      <c r="K249" s="13"/>
      <c r="L249" s="13"/>
      <c r="O249" s="3"/>
      <c r="P249" s="3"/>
      <c r="T249" s="116"/>
      <c r="V249" s="79"/>
      <c r="AA249" s="82"/>
      <c r="AB249" s="13"/>
      <c r="AC249" s="13"/>
      <c r="AD249" s="13"/>
      <c r="AE249" s="13"/>
      <c r="AF249" s="13"/>
      <c r="AG249" s="13"/>
      <c r="AH249" s="13"/>
      <c r="AI249" s="13"/>
      <c r="AJ249" s="13"/>
      <c r="AK249" s="66"/>
      <c r="AL249" s="13"/>
    </row>
    <row r="250" spans="7:38">
      <c r="G250" s="13"/>
      <c r="H250" s="13"/>
      <c r="I250" s="13"/>
      <c r="J250" s="13"/>
      <c r="K250" s="13"/>
      <c r="L250" s="13"/>
      <c r="O250" s="3"/>
      <c r="P250" s="3"/>
      <c r="T250" s="116"/>
      <c r="V250" s="79"/>
      <c r="AA250" s="82"/>
      <c r="AB250" s="13"/>
      <c r="AC250" s="13"/>
      <c r="AD250" s="13"/>
      <c r="AE250" s="13"/>
      <c r="AF250" s="13"/>
      <c r="AG250" s="13"/>
      <c r="AH250" s="13"/>
      <c r="AI250" s="13"/>
      <c r="AJ250" s="13"/>
      <c r="AK250" s="66"/>
      <c r="AL250" s="13"/>
    </row>
    <row r="251" spans="7:38">
      <c r="G251" s="13"/>
      <c r="H251" s="13"/>
      <c r="I251" s="13"/>
      <c r="J251" s="13"/>
      <c r="K251" s="13"/>
      <c r="L251" s="13"/>
      <c r="O251" s="3"/>
      <c r="P251" s="3"/>
      <c r="T251" s="116"/>
      <c r="V251" s="79"/>
      <c r="AA251" s="82"/>
      <c r="AB251" s="13"/>
      <c r="AC251" s="13"/>
      <c r="AD251" s="13"/>
      <c r="AE251" s="13"/>
      <c r="AF251" s="13"/>
      <c r="AG251" s="13"/>
      <c r="AH251" s="13"/>
      <c r="AI251" s="13"/>
      <c r="AJ251" s="13"/>
      <c r="AK251" s="66"/>
      <c r="AL251" s="13"/>
    </row>
    <row r="252" spans="7:38">
      <c r="G252" s="13"/>
      <c r="H252" s="13"/>
      <c r="I252" s="13"/>
      <c r="J252" s="13"/>
      <c r="K252" s="13"/>
      <c r="L252" s="13"/>
      <c r="O252" s="3"/>
      <c r="P252" s="3"/>
      <c r="T252" s="116"/>
      <c r="V252" s="79"/>
      <c r="AA252" s="82"/>
      <c r="AB252" s="13"/>
      <c r="AC252" s="13"/>
      <c r="AD252" s="13"/>
      <c r="AE252" s="13"/>
      <c r="AF252" s="13"/>
      <c r="AG252" s="13"/>
      <c r="AH252" s="13"/>
      <c r="AI252" s="13"/>
      <c r="AJ252" s="13"/>
      <c r="AK252" s="66"/>
      <c r="AL252" s="13"/>
    </row>
    <row r="253" spans="7:38">
      <c r="G253" s="13"/>
      <c r="H253" s="13"/>
      <c r="I253" s="13"/>
      <c r="J253" s="13"/>
      <c r="K253" s="13"/>
      <c r="L253" s="13"/>
      <c r="O253" s="3"/>
      <c r="P253" s="3"/>
      <c r="T253" s="116"/>
      <c r="V253" s="79"/>
      <c r="AA253" s="82"/>
      <c r="AB253" s="13"/>
      <c r="AC253" s="13"/>
      <c r="AD253" s="13"/>
      <c r="AE253" s="13"/>
      <c r="AF253" s="13"/>
      <c r="AG253" s="13"/>
      <c r="AH253" s="13"/>
      <c r="AI253" s="13"/>
      <c r="AJ253" s="13"/>
      <c r="AK253" s="66"/>
      <c r="AL253" s="13"/>
    </row>
    <row r="254" spans="7:38">
      <c r="G254" s="13"/>
      <c r="H254" s="13"/>
      <c r="I254" s="13"/>
      <c r="J254" s="13"/>
      <c r="K254" s="13"/>
      <c r="L254" s="13"/>
      <c r="O254" s="3"/>
      <c r="P254" s="3"/>
      <c r="T254" s="116"/>
      <c r="V254" s="79"/>
      <c r="AA254" s="82"/>
      <c r="AB254" s="13"/>
      <c r="AC254" s="13"/>
      <c r="AD254" s="13"/>
      <c r="AE254" s="13"/>
      <c r="AF254" s="13"/>
      <c r="AG254" s="13"/>
      <c r="AH254" s="13"/>
      <c r="AI254" s="13"/>
      <c r="AJ254" s="13"/>
      <c r="AK254" s="66"/>
      <c r="AL254" s="13"/>
    </row>
    <row r="255" spans="7:38">
      <c r="G255" s="13"/>
      <c r="H255" s="13"/>
      <c r="I255" s="13"/>
      <c r="J255" s="13"/>
      <c r="K255" s="13"/>
      <c r="L255" s="13"/>
      <c r="O255" s="3"/>
      <c r="P255" s="3"/>
      <c r="T255" s="116"/>
      <c r="V255" s="79"/>
      <c r="AA255" s="82"/>
      <c r="AB255" s="13"/>
      <c r="AC255" s="13"/>
      <c r="AD255" s="13"/>
      <c r="AE255" s="13"/>
      <c r="AF255" s="13"/>
      <c r="AG255" s="13"/>
      <c r="AH255" s="13"/>
      <c r="AI255" s="13"/>
      <c r="AJ255" s="13"/>
      <c r="AK255" s="66"/>
      <c r="AL255" s="13"/>
    </row>
    <row r="256" spans="7:38">
      <c r="G256" s="13"/>
      <c r="H256" s="13"/>
      <c r="I256" s="13"/>
      <c r="J256" s="13"/>
      <c r="K256" s="13"/>
      <c r="L256" s="13"/>
      <c r="O256" s="3"/>
      <c r="P256" s="3"/>
      <c r="T256" s="116"/>
      <c r="V256" s="79"/>
      <c r="AA256" s="82"/>
      <c r="AB256" s="13"/>
      <c r="AC256" s="13"/>
      <c r="AD256" s="13"/>
      <c r="AE256" s="13"/>
      <c r="AF256" s="13"/>
      <c r="AG256" s="13"/>
      <c r="AH256" s="13"/>
      <c r="AI256" s="13"/>
      <c r="AJ256" s="13"/>
      <c r="AK256" s="66"/>
      <c r="AL256" s="13"/>
    </row>
    <row r="257" spans="7:38"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66"/>
      <c r="S257" s="66"/>
      <c r="T257" s="116"/>
      <c r="U257" s="116"/>
      <c r="V257" s="66"/>
      <c r="W257" s="66"/>
      <c r="X257" s="116"/>
      <c r="Y257" s="82"/>
      <c r="Z257" s="116"/>
      <c r="AA257" s="82"/>
      <c r="AB257" s="13"/>
      <c r="AC257" s="13"/>
      <c r="AD257" s="13"/>
      <c r="AE257" s="13"/>
      <c r="AF257" s="13"/>
      <c r="AG257" s="13"/>
      <c r="AH257" s="13"/>
      <c r="AI257" s="13"/>
      <c r="AJ257" s="13"/>
      <c r="AK257" s="66"/>
      <c r="AL257" s="13"/>
    </row>
    <row r="258" spans="7:38"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66"/>
      <c r="S258" s="66"/>
      <c r="T258" s="116"/>
      <c r="U258" s="116"/>
      <c r="V258" s="66"/>
      <c r="W258" s="66"/>
      <c r="X258" s="116"/>
      <c r="Y258" s="82"/>
      <c r="Z258" s="116"/>
      <c r="AA258" s="82"/>
      <c r="AB258" s="13"/>
      <c r="AC258" s="13"/>
      <c r="AD258" s="13"/>
      <c r="AE258" s="13"/>
      <c r="AF258" s="13"/>
      <c r="AG258" s="13"/>
      <c r="AH258" s="13"/>
      <c r="AI258" s="13"/>
      <c r="AJ258" s="13"/>
      <c r="AK258" s="66"/>
      <c r="AL258" s="13"/>
    </row>
    <row r="259" spans="7:38"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66"/>
      <c r="S259" s="66"/>
      <c r="T259" s="116"/>
      <c r="U259" s="116"/>
      <c r="V259" s="66"/>
      <c r="W259" s="66"/>
      <c r="X259" s="116"/>
      <c r="Y259" s="82"/>
      <c r="Z259" s="116"/>
      <c r="AA259" s="82"/>
      <c r="AB259" s="13"/>
      <c r="AC259" s="13"/>
      <c r="AD259" s="13"/>
      <c r="AE259" s="13"/>
      <c r="AF259" s="13"/>
      <c r="AG259" s="13"/>
      <c r="AH259" s="13"/>
      <c r="AI259" s="13"/>
      <c r="AJ259" s="13"/>
      <c r="AK259" s="66"/>
      <c r="AL259" s="13"/>
    </row>
    <row r="260" spans="7:38"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66"/>
      <c r="S260" s="66"/>
      <c r="T260" s="116"/>
      <c r="U260" s="116"/>
      <c r="V260" s="66"/>
      <c r="W260" s="66"/>
      <c r="X260" s="116"/>
      <c r="Y260" s="82"/>
      <c r="Z260" s="116"/>
      <c r="AA260" s="82"/>
      <c r="AB260" s="13"/>
      <c r="AC260" s="13"/>
      <c r="AD260" s="13"/>
      <c r="AE260" s="13"/>
      <c r="AF260" s="13"/>
      <c r="AG260" s="13"/>
      <c r="AH260" s="13"/>
      <c r="AI260" s="13"/>
      <c r="AJ260" s="13"/>
      <c r="AK260" s="66"/>
      <c r="AL260" s="13"/>
    </row>
    <row r="261" spans="7:38"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66"/>
      <c r="S261" s="66"/>
      <c r="T261" s="116"/>
      <c r="U261" s="116"/>
      <c r="V261" s="66"/>
      <c r="W261" s="66"/>
      <c r="X261" s="116"/>
      <c r="Y261" s="82"/>
      <c r="Z261" s="116"/>
      <c r="AA261" s="82"/>
      <c r="AB261" s="13"/>
      <c r="AC261" s="13"/>
      <c r="AD261" s="13"/>
      <c r="AE261" s="13"/>
      <c r="AF261" s="13"/>
      <c r="AG261" s="13"/>
      <c r="AH261" s="13"/>
      <c r="AI261" s="13"/>
      <c r="AJ261" s="13"/>
      <c r="AK261" s="66"/>
      <c r="AL261" s="13"/>
    </row>
    <row r="262" spans="7:38"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66"/>
      <c r="S262" s="66"/>
      <c r="T262" s="116"/>
      <c r="U262" s="116"/>
      <c r="V262" s="66"/>
      <c r="W262" s="66"/>
      <c r="X262" s="116"/>
      <c r="Y262" s="82"/>
      <c r="Z262" s="116"/>
      <c r="AA262" s="82"/>
      <c r="AB262" s="13"/>
      <c r="AC262" s="13"/>
      <c r="AD262" s="13"/>
      <c r="AE262" s="13"/>
      <c r="AF262" s="13"/>
      <c r="AG262" s="13"/>
      <c r="AH262" s="13"/>
      <c r="AI262" s="13"/>
      <c r="AJ262" s="13"/>
      <c r="AK262" s="66"/>
      <c r="AL262" s="13"/>
    </row>
    <row r="263" spans="7:38"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66"/>
      <c r="S263" s="66"/>
      <c r="T263" s="116"/>
      <c r="U263" s="116"/>
      <c r="V263" s="66"/>
      <c r="W263" s="66"/>
      <c r="X263" s="116"/>
      <c r="Y263" s="82"/>
      <c r="Z263" s="116"/>
      <c r="AA263" s="82"/>
      <c r="AB263" s="13"/>
      <c r="AC263" s="13"/>
      <c r="AD263" s="13"/>
      <c r="AE263" s="13"/>
      <c r="AF263" s="13"/>
      <c r="AG263" s="13"/>
      <c r="AH263" s="13"/>
      <c r="AI263" s="13"/>
      <c r="AJ263" s="13"/>
      <c r="AK263" s="66"/>
      <c r="AL263" s="13"/>
    </row>
    <row r="264" spans="7:38"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66"/>
      <c r="S264" s="66"/>
      <c r="T264" s="116"/>
      <c r="U264" s="116"/>
      <c r="V264" s="66"/>
      <c r="W264" s="66"/>
      <c r="X264" s="116"/>
      <c r="Y264" s="82"/>
      <c r="Z264" s="116"/>
      <c r="AA264" s="82"/>
      <c r="AB264" s="13"/>
      <c r="AC264" s="13"/>
      <c r="AD264" s="13"/>
      <c r="AE264" s="13"/>
      <c r="AF264" s="13"/>
      <c r="AG264" s="13"/>
      <c r="AH264" s="13"/>
      <c r="AI264" s="13"/>
      <c r="AJ264" s="13"/>
      <c r="AK264" s="66"/>
      <c r="AL264" s="13"/>
    </row>
    <row r="265" spans="7:38"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66"/>
      <c r="S265" s="66"/>
      <c r="T265" s="116"/>
      <c r="U265" s="116"/>
      <c r="V265" s="66"/>
      <c r="W265" s="66"/>
      <c r="X265" s="116"/>
      <c r="Y265" s="82"/>
      <c r="Z265" s="116"/>
      <c r="AA265" s="82"/>
      <c r="AB265" s="13"/>
      <c r="AC265" s="13"/>
      <c r="AD265" s="13"/>
      <c r="AE265" s="13"/>
      <c r="AF265" s="13"/>
      <c r="AG265" s="13"/>
      <c r="AH265" s="13"/>
      <c r="AI265" s="13"/>
      <c r="AJ265" s="13"/>
      <c r="AK265" s="66"/>
      <c r="AL265" s="13"/>
    </row>
    <row r="266" spans="7:38"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66"/>
      <c r="S266" s="66"/>
      <c r="T266" s="116"/>
      <c r="U266" s="116"/>
      <c r="V266" s="66"/>
      <c r="W266" s="66"/>
      <c r="X266" s="116"/>
      <c r="Y266" s="82"/>
      <c r="Z266" s="116"/>
      <c r="AA266" s="82"/>
      <c r="AB266" s="13"/>
      <c r="AC266" s="13"/>
      <c r="AD266" s="13"/>
      <c r="AE266" s="13"/>
      <c r="AF266" s="13"/>
      <c r="AG266" s="13"/>
      <c r="AH266" s="13"/>
      <c r="AI266" s="13"/>
      <c r="AJ266" s="13"/>
      <c r="AK266" s="66"/>
      <c r="AL266" s="13"/>
    </row>
    <row r="267" spans="7:38"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66"/>
      <c r="S267" s="66"/>
      <c r="T267" s="116"/>
      <c r="U267" s="116"/>
      <c r="V267" s="66"/>
      <c r="W267" s="66"/>
      <c r="X267" s="116"/>
      <c r="Y267" s="82"/>
      <c r="Z267" s="116"/>
      <c r="AA267" s="82"/>
      <c r="AB267" s="13"/>
      <c r="AC267" s="13"/>
      <c r="AD267" s="13"/>
      <c r="AE267" s="13"/>
      <c r="AF267" s="13"/>
      <c r="AG267" s="13"/>
      <c r="AH267" s="13"/>
      <c r="AI267" s="13"/>
      <c r="AJ267" s="13"/>
      <c r="AK267" s="66"/>
      <c r="AL267" s="13"/>
    </row>
    <row r="268" spans="7:38"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66"/>
      <c r="S268" s="66"/>
      <c r="T268" s="116"/>
      <c r="U268" s="116"/>
      <c r="V268" s="66"/>
      <c r="W268" s="66"/>
      <c r="X268" s="116"/>
      <c r="Y268" s="82"/>
      <c r="Z268" s="116"/>
      <c r="AA268" s="82"/>
      <c r="AB268" s="13"/>
      <c r="AC268" s="13"/>
      <c r="AD268" s="13"/>
      <c r="AE268" s="13"/>
      <c r="AF268" s="13"/>
      <c r="AG268" s="13"/>
      <c r="AH268" s="13"/>
      <c r="AI268" s="13"/>
      <c r="AJ268" s="13"/>
      <c r="AK268" s="66"/>
      <c r="AL268" s="13"/>
    </row>
    <row r="269" spans="7:38"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66"/>
      <c r="S269" s="66"/>
      <c r="T269" s="116"/>
      <c r="U269" s="116"/>
      <c r="V269" s="66"/>
      <c r="W269" s="66"/>
      <c r="X269" s="116"/>
      <c r="Y269" s="82"/>
      <c r="Z269" s="116"/>
      <c r="AA269" s="82"/>
      <c r="AB269" s="13"/>
      <c r="AC269" s="13"/>
      <c r="AD269" s="13"/>
      <c r="AE269" s="13"/>
      <c r="AF269" s="13"/>
      <c r="AG269" s="13"/>
      <c r="AH269" s="13"/>
      <c r="AI269" s="13"/>
      <c r="AJ269" s="13"/>
      <c r="AK269" s="66"/>
      <c r="AL269" s="13"/>
    </row>
    <row r="270" spans="7:38"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66"/>
      <c r="S270" s="66"/>
      <c r="T270" s="116"/>
      <c r="U270" s="116"/>
      <c r="V270" s="66"/>
      <c r="W270" s="66"/>
      <c r="X270" s="116"/>
      <c r="Y270" s="82"/>
      <c r="Z270" s="116"/>
      <c r="AA270" s="82"/>
      <c r="AB270" s="13"/>
      <c r="AC270" s="13"/>
      <c r="AD270" s="13"/>
      <c r="AE270" s="13"/>
      <c r="AF270" s="13"/>
      <c r="AG270" s="13"/>
      <c r="AH270" s="13"/>
      <c r="AI270" s="13"/>
      <c r="AJ270" s="13"/>
      <c r="AK270" s="66"/>
      <c r="AL270" s="13"/>
    </row>
    <row r="271" spans="7:38"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66"/>
      <c r="S271" s="66"/>
      <c r="T271" s="116"/>
      <c r="U271" s="116"/>
      <c r="V271" s="66"/>
      <c r="W271" s="66"/>
      <c r="X271" s="116"/>
      <c r="Y271" s="82"/>
      <c r="Z271" s="116"/>
      <c r="AA271" s="82"/>
      <c r="AB271" s="13"/>
      <c r="AC271" s="13"/>
      <c r="AD271" s="13"/>
      <c r="AE271" s="13"/>
      <c r="AF271" s="13"/>
      <c r="AG271" s="13"/>
      <c r="AH271" s="13"/>
      <c r="AI271" s="13"/>
      <c r="AJ271" s="13"/>
      <c r="AK271" s="66"/>
      <c r="AL271" s="13"/>
    </row>
    <row r="272" spans="7:38"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66"/>
      <c r="S272" s="66"/>
      <c r="T272" s="116"/>
      <c r="U272" s="116"/>
      <c r="V272" s="66"/>
      <c r="W272" s="66"/>
      <c r="X272" s="116"/>
      <c r="Y272" s="82"/>
      <c r="Z272" s="116"/>
      <c r="AA272" s="82"/>
      <c r="AB272" s="13"/>
      <c r="AC272" s="13"/>
      <c r="AD272" s="13"/>
      <c r="AE272" s="13"/>
      <c r="AF272" s="13"/>
      <c r="AG272" s="13"/>
      <c r="AH272" s="13"/>
      <c r="AI272" s="13"/>
      <c r="AJ272" s="13"/>
      <c r="AK272" s="66"/>
      <c r="AL272" s="13"/>
    </row>
    <row r="273" spans="7:38"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66"/>
      <c r="S273" s="66"/>
      <c r="T273" s="116"/>
      <c r="U273" s="116"/>
      <c r="V273" s="66"/>
      <c r="W273" s="66"/>
      <c r="X273" s="116"/>
      <c r="Y273" s="82"/>
      <c r="Z273" s="116"/>
      <c r="AA273" s="82"/>
      <c r="AB273" s="13"/>
      <c r="AC273" s="13"/>
      <c r="AD273" s="13"/>
      <c r="AE273" s="13"/>
      <c r="AF273" s="13"/>
      <c r="AG273" s="13"/>
      <c r="AH273" s="13"/>
      <c r="AI273" s="13"/>
      <c r="AJ273" s="13"/>
      <c r="AK273" s="66"/>
      <c r="AL273" s="13"/>
    </row>
    <row r="274" spans="7:38"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66"/>
      <c r="S274" s="66"/>
      <c r="T274" s="116"/>
      <c r="U274" s="116"/>
      <c r="V274" s="66"/>
      <c r="W274" s="66"/>
      <c r="X274" s="116"/>
      <c r="Y274" s="82"/>
      <c r="Z274" s="116"/>
      <c r="AA274" s="82"/>
      <c r="AB274" s="13"/>
      <c r="AC274" s="13"/>
      <c r="AD274" s="13"/>
      <c r="AE274" s="13"/>
      <c r="AF274" s="13"/>
      <c r="AG274" s="13"/>
      <c r="AH274" s="13"/>
      <c r="AI274" s="13"/>
      <c r="AJ274" s="13"/>
      <c r="AK274" s="66"/>
      <c r="AL274" s="13"/>
    </row>
    <row r="275" spans="7:38"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66"/>
      <c r="S275" s="66"/>
      <c r="T275" s="116"/>
      <c r="U275" s="116"/>
      <c r="V275" s="66"/>
      <c r="W275" s="66"/>
      <c r="X275" s="116"/>
      <c r="Y275" s="82"/>
      <c r="Z275" s="116"/>
      <c r="AA275" s="82"/>
      <c r="AB275" s="13"/>
      <c r="AC275" s="13"/>
      <c r="AD275" s="13"/>
      <c r="AE275" s="13"/>
      <c r="AF275" s="13"/>
      <c r="AG275" s="13"/>
      <c r="AH275" s="13"/>
      <c r="AI275" s="13"/>
      <c r="AJ275" s="13"/>
      <c r="AK275" s="66"/>
      <c r="AL275" s="13"/>
    </row>
    <row r="276" spans="7:38"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66"/>
      <c r="S276" s="66"/>
      <c r="T276" s="116"/>
      <c r="U276" s="116"/>
      <c r="V276" s="66"/>
      <c r="W276" s="66"/>
      <c r="X276" s="116"/>
      <c r="Y276" s="82"/>
      <c r="Z276" s="116"/>
      <c r="AA276" s="82"/>
      <c r="AB276" s="13"/>
      <c r="AC276" s="13"/>
      <c r="AD276" s="13"/>
      <c r="AE276" s="13"/>
      <c r="AF276" s="13"/>
      <c r="AG276" s="13"/>
      <c r="AH276" s="13"/>
      <c r="AI276" s="13"/>
      <c r="AJ276" s="13"/>
      <c r="AK276" s="66"/>
      <c r="AL276" s="13"/>
    </row>
    <row r="277" spans="7:38"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66"/>
      <c r="S277" s="66"/>
      <c r="T277" s="116"/>
      <c r="U277" s="116"/>
      <c r="V277" s="66"/>
      <c r="W277" s="66"/>
      <c r="X277" s="116"/>
      <c r="Y277" s="82"/>
      <c r="Z277" s="116"/>
      <c r="AA277" s="82"/>
      <c r="AB277" s="13"/>
      <c r="AC277" s="13"/>
      <c r="AD277" s="13"/>
      <c r="AE277" s="13"/>
      <c r="AF277" s="13"/>
      <c r="AG277" s="13"/>
      <c r="AH277" s="13"/>
      <c r="AI277" s="13"/>
      <c r="AJ277" s="13"/>
      <c r="AK277" s="66"/>
      <c r="AL277" s="13"/>
    </row>
    <row r="278" spans="7:38"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66"/>
      <c r="S278" s="66"/>
      <c r="T278" s="116"/>
      <c r="U278" s="116"/>
      <c r="V278" s="66"/>
      <c r="W278" s="66"/>
      <c r="X278" s="116"/>
      <c r="Y278" s="82"/>
      <c r="Z278" s="116"/>
      <c r="AA278" s="82"/>
      <c r="AB278" s="13"/>
      <c r="AC278" s="13"/>
      <c r="AD278" s="13"/>
      <c r="AE278" s="13"/>
      <c r="AF278" s="13"/>
      <c r="AG278" s="13"/>
      <c r="AH278" s="13"/>
      <c r="AI278" s="13"/>
      <c r="AJ278" s="13"/>
      <c r="AK278" s="66"/>
      <c r="AL278" s="13"/>
    </row>
    <row r="279" spans="7:38"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66"/>
      <c r="S279" s="66"/>
      <c r="T279" s="116"/>
      <c r="U279" s="116"/>
      <c r="V279" s="66"/>
      <c r="W279" s="66"/>
      <c r="X279" s="116"/>
      <c r="Y279" s="82"/>
      <c r="Z279" s="116"/>
      <c r="AA279" s="82"/>
      <c r="AB279" s="13"/>
      <c r="AC279" s="13"/>
      <c r="AD279" s="13"/>
      <c r="AE279" s="13"/>
      <c r="AF279" s="13"/>
      <c r="AG279" s="13"/>
      <c r="AH279" s="13"/>
      <c r="AI279" s="13"/>
      <c r="AJ279" s="13"/>
      <c r="AK279" s="66"/>
      <c r="AL279" s="13"/>
    </row>
    <row r="280" spans="7:38"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66"/>
      <c r="S280" s="66"/>
      <c r="T280" s="116"/>
      <c r="U280" s="116"/>
      <c r="V280" s="66"/>
      <c r="W280" s="66"/>
      <c r="X280" s="116"/>
      <c r="Y280" s="82"/>
      <c r="Z280" s="116"/>
      <c r="AA280" s="82"/>
      <c r="AB280" s="13"/>
      <c r="AC280" s="13"/>
      <c r="AD280" s="13"/>
      <c r="AE280" s="13"/>
      <c r="AF280" s="13"/>
      <c r="AG280" s="13"/>
      <c r="AH280" s="13"/>
      <c r="AI280" s="13"/>
      <c r="AJ280" s="13"/>
      <c r="AK280" s="66"/>
      <c r="AL280" s="13"/>
    </row>
    <row r="281" spans="7:38"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66"/>
      <c r="S281" s="66"/>
      <c r="T281" s="116"/>
      <c r="U281" s="116"/>
      <c r="V281" s="66"/>
      <c r="W281" s="66"/>
      <c r="X281" s="116"/>
      <c r="Y281" s="82"/>
      <c r="Z281" s="116"/>
      <c r="AA281" s="82"/>
      <c r="AB281" s="13"/>
      <c r="AC281" s="13"/>
      <c r="AD281" s="13"/>
      <c r="AE281" s="13"/>
      <c r="AF281" s="13"/>
      <c r="AG281" s="13"/>
      <c r="AH281" s="13"/>
      <c r="AI281" s="13"/>
      <c r="AJ281" s="13"/>
      <c r="AK281" s="66"/>
      <c r="AL281" s="13"/>
    </row>
    <row r="282" spans="7:38"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66"/>
      <c r="S282" s="66"/>
      <c r="T282" s="116"/>
      <c r="U282" s="116"/>
      <c r="V282" s="66"/>
      <c r="W282" s="66"/>
      <c r="X282" s="116"/>
      <c r="Y282" s="82"/>
      <c r="Z282" s="116"/>
      <c r="AA282" s="82"/>
      <c r="AB282" s="13"/>
      <c r="AC282" s="13"/>
      <c r="AD282" s="13"/>
      <c r="AE282" s="13"/>
      <c r="AF282" s="13"/>
      <c r="AG282" s="13"/>
      <c r="AH282" s="13"/>
      <c r="AI282" s="13"/>
      <c r="AJ282" s="13"/>
      <c r="AK282" s="66"/>
      <c r="AL282" s="13"/>
    </row>
    <row r="283" spans="7:38"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66"/>
      <c r="S283" s="66"/>
      <c r="T283" s="116"/>
      <c r="U283" s="116"/>
      <c r="V283" s="66"/>
      <c r="W283" s="66"/>
      <c r="X283" s="116"/>
      <c r="Y283" s="82"/>
      <c r="Z283" s="116"/>
      <c r="AA283" s="82"/>
      <c r="AB283" s="13"/>
      <c r="AC283" s="13"/>
      <c r="AD283" s="13"/>
      <c r="AE283" s="13"/>
      <c r="AF283" s="13"/>
      <c r="AG283" s="13"/>
      <c r="AH283" s="13"/>
      <c r="AI283" s="13"/>
      <c r="AJ283" s="13"/>
      <c r="AK283" s="66"/>
      <c r="AL283" s="13"/>
    </row>
    <row r="284" spans="7:38"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66"/>
      <c r="S284" s="66"/>
      <c r="T284" s="116"/>
      <c r="U284" s="116"/>
      <c r="V284" s="66"/>
      <c r="W284" s="66"/>
      <c r="X284" s="116"/>
      <c r="Y284" s="82"/>
      <c r="Z284" s="116"/>
      <c r="AA284" s="82"/>
      <c r="AB284" s="13"/>
      <c r="AC284" s="13"/>
      <c r="AD284" s="13"/>
      <c r="AE284" s="13"/>
      <c r="AF284" s="13"/>
      <c r="AG284" s="13"/>
      <c r="AH284" s="13"/>
      <c r="AI284" s="13"/>
      <c r="AJ284" s="13"/>
      <c r="AK284" s="66"/>
      <c r="AL284" s="13"/>
    </row>
    <row r="285" spans="7:38"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66"/>
      <c r="S285" s="66"/>
      <c r="T285" s="116"/>
      <c r="U285" s="116"/>
      <c r="V285" s="66"/>
      <c r="W285" s="66"/>
      <c r="X285" s="116"/>
      <c r="Y285" s="82"/>
      <c r="Z285" s="116"/>
      <c r="AA285" s="82"/>
      <c r="AB285" s="13"/>
      <c r="AC285" s="13"/>
      <c r="AD285" s="13"/>
      <c r="AE285" s="13"/>
      <c r="AF285" s="13"/>
      <c r="AG285" s="13"/>
      <c r="AH285" s="13"/>
      <c r="AI285" s="13"/>
      <c r="AJ285" s="13"/>
      <c r="AK285" s="66"/>
      <c r="AL285" s="13"/>
    </row>
    <row r="286" spans="7:38"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66"/>
      <c r="S286" s="66"/>
      <c r="T286" s="116"/>
      <c r="U286" s="116"/>
      <c r="V286" s="66"/>
      <c r="W286" s="66"/>
      <c r="X286" s="116"/>
      <c r="Y286" s="82"/>
      <c r="Z286" s="116"/>
      <c r="AA286" s="82"/>
      <c r="AB286" s="13"/>
      <c r="AC286" s="13"/>
      <c r="AD286" s="13"/>
      <c r="AE286" s="13"/>
      <c r="AF286" s="13"/>
      <c r="AG286" s="13"/>
      <c r="AH286" s="13"/>
      <c r="AI286" s="13"/>
      <c r="AJ286" s="13"/>
      <c r="AK286" s="66"/>
      <c r="AL286" s="13"/>
    </row>
    <row r="287" spans="7:38"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66"/>
      <c r="S287" s="66"/>
      <c r="T287" s="116"/>
      <c r="U287" s="116"/>
      <c r="V287" s="66"/>
      <c r="W287" s="66"/>
      <c r="X287" s="116"/>
      <c r="Y287" s="82"/>
      <c r="Z287" s="116"/>
      <c r="AA287" s="82"/>
      <c r="AB287" s="13"/>
      <c r="AC287" s="13"/>
      <c r="AD287" s="13"/>
      <c r="AE287" s="13"/>
      <c r="AF287" s="13"/>
      <c r="AG287" s="13"/>
      <c r="AH287" s="13"/>
      <c r="AI287" s="13"/>
      <c r="AJ287" s="13"/>
      <c r="AK287" s="66"/>
      <c r="AL287" s="13"/>
    </row>
    <row r="288" spans="7:38"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66"/>
      <c r="S288" s="66"/>
      <c r="T288" s="116"/>
      <c r="U288" s="116"/>
      <c r="V288" s="66"/>
      <c r="W288" s="66"/>
      <c r="X288" s="116"/>
      <c r="Y288" s="82"/>
      <c r="Z288" s="116"/>
      <c r="AA288" s="82"/>
      <c r="AB288" s="13"/>
      <c r="AC288" s="13"/>
      <c r="AD288" s="13"/>
      <c r="AE288" s="13"/>
      <c r="AF288" s="13"/>
      <c r="AG288" s="13"/>
      <c r="AH288" s="13"/>
      <c r="AI288" s="13"/>
      <c r="AJ288" s="13"/>
      <c r="AK288" s="66"/>
      <c r="AL288" s="13"/>
    </row>
    <row r="289" spans="1:46"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66"/>
      <c r="S289" s="66"/>
      <c r="T289" s="116"/>
      <c r="U289" s="116"/>
      <c r="V289" s="66"/>
      <c r="W289" s="66"/>
      <c r="X289" s="116"/>
      <c r="Y289" s="82"/>
      <c r="Z289" s="116"/>
      <c r="AA289" s="82"/>
      <c r="AB289" s="13"/>
      <c r="AC289" s="13"/>
      <c r="AD289" s="13"/>
      <c r="AE289" s="13"/>
      <c r="AF289" s="13"/>
      <c r="AG289" s="13"/>
      <c r="AH289" s="13"/>
      <c r="AI289" s="13"/>
      <c r="AJ289" s="13"/>
      <c r="AK289" s="66"/>
    </row>
    <row r="290" spans="1:46"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66"/>
      <c r="S290" s="66"/>
      <c r="T290" s="116"/>
      <c r="U290" s="116"/>
      <c r="V290" s="66"/>
      <c r="W290" s="66"/>
      <c r="X290" s="116"/>
      <c r="Y290" s="82"/>
      <c r="Z290" s="116"/>
      <c r="AA290" s="82"/>
      <c r="AB290" s="13"/>
      <c r="AC290" s="13"/>
      <c r="AD290" s="13"/>
      <c r="AE290" s="13"/>
      <c r="AF290" s="13"/>
      <c r="AG290" s="13"/>
      <c r="AH290" s="13"/>
      <c r="AI290" s="13"/>
      <c r="AJ290" s="13"/>
      <c r="AK290" s="66"/>
    </row>
    <row r="291" spans="1:46"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66"/>
      <c r="S291" s="66"/>
      <c r="T291" s="116"/>
      <c r="U291" s="116"/>
      <c r="V291" s="66"/>
      <c r="W291" s="66"/>
      <c r="X291" s="116"/>
      <c r="Y291" s="82"/>
      <c r="Z291" s="116"/>
      <c r="AA291" s="82"/>
      <c r="AB291" s="13"/>
      <c r="AC291" s="13"/>
      <c r="AD291" s="13"/>
      <c r="AE291" s="13"/>
      <c r="AF291" s="13"/>
      <c r="AG291" s="13"/>
      <c r="AH291" s="13"/>
      <c r="AI291" s="13"/>
      <c r="AJ291" s="13"/>
      <c r="AK291" s="66"/>
    </row>
    <row r="292" spans="1:46"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66"/>
      <c r="S292" s="66"/>
      <c r="T292" s="116"/>
      <c r="U292" s="116"/>
      <c r="V292" s="66"/>
      <c r="W292" s="66"/>
      <c r="X292" s="116"/>
      <c r="Y292" s="82"/>
      <c r="Z292" s="116"/>
      <c r="AA292" s="82"/>
      <c r="AB292" s="13"/>
      <c r="AC292" s="13"/>
      <c r="AD292" s="13"/>
      <c r="AE292" s="13"/>
      <c r="AF292" s="13"/>
      <c r="AG292" s="13"/>
      <c r="AH292" s="13"/>
      <c r="AI292" s="13"/>
      <c r="AJ292" s="13"/>
      <c r="AK292" s="66"/>
    </row>
    <row r="293" spans="1:46"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66"/>
      <c r="S293" s="66"/>
      <c r="T293" s="116"/>
      <c r="U293" s="116"/>
      <c r="V293" s="66"/>
      <c r="W293" s="66"/>
      <c r="X293" s="116"/>
      <c r="Y293" s="82"/>
      <c r="Z293" s="116"/>
      <c r="AA293" s="82"/>
      <c r="AB293" s="13"/>
      <c r="AC293" s="13"/>
      <c r="AD293" s="13"/>
      <c r="AE293" s="13"/>
      <c r="AF293" s="13"/>
      <c r="AG293" s="13"/>
      <c r="AH293" s="13"/>
      <c r="AI293" s="13"/>
      <c r="AJ293" s="13"/>
      <c r="AK293" s="66"/>
    </row>
    <row r="294" spans="1:46"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66"/>
      <c r="S294" s="66"/>
      <c r="T294" s="116"/>
      <c r="U294" s="116"/>
      <c r="V294" s="66"/>
      <c r="W294" s="66"/>
      <c r="X294" s="116"/>
      <c r="Y294" s="82"/>
      <c r="Z294" s="116"/>
      <c r="AA294" s="82"/>
      <c r="AB294" s="13"/>
      <c r="AC294" s="13"/>
      <c r="AD294" s="13"/>
      <c r="AE294" s="13"/>
      <c r="AF294" s="13"/>
      <c r="AG294" s="13"/>
      <c r="AH294" s="13"/>
      <c r="AI294" s="13"/>
      <c r="AJ294" s="13"/>
      <c r="AK294" s="66"/>
    </row>
    <row r="295" spans="1:46" s="10" customFormat="1">
      <c r="A295"/>
      <c r="B295"/>
      <c r="C295"/>
      <c r="D295"/>
      <c r="E295"/>
      <c r="F295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66"/>
      <c r="S295" s="66"/>
      <c r="T295" s="116"/>
      <c r="U295" s="116"/>
      <c r="V295" s="66"/>
      <c r="W295" s="66"/>
      <c r="X295" s="116"/>
      <c r="Y295" s="82"/>
      <c r="Z295" s="116"/>
      <c r="AA295" s="83"/>
      <c r="AB295" s="30"/>
      <c r="AC295" s="30"/>
      <c r="AD295" s="30"/>
      <c r="AE295"/>
      <c r="AF295" s="30"/>
      <c r="AG295"/>
      <c r="AH295"/>
      <c r="AI295"/>
      <c r="AJ295" s="30"/>
      <c r="AL295"/>
      <c r="AM295"/>
      <c r="AN295"/>
      <c r="AO295"/>
      <c r="AP295"/>
      <c r="AQ295"/>
      <c r="AR295"/>
      <c r="AS295"/>
      <c r="AT295"/>
    </row>
    <row r="296" spans="1:46" s="10" customFormat="1">
      <c r="A296"/>
      <c r="B296"/>
      <c r="C296"/>
      <c r="D296"/>
      <c r="E296"/>
      <c r="F296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66"/>
      <c r="S296" s="66"/>
      <c r="T296" s="116"/>
      <c r="U296" s="116"/>
      <c r="V296" s="66"/>
      <c r="W296" s="66"/>
      <c r="X296" s="116"/>
      <c r="Y296" s="82"/>
      <c r="Z296" s="116"/>
      <c r="AA296" s="84"/>
      <c r="AB296" s="32"/>
      <c r="AC296" s="32"/>
      <c r="AD296" s="32"/>
      <c r="AE296"/>
      <c r="AF296" s="32"/>
      <c r="AG296"/>
      <c r="AH296"/>
      <c r="AI296"/>
      <c r="AJ296" s="32"/>
      <c r="AL296"/>
      <c r="AM296"/>
      <c r="AN296"/>
      <c r="AO296"/>
      <c r="AP296"/>
      <c r="AQ296"/>
      <c r="AR296"/>
      <c r="AS296"/>
      <c r="AT296"/>
    </row>
    <row r="297" spans="1:46" s="10" customFormat="1">
      <c r="A297"/>
      <c r="B297"/>
      <c r="C297"/>
      <c r="D297"/>
      <c r="E297"/>
      <c r="F297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66"/>
      <c r="S297" s="66"/>
      <c r="T297" s="116"/>
      <c r="U297" s="116"/>
      <c r="V297" s="66"/>
      <c r="W297" s="66"/>
      <c r="X297" s="116"/>
      <c r="Y297" s="82"/>
      <c r="Z297" s="116"/>
      <c r="AA297" s="84"/>
      <c r="AB297" s="32"/>
      <c r="AC297" s="32"/>
      <c r="AD297" s="32"/>
      <c r="AE297"/>
      <c r="AF297" s="32"/>
      <c r="AG297"/>
      <c r="AH297"/>
      <c r="AI297"/>
      <c r="AJ297" s="32"/>
      <c r="AL297"/>
      <c r="AM297"/>
      <c r="AN297"/>
      <c r="AO297"/>
      <c r="AP297"/>
      <c r="AQ297"/>
      <c r="AR297"/>
      <c r="AS297"/>
      <c r="AT297"/>
    </row>
    <row r="298" spans="1:46" s="10" customFormat="1">
      <c r="A298"/>
      <c r="B298"/>
      <c r="C298"/>
      <c r="D298"/>
      <c r="E298"/>
      <c r="F298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66"/>
      <c r="S298" s="66"/>
      <c r="T298" s="116"/>
      <c r="U298" s="116"/>
      <c r="V298" s="66"/>
      <c r="W298" s="66"/>
      <c r="X298" s="116"/>
      <c r="Y298" s="82"/>
      <c r="Z298" s="116"/>
      <c r="AA298" s="84"/>
      <c r="AB298" s="32"/>
      <c r="AC298" s="32"/>
      <c r="AD298" s="32"/>
      <c r="AE298"/>
      <c r="AF298" s="32"/>
      <c r="AG298"/>
      <c r="AH298"/>
      <c r="AI298"/>
      <c r="AJ298" s="32"/>
      <c r="AL298"/>
      <c r="AM298"/>
      <c r="AN298"/>
      <c r="AO298"/>
      <c r="AP298"/>
      <c r="AQ298"/>
      <c r="AR298"/>
      <c r="AS298"/>
      <c r="AT298"/>
    </row>
    <row r="299" spans="1:46" s="10" customFormat="1">
      <c r="A299"/>
      <c r="B299"/>
      <c r="C299"/>
      <c r="D299"/>
      <c r="E299"/>
      <c r="F299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66"/>
      <c r="S299" s="66"/>
      <c r="T299" s="116"/>
      <c r="U299" s="116"/>
      <c r="V299" s="66"/>
      <c r="W299" s="66"/>
      <c r="X299" s="116"/>
      <c r="Y299" s="82"/>
      <c r="Z299" s="116"/>
      <c r="AA299" s="84"/>
      <c r="AB299" s="32"/>
      <c r="AC299" s="32"/>
      <c r="AD299" s="32"/>
      <c r="AE299"/>
      <c r="AF299" s="32"/>
      <c r="AG299"/>
      <c r="AH299"/>
      <c r="AI299"/>
      <c r="AJ299" s="32"/>
      <c r="AL299"/>
      <c r="AM299"/>
      <c r="AN299"/>
      <c r="AO299"/>
      <c r="AP299"/>
      <c r="AQ299"/>
      <c r="AR299"/>
      <c r="AS299"/>
      <c r="AT299"/>
    </row>
    <row r="300" spans="1:46" s="10" customFormat="1">
      <c r="A300"/>
      <c r="B300"/>
      <c r="C300"/>
      <c r="D300"/>
      <c r="E300"/>
      <c r="F300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66"/>
      <c r="S300" s="66"/>
      <c r="T300" s="116"/>
      <c r="U300" s="116"/>
      <c r="V300" s="66"/>
      <c r="W300" s="66"/>
      <c r="X300" s="116"/>
      <c r="Y300" s="82"/>
      <c r="Z300" s="116"/>
      <c r="AA300" s="84"/>
      <c r="AB300" s="32"/>
      <c r="AC300" s="32"/>
      <c r="AD300" s="32"/>
      <c r="AE300"/>
      <c r="AF300" s="32"/>
      <c r="AG300"/>
      <c r="AH300"/>
      <c r="AI300"/>
      <c r="AJ300" s="32"/>
      <c r="AL300"/>
      <c r="AM300"/>
      <c r="AN300"/>
      <c r="AO300"/>
      <c r="AP300"/>
      <c r="AQ300"/>
      <c r="AR300"/>
      <c r="AS300"/>
      <c r="AT300"/>
    </row>
    <row r="301" spans="1:46" s="10" customFormat="1">
      <c r="A301"/>
      <c r="B301"/>
      <c r="C301"/>
      <c r="D301"/>
      <c r="E301"/>
      <c r="F301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66"/>
      <c r="S301" s="66"/>
      <c r="T301" s="116"/>
      <c r="U301" s="116"/>
      <c r="V301" s="66"/>
      <c r="W301" s="66"/>
      <c r="X301" s="116"/>
      <c r="Y301" s="82"/>
      <c r="Z301" s="116"/>
      <c r="AA301" s="84"/>
      <c r="AB301" s="32"/>
      <c r="AC301" s="32"/>
      <c r="AD301" s="32"/>
      <c r="AE301"/>
      <c r="AF301" s="32"/>
      <c r="AG301"/>
      <c r="AH301"/>
      <c r="AI301"/>
      <c r="AJ301" s="32"/>
      <c r="AL301"/>
      <c r="AM301"/>
      <c r="AN301"/>
      <c r="AO301"/>
      <c r="AP301"/>
      <c r="AQ301"/>
      <c r="AR301"/>
      <c r="AS301"/>
      <c r="AT301"/>
    </row>
    <row r="302" spans="1:46" s="10" customFormat="1">
      <c r="A302"/>
      <c r="B302"/>
      <c r="C302"/>
      <c r="D302"/>
      <c r="E302"/>
      <c r="F302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66"/>
      <c r="S302" s="66"/>
      <c r="T302" s="116"/>
      <c r="U302" s="116"/>
      <c r="V302" s="66"/>
      <c r="W302" s="66"/>
      <c r="X302" s="116"/>
      <c r="Y302" s="82"/>
      <c r="Z302" s="116"/>
      <c r="AA302" s="84"/>
      <c r="AB302" s="32"/>
      <c r="AC302" s="32"/>
      <c r="AD302" s="32"/>
      <c r="AE302"/>
      <c r="AF302" s="32"/>
      <c r="AG302"/>
      <c r="AH302"/>
      <c r="AI302"/>
      <c r="AJ302" s="32"/>
      <c r="AL302"/>
      <c r="AM302"/>
      <c r="AN302"/>
      <c r="AO302"/>
      <c r="AP302"/>
      <c r="AQ302"/>
      <c r="AR302"/>
      <c r="AS302"/>
      <c r="AT302"/>
    </row>
    <row r="303" spans="1:46" s="10" customFormat="1">
      <c r="A303"/>
      <c r="B303"/>
      <c r="C303"/>
      <c r="D303"/>
      <c r="E303"/>
      <c r="F30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66"/>
      <c r="S303" s="66"/>
      <c r="T303" s="116"/>
      <c r="U303" s="116"/>
      <c r="V303" s="66"/>
      <c r="W303" s="66"/>
      <c r="X303" s="116"/>
      <c r="Y303" s="82"/>
      <c r="Z303" s="116"/>
      <c r="AA303" s="84"/>
      <c r="AB303" s="32"/>
      <c r="AC303" s="32"/>
      <c r="AD303" s="32"/>
      <c r="AE303"/>
      <c r="AF303" s="32"/>
      <c r="AG303"/>
      <c r="AH303"/>
      <c r="AI303"/>
      <c r="AJ303" s="32"/>
      <c r="AL303"/>
      <c r="AM303"/>
      <c r="AN303"/>
      <c r="AO303"/>
      <c r="AP303"/>
      <c r="AQ303"/>
      <c r="AR303"/>
      <c r="AS303"/>
      <c r="AT303"/>
    </row>
    <row r="304" spans="1:46" s="10" customFormat="1">
      <c r="A304"/>
      <c r="B304"/>
      <c r="C304"/>
      <c r="D304"/>
      <c r="E304"/>
      <c r="F304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66"/>
      <c r="S304" s="66"/>
      <c r="T304" s="116"/>
      <c r="U304" s="116"/>
      <c r="V304" s="66"/>
      <c r="W304" s="66"/>
      <c r="X304" s="116"/>
      <c r="Y304" s="82"/>
      <c r="Z304" s="116"/>
      <c r="AA304" s="84"/>
      <c r="AB304" s="32"/>
      <c r="AC304" s="32"/>
      <c r="AD304" s="32"/>
      <c r="AE304"/>
      <c r="AF304" s="32"/>
      <c r="AG304"/>
      <c r="AH304"/>
      <c r="AI304"/>
      <c r="AJ304" s="32"/>
      <c r="AL304"/>
      <c r="AM304"/>
      <c r="AN304"/>
      <c r="AO304"/>
      <c r="AP304"/>
      <c r="AQ304"/>
      <c r="AR304"/>
      <c r="AS304"/>
      <c r="AT304"/>
    </row>
    <row r="305" spans="1:46" s="10" customFormat="1">
      <c r="A305"/>
      <c r="B305"/>
      <c r="C305"/>
      <c r="D305"/>
      <c r="E305"/>
      <c r="F305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66"/>
      <c r="S305" s="66"/>
      <c r="T305" s="116"/>
      <c r="U305" s="116"/>
      <c r="V305" s="66"/>
      <c r="W305" s="66"/>
      <c r="X305" s="116"/>
      <c r="Y305" s="82"/>
      <c r="Z305" s="116"/>
      <c r="AA305" s="84"/>
      <c r="AB305" s="32"/>
      <c r="AC305" s="32"/>
      <c r="AD305" s="32"/>
      <c r="AE305"/>
      <c r="AF305" s="32"/>
      <c r="AG305"/>
      <c r="AH305"/>
      <c r="AI305"/>
      <c r="AJ305" s="32"/>
      <c r="AL305"/>
      <c r="AM305"/>
      <c r="AN305"/>
      <c r="AO305"/>
      <c r="AP305"/>
      <c r="AQ305"/>
      <c r="AR305"/>
      <c r="AS305"/>
      <c r="AT305"/>
    </row>
    <row r="306" spans="1:46" s="10" customFormat="1">
      <c r="A306"/>
      <c r="B306"/>
      <c r="C306"/>
      <c r="D306"/>
      <c r="E306"/>
      <c r="F306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66"/>
      <c r="S306" s="66"/>
      <c r="T306" s="116"/>
      <c r="U306" s="116"/>
      <c r="V306" s="66"/>
      <c r="W306" s="66"/>
      <c r="X306" s="116"/>
      <c r="Y306" s="82"/>
      <c r="Z306" s="116"/>
      <c r="AA306" s="84"/>
      <c r="AB306" s="32"/>
      <c r="AC306" s="32"/>
      <c r="AD306" s="32"/>
      <c r="AE306"/>
      <c r="AF306" s="32"/>
      <c r="AG306"/>
      <c r="AH306"/>
      <c r="AI306"/>
      <c r="AJ306" s="32"/>
      <c r="AL306"/>
      <c r="AM306"/>
      <c r="AN306"/>
      <c r="AO306"/>
      <c r="AP306"/>
      <c r="AQ306"/>
      <c r="AR306"/>
      <c r="AS306"/>
      <c r="AT306"/>
    </row>
    <row r="307" spans="1:46" s="10" customFormat="1">
      <c r="A307"/>
      <c r="B307"/>
      <c r="C307"/>
      <c r="D307"/>
      <c r="E307"/>
      <c r="F307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66"/>
      <c r="S307" s="66"/>
      <c r="T307" s="116"/>
      <c r="U307" s="116"/>
      <c r="V307" s="66"/>
      <c r="W307" s="66"/>
      <c r="X307" s="116"/>
      <c r="Y307" s="82"/>
      <c r="Z307" s="116"/>
      <c r="AA307" s="84"/>
      <c r="AB307" s="32"/>
      <c r="AC307" s="32"/>
      <c r="AD307" s="32"/>
      <c r="AE307"/>
      <c r="AF307" s="32"/>
      <c r="AG307"/>
      <c r="AH307"/>
      <c r="AI307"/>
      <c r="AJ307" s="32"/>
      <c r="AL307"/>
      <c r="AM307"/>
      <c r="AN307"/>
      <c r="AO307"/>
      <c r="AP307"/>
      <c r="AQ307"/>
      <c r="AR307"/>
      <c r="AS307"/>
      <c r="AT307"/>
    </row>
    <row r="308" spans="1:46" s="10" customFormat="1">
      <c r="A308"/>
      <c r="B308"/>
      <c r="C308"/>
      <c r="D308"/>
      <c r="E308"/>
      <c r="F308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66"/>
      <c r="S308" s="66"/>
      <c r="T308" s="116"/>
      <c r="U308" s="116"/>
      <c r="V308" s="66"/>
      <c r="W308" s="66"/>
      <c r="X308" s="116"/>
      <c r="Y308" s="82"/>
      <c r="Z308" s="116"/>
      <c r="AA308" s="84"/>
      <c r="AB308" s="32"/>
      <c r="AC308" s="32"/>
      <c r="AD308" s="32"/>
      <c r="AE308"/>
      <c r="AF308" s="32"/>
      <c r="AG308"/>
      <c r="AH308"/>
      <c r="AI308"/>
      <c r="AJ308" s="32"/>
      <c r="AL308"/>
      <c r="AM308"/>
      <c r="AN308"/>
      <c r="AO308"/>
      <c r="AP308"/>
      <c r="AQ308"/>
      <c r="AR308"/>
      <c r="AS308"/>
      <c r="AT308"/>
    </row>
    <row r="309" spans="1:46" s="10" customFormat="1">
      <c r="A309"/>
      <c r="B309"/>
      <c r="C309"/>
      <c r="D309"/>
      <c r="E309"/>
      <c r="F309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66"/>
      <c r="S309" s="66"/>
      <c r="T309" s="116"/>
      <c r="U309" s="116"/>
      <c r="V309" s="66"/>
      <c r="W309" s="66"/>
      <c r="X309" s="116"/>
      <c r="Y309" s="82"/>
      <c r="Z309" s="116"/>
      <c r="AA309" s="84"/>
      <c r="AB309" s="32"/>
      <c r="AC309" s="32"/>
      <c r="AD309" s="32"/>
      <c r="AE309"/>
      <c r="AF309" s="32"/>
      <c r="AG309"/>
      <c r="AH309"/>
      <c r="AI309"/>
      <c r="AJ309" s="32"/>
      <c r="AL309"/>
      <c r="AM309"/>
      <c r="AN309"/>
      <c r="AO309"/>
      <c r="AP309"/>
      <c r="AQ309"/>
      <c r="AR309"/>
      <c r="AS309"/>
      <c r="AT309"/>
    </row>
    <row r="310" spans="1:46" s="10" customFormat="1">
      <c r="A310"/>
      <c r="B310"/>
      <c r="C310"/>
      <c r="D310"/>
      <c r="E310"/>
      <c r="F310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66"/>
      <c r="S310" s="66"/>
      <c r="T310" s="116"/>
      <c r="U310" s="116"/>
      <c r="V310" s="66"/>
      <c r="W310" s="66"/>
      <c r="X310" s="116"/>
      <c r="Y310" s="82"/>
      <c r="Z310" s="116"/>
      <c r="AA310" s="84"/>
      <c r="AB310" s="32"/>
      <c r="AC310" s="32"/>
      <c r="AD310" s="32"/>
      <c r="AE310"/>
      <c r="AF310" s="32"/>
      <c r="AG310"/>
      <c r="AH310"/>
      <c r="AI310"/>
      <c r="AJ310" s="32"/>
      <c r="AL310"/>
      <c r="AM310"/>
      <c r="AN310"/>
      <c r="AO310"/>
      <c r="AP310"/>
      <c r="AQ310"/>
      <c r="AR310"/>
      <c r="AS310"/>
      <c r="AT310"/>
    </row>
    <row r="311" spans="1:46" s="10" customFormat="1">
      <c r="A311"/>
      <c r="B311"/>
      <c r="C311"/>
      <c r="D311"/>
      <c r="E311"/>
      <c r="F311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66"/>
      <c r="S311" s="66"/>
      <c r="T311" s="116"/>
      <c r="U311" s="116"/>
      <c r="V311" s="66"/>
      <c r="W311" s="66"/>
      <c r="X311" s="116"/>
      <c r="Y311" s="82"/>
      <c r="Z311" s="116"/>
      <c r="AA311" s="84"/>
      <c r="AB311" s="32"/>
      <c r="AC311" s="32"/>
      <c r="AD311" s="32"/>
      <c r="AE311"/>
      <c r="AF311" s="32"/>
      <c r="AG311"/>
      <c r="AH311"/>
      <c r="AI311"/>
      <c r="AJ311" s="32"/>
      <c r="AL311"/>
      <c r="AM311"/>
      <c r="AN311"/>
      <c r="AO311"/>
      <c r="AP311"/>
      <c r="AQ311"/>
      <c r="AR311"/>
      <c r="AS311"/>
      <c r="AT311"/>
    </row>
    <row r="312" spans="1:46" s="10" customFormat="1">
      <c r="A312"/>
      <c r="B312"/>
      <c r="C312"/>
      <c r="D312"/>
      <c r="E312"/>
      <c r="F312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66"/>
      <c r="S312" s="66"/>
      <c r="T312" s="116"/>
      <c r="U312" s="116"/>
      <c r="V312" s="66"/>
      <c r="W312" s="66"/>
      <c r="X312" s="116"/>
      <c r="Y312" s="82"/>
      <c r="Z312" s="116"/>
      <c r="AA312" s="84"/>
      <c r="AB312" s="32"/>
      <c r="AC312" s="32"/>
      <c r="AD312" s="32"/>
      <c r="AE312"/>
      <c r="AF312" s="32"/>
      <c r="AG312"/>
      <c r="AH312"/>
      <c r="AI312"/>
      <c r="AJ312" s="32"/>
      <c r="AL312"/>
      <c r="AM312"/>
      <c r="AN312"/>
      <c r="AO312"/>
      <c r="AP312"/>
      <c r="AQ312"/>
      <c r="AR312"/>
      <c r="AS312"/>
      <c r="AT312"/>
    </row>
    <row r="313" spans="1:46" s="10" customFormat="1">
      <c r="A313"/>
      <c r="B313"/>
      <c r="C313"/>
      <c r="D313"/>
      <c r="E313"/>
      <c r="F3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66"/>
      <c r="S313" s="66"/>
      <c r="T313" s="116"/>
      <c r="U313" s="116"/>
      <c r="V313" s="66"/>
      <c r="W313" s="66"/>
      <c r="X313" s="116"/>
      <c r="Y313" s="82"/>
      <c r="Z313" s="116"/>
      <c r="AA313" s="84"/>
      <c r="AB313" s="32"/>
      <c r="AC313" s="32"/>
      <c r="AD313" s="32"/>
      <c r="AE313"/>
      <c r="AF313" s="32"/>
      <c r="AG313"/>
      <c r="AH313"/>
      <c r="AI313"/>
      <c r="AJ313" s="32"/>
      <c r="AL313"/>
      <c r="AM313"/>
      <c r="AN313"/>
      <c r="AO313"/>
      <c r="AP313"/>
      <c r="AQ313"/>
      <c r="AR313"/>
      <c r="AS313"/>
      <c r="AT313"/>
    </row>
    <row r="314" spans="1:46" s="10" customFormat="1">
      <c r="A314"/>
      <c r="B314"/>
      <c r="C314"/>
      <c r="D314"/>
      <c r="E314"/>
      <c r="F314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66"/>
      <c r="S314" s="66"/>
      <c r="T314" s="116"/>
      <c r="U314" s="116"/>
      <c r="V314" s="66"/>
      <c r="W314" s="66"/>
      <c r="X314" s="116"/>
      <c r="Y314" s="82"/>
      <c r="Z314" s="116"/>
      <c r="AA314" s="84"/>
      <c r="AB314" s="32"/>
      <c r="AC314" s="32"/>
      <c r="AD314" s="32"/>
      <c r="AE314"/>
      <c r="AF314" s="32"/>
      <c r="AG314"/>
      <c r="AH314"/>
      <c r="AI314"/>
      <c r="AJ314" s="32"/>
      <c r="AL314"/>
      <c r="AM314"/>
      <c r="AN314"/>
      <c r="AO314"/>
      <c r="AP314"/>
      <c r="AQ314"/>
      <c r="AR314"/>
      <c r="AS314"/>
      <c r="AT314"/>
    </row>
    <row r="315" spans="1:46" s="10" customFormat="1">
      <c r="A315"/>
      <c r="B315"/>
      <c r="C315"/>
      <c r="D315"/>
      <c r="E315"/>
      <c r="F315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66"/>
      <c r="S315" s="66"/>
      <c r="T315" s="116"/>
      <c r="U315" s="116"/>
      <c r="V315" s="66"/>
      <c r="W315" s="66"/>
      <c r="X315" s="116"/>
      <c r="Y315" s="82"/>
      <c r="Z315" s="116"/>
      <c r="AA315" s="84"/>
      <c r="AB315" s="32"/>
      <c r="AC315" s="32"/>
      <c r="AD315" s="32"/>
      <c r="AE315"/>
      <c r="AF315" s="32"/>
      <c r="AG315"/>
      <c r="AH315"/>
      <c r="AI315"/>
      <c r="AJ315" s="32"/>
      <c r="AL315"/>
      <c r="AM315"/>
      <c r="AN315"/>
      <c r="AO315"/>
      <c r="AP315"/>
      <c r="AQ315"/>
      <c r="AR315"/>
      <c r="AS315"/>
      <c r="AT315"/>
    </row>
    <row r="316" spans="1:46" s="10" customFormat="1">
      <c r="A316"/>
      <c r="B316"/>
      <c r="C316"/>
      <c r="D316"/>
      <c r="E316"/>
      <c r="F316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66"/>
      <c r="S316" s="66"/>
      <c r="T316" s="116"/>
      <c r="U316" s="116"/>
      <c r="V316" s="66"/>
      <c r="W316" s="66"/>
      <c r="X316" s="116"/>
      <c r="Y316" s="82"/>
      <c r="Z316" s="116"/>
      <c r="AA316" s="84"/>
      <c r="AB316" s="32"/>
      <c r="AC316" s="32"/>
      <c r="AD316" s="32"/>
      <c r="AE316"/>
      <c r="AF316" s="32"/>
      <c r="AG316"/>
      <c r="AH316"/>
      <c r="AI316"/>
      <c r="AJ316" s="32"/>
      <c r="AL316"/>
      <c r="AM316"/>
      <c r="AN316"/>
      <c r="AO316"/>
      <c r="AP316"/>
      <c r="AQ316"/>
      <c r="AR316"/>
      <c r="AS316"/>
      <c r="AT316"/>
    </row>
    <row r="317" spans="1:46" s="10" customFormat="1">
      <c r="A317"/>
      <c r="B317"/>
      <c r="C317"/>
      <c r="D317"/>
      <c r="E317"/>
      <c r="F317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66"/>
      <c r="S317" s="66"/>
      <c r="T317" s="116"/>
      <c r="U317" s="116"/>
      <c r="V317" s="66"/>
      <c r="W317" s="66"/>
      <c r="X317" s="116"/>
      <c r="Y317" s="82"/>
      <c r="Z317" s="116"/>
      <c r="AA317" s="84"/>
      <c r="AB317" s="32"/>
      <c r="AC317" s="32"/>
      <c r="AD317" s="32"/>
      <c r="AE317"/>
      <c r="AF317" s="32"/>
      <c r="AG317"/>
      <c r="AH317"/>
      <c r="AI317"/>
      <c r="AJ317" s="32"/>
      <c r="AL317"/>
      <c r="AM317"/>
      <c r="AN317"/>
      <c r="AO317"/>
      <c r="AP317"/>
      <c r="AQ317"/>
      <c r="AR317"/>
      <c r="AS317"/>
      <c r="AT317"/>
    </row>
    <row r="318" spans="1:46" s="10" customForma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13"/>
      <c r="M318" s="13"/>
      <c r="N318" s="13"/>
      <c r="O318" s="13"/>
      <c r="P318" s="13"/>
      <c r="Q318" s="13"/>
      <c r="R318" s="66"/>
      <c r="S318" s="66"/>
      <c r="T318" s="116"/>
      <c r="U318" s="116"/>
      <c r="V318" s="66"/>
      <c r="W318" s="66"/>
      <c r="X318" s="116"/>
      <c r="Y318" s="82"/>
      <c r="Z318" s="116"/>
      <c r="AA318" s="84"/>
      <c r="AB318" s="32"/>
      <c r="AC318" s="32"/>
      <c r="AD318" s="32"/>
      <c r="AE318"/>
      <c r="AF318" s="32"/>
      <c r="AG318"/>
      <c r="AH318"/>
      <c r="AI318"/>
      <c r="AJ318" s="32"/>
      <c r="AL318"/>
      <c r="AM318"/>
      <c r="AN318"/>
      <c r="AO318"/>
      <c r="AP318"/>
      <c r="AQ318"/>
      <c r="AR318"/>
      <c r="AS318"/>
      <c r="AT318"/>
    </row>
    <row r="319" spans="1:46" s="10" customForma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13"/>
      <c r="M319" s="13"/>
      <c r="N319" s="13"/>
      <c r="O319" s="13"/>
      <c r="P319" s="13"/>
      <c r="Q319" s="13"/>
      <c r="R319" s="66"/>
      <c r="S319" s="66"/>
      <c r="T319" s="116"/>
      <c r="U319" s="116"/>
      <c r="V319" s="66"/>
      <c r="W319" s="66"/>
      <c r="X319" s="116"/>
      <c r="Y319" s="82"/>
      <c r="Z319" s="116"/>
      <c r="AA319" s="84"/>
      <c r="AB319" s="32"/>
      <c r="AC319" s="32"/>
      <c r="AD319" s="32"/>
      <c r="AE319"/>
      <c r="AF319" s="32"/>
      <c r="AG319"/>
      <c r="AH319"/>
      <c r="AI319"/>
      <c r="AJ319" s="32"/>
      <c r="AL319"/>
      <c r="AM319"/>
      <c r="AN319"/>
      <c r="AO319"/>
      <c r="AP319"/>
      <c r="AQ319"/>
      <c r="AR319"/>
      <c r="AS319"/>
      <c r="AT319"/>
    </row>
    <row r="320" spans="1:46" s="10" customForma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0"/>
      <c r="M320" s="13"/>
      <c r="N320" s="13"/>
      <c r="O320" s="13"/>
      <c r="P320" s="13"/>
      <c r="Q320" s="13"/>
      <c r="R320" s="66"/>
      <c r="S320" s="66"/>
      <c r="T320" s="117"/>
      <c r="U320" s="116"/>
      <c r="V320" s="66"/>
      <c r="W320" s="66"/>
      <c r="X320" s="116"/>
      <c r="Y320" s="82"/>
      <c r="Z320" s="116"/>
      <c r="AA320" s="84"/>
      <c r="AB320" s="32"/>
      <c r="AC320" s="32"/>
      <c r="AD320" s="32"/>
      <c r="AE320"/>
      <c r="AF320" s="32"/>
      <c r="AG320"/>
      <c r="AH320"/>
      <c r="AI320"/>
      <c r="AJ320" s="32"/>
      <c r="AL320"/>
      <c r="AM320"/>
      <c r="AN320"/>
      <c r="AO320"/>
      <c r="AP320"/>
      <c r="AQ320"/>
      <c r="AR320"/>
      <c r="AS320"/>
      <c r="AT320"/>
    </row>
    <row r="321" spans="1:46" s="10" customForma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13"/>
      <c r="N321" s="13"/>
      <c r="O321" s="13"/>
      <c r="P321" s="13"/>
      <c r="Q321" s="13"/>
      <c r="R321" s="66"/>
      <c r="S321" s="66"/>
      <c r="T321" s="118"/>
      <c r="U321" s="116"/>
      <c r="V321" s="66"/>
      <c r="W321" s="66"/>
      <c r="X321" s="116"/>
      <c r="Y321" s="82"/>
      <c r="Z321" s="116"/>
      <c r="AA321" s="84"/>
      <c r="AB321" s="32"/>
      <c r="AC321" s="32"/>
      <c r="AD321" s="32"/>
      <c r="AE321"/>
      <c r="AF321" s="32"/>
      <c r="AG321"/>
      <c r="AH321"/>
      <c r="AI321"/>
      <c r="AJ321" s="32"/>
      <c r="AL321"/>
      <c r="AM321"/>
      <c r="AN321"/>
      <c r="AO321"/>
      <c r="AP321"/>
      <c r="AQ321"/>
      <c r="AR321"/>
      <c r="AS321"/>
      <c r="AT321"/>
    </row>
    <row r="322" spans="1:46" s="10" customForma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13"/>
      <c r="N322" s="13"/>
      <c r="O322" s="13"/>
      <c r="P322" s="13"/>
      <c r="Q322" s="13"/>
      <c r="R322" s="66"/>
      <c r="S322" s="66"/>
      <c r="T322" s="118"/>
      <c r="U322" s="116"/>
      <c r="V322" s="66"/>
      <c r="W322" s="66"/>
      <c r="X322" s="116"/>
      <c r="Y322" s="82"/>
      <c r="Z322" s="116"/>
      <c r="AA322" s="84"/>
      <c r="AB322" s="32"/>
      <c r="AC322" s="32"/>
      <c r="AD322" s="32"/>
      <c r="AE322"/>
      <c r="AF322" s="32"/>
      <c r="AG322"/>
      <c r="AH322"/>
      <c r="AI322"/>
      <c r="AJ322" s="32"/>
      <c r="AL322"/>
      <c r="AM322"/>
      <c r="AN322"/>
      <c r="AO322"/>
      <c r="AP322"/>
      <c r="AQ322"/>
      <c r="AR322"/>
      <c r="AS322"/>
      <c r="AT322"/>
    </row>
    <row r="323" spans="1:46" s="10" customForma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13"/>
      <c r="N323" s="13"/>
      <c r="O323" s="13"/>
      <c r="P323" s="13"/>
      <c r="Q323" s="13"/>
      <c r="R323" s="66"/>
      <c r="S323" s="66"/>
      <c r="T323" s="118"/>
      <c r="U323" s="116"/>
      <c r="V323" s="66"/>
      <c r="W323" s="66"/>
      <c r="X323" s="116"/>
      <c r="Y323" s="82"/>
      <c r="Z323" s="116"/>
      <c r="AA323" s="84"/>
      <c r="AB323" s="32"/>
      <c r="AC323" s="32"/>
      <c r="AD323" s="32"/>
      <c r="AE323"/>
      <c r="AF323" s="32"/>
      <c r="AG323"/>
      <c r="AH323"/>
      <c r="AI323"/>
      <c r="AJ323" s="32"/>
      <c r="AL323"/>
      <c r="AM323"/>
      <c r="AN323"/>
      <c r="AO323"/>
      <c r="AP323"/>
      <c r="AQ323"/>
      <c r="AR323"/>
      <c r="AS323"/>
      <c r="AT323"/>
    </row>
    <row r="324" spans="1:46" s="10" customForma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13"/>
      <c r="N324" s="13"/>
      <c r="O324" s="13"/>
      <c r="P324" s="13"/>
      <c r="Q324" s="13"/>
      <c r="R324" s="66"/>
      <c r="S324" s="66"/>
      <c r="T324" s="118"/>
      <c r="U324" s="116"/>
      <c r="V324" s="66"/>
      <c r="W324" s="66"/>
      <c r="X324" s="116"/>
      <c r="Y324" s="82"/>
      <c r="Z324" s="116"/>
      <c r="AA324" s="84"/>
      <c r="AB324" s="32"/>
      <c r="AC324" s="32"/>
      <c r="AD324" s="32"/>
      <c r="AE324"/>
      <c r="AF324" s="32"/>
      <c r="AG324"/>
      <c r="AH324"/>
      <c r="AI324"/>
      <c r="AJ324" s="32"/>
      <c r="AL324"/>
      <c r="AM324"/>
      <c r="AN324"/>
      <c r="AO324"/>
      <c r="AP324"/>
      <c r="AQ324"/>
      <c r="AR324"/>
      <c r="AS324"/>
      <c r="AT324"/>
    </row>
    <row r="325" spans="1:46" s="10" customForma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13"/>
      <c r="N325" s="13"/>
      <c r="O325" s="13"/>
      <c r="P325" s="13"/>
      <c r="Q325" s="13"/>
      <c r="R325" s="66"/>
      <c r="S325" s="66"/>
      <c r="T325" s="118"/>
      <c r="U325" s="116"/>
      <c r="V325" s="66"/>
      <c r="W325" s="66"/>
      <c r="X325" s="116"/>
      <c r="Y325" s="82"/>
      <c r="Z325" s="116"/>
      <c r="AA325" s="84"/>
      <c r="AB325" s="32"/>
      <c r="AC325" s="32"/>
      <c r="AD325" s="32"/>
      <c r="AE325"/>
      <c r="AF325" s="32"/>
      <c r="AG325"/>
      <c r="AH325"/>
      <c r="AI325"/>
      <c r="AJ325" s="32"/>
      <c r="AL325"/>
      <c r="AM325"/>
      <c r="AN325"/>
      <c r="AO325"/>
      <c r="AP325"/>
      <c r="AQ325"/>
      <c r="AR325"/>
      <c r="AS325"/>
      <c r="AT325"/>
    </row>
    <row r="326" spans="1:46" s="10" customForma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13"/>
      <c r="N326" s="13"/>
      <c r="O326" s="13"/>
      <c r="P326" s="13"/>
      <c r="Q326" s="13"/>
      <c r="R326" s="66"/>
      <c r="S326" s="66"/>
      <c r="T326" s="118"/>
      <c r="U326" s="116"/>
      <c r="V326" s="66"/>
      <c r="W326" s="66"/>
      <c r="X326" s="116"/>
      <c r="Y326" s="82"/>
      <c r="Z326" s="116"/>
      <c r="AA326" s="84"/>
      <c r="AB326" s="32"/>
      <c r="AC326" s="32"/>
      <c r="AD326" s="32"/>
      <c r="AE326"/>
      <c r="AF326" s="32"/>
      <c r="AG326"/>
      <c r="AH326"/>
      <c r="AI326"/>
      <c r="AJ326" s="32"/>
      <c r="AL326"/>
      <c r="AM326"/>
      <c r="AN326"/>
      <c r="AO326"/>
      <c r="AP326"/>
      <c r="AQ326"/>
      <c r="AR326"/>
      <c r="AS326"/>
      <c r="AT326"/>
    </row>
    <row r="327" spans="1:46" s="10" customForma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0"/>
      <c r="N327" s="30"/>
      <c r="O327" s="30"/>
      <c r="P327" s="30"/>
      <c r="Q327" s="30"/>
      <c r="R327" s="67"/>
      <c r="S327" s="67"/>
      <c r="T327" s="118"/>
      <c r="U327" s="117"/>
      <c r="V327" s="67"/>
      <c r="X327" s="100"/>
      <c r="Y327" s="83"/>
      <c r="Z327" s="117"/>
      <c r="AA327" s="84"/>
      <c r="AB327" s="32"/>
      <c r="AC327" s="32"/>
      <c r="AD327" s="32"/>
      <c r="AE327"/>
      <c r="AF327" s="32"/>
      <c r="AG327"/>
      <c r="AH327"/>
      <c r="AI327"/>
      <c r="AJ327" s="32"/>
      <c r="AL327"/>
      <c r="AM327"/>
      <c r="AN327"/>
      <c r="AO327"/>
      <c r="AP327"/>
      <c r="AQ327"/>
      <c r="AR327"/>
      <c r="AS327"/>
      <c r="AT327"/>
    </row>
    <row r="328" spans="1:46" s="10" customForma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68"/>
      <c r="S328" s="68"/>
      <c r="T328" s="118"/>
      <c r="U328" s="118"/>
      <c r="V328" s="68"/>
      <c r="X328" s="100"/>
      <c r="Y328" s="84"/>
      <c r="Z328" s="118"/>
      <c r="AA328" s="84"/>
      <c r="AB328" s="32"/>
      <c r="AC328" s="32"/>
      <c r="AD328" s="32"/>
      <c r="AE328"/>
      <c r="AF328" s="32"/>
      <c r="AG328"/>
      <c r="AH328"/>
      <c r="AI328"/>
      <c r="AJ328" s="32"/>
      <c r="AL328"/>
      <c r="AM328"/>
      <c r="AN328"/>
      <c r="AO328"/>
      <c r="AP328"/>
      <c r="AQ328"/>
      <c r="AR328"/>
      <c r="AS328"/>
      <c r="AT328"/>
    </row>
    <row r="329" spans="1:46" s="10" customForma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68"/>
      <c r="S329" s="68"/>
      <c r="T329" s="118"/>
      <c r="U329" s="118"/>
      <c r="V329" s="68"/>
      <c r="X329" s="100"/>
      <c r="Y329" s="84"/>
      <c r="Z329" s="118"/>
      <c r="AA329" s="84"/>
      <c r="AB329" s="32"/>
      <c r="AC329" s="32"/>
      <c r="AD329" s="32"/>
      <c r="AE329"/>
      <c r="AF329" s="32"/>
      <c r="AG329"/>
      <c r="AH329"/>
      <c r="AI329"/>
      <c r="AJ329" s="32"/>
      <c r="AL329"/>
      <c r="AM329"/>
      <c r="AN329"/>
      <c r="AO329"/>
      <c r="AP329"/>
      <c r="AQ329"/>
      <c r="AR329"/>
      <c r="AS329"/>
      <c r="AT329"/>
    </row>
    <row r="330" spans="1:46" s="10" customForma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68"/>
      <c r="S330" s="68"/>
      <c r="T330" s="118"/>
      <c r="U330" s="118"/>
      <c r="V330" s="68"/>
      <c r="X330" s="100"/>
      <c r="Y330" s="84"/>
      <c r="Z330" s="118"/>
      <c r="AA330" s="84"/>
      <c r="AB330"/>
      <c r="AC330" s="32"/>
      <c r="AD330"/>
      <c r="AE330"/>
      <c r="AF330" s="32"/>
      <c r="AG330"/>
      <c r="AH330"/>
      <c r="AI330"/>
      <c r="AJ330"/>
      <c r="AL330"/>
      <c r="AM330"/>
      <c r="AN330"/>
      <c r="AO330"/>
      <c r="AP330"/>
      <c r="AQ330"/>
      <c r="AR330"/>
      <c r="AS330"/>
      <c r="AT330"/>
    </row>
    <row r="331" spans="1:46" s="10" customForma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68"/>
      <c r="S331" s="68"/>
      <c r="T331" s="118"/>
      <c r="U331" s="118"/>
      <c r="V331" s="68"/>
      <c r="X331" s="100"/>
      <c r="Y331" s="84"/>
      <c r="Z331" s="118"/>
      <c r="AA331" s="84"/>
      <c r="AB331"/>
      <c r="AC331" s="32"/>
      <c r="AD331"/>
      <c r="AE331"/>
      <c r="AF331" s="32"/>
      <c r="AG331"/>
      <c r="AH331"/>
      <c r="AI331"/>
      <c r="AJ331"/>
      <c r="AL331"/>
      <c r="AM331"/>
      <c r="AN331"/>
      <c r="AO331"/>
      <c r="AP331"/>
      <c r="AQ331"/>
      <c r="AR331"/>
      <c r="AS331"/>
      <c r="AT331"/>
    </row>
    <row r="332" spans="1:46" s="10" customForma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68"/>
      <c r="S332" s="68"/>
      <c r="T332" s="118"/>
      <c r="U332" s="118"/>
      <c r="V332" s="68"/>
      <c r="X332" s="100"/>
      <c r="Y332" s="84"/>
      <c r="Z332" s="118"/>
      <c r="AA332" s="84"/>
      <c r="AB332"/>
      <c r="AC332" s="32"/>
      <c r="AD332"/>
      <c r="AE332"/>
      <c r="AF332" s="32"/>
      <c r="AG332"/>
      <c r="AH332"/>
      <c r="AI332"/>
      <c r="AJ332"/>
      <c r="AL332"/>
      <c r="AM332"/>
      <c r="AN332"/>
      <c r="AO332"/>
      <c r="AP332"/>
      <c r="AQ332"/>
      <c r="AR332"/>
      <c r="AS332"/>
      <c r="AT332"/>
    </row>
    <row r="333" spans="1:46" s="10" customForma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68"/>
      <c r="S333" s="68"/>
      <c r="T333" s="118"/>
      <c r="U333" s="118"/>
      <c r="V333" s="68"/>
      <c r="X333" s="100"/>
      <c r="Y333" s="84"/>
      <c r="Z333" s="118"/>
      <c r="AA333" s="84"/>
      <c r="AB333"/>
      <c r="AC333" s="32"/>
      <c r="AD333"/>
      <c r="AE333"/>
      <c r="AF333" s="32"/>
      <c r="AG333"/>
      <c r="AH333"/>
      <c r="AI333"/>
      <c r="AJ333"/>
      <c r="AL333"/>
      <c r="AM333"/>
      <c r="AN333"/>
      <c r="AO333"/>
      <c r="AP333"/>
      <c r="AQ333"/>
      <c r="AR333"/>
      <c r="AS333"/>
      <c r="AT333"/>
    </row>
    <row r="334" spans="1:46" s="10" customForma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68"/>
      <c r="S334" s="68"/>
      <c r="T334" s="118"/>
      <c r="U334" s="118"/>
      <c r="V334" s="68"/>
      <c r="X334" s="100"/>
      <c r="Y334" s="84"/>
      <c r="Z334" s="118"/>
      <c r="AA334" s="84"/>
      <c r="AB334"/>
      <c r="AC334" s="32"/>
      <c r="AD334"/>
      <c r="AE334"/>
      <c r="AF334" s="32"/>
      <c r="AG334"/>
      <c r="AH334"/>
      <c r="AI334"/>
      <c r="AJ334"/>
      <c r="AL334"/>
      <c r="AM334"/>
      <c r="AN334"/>
      <c r="AO334"/>
      <c r="AP334"/>
      <c r="AQ334"/>
      <c r="AR334"/>
      <c r="AS334"/>
      <c r="AT334"/>
    </row>
    <row r="335" spans="1:46" s="10" customForma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68"/>
      <c r="S335" s="68"/>
      <c r="T335" s="118"/>
      <c r="U335" s="118"/>
      <c r="V335" s="68"/>
      <c r="X335" s="100"/>
      <c r="Y335" s="84"/>
      <c r="Z335" s="118"/>
      <c r="AA335" s="84"/>
      <c r="AB335"/>
      <c r="AC335" s="32"/>
      <c r="AD335"/>
      <c r="AE335"/>
      <c r="AF335" s="32"/>
      <c r="AG335"/>
      <c r="AH335"/>
      <c r="AI335"/>
      <c r="AJ335"/>
      <c r="AL335"/>
      <c r="AM335"/>
      <c r="AN335"/>
      <c r="AO335"/>
      <c r="AP335"/>
      <c r="AQ335"/>
      <c r="AR335"/>
      <c r="AS335"/>
      <c r="AT335"/>
    </row>
    <row r="336" spans="1:46" s="10" customForma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68"/>
      <c r="S336" s="68"/>
      <c r="T336" s="118"/>
      <c r="U336" s="118"/>
      <c r="V336" s="68"/>
      <c r="X336" s="100"/>
      <c r="Y336" s="84"/>
      <c r="Z336" s="118"/>
      <c r="AA336" s="84"/>
      <c r="AB336"/>
      <c r="AC336" s="32"/>
      <c r="AD336"/>
      <c r="AE336"/>
      <c r="AF336" s="32"/>
      <c r="AG336"/>
      <c r="AH336"/>
      <c r="AI336"/>
      <c r="AJ336"/>
      <c r="AL336"/>
      <c r="AM336"/>
      <c r="AN336"/>
      <c r="AO336"/>
      <c r="AP336"/>
      <c r="AQ336"/>
      <c r="AR336"/>
      <c r="AS336"/>
      <c r="AT336"/>
    </row>
    <row r="337" spans="1:46" s="10" customForma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68"/>
      <c r="S337" s="68"/>
      <c r="T337" s="118"/>
      <c r="U337" s="118"/>
      <c r="V337" s="68"/>
      <c r="X337" s="100"/>
      <c r="Y337" s="84"/>
      <c r="Z337" s="118"/>
      <c r="AA337" s="84"/>
      <c r="AB337"/>
      <c r="AC337" s="32"/>
      <c r="AD337"/>
      <c r="AE337"/>
      <c r="AF337" s="32"/>
      <c r="AG337"/>
      <c r="AH337"/>
      <c r="AI337"/>
      <c r="AJ337"/>
      <c r="AL337"/>
      <c r="AM337"/>
      <c r="AN337"/>
      <c r="AO337"/>
      <c r="AP337"/>
      <c r="AQ337"/>
      <c r="AR337"/>
      <c r="AS337"/>
      <c r="AT337"/>
    </row>
    <row r="338" spans="1:46" s="10" customForma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68"/>
      <c r="S338" s="68"/>
      <c r="T338" s="118"/>
      <c r="U338" s="118"/>
      <c r="V338" s="68"/>
      <c r="X338" s="100"/>
      <c r="Y338" s="84"/>
      <c r="Z338" s="118"/>
      <c r="AA338" s="84"/>
      <c r="AB338"/>
      <c r="AC338" s="32"/>
      <c r="AD338"/>
      <c r="AE338"/>
      <c r="AF338" s="32"/>
      <c r="AG338"/>
      <c r="AH338"/>
      <c r="AI338"/>
      <c r="AJ338"/>
      <c r="AL338"/>
      <c r="AM338"/>
      <c r="AN338"/>
      <c r="AO338"/>
      <c r="AP338"/>
      <c r="AQ338"/>
      <c r="AR338"/>
      <c r="AS338"/>
      <c r="AT338"/>
    </row>
    <row r="339" spans="1:46" s="10" customForma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68"/>
      <c r="S339" s="68"/>
      <c r="T339" s="118"/>
      <c r="U339" s="118"/>
      <c r="V339" s="68"/>
      <c r="X339" s="100"/>
      <c r="Y339" s="84"/>
      <c r="Z339" s="118"/>
      <c r="AA339" s="84"/>
      <c r="AB339"/>
      <c r="AC339" s="32"/>
      <c r="AD339"/>
      <c r="AE339"/>
      <c r="AF339" s="32"/>
      <c r="AG339"/>
      <c r="AH339"/>
      <c r="AI339"/>
      <c r="AJ339"/>
      <c r="AL339"/>
      <c r="AM339"/>
      <c r="AN339"/>
      <c r="AO339"/>
      <c r="AP339"/>
      <c r="AQ339"/>
      <c r="AR339"/>
      <c r="AS339"/>
      <c r="AT339"/>
    </row>
    <row r="340" spans="1:46" s="10" customForma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68"/>
      <c r="S340" s="68"/>
      <c r="T340" s="118"/>
      <c r="U340" s="118"/>
      <c r="V340" s="68"/>
      <c r="X340" s="100"/>
      <c r="Y340" s="84"/>
      <c r="Z340" s="118"/>
      <c r="AA340" s="84"/>
      <c r="AB340"/>
      <c r="AC340" s="32"/>
      <c r="AD340"/>
      <c r="AE340"/>
      <c r="AF340" s="32"/>
      <c r="AG340"/>
      <c r="AH340"/>
      <c r="AI340"/>
      <c r="AJ340"/>
      <c r="AL340"/>
      <c r="AM340"/>
      <c r="AN340"/>
      <c r="AO340"/>
      <c r="AP340"/>
      <c r="AQ340"/>
      <c r="AR340"/>
      <c r="AS340"/>
      <c r="AT340"/>
    </row>
    <row r="341" spans="1:46" s="10" customForma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68"/>
      <c r="S341" s="68"/>
      <c r="T341" s="118"/>
      <c r="U341" s="118"/>
      <c r="V341" s="68"/>
      <c r="X341" s="100"/>
      <c r="Y341" s="84"/>
      <c r="Z341" s="118"/>
      <c r="AA341" s="84"/>
      <c r="AB341"/>
      <c r="AC341" s="32"/>
      <c r="AD341"/>
      <c r="AE341"/>
      <c r="AF341" s="32"/>
      <c r="AG341"/>
      <c r="AH341"/>
      <c r="AI341"/>
      <c r="AJ341"/>
      <c r="AL341"/>
      <c r="AM341"/>
      <c r="AN341"/>
      <c r="AO341"/>
      <c r="AP341"/>
      <c r="AQ341"/>
      <c r="AR341"/>
      <c r="AS341"/>
      <c r="AT341"/>
    </row>
    <row r="342" spans="1:46" s="10" customForma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68"/>
      <c r="S342" s="68"/>
      <c r="T342" s="118"/>
      <c r="U342" s="118"/>
      <c r="V342" s="68"/>
      <c r="X342" s="100"/>
      <c r="Y342" s="84"/>
      <c r="Z342" s="118"/>
      <c r="AA342" s="84"/>
      <c r="AB342"/>
      <c r="AC342" s="32"/>
      <c r="AD342"/>
      <c r="AE342"/>
      <c r="AF342" s="32"/>
      <c r="AG342"/>
      <c r="AH342"/>
      <c r="AI342"/>
      <c r="AJ342"/>
      <c r="AL342"/>
      <c r="AM342"/>
      <c r="AN342"/>
      <c r="AO342"/>
      <c r="AP342"/>
      <c r="AQ342"/>
      <c r="AR342"/>
      <c r="AS342"/>
      <c r="AT342"/>
    </row>
    <row r="343" spans="1:46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68"/>
      <c r="S343" s="68"/>
      <c r="T343" s="118"/>
      <c r="U343" s="118"/>
      <c r="V343" s="68"/>
      <c r="Y343" s="84"/>
      <c r="Z343" s="118"/>
      <c r="AA343" s="84"/>
      <c r="AC343" s="32"/>
      <c r="AF343" s="32"/>
    </row>
    <row r="344" spans="1:46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68"/>
      <c r="S344" s="68"/>
      <c r="T344" s="118"/>
      <c r="U344" s="118"/>
      <c r="V344" s="68"/>
      <c r="Y344" s="84"/>
      <c r="Z344" s="118"/>
      <c r="AA344" s="84"/>
      <c r="AC344" s="32"/>
      <c r="AF344" s="32"/>
    </row>
    <row r="345" spans="1:46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68"/>
      <c r="S345" s="68"/>
      <c r="T345" s="118"/>
      <c r="U345" s="118"/>
      <c r="V345" s="68"/>
      <c r="Y345" s="84"/>
      <c r="Z345" s="118"/>
      <c r="AA345" s="84"/>
      <c r="AC345" s="32"/>
      <c r="AF345" s="32"/>
    </row>
    <row r="346" spans="1: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68"/>
      <c r="S346" s="68"/>
      <c r="T346" s="118"/>
      <c r="U346" s="118"/>
      <c r="V346" s="68"/>
      <c r="Y346" s="84"/>
      <c r="Z346" s="118"/>
      <c r="AA346" s="84"/>
      <c r="AC346" s="32"/>
      <c r="AF346" s="32"/>
    </row>
    <row r="347" spans="1:46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68"/>
      <c r="S347" s="68"/>
      <c r="T347" s="118"/>
      <c r="U347" s="118"/>
      <c r="V347" s="68"/>
      <c r="Y347" s="84"/>
      <c r="Z347" s="118"/>
      <c r="AA347" s="84"/>
      <c r="AC347" s="32"/>
      <c r="AF347" s="32"/>
    </row>
    <row r="348" spans="1:46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68"/>
      <c r="S348" s="68"/>
      <c r="T348" s="118"/>
      <c r="U348" s="118"/>
      <c r="V348" s="68"/>
      <c r="Y348" s="84"/>
      <c r="Z348" s="118"/>
      <c r="AA348" s="84"/>
      <c r="AC348" s="32"/>
      <c r="AF348" s="32"/>
    </row>
    <row r="349" spans="1:46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68"/>
      <c r="S349" s="68"/>
      <c r="T349" s="118"/>
      <c r="U349" s="118"/>
      <c r="V349" s="68"/>
      <c r="Y349" s="84"/>
      <c r="Z349" s="118"/>
      <c r="AA349" s="84"/>
      <c r="AC349" s="32"/>
      <c r="AF349" s="32"/>
    </row>
    <row r="350" spans="1:46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68"/>
      <c r="S350" s="68"/>
      <c r="T350" s="118"/>
      <c r="U350" s="118"/>
      <c r="V350" s="68"/>
      <c r="Y350" s="84"/>
      <c r="Z350" s="118"/>
      <c r="AA350" s="84"/>
      <c r="AC350" s="32"/>
      <c r="AF350" s="32"/>
    </row>
    <row r="351" spans="1:46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68"/>
      <c r="S351" s="68"/>
      <c r="T351" s="118"/>
      <c r="U351" s="118"/>
      <c r="V351" s="68"/>
      <c r="Y351" s="84"/>
      <c r="Z351" s="118"/>
      <c r="AA351" s="84"/>
      <c r="AC351" s="32"/>
      <c r="AF351" s="32"/>
    </row>
    <row r="352" spans="1:46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68"/>
      <c r="S352" s="68"/>
      <c r="T352" s="118"/>
      <c r="U352" s="118"/>
      <c r="V352" s="68"/>
      <c r="Y352" s="84"/>
      <c r="Z352" s="118"/>
      <c r="AA352" s="84"/>
      <c r="AC352" s="32"/>
      <c r="AF352" s="32"/>
    </row>
    <row r="353" spans="12:26">
      <c r="L353" s="32"/>
      <c r="M353" s="32"/>
      <c r="N353" s="32"/>
      <c r="O353" s="32"/>
      <c r="P353" s="32"/>
      <c r="Q353" s="32"/>
      <c r="R353" s="68"/>
      <c r="S353" s="68"/>
      <c r="T353" s="118"/>
      <c r="U353" s="118"/>
      <c r="V353" s="68"/>
      <c r="Y353" s="84"/>
      <c r="Z353" s="118"/>
    </row>
    <row r="354" spans="12:26">
      <c r="L354" s="32"/>
      <c r="M354" s="32"/>
      <c r="N354" s="32"/>
      <c r="O354" s="32"/>
      <c r="P354" s="32"/>
      <c r="Q354" s="32"/>
      <c r="R354" s="68"/>
      <c r="S354" s="68"/>
      <c r="T354" s="118"/>
      <c r="U354" s="118"/>
      <c r="V354" s="68"/>
      <c r="Y354" s="84"/>
      <c r="Z354" s="118"/>
    </row>
    <row r="355" spans="12:26">
      <c r="L355" s="32"/>
      <c r="M355" s="32"/>
      <c r="N355" s="32"/>
      <c r="O355" s="32"/>
      <c r="P355" s="32"/>
      <c r="Q355" s="32"/>
      <c r="R355" s="68"/>
      <c r="S355" s="68"/>
      <c r="T355" s="118"/>
      <c r="U355" s="118"/>
      <c r="V355" s="68"/>
      <c r="Y355" s="84"/>
      <c r="Z355" s="118"/>
    </row>
    <row r="356" spans="12:26">
      <c r="L356" s="32"/>
      <c r="M356" s="32"/>
      <c r="N356" s="32"/>
      <c r="O356" s="32"/>
      <c r="P356" s="32"/>
      <c r="Q356" s="32"/>
      <c r="R356" s="68"/>
      <c r="S356" s="68"/>
      <c r="T356" s="118"/>
      <c r="U356" s="118"/>
      <c r="V356" s="68"/>
      <c r="Y356" s="84"/>
      <c r="Z356" s="118"/>
    </row>
    <row r="357" spans="12:26">
      <c r="L357" s="32"/>
      <c r="M357" s="32"/>
      <c r="N357" s="32"/>
      <c r="O357" s="32"/>
      <c r="P357" s="32"/>
      <c r="Q357" s="32"/>
      <c r="R357" s="68"/>
      <c r="S357" s="68"/>
      <c r="T357" s="118"/>
      <c r="U357" s="118"/>
      <c r="V357" s="68"/>
      <c r="Y357" s="84"/>
      <c r="Z357" s="118"/>
    </row>
    <row r="358" spans="12:26">
      <c r="L358" s="32"/>
      <c r="M358" s="32"/>
      <c r="N358" s="32"/>
      <c r="O358" s="32"/>
      <c r="P358" s="32"/>
      <c r="Q358" s="32"/>
      <c r="R358" s="68"/>
      <c r="S358" s="68"/>
      <c r="T358" s="118"/>
      <c r="U358" s="118"/>
      <c r="V358" s="68"/>
      <c r="Y358" s="84"/>
      <c r="Z358" s="118"/>
    </row>
    <row r="359" spans="12:26">
      <c r="L359" s="32"/>
      <c r="M359" s="32"/>
      <c r="N359" s="32"/>
      <c r="O359" s="32"/>
      <c r="P359" s="32"/>
      <c r="Q359" s="32"/>
      <c r="R359" s="68"/>
      <c r="S359" s="68"/>
      <c r="T359" s="118"/>
      <c r="U359" s="118"/>
      <c r="V359" s="68"/>
      <c r="Y359" s="84"/>
      <c r="Z359" s="118"/>
    </row>
    <row r="360" spans="12:26">
      <c r="L360" s="32"/>
      <c r="M360" s="32"/>
      <c r="N360" s="32"/>
      <c r="O360" s="32"/>
      <c r="P360" s="32"/>
      <c r="Q360" s="32"/>
      <c r="R360" s="68"/>
      <c r="S360" s="68"/>
      <c r="T360" s="118"/>
      <c r="U360" s="118"/>
      <c r="V360" s="68"/>
      <c r="Y360" s="84"/>
      <c r="Z360" s="118"/>
    </row>
    <row r="361" spans="12:26">
      <c r="L361" s="32"/>
      <c r="M361" s="32"/>
      <c r="N361" s="32"/>
      <c r="O361" s="32"/>
      <c r="P361" s="32"/>
      <c r="Q361" s="32"/>
      <c r="R361" s="68"/>
      <c r="S361" s="68"/>
      <c r="T361" s="118"/>
      <c r="U361" s="118"/>
      <c r="V361" s="68"/>
      <c r="Y361" s="84"/>
      <c r="Z361" s="118"/>
    </row>
    <row r="362" spans="12:26">
      <c r="L362" s="32"/>
      <c r="M362" s="32"/>
      <c r="N362" s="32"/>
      <c r="O362" s="32"/>
      <c r="P362" s="32"/>
      <c r="Q362" s="32"/>
      <c r="R362" s="68"/>
      <c r="S362" s="68"/>
      <c r="T362" s="118"/>
      <c r="U362" s="118"/>
      <c r="Y362" s="84"/>
      <c r="Z362" s="118"/>
    </row>
    <row r="363" spans="12:26">
      <c r="L363" s="32"/>
      <c r="M363" s="32"/>
      <c r="N363" s="32"/>
      <c r="O363" s="32"/>
      <c r="P363" s="32"/>
      <c r="Q363" s="32"/>
      <c r="R363" s="68"/>
      <c r="S363" s="68"/>
      <c r="T363" s="118"/>
      <c r="U363" s="118"/>
      <c r="Y363" s="84"/>
      <c r="Z363" s="118"/>
    </row>
    <row r="364" spans="12:26">
      <c r="L364" s="32"/>
      <c r="M364" s="32"/>
      <c r="N364" s="32"/>
      <c r="O364" s="32"/>
      <c r="P364" s="32"/>
      <c r="Q364" s="32"/>
      <c r="R364" s="68"/>
      <c r="S364" s="68"/>
      <c r="T364" s="118"/>
      <c r="U364" s="118"/>
      <c r="Y364" s="84"/>
      <c r="Z364" s="118"/>
    </row>
    <row r="365" spans="12:26">
      <c r="L365" s="32"/>
      <c r="M365" s="32"/>
      <c r="N365" s="32"/>
      <c r="O365" s="32"/>
      <c r="P365" s="32"/>
      <c r="Q365" s="32"/>
      <c r="R365" s="68"/>
      <c r="S365" s="68"/>
      <c r="T365" s="118"/>
      <c r="U365" s="118"/>
      <c r="Y365" s="84"/>
      <c r="Z365" s="118"/>
    </row>
    <row r="366" spans="12:26">
      <c r="L366" s="32"/>
      <c r="M366" s="32"/>
      <c r="N366" s="32"/>
      <c r="O366" s="32"/>
      <c r="P366" s="32"/>
      <c r="Q366" s="32"/>
      <c r="R366" s="68"/>
      <c r="S366" s="68"/>
      <c r="T366" s="118"/>
      <c r="U366" s="118"/>
      <c r="Y366" s="84"/>
      <c r="Z366" s="118"/>
    </row>
    <row r="367" spans="12:26">
      <c r="L367" s="32"/>
      <c r="M367" s="32"/>
      <c r="N367" s="32"/>
      <c r="O367" s="32"/>
      <c r="P367" s="32"/>
      <c r="Q367" s="32"/>
      <c r="R367" s="68"/>
      <c r="S367" s="68"/>
      <c r="T367" s="118"/>
      <c r="U367" s="118"/>
      <c r="Y367" s="84"/>
      <c r="Z367" s="118"/>
    </row>
    <row r="368" spans="12:26">
      <c r="L368" s="32"/>
      <c r="M368" s="32"/>
      <c r="N368" s="32"/>
      <c r="O368" s="32"/>
      <c r="P368" s="32"/>
      <c r="Q368" s="32"/>
      <c r="R368" s="68"/>
      <c r="S368" s="68"/>
      <c r="T368" s="118"/>
      <c r="U368" s="118"/>
      <c r="Y368" s="84"/>
      <c r="Z368" s="118"/>
    </row>
    <row r="369" spans="12:26">
      <c r="L369" s="32"/>
      <c r="M369" s="32"/>
      <c r="N369" s="32"/>
      <c r="O369" s="32"/>
      <c r="P369" s="32"/>
      <c r="Q369" s="32"/>
      <c r="R369" s="68"/>
      <c r="S369" s="68"/>
      <c r="T369" s="118"/>
      <c r="U369" s="118"/>
      <c r="Y369" s="84"/>
      <c r="Z369" s="118"/>
    </row>
    <row r="370" spans="12:26">
      <c r="L370" s="32"/>
      <c r="M370" s="32"/>
      <c r="N370" s="32"/>
      <c r="O370" s="32"/>
      <c r="P370" s="32"/>
      <c r="Q370" s="32"/>
      <c r="R370" s="68"/>
      <c r="S370" s="68"/>
      <c r="T370" s="118"/>
      <c r="U370" s="118"/>
      <c r="Y370" s="84"/>
      <c r="Z370" s="118"/>
    </row>
    <row r="371" spans="12:26">
      <c r="L371" s="32"/>
      <c r="M371" s="32"/>
      <c r="N371" s="32"/>
      <c r="O371" s="32"/>
      <c r="P371" s="32"/>
      <c r="Q371" s="32"/>
      <c r="R371" s="68"/>
      <c r="S371" s="68"/>
      <c r="T371" s="118"/>
      <c r="U371" s="118"/>
      <c r="Y371" s="84"/>
      <c r="Z371" s="118"/>
    </row>
    <row r="372" spans="12:26">
      <c r="L372" s="32"/>
      <c r="M372" s="32"/>
      <c r="N372" s="32"/>
      <c r="O372" s="32"/>
      <c r="P372" s="32"/>
      <c r="Q372" s="32"/>
      <c r="R372" s="68"/>
      <c r="S372" s="68"/>
      <c r="T372" s="118"/>
      <c r="U372" s="118"/>
      <c r="Y372" s="84"/>
      <c r="Z372" s="118"/>
    </row>
    <row r="373" spans="12:26">
      <c r="L373" s="32"/>
      <c r="M373" s="32"/>
      <c r="N373" s="32"/>
      <c r="O373" s="32"/>
      <c r="P373" s="32"/>
      <c r="Q373" s="32"/>
      <c r="R373" s="68"/>
      <c r="S373" s="68"/>
      <c r="T373" s="118"/>
      <c r="U373" s="118"/>
      <c r="Y373" s="84"/>
      <c r="Z373" s="118"/>
    </row>
    <row r="374" spans="12:26">
      <c r="L374" s="32"/>
      <c r="M374" s="32"/>
      <c r="N374" s="32"/>
      <c r="O374" s="32"/>
      <c r="P374" s="32"/>
      <c r="Q374" s="32"/>
      <c r="R374" s="68"/>
      <c r="S374" s="68"/>
      <c r="T374" s="118"/>
      <c r="U374" s="118"/>
      <c r="Y374" s="84"/>
      <c r="Z374" s="118"/>
    </row>
    <row r="375" spans="12:26">
      <c r="L375" s="32"/>
      <c r="M375" s="32"/>
      <c r="N375" s="32"/>
      <c r="O375" s="32"/>
      <c r="P375" s="32"/>
      <c r="Q375" s="32"/>
      <c r="R375" s="68"/>
      <c r="S375" s="68"/>
      <c r="T375" s="118"/>
      <c r="U375" s="118"/>
      <c r="Y375" s="84"/>
      <c r="Z375" s="118"/>
    </row>
    <row r="376" spans="12:26">
      <c r="L376" s="32"/>
      <c r="M376" s="32"/>
      <c r="N376" s="32"/>
      <c r="O376" s="32"/>
      <c r="P376" s="32"/>
      <c r="Q376" s="32"/>
      <c r="R376" s="68"/>
      <c r="S376" s="68"/>
      <c r="T376" s="118"/>
      <c r="U376" s="118"/>
      <c r="Y376" s="84"/>
      <c r="Z376" s="118"/>
    </row>
    <row r="377" spans="12:26">
      <c r="L377" s="32"/>
      <c r="M377" s="32"/>
      <c r="N377" s="32"/>
      <c r="O377" s="32"/>
      <c r="P377" s="32"/>
      <c r="Q377" s="32"/>
      <c r="R377" s="68"/>
      <c r="S377" s="68"/>
      <c r="T377" s="118"/>
      <c r="U377" s="118"/>
      <c r="Y377" s="84"/>
      <c r="Z377" s="118"/>
    </row>
    <row r="378" spans="12:26">
      <c r="M378" s="32"/>
      <c r="N378" s="32"/>
      <c r="O378" s="32"/>
      <c r="P378" s="32"/>
      <c r="Q378" s="32"/>
      <c r="R378" s="68"/>
      <c r="S378" s="68"/>
      <c r="U378" s="118"/>
      <c r="Y378" s="84"/>
      <c r="Z378" s="118"/>
    </row>
    <row r="379" spans="12:26">
      <c r="M379" s="32"/>
      <c r="N379" s="32"/>
      <c r="O379" s="32"/>
      <c r="P379" s="32"/>
      <c r="Q379" s="32"/>
      <c r="R379" s="68"/>
      <c r="S379" s="68"/>
      <c r="U379" s="118"/>
      <c r="Y379" s="84"/>
      <c r="Z379" s="118"/>
    </row>
    <row r="380" spans="12:26">
      <c r="M380" s="32"/>
      <c r="N380" s="32"/>
      <c r="O380" s="32"/>
      <c r="P380" s="32"/>
      <c r="Q380" s="32"/>
      <c r="R380" s="68"/>
      <c r="S380" s="68"/>
      <c r="U380" s="118"/>
      <c r="Y380" s="84"/>
      <c r="Z380" s="118"/>
    </row>
    <row r="381" spans="12:26">
      <c r="M381" s="32"/>
      <c r="N381" s="32"/>
      <c r="O381" s="32"/>
      <c r="P381" s="32"/>
      <c r="Q381" s="32"/>
      <c r="R381" s="68"/>
      <c r="S381" s="68"/>
      <c r="U381" s="118"/>
      <c r="Y381" s="84"/>
      <c r="Z381" s="118"/>
    </row>
    <row r="382" spans="12:26">
      <c r="M382" s="32"/>
      <c r="N382" s="32"/>
      <c r="O382" s="32"/>
      <c r="P382" s="32"/>
      <c r="Q382" s="32"/>
      <c r="R382" s="68"/>
      <c r="S382" s="68"/>
      <c r="U382" s="118"/>
      <c r="Y382" s="84"/>
      <c r="Z382" s="118"/>
    </row>
    <row r="383" spans="12:26">
      <c r="M383" s="32"/>
      <c r="N383" s="32"/>
      <c r="O383" s="32"/>
      <c r="P383" s="32"/>
      <c r="Q383" s="32"/>
      <c r="R383" s="68"/>
      <c r="S383" s="68"/>
      <c r="U383" s="118"/>
      <c r="Y383" s="84"/>
      <c r="Z383" s="118"/>
    </row>
    <row r="384" spans="12:26">
      <c r="M384" s="32"/>
      <c r="N384" s="32"/>
      <c r="O384" s="32"/>
      <c r="P384" s="32"/>
      <c r="Q384" s="32"/>
      <c r="R384" s="68"/>
      <c r="S384" s="68"/>
      <c r="U384" s="118"/>
      <c r="Y384" s="84"/>
      <c r="Z384" s="118"/>
    </row>
    <row r="429" spans="30:30">
      <c r="AD429" s="3" t="s">
        <v>597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G311"/>
  <sheetViews>
    <sheetView zoomScale="84" zoomScaleNormal="84" workbookViewId="0">
      <pane xSplit="6" ySplit="9" topLeftCell="G10" activePane="bottomRight" state="frozen"/>
      <selection pane="topRight" activeCell="G1" sqref="G1"/>
      <selection pane="bottomLeft" activeCell="A10" sqref="A10"/>
      <selection pane="bottomRight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11.453125" customWidth="1"/>
    <col min="5" max="5" width="2.6328125" customWidth="1"/>
    <col min="6" max="6" width="2.453125" customWidth="1"/>
    <col min="7" max="7" width="6.6328125" customWidth="1"/>
    <col min="8" max="8" width="5.6328125" customWidth="1"/>
    <col min="9" max="9" width="8.26953125" style="295" customWidth="1"/>
    <col min="10" max="10" width="9.1796875" style="295" customWidth="1"/>
    <col min="11" max="11" width="5.6328125" style="100" customWidth="1"/>
    <col min="12" max="12" width="6.36328125" customWidth="1"/>
    <col min="13" max="13" width="4.90625" style="100" customWidth="1"/>
    <col min="14" max="14" width="5.36328125" customWidth="1"/>
    <col min="15" max="15" width="7.08984375" customWidth="1"/>
    <col min="16" max="16" width="6.90625" customWidth="1"/>
    <col min="17" max="17" width="6.453125" style="100" customWidth="1"/>
    <col min="18" max="18" width="5.81640625" customWidth="1"/>
    <col min="19" max="19" width="6.36328125" customWidth="1"/>
    <col min="20" max="20" width="1.453125" customWidth="1"/>
    <col min="21" max="21" width="5" customWidth="1"/>
    <col min="22" max="22" width="5.81640625" customWidth="1"/>
    <col min="23" max="23" width="7.36328125" customWidth="1"/>
    <col min="24" max="24" width="1" customWidth="1"/>
    <col min="25" max="25" width="6" style="10" customWidth="1"/>
    <col min="26" max="26" width="1.54296875" customWidth="1"/>
    <col min="27" max="27" width="6.6328125" customWidth="1"/>
    <col min="28" max="29" width="8.08984375" style="100" customWidth="1"/>
    <col min="30" max="30" width="7.36328125" style="10" customWidth="1"/>
    <col min="31" max="31" width="7.36328125" customWidth="1"/>
    <col min="32" max="32" width="7.54296875" style="100" customWidth="1"/>
    <col min="33" max="33" width="7.453125" style="295" customWidth="1"/>
    <col min="34" max="34" width="8.54296875" style="10" customWidth="1"/>
    <col min="35" max="35" width="8" customWidth="1"/>
    <col min="36" max="36" width="5.90625" style="121" customWidth="1"/>
    <col min="37" max="37" width="8.36328125" customWidth="1"/>
    <col min="38" max="38" width="5.54296875" style="100" customWidth="1"/>
    <col min="39" max="39" width="7.81640625" customWidth="1"/>
    <col min="40" max="40" width="7.54296875" customWidth="1"/>
    <col min="41" max="41" width="6.90625" customWidth="1"/>
    <col min="43" max="43" width="6.90625" customWidth="1"/>
    <col min="44" max="44" width="12.36328125" customWidth="1"/>
    <col min="45" max="45" width="14.54296875" customWidth="1"/>
    <col min="53" max="53" width="14" customWidth="1"/>
    <col min="54" max="54" width="12.54296875" customWidth="1"/>
    <col min="55" max="55" width="10.90625" customWidth="1"/>
  </cols>
  <sheetData>
    <row r="1" spans="1:59">
      <c r="A1" s="39"/>
      <c r="B1" s="39"/>
      <c r="C1" s="39"/>
      <c r="D1" s="39"/>
      <c r="E1" s="39"/>
      <c r="F1" s="42"/>
      <c r="G1" s="42"/>
      <c r="H1" s="42"/>
      <c r="I1" s="328"/>
      <c r="J1" s="328"/>
      <c r="K1" s="113"/>
      <c r="L1" s="42"/>
      <c r="M1" s="113"/>
      <c r="N1" s="42"/>
      <c r="O1" s="42"/>
      <c r="P1" s="42"/>
      <c r="Q1" s="113"/>
      <c r="R1" s="42"/>
      <c r="S1" s="42"/>
      <c r="T1" s="42"/>
      <c r="U1" s="42"/>
      <c r="V1" s="42"/>
      <c r="W1" s="42"/>
      <c r="X1" s="42"/>
      <c r="Y1" s="147"/>
      <c r="Z1" s="42"/>
      <c r="AA1" s="42"/>
      <c r="AB1" s="113"/>
      <c r="AC1" s="113"/>
      <c r="AD1" s="147"/>
      <c r="AE1" s="42"/>
      <c r="AF1" s="113"/>
      <c r="AG1" s="328"/>
      <c r="AH1" s="42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</row>
    <row r="2" spans="1:59" ht="29.4">
      <c r="A2" s="39"/>
      <c r="B2" s="132" t="s">
        <v>453</v>
      </c>
      <c r="C2" s="39"/>
      <c r="D2" s="39"/>
      <c r="E2" s="39"/>
      <c r="F2" s="42"/>
      <c r="G2" s="42"/>
      <c r="H2" s="42"/>
      <c r="I2" s="328"/>
      <c r="J2" s="328"/>
      <c r="K2" s="113"/>
      <c r="L2" s="42"/>
      <c r="M2" s="113"/>
      <c r="N2" s="42"/>
      <c r="O2" s="42"/>
      <c r="P2" s="42"/>
      <c r="Q2" s="113"/>
      <c r="R2" s="42"/>
      <c r="S2" s="42"/>
      <c r="T2" s="42"/>
      <c r="U2" s="42"/>
      <c r="V2" s="42"/>
      <c r="W2" s="42"/>
      <c r="X2" s="42"/>
      <c r="Y2" s="147"/>
      <c r="Z2" s="42"/>
      <c r="AA2" s="42"/>
      <c r="AB2" s="113"/>
      <c r="AC2" s="113"/>
      <c r="AD2" s="147"/>
      <c r="AE2" s="42"/>
      <c r="AF2" s="113"/>
      <c r="AG2" s="328"/>
      <c r="AH2" s="42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</row>
    <row r="3" spans="1:59">
      <c r="A3" s="39"/>
      <c r="B3" s="39"/>
      <c r="C3" s="39"/>
      <c r="D3" s="39"/>
      <c r="E3" s="39"/>
      <c r="F3" s="42"/>
      <c r="G3" s="42"/>
      <c r="H3" s="42"/>
      <c r="I3" s="328"/>
      <c r="J3" s="328"/>
      <c r="K3" s="113"/>
      <c r="L3" s="42"/>
      <c r="M3" s="113"/>
      <c r="N3" s="42"/>
      <c r="O3" s="42"/>
      <c r="P3" s="42"/>
      <c r="Q3" s="113"/>
      <c r="R3" s="42"/>
      <c r="S3" s="42"/>
      <c r="T3" s="42"/>
      <c r="U3" s="42"/>
      <c r="V3" s="42"/>
      <c r="W3" s="42"/>
      <c r="X3" s="42"/>
      <c r="Y3" s="147"/>
      <c r="Z3" s="42"/>
      <c r="AA3" s="42"/>
      <c r="AB3" s="113"/>
      <c r="AC3" s="113"/>
      <c r="AD3" s="147"/>
      <c r="AE3" s="42"/>
      <c r="AF3" s="113"/>
      <c r="AG3" s="328"/>
      <c r="AH3" s="42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</row>
    <row r="4" spans="1:59" ht="22.2">
      <c r="A4" s="39"/>
      <c r="B4" s="39"/>
      <c r="C4" s="139" t="s">
        <v>5</v>
      </c>
      <c r="D4" s="139"/>
      <c r="E4" s="413">
        <f>+År!O2</f>
        <v>52</v>
      </c>
      <c r="F4" s="399"/>
      <c r="G4" s="399"/>
      <c r="H4" s="139"/>
      <c r="I4" s="329"/>
      <c r="J4" s="329" t="s">
        <v>429</v>
      </c>
      <c r="K4" s="139"/>
      <c r="L4" s="141"/>
      <c r="M4" s="276" t="str">
        <f>+År!B2</f>
        <v>GRIS</v>
      </c>
      <c r="N4" s="193"/>
      <c r="O4" s="142"/>
      <c r="P4" s="141"/>
      <c r="Q4" s="139" t="s">
        <v>366</v>
      </c>
      <c r="R4" s="192"/>
      <c r="S4" s="141"/>
      <c r="T4" s="141"/>
      <c r="U4" s="141"/>
      <c r="V4" s="141"/>
      <c r="W4" s="411">
        <f>SUM(I10:I27)</f>
        <v>1479944</v>
      </c>
      <c r="X4" s="414"/>
      <c r="Y4" s="414"/>
      <c r="Z4" s="414"/>
      <c r="AA4" s="399"/>
      <c r="AB4" s="113"/>
      <c r="AC4" s="113"/>
      <c r="AD4" s="113"/>
      <c r="AE4" s="141"/>
      <c r="AF4" s="42"/>
      <c r="AG4" s="328"/>
      <c r="AH4" s="42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5"/>
      <c r="AV4" s="5"/>
      <c r="AZ4" s="5"/>
    </row>
    <row r="5" spans="1:59" ht="15.75" customHeight="1">
      <c r="A5" s="39"/>
      <c r="B5" s="139"/>
      <c r="C5" s="139"/>
      <c r="D5" s="139"/>
      <c r="E5" s="139"/>
      <c r="F5" s="139"/>
      <c r="G5" s="139"/>
      <c r="H5" s="141"/>
      <c r="I5" s="329"/>
      <c r="J5" s="338"/>
      <c r="K5" s="142"/>
      <c r="L5" s="141"/>
      <c r="M5" s="142"/>
      <c r="N5" s="141"/>
      <c r="O5" s="139"/>
      <c r="P5" s="141"/>
      <c r="Q5" s="192"/>
      <c r="R5" s="141"/>
      <c r="S5" s="141"/>
      <c r="T5" s="141"/>
      <c r="U5" s="141"/>
      <c r="V5" s="141"/>
      <c r="W5" s="141"/>
      <c r="X5" s="141"/>
      <c r="Y5" s="268"/>
      <c r="Z5" s="141"/>
      <c r="AA5" s="141"/>
      <c r="AB5" s="141"/>
      <c r="AC5" s="141"/>
      <c r="AD5" s="141"/>
      <c r="AE5" s="42"/>
      <c r="AF5" s="192"/>
      <c r="AG5" s="328"/>
      <c r="AH5" s="147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5"/>
      <c r="AW5" s="5"/>
      <c r="BA5" s="5"/>
    </row>
    <row r="6" spans="1:59" ht="15" customHeight="1">
      <c r="A6" s="44"/>
      <c r="B6" s="44"/>
      <c r="C6" s="39"/>
      <c r="D6" s="56"/>
      <c r="E6" s="39"/>
      <c r="F6" s="56"/>
      <c r="G6" s="69"/>
      <c r="H6" s="39"/>
      <c r="I6" s="330"/>
      <c r="J6" s="301"/>
      <c r="K6" s="146"/>
      <c r="L6" s="39"/>
      <c r="M6" s="115"/>
      <c r="N6" s="39"/>
      <c r="O6" s="39"/>
      <c r="P6" s="39"/>
      <c r="Q6" s="115"/>
      <c r="R6" s="39"/>
      <c r="S6" s="42"/>
      <c r="T6" s="42"/>
      <c r="U6" s="44"/>
      <c r="V6" s="39"/>
      <c r="W6" s="44" t="s">
        <v>472</v>
      </c>
      <c r="X6" s="44"/>
      <c r="Y6" s="85"/>
      <c r="Z6" s="44"/>
      <c r="AA6" s="42"/>
      <c r="AB6" s="125" t="s">
        <v>455</v>
      </c>
      <c r="AC6" s="125" t="s">
        <v>3</v>
      </c>
      <c r="AD6" s="85" t="s">
        <v>3</v>
      </c>
      <c r="AE6" s="42"/>
      <c r="AF6" s="113"/>
      <c r="AG6" s="321"/>
      <c r="AH6" s="42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5"/>
    </row>
    <row r="7" spans="1:59" ht="15.6">
      <c r="A7" s="39"/>
      <c r="B7" s="39"/>
      <c r="C7" s="39"/>
      <c r="D7" s="39"/>
      <c r="E7" s="39"/>
      <c r="F7" s="39"/>
      <c r="G7" s="34" t="s">
        <v>3</v>
      </c>
      <c r="H7" s="39"/>
      <c r="I7" s="301"/>
      <c r="J7" s="301"/>
      <c r="K7" s="39"/>
      <c r="L7" s="39"/>
      <c r="M7" s="39"/>
      <c r="N7" s="39"/>
      <c r="O7" s="39"/>
      <c r="P7" s="39"/>
      <c r="Q7" s="98" t="s">
        <v>14</v>
      </c>
      <c r="R7" s="39"/>
      <c r="S7" s="34" t="s">
        <v>388</v>
      </c>
      <c r="T7" s="34"/>
      <c r="U7" s="39"/>
      <c r="V7" s="39"/>
      <c r="W7" s="34" t="s">
        <v>473</v>
      </c>
      <c r="X7" s="34"/>
      <c r="Y7" s="74"/>
      <c r="Z7" s="34"/>
      <c r="AA7" s="42"/>
      <c r="AB7" s="98" t="s">
        <v>456</v>
      </c>
      <c r="AC7" s="98" t="s">
        <v>591</v>
      </c>
      <c r="AD7" s="74" t="s">
        <v>8</v>
      </c>
      <c r="AE7" s="42"/>
      <c r="AF7" s="98" t="s">
        <v>14</v>
      </c>
      <c r="AG7" s="302" t="s">
        <v>3</v>
      </c>
      <c r="AH7" s="39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</row>
    <row r="8" spans="1:59" ht="15.6">
      <c r="A8" s="39"/>
      <c r="B8" s="39"/>
      <c r="C8" s="39"/>
      <c r="D8" s="39"/>
      <c r="E8" s="39"/>
      <c r="F8" s="39"/>
      <c r="G8" s="34" t="s">
        <v>436</v>
      </c>
      <c r="H8" s="39"/>
      <c r="I8" s="302" t="s">
        <v>3</v>
      </c>
      <c r="J8" s="301"/>
      <c r="K8" s="98" t="s">
        <v>3</v>
      </c>
      <c r="L8" s="39"/>
      <c r="M8" s="98" t="s">
        <v>1</v>
      </c>
      <c r="N8" s="39"/>
      <c r="O8" s="34" t="s">
        <v>14</v>
      </c>
      <c r="P8" s="39"/>
      <c r="Q8" s="98" t="s">
        <v>518</v>
      </c>
      <c r="R8" s="39"/>
      <c r="S8" s="34" t="s">
        <v>392</v>
      </c>
      <c r="T8" s="34"/>
      <c r="U8" s="110" t="s">
        <v>357</v>
      </c>
      <c r="V8" s="39"/>
      <c r="W8" s="110" t="s">
        <v>470</v>
      </c>
      <c r="X8" s="110"/>
      <c r="Y8" s="111" t="s">
        <v>357</v>
      </c>
      <c r="Z8" s="110"/>
      <c r="AA8" s="34" t="s">
        <v>388</v>
      </c>
      <c r="AB8" s="98" t="s">
        <v>454</v>
      </c>
      <c r="AC8" s="98" t="s">
        <v>436</v>
      </c>
      <c r="AD8" s="74" t="s">
        <v>435</v>
      </c>
      <c r="AE8" s="34" t="s">
        <v>14</v>
      </c>
      <c r="AF8" s="98" t="s">
        <v>392</v>
      </c>
      <c r="AG8" s="302" t="s">
        <v>394</v>
      </c>
      <c r="AH8" s="39"/>
      <c r="AI8" s="4"/>
      <c r="AJ8" s="51"/>
      <c r="AK8" s="51"/>
      <c r="AL8" s="1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</row>
    <row r="9" spans="1:59" ht="15.6">
      <c r="A9" s="39"/>
      <c r="B9" s="44" t="s">
        <v>58</v>
      </c>
      <c r="C9" s="44" t="s">
        <v>373</v>
      </c>
      <c r="D9" s="42"/>
      <c r="E9" s="42"/>
      <c r="F9" s="42"/>
      <c r="G9" s="34" t="s">
        <v>432</v>
      </c>
      <c r="H9" s="119" t="s">
        <v>437</v>
      </c>
      <c r="I9" s="302" t="s">
        <v>8</v>
      </c>
      <c r="J9" s="339" t="s">
        <v>437</v>
      </c>
      <c r="K9" s="98" t="s">
        <v>357</v>
      </c>
      <c r="L9" s="119" t="s">
        <v>437</v>
      </c>
      <c r="M9" s="98" t="s">
        <v>357</v>
      </c>
      <c r="N9" s="119" t="s">
        <v>437</v>
      </c>
      <c r="O9" s="34" t="s">
        <v>386</v>
      </c>
      <c r="P9" s="119" t="s">
        <v>437</v>
      </c>
      <c r="Q9" s="98" t="s">
        <v>389</v>
      </c>
      <c r="R9" s="119" t="s">
        <v>437</v>
      </c>
      <c r="S9" s="34" t="s">
        <v>389</v>
      </c>
      <c r="T9" s="34"/>
      <c r="U9" s="110" t="s">
        <v>469</v>
      </c>
      <c r="V9" s="119" t="s">
        <v>437</v>
      </c>
      <c r="W9" s="110" t="s">
        <v>471</v>
      </c>
      <c r="X9" s="110"/>
      <c r="Y9" s="111" t="s">
        <v>416</v>
      </c>
      <c r="Z9" s="110"/>
      <c r="AA9" s="34" t="s">
        <v>390</v>
      </c>
      <c r="AB9" s="98" t="s">
        <v>386</v>
      </c>
      <c r="AC9" s="98" t="s">
        <v>432</v>
      </c>
      <c r="AD9" s="74" t="s">
        <v>464</v>
      </c>
      <c r="AE9" s="34" t="s">
        <v>26</v>
      </c>
      <c r="AF9" s="98" t="s">
        <v>395</v>
      </c>
      <c r="AG9" s="302" t="s">
        <v>386</v>
      </c>
      <c r="AH9" s="42" t="s">
        <v>357</v>
      </c>
      <c r="AI9" s="4"/>
      <c r="AJ9" s="4"/>
      <c r="AK9" s="4"/>
      <c r="AL9" s="4"/>
      <c r="AM9" s="4" t="s">
        <v>1</v>
      </c>
      <c r="AN9" s="5" t="s">
        <v>390</v>
      </c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 ht="15.6">
      <c r="A10" s="39">
        <v>1</v>
      </c>
      <c r="B10" s="46">
        <f>+'Ark1'!C296</f>
        <v>2024</v>
      </c>
      <c r="C10" s="46">
        <f>+'Ark1'!J296</f>
        <v>103</v>
      </c>
      <c r="D10" s="57" t="str">
        <f>VLOOKUP(C10,RNR!A1:B28,2)</f>
        <v>Rudshøgda</v>
      </c>
      <c r="E10" s="57">
        <f>+'Ark1'!H296</f>
        <v>1</v>
      </c>
      <c r="F10" s="92" t="s">
        <v>378</v>
      </c>
      <c r="G10" s="46">
        <f>+'Ark1'!Q296</f>
        <v>0</v>
      </c>
      <c r="H10" s="144">
        <f>+G10-G29</f>
        <v>0</v>
      </c>
      <c r="I10" s="313">
        <f>+'Ark1'!R296</f>
        <v>0</v>
      </c>
      <c r="J10" s="340">
        <f>+I10-I29</f>
        <v>0</v>
      </c>
      <c r="K10" s="104">
        <f>+'Ark1'!AD296</f>
        <v>0</v>
      </c>
      <c r="L10" s="148">
        <f>+K10-K29</f>
        <v>0</v>
      </c>
      <c r="M10" s="99">
        <f>+'Ark1'!AE296</f>
        <v>0</v>
      </c>
      <c r="N10" s="148" t="str">
        <f>+IF(I10=0,"",M10-M29)</f>
        <v/>
      </c>
      <c r="O10" s="96" t="str">
        <f>+IF(I10=0,"",'Ark1'!U296)</f>
        <v/>
      </c>
      <c r="P10" s="152" t="str">
        <f>+IF(I10=0,"",O10-O29)</f>
        <v/>
      </c>
      <c r="Q10" s="107" t="str">
        <f>+IF(I10=0,"",'Ark1'!W296)</f>
        <v/>
      </c>
      <c r="R10" s="148" t="str">
        <f>+IF(I10=0,"",Q10-Q29)</f>
        <v/>
      </c>
      <c r="S10" s="99">
        <f>+'Ark1'!AA296</f>
        <v>0</v>
      </c>
      <c r="T10" s="34"/>
      <c r="U10" s="287">
        <f>+'Ark1'!X296</f>
        <v>0</v>
      </c>
      <c r="V10" s="148">
        <f>+U10-U29</f>
        <v>0</v>
      </c>
      <c r="W10" s="99">
        <f>+'Ark1'!Y296</f>
        <v>0</v>
      </c>
      <c r="X10" s="110"/>
      <c r="Y10" s="261">
        <f>+'Ark1'!Z296</f>
        <v>0</v>
      </c>
      <c r="Z10" s="110"/>
      <c r="AA10" s="48">
        <f>+'Ark1'!AB296</f>
        <v>0</v>
      </c>
      <c r="AB10" s="65">
        <f>+'Ark1'!AC296</f>
        <v>0</v>
      </c>
      <c r="AC10" s="271">
        <f>+'Ark1'!AP296</f>
        <v>0</v>
      </c>
      <c r="AD10" s="65" t="e">
        <f>+I10/G10</f>
        <v>#DIV/0!</v>
      </c>
      <c r="AE10" s="48">
        <f>+'Ark1'!T296</f>
        <v>0</v>
      </c>
      <c r="AF10" s="99">
        <f>+'Ark1'!V296</f>
        <v>0</v>
      </c>
      <c r="AG10" s="323">
        <f>+'Ark1'!S296</f>
        <v>0</v>
      </c>
      <c r="AH10" s="286" t="e">
        <f>100*AG10/I10</f>
        <v>#DIV/0!</v>
      </c>
      <c r="AI10" s="4"/>
      <c r="AJ10" s="4"/>
      <c r="AK10" s="4"/>
      <c r="AL10" s="1"/>
      <c r="AM10" s="5">
        <f>+År!H36</f>
        <v>82.101103744510269</v>
      </c>
      <c r="AN10" s="5">
        <f>+År!L36</f>
        <v>60.520136035662162</v>
      </c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</row>
    <row r="11" spans="1:59" ht="15.6">
      <c r="A11" s="39">
        <f>1+A10</f>
        <v>2</v>
      </c>
      <c r="B11" s="46">
        <f>+'Ark1'!C297</f>
        <v>2024</v>
      </c>
      <c r="C11" s="46">
        <f>+'Ark1'!J297</f>
        <v>106</v>
      </c>
      <c r="D11" s="57" t="str">
        <f>VLOOKUP(C11,RNR!A2:B29,2)</f>
        <v>Furuseth</v>
      </c>
      <c r="E11" s="57">
        <f>+'Ark1'!H297</f>
        <v>2</v>
      </c>
      <c r="F11" s="92" t="s">
        <v>379</v>
      </c>
      <c r="G11" s="46">
        <f>+'Ark1'!Q297</f>
        <v>138</v>
      </c>
      <c r="H11" s="144">
        <f>+G11-G30</f>
        <v>11</v>
      </c>
      <c r="I11" s="313">
        <f>+'Ark1'!R297</f>
        <v>128973</v>
      </c>
      <c r="J11" s="340">
        <f>+I11-I30</f>
        <v>11199</v>
      </c>
      <c r="K11" s="104">
        <f>+'Ark1'!AD297</f>
        <v>8.7147216381160391</v>
      </c>
      <c r="L11" s="148">
        <f>+K11-K30</f>
        <v>0.7710759678528083</v>
      </c>
      <c r="M11" s="99">
        <f>+'Ark1'!AE297</f>
        <v>9.0095332303649638</v>
      </c>
      <c r="N11" s="148">
        <f>+IF(I11=0,"",M11-M30)</f>
        <v>0.80119925909123246</v>
      </c>
      <c r="O11" s="96">
        <f>+IF(I11=0,"",'Ark1'!U297)</f>
        <v>60.434356923793644</v>
      </c>
      <c r="P11" s="152">
        <f>+IF(I11=0,"",O11-O30)</f>
        <v>9.7195399663291937E-2</v>
      </c>
      <c r="Q11" s="107">
        <f>+IF(I11=0,"",'Ark1'!W297)</f>
        <v>84.554571217826719</v>
      </c>
      <c r="R11" s="148">
        <f>+IF(I11=0,"",Q11-Q30)</f>
        <v>-1.8705825478369036</v>
      </c>
      <c r="S11" s="99">
        <f>+'Ark1'!AA297</f>
        <v>6.9140286518292884</v>
      </c>
      <c r="T11" s="34"/>
      <c r="U11" s="282">
        <f>+'Ark1'!X297</f>
        <v>0.51018430214075805</v>
      </c>
      <c r="V11" s="148">
        <f>+U11-U30</f>
        <v>0.13404016166832772</v>
      </c>
      <c r="W11" s="99">
        <f>+'Ark1'!Y297</f>
        <v>1.0203686042815161</v>
      </c>
      <c r="X11" s="110"/>
      <c r="Y11" s="261">
        <f>+'Ark1'!Z297</f>
        <v>0</v>
      </c>
      <c r="Z11" s="110"/>
      <c r="AA11" s="48">
        <f>+'Ark1'!AB297</f>
        <v>2.4710659515075095</v>
      </c>
      <c r="AB11" s="65">
        <f>+'Ark1'!AC297</f>
        <v>-28.571843018639409</v>
      </c>
      <c r="AC11" s="271">
        <f>+'Ark1'!AP297</f>
        <v>51</v>
      </c>
      <c r="AD11" s="65">
        <f t="shared" ref="AD11:AD23" si="0">+I11/G11</f>
        <v>934.58695652173913</v>
      </c>
      <c r="AE11" s="48">
        <f>+'Ark1'!T297</f>
        <v>4.4852178362913175</v>
      </c>
      <c r="AF11" s="99">
        <f>+'Ark1'!V297</f>
        <v>91.720720570289913</v>
      </c>
      <c r="AG11" s="323">
        <f>+'Ark1'!S297</f>
        <v>128795</v>
      </c>
      <c r="AH11" s="286">
        <f t="shared" ref="AH11:AH29" si="1">100*AG11/I11</f>
        <v>99.86198661735402</v>
      </c>
      <c r="AI11" s="4"/>
      <c r="AJ11" s="4"/>
      <c r="AK11" s="4"/>
      <c r="AL11" s="1"/>
      <c r="AM11" s="5">
        <f>+AM10</f>
        <v>82.101103744510269</v>
      </c>
      <c r="AN11" s="5">
        <f>+AN10</f>
        <v>60.520136035662162</v>
      </c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</row>
    <row r="12" spans="1:59" ht="15.6">
      <c r="A12" s="39">
        <f t="shared" ref="A12:A27" si="2">1+A11</f>
        <v>3</v>
      </c>
      <c r="B12" s="46">
        <f>+'Ark1'!C298</f>
        <v>2024</v>
      </c>
      <c r="C12" s="46">
        <f>+'Ark1'!J298</f>
        <v>109</v>
      </c>
      <c r="D12" s="57" t="str">
        <f>VLOOKUP(C12,RNR!A3:B30,2)</f>
        <v>Tønsberg</v>
      </c>
      <c r="E12" s="57">
        <f>+'Ark1'!H298</f>
        <v>1</v>
      </c>
      <c r="F12" s="92" t="s">
        <v>378</v>
      </c>
      <c r="G12" s="46">
        <f>+'Ark1'!Q298</f>
        <v>506</v>
      </c>
      <c r="H12" s="144">
        <f>+G12-G31</f>
        <v>10</v>
      </c>
      <c r="I12" s="313">
        <f>+'Ark1'!R298</f>
        <v>357899</v>
      </c>
      <c r="J12" s="340">
        <f>+I12-I31</f>
        <v>-4346</v>
      </c>
      <c r="K12" s="104">
        <f>+'Ark1'!AD298</f>
        <v>24.183279907888405</v>
      </c>
      <c r="L12" s="148">
        <f>+K12-K31</f>
        <v>-0.2494974948023696</v>
      </c>
      <c r="M12" s="99">
        <f>+'Ark1'!AE298</f>
        <v>24.153076069762609</v>
      </c>
      <c r="N12" s="148">
        <f>+IF(I12=0,"",M12-M31)</f>
        <v>-0.34183851050431002</v>
      </c>
      <c r="O12" s="96">
        <f>+IF(I12=0,"",'Ark1'!U298)</f>
        <v>60.495460117192657</v>
      </c>
      <c r="P12" s="152">
        <f>+IF(I12=0,"",O12-O31)</f>
        <v>6.7789199213905249E-2</v>
      </c>
      <c r="Q12" s="107">
        <f>+IF(I12=0,"",'Ark1'!W298)</f>
        <v>81.891380253404492</v>
      </c>
      <c r="R12" s="148">
        <f>+IF(I12=0,"",Q12-Q31)</f>
        <v>-2.0729095559114228</v>
      </c>
      <c r="S12" s="99">
        <f>+'Ark1'!AA298</f>
        <v>8.5781351786335804</v>
      </c>
      <c r="T12" s="34"/>
      <c r="U12" s="282">
        <f>+'Ark1'!X298</f>
        <v>3.8843360836437086</v>
      </c>
      <c r="V12" s="148">
        <f>+U12-U31</f>
        <v>0.56172293508403248</v>
      </c>
      <c r="W12" s="99">
        <f>+'Ark1'!Y298</f>
        <v>7.7686721672874173</v>
      </c>
      <c r="X12" s="110"/>
      <c r="Y12" s="261">
        <f>+'Ark1'!Z298</f>
        <v>0</v>
      </c>
      <c r="Z12" s="110"/>
      <c r="AA12" s="48">
        <f>+'Ark1'!AB298</f>
        <v>2.6564906374006596</v>
      </c>
      <c r="AB12" s="65">
        <f>+'Ark1'!AC298</f>
        <v>-19.184426183333223</v>
      </c>
      <c r="AC12" s="271">
        <f>+'Ark1'!AP298</f>
        <v>222</v>
      </c>
      <c r="AD12" s="65">
        <f t="shared" si="0"/>
        <v>707.31027667984188</v>
      </c>
      <c r="AE12" s="48">
        <f>+'Ark1'!T298</f>
        <v>4.3597299796870068</v>
      </c>
      <c r="AF12" s="99">
        <f>+'Ark1'!V298</f>
        <v>89.023104006316501</v>
      </c>
      <c r="AG12" s="323">
        <f>+'Ark1'!S298</f>
        <v>356507</v>
      </c>
      <c r="AH12" s="286">
        <f t="shared" si="1"/>
        <v>99.611063456449997</v>
      </c>
      <c r="AI12" s="4"/>
      <c r="AJ12" s="4"/>
      <c r="AK12" s="4"/>
      <c r="AL12" s="12"/>
      <c r="AM12" s="5">
        <f t="shared" ref="AM12:AM27" si="3">+AM11</f>
        <v>82.101103744510269</v>
      </c>
      <c r="AN12" s="5">
        <f t="shared" ref="AN12:AN27" si="4">+AN11</f>
        <v>60.520136035662162</v>
      </c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</row>
    <row r="13" spans="1:59" ht="15.6">
      <c r="A13" s="39">
        <f t="shared" si="2"/>
        <v>4</v>
      </c>
      <c r="B13" s="46">
        <f>+'Ark1'!C299</f>
        <v>2024</v>
      </c>
      <c r="C13" s="46">
        <f>+'Ark1'!J299</f>
        <v>111</v>
      </c>
      <c r="D13" s="57" t="str">
        <f>VLOOKUP(C13,RNR!A4:B31,2)</f>
        <v>Forus</v>
      </c>
      <c r="E13" s="57">
        <f>+'Ark1'!H299</f>
        <v>1</v>
      </c>
      <c r="F13" s="92" t="s">
        <v>378</v>
      </c>
      <c r="G13" s="46">
        <f>+'Ark1'!Q299</f>
        <v>251</v>
      </c>
      <c r="H13" s="144">
        <f>+G13-G32</f>
        <v>-19</v>
      </c>
      <c r="I13" s="313">
        <f>+'Ark1'!R299</f>
        <v>169199</v>
      </c>
      <c r="J13" s="340">
        <f>+I13-I32</f>
        <v>-8964</v>
      </c>
      <c r="K13" s="104">
        <f>+'Ark1'!AD299</f>
        <v>11.432797457201085</v>
      </c>
      <c r="L13" s="148">
        <f>+K13-K32</f>
        <v>-0.5839782619823346</v>
      </c>
      <c r="M13" s="99">
        <f>+'Ark1'!AE299</f>
        <v>11.36589145136986</v>
      </c>
      <c r="N13" s="148">
        <f>+IF(I13=0,"",M13-M32)</f>
        <v>-0.62755958791729505</v>
      </c>
      <c r="O13" s="96">
        <f>+IF(I13=0,"",'Ark1'!U299)</f>
        <v>60.540794892182809</v>
      </c>
      <c r="P13" s="152">
        <f>+IF(I13=0,"",O13-O32)</f>
        <v>-8.2127326526268973E-2</v>
      </c>
      <c r="Q13" s="107">
        <f>+IF(I13=0,"",'Ark1'!W299)</f>
        <v>81.521168247036726</v>
      </c>
      <c r="R13" s="148">
        <f>+IF(I13=0,"",Q13-Q32)</f>
        <v>-2.2896847725221221</v>
      </c>
      <c r="S13" s="99">
        <f>+'Ark1'!AA299</f>
        <v>8.6999215317176439</v>
      </c>
      <c r="T13" s="34"/>
      <c r="U13" s="282">
        <f>+'Ark1'!X299</f>
        <v>1.6034373725613036</v>
      </c>
      <c r="V13" s="148">
        <f>+U13-U32</f>
        <v>0.14802856152870958</v>
      </c>
      <c r="W13" s="99">
        <f>+'Ark1'!Y299</f>
        <v>3.2068747451226072</v>
      </c>
      <c r="X13" s="110"/>
      <c r="Y13" s="261">
        <f>+'Ark1'!Z299</f>
        <v>0</v>
      </c>
      <c r="Z13" s="110"/>
      <c r="AA13" s="48">
        <f>+'Ark1'!AB299</f>
        <v>2.3529627612264448</v>
      </c>
      <c r="AB13" s="65">
        <f>+'Ark1'!AC299</f>
        <v>-28.875452741201023</v>
      </c>
      <c r="AC13" s="271">
        <f>+'Ark1'!AP299</f>
        <v>124</v>
      </c>
      <c r="AD13" s="65">
        <f t="shared" si="0"/>
        <v>674.09960159362549</v>
      </c>
      <c r="AE13" s="48">
        <f>+'Ark1'!T299</f>
        <v>4.1316969958451297</v>
      </c>
      <c r="AF13" s="99">
        <f>+'Ark1'!V299</f>
        <v>88.589182717904052</v>
      </c>
      <c r="AG13" s="323">
        <f>+'Ark1'!S299</f>
        <v>168526</v>
      </c>
      <c r="AH13" s="286">
        <f t="shared" si="1"/>
        <v>99.602243512077493</v>
      </c>
      <c r="AI13" s="4"/>
      <c r="AJ13" s="4"/>
      <c r="AK13" s="4"/>
      <c r="AL13" s="12"/>
      <c r="AM13" s="5">
        <f t="shared" si="3"/>
        <v>82.101103744510269</v>
      </c>
      <c r="AN13" s="5">
        <f t="shared" si="4"/>
        <v>60.520136035662162</v>
      </c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</row>
    <row r="14" spans="1:59" ht="15.6">
      <c r="A14" s="39">
        <f t="shared" si="2"/>
        <v>5</v>
      </c>
      <c r="B14" s="46">
        <f>+'Ark1'!C300</f>
        <v>2024</v>
      </c>
      <c r="C14" s="46">
        <f>+'Ark1'!J300</f>
        <v>116</v>
      </c>
      <c r="D14" s="57" t="str">
        <f>VLOOKUP(C14,RNR!A5:B32,2)</f>
        <v>Sandeid</v>
      </c>
      <c r="E14" s="57">
        <f>+'Ark1'!H300</f>
        <v>1</v>
      </c>
      <c r="F14" s="92" t="s">
        <v>378</v>
      </c>
      <c r="G14" s="46">
        <f>+'Ark1'!Q300</f>
        <v>96</v>
      </c>
      <c r="H14" s="144">
        <f>+G14-G33</f>
        <v>-4</v>
      </c>
      <c r="I14" s="313">
        <f>+'Ark1'!R300</f>
        <v>30803</v>
      </c>
      <c r="J14" s="340">
        <f>+I14-I33</f>
        <v>-2461</v>
      </c>
      <c r="K14" s="104">
        <f>+'Ark1'!AD300</f>
        <v>2.0813625380419798</v>
      </c>
      <c r="L14" s="148">
        <f>+K14-K33</f>
        <v>-0.16223477185354973</v>
      </c>
      <c r="M14" s="99">
        <f>+'Ark1'!AE300</f>
        <v>2.0338869833314366</v>
      </c>
      <c r="N14" s="148">
        <f>+IF(I14=0,"",M14-M33)</f>
        <v>-0.17446801038521365</v>
      </c>
      <c r="O14" s="96">
        <f>+IF(I14=0,"",'Ark1'!U300)</f>
        <v>60.480706663196266</v>
      </c>
      <c r="P14" s="152">
        <f>+IF(I14=0,"",O14-O33)</f>
        <v>-9.0554067051229481E-3</v>
      </c>
      <c r="Q14" s="107">
        <f>+IF(I14=0,"",'Ark1'!W300)</f>
        <v>79.985869989588863</v>
      </c>
      <c r="R14" s="148">
        <f>+IF(I14=0,"",Q14-Q33)</f>
        <v>-2.4365479109568327</v>
      </c>
      <c r="S14" s="99">
        <f>+'Ark1'!AA300</f>
        <v>9.035622128443908</v>
      </c>
      <c r="T14" s="34"/>
      <c r="U14" s="282">
        <f>+'Ark1'!X300</f>
        <v>6.0188942635457598</v>
      </c>
      <c r="V14" s="148">
        <f>+U14-U33</f>
        <v>0.19578219043368783</v>
      </c>
      <c r="W14" s="99">
        <f>+'Ark1'!Y300</f>
        <v>12.03778852709152</v>
      </c>
      <c r="X14" s="110"/>
      <c r="Y14" s="261">
        <f>+'Ark1'!Z300</f>
        <v>0</v>
      </c>
      <c r="Z14" s="110"/>
      <c r="AA14" s="48">
        <f>+'Ark1'!AB300</f>
        <v>2.4767303239779603</v>
      </c>
      <c r="AB14" s="65">
        <f>+'Ark1'!AC300</f>
        <v>-36.974479626612094</v>
      </c>
      <c r="AC14" s="271">
        <f>+'Ark1'!AP300</f>
        <v>43</v>
      </c>
      <c r="AD14" s="65">
        <f t="shared" si="0"/>
        <v>320.86458333333331</v>
      </c>
      <c r="AE14" s="48">
        <f>+'Ark1'!T300</f>
        <v>4.3528877057429494</v>
      </c>
      <c r="AF14" s="99">
        <f>+'Ark1'!V300</f>
        <v>86.782092970266177</v>
      </c>
      <c r="AG14" s="323">
        <f>+'Ark1'!S300</f>
        <v>30736</v>
      </c>
      <c r="AH14" s="286">
        <f t="shared" si="1"/>
        <v>99.782488718631299</v>
      </c>
      <c r="AI14" s="4"/>
      <c r="AJ14" s="4"/>
      <c r="AK14" s="4"/>
      <c r="AL14" s="12"/>
      <c r="AM14" s="5">
        <f t="shared" si="3"/>
        <v>82.101103744510269</v>
      </c>
      <c r="AN14" s="5">
        <f t="shared" si="4"/>
        <v>60.520136035662162</v>
      </c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</row>
    <row r="15" spans="1:59" ht="15.6">
      <c r="A15" s="39">
        <f t="shared" si="2"/>
        <v>6</v>
      </c>
      <c r="B15" s="46">
        <f>+'Ark1'!C301</f>
        <v>2024</v>
      </c>
      <c r="C15" s="46">
        <f>+'Ark1'!J301</f>
        <v>117</v>
      </c>
      <c r="D15" s="57" t="str">
        <f>VLOOKUP(C15,RNR!A6:B33,2)</f>
        <v>Jæren</v>
      </c>
      <c r="E15" s="57">
        <f>+'Ark1'!H301</f>
        <v>2</v>
      </c>
      <c r="F15" s="92" t="s">
        <v>378</v>
      </c>
      <c r="G15" s="46">
        <f>+'Ark1'!Q301</f>
        <v>156</v>
      </c>
      <c r="H15" s="144">
        <f>+G15-G34</f>
        <v>4</v>
      </c>
      <c r="I15" s="313">
        <f>+'Ark1'!R301</f>
        <v>118378</v>
      </c>
      <c r="J15" s="340">
        <f>+I15-I34</f>
        <v>6187</v>
      </c>
      <c r="K15" s="104">
        <f>+'Ark1'!AD301</f>
        <v>7.9988161714227024</v>
      </c>
      <c r="L15" s="148">
        <f>+K15-K34</f>
        <v>0.43173386639356348</v>
      </c>
      <c r="M15" s="99">
        <f>+'Ark1'!AE301</f>
        <v>7.8890980961105361</v>
      </c>
      <c r="N15" s="148">
        <f>+IF(I15=0,"",M15-M34)</f>
        <v>0.37855275686974554</v>
      </c>
      <c r="O15" s="96">
        <f>+IF(I15=0,"",'Ark1'!U301)</f>
        <v>60.585816831470872</v>
      </c>
      <c r="P15" s="152">
        <f>+IF(I15=0,"",O15-O34)</f>
        <v>-0.37412984816560879</v>
      </c>
      <c r="Q15" s="107">
        <f>+IF(I15=0,"",'Ark1'!W301)</f>
        <v>81.780815244890434</v>
      </c>
      <c r="R15" s="148">
        <f>+IF(I15=0,"",Q15-Q34)</f>
        <v>-1.9426024823289652</v>
      </c>
      <c r="S15" s="99">
        <f>+'Ark1'!AA301</f>
        <v>8.9567181371468898</v>
      </c>
      <c r="T15" s="34"/>
      <c r="U15" s="282">
        <f>+'Ark1'!X301</f>
        <v>0.82701177583672669</v>
      </c>
      <c r="V15" s="148">
        <f>+U15-U34</f>
        <v>9.7898032310062333E-2</v>
      </c>
      <c r="W15" s="99">
        <f>+'Ark1'!Y301</f>
        <v>1.6540235516734534</v>
      </c>
      <c r="X15" s="110"/>
      <c r="Y15" s="261">
        <f>+'Ark1'!Z301</f>
        <v>0</v>
      </c>
      <c r="Z15" s="110"/>
      <c r="AA15" s="48">
        <f>+'Ark1'!AB301</f>
        <v>2.454019626293614</v>
      </c>
      <c r="AB15" s="65">
        <f>+'Ark1'!AC301</f>
        <v>-32.480258281001909</v>
      </c>
      <c r="AC15" s="271">
        <f>+'Ark1'!AP301</f>
        <v>62</v>
      </c>
      <c r="AD15" s="65">
        <f t="shared" si="0"/>
        <v>758.83333333333337</v>
      </c>
      <c r="AE15" s="48">
        <f>+'Ark1'!T301</f>
        <v>4.1134923718934253</v>
      </c>
      <c r="AF15" s="99">
        <f>+'Ark1'!V301</f>
        <v>89.218431155808602</v>
      </c>
      <c r="AG15" s="323">
        <f>+'Ark1'!S301</f>
        <v>116603</v>
      </c>
      <c r="AH15" s="286">
        <f t="shared" si="1"/>
        <v>98.500565983544234</v>
      </c>
      <c r="AI15" s="4"/>
      <c r="AJ15" s="4"/>
      <c r="AK15" s="4"/>
      <c r="AL15" s="12"/>
      <c r="AM15" s="5">
        <f t="shared" si="3"/>
        <v>82.101103744510269</v>
      </c>
      <c r="AN15" s="5">
        <f t="shared" si="4"/>
        <v>60.520136035662162</v>
      </c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</row>
    <row r="16" spans="1:59" ht="15.6">
      <c r="A16" s="39">
        <f t="shared" si="2"/>
        <v>7</v>
      </c>
      <c r="B16" s="46">
        <f>+'Ark1'!C302</f>
        <v>2024</v>
      </c>
      <c r="C16" s="46">
        <f>+'Ark1'!J302</f>
        <v>121</v>
      </c>
      <c r="D16" s="57" t="str">
        <f>VLOOKUP(C16,RNR!A7:B34,2)</f>
        <v>Steinkjer</v>
      </c>
      <c r="E16" s="57">
        <f>+'Ark1'!H302</f>
        <v>1</v>
      </c>
      <c r="F16" s="92" t="s">
        <v>379</v>
      </c>
      <c r="G16" s="46">
        <f>+'Ark1'!Q302</f>
        <v>266</v>
      </c>
      <c r="H16" s="144">
        <f>+G16-G35</f>
        <v>-11</v>
      </c>
      <c r="I16" s="313">
        <f>+'Ark1'!R302</f>
        <v>180159</v>
      </c>
      <c r="J16" s="340">
        <f>+I16-I35</f>
        <v>-13683</v>
      </c>
      <c r="K16" s="104">
        <f>+'Ark1'!AD302</f>
        <v>12.173366019254782</v>
      </c>
      <c r="L16" s="148">
        <f>+K16-K35</f>
        <v>-0.90093020924356892</v>
      </c>
      <c r="M16" s="99">
        <f>+'Ark1'!AE302</f>
        <v>12.051048197955742</v>
      </c>
      <c r="N16" s="148">
        <f>+IF(I16=0,"",M16-M35)</f>
        <v>-0.90451483055477055</v>
      </c>
      <c r="O16" s="96">
        <f>+IF(I16=0,"",'Ark1'!U302)</f>
        <v>60.426934081440301</v>
      </c>
      <c r="P16" s="152">
        <f>+IF(I16=0,"",O16-O35)</f>
        <v>-0.10437418456341163</v>
      </c>
      <c r="Q16" s="107">
        <f>+IF(I16=0,"",'Ark1'!W302)</f>
        <v>81.24293490688666</v>
      </c>
      <c r="R16" s="148">
        <f>+IF(I16=0,"",Q16-Q35)</f>
        <v>-1.8038995658709069</v>
      </c>
      <c r="S16" s="99">
        <f>+'Ark1'!AA302</f>
        <v>9.6246757417644009</v>
      </c>
      <c r="T16" s="34"/>
      <c r="U16" s="282">
        <f>+'Ark1'!X302</f>
        <v>3.7611221199051945</v>
      </c>
      <c r="V16" s="148">
        <f>+U16-U35</f>
        <v>0.88042547005634875</v>
      </c>
      <c r="W16" s="99">
        <f>+'Ark1'!Y302</f>
        <v>7.522244239810389</v>
      </c>
      <c r="X16" s="110"/>
      <c r="Y16" s="261">
        <f>+'Ark1'!Z302</f>
        <v>0</v>
      </c>
      <c r="Z16" s="110"/>
      <c r="AA16" s="48">
        <f>+'Ark1'!AB302</f>
        <v>2.4681499596332017</v>
      </c>
      <c r="AB16" s="65">
        <f>+'Ark1'!AC302</f>
        <v>-35.830210076593431</v>
      </c>
      <c r="AC16" s="271">
        <f>+'Ark1'!AP302</f>
        <v>132</v>
      </c>
      <c r="AD16" s="65">
        <f t="shared" si="0"/>
        <v>677.28947368421052</v>
      </c>
      <c r="AE16" s="48">
        <f>+'Ark1'!T302</f>
        <v>4.4619697045387685</v>
      </c>
      <c r="AF16" s="99">
        <f>+'Ark1'!V302</f>
        <v>88.336668023617378</v>
      </c>
      <c r="AG16" s="323">
        <f>+'Ark1'!S302</f>
        <v>179297</v>
      </c>
      <c r="AH16" s="286">
        <f t="shared" si="1"/>
        <v>99.521533756293053</v>
      </c>
      <c r="AI16" s="4"/>
      <c r="AJ16" s="4"/>
      <c r="AK16" s="4"/>
      <c r="AL16" s="5"/>
      <c r="AM16" s="5">
        <f t="shared" si="3"/>
        <v>82.101103744510269</v>
      </c>
      <c r="AN16" s="5">
        <f t="shared" si="4"/>
        <v>60.520136035662162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</row>
    <row r="17" spans="1:59" ht="15.6">
      <c r="A17" s="39">
        <f t="shared" si="2"/>
        <v>8</v>
      </c>
      <c r="B17" s="46">
        <f>+'Ark1'!C303</f>
        <v>2024</v>
      </c>
      <c r="C17" s="46">
        <f>+'Ark1'!J303</f>
        <v>134</v>
      </c>
      <c r="D17" s="57" t="str">
        <f>VLOOKUP(C17,RNR!A9:B35,2)</f>
        <v>Førde</v>
      </c>
      <c r="E17" s="57">
        <f>+'Ark1'!H303</f>
        <v>1</v>
      </c>
      <c r="F17" s="92" t="s">
        <v>378</v>
      </c>
      <c r="G17" s="46">
        <f>+'Ark1'!Q303</f>
        <v>109</v>
      </c>
      <c r="H17" s="144">
        <f>+G17-G36</f>
        <v>14</v>
      </c>
      <c r="I17" s="313">
        <f>+'Ark1'!R303</f>
        <v>44324</v>
      </c>
      <c r="J17" s="340">
        <f>+I17-I36</f>
        <v>8308</v>
      </c>
      <c r="K17" s="104">
        <f>+'Ark1'!AD303</f>
        <v>2.9949781883638842</v>
      </c>
      <c r="L17" s="148">
        <f>+K17-K36</f>
        <v>0.56576340020859961</v>
      </c>
      <c r="M17" s="99">
        <f>+'Ark1'!AE303</f>
        <v>2.97855524039635</v>
      </c>
      <c r="N17" s="148">
        <f>+IF(I17=0,"",M17-M36)</f>
        <v>0.57389772840433873</v>
      </c>
      <c r="O17" s="96">
        <f>+IF(I17=0,"",'Ark1'!U303)</f>
        <v>60.352343219379691</v>
      </c>
      <c r="P17" s="152">
        <f>+IF(I17=0,"",O17-O36)</f>
        <v>0.20988106219932234</v>
      </c>
      <c r="Q17" s="107">
        <f>+IF(I17=0,"",'Ark1'!W303)</f>
        <v>81.51021960606765</v>
      </c>
      <c r="R17" s="148">
        <f>+IF(I17=0,"",Q17-Q36)</f>
        <v>-1.6090090148334752</v>
      </c>
      <c r="S17" s="99">
        <f>+'Ark1'!AA303</f>
        <v>9.7902257130545358</v>
      </c>
      <c r="T17" s="34"/>
      <c r="U17" s="282">
        <f>+'Ark1'!X303</f>
        <v>1.9786120386246724</v>
      </c>
      <c r="V17" s="148">
        <f>+U17-U36</f>
        <v>-0.68686996937177325</v>
      </c>
      <c r="W17" s="99">
        <f>+'Ark1'!Y303</f>
        <v>3.9572240772493448</v>
      </c>
      <c r="X17" s="110"/>
      <c r="Y17" s="261">
        <f>+'Ark1'!Z303</f>
        <v>0</v>
      </c>
      <c r="Z17" s="110"/>
      <c r="AA17" s="48">
        <f>+'Ark1'!AB303</f>
        <v>2.522048942594715</v>
      </c>
      <c r="AB17" s="65">
        <f>+'Ark1'!AC303</f>
        <v>-37.93654973634807</v>
      </c>
      <c r="AC17" s="271">
        <f>+'Ark1'!AP303</f>
        <v>41</v>
      </c>
      <c r="AD17" s="65">
        <f t="shared" si="0"/>
        <v>406.64220183486236</v>
      </c>
      <c r="AE17" s="48">
        <f>+'Ark1'!T303</f>
        <v>4.5927037271004405</v>
      </c>
      <c r="AF17" s="99">
        <f>+'Ark1'!V303</f>
        <v>88.572583863536508</v>
      </c>
      <c r="AG17" s="323">
        <f>+'Ark1'!S303</f>
        <v>44170</v>
      </c>
      <c r="AH17" s="286">
        <f t="shared" si="1"/>
        <v>99.652558433354386</v>
      </c>
      <c r="AI17" s="4"/>
      <c r="AJ17" s="4"/>
      <c r="AK17" s="4"/>
      <c r="AL17" s="5"/>
      <c r="AM17" s="5">
        <f t="shared" si="3"/>
        <v>82.101103744510269</v>
      </c>
      <c r="AN17" s="5">
        <f t="shared" si="4"/>
        <v>60.520136035662162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</row>
    <row r="18" spans="1:59" ht="15.6">
      <c r="A18" s="39">
        <f t="shared" si="2"/>
        <v>9</v>
      </c>
      <c r="B18" s="46">
        <f>+'Ark1'!C304</f>
        <v>2024</v>
      </c>
      <c r="C18" s="46">
        <f>+'Ark1'!J304</f>
        <v>141</v>
      </c>
      <c r="D18" s="57" t="str">
        <f>VLOOKUP(C18,RNR!A10:B36,2)</f>
        <v>Ølen</v>
      </c>
      <c r="E18" s="57">
        <f>+'Ark1'!H304</f>
        <v>2</v>
      </c>
      <c r="F18" s="92" t="s">
        <v>378</v>
      </c>
      <c r="G18" s="46">
        <f>+'Ark1'!Q304</f>
        <v>111</v>
      </c>
      <c r="H18" s="144">
        <f>+G18-G37</f>
        <v>8</v>
      </c>
      <c r="I18" s="313">
        <f>+'Ark1'!R304</f>
        <v>48001</v>
      </c>
      <c r="J18" s="340">
        <f>+I18-I37</f>
        <v>-3355</v>
      </c>
      <c r="K18" s="104">
        <f>+'Ark1'!AD304</f>
        <v>3.2434335353229575</v>
      </c>
      <c r="L18" s="148">
        <f>+K18-K37</f>
        <v>-0.22043681842267837</v>
      </c>
      <c r="M18" s="99">
        <f>+'Ark1'!AE304</f>
        <v>3.2001141688957322</v>
      </c>
      <c r="N18" s="148">
        <f>+IF(I18=0,"",M18-M37)</f>
        <v>-0.16575961536960016</v>
      </c>
      <c r="O18" s="96">
        <f>+IF(I18=0,"",'Ark1'!U304)</f>
        <v>60.44946127304668</v>
      </c>
      <c r="P18" s="152">
        <f>+IF(I18=0,"",O18-O37)</f>
        <v>-0.30502231382281053</v>
      </c>
      <c r="Q18" s="107">
        <f>+IF(I18=0,"",'Ark1'!W304)</f>
        <v>81.880444952477731</v>
      </c>
      <c r="R18" s="148">
        <f>+IF(I18=0,"",Q18-Q37)</f>
        <v>-1.5029317488830571</v>
      </c>
      <c r="S18" s="99">
        <f>+'Ark1'!AA304</f>
        <v>8.7738664884158215</v>
      </c>
      <c r="T18" s="34"/>
      <c r="U18" s="282">
        <f>+'Ark1'!X304</f>
        <v>6.2498697943792819E-3</v>
      </c>
      <c r="V18" s="148">
        <f>+U18-U37</f>
        <v>6.2498697943792819E-3</v>
      </c>
      <c r="W18" s="99">
        <f>+'Ark1'!Y304</f>
        <v>1.2499739588758564E-2</v>
      </c>
      <c r="X18" s="110"/>
      <c r="Y18" s="261">
        <f>+'Ark1'!Z304</f>
        <v>0</v>
      </c>
      <c r="Z18" s="110"/>
      <c r="AA18" s="48">
        <f>+'Ark1'!AB304</f>
        <v>2.3608883312990256</v>
      </c>
      <c r="AB18" s="65">
        <f>+'Ark1'!AC304</f>
        <v>-36.656573462037038</v>
      </c>
      <c r="AC18" s="271">
        <f>+'Ark1'!AP304</f>
        <v>37</v>
      </c>
      <c r="AD18" s="65">
        <f t="shared" si="0"/>
        <v>432.44144144144144</v>
      </c>
      <c r="AE18" s="48">
        <f>+'Ark1'!T304</f>
        <v>4.388096081331641</v>
      </c>
      <c r="AF18" s="99">
        <f>+'Ark1'!V304</f>
        <v>89.16960754681601</v>
      </c>
      <c r="AG18" s="323">
        <f>+'Ark1'!S304</f>
        <v>47241</v>
      </c>
      <c r="AH18" s="286">
        <f t="shared" si="1"/>
        <v>98.416699652090585</v>
      </c>
      <c r="AI18" s="4"/>
      <c r="AJ18" s="4"/>
      <c r="AK18" s="4"/>
      <c r="AL18" s="5"/>
      <c r="AM18" s="5">
        <f t="shared" si="3"/>
        <v>82.101103744510269</v>
      </c>
      <c r="AN18" s="5">
        <f t="shared" si="4"/>
        <v>60.520136035662162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</row>
    <row r="19" spans="1:59" ht="15.6">
      <c r="A19" s="39">
        <f t="shared" si="2"/>
        <v>10</v>
      </c>
      <c r="B19" s="46">
        <f>+'Ark1'!C305</f>
        <v>2024</v>
      </c>
      <c r="C19" s="46">
        <f>+'Ark1'!J305</f>
        <v>143</v>
      </c>
      <c r="D19" s="57" t="str">
        <f>VLOOKUP(C19,RNR!A11:B37,2)</f>
        <v>Nordfjord</v>
      </c>
      <c r="E19" s="57">
        <f>+'Ark1'!H305</f>
        <v>2</v>
      </c>
      <c r="F19" s="92" t="s">
        <v>379</v>
      </c>
      <c r="G19" s="46">
        <f>+'Ark1'!Q305</f>
        <v>15</v>
      </c>
      <c r="H19" s="144">
        <f>+G19-G38</f>
        <v>-14</v>
      </c>
      <c r="I19" s="313">
        <f>+'Ark1'!R305</f>
        <v>1266</v>
      </c>
      <c r="J19" s="340">
        <f>+I19-I38</f>
        <v>-8319</v>
      </c>
      <c r="K19" s="104">
        <f>+'Ark1'!AD305</f>
        <v>8.5543777332115295E-2</v>
      </c>
      <c r="L19" s="148">
        <f>+K19-K38</f>
        <v>-0.56094733063291158</v>
      </c>
      <c r="M19" s="99">
        <f>+'Ark1'!AE305</f>
        <v>8.688359787680848E-2</v>
      </c>
      <c r="N19" s="148">
        <f>+IF(I19=0,"",M19-M38)</f>
        <v>-0.52987890384313929</v>
      </c>
      <c r="O19" s="96">
        <f>+IF(I19=0,"",'Ark1'!U305)</f>
        <v>61.068829113924046</v>
      </c>
      <c r="P19" s="152">
        <f>+IF(I19=0,"",O19-O38)</f>
        <v>-0.55226422777135298</v>
      </c>
      <c r="Q19" s="107">
        <f>+IF(I19=0,"",'Ark1'!W305)</f>
        <v>83.085363924050611</v>
      </c>
      <c r="R19" s="148">
        <f>+IF(I19=0,"",Q19-Q38)</f>
        <v>3.295767394312918</v>
      </c>
      <c r="S19" s="99">
        <f>+'Ark1'!AA305</f>
        <v>9.7742282236279845</v>
      </c>
      <c r="T19" s="34"/>
      <c r="U19" s="282">
        <f>+'Ark1'!X305</f>
        <v>0</v>
      </c>
      <c r="V19" s="148">
        <f>+U19-U38</f>
        <v>0</v>
      </c>
      <c r="W19" s="99">
        <f>+'Ark1'!Y305</f>
        <v>0</v>
      </c>
      <c r="X19" s="110"/>
      <c r="Y19" s="261">
        <f>+'Ark1'!Z305</f>
        <v>0</v>
      </c>
      <c r="Z19" s="110"/>
      <c r="AA19" s="48">
        <f>+'Ark1'!AB305</f>
        <v>2.5193887185389783</v>
      </c>
      <c r="AB19" s="65">
        <f>+'Ark1'!AC305</f>
        <v>-36.540800501119151</v>
      </c>
      <c r="AC19" s="271">
        <f>+'Ark1'!AP305</f>
        <v>8</v>
      </c>
      <c r="AD19" s="65">
        <f t="shared" si="0"/>
        <v>84.4</v>
      </c>
      <c r="AE19" s="48">
        <f>+'Ark1'!T305</f>
        <v>2.9154818325434446</v>
      </c>
      <c r="AF19" s="99">
        <f>+'Ark1'!V305</f>
        <v>90.141787923255237</v>
      </c>
      <c r="AG19" s="323">
        <f>+'Ark1'!S305</f>
        <v>1264</v>
      </c>
      <c r="AH19" s="286">
        <f t="shared" si="1"/>
        <v>99.842022116903635</v>
      </c>
      <c r="AI19" s="4"/>
      <c r="AJ19" s="4"/>
      <c r="AK19" s="4"/>
      <c r="AL19" s="5"/>
      <c r="AM19" s="5">
        <f t="shared" si="3"/>
        <v>82.101103744510269</v>
      </c>
      <c r="AN19" s="5">
        <f t="shared" si="4"/>
        <v>60.520136035662162</v>
      </c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</row>
    <row r="20" spans="1:59" ht="15.6">
      <c r="A20" s="39">
        <f t="shared" si="2"/>
        <v>11</v>
      </c>
      <c r="B20" s="46">
        <f>+'Ark1'!C306</f>
        <v>2024</v>
      </c>
      <c r="C20" s="46">
        <f>+'Ark1'!J306</f>
        <v>147</v>
      </c>
      <c r="D20" s="57" t="str">
        <f>VLOOKUP(C20,RNR!A12:B38,2)</f>
        <v>Midt-Norge</v>
      </c>
      <c r="E20" s="57">
        <f>+'Ark1'!H306</f>
        <v>2</v>
      </c>
      <c r="F20" s="92" t="s">
        <v>379</v>
      </c>
      <c r="G20" s="46">
        <f>+'Ark1'!Q306</f>
        <v>86</v>
      </c>
      <c r="H20" s="144">
        <f>+G20-G39</f>
        <v>5</v>
      </c>
      <c r="I20" s="313">
        <f>+'Ark1'!R306</f>
        <v>83831</v>
      </c>
      <c r="J20" s="340">
        <f>+I20-I39</f>
        <v>8432</v>
      </c>
      <c r="K20" s="104">
        <f>+'Ark1'!AD306</f>
        <v>5.664471088095226</v>
      </c>
      <c r="L20" s="148">
        <f>+K20-K39</f>
        <v>0.578943383405079</v>
      </c>
      <c r="M20" s="99">
        <f>+'Ark1'!AE306</f>
        <v>5.6150946342434276</v>
      </c>
      <c r="N20" s="148">
        <f>+IF(I20=0,"",M20-M39)</f>
        <v>0.58805664245233302</v>
      </c>
      <c r="O20" s="96">
        <f>+IF(I20=0,"",'Ark1'!U306)</f>
        <v>60.943854905667152</v>
      </c>
      <c r="P20" s="152">
        <f>+IF(I20=0,"",O20-O39)</f>
        <v>-2.2736275896704683E-2</v>
      </c>
      <c r="Q20" s="107">
        <f>+IF(I20=0,"",'Ark1'!W306)</f>
        <v>81.199273810520012</v>
      </c>
      <c r="R20" s="148">
        <f>+IF(I20=0,"",Q20-Q39)</f>
        <v>-1.6807435066504866</v>
      </c>
      <c r="S20" s="99">
        <f>+'Ark1'!AA306</f>
        <v>9.2826838925372499</v>
      </c>
      <c r="T20" s="34"/>
      <c r="U20" s="282">
        <f>+'Ark1'!X306</f>
        <v>3.5786284310100086E-2</v>
      </c>
      <c r="V20" s="148">
        <f>+U20-U39</f>
        <v>-5.5726865731677636E-2</v>
      </c>
      <c r="W20" s="99">
        <f>+'Ark1'!Y306</f>
        <v>7.1572568620200172E-2</v>
      </c>
      <c r="X20" s="110"/>
      <c r="Y20" s="261">
        <f>+'Ark1'!Z306</f>
        <v>0</v>
      </c>
      <c r="Z20" s="110"/>
      <c r="AA20" s="48">
        <f>+'Ark1'!AB306</f>
        <v>2.3925770589927557</v>
      </c>
      <c r="AB20" s="65">
        <f>+'Ark1'!AC306</f>
        <v>-35.88326710947468</v>
      </c>
      <c r="AC20" s="271">
        <f>+'Ark1'!AP306</f>
        <v>32</v>
      </c>
      <c r="AD20" s="65">
        <f t="shared" si="0"/>
        <v>974.77906976744191</v>
      </c>
      <c r="AE20" s="48">
        <f>+'Ark1'!T306</f>
        <v>3.4838902076797367</v>
      </c>
      <c r="AF20" s="99">
        <f>+'Ark1'!V306</f>
        <v>88.192107039822631</v>
      </c>
      <c r="AG20" s="323">
        <f>+'Ark1'!S306</f>
        <v>83587</v>
      </c>
      <c r="AH20" s="286">
        <f t="shared" si="1"/>
        <v>99.708938220944518</v>
      </c>
      <c r="AI20" s="4"/>
      <c r="AJ20" s="4"/>
      <c r="AK20" s="4"/>
      <c r="AL20" s="5"/>
      <c r="AM20" s="5">
        <f t="shared" si="3"/>
        <v>82.101103744510269</v>
      </c>
      <c r="AN20" s="5">
        <f t="shared" si="4"/>
        <v>60.520136035662162</v>
      </c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</row>
    <row r="21" spans="1:59" ht="15.6">
      <c r="A21" s="39">
        <f t="shared" si="2"/>
        <v>12</v>
      </c>
      <c r="B21" s="46">
        <f>+'Ark1'!C307</f>
        <v>2024</v>
      </c>
      <c r="C21" s="46">
        <f>+'Ark1'!J307</f>
        <v>155</v>
      </c>
      <c r="D21" s="57" t="str">
        <f>VLOOKUP(C21,RNR!A13:B39,2)</f>
        <v>Målselv</v>
      </c>
      <c r="E21" s="57">
        <f>+'Ark1'!H307</f>
        <v>1</v>
      </c>
      <c r="F21" s="92" t="s">
        <v>378</v>
      </c>
      <c r="G21" s="46">
        <f>+'Ark1'!Q307</f>
        <v>37</v>
      </c>
      <c r="H21" s="144">
        <f>+G21-G40</f>
        <v>-6</v>
      </c>
      <c r="I21" s="313">
        <f>+'Ark1'!R307</f>
        <v>10899</v>
      </c>
      <c r="J21" s="340">
        <f>+I21-I40</f>
        <v>17</v>
      </c>
      <c r="K21" s="104">
        <f>+'Ark1'!AD307</f>
        <v>0.73644678447292622</v>
      </c>
      <c r="L21" s="148">
        <f>+K21-K40</f>
        <v>2.4753460926011384E-3</v>
      </c>
      <c r="M21" s="99">
        <f>+'Ark1'!AE307</f>
        <v>0.71669257743690384</v>
      </c>
      <c r="N21" s="148">
        <f>+IF(I21=0,"",M21-M40)</f>
        <v>3.1826828205977487E-3</v>
      </c>
      <c r="O21" s="96">
        <f>+IF(I21=0,"",'Ark1'!U307)</f>
        <v>60.353537214443634</v>
      </c>
      <c r="P21" s="152">
        <f>+IF(I21=0,"",O21-O40)</f>
        <v>0.20792496012967376</v>
      </c>
      <c r="Q21" s="107">
        <f>+IF(I21=0,"",'Ark1'!W307)</f>
        <v>79.798894620486251</v>
      </c>
      <c r="R21" s="148">
        <f>+IF(I21=0,"",Q21-Q40)</f>
        <v>-1.6893585861208749</v>
      </c>
      <c r="S21" s="99">
        <f>+'Ark1'!AA307</f>
        <v>10.197895257363562</v>
      </c>
      <c r="T21" s="34"/>
      <c r="U21" s="282">
        <f>+'Ark1'!X307</f>
        <v>0</v>
      </c>
      <c r="V21" s="148">
        <f>+U21-U40</f>
        <v>0</v>
      </c>
      <c r="W21" s="99">
        <f>+'Ark1'!Y307</f>
        <v>0</v>
      </c>
      <c r="X21" s="110"/>
      <c r="Y21" s="261">
        <f>+'Ark1'!Z307</f>
        <v>0</v>
      </c>
      <c r="Z21" s="110"/>
      <c r="AA21" s="48">
        <f>+'Ark1'!AB307</f>
        <v>2.6057077705556639</v>
      </c>
      <c r="AB21" s="65">
        <f>+'Ark1'!AC307</f>
        <v>-39.023173544028531</v>
      </c>
      <c r="AC21" s="271">
        <f>+'Ark1'!AP307</f>
        <v>10</v>
      </c>
      <c r="AD21" s="65">
        <f t="shared" si="0"/>
        <v>294.56756756756755</v>
      </c>
      <c r="AE21" s="48">
        <f>+'Ark1'!T307</f>
        <v>4.5478484264611438</v>
      </c>
      <c r="AF21" s="99">
        <f>+'Ark1'!V307</f>
        <v>86.724870080981475</v>
      </c>
      <c r="AG21" s="323">
        <f>+'Ark1'!S307</f>
        <v>10856</v>
      </c>
      <c r="AH21" s="286">
        <f t="shared" si="1"/>
        <v>99.605468391595565</v>
      </c>
      <c r="AI21" s="4"/>
      <c r="AJ21" s="4"/>
      <c r="AK21" s="4"/>
      <c r="AL21" s="5"/>
      <c r="AM21" s="5">
        <f t="shared" si="3"/>
        <v>82.101103744510269</v>
      </c>
      <c r="AN21" s="5">
        <f t="shared" si="4"/>
        <v>60.520136035662162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</row>
    <row r="22" spans="1:59" ht="15.6">
      <c r="A22" s="39">
        <f t="shared" si="2"/>
        <v>13</v>
      </c>
      <c r="B22" s="46">
        <f>+'Ark1'!C308</f>
        <v>2024</v>
      </c>
      <c r="C22" s="46">
        <f>+'Ark1'!J308</f>
        <v>160</v>
      </c>
      <c r="D22" s="57" t="str">
        <f>VLOOKUP(C22,RNR!A14:B40,2)</f>
        <v>Oslo</v>
      </c>
      <c r="E22" s="57">
        <f>+'Ark1'!H308</f>
        <v>2</v>
      </c>
      <c r="F22" s="92" t="s">
        <v>378</v>
      </c>
      <c r="G22" s="46">
        <f>+'Ark1'!Q308</f>
        <v>164</v>
      </c>
      <c r="H22" s="144">
        <f>+G22-G41</f>
        <v>4</v>
      </c>
      <c r="I22" s="313">
        <f>+'Ark1'!R308</f>
        <v>127803</v>
      </c>
      <c r="J22" s="340">
        <f>+I22-I41</f>
        <v>-3129</v>
      </c>
      <c r="K22" s="104">
        <f>+'Ark1'!AD308</f>
        <v>8.6356645927143187</v>
      </c>
      <c r="L22" s="148">
        <f>+K22-K41</f>
        <v>-0.19546464547836706</v>
      </c>
      <c r="M22" s="99">
        <f>+'Ark1'!AE308</f>
        <v>8.8352867762207481</v>
      </c>
      <c r="N22" s="148">
        <f>+IF(I22=0,"",M22-M41)</f>
        <v>-0.14671088200082849</v>
      </c>
      <c r="O22" s="96">
        <f>+IF(I22=0,"",'Ark1'!U308)</f>
        <v>60.400523601371113</v>
      </c>
      <c r="P22" s="152">
        <f>+IF(I22=0,"",O22-O41)</f>
        <v>-0.24473149124996496</v>
      </c>
      <c r="Q22" s="107">
        <f>+IF(I22=0,"",'Ark1'!W308)</f>
        <v>83.961656813106757</v>
      </c>
      <c r="R22" s="148">
        <f>+IF(I22=0,"",Q22-Q41)</f>
        <v>-1.5569059446013114</v>
      </c>
      <c r="S22" s="99">
        <f>+'Ark1'!AA308</f>
        <v>8.5972774720992735</v>
      </c>
      <c r="T22" s="34"/>
      <c r="U22" s="282">
        <f>+'Ark1'!X308</f>
        <v>0.99215198391274062</v>
      </c>
      <c r="V22" s="148">
        <f>+U22-U41</f>
        <v>7.0299419222672466E-2</v>
      </c>
      <c r="W22" s="99">
        <f>+'Ark1'!Y308</f>
        <v>1.9843039678254812</v>
      </c>
      <c r="X22" s="110"/>
      <c r="Y22" s="261">
        <f>+'Ark1'!Z308</f>
        <v>0</v>
      </c>
      <c r="Z22" s="110"/>
      <c r="AA22" s="48">
        <f>+'Ark1'!AB308</f>
        <v>2.8875051742073801</v>
      </c>
      <c r="AB22" s="65">
        <f>+'Ark1'!AC308</f>
        <v>-27.730269025725644</v>
      </c>
      <c r="AC22" s="271">
        <f>+'Ark1'!AP308</f>
        <v>73</v>
      </c>
      <c r="AD22" s="65">
        <f t="shared" si="0"/>
        <v>779.28658536585363</v>
      </c>
      <c r="AE22" s="48">
        <f>+'Ark1'!T308</f>
        <v>4.6603835590713842</v>
      </c>
      <c r="AF22" s="99">
        <f>+'Ark1'!V308</f>
        <v>91.17603437927329</v>
      </c>
      <c r="AG22" s="323">
        <f>+'Ark1'!S308</f>
        <v>127196</v>
      </c>
      <c r="AH22" s="286">
        <f t="shared" si="1"/>
        <v>99.525050272685306</v>
      </c>
      <c r="AI22" s="4"/>
      <c r="AJ22" s="4"/>
      <c r="AK22" s="4"/>
      <c r="AL22" s="5"/>
      <c r="AM22" s="5">
        <f t="shared" si="3"/>
        <v>82.101103744510269</v>
      </c>
      <c r="AN22" s="5">
        <f t="shared" si="4"/>
        <v>60.520136035662162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</row>
    <row r="23" spans="1:59" ht="16.5" customHeight="1">
      <c r="A23" s="39">
        <f t="shared" si="2"/>
        <v>14</v>
      </c>
      <c r="B23" s="46">
        <f>+'Ark1'!C309</f>
        <v>2024</v>
      </c>
      <c r="C23" s="46">
        <f>+'Ark1'!J309</f>
        <v>171</v>
      </c>
      <c r="D23" s="57" t="str">
        <f>VLOOKUP(C23,RNR!A15:B41,2)</f>
        <v>Prima Forus</v>
      </c>
      <c r="E23" s="57">
        <f>+'Ark1'!H309</f>
        <v>1</v>
      </c>
      <c r="F23" s="92" t="s">
        <v>379</v>
      </c>
      <c r="G23" s="46">
        <f>+'Ark1'!Q309</f>
        <v>99</v>
      </c>
      <c r="H23" s="144">
        <f>+G23-G42</f>
        <v>13</v>
      </c>
      <c r="I23" s="313">
        <f>+'Ark1'!R309</f>
        <v>87080</v>
      </c>
      <c r="J23" s="340">
        <f>+I23-I42</f>
        <v>2577</v>
      </c>
      <c r="K23" s="104">
        <f>+'Ark1'!AD309</f>
        <v>5.8840064218646093</v>
      </c>
      <c r="L23" s="148">
        <f>+K23-K42</f>
        <v>0.18443019897794688</v>
      </c>
      <c r="M23" s="99">
        <f>+'Ark1'!AE309</f>
        <v>6.0234652237945703</v>
      </c>
      <c r="N23" s="148">
        <f>+IF(I23=0,"",M23-M42)</f>
        <v>0.19777558725740718</v>
      </c>
      <c r="O23" s="96">
        <f>+IF(I23=0,"",'Ark1'!U309)</f>
        <v>60.545562608193897</v>
      </c>
      <c r="P23" s="152">
        <f>+IF(I23=0,"",O23-O42)</f>
        <v>-0.1887011309437483</v>
      </c>
      <c r="Q23" s="107">
        <f>+IF(I23=0,"",'Ark1'!W309)</f>
        <v>84.025604154644611</v>
      </c>
      <c r="R23" s="148">
        <f>+IF(I23=0,"",Q23-Q42)</f>
        <v>-1.6874556045113991</v>
      </c>
      <c r="S23" s="99">
        <f>+'Ark1'!AA309</f>
        <v>8.5990898447724504</v>
      </c>
      <c r="T23" s="34"/>
      <c r="U23" s="282">
        <f>+'Ark1'!X309</f>
        <v>8.9572806614607245E-2</v>
      </c>
      <c r="V23" s="148">
        <f>+U23-U42</f>
        <v>-9.8586193657572471E-2</v>
      </c>
      <c r="W23" s="99">
        <f>+'Ark1'!Y309</f>
        <v>0.17914561322921449</v>
      </c>
      <c r="X23" s="110"/>
      <c r="Y23" s="261">
        <f>+'Ark1'!Z309</f>
        <v>0</v>
      </c>
      <c r="Z23" s="110"/>
      <c r="AA23" s="48">
        <f>+'Ark1'!AB309</f>
        <v>2.455946817426506</v>
      </c>
      <c r="AB23" s="65">
        <f>+'Ark1'!AC309</f>
        <v>-30.17874712618412</v>
      </c>
      <c r="AC23" s="271">
        <f>+'Ark1'!AP309</f>
        <v>42</v>
      </c>
      <c r="AD23" s="65">
        <f t="shared" si="0"/>
        <v>879.59595959595958</v>
      </c>
      <c r="AE23" s="48">
        <f>+'Ark1'!T309</f>
        <v>4.1886081763895264</v>
      </c>
      <c r="AF23" s="99">
        <f>+'Ark1'!V309</f>
        <v>91.348015546786016</v>
      </c>
      <c r="AG23" s="323">
        <f>+'Ark1'!S309</f>
        <v>86650</v>
      </c>
      <c r="AH23" s="286">
        <f t="shared" si="1"/>
        <v>99.506201194304083</v>
      </c>
      <c r="AI23" s="4"/>
      <c r="AJ23" s="4"/>
      <c r="AK23" s="4"/>
      <c r="AL23" s="5"/>
      <c r="AM23" s="5">
        <f t="shared" si="3"/>
        <v>82.101103744510269</v>
      </c>
      <c r="AN23" s="5">
        <f t="shared" si="4"/>
        <v>60.520136035662162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</row>
    <row r="24" spans="1:59" s="395" customFormat="1" ht="16.5" customHeight="1">
      <c r="A24" s="39">
        <f t="shared" si="2"/>
        <v>15</v>
      </c>
      <c r="B24" s="46">
        <f>+'Ark1'!C310</f>
        <v>2024</v>
      </c>
      <c r="C24" s="46">
        <f>+'Ark1'!J310</f>
        <v>172</v>
      </c>
      <c r="D24" s="57" t="str">
        <f>VLOOKUP(C24,RNR!A16:B42,2)</f>
        <v>Prima Sandeid</v>
      </c>
      <c r="E24" s="57">
        <f>+'Ark1'!H310</f>
        <v>1</v>
      </c>
      <c r="F24" s="92" t="s">
        <v>379</v>
      </c>
      <c r="G24" s="46">
        <f>+'Ark1'!Q310</f>
        <v>5</v>
      </c>
      <c r="H24" s="144">
        <f>+G24-G43</f>
        <v>-24</v>
      </c>
      <c r="I24" s="313">
        <f>+'Ark1'!R310</f>
        <v>1961</v>
      </c>
      <c r="J24" s="340">
        <f>+I24-I43</f>
        <v>-6689</v>
      </c>
      <c r="K24" s="104">
        <f>+'Ark1'!AD310</f>
        <v>0.13250501370322121</v>
      </c>
      <c r="L24" s="148">
        <f>+K24-K43</f>
        <v>-0.45092201643736107</v>
      </c>
      <c r="M24" s="99">
        <f>+'Ark1'!AE310</f>
        <v>0.12878242968022097</v>
      </c>
      <c r="N24" s="148">
        <f>+IF(I24=0,"",M24-M43)</f>
        <v>-0.44010109236040901</v>
      </c>
      <c r="O24" s="96">
        <f>+IF(I24=0,"",'Ark1'!U310)</f>
        <v>61.950970377936677</v>
      </c>
      <c r="P24" s="152">
        <f>+IF(I24=0,"",O24-O43)</f>
        <v>0.13703309570671252</v>
      </c>
      <c r="Q24" s="107">
        <f>+IF(I24=0,"",'Ark1'!W310)</f>
        <v>79.501940755873477</v>
      </c>
      <c r="R24" s="148">
        <f>+IF(I24=0,"",Q24-Q43)</f>
        <v>-2.2737619154388682</v>
      </c>
      <c r="S24" s="99">
        <f>+'Ark1'!AA310</f>
        <v>9.4669316574963354</v>
      </c>
      <c r="T24" s="34"/>
      <c r="U24" s="282">
        <f>+'Ark1'!X310</f>
        <v>0</v>
      </c>
      <c r="V24" s="148">
        <f>+U24-U43</f>
        <v>0</v>
      </c>
      <c r="W24" s="99">
        <f>+'Ark1'!Y310</f>
        <v>0</v>
      </c>
      <c r="X24" s="110"/>
      <c r="Y24" s="261">
        <f>+'Ark1'!Z310</f>
        <v>0</v>
      </c>
      <c r="Z24" s="110"/>
      <c r="AA24" s="48">
        <f>+'Ark1'!AB310</f>
        <v>2.1583499585460402</v>
      </c>
      <c r="AB24" s="65">
        <f>+'Ark1'!AC310</f>
        <v>-40.45647699254441</v>
      </c>
      <c r="AC24" s="271">
        <f>+'Ark1'!AP310</f>
        <v>1</v>
      </c>
      <c r="AD24" s="65">
        <f t="shared" ref="AD24:AD27" si="5">+I24/G24</f>
        <v>392.2</v>
      </c>
      <c r="AE24" s="48">
        <f>+'Ark1'!T310</f>
        <v>1.7424783273839879</v>
      </c>
      <c r="AF24" s="99">
        <f>+'Ark1'!V310</f>
        <v>86.232690398697571</v>
      </c>
      <c r="AG24" s="323">
        <f>+'Ark1'!S310</f>
        <v>1958</v>
      </c>
      <c r="AH24" s="286"/>
      <c r="AI24" s="4"/>
      <c r="AJ24" s="4"/>
      <c r="AK24" s="4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</row>
    <row r="25" spans="1:59" ht="16.5" customHeight="1">
      <c r="A25" s="39">
        <f t="shared" si="2"/>
        <v>16</v>
      </c>
      <c r="B25" s="46">
        <f>+'Ark1'!C311</f>
        <v>2024</v>
      </c>
      <c r="C25" s="46">
        <f>+'Ark1'!J311</f>
        <v>181</v>
      </c>
      <c r="D25" s="57" t="str">
        <f>VLOOKUP(C25,RNR!A18:B43,2)</f>
        <v>Horns</v>
      </c>
      <c r="E25" s="57">
        <f>+'Ark1'!H311</f>
        <v>2</v>
      </c>
      <c r="F25" s="92" t="s">
        <v>379</v>
      </c>
      <c r="G25" s="46">
        <f>+'Ark1'!Q311</f>
        <v>29</v>
      </c>
      <c r="H25" s="144">
        <f>+G25-G44</f>
        <v>-65</v>
      </c>
      <c r="I25" s="313">
        <f>+'Ark1'!R311</f>
        <v>8731</v>
      </c>
      <c r="J25" s="340">
        <f>+I25-I44</f>
        <v>379</v>
      </c>
      <c r="K25" s="104">
        <f>+'Ark1'!AD311</f>
        <v>0.58995475504478512</v>
      </c>
      <c r="L25" s="148">
        <f>+K25-K44</f>
        <v>2.6627291954132715E-2</v>
      </c>
      <c r="M25" s="99">
        <f>+'Ark1'!AE311</f>
        <v>0.58075428140949481</v>
      </c>
      <c r="N25" s="148">
        <f>+IF(I25=0,"",M25-M44)</f>
        <v>-7.0248032813635675E-5</v>
      </c>
      <c r="O25" s="96">
        <f>+IF(I25=0,"",'Ark1'!U311)</f>
        <v>61.755752416014722</v>
      </c>
      <c r="P25" s="152">
        <f>+IF(I25=0,"",O25-O44)</f>
        <v>2.3316463590942575</v>
      </c>
      <c r="Q25" s="107">
        <f>+IF(I25=0,"",'Ark1'!W311)</f>
        <v>80.761895996318572</v>
      </c>
      <c r="R25" s="148">
        <f>+IF(I25=0,"",Q25-Q44)</f>
        <v>-6.6703346045084828</v>
      </c>
      <c r="S25" s="99">
        <f>+'Ark1'!AA311</f>
        <v>10.155415630620999</v>
      </c>
      <c r="T25" s="34"/>
      <c r="U25" s="282">
        <f>+'Ark1'!X311</f>
        <v>0</v>
      </c>
      <c r="V25" s="148">
        <f>+U25-U44</f>
        <v>0</v>
      </c>
      <c r="W25" s="99">
        <f>+'Ark1'!Y311</f>
        <v>0</v>
      </c>
      <c r="X25" s="110"/>
      <c r="Y25" s="261">
        <f>+'Ark1'!Z311</f>
        <v>0</v>
      </c>
      <c r="Z25" s="110"/>
      <c r="AA25" s="48">
        <f>+'Ark1'!AB311</f>
        <v>2.6303667200263536</v>
      </c>
      <c r="AB25" s="65">
        <f>+'Ark1'!AC311</f>
        <v>-32.793277603157698</v>
      </c>
      <c r="AC25" s="271">
        <f>+'Ark1'!AP311</f>
        <v>6</v>
      </c>
      <c r="AD25" s="65">
        <f t="shared" si="5"/>
        <v>301.06896551724139</v>
      </c>
      <c r="AE25" s="48">
        <f>+'Ark1'!T311</f>
        <v>2.3831176268468681</v>
      </c>
      <c r="AF25" s="99">
        <f>+'Ark1'!V311</f>
        <v>87.664950373414996</v>
      </c>
      <c r="AG25" s="323">
        <f>+'Ark1'!S311</f>
        <v>8692</v>
      </c>
      <c r="AH25" s="286">
        <f t="shared" si="1"/>
        <v>99.553315771389308</v>
      </c>
      <c r="AJ25" s="4"/>
      <c r="AK25" s="4"/>
      <c r="AL25" s="5"/>
      <c r="AM25" s="5">
        <f>+AM23</f>
        <v>82.101103744510269</v>
      </c>
      <c r="AN25" s="5">
        <f>+AN23</f>
        <v>60.520136035662162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</row>
    <row r="26" spans="1:59" ht="15.6">
      <c r="A26" s="39">
        <f t="shared" si="2"/>
        <v>17</v>
      </c>
      <c r="B26" s="46">
        <f>+'Ark1'!C312</f>
        <v>2024</v>
      </c>
      <c r="C26" s="46">
        <f>+'Ark1'!J312</f>
        <v>470</v>
      </c>
      <c r="D26" s="57" t="str">
        <f>VLOOKUP(C26,RNR!A19:B44,2)</f>
        <v>Jens Eide</v>
      </c>
      <c r="E26" s="57">
        <f>+'Ark1'!H312</f>
        <v>2</v>
      </c>
      <c r="F26" s="92" t="s">
        <v>379</v>
      </c>
      <c r="G26" s="46">
        <f>+'Ark1'!Q312</f>
        <v>97</v>
      </c>
      <c r="H26" s="144">
        <f>+G26-G45</f>
        <v>14</v>
      </c>
      <c r="I26" s="313">
        <f>+'Ark1'!R312</f>
        <v>9301</v>
      </c>
      <c r="J26" s="340">
        <f>+I26-I45</f>
        <v>-58326</v>
      </c>
      <c r="K26" s="104">
        <f>+'Ark1'!AD312</f>
        <v>0.62846972588151984</v>
      </c>
      <c r="L26" s="148">
        <f>+K26-K45</f>
        <v>-3.9328504784326044</v>
      </c>
      <c r="M26" s="99">
        <f>+'Ark1'!AE312</f>
        <v>0.64927110602348992</v>
      </c>
      <c r="N26" s="148">
        <f>+IF(I26=0,"",M26-M45)</f>
        <v>-3.7744212075322769</v>
      </c>
      <c r="O26" s="96">
        <f>+IF(I26=0,"",'Ark1'!U312)</f>
        <v>59.339250055469286</v>
      </c>
      <c r="P26" s="152">
        <f>+IF(I26=0,"",O26-O45)</f>
        <v>-1.3088912277644695</v>
      </c>
      <c r="Q26" s="107">
        <f>+IF(I26=0,"",'Ark1'!W312)</f>
        <v>87.064743731973024</v>
      </c>
      <c r="R26" s="148">
        <f>+IF(I26=0,"",Q26-Q45)</f>
        <v>5.8793554551598817</v>
      </c>
      <c r="S26" s="99">
        <f>+'Ark1'!AA312</f>
        <v>11.399732554974795</v>
      </c>
      <c r="T26" s="34"/>
      <c r="U26" s="282">
        <f>+'Ark1'!X312</f>
        <v>0</v>
      </c>
      <c r="V26" s="148">
        <f>+U26-U45</f>
        <v>-3.7810342023156438</v>
      </c>
      <c r="W26" s="99">
        <f>+'Ark1'!Y312</f>
        <v>0</v>
      </c>
      <c r="X26" s="110"/>
      <c r="Y26" s="261">
        <f>+'Ark1'!Z312</f>
        <v>0</v>
      </c>
      <c r="Z26" s="110"/>
      <c r="AA26" s="48">
        <f>+'Ark1'!AB312</f>
        <v>2.9844388468845362</v>
      </c>
      <c r="AB26" s="65">
        <f>+'Ark1'!AC312</f>
        <v>-29.83126044686561</v>
      </c>
      <c r="AC26" s="271">
        <f>+'Ark1'!AP312</f>
        <v>30</v>
      </c>
      <c r="AD26" s="65">
        <f t="shared" si="5"/>
        <v>95.886597938144334</v>
      </c>
      <c r="AE26" s="48">
        <f>+'Ark1'!T312</f>
        <v>6.1481561122459949</v>
      </c>
      <c r="AF26" s="99">
        <f>+'Ark1'!V312</f>
        <v>95.162154164425274</v>
      </c>
      <c r="AG26" s="323">
        <f>+'Ark1'!S312</f>
        <v>9014</v>
      </c>
      <c r="AH26" s="286">
        <f t="shared" si="1"/>
        <v>96.914310289216218</v>
      </c>
      <c r="AI26" s="2"/>
      <c r="AJ26" s="4"/>
      <c r="AK26" s="4"/>
      <c r="AL26"/>
      <c r="AM26" s="5">
        <f t="shared" si="3"/>
        <v>82.101103744510269</v>
      </c>
      <c r="AN26" s="5">
        <f t="shared" si="4"/>
        <v>60.520136035662162</v>
      </c>
    </row>
    <row r="27" spans="1:59" ht="17.25" customHeight="1">
      <c r="A27" s="39">
        <f t="shared" si="2"/>
        <v>18</v>
      </c>
      <c r="B27" s="46">
        <f>+'Ark1'!C313</f>
        <v>2024</v>
      </c>
      <c r="C27" s="46">
        <f>+'Ark1'!J313</f>
        <v>643</v>
      </c>
      <c r="D27" s="57" t="str">
        <f>VLOOKUP(C27,RNR!A20:B45,2)</f>
        <v>Bjerka</v>
      </c>
      <c r="E27" s="57">
        <f>+'Ark1'!H313</f>
        <v>1</v>
      </c>
      <c r="F27" s="92" t="s">
        <v>379</v>
      </c>
      <c r="G27" s="46">
        <f>+'Ark1'!Q313</f>
        <v>93</v>
      </c>
      <c r="H27" s="144">
        <f>+G27-G46</f>
        <v>93</v>
      </c>
      <c r="I27" s="313">
        <f>+'Ark1'!R313</f>
        <v>71336</v>
      </c>
      <c r="J27" s="340">
        <f>+I27-I46</f>
        <v>71336</v>
      </c>
      <c r="K27" s="104">
        <f>+'Ark1'!AD313</f>
        <v>4.8201823852794439</v>
      </c>
      <c r="L27" s="148">
        <f>+K27-K46</f>
        <v>4.8201823852794439</v>
      </c>
      <c r="M27" s="99">
        <f>+'Ark1'!AE313</f>
        <v>4.6825659351271209</v>
      </c>
      <c r="N27" s="148">
        <f>+IF(I27=0,"",M27-M46)</f>
        <v>4.6825659351271209</v>
      </c>
      <c r="O27" s="96">
        <f>+IF(I27=0,"",'Ark1'!U313)</f>
        <v>60.705461647627438</v>
      </c>
      <c r="P27" s="152">
        <f>+IF(I27=0,"",O27-O46)</f>
        <v>60.705461647627438</v>
      </c>
      <c r="Q27" s="107">
        <f>+IF(I27=0,"",'Ark1'!W313)</f>
        <v>79.529241664207106</v>
      </c>
      <c r="R27" s="148">
        <f>+IF(I27=0,"",Q27-Q46)</f>
        <v>79.529241664207106</v>
      </c>
      <c r="S27" s="99">
        <f>+'Ark1'!AA313</f>
        <v>9.6318560050984008</v>
      </c>
      <c r="T27" s="34"/>
      <c r="U27" s="282">
        <f>+'Ark1'!X313</f>
        <v>3.3643602108332402</v>
      </c>
      <c r="V27" s="148">
        <f>+U27-U46</f>
        <v>3.3643602108332402</v>
      </c>
      <c r="W27" s="99">
        <f>+'Ark1'!Y313</f>
        <v>6.7287204216664804</v>
      </c>
      <c r="X27" s="110"/>
      <c r="Y27" s="261">
        <f>+'Ark1'!Z313</f>
        <v>0</v>
      </c>
      <c r="Z27" s="110"/>
      <c r="AA27" s="48">
        <f>+'Ark1'!AB313</f>
        <v>2.3584068835830045</v>
      </c>
      <c r="AB27" s="65">
        <f>+'Ark1'!AC313</f>
        <v>-39.428886485745849</v>
      </c>
      <c r="AC27" s="271">
        <f>+'Ark1'!AP313</f>
        <v>47</v>
      </c>
      <c r="AD27" s="65">
        <f t="shared" si="5"/>
        <v>767.05376344086017</v>
      </c>
      <c r="AE27" s="48">
        <f>+'Ark1'!T313</f>
        <v>3.8057081978243823</v>
      </c>
      <c r="AF27" s="99">
        <f>+'Ark1'!V313</f>
        <v>86.30449560746014</v>
      </c>
      <c r="AG27" s="323">
        <f>+'Ark1'!S313</f>
        <v>71169</v>
      </c>
      <c r="AH27" s="286">
        <f t="shared" si="1"/>
        <v>99.765896601996189</v>
      </c>
      <c r="AI27" s="2"/>
      <c r="AJ27" s="4"/>
      <c r="AK27" s="4"/>
      <c r="AL27"/>
      <c r="AM27" s="5">
        <f t="shared" si="3"/>
        <v>82.101103744510269</v>
      </c>
      <c r="AN27" s="5">
        <f t="shared" si="4"/>
        <v>60.520136035662162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</row>
    <row r="28" spans="1:59" ht="15.75" customHeight="1">
      <c r="A28" s="39"/>
      <c r="B28" s="139"/>
      <c r="C28" s="139"/>
      <c r="D28" s="139"/>
      <c r="E28" s="139"/>
      <c r="F28" s="139"/>
      <c r="G28" s="139"/>
      <c r="H28" s="141"/>
      <c r="I28" s="329"/>
      <c r="J28" s="338"/>
      <c r="K28" s="142"/>
      <c r="L28" s="141"/>
      <c r="M28" s="142"/>
      <c r="N28" s="141"/>
      <c r="O28" s="139"/>
      <c r="P28" s="141"/>
      <c r="Q28" s="192"/>
      <c r="R28" s="141"/>
      <c r="S28" s="141"/>
      <c r="T28" s="34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42"/>
      <c r="AF28" s="192"/>
      <c r="AG28" s="328"/>
      <c r="AH28" s="147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5"/>
      <c r="AW28" s="5"/>
      <c r="BA28" s="5"/>
    </row>
    <row r="29" spans="1:59" ht="17.25" customHeight="1">
      <c r="A29" s="39">
        <v>1</v>
      </c>
      <c r="B29">
        <f>+'Ark1'!C314</f>
        <v>2023</v>
      </c>
      <c r="C29">
        <f>+'Ark1'!J314</f>
        <v>103</v>
      </c>
      <c r="D29" s="4" t="str">
        <f>VLOOKUP(C29,RNR!$A$1:$B$28,2)</f>
        <v>Rudshøgda</v>
      </c>
      <c r="E29" s="4">
        <f>+'Ark1'!H314</f>
        <v>1</v>
      </c>
      <c r="F29" s="97" t="s">
        <v>378</v>
      </c>
      <c r="G29">
        <f>+'Ark1'!Q314</f>
        <v>0</v>
      </c>
      <c r="H29" s="145"/>
      <c r="I29" s="295">
        <f>+'Ark1'!R314</f>
        <v>0</v>
      </c>
      <c r="J29" s="341"/>
      <c r="K29" s="100">
        <f>+'Ark1'!AD314</f>
        <v>0</v>
      </c>
      <c r="L29" s="145"/>
      <c r="M29" s="100">
        <f>+'Ark1'!AE314</f>
        <v>0</v>
      </c>
      <c r="N29" s="145"/>
      <c r="O29" s="1">
        <f>+'Ark1'!U314</f>
        <v>0</v>
      </c>
      <c r="P29" s="145"/>
      <c r="Q29" s="100">
        <f>+'Ark1'!W314</f>
        <v>0</v>
      </c>
      <c r="R29" s="145"/>
      <c r="S29" s="100">
        <f>+'Ark1'!AB314</f>
        <v>0</v>
      </c>
      <c r="T29" s="100"/>
      <c r="U29" s="199">
        <f>+'Ark1'!X314</f>
        <v>0</v>
      </c>
      <c r="V29" s="145"/>
      <c r="W29" s="199">
        <f>+'Ark1'!Y314</f>
        <v>0</v>
      </c>
      <c r="X29" s="110"/>
      <c r="Y29" s="269">
        <f>+'Ark1'!Z314</f>
        <v>0</v>
      </c>
      <c r="Z29" s="110"/>
      <c r="AA29" s="1">
        <f>+'Ark1'!AC314</f>
        <v>0</v>
      </c>
      <c r="AB29" s="10">
        <f>+'Ark1'!AD314</f>
        <v>0</v>
      </c>
      <c r="AC29" s="10"/>
      <c r="AD29" s="10" t="e">
        <f>+I29/G29</f>
        <v>#DIV/0!</v>
      </c>
      <c r="AE29" s="1">
        <f>+'Ark1'!T314</f>
        <v>0</v>
      </c>
      <c r="AF29" s="100">
        <f>+'Ark1'!V314</f>
        <v>0</v>
      </c>
      <c r="AG29" s="295">
        <f>+'Ark1'!S314</f>
        <v>0</v>
      </c>
      <c r="AH29" s="286" t="e">
        <f t="shared" si="1"/>
        <v>#DIV/0!</v>
      </c>
      <c r="AI29" s="2"/>
      <c r="AJ29" s="4"/>
      <c r="AK29" s="4"/>
      <c r="AL29"/>
      <c r="AM29" s="5">
        <f>+AM27</f>
        <v>82.101103744510269</v>
      </c>
      <c r="AN29" s="5">
        <f>+AN27</f>
        <v>60.520136035662162</v>
      </c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</row>
    <row r="30" spans="1:59" ht="17.25" customHeight="1">
      <c r="A30" s="39">
        <f>1+A29</f>
        <v>2</v>
      </c>
      <c r="B30">
        <f>+'Ark1'!C315</f>
        <v>2023</v>
      </c>
      <c r="C30">
        <f>+'Ark1'!J315</f>
        <v>106</v>
      </c>
      <c r="D30" s="4" t="str">
        <f>VLOOKUP(C30,RNR!$A$1:$B$28,2)</f>
        <v>Furuseth</v>
      </c>
      <c r="E30" s="4">
        <f>+'Ark1'!H315</f>
        <v>2</v>
      </c>
      <c r="F30" s="97" t="s">
        <v>378</v>
      </c>
      <c r="G30">
        <f>+'Ark1'!Q315</f>
        <v>127</v>
      </c>
      <c r="H30" s="145"/>
      <c r="I30" s="295">
        <f>+'Ark1'!R315</f>
        <v>117774</v>
      </c>
      <c r="J30" s="341"/>
      <c r="K30" s="100">
        <f>+'Ark1'!AD315</f>
        <v>7.9436456702632308</v>
      </c>
      <c r="L30" s="145"/>
      <c r="M30" s="100">
        <f>+'Ark1'!AE315</f>
        <v>8.2083339712737313</v>
      </c>
      <c r="N30" s="145"/>
      <c r="O30" s="1">
        <f>+'Ark1'!U315</f>
        <v>60.337161524130352</v>
      </c>
      <c r="P30" s="145"/>
      <c r="Q30" s="100">
        <f>+'Ark1'!W315</f>
        <v>86.425153765663623</v>
      </c>
      <c r="R30" s="145"/>
      <c r="S30" s="100">
        <f>+'Ark1'!AB315</f>
        <v>2.4682697047409712</v>
      </c>
      <c r="T30" s="100"/>
      <c r="U30" s="199">
        <f>+'Ark1'!X315</f>
        <v>0.37614414047243033</v>
      </c>
      <c r="V30" s="145"/>
      <c r="W30" s="199">
        <f>+'Ark1'!Y315</f>
        <v>0.75228828094486067</v>
      </c>
      <c r="X30" s="110"/>
      <c r="Y30" s="269">
        <f>+'Ark1'!Z315</f>
        <v>0</v>
      </c>
      <c r="Z30" s="110"/>
      <c r="AA30" s="1">
        <f>+'Ark1'!AC315</f>
        <v>-29.493797130117752</v>
      </c>
      <c r="AB30" s="10">
        <f>+'Ark1'!AD315</f>
        <v>7.9436456702632308</v>
      </c>
      <c r="AC30" s="10"/>
      <c r="AD30" s="10">
        <f>+I30/G30</f>
        <v>927.35433070866145</v>
      </c>
      <c r="AE30" s="1">
        <f>+'Ark1'!T315</f>
        <v>4.658065447382274</v>
      </c>
      <c r="AF30" s="100">
        <f>+'Ark1'!V315</f>
        <v>93.789838011998398</v>
      </c>
      <c r="AG30" s="295">
        <f>+'Ark1'!S315</f>
        <v>117549</v>
      </c>
      <c r="AH30" s="286"/>
      <c r="AI30" s="2"/>
      <c r="AJ30" s="4"/>
      <c r="AK30" s="4"/>
      <c r="AL30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</row>
    <row r="31" spans="1:59" ht="16.649999999999999" customHeight="1">
      <c r="A31" s="39">
        <f>1+A30</f>
        <v>3</v>
      </c>
      <c r="B31">
        <f>+'Ark1'!C316</f>
        <v>2023</v>
      </c>
      <c r="C31">
        <f>+'Ark1'!J316</f>
        <v>109</v>
      </c>
      <c r="D31" s="4" t="str">
        <f>VLOOKUP(C31,RNR!$A$1:$B$28,2)</f>
        <v>Tønsberg</v>
      </c>
      <c r="E31" s="4">
        <f>+'Ark1'!H316</f>
        <v>1</v>
      </c>
      <c r="F31" s="97" t="s">
        <v>378</v>
      </c>
      <c r="G31">
        <f>+'Ark1'!Q316</f>
        <v>496</v>
      </c>
      <c r="H31" s="145"/>
      <c r="I31" s="295">
        <f>+'Ark1'!R316</f>
        <v>362245</v>
      </c>
      <c r="J31" s="341"/>
      <c r="K31" s="100">
        <f>+'Ark1'!AD316</f>
        <v>24.432777402690775</v>
      </c>
      <c r="L31" s="145"/>
      <c r="M31" s="100">
        <f>+'Ark1'!AE316</f>
        <v>24.494914580266919</v>
      </c>
      <c r="N31" s="145"/>
      <c r="O31" s="1">
        <f>+'Ark1'!U316</f>
        <v>60.427670917978752</v>
      </c>
      <c r="P31" s="145"/>
      <c r="Q31" s="100">
        <f>+'Ark1'!W316</f>
        <v>83.964289809315915</v>
      </c>
      <c r="R31" s="145"/>
      <c r="S31" s="100">
        <f>+'Ark1'!AB316</f>
        <v>2.7222626055944197</v>
      </c>
      <c r="T31" s="100"/>
      <c r="U31" s="199">
        <f>+'Ark1'!X316</f>
        <v>3.3226131485596762</v>
      </c>
      <c r="V31" s="145"/>
      <c r="W31" s="199">
        <f>+'Ark1'!Y316</f>
        <v>6.6452262971193523</v>
      </c>
      <c r="X31" s="110"/>
      <c r="Y31" s="269">
        <f>+'Ark1'!Z316</f>
        <v>0</v>
      </c>
      <c r="Z31" s="110"/>
      <c r="AA31" s="1">
        <f>+'Ark1'!AC316</f>
        <v>-20.696942343249511</v>
      </c>
      <c r="AB31" s="10">
        <f>+'Ark1'!AD316</f>
        <v>24.432777402690775</v>
      </c>
      <c r="AC31" s="10"/>
      <c r="AD31" s="10">
        <f>+I31/G31</f>
        <v>730.33266129032256</v>
      </c>
      <c r="AE31" s="1">
        <f>+'Ark1'!T316</f>
        <v>4.5033085342792845</v>
      </c>
      <c r="AF31" s="100">
        <f>+'Ark1'!V316</f>
        <v>91.188169571605371</v>
      </c>
      <c r="AG31" s="295">
        <f>+'Ark1'!S316</f>
        <v>361065</v>
      </c>
      <c r="AH31" s="39"/>
      <c r="AI31" s="4"/>
      <c r="AJ31" s="4"/>
      <c r="AK31" s="4"/>
      <c r="AL31"/>
    </row>
    <row r="32" spans="1:59" ht="15.6">
      <c r="A32" s="39">
        <f>1+A31</f>
        <v>4</v>
      </c>
      <c r="B32">
        <f>+'Ark1'!C317</f>
        <v>2023</v>
      </c>
      <c r="C32">
        <f>+'Ark1'!J317</f>
        <v>111</v>
      </c>
      <c r="D32" s="4" t="str">
        <f>VLOOKUP(C32,RNR!$A$1:$B$28,2)</f>
        <v>Forus</v>
      </c>
      <c r="E32" s="4">
        <f>+'Ark1'!H317</f>
        <v>1</v>
      </c>
      <c r="F32" s="97" t="s">
        <v>379</v>
      </c>
      <c r="G32">
        <f>+'Ark1'!Q317</f>
        <v>270</v>
      </c>
      <c r="H32" s="145"/>
      <c r="I32" s="295">
        <f>+'Ark1'!R317</f>
        <v>178163</v>
      </c>
      <c r="J32" s="341"/>
      <c r="K32" s="100">
        <f>+'Ark1'!AD317</f>
        <v>12.016775719183419</v>
      </c>
      <c r="L32" s="145"/>
      <c r="M32" s="100">
        <f>+'Ark1'!AE317</f>
        <v>11.993451039287155</v>
      </c>
      <c r="N32" s="145"/>
      <c r="O32" s="1">
        <f>+'Ark1'!U317</f>
        <v>60.622922218709078</v>
      </c>
      <c r="P32" s="145"/>
      <c r="Q32" s="100">
        <f>+'Ark1'!W317</f>
        <v>83.810853019558849</v>
      </c>
      <c r="R32" s="145"/>
      <c r="S32" s="100">
        <f>+'Ark1'!AB317</f>
        <v>2.3829145767860114</v>
      </c>
      <c r="T32" s="100"/>
      <c r="U32" s="199">
        <f>+'Ark1'!X317</f>
        <v>1.455408811032594</v>
      </c>
      <c r="V32" s="145"/>
      <c r="W32" s="199">
        <f>+'Ark1'!Y317</f>
        <v>2.910817622065188</v>
      </c>
      <c r="X32" s="110"/>
      <c r="Y32" s="269">
        <f>+'Ark1'!Z317</f>
        <v>0</v>
      </c>
      <c r="Z32" s="110"/>
      <c r="AA32" s="1">
        <f>+'Ark1'!AC317</f>
        <v>-34.986302570318927</v>
      </c>
      <c r="AB32" s="10">
        <f>+'Ark1'!AD317</f>
        <v>12.016775719183419</v>
      </c>
      <c r="AC32" s="10"/>
      <c r="AD32" s="10">
        <f t="shared" ref="AD32:AD47" si="6">+I32/G32</f>
        <v>659.86296296296291</v>
      </c>
      <c r="AE32" s="1">
        <f>+'Ark1'!T317</f>
        <v>3.9682986927701047</v>
      </c>
      <c r="AF32" s="100">
        <f>+'Ark1'!V317</f>
        <v>91.129475239595934</v>
      </c>
      <c r="AG32" s="295">
        <f>+'Ark1'!S317</f>
        <v>177112</v>
      </c>
      <c r="AH32" s="39"/>
      <c r="AI32" s="4"/>
      <c r="AJ32" s="4"/>
      <c r="AK32" s="4"/>
      <c r="AL32" s="4"/>
      <c r="AM32" s="4"/>
    </row>
    <row r="33" spans="1:48" ht="15.6">
      <c r="A33" s="39">
        <f t="shared" ref="A33:A50" si="7">1+A32</f>
        <v>5</v>
      </c>
      <c r="B33">
        <f>+'Ark1'!C318</f>
        <v>2023</v>
      </c>
      <c r="C33">
        <f>+'Ark1'!J318</f>
        <v>116</v>
      </c>
      <c r="D33" s="4" t="str">
        <f>VLOOKUP(C33,RNR!$A$1:$B$28,2)</f>
        <v>Sandeid</v>
      </c>
      <c r="E33" s="4">
        <f>+'Ark1'!H318</f>
        <v>1</v>
      </c>
      <c r="F33" s="97" t="s">
        <v>378</v>
      </c>
      <c r="G33">
        <f>+'Ark1'!Q318</f>
        <v>100</v>
      </c>
      <c r="H33" s="145"/>
      <c r="I33" s="295">
        <f>+'Ark1'!R318</f>
        <v>33264</v>
      </c>
      <c r="J33" s="341"/>
      <c r="K33" s="100">
        <f>+'Ark1'!AD318</f>
        <v>2.2435973098955295</v>
      </c>
      <c r="L33" s="145"/>
      <c r="M33" s="100">
        <f>+'Ark1'!AE318</f>
        <v>2.2083549937166502</v>
      </c>
      <c r="N33" s="145"/>
      <c r="O33" s="1">
        <f>+'Ark1'!U318</f>
        <v>60.489762069901388</v>
      </c>
      <c r="P33" s="145"/>
      <c r="Q33" s="100">
        <f>+'Ark1'!W318</f>
        <v>82.422417900545696</v>
      </c>
      <c r="R33" s="145"/>
      <c r="S33" s="100">
        <f>+'Ark1'!AB318</f>
        <v>2.5581549045883518</v>
      </c>
      <c r="T33" s="100"/>
      <c r="U33" s="199">
        <f>+'Ark1'!X318</f>
        <v>5.823112073112072</v>
      </c>
      <c r="V33" s="145"/>
      <c r="W33" s="199">
        <f>+'Ark1'!Y318</f>
        <v>11.646224146224142</v>
      </c>
      <c r="X33" s="110"/>
      <c r="Y33" s="269">
        <f>+'Ark1'!Z318</f>
        <v>0</v>
      </c>
      <c r="Z33" s="110"/>
      <c r="AA33" s="1">
        <f>+'Ark1'!AC318</f>
        <v>-35.281797645081248</v>
      </c>
      <c r="AB33" s="10">
        <f>+'Ark1'!AD318</f>
        <v>2.2435973098955295</v>
      </c>
      <c r="AC33" s="10"/>
      <c r="AD33" s="10">
        <f t="shared" si="6"/>
        <v>332.64</v>
      </c>
      <c r="AE33" s="1">
        <f>+'Ark1'!T318</f>
        <v>4.3095839345839355</v>
      </c>
      <c r="AF33" s="100">
        <f>+'Ark1'!V318</f>
        <v>89.457175068560559</v>
      </c>
      <c r="AG33" s="295">
        <f>+'Ark1'!S318</f>
        <v>33161</v>
      </c>
      <c r="AH33" s="39"/>
      <c r="AI33" s="4"/>
      <c r="AJ33" s="4"/>
      <c r="AK33" s="4"/>
      <c r="AL33" s="1"/>
      <c r="AM33" s="18"/>
    </row>
    <row r="34" spans="1:48" ht="15.6">
      <c r="A34" s="39">
        <f t="shared" si="7"/>
        <v>6</v>
      </c>
      <c r="B34">
        <f>+'Ark1'!C319</f>
        <v>2023</v>
      </c>
      <c r="C34">
        <f>+'Ark1'!J319</f>
        <v>117</v>
      </c>
      <c r="D34" s="4" t="str">
        <f>VLOOKUP(C34,RNR!$A$1:$B$28,2)</f>
        <v>Jæren</v>
      </c>
      <c r="E34" s="4">
        <f>+'Ark1'!H319</f>
        <v>2</v>
      </c>
      <c r="F34" s="97" t="s">
        <v>378</v>
      </c>
      <c r="G34">
        <f>+'Ark1'!Q319</f>
        <v>152</v>
      </c>
      <c r="H34" s="145"/>
      <c r="I34" s="295">
        <f>+'Ark1'!R319</f>
        <v>112191</v>
      </c>
      <c r="J34" s="341"/>
      <c r="K34" s="100">
        <f>+'Ark1'!AD319</f>
        <v>7.5670823050291389</v>
      </c>
      <c r="L34" s="145"/>
      <c r="M34" s="100">
        <f>+'Ark1'!AE319</f>
        <v>7.5105453392407906</v>
      </c>
      <c r="N34" s="145"/>
      <c r="O34" s="1">
        <f>+'Ark1'!U319</f>
        <v>60.959946679636481</v>
      </c>
      <c r="P34" s="145"/>
      <c r="Q34" s="100">
        <f>+'Ark1'!W319</f>
        <v>83.723417727219399</v>
      </c>
      <c r="R34" s="145"/>
      <c r="S34" s="100">
        <f>+'Ark1'!AB319</f>
        <v>2.4256215412413247</v>
      </c>
      <c r="T34" s="100"/>
      <c r="U34" s="199">
        <f>+'Ark1'!X319</f>
        <v>0.72911374352666436</v>
      </c>
      <c r="V34" s="145"/>
      <c r="W34" s="199">
        <f>+'Ark1'!Y319</f>
        <v>1.4582274870533285</v>
      </c>
      <c r="X34" s="110"/>
      <c r="Y34" s="269">
        <f>+'Ark1'!Z319</f>
        <v>0</v>
      </c>
      <c r="Z34" s="110"/>
      <c r="AA34" s="1">
        <f>+'Ark1'!AC319</f>
        <v>-31.623352482392889</v>
      </c>
      <c r="AB34" s="10">
        <f>+'Ark1'!AD319</f>
        <v>7.5670823050291389</v>
      </c>
      <c r="AC34" s="10"/>
      <c r="AD34" s="10">
        <f t="shared" si="6"/>
        <v>738.09868421052636</v>
      </c>
      <c r="AE34" s="1">
        <f>+'Ark1'!T319</f>
        <v>3.431674554999955</v>
      </c>
      <c r="AF34" s="100">
        <f>+'Ark1'!V319</f>
        <v>91.174650196115181</v>
      </c>
      <c r="AG34" s="295">
        <f>+'Ark1'!S319</f>
        <v>111027</v>
      </c>
      <c r="AH34" s="39"/>
      <c r="AI34" s="4"/>
      <c r="AJ34" s="4"/>
      <c r="AK34" s="4"/>
      <c r="AL34" s="1"/>
      <c r="AM34" s="18"/>
    </row>
    <row r="35" spans="1:48" ht="15.6">
      <c r="A35" s="39">
        <f t="shared" si="7"/>
        <v>7</v>
      </c>
      <c r="B35">
        <f>+'Ark1'!C320</f>
        <v>2023</v>
      </c>
      <c r="C35">
        <f>+'Ark1'!J320</f>
        <v>121</v>
      </c>
      <c r="D35" s="4" t="str">
        <f>VLOOKUP(C35,RNR!$A$1:$B$28,2)</f>
        <v>Steinkjer</v>
      </c>
      <c r="E35" s="4">
        <f>+'Ark1'!H320</f>
        <v>1</v>
      </c>
      <c r="F35" s="97" t="s">
        <v>378</v>
      </c>
      <c r="G35">
        <f>+'Ark1'!Q320</f>
        <v>277</v>
      </c>
      <c r="H35" s="145"/>
      <c r="I35" s="295">
        <f>+'Ark1'!R320</f>
        <v>193842</v>
      </c>
      <c r="J35" s="341"/>
      <c r="K35" s="100">
        <f>+'Ark1'!AD320</f>
        <v>13.074296228498351</v>
      </c>
      <c r="L35" s="145"/>
      <c r="M35" s="100">
        <f>+'Ark1'!AE320</f>
        <v>12.955563028510513</v>
      </c>
      <c r="N35" s="145"/>
      <c r="O35" s="1">
        <f>+'Ark1'!U320</f>
        <v>60.531308266003713</v>
      </c>
      <c r="P35" s="145"/>
      <c r="Q35" s="100">
        <f>+'Ark1'!W320</f>
        <v>83.046834472757567</v>
      </c>
      <c r="R35" s="145"/>
      <c r="S35" s="100">
        <f>+'Ark1'!AB320</f>
        <v>2.5033091229016455</v>
      </c>
      <c r="T35" s="100"/>
      <c r="U35" s="199">
        <f>+'Ark1'!X320</f>
        <v>2.8806966498488458</v>
      </c>
      <c r="V35" s="145"/>
      <c r="W35" s="199">
        <f>+'Ark1'!Y320</f>
        <v>5.7613932996976915</v>
      </c>
      <c r="X35" s="110"/>
      <c r="Y35" s="269">
        <f>+'Ark1'!Z320</f>
        <v>0</v>
      </c>
      <c r="Z35" s="110"/>
      <c r="AA35" s="1">
        <f>+'Ark1'!AC320</f>
        <v>-37.856367378878815</v>
      </c>
      <c r="AB35" s="10">
        <f>+'Ark1'!AD320</f>
        <v>13.074296228498351</v>
      </c>
      <c r="AC35" s="10"/>
      <c r="AD35" s="10">
        <f t="shared" si="6"/>
        <v>699.79061371841158</v>
      </c>
      <c r="AE35" s="1">
        <f>+'Ark1'!T320</f>
        <v>4.2728459260634954</v>
      </c>
      <c r="AF35" s="100">
        <f>+'Ark1'!V320</f>
        <v>90.224399656051773</v>
      </c>
      <c r="AG35" s="295">
        <f>+'Ark1'!S320</f>
        <v>193080</v>
      </c>
      <c r="AH35" s="39"/>
      <c r="AI35" s="4"/>
      <c r="AJ35" s="4"/>
      <c r="AK35" s="4"/>
      <c r="AL35" s="1"/>
      <c r="AM35" s="18"/>
      <c r="AO35" s="2"/>
      <c r="AP35" s="2"/>
      <c r="AQ35" s="2"/>
    </row>
    <row r="36" spans="1:48" ht="15.6">
      <c r="A36" s="39">
        <f t="shared" si="7"/>
        <v>8</v>
      </c>
      <c r="B36">
        <f>+'Ark1'!C321</f>
        <v>2023</v>
      </c>
      <c r="C36">
        <f>+'Ark1'!J321</f>
        <v>134</v>
      </c>
      <c r="D36" s="4" t="str">
        <f>VLOOKUP(C36,RNR!$A$1:$B$28,2)</f>
        <v>Førde</v>
      </c>
      <c r="E36" s="4">
        <f>+'Ark1'!H321</f>
        <v>1</v>
      </c>
      <c r="F36" s="97" t="s">
        <v>379</v>
      </c>
      <c r="G36">
        <f>+'Ark1'!Q321</f>
        <v>95</v>
      </c>
      <c r="H36" s="145"/>
      <c r="I36" s="295">
        <f>+'Ark1'!R321</f>
        <v>36016</v>
      </c>
      <c r="J36" s="341"/>
      <c r="K36" s="100">
        <f>+'Ark1'!AD321</f>
        <v>2.4292147881552846</v>
      </c>
      <c r="L36" s="145"/>
      <c r="M36" s="100">
        <f>+'Ark1'!AE321</f>
        <v>2.4046575119920113</v>
      </c>
      <c r="N36" s="145"/>
      <c r="O36" s="1">
        <f>+'Ark1'!U321</f>
        <v>60.142462157180368</v>
      </c>
      <c r="P36" s="145"/>
      <c r="Q36" s="100">
        <f>+'Ark1'!W321</f>
        <v>83.119228620901126</v>
      </c>
      <c r="R36" s="145"/>
      <c r="S36" s="100">
        <f>+'Ark1'!AB321</f>
        <v>2.5058179553877471</v>
      </c>
      <c r="T36" s="100"/>
      <c r="U36" s="199">
        <f>+'Ark1'!X321</f>
        <v>2.6654820079964456</v>
      </c>
      <c r="V36" s="145"/>
      <c r="W36" s="199">
        <f>+'Ark1'!Y321</f>
        <v>5.3309640159928913</v>
      </c>
      <c r="X36" s="110"/>
      <c r="Y36" s="269">
        <f>+'Ark1'!Z321</f>
        <v>0</v>
      </c>
      <c r="Z36" s="110"/>
      <c r="AA36" s="1">
        <f>+'Ark1'!AC321</f>
        <v>-35.770695154261567</v>
      </c>
      <c r="AB36" s="10">
        <f>+'Ark1'!AD321</f>
        <v>2.4292147881552846</v>
      </c>
      <c r="AC36" s="10"/>
      <c r="AD36" s="10">
        <f t="shared" si="6"/>
        <v>379.11578947368423</v>
      </c>
      <c r="AE36" s="1">
        <f>+'Ark1'!T321</f>
        <v>4.8854398045313188</v>
      </c>
      <c r="AF36" s="100">
        <f>+'Ark1'!V321</f>
        <v>90.563392384953616</v>
      </c>
      <c r="AG36" s="295">
        <f>+'Ark1'!S321</f>
        <v>35806</v>
      </c>
      <c r="AH36" s="39"/>
      <c r="AI36" s="4"/>
      <c r="AJ36" s="4"/>
      <c r="AK36" s="4"/>
      <c r="AL36" s="1"/>
      <c r="AM36" s="18"/>
      <c r="AO36" s="2"/>
      <c r="AP36" s="2"/>
      <c r="AQ36" s="4"/>
      <c r="AR36" s="4"/>
      <c r="AS36" s="4"/>
    </row>
    <row r="37" spans="1:48" ht="15.6">
      <c r="A37" s="39">
        <f t="shared" si="7"/>
        <v>9</v>
      </c>
      <c r="B37">
        <f>+'Ark1'!C322</f>
        <v>2023</v>
      </c>
      <c r="C37">
        <f>+'Ark1'!J322</f>
        <v>141</v>
      </c>
      <c r="D37" s="4" t="str">
        <f>VLOOKUP(C37,RNR!$A$1:$B$28,2)</f>
        <v>Ølen</v>
      </c>
      <c r="E37" s="4">
        <f>+'Ark1'!H322</f>
        <v>2</v>
      </c>
      <c r="F37" s="97" t="s">
        <v>378</v>
      </c>
      <c r="G37">
        <f>+'Ark1'!Q322</f>
        <v>103</v>
      </c>
      <c r="H37" s="145"/>
      <c r="I37" s="295">
        <f>+'Ark1'!R322</f>
        <v>51356</v>
      </c>
      <c r="J37" s="341"/>
      <c r="K37" s="100">
        <f>+'Ark1'!AD322</f>
        <v>3.4638703537456359</v>
      </c>
      <c r="L37" s="145"/>
      <c r="M37" s="100">
        <f>+'Ark1'!AE322</f>
        <v>3.3658737842653323</v>
      </c>
      <c r="N37" s="145"/>
      <c r="O37" s="1">
        <f>+'Ark1'!U322</f>
        <v>60.75448358686949</v>
      </c>
      <c r="P37" s="145"/>
      <c r="Q37" s="100">
        <f>+'Ark1'!W322</f>
        <v>83.383376701360788</v>
      </c>
      <c r="R37" s="145"/>
      <c r="S37" s="100">
        <f>+'Ark1'!AB322</f>
        <v>2.4626371187800657</v>
      </c>
      <c r="T37" s="100"/>
      <c r="U37" s="199">
        <f>+'Ark1'!X322</f>
        <v>0</v>
      </c>
      <c r="V37" s="145"/>
      <c r="W37" s="199">
        <f>+'Ark1'!Y322</f>
        <v>0</v>
      </c>
      <c r="X37" s="110"/>
      <c r="Y37" s="269">
        <f>+'Ark1'!Z322</f>
        <v>0</v>
      </c>
      <c r="Z37" s="110"/>
      <c r="AA37" s="1">
        <f>+'Ark1'!AC322</f>
        <v>-34.352007476893512</v>
      </c>
      <c r="AB37" s="10">
        <f>+'Ark1'!AD322</f>
        <v>3.4638703537456359</v>
      </c>
      <c r="AC37" s="10"/>
      <c r="AD37" s="10">
        <f t="shared" si="6"/>
        <v>498.60194174757282</v>
      </c>
      <c r="AE37" s="1">
        <f>+'Ark1'!T322</f>
        <v>3.7803956694446623</v>
      </c>
      <c r="AF37" s="100">
        <f>+'Ark1'!V322</f>
        <v>90.9977711313133</v>
      </c>
      <c r="AG37" s="295">
        <f>+'Ark1'!S322</f>
        <v>49960</v>
      </c>
      <c r="AH37" s="39"/>
      <c r="AI37" s="4"/>
      <c r="AJ37" s="4"/>
      <c r="AK37" s="4"/>
      <c r="AL37" s="12"/>
      <c r="AM37" s="18"/>
      <c r="AO37" s="1"/>
      <c r="AP37" s="1"/>
      <c r="AQ37" s="10"/>
      <c r="AR37" s="10"/>
      <c r="AS37" s="10"/>
    </row>
    <row r="38" spans="1:48" ht="15.6">
      <c r="A38" s="39">
        <f t="shared" si="7"/>
        <v>10</v>
      </c>
      <c r="B38">
        <f>+'Ark1'!C323</f>
        <v>2023</v>
      </c>
      <c r="C38">
        <f>+'Ark1'!J323</f>
        <v>143</v>
      </c>
      <c r="D38" s="4" t="str">
        <f>VLOOKUP(C38,RNR!$A$1:$B$28,2)</f>
        <v>Nordfjord</v>
      </c>
      <c r="E38" s="4">
        <f>+'Ark1'!H323</f>
        <v>2</v>
      </c>
      <c r="F38" s="97" t="s">
        <v>378</v>
      </c>
      <c r="G38">
        <f>+'Ark1'!Q323</f>
        <v>29</v>
      </c>
      <c r="H38" s="145"/>
      <c r="I38" s="295">
        <f>+'Ark1'!R323</f>
        <v>9585</v>
      </c>
      <c r="J38" s="341"/>
      <c r="K38" s="100">
        <f>+'Ark1'!AD323</f>
        <v>0.64649110796502685</v>
      </c>
      <c r="L38" s="145"/>
      <c r="M38" s="100">
        <f>+'Ark1'!AE323</f>
        <v>0.61676250171994773</v>
      </c>
      <c r="N38" s="145"/>
      <c r="O38" s="1">
        <f>+'Ark1'!U323</f>
        <v>61.621093341695399</v>
      </c>
      <c r="P38" s="145"/>
      <c r="Q38" s="100">
        <f>+'Ark1'!W323</f>
        <v>79.789596529737693</v>
      </c>
      <c r="R38" s="145"/>
      <c r="S38" s="100">
        <f>+'Ark1'!AB323</f>
        <v>2.389077077510692</v>
      </c>
      <c r="T38" s="100"/>
      <c r="U38" s="199">
        <f>+'Ark1'!X323</f>
        <v>0</v>
      </c>
      <c r="V38" s="145"/>
      <c r="W38" s="199">
        <f>+'Ark1'!Y323</f>
        <v>0</v>
      </c>
      <c r="X38" s="110"/>
      <c r="Y38" s="269">
        <f>+'Ark1'!Z323</f>
        <v>0</v>
      </c>
      <c r="Z38" s="110"/>
      <c r="AA38" s="1">
        <f>+'Ark1'!AC323</f>
        <v>-34.142533770643702</v>
      </c>
      <c r="AB38" s="10">
        <f>+'Ark1'!AD323</f>
        <v>0.64649110796502685</v>
      </c>
      <c r="AC38" s="10"/>
      <c r="AD38" s="10">
        <f t="shared" si="6"/>
        <v>330.51724137931035</v>
      </c>
      <c r="AE38" s="1">
        <f>+'Ark1'!T323</f>
        <v>2.3337506520605111</v>
      </c>
      <c r="AF38" s="100">
        <f>+'Ark1'!V323</f>
        <v>86.526983499278231</v>
      </c>
      <c r="AG38" s="295">
        <f>+'Ark1'!S323</f>
        <v>9567</v>
      </c>
      <c r="AH38" s="39"/>
      <c r="AI38" s="4"/>
      <c r="AJ38" s="4"/>
      <c r="AK38" s="4"/>
      <c r="AL38" s="12"/>
      <c r="AM38" s="18"/>
      <c r="AO38" s="1"/>
      <c r="AP38" s="1"/>
      <c r="AQ38" s="10"/>
      <c r="AR38" s="10"/>
      <c r="AS38" s="10"/>
    </row>
    <row r="39" spans="1:48" ht="15.6">
      <c r="A39" s="39">
        <f t="shared" si="7"/>
        <v>11</v>
      </c>
      <c r="B39">
        <f>+'Ark1'!C324</f>
        <v>2023</v>
      </c>
      <c r="C39">
        <f>+'Ark1'!J324</f>
        <v>147</v>
      </c>
      <c r="D39" s="4" t="str">
        <f>VLOOKUP(C39,RNR!$A$1:$B$28,2)</f>
        <v>Midt-Norge</v>
      </c>
      <c r="E39" s="4">
        <f>+'Ark1'!H324</f>
        <v>2</v>
      </c>
      <c r="F39" s="97" t="s">
        <v>379</v>
      </c>
      <c r="G39">
        <f>+'Ark1'!Q324</f>
        <v>81</v>
      </c>
      <c r="H39" s="145"/>
      <c r="I39" s="295">
        <f>+'Ark1'!R324</f>
        <v>75399</v>
      </c>
      <c r="J39" s="341"/>
      <c r="K39" s="100">
        <f>+'Ark1'!AD324</f>
        <v>5.085527704690147</v>
      </c>
      <c r="L39" s="145"/>
      <c r="M39" s="100">
        <f>+'Ark1'!AE324</f>
        <v>5.0270379917910946</v>
      </c>
      <c r="N39" s="145"/>
      <c r="O39" s="1">
        <f>+'Ark1'!U324</f>
        <v>60.966591181563857</v>
      </c>
      <c r="P39" s="145"/>
      <c r="Q39" s="100">
        <f>+'Ark1'!W324</f>
        <v>82.880017317170498</v>
      </c>
      <c r="R39" s="145"/>
      <c r="S39" s="100">
        <f>+'Ark1'!AB324</f>
        <v>2.5023026845225504</v>
      </c>
      <c r="T39" s="100"/>
      <c r="U39" s="199">
        <f>+'Ark1'!X324</f>
        <v>9.1513150041777722E-2</v>
      </c>
      <c r="V39" s="145"/>
      <c r="W39" s="199">
        <f>+'Ark1'!Y324</f>
        <v>0.18302630008355544</v>
      </c>
      <c r="X39" s="110"/>
      <c r="Y39" s="269">
        <f>+'Ark1'!Z324</f>
        <v>0</v>
      </c>
      <c r="Z39" s="110"/>
      <c r="AA39" s="1">
        <f>+'Ark1'!AC324</f>
        <v>-39.804289505998575</v>
      </c>
      <c r="AB39" s="10">
        <f>+'Ark1'!AD324</f>
        <v>5.085527704690147</v>
      </c>
      <c r="AC39" s="10"/>
      <c r="AD39" s="10">
        <f t="shared" si="6"/>
        <v>930.85185185185185</v>
      </c>
      <c r="AE39" s="1">
        <f>+'Ark1'!T324</f>
        <v>3.5397551691666997</v>
      </c>
      <c r="AF39" s="100">
        <f>+'Ark1'!V324</f>
        <v>90.037820966231351</v>
      </c>
      <c r="AG39" s="295">
        <f>+'Ark1'!S324</f>
        <v>75070</v>
      </c>
      <c r="AH39" s="39"/>
      <c r="AI39" s="4"/>
      <c r="AJ39" s="4"/>
      <c r="AK39" s="4"/>
      <c r="AL39" s="12"/>
      <c r="AM39" s="18"/>
      <c r="AO39" s="1"/>
      <c r="AP39" s="1"/>
      <c r="AQ39" s="10"/>
      <c r="AR39" s="10"/>
      <c r="AS39" s="10"/>
    </row>
    <row r="40" spans="1:48" ht="15.6">
      <c r="A40" s="39">
        <f t="shared" si="7"/>
        <v>12</v>
      </c>
      <c r="B40">
        <f>+'Ark1'!C325</f>
        <v>2023</v>
      </c>
      <c r="C40">
        <f>+'Ark1'!J325</f>
        <v>155</v>
      </c>
      <c r="D40" s="4" t="str">
        <f>VLOOKUP(C40,RNR!$A$1:$B$28,2)</f>
        <v>Målselv</v>
      </c>
      <c r="E40" s="4">
        <f>+'Ark1'!H325</f>
        <v>1</v>
      </c>
      <c r="F40" s="97" t="s">
        <v>379</v>
      </c>
      <c r="G40">
        <f>+'Ark1'!Q325</f>
        <v>43</v>
      </c>
      <c r="H40" s="145"/>
      <c r="I40" s="295">
        <f>+'Ark1'!R325</f>
        <v>10882</v>
      </c>
      <c r="J40" s="341"/>
      <c r="K40" s="100">
        <f>+'Ark1'!AD325</f>
        <v>0.73397143838032508</v>
      </c>
      <c r="L40" s="145"/>
      <c r="M40" s="100">
        <f>+'Ark1'!AE325</f>
        <v>0.7135098946163061</v>
      </c>
      <c r="N40" s="145"/>
      <c r="O40" s="1">
        <f>+'Ark1'!U325</f>
        <v>60.14561225431396</v>
      </c>
      <c r="P40" s="145"/>
      <c r="Q40" s="100">
        <f>+'Ark1'!W325</f>
        <v>81.488253206607126</v>
      </c>
      <c r="R40" s="145"/>
      <c r="S40" s="100">
        <f>+'Ark1'!AB325</f>
        <v>2.6014920347263675</v>
      </c>
      <c r="T40" s="100"/>
      <c r="U40" s="199">
        <f>+'Ark1'!X325</f>
        <v>0</v>
      </c>
      <c r="V40" s="145"/>
      <c r="W40" s="199">
        <f>+'Ark1'!Y325</f>
        <v>0</v>
      </c>
      <c r="X40" s="110"/>
      <c r="Y40" s="269">
        <f>+'Ark1'!Z325</f>
        <v>0</v>
      </c>
      <c r="Z40" s="110"/>
      <c r="AA40" s="1">
        <f>+'Ark1'!AC325</f>
        <v>-41.444052270396881</v>
      </c>
      <c r="AB40" s="10">
        <f>+'Ark1'!AD325</f>
        <v>0.73397143838032508</v>
      </c>
      <c r="AC40" s="10"/>
      <c r="AD40" s="10">
        <f t="shared" si="6"/>
        <v>253.06976744186048</v>
      </c>
      <c r="AE40" s="1">
        <f>+'Ark1'!T325</f>
        <v>5.04750964896159</v>
      </c>
      <c r="AF40" s="100">
        <f>+'Ark1'!V325</f>
        <v>88.530295921510429</v>
      </c>
      <c r="AG40" s="295">
        <f>+'Ark1'!S325</f>
        <v>10837</v>
      </c>
      <c r="AH40" s="39"/>
      <c r="AI40" s="4"/>
      <c r="AJ40" s="4"/>
      <c r="AK40" s="4"/>
      <c r="AL40" s="12"/>
      <c r="AM40" s="18"/>
      <c r="AO40" s="1"/>
      <c r="AP40" s="1"/>
      <c r="AQ40" s="10"/>
      <c r="AR40" s="10"/>
      <c r="AS40" s="10"/>
    </row>
    <row r="41" spans="1:48" ht="15.6">
      <c r="A41" s="39">
        <f t="shared" si="7"/>
        <v>13</v>
      </c>
      <c r="B41">
        <f>+'Ark1'!C326</f>
        <v>2023</v>
      </c>
      <c r="C41">
        <f>+'Ark1'!J326</f>
        <v>160</v>
      </c>
      <c r="D41" s="4" t="str">
        <f>VLOOKUP(C41,RNR!$A$1:$B$28,2)</f>
        <v>Oslo</v>
      </c>
      <c r="E41" s="4">
        <f>+'Ark1'!H326</f>
        <v>2</v>
      </c>
      <c r="F41" s="97" t="s">
        <v>379</v>
      </c>
      <c r="G41">
        <f>+'Ark1'!Q326</f>
        <v>160</v>
      </c>
      <c r="H41" s="145"/>
      <c r="I41" s="295">
        <f>+'Ark1'!R326</f>
        <v>130932</v>
      </c>
      <c r="J41" s="341"/>
      <c r="K41" s="100">
        <f>+'Ark1'!AD326</f>
        <v>8.8311292381926858</v>
      </c>
      <c r="L41" s="145"/>
      <c r="M41" s="100">
        <f>+'Ark1'!AE326</f>
        <v>8.9819976582215766</v>
      </c>
      <c r="N41" s="145"/>
      <c r="O41" s="1">
        <f>+'Ark1'!U326</f>
        <v>60.645255092621078</v>
      </c>
      <c r="P41" s="145"/>
      <c r="Q41" s="100">
        <f>+'Ark1'!W326</f>
        <v>85.518562757708068</v>
      </c>
      <c r="R41" s="145"/>
      <c r="S41" s="100">
        <f>+'Ark1'!AB326</f>
        <v>2.8584270259945197</v>
      </c>
      <c r="T41" s="100"/>
      <c r="U41" s="199">
        <f>+'Ark1'!X326</f>
        <v>0.92185256469006815</v>
      </c>
      <c r="V41" s="145"/>
      <c r="W41" s="199">
        <f>+'Ark1'!Y326</f>
        <v>1.8437051293801363</v>
      </c>
      <c r="X41" s="110"/>
      <c r="Y41" s="269">
        <f>+'Ark1'!Z326</f>
        <v>0</v>
      </c>
      <c r="Z41" s="110"/>
      <c r="AA41" s="1">
        <f>+'Ark1'!AC326</f>
        <v>-31.448841544270199</v>
      </c>
      <c r="AB41" s="10">
        <f>+'Ark1'!AD326</f>
        <v>8.8311292381926858</v>
      </c>
      <c r="AC41" s="10"/>
      <c r="AD41" s="10">
        <f t="shared" si="6"/>
        <v>818.32500000000005</v>
      </c>
      <c r="AE41" s="1">
        <f>+'Ark1'!T326</f>
        <v>4.2116594873674869</v>
      </c>
      <c r="AF41" s="100">
        <f>+'Ark1'!V326</f>
        <v>92.930520118014627</v>
      </c>
      <c r="AG41" s="295">
        <f>+'Ark1'!S326</f>
        <v>129992</v>
      </c>
      <c r="AH41" s="39"/>
      <c r="AI41" s="4"/>
      <c r="AJ41" s="4"/>
      <c r="AK41" s="4"/>
      <c r="AL41" s="5"/>
      <c r="AM41" s="18"/>
      <c r="AO41" s="1"/>
      <c r="AP41" s="1"/>
      <c r="AQ41" s="10"/>
      <c r="AR41" s="10"/>
      <c r="AS41" s="10"/>
    </row>
    <row r="42" spans="1:48" ht="15.6">
      <c r="A42" s="39">
        <f t="shared" si="7"/>
        <v>14</v>
      </c>
      <c r="B42">
        <f>+'Ark1'!C327</f>
        <v>2023</v>
      </c>
      <c r="C42">
        <f>+'Ark1'!J327</f>
        <v>171</v>
      </c>
      <c r="D42" s="4" t="str">
        <f>VLOOKUP(C42,RNR!$A$1:$B$28,2)</f>
        <v>Prima Forus</v>
      </c>
      <c r="E42" s="4">
        <f>+'Ark1'!H327</f>
        <v>1</v>
      </c>
      <c r="F42" s="97" t="s">
        <v>378</v>
      </c>
      <c r="G42">
        <f>+'Ark1'!Q327</f>
        <v>86</v>
      </c>
      <c r="H42" s="145"/>
      <c r="I42" s="295">
        <f>+'Ark1'!R327</f>
        <v>84503</v>
      </c>
      <c r="J42" s="341"/>
      <c r="K42" s="100">
        <f>+'Ark1'!AD327</f>
        <v>5.6995762228866624</v>
      </c>
      <c r="L42" s="145"/>
      <c r="M42" s="100">
        <f>+'Ark1'!AE327</f>
        <v>5.8256896365371631</v>
      </c>
      <c r="N42" s="145"/>
      <c r="O42" s="1">
        <f>+'Ark1'!U327</f>
        <v>60.734263739137646</v>
      </c>
      <c r="P42" s="145"/>
      <c r="Q42" s="100">
        <f>+'Ark1'!W327</f>
        <v>85.71305975915601</v>
      </c>
      <c r="R42" s="145"/>
      <c r="S42" s="100">
        <f>+'Ark1'!AB327</f>
        <v>2.3676275214686671</v>
      </c>
      <c r="T42" s="100"/>
      <c r="U42" s="199">
        <f>+'Ark1'!X327</f>
        <v>0.18815900027217972</v>
      </c>
      <c r="V42" s="145"/>
      <c r="W42" s="199">
        <f>+'Ark1'!Y327</f>
        <v>0.37631800054435943</v>
      </c>
      <c r="X42" s="110"/>
      <c r="Y42" s="269">
        <f>+'Ark1'!Z327</f>
        <v>0</v>
      </c>
      <c r="Z42" s="110"/>
      <c r="AA42" s="1">
        <f>+'Ark1'!AC327</f>
        <v>-32.072194047321879</v>
      </c>
      <c r="AB42" s="10">
        <f>+'Ark1'!AD327</f>
        <v>5.6995762228866624</v>
      </c>
      <c r="AC42" s="10"/>
      <c r="AD42" s="10">
        <f t="shared" si="6"/>
        <v>982.59302325581393</v>
      </c>
      <c r="AE42" s="1">
        <f>+'Ark1'!T327</f>
        <v>3.7833094683028992</v>
      </c>
      <c r="AF42" s="100">
        <f>+'Ark1'!V327</f>
        <v>93.133866279889133</v>
      </c>
      <c r="AG42" s="295">
        <f>+'Ark1'!S327</f>
        <v>84121</v>
      </c>
      <c r="AH42" s="39"/>
      <c r="AI42" s="4"/>
      <c r="AJ42" s="4"/>
      <c r="AK42" s="4"/>
      <c r="AL42" s="5"/>
      <c r="AM42" s="18"/>
      <c r="AO42" s="1"/>
      <c r="AP42" s="1"/>
      <c r="AQ42" s="10"/>
      <c r="AR42" s="10"/>
      <c r="AS42" s="10"/>
    </row>
    <row r="43" spans="1:48" ht="15.6">
      <c r="A43" s="39">
        <f t="shared" si="7"/>
        <v>15</v>
      </c>
      <c r="B43" s="395">
        <f>+'Ark1'!C329</f>
        <v>2023</v>
      </c>
      <c r="C43" s="395">
        <f>+'Ark1'!J329</f>
        <v>181</v>
      </c>
      <c r="D43" s="4" t="str">
        <f>VLOOKUP(C43,RNR!$A$1:$B$28,2)</f>
        <v>Horns</v>
      </c>
      <c r="E43" s="4">
        <f>+'Ark1'!H329</f>
        <v>2</v>
      </c>
      <c r="F43" s="97" t="s">
        <v>378</v>
      </c>
      <c r="G43" s="395">
        <f>+'Ark1'!Q329</f>
        <v>29</v>
      </c>
      <c r="H43" s="145"/>
      <c r="I43" s="397">
        <f>+'Ark1'!R329</f>
        <v>8650</v>
      </c>
      <c r="J43" s="341"/>
      <c r="K43" s="100">
        <f>+'Ark1'!AD329</f>
        <v>0.58342703014058228</v>
      </c>
      <c r="L43" s="145"/>
      <c r="M43" s="100">
        <f>+'Ark1'!AE329</f>
        <v>0.56888352204062997</v>
      </c>
      <c r="N43" s="145"/>
      <c r="O43" s="1">
        <f>+'Ark1'!U329</f>
        <v>61.813937282229965</v>
      </c>
      <c r="P43" s="145"/>
      <c r="Q43" s="100">
        <f>+'Ark1'!W329</f>
        <v>81.775702671312345</v>
      </c>
      <c r="R43" s="145"/>
      <c r="S43" s="100">
        <f>+'Ark1'!AB329</f>
        <v>2.5478903738729111</v>
      </c>
      <c r="T43" s="100"/>
      <c r="U43" s="199">
        <f>+'Ark1'!X329</f>
        <v>0</v>
      </c>
      <c r="V43" s="145"/>
      <c r="W43" s="199">
        <f>+'Ark1'!Y329</f>
        <v>0</v>
      </c>
      <c r="X43" s="110"/>
      <c r="Y43" s="269">
        <f>+'Ark1'!Z329</f>
        <v>0</v>
      </c>
      <c r="Z43" s="110"/>
      <c r="AA43" s="1">
        <f>+'Ark1'!AC329</f>
        <v>-42.586364777957201</v>
      </c>
      <c r="AB43" s="396">
        <f>+'Ark1'!AD329</f>
        <v>0.58342703014058228</v>
      </c>
      <c r="AC43" s="396"/>
      <c r="AD43" s="396">
        <f t="shared" ref="AD43:AD45" si="8">+I43/G43</f>
        <v>298.27586206896552</v>
      </c>
      <c r="AE43" s="1">
        <f>+'Ark1'!T329</f>
        <v>2.3228901734104044</v>
      </c>
      <c r="AF43" s="100">
        <f>+'Ark1'!V329</f>
        <v>88.842586475702348</v>
      </c>
      <c r="AG43" s="397">
        <f>+'Ark1'!S329</f>
        <v>8610</v>
      </c>
      <c r="AH43" s="39"/>
      <c r="AI43" s="4"/>
      <c r="AJ43" s="4"/>
      <c r="AK43" s="4"/>
      <c r="AL43" s="5"/>
      <c r="AM43" s="18"/>
      <c r="AO43" s="1"/>
      <c r="AP43" s="1"/>
      <c r="AQ43" s="10"/>
      <c r="AR43" s="10"/>
      <c r="AS43" s="10"/>
    </row>
    <row r="44" spans="1:48" ht="15.6">
      <c r="A44" s="39">
        <f t="shared" si="7"/>
        <v>16</v>
      </c>
      <c r="B44" s="395">
        <f>+'Ark1'!C330</f>
        <v>2023</v>
      </c>
      <c r="C44" s="395">
        <f>+'Ark1'!J330</f>
        <v>470</v>
      </c>
      <c r="D44" s="4" t="str">
        <f>VLOOKUP(C44,RNR!$A$1:$B$28,2)</f>
        <v>Jens Eide</v>
      </c>
      <c r="E44" s="4">
        <f>+'Ark1'!H330</f>
        <v>2</v>
      </c>
      <c r="F44" s="97" t="s">
        <v>378</v>
      </c>
      <c r="G44" s="395">
        <f>+'Ark1'!Q330</f>
        <v>94</v>
      </c>
      <c r="H44" s="145"/>
      <c r="I44" s="397">
        <f>+'Ark1'!R330</f>
        <v>8352</v>
      </c>
      <c r="J44" s="341"/>
      <c r="K44" s="100">
        <f>+'Ark1'!AD330</f>
        <v>0.5633274630906524</v>
      </c>
      <c r="L44" s="145"/>
      <c r="M44" s="100">
        <f>+'Ark1'!AE330</f>
        <v>0.58082452944230845</v>
      </c>
      <c r="N44" s="145"/>
      <c r="O44" s="1">
        <f>+'Ark1'!U330</f>
        <v>59.424106056920465</v>
      </c>
      <c r="P44" s="145"/>
      <c r="Q44" s="100">
        <f>+'Ark1'!W330</f>
        <v>87.432230600827054</v>
      </c>
      <c r="R44" s="145"/>
      <c r="S44" s="100">
        <f>+'Ark1'!AB330</f>
        <v>3.0312999110941878</v>
      </c>
      <c r="T44" s="100"/>
      <c r="U44" s="199">
        <f>+'Ark1'!X330</f>
        <v>0</v>
      </c>
      <c r="V44" s="145"/>
      <c r="W44" s="199">
        <f>+'Ark1'!Y330</f>
        <v>0</v>
      </c>
      <c r="X44" s="110"/>
      <c r="Y44" s="269">
        <f>+'Ark1'!Z330</f>
        <v>0</v>
      </c>
      <c r="Z44" s="110"/>
      <c r="AA44" s="1">
        <f>+'Ark1'!AC330</f>
        <v>-29.226430101572728</v>
      </c>
      <c r="AB44" s="396">
        <f>+'Ark1'!AD330</f>
        <v>0.5633274630906524</v>
      </c>
      <c r="AC44" s="396"/>
      <c r="AD44" s="396">
        <f t="shared" si="8"/>
        <v>88.851063829787236</v>
      </c>
      <c r="AE44" s="1">
        <f>+'Ark1'!T330</f>
        <v>6.0302921455938714</v>
      </c>
      <c r="AF44" s="100">
        <f>+'Ark1'!V330</f>
        <v>95.304290236299778</v>
      </c>
      <c r="AG44" s="397">
        <f>+'Ark1'!S330</f>
        <v>8222</v>
      </c>
      <c r="AH44" s="39"/>
      <c r="AI44" s="4"/>
      <c r="AJ44" s="4"/>
      <c r="AK44" s="4"/>
      <c r="AL44" s="5"/>
      <c r="AM44" s="18"/>
      <c r="AO44" s="1"/>
      <c r="AP44" s="1"/>
      <c r="AQ44" s="10"/>
      <c r="AR44" s="10"/>
      <c r="AS44" s="10"/>
    </row>
    <row r="45" spans="1:48" ht="15.6">
      <c r="A45" s="39">
        <f t="shared" si="7"/>
        <v>17</v>
      </c>
      <c r="B45" s="395">
        <f>+'Ark1'!C331</f>
        <v>2023</v>
      </c>
      <c r="C45" s="395">
        <f>+'Ark1'!J331</f>
        <v>643</v>
      </c>
      <c r="D45" s="4" t="str">
        <f>VLOOKUP(C45,RNR!$A$1:$B$28,2)</f>
        <v>Bjerka</v>
      </c>
      <c r="E45" s="4">
        <f>+'Ark1'!H331</f>
        <v>1</v>
      </c>
      <c r="F45" s="97" t="s">
        <v>378</v>
      </c>
      <c r="G45" s="395">
        <f>+'Ark1'!Q331</f>
        <v>83</v>
      </c>
      <c r="H45" s="145"/>
      <c r="I45" s="397">
        <f>+'Ark1'!R331</f>
        <v>67627</v>
      </c>
      <c r="J45" s="341"/>
      <c r="K45" s="100">
        <f>+'Ark1'!AD331</f>
        <v>4.5613202043141241</v>
      </c>
      <c r="L45" s="145"/>
      <c r="M45" s="100">
        <f>+'Ark1'!AE331</f>
        <v>4.4236923135557671</v>
      </c>
      <c r="N45" s="145"/>
      <c r="O45" s="1">
        <f>+'Ark1'!U331</f>
        <v>60.648141283233755</v>
      </c>
      <c r="P45" s="145"/>
      <c r="Q45" s="100">
        <f>+'Ark1'!W331</f>
        <v>81.185388276813143</v>
      </c>
      <c r="R45" s="145"/>
      <c r="S45" s="100">
        <f>+'Ark1'!AB331</f>
        <v>2.4311505722654054</v>
      </c>
      <c r="T45" s="100"/>
      <c r="U45" s="199">
        <f>+'Ark1'!X331</f>
        <v>3.7810342023156438</v>
      </c>
      <c r="V45" s="145"/>
      <c r="W45" s="199">
        <f>+'Ark1'!Y331</f>
        <v>7.5620684046312876</v>
      </c>
      <c r="X45" s="110"/>
      <c r="Y45" s="269">
        <f>+'Ark1'!Z331</f>
        <v>0</v>
      </c>
      <c r="Z45" s="110"/>
      <c r="AA45" s="1">
        <f>+'Ark1'!AC331</f>
        <v>-42.168212610884531</v>
      </c>
      <c r="AB45" s="396">
        <f>+'Ark1'!AD331</f>
        <v>4.5613202043141241</v>
      </c>
      <c r="AC45" s="396"/>
      <c r="AD45" s="396">
        <f t="shared" si="8"/>
        <v>814.7831325301205</v>
      </c>
      <c r="AE45" s="1">
        <f>+'Ark1'!T331</f>
        <v>3.9673798926464281</v>
      </c>
      <c r="AF45" s="100">
        <f>+'Ark1'!V331</f>
        <v>88.096024565163717</v>
      </c>
      <c r="AG45" s="397">
        <f>+'Ark1'!S331</f>
        <v>67439</v>
      </c>
      <c r="AH45" s="39"/>
      <c r="AI45" s="4"/>
      <c r="AJ45" s="4"/>
      <c r="AK45" s="4"/>
      <c r="AL45" s="5"/>
      <c r="AM45" s="18"/>
      <c r="AO45" s="1"/>
      <c r="AP45" s="1"/>
      <c r="AQ45" s="10"/>
      <c r="AR45" s="10"/>
      <c r="AS45" s="10"/>
    </row>
    <row r="46" spans="1:48" ht="15" customHeight="1">
      <c r="A46" s="44"/>
      <c r="B46" s="44"/>
      <c r="C46" s="39"/>
      <c r="D46" s="56"/>
      <c r="E46" s="39"/>
      <c r="F46" s="56"/>
      <c r="G46" s="69"/>
      <c r="H46" s="39"/>
      <c r="I46" s="330"/>
      <c r="J46" s="301"/>
      <c r="K46" s="146"/>
      <c r="L46" s="39"/>
      <c r="M46" s="115"/>
      <c r="N46" s="39"/>
      <c r="O46" s="39"/>
      <c r="P46" s="39"/>
      <c r="Q46" s="115"/>
      <c r="R46" s="39"/>
      <c r="S46" s="42"/>
      <c r="T46" s="42"/>
      <c r="U46" s="44"/>
      <c r="V46" s="39"/>
      <c r="W46" s="39"/>
      <c r="X46" s="39"/>
      <c r="Y46" s="39"/>
      <c r="Z46" s="39"/>
      <c r="AA46" s="39"/>
      <c r="AB46" s="39"/>
      <c r="AC46" s="39"/>
      <c r="AD46" s="39"/>
      <c r="AE46" s="42"/>
      <c r="AF46" s="113"/>
      <c r="AG46" s="321"/>
      <c r="AH46" s="42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5"/>
    </row>
    <row r="47" spans="1:48" ht="15.6">
      <c r="A47" s="39">
        <v>1</v>
      </c>
      <c r="B47">
        <f>+'Ark1'!C332</f>
        <v>2022</v>
      </c>
      <c r="C47">
        <f>+'Ark1'!J332</f>
        <v>103</v>
      </c>
      <c r="D47" s="4" t="str">
        <f>VLOOKUP(C47,RNR!$A$1:$B$28,2)</f>
        <v>Rudshøgda</v>
      </c>
      <c r="E47" s="4">
        <f>+'Ark1'!H332</f>
        <v>1</v>
      </c>
      <c r="F47" s="97" t="s">
        <v>379</v>
      </c>
      <c r="G47">
        <f>+'Ark1'!Q332</f>
        <v>386</v>
      </c>
      <c r="H47" s="145"/>
      <c r="I47" s="295">
        <f>+'Ark1'!R332</f>
        <v>165124</v>
      </c>
      <c r="J47" s="341"/>
      <c r="K47" s="100">
        <f>+'Ark1'!AD332</f>
        <v>11.193458709868535</v>
      </c>
      <c r="L47" s="145"/>
      <c r="M47" s="100">
        <f>+'Ark1'!AE332</f>
        <v>11.409203785178201</v>
      </c>
      <c r="N47" s="145"/>
      <c r="O47" s="1">
        <f>+'Ark1'!U332</f>
        <v>60.025912681306814</v>
      </c>
      <c r="P47" s="145"/>
      <c r="Q47" s="100">
        <f>+'Ark1'!W332</f>
        <v>86.536803718118577</v>
      </c>
      <c r="R47" s="145"/>
      <c r="S47" s="100">
        <f>+'Ark1'!AB332</f>
        <v>2.5362895886484806</v>
      </c>
      <c r="T47" s="100"/>
      <c r="U47" s="199">
        <f>+'Ark1'!X332</f>
        <v>2.7070565151038002</v>
      </c>
      <c r="V47" s="145"/>
      <c r="W47" s="199">
        <f>+'Ark1'!Y332</f>
        <v>5.4141130302076004</v>
      </c>
      <c r="X47" s="110"/>
      <c r="Y47" s="269">
        <f>+'Ark1'!Z332</f>
        <v>0</v>
      </c>
      <c r="Z47" s="110"/>
      <c r="AA47" s="1">
        <f>+'Ark1'!AC332</f>
        <v>-34.27637043597079</v>
      </c>
      <c r="AB47" s="10">
        <f>+'Ark1'!AD332</f>
        <v>11.193458709868535</v>
      </c>
      <c r="AC47" s="10"/>
      <c r="AD47" s="10">
        <f t="shared" si="6"/>
        <v>427.7823834196891</v>
      </c>
      <c r="AE47" s="1">
        <f>+'Ark1'!T332</f>
        <v>5.2630326300234991</v>
      </c>
      <c r="AF47" s="100">
        <f>+'Ark1'!V332</f>
        <v>93.865736537137522</v>
      </c>
      <c r="AG47" s="295">
        <f>+'Ark1'!S332</f>
        <v>164707</v>
      </c>
      <c r="AH47" s="39"/>
      <c r="AI47" s="4"/>
      <c r="AJ47" s="4"/>
      <c r="AK47" s="4"/>
      <c r="AL47" s="5"/>
      <c r="AM47" s="18"/>
      <c r="AO47" s="12"/>
      <c r="AP47" s="12"/>
      <c r="AQ47" s="10"/>
      <c r="AR47" s="10"/>
      <c r="AS47" s="10"/>
    </row>
    <row r="48" spans="1:48" ht="15.6">
      <c r="A48" s="39">
        <f t="shared" si="7"/>
        <v>2</v>
      </c>
      <c r="B48">
        <f>+'Ark1'!C333</f>
        <v>2022</v>
      </c>
      <c r="C48">
        <f>+'Ark1'!J333</f>
        <v>106</v>
      </c>
      <c r="D48" s="4" t="str">
        <f>VLOOKUP(C48,RNR!$A$1:$B$28,2)</f>
        <v>Furuseth</v>
      </c>
      <c r="E48" s="4">
        <f>+'Ark1'!H333</f>
        <v>2</v>
      </c>
      <c r="F48" s="97" t="s">
        <v>379</v>
      </c>
      <c r="G48">
        <f>+'Ark1'!Q333</f>
        <v>143</v>
      </c>
      <c r="H48" s="145"/>
      <c r="I48" s="295">
        <f>+'Ark1'!R333</f>
        <v>119914</v>
      </c>
      <c r="J48" s="341"/>
      <c r="K48" s="100">
        <f>+'Ark1'!AD333</f>
        <v>8.1287541952422178</v>
      </c>
      <c r="L48" s="145"/>
      <c r="M48" s="100">
        <f>+'Ark1'!AE333</f>
        <v>8.3249283598457104</v>
      </c>
      <c r="N48" s="145"/>
      <c r="O48" s="1">
        <f>+'Ark1'!U333</f>
        <v>60.511424489761808</v>
      </c>
      <c r="P48" s="145"/>
      <c r="Q48" s="100">
        <f>+'Ark1'!W333</f>
        <v>86.885549586880515</v>
      </c>
      <c r="R48" s="145"/>
      <c r="S48" s="100">
        <f>+'Ark1'!AB333</f>
        <v>2.5630001738644208</v>
      </c>
      <c r="T48" s="100"/>
      <c r="U48" s="199">
        <f>+'Ark1'!X333</f>
        <v>0.88563470487182494</v>
      </c>
      <c r="V48" s="145"/>
      <c r="W48" s="199">
        <f>+'Ark1'!Y333</f>
        <v>1.7712694097436501</v>
      </c>
      <c r="X48" s="110"/>
      <c r="Y48" s="269">
        <f>+'Ark1'!Z333</f>
        <v>0</v>
      </c>
      <c r="Z48" s="110"/>
      <c r="AA48" s="1">
        <f>+'Ark1'!AC333</f>
        <v>-32.334659728405995</v>
      </c>
      <c r="AB48" s="10">
        <f>+'Ark1'!AD333</f>
        <v>8.1287541952422178</v>
      </c>
      <c r="AC48" s="10"/>
      <c r="AD48" s="10">
        <f t="shared" ref="AD48:AD63" si="9">+I48/G48</f>
        <v>838.55944055944053</v>
      </c>
      <c r="AE48" s="1">
        <f>+'Ark1'!T333</f>
        <v>4.3357239354870991</v>
      </c>
      <c r="AF48" s="100">
        <f>+'Ark1'!V333</f>
        <v>94.274769766710278</v>
      </c>
      <c r="AG48" s="295">
        <f>+'Ark1'!S333</f>
        <v>119699</v>
      </c>
      <c r="AH48" s="39"/>
      <c r="AI48" s="4"/>
      <c r="AJ48" s="4"/>
      <c r="AK48" s="4"/>
      <c r="AL48" s="5"/>
      <c r="AM48" s="18"/>
      <c r="AO48" s="12"/>
      <c r="AP48" s="12"/>
      <c r="AQ48" s="10"/>
      <c r="AR48" s="10"/>
      <c r="AS48" s="10"/>
    </row>
    <row r="49" spans="1:50" ht="15.6">
      <c r="A49" s="39">
        <f t="shared" si="7"/>
        <v>3</v>
      </c>
      <c r="B49">
        <f>+'Ark1'!C334</f>
        <v>2022</v>
      </c>
      <c r="C49">
        <f>+'Ark1'!J334</f>
        <v>109</v>
      </c>
      <c r="D49" s="4" t="str">
        <f>VLOOKUP(C49,RNR!$A$1:$B$28,2)</f>
        <v>Tønsberg</v>
      </c>
      <c r="E49" s="4">
        <f>+'Ark1'!H334</f>
        <v>1</v>
      </c>
      <c r="F49" s="97" t="s">
        <v>379</v>
      </c>
      <c r="G49">
        <f>+'Ark1'!Q334</f>
        <v>554</v>
      </c>
      <c r="H49" s="145"/>
      <c r="I49" s="295">
        <f>+'Ark1'!R334</f>
        <v>187027</v>
      </c>
      <c r="J49" s="341"/>
      <c r="K49" s="100">
        <f>+'Ark1'!AD334</f>
        <v>12.678223650896197</v>
      </c>
      <c r="L49" s="145"/>
      <c r="M49" s="100">
        <f>+'Ark1'!AE334</f>
        <v>12.821028120365195</v>
      </c>
      <c r="N49" s="145"/>
      <c r="O49" s="1">
        <f>+'Ark1'!U334</f>
        <v>60.474603575206629</v>
      </c>
      <c r="P49" s="145"/>
      <c r="Q49" s="100">
        <f>+'Ark1'!W334</f>
        <v>86.007787431467293</v>
      </c>
      <c r="R49" s="145"/>
      <c r="S49" s="100">
        <f>+'Ark1'!AB334</f>
        <v>2.6718566356470483</v>
      </c>
      <c r="T49" s="100"/>
      <c r="U49" s="199">
        <f>+'Ark1'!X334</f>
        <v>3.3497837210670118</v>
      </c>
      <c r="V49" s="145"/>
      <c r="W49" s="199">
        <f>+'Ark1'!Y334</f>
        <v>6.6995674421340237</v>
      </c>
      <c r="X49" s="110"/>
      <c r="Y49" s="269">
        <f>+'Ark1'!Z334</f>
        <v>0</v>
      </c>
      <c r="Z49" s="110"/>
      <c r="AA49" s="1">
        <f>+'Ark1'!AC334</f>
        <v>-25.946363286097945</v>
      </c>
      <c r="AB49" s="10">
        <f>+'Ark1'!AD334</f>
        <v>12.678223650896197</v>
      </c>
      <c r="AC49" s="10"/>
      <c r="AD49" s="10">
        <f t="shared" si="9"/>
        <v>337.59386281588445</v>
      </c>
      <c r="AE49" s="1">
        <f>+'Ark1'!T334</f>
        <v>4.3432017836996808</v>
      </c>
      <c r="AF49" s="100">
        <f>+'Ark1'!V334</f>
        <v>93.489755024157247</v>
      </c>
      <c r="AG49" s="295">
        <f>+'Ark1'!S334</f>
        <v>186227</v>
      </c>
      <c r="AH49" s="39"/>
      <c r="AI49" s="4"/>
      <c r="AJ49" s="4"/>
      <c r="AK49" s="4"/>
      <c r="AL49"/>
    </row>
    <row r="50" spans="1:50" ht="15.6">
      <c r="A50" s="39">
        <f t="shared" si="7"/>
        <v>4</v>
      </c>
      <c r="B50">
        <f>+'Ark1'!C335</f>
        <v>2022</v>
      </c>
      <c r="C50">
        <f>+'Ark1'!J335</f>
        <v>111</v>
      </c>
      <c r="D50" s="4" t="str">
        <f>VLOOKUP(C50,RNR!$A$1:$B$28,2)</f>
        <v>Forus</v>
      </c>
      <c r="E50" s="4">
        <f>+'Ark1'!H335</f>
        <v>1</v>
      </c>
      <c r="F50" s="97" t="s">
        <v>379</v>
      </c>
      <c r="G50">
        <f>+'Ark1'!Q335</f>
        <v>320</v>
      </c>
      <c r="H50" s="145"/>
      <c r="I50" s="295">
        <f>+'Ark1'!R335</f>
        <v>180040</v>
      </c>
      <c r="J50" s="341"/>
      <c r="K50" s="100">
        <f>+'Ark1'!AD335</f>
        <v>12.204587498635764</v>
      </c>
      <c r="L50" s="145"/>
      <c r="M50" s="100">
        <f>+'Ark1'!AE335</f>
        <v>12.142102834926602</v>
      </c>
      <c r="N50" s="145"/>
      <c r="O50" s="1">
        <f>+'Ark1'!U335</f>
        <v>60.64370286428823</v>
      </c>
      <c r="P50" s="145"/>
      <c r="Q50" s="100">
        <f>+'Ark1'!W335</f>
        <v>84.677139731043582</v>
      </c>
      <c r="R50" s="145"/>
      <c r="S50" s="100">
        <f>+'Ark1'!AB335</f>
        <v>2.3729240427070803</v>
      </c>
      <c r="T50" s="100"/>
      <c r="U50" s="199">
        <f>+'Ark1'!X335</f>
        <v>1.6746278604754501</v>
      </c>
      <c r="V50" s="145"/>
      <c r="W50" s="199">
        <f>+'Ark1'!Y335</f>
        <v>3.3492557209509002</v>
      </c>
      <c r="X50" s="110"/>
      <c r="Y50" s="269">
        <f>+'Ark1'!Z335</f>
        <v>0</v>
      </c>
      <c r="Z50" s="110"/>
      <c r="AA50" s="1">
        <f>+'Ark1'!AC335</f>
        <v>-32.629485807079192</v>
      </c>
      <c r="AB50" s="10">
        <f>+'Ark1'!AD335</f>
        <v>12.204587498635764</v>
      </c>
      <c r="AC50" s="10"/>
      <c r="AD50" s="10">
        <f t="shared" si="9"/>
        <v>562.625</v>
      </c>
      <c r="AE50" s="1">
        <f>+'Ark1'!T335</f>
        <v>3.9121584092423904</v>
      </c>
      <c r="AF50" s="100">
        <f>+'Ark1'!V335</f>
        <v>92.036806102469413</v>
      </c>
      <c r="AG50" s="295">
        <f>+'Ark1'!S335</f>
        <v>179137</v>
      </c>
      <c r="AH50" s="39"/>
      <c r="AI50" s="4"/>
      <c r="AJ50" s="4"/>
      <c r="AK50" s="4"/>
      <c r="AL50"/>
    </row>
    <row r="51" spans="1:50" ht="15.6">
      <c r="A51" s="39">
        <v>1</v>
      </c>
      <c r="B51">
        <f>+'Ark1'!C336</f>
        <v>2022</v>
      </c>
      <c r="C51">
        <f>+'Ark1'!J336</f>
        <v>116</v>
      </c>
      <c r="D51" s="4" t="str">
        <f>VLOOKUP(C51,RNR!$A$1:$B$28,2)</f>
        <v>Sandeid</v>
      </c>
      <c r="E51" s="4">
        <f>+'Ark1'!H336</f>
        <v>1</v>
      </c>
      <c r="F51" s="97" t="s">
        <v>379</v>
      </c>
      <c r="G51">
        <f>+'Ark1'!Q336</f>
        <v>111</v>
      </c>
      <c r="H51" s="145"/>
      <c r="I51" s="295">
        <f>+'Ark1'!R336</f>
        <v>37771</v>
      </c>
      <c r="J51" s="341"/>
      <c r="K51" s="100">
        <f>+'Ark1'!AD336</f>
        <v>2.5604280960396095</v>
      </c>
      <c r="L51" s="145"/>
      <c r="M51" s="100">
        <f>+'Ark1'!AE336</f>
        <v>2.5270578485937456</v>
      </c>
      <c r="N51" s="145"/>
      <c r="O51" s="1">
        <f>+'Ark1'!U336</f>
        <v>60.515257030460909</v>
      </c>
      <c r="P51" s="145"/>
      <c r="Q51" s="100">
        <f>+'Ark1'!W336</f>
        <v>83.913314284195422</v>
      </c>
      <c r="R51" s="145"/>
      <c r="S51" s="100">
        <f>+'Ark1'!AB336</f>
        <v>2.5090911331404726</v>
      </c>
      <c r="T51" s="100"/>
      <c r="U51" s="199">
        <f>+'Ark1'!X336</f>
        <v>5.2765349077334465</v>
      </c>
      <c r="V51" s="145"/>
      <c r="W51" s="199">
        <f>+'Ark1'!Y336</f>
        <v>10.553069815466891</v>
      </c>
      <c r="X51" s="110"/>
      <c r="Y51" s="269">
        <f>+'Ark1'!Z336</f>
        <v>0</v>
      </c>
      <c r="Z51" s="110"/>
      <c r="AA51" s="1">
        <f>+'Ark1'!AC336</f>
        <v>-33.330426205589205</v>
      </c>
      <c r="AB51" s="10">
        <f>+'Ark1'!AD336</f>
        <v>2.5604280960396095</v>
      </c>
      <c r="AC51" s="10"/>
      <c r="AD51" s="10">
        <f t="shared" si="9"/>
        <v>340.27927927927925</v>
      </c>
      <c r="AE51" s="1">
        <f>+'Ark1'!T336</f>
        <v>4.2146090916311447</v>
      </c>
      <c r="AF51" s="100">
        <f>+'Ark1'!V336</f>
        <v>91.114454481434976</v>
      </c>
      <c r="AG51" s="295">
        <f>+'Ark1'!S336</f>
        <v>37622</v>
      </c>
      <c r="AH51" s="39"/>
      <c r="AI51" s="52"/>
      <c r="AJ51" s="120"/>
      <c r="AK51" s="1"/>
      <c r="AL51" s="101"/>
      <c r="AM51" s="52"/>
      <c r="AN51" s="1"/>
      <c r="AO51" s="1"/>
      <c r="AP51" s="1"/>
      <c r="AR51" s="1"/>
      <c r="AS51" s="1"/>
      <c r="AT51" s="1"/>
      <c r="AU51" s="1"/>
      <c r="AV51" s="1"/>
      <c r="AW51" s="1"/>
      <c r="AX51" s="5"/>
    </row>
    <row r="52" spans="1:50" ht="15.6">
      <c r="A52" s="39">
        <f>1+A51</f>
        <v>2</v>
      </c>
      <c r="B52">
        <f>+'Ark1'!C337</f>
        <v>2022</v>
      </c>
      <c r="C52">
        <f>+'Ark1'!J337</f>
        <v>117</v>
      </c>
      <c r="D52" s="4" t="str">
        <f>VLOOKUP(C52,RNR!$A$1:$B$28,2)</f>
        <v>Jæren</v>
      </c>
      <c r="E52" s="4">
        <f>+'Ark1'!H337</f>
        <v>2</v>
      </c>
      <c r="F52" s="97" t="s">
        <v>379</v>
      </c>
      <c r="G52">
        <f>+'Ark1'!Q337</f>
        <v>162</v>
      </c>
      <c r="H52" s="145"/>
      <c r="I52" s="295">
        <f>+'Ark1'!R337</f>
        <v>115898</v>
      </c>
      <c r="J52" s="341"/>
      <c r="K52" s="100">
        <f>+'Ark1'!AD337</f>
        <v>7.8565167846972228</v>
      </c>
      <c r="L52" s="145"/>
      <c r="M52" s="100">
        <f>+'Ark1'!AE337</f>
        <v>7.7514028425158097</v>
      </c>
      <c r="N52" s="145"/>
      <c r="O52" s="1">
        <f>+'Ark1'!U337</f>
        <v>61.005921190526102</v>
      </c>
      <c r="P52" s="145"/>
      <c r="Q52" s="100">
        <f>+'Ark1'!W337</f>
        <v>84.570173094389503</v>
      </c>
      <c r="R52" s="145"/>
      <c r="S52" s="100">
        <f>+'Ark1'!AB337</f>
        <v>2.3854933175036206</v>
      </c>
      <c r="T52" s="100"/>
      <c r="U52" s="199">
        <f>+'Ark1'!X337</f>
        <v>0.94479628638975677</v>
      </c>
      <c r="V52" s="145"/>
      <c r="W52" s="199">
        <f>+'Ark1'!Y337</f>
        <v>1.8895925727795135</v>
      </c>
      <c r="X52" s="110"/>
      <c r="Y52" s="269">
        <f>+'Ark1'!Z337</f>
        <v>0</v>
      </c>
      <c r="Z52" s="110"/>
      <c r="AA52" s="1">
        <f>+'Ark1'!AC337</f>
        <v>-30.994810155559705</v>
      </c>
      <c r="AB52" s="10">
        <f>+'Ark1'!AD337</f>
        <v>7.8565167846972228</v>
      </c>
      <c r="AC52" s="10"/>
      <c r="AD52" s="10">
        <f t="shared" si="9"/>
        <v>715.41975308641975</v>
      </c>
      <c r="AE52" s="1">
        <f>+'Ark1'!T337</f>
        <v>3.3034564876011658</v>
      </c>
      <c r="AF52" s="100">
        <f>+'Ark1'!V337</f>
        <v>92.156490353156258</v>
      </c>
      <c r="AG52" s="295">
        <f>+'Ark1'!S337</f>
        <v>114504</v>
      </c>
      <c r="AH52" s="39"/>
      <c r="AI52" s="52"/>
      <c r="AJ52" s="120"/>
      <c r="AK52" s="1"/>
      <c r="AL52" s="101"/>
      <c r="AM52" s="52"/>
      <c r="AN52" s="1"/>
      <c r="AO52" s="1"/>
      <c r="AP52" s="1"/>
      <c r="AR52" s="1"/>
      <c r="AS52" s="1"/>
      <c r="AT52" s="1"/>
      <c r="AU52" s="1"/>
      <c r="AV52" s="1"/>
      <c r="AW52" s="1"/>
      <c r="AX52" s="1"/>
    </row>
    <row r="53" spans="1:50" ht="15.6">
      <c r="A53" s="39">
        <f t="shared" ref="A53:A83" si="10">1+A52</f>
        <v>3</v>
      </c>
      <c r="B53">
        <f>+'Ark1'!C338</f>
        <v>2022</v>
      </c>
      <c r="C53">
        <f>+'Ark1'!J338</f>
        <v>121</v>
      </c>
      <c r="D53" s="4" t="str">
        <f>VLOOKUP(C53,RNR!$A$1:$B$28,2)</f>
        <v>Steinkjer</v>
      </c>
      <c r="E53" s="4">
        <f>+'Ark1'!H338</f>
        <v>1</v>
      </c>
      <c r="F53" s="97" t="s">
        <v>379</v>
      </c>
      <c r="G53">
        <f>+'Ark1'!Q338</f>
        <v>287</v>
      </c>
      <c r="H53" s="145"/>
      <c r="I53" s="295">
        <f>+'Ark1'!R338</f>
        <v>193915</v>
      </c>
      <c r="J53" s="341"/>
      <c r="K53" s="100">
        <f>+'Ark1'!AD338</f>
        <v>13.145148771372773</v>
      </c>
      <c r="L53" s="145"/>
      <c r="M53" s="100">
        <f>+'Ark1'!AE338</f>
        <v>12.904784359357022</v>
      </c>
      <c r="N53" s="145"/>
      <c r="O53" s="1">
        <f>+'Ark1'!U338</f>
        <v>60.803453921802301</v>
      </c>
      <c r="P53" s="145"/>
      <c r="Q53" s="100">
        <f>+'Ark1'!W338</f>
        <v>83.532506502658194</v>
      </c>
      <c r="R53" s="145"/>
      <c r="S53" s="100">
        <f>+'Ark1'!AB338</f>
        <v>2.5024339881635176</v>
      </c>
      <c r="T53" s="100"/>
      <c r="U53" s="199">
        <f>+'Ark1'!X338</f>
        <v>2.984812933501793</v>
      </c>
      <c r="V53" s="145"/>
      <c r="W53" s="199">
        <f>+'Ark1'!Y338</f>
        <v>5.969625867003586</v>
      </c>
      <c r="X53" s="110"/>
      <c r="Y53" s="269">
        <f>+'Ark1'!Z338</f>
        <v>0</v>
      </c>
      <c r="Z53" s="110"/>
      <c r="AA53" s="1">
        <f>+'Ark1'!AC338</f>
        <v>-37.978660191551135</v>
      </c>
      <c r="AB53" s="10">
        <f>+'Ark1'!AD338</f>
        <v>13.145148771372773</v>
      </c>
      <c r="AC53" s="10"/>
      <c r="AD53" s="10">
        <f t="shared" si="9"/>
        <v>675.66202090592333</v>
      </c>
      <c r="AE53" s="1">
        <f>+'Ark1'!T338</f>
        <v>3.789840909676919</v>
      </c>
      <c r="AF53" s="100">
        <f>+'Ark1'!V338</f>
        <v>90.792696676855101</v>
      </c>
      <c r="AG53" s="295">
        <f>+'Ark1'!S338</f>
        <v>192998</v>
      </c>
      <c r="AH53" s="39"/>
      <c r="AI53" s="52"/>
      <c r="AJ53" s="120"/>
      <c r="AK53" s="1"/>
      <c r="AL53" s="101"/>
      <c r="AM53" s="52"/>
      <c r="AN53" s="1"/>
      <c r="AO53" s="1"/>
      <c r="AP53" s="1"/>
      <c r="AR53" s="1"/>
      <c r="AS53" s="1"/>
      <c r="AT53" s="1"/>
      <c r="AU53" s="1"/>
      <c r="AV53" s="1"/>
      <c r="AW53" s="1"/>
      <c r="AX53" s="1"/>
    </row>
    <row r="54" spans="1:50" ht="15.6">
      <c r="A54" s="39">
        <f t="shared" si="10"/>
        <v>4</v>
      </c>
      <c r="B54">
        <f>+'Ark1'!C339</f>
        <v>2022</v>
      </c>
      <c r="C54">
        <f>+'Ark1'!J339</f>
        <v>134</v>
      </c>
      <c r="D54" s="4" t="str">
        <f>VLOOKUP(C54,RNR!$A$1:$B$28,2)</f>
        <v>Førde</v>
      </c>
      <c r="E54" s="4">
        <f>+'Ark1'!H339</f>
        <v>1</v>
      </c>
      <c r="F54" s="97" t="s">
        <v>379</v>
      </c>
      <c r="G54">
        <f>+'Ark1'!Q339</f>
        <v>127</v>
      </c>
      <c r="H54" s="145"/>
      <c r="I54" s="295">
        <f>+'Ark1'!R339</f>
        <v>35885</v>
      </c>
      <c r="J54" s="341"/>
      <c r="K54" s="100">
        <f>+'Ark1'!AD339</f>
        <v>2.4325795511472128</v>
      </c>
      <c r="L54" s="145"/>
      <c r="M54" s="100">
        <f>+'Ark1'!AE339</f>
        <v>2.3860116302300565</v>
      </c>
      <c r="N54" s="145"/>
      <c r="O54" s="1">
        <f>+'Ark1'!U339</f>
        <v>60.527241118245797</v>
      </c>
      <c r="P54" s="145"/>
      <c r="Q54" s="100">
        <f>+'Ark1'!W339</f>
        <v>83.581902532036565</v>
      </c>
      <c r="R54" s="145"/>
      <c r="S54" s="100">
        <f>+'Ark1'!AB339</f>
        <v>2.3924781256203609</v>
      </c>
      <c r="T54" s="100"/>
      <c r="U54" s="199">
        <f>+'Ark1'!X339</f>
        <v>3.4081092378431097</v>
      </c>
      <c r="V54" s="145"/>
      <c r="W54" s="199">
        <f>+'Ark1'!Y339</f>
        <v>6.8162184756862194</v>
      </c>
      <c r="X54" s="110"/>
      <c r="Y54" s="269">
        <f>+'Ark1'!Z339</f>
        <v>0</v>
      </c>
      <c r="Z54" s="110"/>
      <c r="AA54" s="1">
        <f>+'Ark1'!AC339</f>
        <v>-36.354249229923823</v>
      </c>
      <c r="AB54" s="10">
        <f>+'Ark1'!AD339</f>
        <v>2.4325795511472128</v>
      </c>
      <c r="AC54" s="10"/>
      <c r="AD54" s="10">
        <f t="shared" si="9"/>
        <v>282.55905511811022</v>
      </c>
      <c r="AE54" s="1">
        <f>+'Ark1'!T339</f>
        <v>4.2254981189912222</v>
      </c>
      <c r="AF54" s="100">
        <f>+'Ark1'!V339</f>
        <v>91.065017903086854</v>
      </c>
      <c r="AG54" s="295">
        <f>+'Ark1'!S339</f>
        <v>35663</v>
      </c>
      <c r="AH54" s="39"/>
      <c r="AI54" s="52"/>
      <c r="AJ54" s="120"/>
      <c r="AK54" s="1"/>
      <c r="AL54" s="101"/>
      <c r="AM54" s="52"/>
      <c r="AN54" s="1"/>
      <c r="AO54" s="1"/>
      <c r="AP54" s="1"/>
      <c r="AR54" s="1"/>
      <c r="AS54" s="1"/>
      <c r="AT54" s="1"/>
      <c r="AU54" s="1"/>
      <c r="AV54" s="1"/>
      <c r="AW54" s="1"/>
      <c r="AX54" s="1"/>
    </row>
    <row r="55" spans="1:50" ht="15.6">
      <c r="A55" s="39">
        <f t="shared" si="10"/>
        <v>5</v>
      </c>
      <c r="B55">
        <f>+'Ark1'!C340</f>
        <v>2022</v>
      </c>
      <c r="C55">
        <f>+'Ark1'!J340</f>
        <v>141</v>
      </c>
      <c r="D55" s="4" t="str">
        <f>VLOOKUP(C55,RNR!$A$1:$B$28,2)</f>
        <v>Ølen</v>
      </c>
      <c r="E55" s="4">
        <f>+'Ark1'!H340</f>
        <v>2</v>
      </c>
      <c r="F55" s="97" t="s">
        <v>379</v>
      </c>
      <c r="G55">
        <f>+'Ark1'!Q340</f>
        <v>109</v>
      </c>
      <c r="H55" s="145"/>
      <c r="I55" s="295">
        <f>+'Ark1'!R340</f>
        <v>54133</v>
      </c>
      <c r="J55" s="341"/>
      <c r="K55" s="100">
        <f>+'Ark1'!AD340</f>
        <v>3.6695786217709929</v>
      </c>
      <c r="L55" s="145"/>
      <c r="M55" s="100">
        <f>+'Ark1'!AE340</f>
        <v>3.6386186517777679</v>
      </c>
      <c r="N55" s="145"/>
      <c r="O55" s="1">
        <f>+'Ark1'!U340</f>
        <v>60.710352813731518</v>
      </c>
      <c r="P55" s="145"/>
      <c r="Q55" s="100">
        <f>+'Ark1'!W340</f>
        <v>84.899988793634705</v>
      </c>
      <c r="R55" s="145"/>
      <c r="S55" s="100">
        <f>+'Ark1'!AB340</f>
        <v>2.5178103426735619</v>
      </c>
      <c r="T55" s="100"/>
      <c r="U55" s="199">
        <f>+'Ark1'!X340</f>
        <v>0</v>
      </c>
      <c r="V55" s="145"/>
      <c r="W55" s="199">
        <f>+'Ark1'!Y340</f>
        <v>0</v>
      </c>
      <c r="X55" s="110"/>
      <c r="Y55" s="269">
        <f>+'Ark1'!Z340</f>
        <v>0</v>
      </c>
      <c r="Z55" s="110"/>
      <c r="AA55" s="1">
        <f>+'Ark1'!AC340</f>
        <v>-33.438446040008053</v>
      </c>
      <c r="AB55" s="10">
        <f>+'Ark1'!AD340</f>
        <v>3.6695786217709929</v>
      </c>
      <c r="AC55" s="10"/>
      <c r="AD55" s="10">
        <f t="shared" si="9"/>
        <v>496.63302752293578</v>
      </c>
      <c r="AE55" s="1">
        <f>+'Ark1'!T340</f>
        <v>3.972659930171984</v>
      </c>
      <c r="AF55" s="100">
        <f>+'Ark1'!V340</f>
        <v>92.336999239330368</v>
      </c>
      <c r="AG55" s="295">
        <f>+'Ark1'!S340</f>
        <v>53541</v>
      </c>
      <c r="AH55" s="39"/>
      <c r="AI55" s="52"/>
      <c r="AJ55" s="120"/>
      <c r="AK55" s="1"/>
      <c r="AL55" s="101"/>
      <c r="AM55" s="52"/>
      <c r="AN55" s="1"/>
      <c r="AO55" s="1"/>
      <c r="AP55" s="1"/>
      <c r="AR55" s="1"/>
      <c r="AS55" s="1"/>
      <c r="AT55" s="1"/>
      <c r="AU55" s="1"/>
      <c r="AV55" s="1"/>
      <c r="AW55" s="1"/>
      <c r="AX55" s="1"/>
    </row>
    <row r="56" spans="1:50" ht="15.6">
      <c r="A56" s="39">
        <f t="shared" si="10"/>
        <v>6</v>
      </c>
      <c r="B56">
        <f>+'Ark1'!C341</f>
        <v>2022</v>
      </c>
      <c r="C56">
        <f>+'Ark1'!J341</f>
        <v>143</v>
      </c>
      <c r="D56" s="4" t="str">
        <f>VLOOKUP(C56,RNR!$A$1:$B$28,2)</f>
        <v>Nordfjord</v>
      </c>
      <c r="E56" s="4">
        <f>+'Ark1'!H341</f>
        <v>2</v>
      </c>
      <c r="F56" s="97" t="s">
        <v>379</v>
      </c>
      <c r="G56">
        <f>+'Ark1'!Q341</f>
        <v>26</v>
      </c>
      <c r="H56" s="145"/>
      <c r="I56" s="295">
        <f>+'Ark1'!R341</f>
        <v>9536</v>
      </c>
      <c r="J56" s="341"/>
      <c r="K56" s="100">
        <f>+'Ark1'!AD341</f>
        <v>0.64642827364469357</v>
      </c>
      <c r="L56" s="145"/>
      <c r="M56" s="100">
        <f>+'Ark1'!AE341</f>
        <v>0.61873679773512724</v>
      </c>
      <c r="N56" s="145"/>
      <c r="O56" s="1">
        <f>+'Ark1'!U341</f>
        <v>61.731104803952491</v>
      </c>
      <c r="P56" s="145"/>
      <c r="Q56" s="100">
        <f>+'Ark1'!W341</f>
        <v>81.254237359403078</v>
      </c>
      <c r="R56" s="145"/>
      <c r="S56" s="100">
        <f>+'Ark1'!AB341</f>
        <v>2.4046226830680464</v>
      </c>
      <c r="T56" s="100"/>
      <c r="U56" s="199">
        <f>+'Ark1'!X341</f>
        <v>0</v>
      </c>
      <c r="V56" s="145"/>
      <c r="W56" s="199">
        <f>+'Ark1'!Y341</f>
        <v>0</v>
      </c>
      <c r="X56" s="110"/>
      <c r="Y56" s="269">
        <f>+'Ark1'!Z341</f>
        <v>0</v>
      </c>
      <c r="Z56" s="110"/>
      <c r="AA56" s="1">
        <f>+'Ark1'!AC341</f>
        <v>-32.281260404448069</v>
      </c>
      <c r="AB56" s="10">
        <f>+'Ark1'!AD341</f>
        <v>0.64642827364469357</v>
      </c>
      <c r="AC56" s="10"/>
      <c r="AD56" s="10">
        <f t="shared" si="9"/>
        <v>366.76923076923077</v>
      </c>
      <c r="AE56" s="1">
        <f>+'Ark1'!T341</f>
        <v>2.1303481543624159</v>
      </c>
      <c r="AF56" s="100">
        <f>+'Ark1'!V341</f>
        <v>88.139633066412387</v>
      </c>
      <c r="AG56" s="295">
        <f>+'Ark1'!S341</f>
        <v>9513</v>
      </c>
      <c r="AH56" s="39"/>
      <c r="AI56" s="52"/>
      <c r="AJ56" s="120"/>
      <c r="AK56" s="1"/>
      <c r="AL56" s="101"/>
      <c r="AM56" s="52"/>
      <c r="AN56" s="1"/>
      <c r="AO56" s="1"/>
      <c r="AP56" s="1"/>
      <c r="AR56" s="1"/>
      <c r="AS56" s="1"/>
      <c r="AT56" s="1"/>
      <c r="AU56" s="1"/>
      <c r="AV56" s="1"/>
      <c r="AW56" s="1"/>
      <c r="AX56" s="1"/>
    </row>
    <row r="57" spans="1:50" ht="15.6">
      <c r="A57" s="39">
        <f t="shared" si="10"/>
        <v>7</v>
      </c>
      <c r="B57">
        <f>+'Ark1'!C342</f>
        <v>2022</v>
      </c>
      <c r="C57">
        <f>+'Ark1'!J342</f>
        <v>147</v>
      </c>
      <c r="D57" s="4" t="str">
        <f>VLOOKUP(C57,RNR!$A$1:$B$28,2)</f>
        <v>Midt-Norge</v>
      </c>
      <c r="E57" s="4">
        <f>+'Ark1'!H342</f>
        <v>2</v>
      </c>
      <c r="F57" s="97" t="s">
        <v>379</v>
      </c>
      <c r="G57">
        <f>+'Ark1'!Q342</f>
        <v>83</v>
      </c>
      <c r="H57" s="145"/>
      <c r="I57" s="295">
        <f>+'Ark1'!R342</f>
        <v>76033</v>
      </c>
      <c r="J57" s="341"/>
      <c r="K57" s="100">
        <f>+'Ark1'!AD342</f>
        <v>5.1541401981991388</v>
      </c>
      <c r="L57" s="145"/>
      <c r="M57" s="100">
        <f>+'Ark1'!AE342</f>
        <v>5.0809302231857849</v>
      </c>
      <c r="N57" s="145"/>
      <c r="O57" s="1">
        <f>+'Ark1'!U342</f>
        <v>61.422309073624177</v>
      </c>
      <c r="P57" s="145"/>
      <c r="Q57" s="100">
        <f>+'Ark1'!W342</f>
        <v>83.810500950670942</v>
      </c>
      <c r="R57" s="145"/>
      <c r="S57" s="100">
        <f>+'Ark1'!AB342</f>
        <v>2.4802134130713984</v>
      </c>
      <c r="T57" s="100"/>
      <c r="U57" s="199">
        <f>+'Ark1'!X342</f>
        <v>4.9978298896531763E-2</v>
      </c>
      <c r="V57" s="145"/>
      <c r="W57" s="199">
        <f>+'Ark1'!Y342</f>
        <v>9.9956597793063526E-2</v>
      </c>
      <c r="X57" s="110"/>
      <c r="Y57" s="269">
        <f>+'Ark1'!Z342</f>
        <v>0</v>
      </c>
      <c r="Z57" s="110"/>
      <c r="AA57" s="1">
        <f>+'Ark1'!AC342</f>
        <v>-34.73566850282976</v>
      </c>
      <c r="AB57" s="10">
        <f>+'Ark1'!AD342</f>
        <v>5.1541401981991388</v>
      </c>
      <c r="AC57" s="10"/>
      <c r="AD57" s="10">
        <f t="shared" si="9"/>
        <v>916.06024096385545</v>
      </c>
      <c r="AE57" s="1">
        <f>+'Ark1'!T342</f>
        <v>2.8058080044191338</v>
      </c>
      <c r="AF57" s="100">
        <f>+'Ark1'!V342</f>
        <v>91.125283401622795</v>
      </c>
      <c r="AG57" s="295">
        <f>+'Ark1'!S342</f>
        <v>75736</v>
      </c>
      <c r="AH57" s="39"/>
      <c r="AI57" s="52"/>
      <c r="AJ57" s="120"/>
      <c r="AK57" s="1"/>
      <c r="AL57" s="101"/>
      <c r="AM57" s="52"/>
      <c r="AN57" s="1"/>
      <c r="AO57" s="1"/>
      <c r="AP57" s="1"/>
      <c r="AR57" s="1"/>
      <c r="AS57" s="1"/>
      <c r="AT57" s="1"/>
      <c r="AU57" s="1"/>
      <c r="AV57" s="1"/>
      <c r="AW57" s="1"/>
      <c r="AX57" s="1"/>
    </row>
    <row r="58" spans="1:50" ht="15.6">
      <c r="A58" s="39">
        <f t="shared" si="10"/>
        <v>8</v>
      </c>
      <c r="B58">
        <f>+'Ark1'!C343</f>
        <v>2022</v>
      </c>
      <c r="C58">
        <f>+'Ark1'!J343</f>
        <v>155</v>
      </c>
      <c r="D58" s="4" t="str">
        <f>VLOOKUP(C58,RNR!$A$1:$B$28,2)</f>
        <v>Målselv</v>
      </c>
      <c r="E58" s="4">
        <f>+'Ark1'!H343</f>
        <v>1</v>
      </c>
      <c r="F58" s="97" t="s">
        <v>379</v>
      </c>
      <c r="G58">
        <f>+'Ark1'!Q343</f>
        <v>39</v>
      </c>
      <c r="H58" s="145"/>
      <c r="I58" s="295">
        <f>+'Ark1'!R343</f>
        <v>10595</v>
      </c>
      <c r="J58" s="341"/>
      <c r="K58" s="100">
        <f>+'Ark1'!AD343</f>
        <v>0.71821597727197251</v>
      </c>
      <c r="L58" s="145"/>
      <c r="M58" s="100">
        <f>+'Ark1'!AE343</f>
        <v>0.69792298905896044</v>
      </c>
      <c r="N58" s="145"/>
      <c r="O58" s="1">
        <f>+'Ark1'!U343</f>
        <v>60.066016290964207</v>
      </c>
      <c r="P58" s="145"/>
      <c r="Q58" s="100">
        <f>+'Ark1'!W343</f>
        <v>82.581623413525278</v>
      </c>
      <c r="R58" s="145"/>
      <c r="S58" s="100">
        <f>+'Ark1'!AB343</f>
        <v>2.6012912017659442</v>
      </c>
      <c r="T58" s="100"/>
      <c r="U58" s="199">
        <f>+'Ark1'!X343</f>
        <v>0</v>
      </c>
      <c r="V58" s="145"/>
      <c r="W58" s="199">
        <f>+'Ark1'!Y343</f>
        <v>0</v>
      </c>
      <c r="X58" s="110"/>
      <c r="Y58" s="269">
        <f>+'Ark1'!Z343</f>
        <v>0</v>
      </c>
      <c r="Z58" s="110"/>
      <c r="AA58" s="1">
        <f>+'Ark1'!AC343</f>
        <v>-38.767834356394033</v>
      </c>
      <c r="AB58" s="10">
        <f>+'Ark1'!AD343</f>
        <v>0.71821597727197251</v>
      </c>
      <c r="AC58" s="10"/>
      <c r="AD58" s="10">
        <f t="shared" si="9"/>
        <v>271.66666666666669</v>
      </c>
      <c r="AE58" s="1">
        <f>+'Ark1'!T343</f>
        <v>5.1299669655497881</v>
      </c>
      <c r="AF58" s="100">
        <f>+'Ark1'!V343</f>
        <v>89.635525130030302</v>
      </c>
      <c r="AG58" s="295">
        <f>+'Ark1'!S343</f>
        <v>10558</v>
      </c>
      <c r="AH58" s="39"/>
      <c r="AI58" s="52"/>
      <c r="AJ58" s="120"/>
      <c r="AK58" s="1"/>
      <c r="AL58" s="101"/>
      <c r="AM58" s="52"/>
      <c r="AN58" s="1"/>
      <c r="AO58" s="1"/>
      <c r="AP58" s="1"/>
      <c r="AR58" s="1"/>
      <c r="AS58" s="1"/>
      <c r="AT58" s="1"/>
      <c r="AU58" s="1"/>
      <c r="AV58" s="1"/>
      <c r="AW58" s="1"/>
      <c r="AX58" s="1"/>
    </row>
    <row r="59" spans="1:50" ht="15.6">
      <c r="A59" s="39">
        <f t="shared" si="10"/>
        <v>9</v>
      </c>
      <c r="B59">
        <f>+'Ark1'!C344</f>
        <v>2022</v>
      </c>
      <c r="C59">
        <f>+'Ark1'!J344</f>
        <v>160</v>
      </c>
      <c r="D59" s="4" t="str">
        <f>VLOOKUP(C59,RNR!$A$1:$B$28,2)</f>
        <v>Oslo</v>
      </c>
      <c r="E59" s="4">
        <f>+'Ark1'!H344</f>
        <v>2</v>
      </c>
      <c r="F59" s="97" t="s">
        <v>379</v>
      </c>
      <c r="G59">
        <f>+'Ark1'!Q344</f>
        <v>166</v>
      </c>
      <c r="H59" s="145"/>
      <c r="I59" s="295">
        <f>+'Ark1'!R344</f>
        <v>122062</v>
      </c>
      <c r="J59" s="341"/>
      <c r="K59" s="100">
        <f>+'Ark1'!AD344</f>
        <v>8.2743632484918823</v>
      </c>
      <c r="L59" s="145"/>
      <c r="M59" s="100">
        <f>+'Ark1'!AE344</f>
        <v>8.4085541150128726</v>
      </c>
      <c r="N59" s="145"/>
      <c r="O59" s="1">
        <f>+'Ark1'!U344</f>
        <v>60.83046414265624</v>
      </c>
      <c r="P59" s="145"/>
      <c r="Q59" s="100">
        <f>+'Ark1'!W344</f>
        <v>86.401309847917773</v>
      </c>
      <c r="R59" s="145"/>
      <c r="S59" s="100">
        <f>+'Ark1'!AB344</f>
        <v>2.7820472134037009</v>
      </c>
      <c r="T59" s="100"/>
      <c r="U59" s="199">
        <f>+'Ark1'!X344</f>
        <v>0.90773541315069406</v>
      </c>
      <c r="V59" s="145"/>
      <c r="W59" s="199">
        <f>+'Ark1'!Y344</f>
        <v>1.8154708263013879</v>
      </c>
      <c r="X59" s="110"/>
      <c r="Y59" s="269">
        <f>+'Ark1'!Z344</f>
        <v>0</v>
      </c>
      <c r="Z59" s="110"/>
      <c r="AA59" s="1">
        <f>+'Ark1'!AC344</f>
        <v>-30.091190467866252</v>
      </c>
      <c r="AB59" s="10">
        <f>+'Ark1'!AD344</f>
        <v>8.2743632484918823</v>
      </c>
      <c r="AC59" s="10"/>
      <c r="AD59" s="10">
        <f t="shared" si="9"/>
        <v>735.31325301204822</v>
      </c>
      <c r="AE59" s="1">
        <f>+'Ark1'!T344</f>
        <v>3.8979616915993502</v>
      </c>
      <c r="AF59" s="100">
        <f>+'Ark1'!V344</f>
        <v>93.869463596724884</v>
      </c>
      <c r="AG59" s="295">
        <f>+'Ark1'!S344</f>
        <v>121579</v>
      </c>
      <c r="AH59" s="39"/>
      <c r="AI59" s="52"/>
      <c r="AJ59" s="120"/>
      <c r="AK59" s="1"/>
      <c r="AL59" s="101"/>
      <c r="AM59" s="52"/>
      <c r="AN59" s="1"/>
      <c r="AO59" s="1"/>
      <c r="AP59" s="1"/>
      <c r="AR59" s="1"/>
      <c r="AS59" s="1"/>
      <c r="AT59" s="1"/>
      <c r="AU59" s="1"/>
      <c r="AV59" s="1"/>
      <c r="AW59" s="1"/>
      <c r="AX59" s="1"/>
    </row>
    <row r="60" spans="1:50" ht="15.6">
      <c r="A60" s="39">
        <f t="shared" si="10"/>
        <v>10</v>
      </c>
      <c r="B60">
        <f>+'Ark1'!C345</f>
        <v>2022</v>
      </c>
      <c r="C60">
        <f>+'Ark1'!J345</f>
        <v>171</v>
      </c>
      <c r="D60" s="4" t="str">
        <f>VLOOKUP(C60,RNR!$A$1:$B$28,2)</f>
        <v>Prima Forus</v>
      </c>
      <c r="E60" s="4">
        <f>+'Ark1'!H345</f>
        <v>1</v>
      </c>
      <c r="F60" s="97" t="s">
        <v>379</v>
      </c>
      <c r="G60">
        <f>+'Ark1'!Q345</f>
        <v>90</v>
      </c>
      <c r="H60" s="145"/>
      <c r="I60" s="295">
        <f>+'Ark1'!R345</f>
        <v>81770</v>
      </c>
      <c r="J60" s="341"/>
      <c r="K60" s="100">
        <f>+'Ark1'!AD345</f>
        <v>5.5430411006634452</v>
      </c>
      <c r="L60" s="145"/>
      <c r="M60" s="100">
        <f>+'Ark1'!AE345</f>
        <v>5.6019397993509532</v>
      </c>
      <c r="N60" s="145"/>
      <c r="O60" s="1">
        <f>+'Ark1'!U345</f>
        <v>60.828941865328318</v>
      </c>
      <c r="P60" s="145"/>
      <c r="Q60" s="100">
        <f>+'Ark1'!W345</f>
        <v>86.086988215611868</v>
      </c>
      <c r="R60" s="145"/>
      <c r="S60" s="100">
        <f>+'Ark1'!AB345</f>
        <v>2.3754306183137848</v>
      </c>
      <c r="T60" s="100"/>
      <c r="U60" s="199">
        <f>+'Ark1'!X345</f>
        <v>0.11862541274305978</v>
      </c>
      <c r="V60" s="145"/>
      <c r="W60" s="199">
        <f>+'Ark1'!Y345</f>
        <v>0.23725082548611956</v>
      </c>
      <c r="X60" s="110"/>
      <c r="Y60" s="269">
        <f>+'Ark1'!Z345</f>
        <v>0</v>
      </c>
      <c r="Z60" s="110"/>
      <c r="AA60" s="1">
        <f>+'Ark1'!AC345</f>
        <v>-31.166088418673159</v>
      </c>
      <c r="AB60" s="10">
        <f>+'Ark1'!AD345</f>
        <v>5.5430411006634452</v>
      </c>
      <c r="AC60" s="10"/>
      <c r="AD60" s="10">
        <f t="shared" si="9"/>
        <v>908.55555555555554</v>
      </c>
      <c r="AE60" s="1">
        <f>+'Ark1'!T345</f>
        <v>3.5821450409685696</v>
      </c>
      <c r="AF60" s="100">
        <f>+'Ark1'!V345</f>
        <v>93.646839697257263</v>
      </c>
      <c r="AG60" s="295">
        <f>+'Ark1'!S345</f>
        <v>81294</v>
      </c>
      <c r="AH60" s="39"/>
      <c r="AI60" s="52"/>
      <c r="AJ60" s="120"/>
      <c r="AK60" s="1"/>
      <c r="AL60" s="101"/>
      <c r="AM60" s="52"/>
      <c r="AN60" s="1"/>
      <c r="AO60" s="1"/>
      <c r="AP60" s="1"/>
      <c r="AR60" s="1"/>
      <c r="AS60" s="1"/>
      <c r="AT60" s="1"/>
      <c r="AU60" s="1"/>
      <c r="AV60" s="1"/>
      <c r="AW60" s="1"/>
      <c r="AX60" s="1"/>
    </row>
    <row r="61" spans="1:50" ht="15.6">
      <c r="A61" s="39">
        <f t="shared" si="10"/>
        <v>11</v>
      </c>
      <c r="B61">
        <f>+'Ark1'!C347</f>
        <v>2022</v>
      </c>
      <c r="C61">
        <f>+'Ark1'!J347</f>
        <v>181</v>
      </c>
      <c r="D61" s="4" t="str">
        <f>VLOOKUP(C61,RNR!$A$1:$B$28,2)</f>
        <v>Horns</v>
      </c>
      <c r="E61" s="4">
        <f>+'Ark1'!H347</f>
        <v>2</v>
      </c>
      <c r="F61" s="97" t="s">
        <v>379</v>
      </c>
      <c r="G61">
        <f>+'Ark1'!Q347</f>
        <v>19</v>
      </c>
      <c r="H61" s="145"/>
      <c r="I61" s="295">
        <f>+'Ark1'!R347</f>
        <v>8943</v>
      </c>
      <c r="J61" s="341"/>
      <c r="K61" s="100">
        <f>+'Ark1'!AD347</f>
        <v>0.60622987114141103</v>
      </c>
      <c r="L61" s="145"/>
      <c r="M61" s="100">
        <f>+'Ark1'!AE347</f>
        <v>0.58823854711385581</v>
      </c>
      <c r="N61" s="145"/>
      <c r="O61" s="1">
        <f>+'Ark1'!U347</f>
        <v>61.516179775280897</v>
      </c>
      <c r="P61" s="145"/>
      <c r="Q61" s="100">
        <f>+'Ark1'!W347</f>
        <v>82.569764044943909</v>
      </c>
      <c r="R61" s="145"/>
      <c r="S61" s="100">
        <f>+'Ark1'!AB347</f>
        <v>2.4711974560034156</v>
      </c>
      <c r="T61" s="100"/>
      <c r="U61" s="199">
        <f>+'Ark1'!X347</f>
        <v>0</v>
      </c>
      <c r="V61" s="145"/>
      <c r="W61" s="199">
        <f>+'Ark1'!Y347</f>
        <v>0</v>
      </c>
      <c r="X61" s="110"/>
      <c r="Y61" s="269">
        <f>+'Ark1'!Z347</f>
        <v>0</v>
      </c>
      <c r="Z61" s="110"/>
      <c r="AA61" s="1">
        <f>+'Ark1'!AC347</f>
        <v>-29.931652006361642</v>
      </c>
      <c r="AB61" s="10">
        <f>+'Ark1'!AD347</f>
        <v>0.60622987114141103</v>
      </c>
      <c r="AC61" s="10"/>
      <c r="AD61" s="10">
        <f t="shared" si="9"/>
        <v>470.68421052631578</v>
      </c>
      <c r="AE61" s="1">
        <f>+'Ark1'!T347</f>
        <v>2.5612210667561222</v>
      </c>
      <c r="AF61" s="100">
        <f>+'Ark1'!V347</f>
        <v>89.719393282773737</v>
      </c>
      <c r="AG61" s="295">
        <f>+'Ark1'!S347</f>
        <v>8900</v>
      </c>
      <c r="AH61" s="39"/>
      <c r="AI61" s="52"/>
      <c r="AJ61" s="120"/>
      <c r="AK61" s="1"/>
      <c r="AL61" s="101"/>
      <c r="AM61" s="52"/>
      <c r="AN61" s="1"/>
      <c r="AO61" s="1"/>
      <c r="AP61" s="1"/>
      <c r="AR61" s="1"/>
      <c r="AS61" s="1"/>
      <c r="AT61" s="1"/>
      <c r="AU61" s="1"/>
      <c r="AV61" s="1"/>
      <c r="AW61" s="1"/>
      <c r="AX61" s="1"/>
    </row>
    <row r="62" spans="1:50" ht="15.6">
      <c r="A62" s="39">
        <f t="shared" si="10"/>
        <v>12</v>
      </c>
      <c r="B62">
        <f>+'Ark1'!C348</f>
        <v>2022</v>
      </c>
      <c r="C62">
        <f>+'Ark1'!J348</f>
        <v>470</v>
      </c>
      <c r="D62" s="4" t="str">
        <f>VLOOKUP(C62,RNR!$A$1:$B$28,2)</f>
        <v>Jens Eide</v>
      </c>
      <c r="E62" s="4">
        <f>+'Ark1'!H348</f>
        <v>2</v>
      </c>
      <c r="F62" s="97" t="s">
        <v>379</v>
      </c>
      <c r="G62">
        <f>+'Ark1'!Q348</f>
        <v>90</v>
      </c>
      <c r="H62" s="145"/>
      <c r="I62" s="295">
        <f>+'Ark1'!R348</f>
        <v>8015</v>
      </c>
      <c r="J62" s="341"/>
      <c r="K62" s="100">
        <f>+'Ark1'!AD348</f>
        <v>0.54332242169276623</v>
      </c>
      <c r="L62" s="145"/>
      <c r="M62" s="100">
        <f>+'Ark1'!AE348</f>
        <v>0.56640353872759908</v>
      </c>
      <c r="N62" s="145"/>
      <c r="O62" s="1">
        <f>+'Ark1'!U348</f>
        <v>59.589914486921522</v>
      </c>
      <c r="P62" s="145"/>
      <c r="Q62" s="100">
        <f>+'Ark1'!W348</f>
        <v>88.98302313883336</v>
      </c>
      <c r="R62" s="145"/>
      <c r="S62" s="100">
        <f>+'Ark1'!AB348</f>
        <v>3.250284601798354</v>
      </c>
      <c r="T62" s="100"/>
      <c r="U62" s="199">
        <f>+'Ark1'!X348</f>
        <v>0</v>
      </c>
      <c r="V62" s="145"/>
      <c r="W62" s="199">
        <f>+'Ark1'!Y348</f>
        <v>0</v>
      </c>
      <c r="X62" s="110"/>
      <c r="Y62" s="269">
        <f>+'Ark1'!Z348</f>
        <v>0</v>
      </c>
      <c r="Z62" s="110"/>
      <c r="AA62" s="1">
        <f>+'Ark1'!AC348</f>
        <v>-30.184858580956199</v>
      </c>
      <c r="AB62" s="10">
        <f>+'Ark1'!AD348</f>
        <v>0.54332242169276623</v>
      </c>
      <c r="AC62" s="10"/>
      <c r="AD62" s="10">
        <f t="shared" si="9"/>
        <v>89.055555555555557</v>
      </c>
      <c r="AE62" s="1">
        <f>+'Ark1'!T348</f>
        <v>5.6778540237055513</v>
      </c>
      <c r="AF62" s="100">
        <f>+'Ark1'!V348</f>
        <v>96.824664127778533</v>
      </c>
      <c r="AG62" s="295">
        <f>+'Ark1'!S348</f>
        <v>7952</v>
      </c>
      <c r="AH62" s="39"/>
      <c r="AI62" s="52"/>
      <c r="AJ62" s="120"/>
      <c r="AK62" s="1"/>
      <c r="AL62" s="101"/>
      <c r="AM62" s="52"/>
      <c r="AN62" s="1"/>
      <c r="AO62" s="1"/>
      <c r="AP62" s="1"/>
      <c r="AR62" s="1"/>
      <c r="AS62" s="1"/>
      <c r="AT62" s="1"/>
      <c r="AU62" s="1"/>
      <c r="AV62" s="1"/>
      <c r="AW62" s="1"/>
      <c r="AX62" s="1"/>
    </row>
    <row r="63" spans="1:50" ht="15.6">
      <c r="A63" s="39">
        <f t="shared" si="10"/>
        <v>13</v>
      </c>
      <c r="B63">
        <f>+'Ark1'!C349</f>
        <v>2022</v>
      </c>
      <c r="C63">
        <f>+'Ark1'!J349</f>
        <v>643</v>
      </c>
      <c r="D63" s="4" t="str">
        <f>VLOOKUP(C63,RNR!$A$1:$B$28,2)</f>
        <v>Bjerka</v>
      </c>
      <c r="E63" s="4">
        <f>+'Ark1'!H349</f>
        <v>1</v>
      </c>
      <c r="F63" s="97" t="s">
        <v>379</v>
      </c>
      <c r="G63">
        <f>+'Ark1'!Q349</f>
        <v>93</v>
      </c>
      <c r="H63" s="145"/>
      <c r="I63" s="295">
        <f>+'Ark1'!R349</f>
        <v>65476</v>
      </c>
      <c r="J63" s="341"/>
      <c r="K63" s="100">
        <f>+'Ark1'!AD349</f>
        <v>4.4385001725209685</v>
      </c>
      <c r="L63" s="145"/>
      <c r="M63" s="100">
        <f>+'Ark1'!AE349</f>
        <v>4.3267771026354609</v>
      </c>
      <c r="N63" s="145"/>
      <c r="O63" s="1">
        <f>+'Ark1'!U349</f>
        <v>60.801313352416237</v>
      </c>
      <c r="P63" s="145"/>
      <c r="Q63" s="100">
        <f>+'Ark1'!W349</f>
        <v>82.740107762249522</v>
      </c>
      <c r="R63" s="145"/>
      <c r="S63" s="100">
        <f>+'Ark1'!AB349</f>
        <v>2.3663563842382351</v>
      </c>
      <c r="T63" s="100"/>
      <c r="U63" s="199">
        <f>+'Ark1'!X349</f>
        <v>4.086993707618058</v>
      </c>
      <c r="V63" s="145"/>
      <c r="W63" s="199">
        <f>+'Ark1'!Y349</f>
        <v>8.173987415236116</v>
      </c>
      <c r="X63" s="110"/>
      <c r="Y63" s="269">
        <f>+'Ark1'!Z349</f>
        <v>0</v>
      </c>
      <c r="Z63" s="110"/>
      <c r="AA63" s="1">
        <f>+'Ark1'!AC349</f>
        <v>-37.550783295312279</v>
      </c>
      <c r="AB63" s="10">
        <f>+'Ark1'!AD349</f>
        <v>4.4385001725209685</v>
      </c>
      <c r="AC63" s="10"/>
      <c r="AD63" s="10">
        <f t="shared" si="9"/>
        <v>704.04301075268813</v>
      </c>
      <c r="AE63" s="1">
        <f>+'Ark1'!T349</f>
        <v>3.6594477365752343</v>
      </c>
      <c r="AF63" s="100">
        <f>+'Ark1'!V349</f>
        <v>89.763517989544141</v>
      </c>
      <c r="AG63" s="295">
        <f>+'Ark1'!S349</f>
        <v>65329</v>
      </c>
      <c r="AH63" s="39"/>
      <c r="AI63" s="52"/>
      <c r="AJ63" s="120"/>
      <c r="AK63" s="1"/>
      <c r="AL63" s="101"/>
      <c r="AM63" s="52"/>
      <c r="AN63" s="1"/>
      <c r="AO63" s="1"/>
      <c r="AP63" s="1"/>
      <c r="AR63" s="1"/>
      <c r="AS63" s="1"/>
      <c r="AT63" s="1"/>
      <c r="AU63" s="1"/>
      <c r="AV63" s="1"/>
      <c r="AW63" s="1"/>
      <c r="AX63" s="1"/>
    </row>
    <row r="64" spans="1:50" ht="15" customHeight="1">
      <c r="A64" s="44"/>
      <c r="B64" s="44"/>
      <c r="C64" s="39"/>
      <c r="D64" s="56"/>
      <c r="E64" s="39"/>
      <c r="F64" s="56"/>
      <c r="G64" s="69"/>
      <c r="H64" s="39"/>
      <c r="I64" s="330"/>
      <c r="J64" s="301"/>
      <c r="K64" s="146"/>
      <c r="L64" s="39"/>
      <c r="M64" s="115"/>
      <c r="N64" s="39"/>
      <c r="O64" s="39"/>
      <c r="P64" s="39"/>
      <c r="Q64" s="115"/>
      <c r="R64" s="39"/>
      <c r="S64" s="42"/>
      <c r="T64" s="42"/>
      <c r="U64" s="44"/>
      <c r="V64" s="39"/>
      <c r="W64" s="39"/>
      <c r="X64" s="39"/>
      <c r="Y64" s="39"/>
      <c r="Z64" s="39"/>
      <c r="AA64" s="39"/>
      <c r="AB64" s="39"/>
      <c r="AC64" s="39"/>
      <c r="AD64" s="39"/>
      <c r="AE64" s="42"/>
      <c r="AF64" s="113"/>
      <c r="AG64" s="321"/>
      <c r="AH64" s="42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5"/>
    </row>
    <row r="65" spans="1:55" ht="15.6">
      <c r="A65" s="39">
        <v>1</v>
      </c>
      <c r="B65" s="46">
        <f>+'Ark1'!C350</f>
        <v>2021</v>
      </c>
      <c r="C65" s="46">
        <f>+'Ark1'!J350</f>
        <v>103</v>
      </c>
      <c r="D65" s="57" t="str">
        <f>VLOOKUP(C65,RNR!$A$1:$B$28,2)</f>
        <v>Rudshøgda</v>
      </c>
      <c r="E65" s="57">
        <f>+'Ark1'!H350</f>
        <v>1</v>
      </c>
      <c r="F65" s="92" t="s">
        <v>378</v>
      </c>
      <c r="G65" s="46">
        <f>+'Ark1'!Q350</f>
        <v>0</v>
      </c>
      <c r="H65" s="230"/>
      <c r="I65" s="323">
        <f>+'Ark1'!R350</f>
        <v>0</v>
      </c>
      <c r="J65" s="342"/>
      <c r="K65" s="99">
        <f>+'Ark1'!AD350</f>
        <v>0</v>
      </c>
      <c r="L65" s="230"/>
      <c r="M65" s="99">
        <f>+'Ark1'!AE350</f>
        <v>0</v>
      </c>
      <c r="N65" s="230"/>
      <c r="O65" s="48">
        <f>+'Ark1'!U350</f>
        <v>0</v>
      </c>
      <c r="P65" s="230"/>
      <c r="Q65" s="99">
        <f>+'Ark1'!W350</f>
        <v>0</v>
      </c>
      <c r="R65" s="230"/>
      <c r="S65" s="99">
        <f>+'Ark1'!AB350</f>
        <v>0</v>
      </c>
      <c r="T65" s="99"/>
      <c r="U65" s="231">
        <f>+'Ark1'!X350</f>
        <v>0</v>
      </c>
      <c r="V65" s="230"/>
      <c r="W65" s="231">
        <f>+'Ark1'!Y350</f>
        <v>0</v>
      </c>
      <c r="X65" s="110"/>
      <c r="Y65" s="231">
        <f>+'Ark1'!Z350</f>
        <v>0</v>
      </c>
      <c r="Z65" s="110"/>
      <c r="AA65" s="48">
        <f>+'Ark1'!AC350</f>
        <v>0</v>
      </c>
      <c r="AB65" s="65">
        <f>+'Ark1'!AD350</f>
        <v>0</v>
      </c>
      <c r="AC65" s="65"/>
      <c r="AD65" s="65" t="e">
        <f t="shared" ref="AD65:AD70" si="11">+I65/G65</f>
        <v>#DIV/0!</v>
      </c>
      <c r="AE65" s="48">
        <f>+'Ark1'!T350</f>
        <v>0</v>
      </c>
      <c r="AF65" s="99">
        <f>+'Ark1'!V350</f>
        <v>0</v>
      </c>
      <c r="AG65" s="323">
        <f>+'Ark1'!S350</f>
        <v>0</v>
      </c>
      <c r="AH65" s="39"/>
      <c r="AI65" s="52"/>
      <c r="AJ65" s="120"/>
      <c r="AK65" s="1"/>
      <c r="AL65" s="101"/>
      <c r="AM65" s="52"/>
      <c r="AN65" s="1"/>
      <c r="AO65" s="1"/>
      <c r="AP65" s="1"/>
      <c r="AR65" s="1"/>
      <c r="AS65" s="1"/>
      <c r="AT65" s="1"/>
      <c r="AU65" s="1"/>
      <c r="AV65" s="1"/>
      <c r="AW65" s="1"/>
      <c r="AX65" s="1"/>
    </row>
    <row r="66" spans="1:55" ht="15.6">
      <c r="A66" s="39">
        <f t="shared" si="10"/>
        <v>2</v>
      </c>
      <c r="B66" s="46">
        <f>+'Ark1'!C351</f>
        <v>2021</v>
      </c>
      <c r="C66" s="46">
        <f>+'Ark1'!J351</f>
        <v>106</v>
      </c>
      <c r="D66" s="57" t="str">
        <f>VLOOKUP(C66,RNR!$A$1:$B$28,2)</f>
        <v>Furuseth</v>
      </c>
      <c r="E66" s="57">
        <f>+'Ark1'!H351</f>
        <v>2</v>
      </c>
      <c r="F66" s="92" t="s">
        <v>379</v>
      </c>
      <c r="G66" s="46">
        <f>+'Ark1'!Q351</f>
        <v>0</v>
      </c>
      <c r="H66" s="230"/>
      <c r="I66" s="323">
        <f>+'Ark1'!R351</f>
        <v>0</v>
      </c>
      <c r="J66" s="342"/>
      <c r="K66" s="99">
        <f>+'Ark1'!AD351</f>
        <v>0</v>
      </c>
      <c r="L66" s="230"/>
      <c r="M66" s="99">
        <f>+'Ark1'!AE351</f>
        <v>0</v>
      </c>
      <c r="N66" s="230"/>
      <c r="O66" s="48">
        <f>+'Ark1'!U351</f>
        <v>0</v>
      </c>
      <c r="P66" s="230"/>
      <c r="Q66" s="99">
        <f>+'Ark1'!W351</f>
        <v>0</v>
      </c>
      <c r="R66" s="230"/>
      <c r="S66" s="99">
        <f>+'Ark1'!AB351</f>
        <v>0</v>
      </c>
      <c r="T66" s="99"/>
      <c r="U66" s="231">
        <f>+'Ark1'!X351</f>
        <v>0</v>
      </c>
      <c r="V66" s="230"/>
      <c r="W66" s="231">
        <f>+'Ark1'!Y351</f>
        <v>0</v>
      </c>
      <c r="X66" s="110"/>
      <c r="Y66" s="231">
        <f>+'Ark1'!Z351</f>
        <v>0</v>
      </c>
      <c r="Z66" s="110"/>
      <c r="AA66" s="48">
        <f>+'Ark1'!AC351</f>
        <v>0</v>
      </c>
      <c r="AB66" s="65">
        <f>+'Ark1'!AD351</f>
        <v>0</v>
      </c>
      <c r="AC66" s="65"/>
      <c r="AD66" s="65" t="e">
        <f t="shared" si="11"/>
        <v>#DIV/0!</v>
      </c>
      <c r="AE66" s="48">
        <f>+'Ark1'!T351</f>
        <v>0</v>
      </c>
      <c r="AF66" s="99">
        <f>+'Ark1'!V351</f>
        <v>0</v>
      </c>
      <c r="AG66" s="323">
        <f>+'Ark1'!S351</f>
        <v>0</v>
      </c>
      <c r="AH66" s="39"/>
      <c r="AI66" s="52"/>
      <c r="AJ66" s="120"/>
      <c r="AK66" s="1"/>
      <c r="AL66" s="101"/>
      <c r="AM66" s="52"/>
      <c r="AN66" s="1"/>
      <c r="AO66" s="1"/>
      <c r="AP66" s="1"/>
      <c r="AR66" s="1"/>
      <c r="AS66" s="1"/>
      <c r="AT66" s="1"/>
      <c r="AU66" s="1"/>
      <c r="AV66" s="1"/>
      <c r="AW66" s="1"/>
      <c r="AX66" s="1"/>
    </row>
    <row r="67" spans="1:55" ht="15.6">
      <c r="A67" s="39">
        <f t="shared" si="10"/>
        <v>3</v>
      </c>
      <c r="B67" s="46">
        <f>+'Ark1'!C352</f>
        <v>2021</v>
      </c>
      <c r="C67" s="46">
        <f>+'Ark1'!J352</f>
        <v>109</v>
      </c>
      <c r="D67" s="57" t="str">
        <f>VLOOKUP(C67,RNR!$A$1:$B$28,2)</f>
        <v>Tønsberg</v>
      </c>
      <c r="E67" s="57">
        <f>+'Ark1'!H352</f>
        <v>1</v>
      </c>
      <c r="F67" s="92" t="s">
        <v>379</v>
      </c>
      <c r="G67" s="46">
        <f>+'Ark1'!Q352</f>
        <v>0</v>
      </c>
      <c r="H67" s="230"/>
      <c r="I67" s="323">
        <f>+'Ark1'!R352</f>
        <v>0</v>
      </c>
      <c r="J67" s="342"/>
      <c r="K67" s="99">
        <f>+'Ark1'!AD352</f>
        <v>0</v>
      </c>
      <c r="L67" s="230"/>
      <c r="M67" s="99">
        <f>+'Ark1'!AE352</f>
        <v>0</v>
      </c>
      <c r="N67" s="230"/>
      <c r="O67" s="48">
        <f>+'Ark1'!U352</f>
        <v>0</v>
      </c>
      <c r="P67" s="230"/>
      <c r="Q67" s="99">
        <f>+'Ark1'!W352</f>
        <v>0</v>
      </c>
      <c r="R67" s="230"/>
      <c r="S67" s="99">
        <f>+'Ark1'!AB352</f>
        <v>0</v>
      </c>
      <c r="T67" s="99"/>
      <c r="U67" s="231">
        <f>+'Ark1'!X352</f>
        <v>0</v>
      </c>
      <c r="V67" s="230"/>
      <c r="W67" s="231">
        <f>+'Ark1'!Y352</f>
        <v>0</v>
      </c>
      <c r="X67" s="110"/>
      <c r="Y67" s="231">
        <f>+'Ark1'!Z352</f>
        <v>0</v>
      </c>
      <c r="Z67" s="110"/>
      <c r="AA67" s="48">
        <f>+'Ark1'!AC352</f>
        <v>0</v>
      </c>
      <c r="AB67" s="65">
        <f>+'Ark1'!AD352</f>
        <v>0</v>
      </c>
      <c r="AC67" s="65"/>
      <c r="AD67" s="65" t="e">
        <f t="shared" si="11"/>
        <v>#DIV/0!</v>
      </c>
      <c r="AE67" s="48">
        <f>+'Ark1'!T352</f>
        <v>0</v>
      </c>
      <c r="AF67" s="99">
        <f>+'Ark1'!V352</f>
        <v>0</v>
      </c>
      <c r="AG67" s="323">
        <f>+'Ark1'!S352</f>
        <v>0</v>
      </c>
      <c r="AH67" s="39"/>
      <c r="AI67" s="52"/>
      <c r="AJ67" s="120"/>
      <c r="AK67" s="1"/>
      <c r="AL67" s="101"/>
      <c r="AM67" s="52"/>
      <c r="AN67" s="1"/>
      <c r="AO67" s="1"/>
      <c r="AP67" s="1"/>
      <c r="AR67" s="1"/>
      <c r="AS67" s="1"/>
      <c r="AT67" s="1"/>
      <c r="AU67" s="1"/>
      <c r="AV67" s="1"/>
      <c r="AW67" s="1"/>
      <c r="AX67" s="1"/>
    </row>
    <row r="68" spans="1:55" ht="15.6">
      <c r="A68" s="39">
        <f t="shared" si="10"/>
        <v>4</v>
      </c>
      <c r="B68" s="46">
        <f>+'Ark1'!C353</f>
        <v>2021</v>
      </c>
      <c r="C68" s="46">
        <f>+'Ark1'!J353</f>
        <v>111</v>
      </c>
      <c r="D68" s="57" t="str">
        <f>VLOOKUP(C68,RNR!$A$1:$B$28,2)</f>
        <v>Forus</v>
      </c>
      <c r="E68" s="57">
        <f>+'Ark1'!H353</f>
        <v>1</v>
      </c>
      <c r="F68" s="92" t="s">
        <v>379</v>
      </c>
      <c r="G68" s="46">
        <f>+'Ark1'!Q353</f>
        <v>0</v>
      </c>
      <c r="H68" s="230"/>
      <c r="I68" s="323">
        <f>+'Ark1'!R353</f>
        <v>0</v>
      </c>
      <c r="J68" s="342"/>
      <c r="K68" s="99">
        <f>+'Ark1'!AD353</f>
        <v>0</v>
      </c>
      <c r="L68" s="230"/>
      <c r="M68" s="99">
        <f>+'Ark1'!AE353</f>
        <v>0</v>
      </c>
      <c r="N68" s="230"/>
      <c r="O68" s="48">
        <f>+'Ark1'!U353</f>
        <v>0</v>
      </c>
      <c r="P68" s="230"/>
      <c r="Q68" s="99">
        <f>+'Ark1'!W353</f>
        <v>0</v>
      </c>
      <c r="R68" s="230"/>
      <c r="S68" s="99">
        <f>+'Ark1'!AB353</f>
        <v>0</v>
      </c>
      <c r="T68" s="99"/>
      <c r="U68" s="231">
        <f>+'Ark1'!X353</f>
        <v>0</v>
      </c>
      <c r="V68" s="230"/>
      <c r="W68" s="231">
        <f>+'Ark1'!Y353</f>
        <v>0</v>
      </c>
      <c r="X68" s="110"/>
      <c r="Y68" s="231">
        <f>+'Ark1'!Z353</f>
        <v>0</v>
      </c>
      <c r="Z68" s="110"/>
      <c r="AA68" s="48">
        <f>+'Ark1'!AC353</f>
        <v>0</v>
      </c>
      <c r="AB68" s="65">
        <f>+'Ark1'!AD353</f>
        <v>0</v>
      </c>
      <c r="AC68" s="65"/>
      <c r="AD68" s="65" t="e">
        <f t="shared" si="11"/>
        <v>#DIV/0!</v>
      </c>
      <c r="AE68" s="48">
        <f>+'Ark1'!T353</f>
        <v>0</v>
      </c>
      <c r="AF68" s="99">
        <f>+'Ark1'!V353</f>
        <v>0</v>
      </c>
      <c r="AG68" s="323">
        <f>+'Ark1'!S353</f>
        <v>0</v>
      </c>
      <c r="AH68" s="39"/>
      <c r="AI68" s="52"/>
      <c r="AJ68" s="120"/>
      <c r="AK68" s="1"/>
      <c r="AL68" s="101"/>
      <c r="AM68" s="52"/>
      <c r="AN68" s="1"/>
      <c r="AO68" s="1"/>
      <c r="AP68" s="1"/>
      <c r="AR68" s="1"/>
      <c r="AS68" s="1"/>
      <c r="AT68" s="1"/>
      <c r="AU68" s="1"/>
      <c r="AV68" s="1"/>
      <c r="AW68" s="1"/>
      <c r="AX68" s="1"/>
    </row>
    <row r="69" spans="1:55" ht="15.6">
      <c r="A69" s="39">
        <f t="shared" si="10"/>
        <v>5</v>
      </c>
      <c r="B69" s="46">
        <f>+'Ark1'!C354</f>
        <v>2021</v>
      </c>
      <c r="C69" s="46">
        <f>+'Ark1'!J354</f>
        <v>116</v>
      </c>
      <c r="D69" s="57" t="str">
        <f>VLOOKUP(C69,RNR!$A$1:$B$28,2)</f>
        <v>Sandeid</v>
      </c>
      <c r="E69" s="57">
        <f>+'Ark1'!H354</f>
        <v>1</v>
      </c>
      <c r="F69" s="92" t="s">
        <v>379</v>
      </c>
      <c r="G69" s="46">
        <f>+'Ark1'!Q354</f>
        <v>0</v>
      </c>
      <c r="H69" s="230"/>
      <c r="I69" s="323">
        <f>+'Ark1'!R354</f>
        <v>0</v>
      </c>
      <c r="J69" s="342"/>
      <c r="K69" s="99">
        <f>+'Ark1'!AD354</f>
        <v>0</v>
      </c>
      <c r="L69" s="230"/>
      <c r="M69" s="99">
        <f>+'Ark1'!AE354</f>
        <v>0</v>
      </c>
      <c r="N69" s="230"/>
      <c r="O69" s="48">
        <f>+'Ark1'!U354</f>
        <v>0</v>
      </c>
      <c r="P69" s="230"/>
      <c r="Q69" s="99">
        <f>+'Ark1'!W354</f>
        <v>0</v>
      </c>
      <c r="R69" s="230"/>
      <c r="S69" s="99">
        <f>+'Ark1'!AB354</f>
        <v>0</v>
      </c>
      <c r="T69" s="99"/>
      <c r="U69" s="231">
        <f>+'Ark1'!X354</f>
        <v>0</v>
      </c>
      <c r="V69" s="230"/>
      <c r="W69" s="231">
        <f>+'Ark1'!Y354</f>
        <v>0</v>
      </c>
      <c r="X69" s="110"/>
      <c r="Y69" s="231">
        <f>+'Ark1'!Z354</f>
        <v>0</v>
      </c>
      <c r="Z69" s="110"/>
      <c r="AA69" s="48">
        <f>+'Ark1'!AC354</f>
        <v>0</v>
      </c>
      <c r="AB69" s="65">
        <f>+'Ark1'!AD354</f>
        <v>0</v>
      </c>
      <c r="AC69" s="65"/>
      <c r="AD69" s="65" t="e">
        <f t="shared" si="11"/>
        <v>#DIV/0!</v>
      </c>
      <c r="AE69" s="48">
        <f>+'Ark1'!T354</f>
        <v>0</v>
      </c>
      <c r="AF69" s="99">
        <f>+'Ark1'!V354</f>
        <v>0</v>
      </c>
      <c r="AG69" s="323">
        <f>+'Ark1'!S354</f>
        <v>0</v>
      </c>
      <c r="AH69" s="39"/>
      <c r="AI69" s="52"/>
      <c r="AJ69" s="120"/>
      <c r="AK69" s="1"/>
      <c r="AL69" s="101"/>
      <c r="AM69" s="52"/>
      <c r="AN69" s="1"/>
      <c r="AO69" s="1"/>
      <c r="AP69" s="1"/>
      <c r="AR69" s="1"/>
      <c r="AS69" s="1"/>
      <c r="AT69" s="1"/>
      <c r="AU69" s="1"/>
      <c r="AV69" s="1"/>
      <c r="AW69" s="1"/>
      <c r="AX69" s="1"/>
    </row>
    <row r="70" spans="1:55" ht="15.6">
      <c r="A70" s="39">
        <f t="shared" si="10"/>
        <v>6</v>
      </c>
      <c r="B70" s="46">
        <f>+'Ark1'!C355</f>
        <v>2021</v>
      </c>
      <c r="C70" s="46">
        <f>+'Ark1'!J355</f>
        <v>117</v>
      </c>
      <c r="D70" s="57" t="str">
        <f>VLOOKUP(C70,RNR!$A$1:$B$28,2)</f>
        <v>Jæren</v>
      </c>
      <c r="E70" s="57">
        <f>+'Ark1'!H355</f>
        <v>2</v>
      </c>
      <c r="F70" s="92" t="s">
        <v>379</v>
      </c>
      <c r="G70" s="46">
        <f>+'Ark1'!Q355</f>
        <v>0</v>
      </c>
      <c r="H70" s="230"/>
      <c r="I70" s="323">
        <f>+'Ark1'!R355</f>
        <v>0</v>
      </c>
      <c r="J70" s="342"/>
      <c r="K70" s="99">
        <f>+'Ark1'!AD355</f>
        <v>0</v>
      </c>
      <c r="L70" s="230"/>
      <c r="M70" s="99">
        <f>+'Ark1'!AE355</f>
        <v>0</v>
      </c>
      <c r="N70" s="230"/>
      <c r="O70" s="48">
        <f>+'Ark1'!U355</f>
        <v>0</v>
      </c>
      <c r="P70" s="230"/>
      <c r="Q70" s="99">
        <f>+'Ark1'!W355</f>
        <v>0</v>
      </c>
      <c r="R70" s="230"/>
      <c r="S70" s="99">
        <f>+'Ark1'!AB355</f>
        <v>0</v>
      </c>
      <c r="T70" s="99"/>
      <c r="U70" s="231">
        <f>+'Ark1'!X355</f>
        <v>0</v>
      </c>
      <c r="V70" s="230"/>
      <c r="W70" s="231">
        <f>+'Ark1'!Y355</f>
        <v>0</v>
      </c>
      <c r="X70" s="110"/>
      <c r="Y70" s="231">
        <f>+'Ark1'!Z355</f>
        <v>0</v>
      </c>
      <c r="Z70" s="110"/>
      <c r="AA70" s="48">
        <f>+'Ark1'!AC355</f>
        <v>0</v>
      </c>
      <c r="AB70" s="65">
        <f>+'Ark1'!AD355</f>
        <v>0</v>
      </c>
      <c r="AC70" s="65"/>
      <c r="AD70" s="65" t="e">
        <f t="shared" si="11"/>
        <v>#DIV/0!</v>
      </c>
      <c r="AE70" s="48">
        <f>+'Ark1'!T355</f>
        <v>0</v>
      </c>
      <c r="AF70" s="99">
        <f>+'Ark1'!V355</f>
        <v>0</v>
      </c>
      <c r="AG70" s="323">
        <f>+'Ark1'!S355</f>
        <v>0</v>
      </c>
      <c r="AH70" s="39"/>
      <c r="AI70" s="52"/>
      <c r="AJ70" s="120"/>
      <c r="AK70" s="1"/>
      <c r="AL70" s="101"/>
      <c r="AM70" s="52"/>
      <c r="AN70" s="1"/>
      <c r="AO70" s="1"/>
      <c r="AP70" s="1"/>
      <c r="AR70" s="1"/>
      <c r="AS70" s="1"/>
      <c r="AT70" s="1"/>
      <c r="AU70" s="1"/>
      <c r="AV70" s="1"/>
      <c r="AW70" s="1"/>
      <c r="AX70" s="1"/>
    </row>
    <row r="71" spans="1:55" ht="15.6">
      <c r="A71" s="39">
        <f t="shared" si="10"/>
        <v>7</v>
      </c>
      <c r="B71" s="46">
        <f>+'Ark1'!C356</f>
        <v>2021</v>
      </c>
      <c r="C71" s="46">
        <f>+'Ark1'!J356</f>
        <v>121</v>
      </c>
      <c r="D71" s="57" t="str">
        <f>VLOOKUP(C71,RNR!$A$1:$B$28,2)</f>
        <v>Steinkjer</v>
      </c>
      <c r="E71" s="57">
        <f>+'Ark1'!H356</f>
        <v>1</v>
      </c>
      <c r="F71" s="92" t="s">
        <v>379</v>
      </c>
      <c r="G71" s="46">
        <f>+'Ark1'!Q356</f>
        <v>0</v>
      </c>
      <c r="H71" s="230"/>
      <c r="I71" s="323">
        <f>+'Ark1'!R356</f>
        <v>0</v>
      </c>
      <c r="J71" s="342"/>
      <c r="K71" s="99">
        <f>+'Ark1'!AD356</f>
        <v>0</v>
      </c>
      <c r="L71" s="230"/>
      <c r="M71" s="99">
        <f>+'Ark1'!AE356</f>
        <v>0</v>
      </c>
      <c r="N71" s="230"/>
      <c r="O71" s="48">
        <f>+'Ark1'!U356</f>
        <v>0</v>
      </c>
      <c r="P71" s="230"/>
      <c r="Q71" s="99">
        <f>+'Ark1'!W356</f>
        <v>0</v>
      </c>
      <c r="R71" s="230"/>
      <c r="S71" s="99">
        <f>+'Ark1'!AB356</f>
        <v>0</v>
      </c>
      <c r="T71" s="99"/>
      <c r="U71" s="231">
        <f>+'Ark1'!X356</f>
        <v>0</v>
      </c>
      <c r="V71" s="230"/>
      <c r="W71" s="231">
        <f>+'Ark1'!Y356</f>
        <v>0</v>
      </c>
      <c r="X71" s="110"/>
      <c r="Y71" s="231">
        <f>+'Ark1'!Z356</f>
        <v>0</v>
      </c>
      <c r="Z71" s="110"/>
      <c r="AA71" s="48">
        <f>+'Ark1'!AC356</f>
        <v>0</v>
      </c>
      <c r="AB71" s="65">
        <f>+'Ark1'!AD356</f>
        <v>0</v>
      </c>
      <c r="AC71" s="65"/>
      <c r="AD71" s="65" t="e">
        <f t="shared" ref="AD71:AD82" si="12">+I71/G71</f>
        <v>#DIV/0!</v>
      </c>
      <c r="AE71" s="48">
        <f>+'Ark1'!T356</f>
        <v>0</v>
      </c>
      <c r="AF71" s="99">
        <f>+'Ark1'!V356</f>
        <v>0</v>
      </c>
      <c r="AG71" s="323">
        <f>+'Ark1'!S356</f>
        <v>0</v>
      </c>
      <c r="AH71" s="39"/>
      <c r="AI71" s="52"/>
      <c r="AJ71" s="120"/>
      <c r="AK71" s="1"/>
      <c r="AL71" s="101"/>
      <c r="AM71" s="52"/>
      <c r="AN71" s="1"/>
      <c r="AO71" s="1"/>
      <c r="AP71" s="1"/>
      <c r="AR71" s="1"/>
      <c r="AS71" s="1"/>
      <c r="AT71" s="1"/>
      <c r="AU71" s="1"/>
      <c r="AV71" s="1"/>
      <c r="AW71" s="1"/>
      <c r="AX71" s="1"/>
    </row>
    <row r="72" spans="1:55" ht="15.6">
      <c r="A72" s="39">
        <f t="shared" si="10"/>
        <v>8</v>
      </c>
      <c r="B72" s="46">
        <f>+'Ark1'!C357</f>
        <v>2021</v>
      </c>
      <c r="C72" s="46">
        <f>+'Ark1'!J357</f>
        <v>134</v>
      </c>
      <c r="D72" s="57" t="str">
        <f>VLOOKUP(C72,RNR!$A$1:$B$28,2)</f>
        <v>Førde</v>
      </c>
      <c r="E72" s="57">
        <f>+'Ark1'!H357</f>
        <v>1</v>
      </c>
      <c r="F72" s="92" t="s">
        <v>379</v>
      </c>
      <c r="G72" s="46">
        <f>+'Ark1'!Q357</f>
        <v>0</v>
      </c>
      <c r="H72" s="230"/>
      <c r="I72" s="323">
        <f>+'Ark1'!R357</f>
        <v>0</v>
      </c>
      <c r="J72" s="342"/>
      <c r="K72" s="99">
        <f>+'Ark1'!AD357</f>
        <v>0</v>
      </c>
      <c r="L72" s="230"/>
      <c r="M72" s="99">
        <f>+'Ark1'!AE357</f>
        <v>0</v>
      </c>
      <c r="N72" s="230"/>
      <c r="O72" s="48">
        <f>+'Ark1'!U357</f>
        <v>0</v>
      </c>
      <c r="P72" s="230"/>
      <c r="Q72" s="99">
        <f>+'Ark1'!W357</f>
        <v>0</v>
      </c>
      <c r="R72" s="230"/>
      <c r="S72" s="99">
        <f>+'Ark1'!AB357</f>
        <v>0</v>
      </c>
      <c r="T72" s="99"/>
      <c r="U72" s="231">
        <f>+'Ark1'!X357</f>
        <v>0</v>
      </c>
      <c r="V72" s="230"/>
      <c r="W72" s="231">
        <f>+'Ark1'!Y357</f>
        <v>0</v>
      </c>
      <c r="X72" s="110"/>
      <c r="Y72" s="231">
        <f>+'Ark1'!Z357</f>
        <v>0</v>
      </c>
      <c r="Z72" s="110"/>
      <c r="AA72" s="48">
        <f>+'Ark1'!AC357</f>
        <v>0</v>
      </c>
      <c r="AB72" s="65">
        <f>+'Ark1'!AD357</f>
        <v>0</v>
      </c>
      <c r="AC72" s="65"/>
      <c r="AD72" s="65" t="e">
        <f t="shared" si="12"/>
        <v>#DIV/0!</v>
      </c>
      <c r="AE72" s="48">
        <f>+'Ark1'!T357</f>
        <v>0</v>
      </c>
      <c r="AF72" s="99">
        <f>+'Ark1'!V357</f>
        <v>0</v>
      </c>
      <c r="AG72" s="323">
        <f>+'Ark1'!S357</f>
        <v>0</v>
      </c>
      <c r="AH72" s="39"/>
      <c r="AI72" s="52"/>
      <c r="AJ72" s="120"/>
      <c r="AK72" s="1"/>
      <c r="AL72" s="101"/>
      <c r="AM72" s="52"/>
      <c r="AN72" s="1"/>
      <c r="AO72" s="1"/>
      <c r="AP72" s="1"/>
      <c r="AR72" s="1"/>
      <c r="AS72" s="1"/>
      <c r="AT72" s="1"/>
      <c r="AU72" s="1"/>
      <c r="AV72" s="1"/>
      <c r="AW72" s="1"/>
      <c r="AX72" s="1"/>
    </row>
    <row r="73" spans="1:55" ht="15.6">
      <c r="A73" s="39">
        <f t="shared" si="10"/>
        <v>9</v>
      </c>
      <c r="B73" s="46">
        <f>+'Ark1'!C358</f>
        <v>2021</v>
      </c>
      <c r="C73" s="46">
        <f>+'Ark1'!J358</f>
        <v>141</v>
      </c>
      <c r="D73" s="57" t="str">
        <f>VLOOKUP(C73,RNR!$A$1:$B$28,2)</f>
        <v>Ølen</v>
      </c>
      <c r="E73" s="57">
        <f>+'Ark1'!H358</f>
        <v>2</v>
      </c>
      <c r="F73" s="92" t="s">
        <v>379</v>
      </c>
      <c r="G73" s="46">
        <f>+'Ark1'!Q358</f>
        <v>0</v>
      </c>
      <c r="H73" s="230"/>
      <c r="I73" s="323">
        <f>+'Ark1'!R358</f>
        <v>0</v>
      </c>
      <c r="J73" s="342"/>
      <c r="K73" s="99">
        <f>+'Ark1'!AD358</f>
        <v>0</v>
      </c>
      <c r="L73" s="230"/>
      <c r="M73" s="99">
        <f>+'Ark1'!AE358</f>
        <v>0</v>
      </c>
      <c r="N73" s="230"/>
      <c r="O73" s="48">
        <f>+'Ark1'!U358</f>
        <v>0</v>
      </c>
      <c r="P73" s="230"/>
      <c r="Q73" s="99">
        <f>+'Ark1'!W358</f>
        <v>0</v>
      </c>
      <c r="R73" s="230"/>
      <c r="S73" s="99">
        <f>+'Ark1'!AB358</f>
        <v>0</v>
      </c>
      <c r="T73" s="99"/>
      <c r="U73" s="231">
        <f>+'Ark1'!X358</f>
        <v>0</v>
      </c>
      <c r="V73" s="230"/>
      <c r="W73" s="231">
        <f>+'Ark1'!Y358</f>
        <v>0</v>
      </c>
      <c r="X73" s="110"/>
      <c r="Y73" s="231">
        <f>+'Ark1'!Z358</f>
        <v>0</v>
      </c>
      <c r="Z73" s="110"/>
      <c r="AA73" s="48">
        <f>+'Ark1'!AC358</f>
        <v>0</v>
      </c>
      <c r="AB73" s="65">
        <f>+'Ark1'!AD358</f>
        <v>0</v>
      </c>
      <c r="AC73" s="65"/>
      <c r="AD73" s="65" t="e">
        <f t="shared" si="12"/>
        <v>#DIV/0!</v>
      </c>
      <c r="AE73" s="48">
        <f>+'Ark1'!T358</f>
        <v>0</v>
      </c>
      <c r="AF73" s="99">
        <f>+'Ark1'!V358</f>
        <v>0</v>
      </c>
      <c r="AG73" s="323">
        <f>+'Ark1'!S358</f>
        <v>0</v>
      </c>
      <c r="AH73" s="39"/>
      <c r="AI73" s="52"/>
      <c r="AJ73" s="120"/>
      <c r="AK73" s="1"/>
      <c r="AL73" s="101"/>
      <c r="AM73" s="52"/>
      <c r="AN73" s="1"/>
      <c r="AO73" s="1"/>
      <c r="AP73" s="1"/>
      <c r="AR73" s="1"/>
      <c r="AS73" s="1"/>
      <c r="AT73" s="1"/>
      <c r="AU73" s="1"/>
      <c r="AV73" s="1"/>
      <c r="AW73" s="1"/>
      <c r="AX73" s="1"/>
    </row>
    <row r="74" spans="1:55" ht="15.6">
      <c r="A74" s="39">
        <f t="shared" si="10"/>
        <v>10</v>
      </c>
      <c r="B74" s="46">
        <f>+'Ark1'!C359</f>
        <v>2021</v>
      </c>
      <c r="C74" s="46">
        <f>+'Ark1'!J359</f>
        <v>143</v>
      </c>
      <c r="D74" s="57" t="str">
        <f>VLOOKUP(C74,RNR!$A$1:$B$28,2)</f>
        <v>Nordfjord</v>
      </c>
      <c r="E74" s="57">
        <f>+'Ark1'!H359</f>
        <v>2</v>
      </c>
      <c r="F74" s="92" t="s">
        <v>379</v>
      </c>
      <c r="G74" s="46">
        <f>+'Ark1'!Q359</f>
        <v>0</v>
      </c>
      <c r="H74" s="230"/>
      <c r="I74" s="323">
        <f>+'Ark1'!R359</f>
        <v>0</v>
      </c>
      <c r="J74" s="342"/>
      <c r="K74" s="99">
        <f>+'Ark1'!AD359</f>
        <v>0</v>
      </c>
      <c r="L74" s="230"/>
      <c r="M74" s="99">
        <f>+'Ark1'!AE359</f>
        <v>0</v>
      </c>
      <c r="N74" s="230"/>
      <c r="O74" s="48">
        <f>+'Ark1'!U359</f>
        <v>0</v>
      </c>
      <c r="P74" s="230"/>
      <c r="Q74" s="99">
        <f>+'Ark1'!W359</f>
        <v>0</v>
      </c>
      <c r="R74" s="230"/>
      <c r="S74" s="99">
        <f>+'Ark1'!AB359</f>
        <v>0</v>
      </c>
      <c r="T74" s="99"/>
      <c r="U74" s="231">
        <f>+'Ark1'!X359</f>
        <v>0</v>
      </c>
      <c r="V74" s="230"/>
      <c r="W74" s="231">
        <f>+'Ark1'!Y359</f>
        <v>0</v>
      </c>
      <c r="X74" s="110"/>
      <c r="Y74" s="231">
        <f>+'Ark1'!Z359</f>
        <v>0</v>
      </c>
      <c r="Z74" s="110"/>
      <c r="AA74" s="48">
        <f>+'Ark1'!AC359</f>
        <v>0</v>
      </c>
      <c r="AB74" s="65">
        <f>+'Ark1'!AD359</f>
        <v>0</v>
      </c>
      <c r="AC74" s="65"/>
      <c r="AD74" s="65" t="e">
        <f t="shared" si="12"/>
        <v>#DIV/0!</v>
      </c>
      <c r="AE74" s="48">
        <f>+'Ark1'!T359</f>
        <v>0</v>
      </c>
      <c r="AF74" s="99">
        <f>+'Ark1'!V359</f>
        <v>0</v>
      </c>
      <c r="AG74" s="323">
        <f>+'Ark1'!S359</f>
        <v>0</v>
      </c>
      <c r="AH74" s="39"/>
      <c r="AI74" s="52"/>
      <c r="AJ74" s="120"/>
      <c r="AK74" s="1"/>
      <c r="AL74" s="101"/>
      <c r="AM74" s="52"/>
      <c r="AN74" s="1"/>
      <c r="AO74" s="1"/>
      <c r="AP74" s="1"/>
      <c r="AR74" s="1"/>
      <c r="AS74" s="1"/>
      <c r="AT74" s="1"/>
      <c r="AU74" s="1"/>
      <c r="AV74" s="1"/>
      <c r="AW74" s="1"/>
      <c r="AX74" s="1"/>
    </row>
    <row r="75" spans="1:55" ht="15.6">
      <c r="A75" s="39">
        <f t="shared" si="10"/>
        <v>11</v>
      </c>
      <c r="B75" s="46">
        <f>+'Ark1'!C360</f>
        <v>2021</v>
      </c>
      <c r="C75" s="46">
        <f>+'Ark1'!J360</f>
        <v>147</v>
      </c>
      <c r="D75" s="57" t="str">
        <f>VLOOKUP(C75,RNR!$A$1:$B$28,2)</f>
        <v>Midt-Norge</v>
      </c>
      <c r="E75" s="57">
        <f>+'Ark1'!H360</f>
        <v>2</v>
      </c>
      <c r="F75" s="92" t="s">
        <v>379</v>
      </c>
      <c r="G75" s="46">
        <f>+'Ark1'!Q360</f>
        <v>0</v>
      </c>
      <c r="H75" s="230"/>
      <c r="I75" s="323">
        <f>+'Ark1'!R360</f>
        <v>0</v>
      </c>
      <c r="J75" s="342"/>
      <c r="K75" s="99">
        <f>+'Ark1'!AD360</f>
        <v>0</v>
      </c>
      <c r="L75" s="230"/>
      <c r="M75" s="99">
        <f>+'Ark1'!AE360</f>
        <v>0</v>
      </c>
      <c r="N75" s="230"/>
      <c r="O75" s="48">
        <f>+'Ark1'!U360</f>
        <v>0</v>
      </c>
      <c r="P75" s="230"/>
      <c r="Q75" s="99">
        <f>+'Ark1'!W360</f>
        <v>0</v>
      </c>
      <c r="R75" s="230"/>
      <c r="S75" s="99">
        <f>+'Ark1'!AB360</f>
        <v>0</v>
      </c>
      <c r="T75" s="99"/>
      <c r="U75" s="231">
        <f>+'Ark1'!X360</f>
        <v>0</v>
      </c>
      <c r="V75" s="230"/>
      <c r="W75" s="231">
        <f>+'Ark1'!Y360</f>
        <v>0</v>
      </c>
      <c r="X75" s="110"/>
      <c r="Y75" s="231">
        <f>+'Ark1'!Z360</f>
        <v>0</v>
      </c>
      <c r="Z75" s="110"/>
      <c r="AA75" s="48">
        <f>+'Ark1'!AC360</f>
        <v>0</v>
      </c>
      <c r="AB75" s="65">
        <f>+'Ark1'!AD360</f>
        <v>0</v>
      </c>
      <c r="AC75" s="65"/>
      <c r="AD75" s="65" t="e">
        <f t="shared" si="12"/>
        <v>#DIV/0!</v>
      </c>
      <c r="AE75" s="48">
        <f>+'Ark1'!T360</f>
        <v>0</v>
      </c>
      <c r="AF75" s="99">
        <f>+'Ark1'!V360</f>
        <v>0</v>
      </c>
      <c r="AG75" s="323">
        <f>+'Ark1'!S360</f>
        <v>0</v>
      </c>
      <c r="AH75" s="39"/>
      <c r="AI75" s="52"/>
      <c r="AJ75" s="120"/>
      <c r="AK75" s="1"/>
      <c r="AL75" s="101"/>
      <c r="AM75" s="52"/>
      <c r="AN75" s="1"/>
      <c r="AO75" s="1"/>
      <c r="AP75" s="1"/>
      <c r="AR75" s="1"/>
      <c r="AS75" s="1"/>
      <c r="AT75" s="1"/>
      <c r="AU75" s="1"/>
      <c r="AV75" s="1"/>
      <c r="AW75" s="1"/>
      <c r="AX75" s="1"/>
    </row>
    <row r="76" spans="1:55" ht="15.6">
      <c r="A76" s="39">
        <f t="shared" si="10"/>
        <v>12</v>
      </c>
      <c r="B76" s="46">
        <f>+'Ark1'!C361</f>
        <v>2021</v>
      </c>
      <c r="C76" s="46">
        <f>+'Ark1'!J361</f>
        <v>155</v>
      </c>
      <c r="D76" s="57" t="str">
        <f>VLOOKUP(C76,RNR!$A$1:$B$28,2)</f>
        <v>Målselv</v>
      </c>
      <c r="E76" s="57">
        <f>+'Ark1'!H361</f>
        <v>1</v>
      </c>
      <c r="F76" s="92" t="s">
        <v>379</v>
      </c>
      <c r="G76" s="46">
        <f>+'Ark1'!Q361</f>
        <v>0</v>
      </c>
      <c r="H76" s="230"/>
      <c r="I76" s="323">
        <f>+'Ark1'!R361</f>
        <v>0</v>
      </c>
      <c r="J76" s="342"/>
      <c r="K76" s="99">
        <f>+'Ark1'!AD361</f>
        <v>0</v>
      </c>
      <c r="L76" s="230"/>
      <c r="M76" s="99">
        <f>+'Ark1'!AE361</f>
        <v>0</v>
      </c>
      <c r="N76" s="230"/>
      <c r="O76" s="48">
        <f>+'Ark1'!U361</f>
        <v>0</v>
      </c>
      <c r="P76" s="230"/>
      <c r="Q76" s="99">
        <f>+'Ark1'!W361</f>
        <v>0</v>
      </c>
      <c r="R76" s="230"/>
      <c r="S76" s="99">
        <f>+'Ark1'!AB361</f>
        <v>0</v>
      </c>
      <c r="T76" s="99"/>
      <c r="U76" s="231">
        <f>+'Ark1'!X361</f>
        <v>0</v>
      </c>
      <c r="V76" s="230"/>
      <c r="W76" s="231">
        <f>+'Ark1'!Y361</f>
        <v>0</v>
      </c>
      <c r="X76" s="110"/>
      <c r="Y76" s="231">
        <f>+'Ark1'!Z361</f>
        <v>0</v>
      </c>
      <c r="Z76" s="110"/>
      <c r="AA76" s="48">
        <f>+'Ark1'!AC361</f>
        <v>0</v>
      </c>
      <c r="AB76" s="65">
        <f>+'Ark1'!AD361</f>
        <v>0</v>
      </c>
      <c r="AC76" s="65"/>
      <c r="AD76" s="65" t="e">
        <f t="shared" si="12"/>
        <v>#DIV/0!</v>
      </c>
      <c r="AE76" s="48">
        <f>+'Ark1'!T361</f>
        <v>0</v>
      </c>
      <c r="AF76" s="99">
        <f>+'Ark1'!V361</f>
        <v>0</v>
      </c>
      <c r="AG76" s="323">
        <f>+'Ark1'!S361</f>
        <v>0</v>
      </c>
      <c r="AH76" s="39"/>
      <c r="AI76" s="52"/>
      <c r="AJ76" s="120"/>
      <c r="AK76" s="1"/>
      <c r="AL76" s="101"/>
      <c r="AM76" s="52"/>
      <c r="AN76" s="1"/>
      <c r="AO76" s="1"/>
      <c r="AP76" s="1"/>
      <c r="AR76" s="1"/>
      <c r="AS76" s="1"/>
      <c r="AT76" s="1"/>
      <c r="AU76" s="1"/>
      <c r="AV76" s="1"/>
      <c r="AW76" s="1"/>
      <c r="AX76" s="1"/>
      <c r="AY76" s="4"/>
      <c r="AZ76" s="12"/>
      <c r="BA76" s="12"/>
      <c r="BB76" s="1"/>
      <c r="BC76" s="5"/>
    </row>
    <row r="77" spans="1:55" ht="15.6">
      <c r="A77" s="39">
        <f t="shared" si="10"/>
        <v>13</v>
      </c>
      <c r="B77" s="46">
        <f>+'Ark1'!C362</f>
        <v>2021</v>
      </c>
      <c r="C77" s="46">
        <f>+'Ark1'!J362</f>
        <v>160</v>
      </c>
      <c r="D77" s="57" t="str">
        <f>VLOOKUP(C77,RNR!$A$1:$B$28,2)</f>
        <v>Oslo</v>
      </c>
      <c r="E77" s="57">
        <f>+'Ark1'!H362</f>
        <v>2</v>
      </c>
      <c r="F77" s="92" t="s">
        <v>379</v>
      </c>
      <c r="G77" s="46">
        <f>+'Ark1'!Q362</f>
        <v>0</v>
      </c>
      <c r="H77" s="230"/>
      <c r="I77" s="323">
        <f>+'Ark1'!R362</f>
        <v>0</v>
      </c>
      <c r="J77" s="342"/>
      <c r="K77" s="99">
        <f>+'Ark1'!AD362</f>
        <v>0</v>
      </c>
      <c r="L77" s="230"/>
      <c r="M77" s="99">
        <f>+'Ark1'!AE362</f>
        <v>0</v>
      </c>
      <c r="N77" s="230"/>
      <c r="O77" s="48">
        <f>+'Ark1'!U362</f>
        <v>0</v>
      </c>
      <c r="P77" s="230"/>
      <c r="Q77" s="99">
        <f>+'Ark1'!W362</f>
        <v>0</v>
      </c>
      <c r="R77" s="230"/>
      <c r="S77" s="99">
        <f>+'Ark1'!AB362</f>
        <v>0</v>
      </c>
      <c r="T77" s="99"/>
      <c r="U77" s="231">
        <f>+'Ark1'!X362</f>
        <v>0</v>
      </c>
      <c r="V77" s="230"/>
      <c r="W77" s="231">
        <f>+'Ark1'!Y362</f>
        <v>0</v>
      </c>
      <c r="X77" s="110"/>
      <c r="Y77" s="231">
        <f>+'Ark1'!Z362</f>
        <v>0</v>
      </c>
      <c r="Z77" s="110"/>
      <c r="AA77" s="48">
        <f>+'Ark1'!AC362</f>
        <v>0</v>
      </c>
      <c r="AB77" s="65">
        <f>+'Ark1'!AD362</f>
        <v>0</v>
      </c>
      <c r="AC77" s="65"/>
      <c r="AD77" s="65" t="e">
        <f t="shared" si="12"/>
        <v>#DIV/0!</v>
      </c>
      <c r="AE77" s="48">
        <f>+'Ark1'!T362</f>
        <v>0</v>
      </c>
      <c r="AF77" s="99">
        <f>+'Ark1'!V362</f>
        <v>0</v>
      </c>
      <c r="AG77" s="323">
        <f>+'Ark1'!S362</f>
        <v>0</v>
      </c>
      <c r="AH77" s="39"/>
      <c r="AI77" s="52"/>
      <c r="AJ77" s="120"/>
      <c r="AK77" s="1"/>
      <c r="AL77" s="101"/>
      <c r="AM77" s="52"/>
      <c r="AN77" s="1"/>
      <c r="AO77" s="1"/>
      <c r="AP77" s="1"/>
      <c r="AR77" s="1"/>
      <c r="AS77" s="1"/>
      <c r="AT77" s="1"/>
      <c r="AU77" s="1"/>
      <c r="AV77" s="1"/>
      <c r="AW77" s="1"/>
      <c r="AX77" s="1"/>
      <c r="AY77" s="4"/>
      <c r="AZ77" s="12"/>
      <c r="BA77" s="12"/>
      <c r="BB77" s="1"/>
      <c r="BC77" s="5"/>
    </row>
    <row r="78" spans="1:55" ht="15.6">
      <c r="A78" s="39">
        <f t="shared" si="10"/>
        <v>14</v>
      </c>
      <c r="B78" s="46">
        <f>+'Ark1'!C363</f>
        <v>2021</v>
      </c>
      <c r="C78" s="46">
        <f>+'Ark1'!J363</f>
        <v>171</v>
      </c>
      <c r="D78" s="57" t="str">
        <f>VLOOKUP(C78,RNR!$A$1:$B$28,2)</f>
        <v>Prima Forus</v>
      </c>
      <c r="E78" s="57">
        <f>+'Ark1'!H363</f>
        <v>1</v>
      </c>
      <c r="F78" s="92" t="s">
        <v>379</v>
      </c>
      <c r="G78" s="46">
        <f>+'Ark1'!Q363</f>
        <v>0</v>
      </c>
      <c r="H78" s="230"/>
      <c r="I78" s="323">
        <f>+'Ark1'!R363</f>
        <v>0</v>
      </c>
      <c r="J78" s="342"/>
      <c r="K78" s="99">
        <f>+'Ark1'!AD363</f>
        <v>0</v>
      </c>
      <c r="L78" s="230"/>
      <c r="M78" s="99">
        <f>+'Ark1'!AE363</f>
        <v>0</v>
      </c>
      <c r="N78" s="230"/>
      <c r="O78" s="48">
        <f>+'Ark1'!U363</f>
        <v>0</v>
      </c>
      <c r="P78" s="230"/>
      <c r="Q78" s="99">
        <f>+'Ark1'!W363</f>
        <v>0</v>
      </c>
      <c r="R78" s="230"/>
      <c r="S78" s="99">
        <f>+'Ark1'!AB363</f>
        <v>0</v>
      </c>
      <c r="T78" s="99"/>
      <c r="U78" s="231">
        <f>+'Ark1'!X363</f>
        <v>0</v>
      </c>
      <c r="V78" s="230"/>
      <c r="W78" s="231">
        <f>+'Ark1'!Y363</f>
        <v>0</v>
      </c>
      <c r="X78" s="110"/>
      <c r="Y78" s="231">
        <f>+'Ark1'!Z363</f>
        <v>0</v>
      </c>
      <c r="Z78" s="110"/>
      <c r="AA78" s="48">
        <f>+'Ark1'!AC363</f>
        <v>0</v>
      </c>
      <c r="AB78" s="65">
        <f>+'Ark1'!AD363</f>
        <v>0</v>
      </c>
      <c r="AC78" s="65"/>
      <c r="AD78" s="65" t="e">
        <f t="shared" si="12"/>
        <v>#DIV/0!</v>
      </c>
      <c r="AE78" s="48">
        <f>+'Ark1'!T363</f>
        <v>0</v>
      </c>
      <c r="AF78" s="99">
        <f>+'Ark1'!V363</f>
        <v>0</v>
      </c>
      <c r="AG78" s="323">
        <f>+'Ark1'!S363</f>
        <v>0</v>
      </c>
      <c r="AH78" s="39"/>
      <c r="AI78" s="52"/>
      <c r="AJ78" s="120"/>
      <c r="AK78" s="1"/>
      <c r="AL78" s="101"/>
      <c r="AM78" s="52"/>
      <c r="AN78" s="1"/>
      <c r="AO78" s="1"/>
      <c r="AP78" s="1"/>
      <c r="AR78" s="1"/>
      <c r="AS78" s="1"/>
      <c r="AT78" s="1"/>
      <c r="AU78" s="1"/>
      <c r="AV78" s="1"/>
      <c r="AW78" s="1"/>
      <c r="AX78" s="1"/>
      <c r="AY78" s="4"/>
      <c r="AZ78" s="12"/>
      <c r="BA78" s="12"/>
      <c r="BB78" s="1"/>
      <c r="BC78" s="5"/>
    </row>
    <row r="79" spans="1:55" ht="15.6">
      <c r="A79" s="39">
        <f t="shared" si="10"/>
        <v>15</v>
      </c>
      <c r="B79" s="46">
        <f>+'Ark1'!C365</f>
        <v>2021</v>
      </c>
      <c r="C79" s="46">
        <f>+'Ark1'!J365</f>
        <v>181</v>
      </c>
      <c r="D79" s="57" t="str">
        <f>VLOOKUP(C79,RNR!$A$1:$B$28,2)</f>
        <v>Horns</v>
      </c>
      <c r="E79" s="57">
        <f>+'Ark1'!H365</f>
        <v>2</v>
      </c>
      <c r="F79" s="92" t="s">
        <v>379</v>
      </c>
      <c r="G79" s="46">
        <f>+'Ark1'!Q365</f>
        <v>0</v>
      </c>
      <c r="H79" s="230"/>
      <c r="I79" s="323">
        <f>+'Ark1'!R365</f>
        <v>0</v>
      </c>
      <c r="J79" s="342"/>
      <c r="K79" s="99">
        <f>+'Ark1'!AD365</f>
        <v>0</v>
      </c>
      <c r="L79" s="230"/>
      <c r="M79" s="99">
        <f>+'Ark1'!AE365</f>
        <v>0</v>
      </c>
      <c r="N79" s="230"/>
      <c r="O79" s="48">
        <f>+'Ark1'!U365</f>
        <v>0</v>
      </c>
      <c r="P79" s="230"/>
      <c r="Q79" s="99">
        <f>+'Ark1'!W365</f>
        <v>0</v>
      </c>
      <c r="R79" s="230"/>
      <c r="S79" s="99">
        <f>+'Ark1'!AB365</f>
        <v>0</v>
      </c>
      <c r="T79" s="99"/>
      <c r="U79" s="231">
        <f>+'Ark1'!X365</f>
        <v>0</v>
      </c>
      <c r="V79" s="230"/>
      <c r="W79" s="231">
        <f>+'Ark1'!Y365</f>
        <v>0</v>
      </c>
      <c r="X79" s="110"/>
      <c r="Y79" s="231">
        <f>+'Ark1'!Z365</f>
        <v>0</v>
      </c>
      <c r="Z79" s="110"/>
      <c r="AA79" s="48">
        <f>+'Ark1'!AC365</f>
        <v>0</v>
      </c>
      <c r="AB79" s="65">
        <f>+'Ark1'!AD365</f>
        <v>0</v>
      </c>
      <c r="AC79" s="65"/>
      <c r="AD79" s="65" t="e">
        <f t="shared" si="12"/>
        <v>#DIV/0!</v>
      </c>
      <c r="AE79" s="48">
        <f>+'Ark1'!T365</f>
        <v>0</v>
      </c>
      <c r="AF79" s="99">
        <f>+'Ark1'!V365</f>
        <v>0</v>
      </c>
      <c r="AG79" s="323">
        <f>+'Ark1'!S365</f>
        <v>0</v>
      </c>
      <c r="AH79" s="39"/>
      <c r="AI79" s="52"/>
      <c r="AJ79" s="120"/>
      <c r="AK79" s="1"/>
      <c r="AL79" s="101"/>
      <c r="AM79" s="52"/>
      <c r="AN79" s="1"/>
      <c r="AO79" s="1"/>
      <c r="AP79" s="1"/>
      <c r="AR79" s="1"/>
      <c r="AS79" s="1"/>
      <c r="AT79" s="1"/>
      <c r="AU79" s="1"/>
      <c r="AV79" s="1"/>
      <c r="AW79" s="1"/>
      <c r="AX79" s="1"/>
      <c r="AY79" s="4"/>
      <c r="AZ79" s="12"/>
      <c r="BA79" s="12"/>
      <c r="BB79" s="12"/>
      <c r="BC79" s="5"/>
    </row>
    <row r="80" spans="1:55" ht="15.6">
      <c r="A80" s="39">
        <f t="shared" si="10"/>
        <v>16</v>
      </c>
      <c r="B80" s="46">
        <f>+'Ark1'!C366</f>
        <v>2021</v>
      </c>
      <c r="C80" s="46">
        <f>+'Ark1'!J366</f>
        <v>470</v>
      </c>
      <c r="D80" s="57" t="str">
        <f>VLOOKUP(C80,RNR!$A$1:$B$28,2)</f>
        <v>Jens Eide</v>
      </c>
      <c r="E80" s="57">
        <f>+'Ark1'!H366</f>
        <v>2</v>
      </c>
      <c r="F80" s="92" t="s">
        <v>379</v>
      </c>
      <c r="G80" s="46">
        <f>+'Ark1'!Q366</f>
        <v>0</v>
      </c>
      <c r="H80" s="230"/>
      <c r="I80" s="323">
        <f>+'Ark1'!R366</f>
        <v>0</v>
      </c>
      <c r="J80" s="342"/>
      <c r="K80" s="99">
        <f>+'Ark1'!AD366</f>
        <v>0</v>
      </c>
      <c r="L80" s="230"/>
      <c r="M80" s="99">
        <f>+'Ark1'!AE366</f>
        <v>0</v>
      </c>
      <c r="N80" s="230"/>
      <c r="O80" s="48">
        <f>+'Ark1'!U366</f>
        <v>0</v>
      </c>
      <c r="P80" s="230"/>
      <c r="Q80" s="99">
        <f>+'Ark1'!W366</f>
        <v>0</v>
      </c>
      <c r="R80" s="230"/>
      <c r="S80" s="99">
        <f>+'Ark1'!AB366</f>
        <v>0</v>
      </c>
      <c r="T80" s="99"/>
      <c r="U80" s="231">
        <f>+'Ark1'!X366</f>
        <v>0</v>
      </c>
      <c r="V80" s="230"/>
      <c r="W80" s="231">
        <f>+'Ark1'!Y366</f>
        <v>0</v>
      </c>
      <c r="X80" s="110"/>
      <c r="Y80" s="231">
        <f>+'Ark1'!Z366</f>
        <v>0</v>
      </c>
      <c r="Z80" s="110"/>
      <c r="AA80" s="48">
        <f>+'Ark1'!AC366</f>
        <v>0</v>
      </c>
      <c r="AB80" s="65">
        <f>+'Ark1'!AD366</f>
        <v>0</v>
      </c>
      <c r="AC80" s="65"/>
      <c r="AD80" s="65" t="e">
        <f t="shared" si="12"/>
        <v>#DIV/0!</v>
      </c>
      <c r="AE80" s="48">
        <f>+'Ark1'!T366</f>
        <v>0</v>
      </c>
      <c r="AF80" s="99">
        <f>+'Ark1'!V366</f>
        <v>0</v>
      </c>
      <c r="AG80" s="323">
        <f>+'Ark1'!S366</f>
        <v>0</v>
      </c>
      <c r="AH80" s="39"/>
      <c r="AI80" s="52"/>
      <c r="AJ80" s="120"/>
      <c r="AK80" s="1"/>
      <c r="AL80" s="101"/>
      <c r="AM80" s="52"/>
      <c r="AN80" s="1"/>
      <c r="AO80" s="1"/>
      <c r="AP80" s="1"/>
      <c r="AR80" s="1"/>
      <c r="AS80" s="1"/>
      <c r="AT80" s="1"/>
      <c r="AU80" s="1"/>
      <c r="AV80" s="1"/>
      <c r="AW80" s="1"/>
      <c r="AX80" s="1"/>
      <c r="AY80" s="4"/>
      <c r="AZ80" s="12"/>
      <c r="BA80" s="12"/>
      <c r="BB80" s="12"/>
      <c r="BC80" s="5"/>
    </row>
    <row r="81" spans="1:57" ht="15.6">
      <c r="A81" s="39">
        <f t="shared" si="10"/>
        <v>17</v>
      </c>
      <c r="B81" s="46">
        <f>+'Ark1'!C367</f>
        <v>2021</v>
      </c>
      <c r="C81" s="46">
        <f>+'Ark1'!J367</f>
        <v>643</v>
      </c>
      <c r="D81" s="57" t="str">
        <f>VLOOKUP(C81,RNR!$A$1:$B$28,2)</f>
        <v>Bjerka</v>
      </c>
      <c r="E81" s="57">
        <f>+'Ark1'!H367</f>
        <v>1</v>
      </c>
      <c r="F81" s="92" t="s">
        <v>379</v>
      </c>
      <c r="G81" s="46">
        <f>+'Ark1'!Q367</f>
        <v>0</v>
      </c>
      <c r="H81" s="230"/>
      <c r="I81" s="323">
        <f>+'Ark1'!R367</f>
        <v>0</v>
      </c>
      <c r="J81" s="342"/>
      <c r="K81" s="99">
        <f>+'Ark1'!AD367</f>
        <v>0</v>
      </c>
      <c r="L81" s="230"/>
      <c r="M81" s="99">
        <f>+'Ark1'!AE367</f>
        <v>0</v>
      </c>
      <c r="N81" s="230"/>
      <c r="O81" s="48">
        <f>+'Ark1'!U367</f>
        <v>0</v>
      </c>
      <c r="P81" s="230"/>
      <c r="Q81" s="99">
        <f>+'Ark1'!W367</f>
        <v>0</v>
      </c>
      <c r="R81" s="230"/>
      <c r="S81" s="99">
        <f>+'Ark1'!AB367</f>
        <v>0</v>
      </c>
      <c r="T81" s="99"/>
      <c r="U81" s="231">
        <f>+'Ark1'!X367</f>
        <v>0</v>
      </c>
      <c r="V81" s="230"/>
      <c r="W81" s="231">
        <f>+'Ark1'!Y367</f>
        <v>0</v>
      </c>
      <c r="X81" s="110"/>
      <c r="Y81" s="231">
        <f>+'Ark1'!Z367</f>
        <v>0</v>
      </c>
      <c r="Z81" s="110"/>
      <c r="AA81" s="48">
        <f>+'Ark1'!AC367</f>
        <v>0</v>
      </c>
      <c r="AB81" s="65">
        <f>+'Ark1'!AD367</f>
        <v>0</v>
      </c>
      <c r="AC81" s="65"/>
      <c r="AD81" s="65" t="e">
        <f t="shared" si="12"/>
        <v>#DIV/0!</v>
      </c>
      <c r="AE81" s="48">
        <f>+'Ark1'!T367</f>
        <v>0</v>
      </c>
      <c r="AF81" s="99">
        <f>+'Ark1'!V367</f>
        <v>0</v>
      </c>
      <c r="AG81" s="323">
        <f>+'Ark1'!S367</f>
        <v>0</v>
      </c>
      <c r="AH81" s="39"/>
      <c r="AI81" s="52"/>
      <c r="AJ81" s="120"/>
      <c r="AK81" s="1"/>
      <c r="AL81" s="101"/>
      <c r="AM81" s="52"/>
      <c r="AN81" s="1"/>
      <c r="AO81" s="1"/>
      <c r="AP81" s="1"/>
      <c r="AR81" s="1"/>
      <c r="AS81" s="1"/>
      <c r="AT81" s="1"/>
      <c r="AU81" s="1"/>
      <c r="AV81" s="1"/>
      <c r="AW81" s="1"/>
      <c r="AX81" s="1"/>
      <c r="AY81" s="4"/>
      <c r="AZ81" s="12"/>
      <c r="BA81" s="12"/>
      <c r="BB81" s="12"/>
      <c r="BC81" s="5"/>
    </row>
    <row r="82" spans="1:57" ht="15.6">
      <c r="A82" s="39">
        <f t="shared" si="10"/>
        <v>18</v>
      </c>
      <c r="B82" s="46">
        <f>+'Ark1'!C368</f>
        <v>2020</v>
      </c>
      <c r="C82" s="46">
        <f>+'Ark1'!J368</f>
        <v>103</v>
      </c>
      <c r="D82" s="57" t="str">
        <f>VLOOKUP(C82,RNR!$A$1:$B$28,2)</f>
        <v>Rudshøgda</v>
      </c>
      <c r="E82" s="57">
        <f>+'Ark1'!H368</f>
        <v>1</v>
      </c>
      <c r="F82" s="92" t="s">
        <v>379</v>
      </c>
      <c r="G82" s="46">
        <f>+'Ark1'!Q368</f>
        <v>0</v>
      </c>
      <c r="H82" s="230"/>
      <c r="I82" s="323">
        <f>+'Ark1'!R368</f>
        <v>0</v>
      </c>
      <c r="J82" s="342"/>
      <c r="K82" s="99">
        <f>+'Ark1'!AD368</f>
        <v>0</v>
      </c>
      <c r="L82" s="230"/>
      <c r="M82" s="99">
        <f>+'Ark1'!AE368</f>
        <v>0</v>
      </c>
      <c r="N82" s="230"/>
      <c r="O82" s="48">
        <f>+'Ark1'!U368</f>
        <v>0</v>
      </c>
      <c r="P82" s="230"/>
      <c r="Q82" s="99">
        <f>+'Ark1'!W368</f>
        <v>0</v>
      </c>
      <c r="R82" s="230"/>
      <c r="S82" s="99">
        <f>+'Ark1'!AB368</f>
        <v>0</v>
      </c>
      <c r="T82" s="99"/>
      <c r="U82" s="231">
        <f>+'Ark1'!X368</f>
        <v>0</v>
      </c>
      <c r="V82" s="230"/>
      <c r="W82" s="231">
        <f>+'Ark1'!Y368</f>
        <v>0</v>
      </c>
      <c r="X82" s="110"/>
      <c r="Y82" s="231">
        <f>+'Ark1'!Z368</f>
        <v>0</v>
      </c>
      <c r="Z82" s="110"/>
      <c r="AA82" s="48">
        <f>+'Ark1'!AC368</f>
        <v>0</v>
      </c>
      <c r="AB82" s="65">
        <f>+'Ark1'!AD368</f>
        <v>0</v>
      </c>
      <c r="AC82" s="65"/>
      <c r="AD82" s="65" t="e">
        <f t="shared" si="12"/>
        <v>#DIV/0!</v>
      </c>
      <c r="AE82" s="48">
        <f>+'Ark1'!T368</f>
        <v>0</v>
      </c>
      <c r="AF82" s="99">
        <f>+'Ark1'!V368</f>
        <v>0</v>
      </c>
      <c r="AG82" s="323">
        <f>+'Ark1'!S368</f>
        <v>0</v>
      </c>
      <c r="AH82" s="39"/>
      <c r="AI82" s="52"/>
      <c r="AJ82" s="120"/>
      <c r="AK82" s="1"/>
      <c r="AL82" s="101"/>
      <c r="AM82" s="52"/>
      <c r="AN82" s="1"/>
      <c r="AO82" s="1"/>
      <c r="AP82" s="1"/>
      <c r="AR82" s="1"/>
      <c r="AS82" s="1"/>
      <c r="AT82" s="1"/>
      <c r="AU82" s="1"/>
      <c r="AV82" s="1"/>
      <c r="AW82" s="1"/>
      <c r="AX82" s="1"/>
      <c r="AY82" s="4"/>
      <c r="AZ82" s="12"/>
      <c r="BA82" s="12"/>
      <c r="BB82" s="12"/>
      <c r="BC82" s="5"/>
    </row>
    <row r="83" spans="1:57" ht="15.6">
      <c r="A83" s="39">
        <f t="shared" si="10"/>
        <v>19</v>
      </c>
      <c r="B83" s="46">
        <f>+'Ark1'!C369</f>
        <v>2020</v>
      </c>
      <c r="C83" s="46">
        <f>+'Ark1'!J369</f>
        <v>106</v>
      </c>
      <c r="D83" s="57" t="str">
        <f>VLOOKUP(C83,RNR!$A$1:$B$28,2)</f>
        <v>Furuseth</v>
      </c>
      <c r="E83" s="57">
        <f>+'Ark1'!H369</f>
        <v>2</v>
      </c>
      <c r="F83" s="92" t="s">
        <v>379</v>
      </c>
      <c r="G83" s="46">
        <f>+'Ark1'!Q369</f>
        <v>0</v>
      </c>
      <c r="H83" s="230"/>
      <c r="I83" s="323">
        <f>+'Ark1'!R369</f>
        <v>0</v>
      </c>
      <c r="J83" s="342"/>
      <c r="K83" s="99">
        <f>+'Ark1'!AD369</f>
        <v>0</v>
      </c>
      <c r="L83" s="230"/>
      <c r="M83" s="99">
        <f>+'Ark1'!AE369</f>
        <v>0</v>
      </c>
      <c r="N83" s="230"/>
      <c r="O83" s="48">
        <f>+'Ark1'!U369</f>
        <v>0</v>
      </c>
      <c r="P83" s="230"/>
      <c r="Q83" s="99">
        <f>+'Ark1'!W369</f>
        <v>0</v>
      </c>
      <c r="R83" s="230"/>
      <c r="S83" s="99">
        <f>+'Ark1'!AB369</f>
        <v>0</v>
      </c>
      <c r="T83" s="99"/>
      <c r="U83" s="231">
        <f>+'Ark1'!X369</f>
        <v>0</v>
      </c>
      <c r="V83" s="230"/>
      <c r="W83" s="231">
        <f>+'Ark1'!Y369</f>
        <v>0</v>
      </c>
      <c r="X83" s="110"/>
      <c r="Y83" s="231">
        <f>+'Ark1'!Z369</f>
        <v>0</v>
      </c>
      <c r="Z83" s="110"/>
      <c r="AA83" s="48">
        <f>+'Ark1'!AC369</f>
        <v>0</v>
      </c>
      <c r="AB83" s="65">
        <f>+'Ark1'!AD369</f>
        <v>0</v>
      </c>
      <c r="AC83" s="65"/>
      <c r="AD83" s="65" t="e">
        <f>+I83/G83</f>
        <v>#DIV/0!</v>
      </c>
      <c r="AE83" s="48">
        <f>+'Ark1'!T369</f>
        <v>0</v>
      </c>
      <c r="AF83" s="99">
        <f>+'Ark1'!V369</f>
        <v>0</v>
      </c>
      <c r="AG83" s="323">
        <f>+'Ark1'!S369</f>
        <v>0</v>
      </c>
      <c r="AH83" s="39"/>
      <c r="AI83" s="52"/>
      <c r="AL83" s="101"/>
      <c r="AM83" s="52"/>
      <c r="AN83" s="1"/>
      <c r="AO83" s="1"/>
      <c r="AP83" s="1"/>
      <c r="AR83" s="1"/>
      <c r="AS83" s="1"/>
      <c r="AT83" s="1"/>
      <c r="AU83" s="1"/>
      <c r="AV83" s="1"/>
      <c r="AW83" s="1"/>
      <c r="AX83" s="1"/>
      <c r="AY83" s="4"/>
      <c r="AZ83" s="12"/>
      <c r="BA83" s="12"/>
      <c r="BB83" s="5"/>
      <c r="BC83" s="5"/>
    </row>
    <row r="84" spans="1:57" ht="15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01"/>
      <c r="AH84" s="39"/>
      <c r="AI84" s="52"/>
      <c r="AL84" s="101"/>
      <c r="AM84" s="52"/>
      <c r="AN84" s="1"/>
      <c r="AO84" s="1"/>
      <c r="AP84" s="1"/>
      <c r="AR84" s="1"/>
      <c r="AS84" s="1"/>
      <c r="AT84" s="1"/>
      <c r="AU84" s="1"/>
      <c r="AV84" s="1"/>
      <c r="AW84" s="1"/>
      <c r="AX84" s="1"/>
      <c r="AY84" s="4"/>
      <c r="AZ84" s="12"/>
      <c r="BA84" s="12"/>
      <c r="BB84" s="5"/>
      <c r="BC84" s="5"/>
    </row>
    <row r="85" spans="1:57" ht="15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01"/>
      <c r="AH85" s="39"/>
      <c r="AI85" s="52"/>
      <c r="AJ85" s="120"/>
      <c r="AK85" s="1"/>
      <c r="AL85" s="101"/>
      <c r="AM85" s="52"/>
      <c r="AN85" s="1"/>
      <c r="AO85" s="1"/>
      <c r="AP85" s="1"/>
      <c r="AR85" s="1"/>
      <c r="AS85" s="1"/>
      <c r="AT85" s="1"/>
      <c r="AU85" s="1"/>
      <c r="AV85" s="1"/>
      <c r="AW85" s="1"/>
      <c r="AX85" s="1"/>
      <c r="AY85" s="4"/>
      <c r="AZ85" s="12"/>
      <c r="BA85" s="12"/>
      <c r="BB85" s="5"/>
      <c r="BC85" s="5"/>
    </row>
    <row r="86" spans="1:57" ht="15.6">
      <c r="AJ86" s="120"/>
      <c r="AK86" s="1"/>
      <c r="AW86" s="1"/>
      <c r="AX86" s="1"/>
      <c r="AY86" s="1"/>
      <c r="BA86" s="4"/>
      <c r="BB86" s="12"/>
      <c r="BC86" s="12"/>
      <c r="BD86" s="5"/>
      <c r="BE86" s="5"/>
    </row>
    <row r="87" spans="1:57" ht="15.6">
      <c r="AJ87" s="120"/>
      <c r="AK87" s="1"/>
      <c r="AY87" s="1"/>
      <c r="BA87" s="4"/>
      <c r="BB87" s="12"/>
      <c r="BC87" s="12"/>
      <c r="BD87" s="5"/>
      <c r="BE87" s="5"/>
    </row>
    <row r="88" spans="1:57" ht="15.6">
      <c r="S88" s="3"/>
      <c r="T88" s="3"/>
      <c r="AA88" s="3"/>
      <c r="AB88" s="51"/>
      <c r="AC88" s="51"/>
      <c r="AE88" s="1"/>
      <c r="AF88" s="51"/>
      <c r="AI88" s="52"/>
      <c r="AJ88" s="120"/>
      <c r="AK88" s="1"/>
      <c r="AL88" s="101"/>
      <c r="AM88" s="52"/>
      <c r="AN88" s="1"/>
      <c r="AO88" s="1"/>
      <c r="AP88" s="1"/>
      <c r="AR88" s="1"/>
      <c r="AS88" s="1"/>
      <c r="AT88" s="1"/>
      <c r="AU88" s="1"/>
      <c r="AV88" s="1"/>
      <c r="AY88" s="1"/>
      <c r="BA88" s="4"/>
      <c r="BB88" s="12"/>
      <c r="BC88" s="12"/>
      <c r="BD88" s="5"/>
      <c r="BE88" s="5"/>
    </row>
    <row r="89" spans="1:57" ht="15.6">
      <c r="S89" s="3"/>
      <c r="T89" s="3"/>
      <c r="AA89" s="3"/>
      <c r="AB89" s="51"/>
      <c r="AC89" s="51"/>
      <c r="AE89" s="1"/>
      <c r="AF89" s="51"/>
      <c r="AI89" s="52"/>
      <c r="AJ89" s="120"/>
      <c r="AK89" s="1"/>
      <c r="AL89" s="101"/>
      <c r="AM89" s="52"/>
      <c r="AN89" s="1"/>
      <c r="AO89" s="1"/>
      <c r="AP89" s="1"/>
      <c r="AR89" s="1"/>
      <c r="AS89" s="1"/>
      <c r="AT89" s="1"/>
      <c r="AU89" s="1"/>
      <c r="AV89" s="1"/>
      <c r="AW89" s="1"/>
      <c r="AX89" s="1"/>
      <c r="AY89" s="1"/>
      <c r="BA89" s="4"/>
      <c r="BB89" s="12"/>
      <c r="BC89" s="12"/>
      <c r="BD89" s="5"/>
      <c r="BE89" s="5"/>
    </row>
    <row r="90" spans="1:57" ht="15.6">
      <c r="S90" s="3"/>
      <c r="T90" s="3"/>
      <c r="AA90" s="3"/>
      <c r="AB90" s="51"/>
      <c r="AC90" s="51"/>
      <c r="AE90" s="1"/>
      <c r="AF90" s="51"/>
      <c r="AI90" s="52"/>
      <c r="AJ90" s="120"/>
      <c r="AK90" s="1"/>
      <c r="AL90" s="101"/>
      <c r="AM90" s="52"/>
      <c r="AN90" s="1"/>
      <c r="AO90" s="1"/>
      <c r="AP90" s="1"/>
      <c r="AR90" s="1"/>
      <c r="AS90" s="1"/>
      <c r="AT90" s="1"/>
      <c r="AU90" s="1"/>
      <c r="AV90" s="1"/>
      <c r="AW90" s="1"/>
      <c r="AX90" s="1"/>
      <c r="AY90" s="1"/>
      <c r="BA90" s="4"/>
      <c r="BB90" s="12"/>
      <c r="BC90" s="12"/>
      <c r="BD90" s="5"/>
      <c r="BE90" s="5"/>
    </row>
    <row r="91" spans="1:57" ht="15.6">
      <c r="S91" s="3"/>
      <c r="T91" s="3"/>
      <c r="AA91" s="3"/>
      <c r="AB91" s="51"/>
      <c r="AC91" s="51"/>
      <c r="AE91" s="1"/>
      <c r="AF91" s="51"/>
      <c r="AI91" s="52"/>
      <c r="AJ91" s="120"/>
      <c r="AK91" s="1"/>
      <c r="AL91" s="101"/>
      <c r="AM91" s="52"/>
      <c r="AN91" s="1"/>
      <c r="AO91" s="1"/>
      <c r="AP91" s="1"/>
      <c r="AR91" s="1"/>
      <c r="AS91" s="1"/>
      <c r="AT91" s="1"/>
      <c r="AU91" s="1"/>
      <c r="AV91" s="1"/>
      <c r="AW91" s="1"/>
      <c r="AX91" s="1"/>
      <c r="AY91" s="1"/>
      <c r="BA91" s="4"/>
      <c r="BB91" s="5"/>
      <c r="BC91" s="5"/>
      <c r="BD91" s="5"/>
      <c r="BE91" s="5"/>
    </row>
    <row r="92" spans="1:57">
      <c r="S92" s="3"/>
      <c r="T92" s="3"/>
      <c r="AA92" s="3"/>
      <c r="AB92" s="51"/>
      <c r="AC92" s="51"/>
      <c r="AE92" s="1"/>
      <c r="AF92" s="51"/>
      <c r="AI92" s="52"/>
      <c r="AJ92" s="120"/>
      <c r="AK92" s="1"/>
      <c r="AL92" s="101"/>
      <c r="AM92" s="52"/>
      <c r="AN92" s="1"/>
      <c r="AO92" s="1"/>
      <c r="AP92" s="1"/>
      <c r="AR92" s="1"/>
      <c r="AS92" s="1"/>
      <c r="AT92" s="1"/>
      <c r="AU92" s="1"/>
      <c r="AV92" s="1"/>
      <c r="AW92" s="1"/>
      <c r="AX92" s="1"/>
      <c r="AY92" s="1"/>
      <c r="BA92" s="12"/>
      <c r="BB92" s="12"/>
    </row>
    <row r="93" spans="1:57" ht="15.6">
      <c r="S93" s="3"/>
      <c r="T93" s="3"/>
      <c r="AA93" s="3"/>
      <c r="AB93" s="51"/>
      <c r="AC93" s="51"/>
      <c r="AE93" s="1"/>
      <c r="AF93" s="51"/>
      <c r="AI93" s="52"/>
      <c r="AJ93" s="120"/>
      <c r="AK93" s="1"/>
      <c r="AL93" s="101"/>
      <c r="AM93" s="52"/>
      <c r="AN93" s="1"/>
      <c r="AO93" s="1"/>
      <c r="AP93" s="1"/>
      <c r="AR93" s="1"/>
      <c r="AS93" s="1"/>
      <c r="AT93" s="1"/>
      <c r="AU93" s="1"/>
      <c r="AV93" s="1"/>
      <c r="AW93" s="1"/>
      <c r="AX93" s="1"/>
      <c r="AY93" s="1"/>
      <c r="BA93" s="5"/>
      <c r="BB93" s="5"/>
      <c r="BC93" s="5"/>
      <c r="BE93" s="5"/>
    </row>
    <row r="94" spans="1:57">
      <c r="S94" s="3"/>
      <c r="T94" s="3"/>
      <c r="AA94" s="3"/>
      <c r="AB94" s="51"/>
      <c r="AC94" s="51"/>
      <c r="AE94" s="1"/>
      <c r="AF94" s="51"/>
      <c r="AI94" s="52"/>
      <c r="AJ94" s="120"/>
      <c r="AK94" s="1"/>
      <c r="AL94" s="101"/>
      <c r="AM94" s="52"/>
      <c r="AN94" s="1"/>
      <c r="AO94" s="1"/>
      <c r="AP94" s="1"/>
      <c r="AR94" s="1"/>
      <c r="AS94" s="1"/>
      <c r="AT94" s="1"/>
      <c r="AU94" s="1"/>
      <c r="AV94" s="1"/>
      <c r="AW94" s="1"/>
      <c r="AX94" s="1"/>
      <c r="AY94" s="1"/>
      <c r="BA94" s="12"/>
      <c r="BB94" s="12"/>
    </row>
    <row r="95" spans="1:57">
      <c r="S95" s="3"/>
      <c r="T95" s="3"/>
      <c r="AA95" s="3"/>
      <c r="AB95" s="51"/>
      <c r="AC95" s="51"/>
      <c r="AE95" s="1"/>
      <c r="AF95" s="51"/>
      <c r="AI95" s="52"/>
      <c r="AJ95" s="120"/>
      <c r="AK95" s="1"/>
      <c r="AL95" s="101"/>
      <c r="AM95" s="52"/>
      <c r="AN95" s="1"/>
      <c r="AO95" s="1"/>
      <c r="AP95" s="1"/>
      <c r="AR95" s="1"/>
      <c r="AS95" s="1"/>
      <c r="AT95" s="1"/>
      <c r="AU95" s="1"/>
      <c r="AV95" s="1"/>
      <c r="AW95" s="1"/>
      <c r="AX95" s="1"/>
      <c r="AY95" s="1"/>
      <c r="BA95" s="12"/>
      <c r="BB95" s="12"/>
    </row>
    <row r="96" spans="1:57" ht="15.6">
      <c r="S96" s="3"/>
      <c r="T96" s="3"/>
      <c r="AA96" s="3"/>
      <c r="AB96" s="51"/>
      <c r="AC96" s="51"/>
      <c r="AE96" s="1"/>
      <c r="AF96" s="51"/>
      <c r="AI96" s="52"/>
      <c r="AJ96" s="120"/>
      <c r="AK96" s="1"/>
      <c r="AL96" s="101"/>
      <c r="AM96" s="52"/>
      <c r="AN96" s="1"/>
      <c r="AO96" s="1"/>
      <c r="AP96" s="1"/>
      <c r="AR96" s="1"/>
      <c r="AS96" s="1"/>
      <c r="AT96" s="1"/>
      <c r="AU96" s="1"/>
      <c r="AV96" s="1"/>
      <c r="AW96" s="1"/>
      <c r="AX96" s="1"/>
      <c r="AY96" s="1"/>
      <c r="BA96" s="2"/>
      <c r="BB96" s="5"/>
      <c r="BC96" s="5"/>
      <c r="BE96" s="2"/>
    </row>
    <row r="97" spans="19:57">
      <c r="S97" s="3"/>
      <c r="T97" s="3"/>
      <c r="AA97" s="3"/>
      <c r="AB97" s="51"/>
      <c r="AC97" s="51"/>
      <c r="AE97" s="1"/>
      <c r="AF97" s="51"/>
      <c r="AI97" s="52"/>
      <c r="AJ97" s="120"/>
      <c r="AK97" s="1"/>
      <c r="AL97" s="101"/>
      <c r="AM97" s="52"/>
      <c r="AN97" s="1"/>
      <c r="AO97" s="1"/>
      <c r="AP97" s="1"/>
      <c r="AR97" s="1"/>
      <c r="AS97" s="1"/>
      <c r="AT97" s="1"/>
      <c r="AU97" s="1"/>
      <c r="AV97" s="1"/>
      <c r="AW97" s="1"/>
      <c r="AX97" s="1"/>
      <c r="AY97" s="1"/>
      <c r="BA97" s="4"/>
      <c r="BB97" s="4"/>
      <c r="BC97" s="4"/>
      <c r="BD97" s="4"/>
      <c r="BE97" s="4"/>
    </row>
    <row r="98" spans="19:57" ht="15.6">
      <c r="S98" s="3"/>
      <c r="T98" s="3"/>
      <c r="AA98" s="3"/>
      <c r="AB98" s="51"/>
      <c r="AC98" s="51"/>
      <c r="AE98" s="1"/>
      <c r="AF98" s="51"/>
      <c r="AI98" s="52"/>
      <c r="AJ98" s="120"/>
      <c r="AK98" s="1"/>
      <c r="AL98" s="101"/>
      <c r="AM98" s="52"/>
      <c r="AN98" s="1"/>
      <c r="AO98" s="1"/>
      <c r="AP98" s="1"/>
      <c r="AR98" s="1"/>
      <c r="AS98" s="1"/>
      <c r="AT98" s="1"/>
      <c r="AU98" s="1"/>
      <c r="AV98" s="1"/>
      <c r="AW98" s="1"/>
      <c r="AX98" s="1"/>
      <c r="AY98" s="1"/>
      <c r="BA98" s="4"/>
      <c r="BB98" s="12"/>
      <c r="BC98" s="12"/>
      <c r="BD98" s="1"/>
      <c r="BE98" s="5"/>
    </row>
    <row r="99" spans="19:57" ht="15.6">
      <c r="S99" s="3"/>
      <c r="T99" s="3"/>
      <c r="AA99" s="3"/>
      <c r="AB99" s="51"/>
      <c r="AC99" s="51"/>
      <c r="AE99" s="1"/>
      <c r="AF99" s="51"/>
      <c r="AI99" s="52"/>
      <c r="AJ99" s="120"/>
      <c r="AK99" s="1"/>
      <c r="AL99" s="101"/>
      <c r="AM99" s="52"/>
      <c r="AN99" s="1"/>
      <c r="AO99" s="1"/>
      <c r="AP99" s="1"/>
      <c r="AR99" s="1"/>
      <c r="AS99" s="1"/>
      <c r="AT99" s="1"/>
      <c r="AU99" s="1"/>
      <c r="AV99" s="1"/>
      <c r="AW99" s="1"/>
      <c r="AX99" s="1"/>
      <c r="AY99" s="1"/>
      <c r="BA99" s="4"/>
      <c r="BB99" s="12"/>
      <c r="BC99" s="12"/>
      <c r="BD99" s="1"/>
      <c r="BE99" s="5"/>
    </row>
    <row r="100" spans="19:57" ht="15.6">
      <c r="S100" s="3"/>
      <c r="T100" s="3"/>
      <c r="AA100" s="3"/>
      <c r="AB100" s="51"/>
      <c r="AC100" s="51"/>
      <c r="AE100" s="1"/>
      <c r="AF100" s="51"/>
      <c r="AI100" s="52"/>
      <c r="AJ100" s="120"/>
      <c r="AK100" s="1"/>
      <c r="AL100" s="101"/>
      <c r="AM100" s="52"/>
      <c r="AN100" s="1"/>
      <c r="AO100" s="1"/>
      <c r="AP100" s="1"/>
      <c r="AR100" s="1"/>
      <c r="AS100" s="1"/>
      <c r="AT100" s="1"/>
      <c r="AU100" s="1"/>
      <c r="AV100" s="1"/>
      <c r="AW100" s="1"/>
      <c r="AX100" s="1"/>
      <c r="AY100" s="1"/>
      <c r="BA100" s="4"/>
      <c r="BB100" s="12"/>
      <c r="BC100" s="12"/>
      <c r="BD100" s="1"/>
      <c r="BE100" s="5"/>
    </row>
    <row r="101" spans="19:57" ht="15.6">
      <c r="S101" s="3"/>
      <c r="T101" s="3"/>
      <c r="AA101" s="3"/>
      <c r="AB101" s="51"/>
      <c r="AC101" s="51"/>
      <c r="AE101" s="1"/>
      <c r="AF101" s="51"/>
      <c r="AI101" s="52"/>
      <c r="AJ101" s="120"/>
      <c r="AK101" s="1"/>
      <c r="AL101" s="101"/>
      <c r="AM101" s="52"/>
      <c r="AN101" s="1"/>
      <c r="AO101" s="1"/>
      <c r="AP101" s="1"/>
      <c r="AR101" s="1"/>
      <c r="AS101" s="1"/>
      <c r="AT101" s="1"/>
      <c r="AU101" s="1"/>
      <c r="AV101" s="1"/>
      <c r="AW101" s="1"/>
      <c r="AX101" s="1"/>
      <c r="AY101" s="1"/>
      <c r="BA101" s="4"/>
      <c r="BB101" s="12"/>
      <c r="BC101" s="12"/>
      <c r="BD101" s="1"/>
      <c r="BE101" s="5"/>
    </row>
    <row r="102" spans="19:57" ht="15.6">
      <c r="S102" s="3"/>
      <c r="T102" s="3"/>
      <c r="AA102" s="3"/>
      <c r="AB102" s="51"/>
      <c r="AC102" s="51"/>
      <c r="AE102" s="1"/>
      <c r="AF102" s="51"/>
      <c r="AI102" s="52"/>
      <c r="AJ102" s="120"/>
      <c r="AK102" s="1"/>
      <c r="AL102" s="101"/>
      <c r="AM102" s="52"/>
      <c r="AN102" s="1"/>
      <c r="AO102" s="1"/>
      <c r="AP102" s="1"/>
      <c r="AR102" s="1"/>
      <c r="AS102" s="1"/>
      <c r="AT102" s="1"/>
      <c r="AU102" s="1"/>
      <c r="AV102" s="1"/>
      <c r="AW102" s="1"/>
      <c r="AX102" s="1"/>
      <c r="AY102" s="1"/>
      <c r="BA102" s="4"/>
      <c r="BB102" s="12"/>
      <c r="BC102" s="12"/>
      <c r="BD102" s="12"/>
      <c r="BE102" s="5"/>
    </row>
    <row r="103" spans="19:57" ht="15.6">
      <c r="S103" s="3"/>
      <c r="T103" s="3"/>
      <c r="AA103" s="3"/>
      <c r="AB103" s="51"/>
      <c r="AC103" s="51"/>
      <c r="AE103" s="1"/>
      <c r="AF103" s="51"/>
      <c r="AI103" s="52"/>
      <c r="AJ103" s="120"/>
      <c r="AK103" s="1"/>
      <c r="AL103" s="101"/>
      <c r="AM103" s="52"/>
      <c r="AN103" s="1"/>
      <c r="AO103" s="1"/>
      <c r="AP103" s="1"/>
      <c r="AR103" s="1"/>
      <c r="AS103" s="1"/>
      <c r="AT103" s="1"/>
      <c r="AU103" s="1"/>
      <c r="AV103" s="1"/>
      <c r="AW103" s="1"/>
      <c r="AX103" s="1"/>
      <c r="AY103" s="1"/>
      <c r="BA103" s="4"/>
      <c r="BB103" s="12"/>
      <c r="BC103" s="12"/>
      <c r="BD103" s="12"/>
      <c r="BE103" s="5"/>
    </row>
    <row r="104" spans="19:57" ht="15.6">
      <c r="S104" s="3"/>
      <c r="T104" s="3"/>
      <c r="AA104" s="3"/>
      <c r="AB104" s="51"/>
      <c r="AC104" s="51"/>
      <c r="AE104" s="1"/>
      <c r="AF104" s="51"/>
      <c r="AI104" s="52"/>
      <c r="AJ104" s="120"/>
      <c r="AK104" s="1"/>
      <c r="AL104" s="101"/>
      <c r="AM104" s="52"/>
      <c r="AN104" s="1"/>
      <c r="AO104" s="1"/>
      <c r="AP104" s="1"/>
      <c r="AR104" s="1"/>
      <c r="AS104" s="1"/>
      <c r="AT104" s="1"/>
      <c r="AU104" s="1"/>
      <c r="AV104" s="1"/>
      <c r="AW104" s="1"/>
      <c r="AX104" s="1"/>
      <c r="AY104" s="1"/>
      <c r="BA104" s="4"/>
      <c r="BB104" s="12"/>
      <c r="BC104" s="12"/>
      <c r="BD104" s="12"/>
      <c r="BE104" s="5"/>
    </row>
    <row r="105" spans="19:57" ht="15.6">
      <c r="S105" s="3"/>
      <c r="T105" s="3"/>
      <c r="AA105" s="3"/>
      <c r="AB105" s="51"/>
      <c r="AC105" s="51"/>
      <c r="AE105" s="1"/>
      <c r="AF105" s="51"/>
      <c r="AI105" s="52"/>
      <c r="AJ105" s="120"/>
      <c r="AK105" s="1"/>
      <c r="AL105" s="101"/>
      <c r="AM105" s="52"/>
      <c r="AN105" s="1"/>
      <c r="AO105" s="1"/>
      <c r="AP105" s="1"/>
      <c r="AR105" s="1"/>
      <c r="AS105" s="1"/>
      <c r="AT105" s="1"/>
      <c r="AU105" s="1"/>
      <c r="AV105" s="1"/>
      <c r="AW105" s="1"/>
      <c r="AX105" s="1"/>
      <c r="AY105" s="1"/>
      <c r="BA105" s="4"/>
      <c r="BB105" s="12"/>
      <c r="BC105" s="12"/>
      <c r="BD105" s="12"/>
      <c r="BE105" s="5"/>
    </row>
    <row r="106" spans="19:57" ht="15.6">
      <c r="S106" s="3"/>
      <c r="T106" s="3"/>
      <c r="AA106" s="3"/>
      <c r="AB106" s="51"/>
      <c r="AC106" s="51"/>
      <c r="AE106" s="1"/>
      <c r="AF106" s="51"/>
      <c r="AI106" s="52"/>
      <c r="AJ106" s="120"/>
      <c r="AK106" s="1"/>
      <c r="AL106" s="101"/>
      <c r="AM106" s="52"/>
      <c r="AN106" s="1"/>
      <c r="AO106" s="1"/>
      <c r="AP106" s="1"/>
      <c r="AR106" s="1"/>
      <c r="AS106" s="1"/>
      <c r="AT106" s="1"/>
      <c r="AU106" s="1"/>
      <c r="AV106" s="1"/>
      <c r="AW106" s="1"/>
      <c r="AX106" s="1"/>
      <c r="AY106" s="1"/>
      <c r="BA106" s="4"/>
      <c r="BB106" s="12"/>
      <c r="BC106" s="12"/>
      <c r="BD106" s="5"/>
      <c r="BE106" s="5"/>
    </row>
    <row r="107" spans="19:57" ht="15.6">
      <c r="S107" s="3"/>
      <c r="T107" s="3"/>
      <c r="AA107" s="3"/>
      <c r="AB107" s="51"/>
      <c r="AC107" s="51"/>
      <c r="AE107" s="1"/>
      <c r="AF107" s="51"/>
      <c r="AI107" s="52"/>
      <c r="AJ107" s="120"/>
      <c r="AK107" s="1"/>
      <c r="AL107" s="101"/>
      <c r="AM107" s="52"/>
      <c r="AN107" s="1"/>
      <c r="AO107" s="1"/>
      <c r="AP107" s="1"/>
      <c r="AR107" s="1"/>
      <c r="AS107" s="1"/>
      <c r="AT107" s="1"/>
      <c r="AU107" s="1"/>
      <c r="AV107" s="1"/>
      <c r="AW107" s="1"/>
      <c r="AX107" s="1"/>
      <c r="AY107" s="1"/>
      <c r="BA107" s="4"/>
      <c r="BB107" s="12"/>
      <c r="BC107" s="12"/>
      <c r="BD107" s="5"/>
      <c r="BE107" s="5"/>
    </row>
    <row r="108" spans="19:57" ht="15.6">
      <c r="S108" s="3"/>
      <c r="T108" s="3"/>
      <c r="AA108" s="3"/>
      <c r="AB108" s="51"/>
      <c r="AC108" s="51"/>
      <c r="AE108" s="1"/>
      <c r="AF108" s="51"/>
      <c r="AI108" s="52"/>
      <c r="AJ108" s="120"/>
      <c r="AK108" s="1"/>
      <c r="AL108" s="101"/>
      <c r="AM108" s="52"/>
      <c r="AN108" s="1"/>
      <c r="AO108" s="1"/>
      <c r="AP108" s="1"/>
      <c r="AR108" s="1"/>
      <c r="AS108" s="1"/>
      <c r="AT108" s="1"/>
      <c r="AU108" s="1"/>
      <c r="AV108" s="1"/>
      <c r="AW108" s="1"/>
      <c r="AX108" s="1"/>
      <c r="AY108" s="1"/>
      <c r="BA108" s="4"/>
      <c r="BB108" s="12"/>
      <c r="BC108" s="12"/>
      <c r="BD108" s="5"/>
      <c r="BE108" s="5"/>
    </row>
    <row r="109" spans="19:57" ht="15.6">
      <c r="S109" s="3"/>
      <c r="T109" s="3"/>
      <c r="AA109" s="3"/>
      <c r="AB109" s="51"/>
      <c r="AC109" s="51"/>
      <c r="AE109" s="1"/>
      <c r="AF109" s="51"/>
      <c r="AI109" s="52"/>
      <c r="AJ109" s="120"/>
      <c r="AK109" s="1"/>
      <c r="AL109" s="101"/>
      <c r="AM109" s="52"/>
      <c r="AN109" s="1"/>
      <c r="AO109" s="1"/>
      <c r="AP109" s="1"/>
      <c r="AR109" s="1"/>
      <c r="AS109" s="1"/>
      <c r="AT109" s="1"/>
      <c r="AU109" s="1"/>
      <c r="AV109" s="1"/>
      <c r="AW109" s="1"/>
      <c r="AX109" s="1"/>
      <c r="AY109" s="1"/>
      <c r="BA109" s="4"/>
      <c r="BB109" s="12"/>
      <c r="BC109" s="12"/>
      <c r="BD109" s="5"/>
      <c r="BE109" s="5"/>
    </row>
    <row r="110" spans="19:57" ht="15.6">
      <c r="S110" s="3"/>
      <c r="T110" s="3"/>
      <c r="AA110" s="3"/>
      <c r="AB110" s="51"/>
      <c r="AC110" s="51"/>
      <c r="AE110" s="1"/>
      <c r="AF110" s="51"/>
      <c r="AI110" s="52"/>
      <c r="AJ110" s="120"/>
      <c r="AK110" s="1"/>
      <c r="AL110" s="101"/>
      <c r="AM110" s="52"/>
      <c r="AN110" s="1"/>
      <c r="AO110" s="1"/>
      <c r="AP110" s="1"/>
      <c r="AR110" s="1"/>
      <c r="AS110" s="1"/>
      <c r="AT110" s="1"/>
      <c r="AU110" s="1"/>
      <c r="AV110" s="1"/>
      <c r="AW110" s="1"/>
      <c r="AX110" s="1"/>
      <c r="AY110" s="1"/>
      <c r="BA110" s="4"/>
      <c r="BB110" s="12"/>
      <c r="BC110" s="12"/>
      <c r="BD110" s="5"/>
      <c r="BE110" s="5"/>
    </row>
    <row r="111" spans="19:57" ht="15.6">
      <c r="S111" s="3"/>
      <c r="T111" s="3"/>
      <c r="AA111" s="3"/>
      <c r="AB111" s="51"/>
      <c r="AC111" s="51"/>
      <c r="AE111" s="1"/>
      <c r="AF111" s="51"/>
      <c r="AI111" s="52"/>
      <c r="AJ111" s="120"/>
      <c r="AK111" s="1"/>
      <c r="AL111" s="101"/>
      <c r="AM111" s="52"/>
      <c r="AN111" s="1"/>
      <c r="AO111" s="1"/>
      <c r="AP111" s="1"/>
      <c r="AR111" s="1"/>
      <c r="AS111" s="1"/>
      <c r="AT111" s="1"/>
      <c r="AU111" s="1"/>
      <c r="AV111" s="1"/>
      <c r="AW111" s="1"/>
      <c r="AX111" s="1"/>
      <c r="AY111" s="1"/>
      <c r="BA111" s="4"/>
      <c r="BB111" s="12"/>
      <c r="BC111" s="12"/>
      <c r="BD111" s="5"/>
      <c r="BE111" s="5"/>
    </row>
    <row r="112" spans="19:57" ht="15.6">
      <c r="S112" s="3"/>
      <c r="T112" s="3"/>
      <c r="AA112" s="3"/>
      <c r="AB112" s="51"/>
      <c r="AC112" s="51"/>
      <c r="AE112" s="1"/>
      <c r="AF112" s="51"/>
      <c r="AI112" s="52"/>
      <c r="AJ112" s="120"/>
      <c r="AK112" s="1"/>
      <c r="AL112" s="101"/>
      <c r="AM112" s="52"/>
      <c r="AN112" s="1"/>
      <c r="AO112" s="1"/>
      <c r="AP112" s="1"/>
      <c r="AR112" s="1"/>
      <c r="AS112" s="1"/>
      <c r="AT112" s="1"/>
      <c r="AU112" s="1"/>
      <c r="AV112" s="1"/>
      <c r="AW112" s="1"/>
      <c r="AX112" s="1"/>
      <c r="AY112" s="1"/>
      <c r="BA112" s="4"/>
      <c r="BB112" s="12"/>
      <c r="BC112" s="12"/>
      <c r="BD112" s="5"/>
      <c r="BE112" s="5"/>
    </row>
    <row r="113" spans="19:57" ht="15.6">
      <c r="S113" s="3"/>
      <c r="T113" s="3"/>
      <c r="AA113" s="3"/>
      <c r="AB113" s="51"/>
      <c r="AC113" s="51"/>
      <c r="AE113" s="1"/>
      <c r="AF113" s="51"/>
      <c r="AI113" s="52"/>
      <c r="AJ113" s="120"/>
      <c r="AK113" s="1"/>
      <c r="AL113" s="101"/>
      <c r="AM113" s="52"/>
      <c r="AN113" s="1"/>
      <c r="AO113" s="1"/>
      <c r="AP113" s="1"/>
      <c r="AR113" s="1"/>
      <c r="AS113" s="1"/>
      <c r="AT113" s="1"/>
      <c r="AU113" s="1"/>
      <c r="AV113" s="1"/>
      <c r="AW113" s="1"/>
      <c r="AX113" s="1"/>
      <c r="AY113" s="1"/>
      <c r="BA113" s="4"/>
      <c r="BB113" s="12"/>
      <c r="BC113" s="12"/>
      <c r="BD113" s="5"/>
      <c r="BE113" s="5"/>
    </row>
    <row r="114" spans="19:57" ht="15.6">
      <c r="S114" s="3"/>
      <c r="T114" s="3"/>
      <c r="AA114" s="3"/>
      <c r="AB114" s="51"/>
      <c r="AC114" s="51"/>
      <c r="AE114" s="1"/>
      <c r="AF114" s="51"/>
      <c r="AI114" s="52"/>
      <c r="AJ114" s="120"/>
      <c r="AK114" s="1"/>
      <c r="AL114" s="101"/>
      <c r="AM114" s="52"/>
      <c r="AN114" s="1"/>
      <c r="AO114" s="1"/>
      <c r="AP114" s="1"/>
      <c r="AR114" s="1"/>
      <c r="AS114" s="1"/>
      <c r="AT114" s="1"/>
      <c r="AU114" s="1"/>
      <c r="AV114" s="1"/>
      <c r="AW114" s="1"/>
      <c r="AX114" s="1"/>
      <c r="AY114" s="1"/>
      <c r="BA114" s="4"/>
      <c r="BB114" s="5"/>
      <c r="BC114" s="5"/>
      <c r="BD114" s="5"/>
      <c r="BE114" s="5"/>
    </row>
    <row r="115" spans="19:57">
      <c r="S115" s="3"/>
      <c r="T115" s="3"/>
      <c r="AA115" s="3"/>
      <c r="AB115" s="51"/>
      <c r="AC115" s="51"/>
      <c r="AE115" s="1"/>
      <c r="AF115" s="51"/>
      <c r="AI115" s="52"/>
      <c r="AJ115" s="120"/>
      <c r="AK115" s="1"/>
      <c r="AL115" s="101"/>
      <c r="AM115" s="52"/>
      <c r="AN115" s="1"/>
      <c r="AO115" s="1"/>
      <c r="AP115" s="1"/>
      <c r="AR115" s="1"/>
      <c r="AS115" s="1"/>
      <c r="AT115" s="1"/>
      <c r="AU115" s="1"/>
      <c r="AV115" s="1"/>
      <c r="AW115" s="1"/>
      <c r="AX115" s="1"/>
      <c r="AY115" s="1"/>
      <c r="BA115" s="12"/>
      <c r="BB115" s="12"/>
    </row>
    <row r="116" spans="19:57" ht="15.6">
      <c r="S116" s="3"/>
      <c r="T116" s="3"/>
      <c r="AA116" s="3"/>
      <c r="AB116" s="51"/>
      <c r="AC116" s="51"/>
      <c r="AE116" s="1"/>
      <c r="AF116" s="51"/>
      <c r="AI116" s="52"/>
      <c r="AJ116" s="120"/>
      <c r="AK116" s="1"/>
      <c r="AL116" s="101"/>
      <c r="AM116" s="52"/>
      <c r="AN116" s="1"/>
      <c r="AO116" s="1"/>
      <c r="AP116" s="1"/>
      <c r="AR116" s="1"/>
      <c r="AS116" s="1"/>
      <c r="AT116" s="1"/>
      <c r="AU116" s="1"/>
      <c r="AV116" s="1"/>
      <c r="AW116" s="1"/>
      <c r="AX116" s="1"/>
      <c r="AY116" s="1"/>
      <c r="BA116" s="5"/>
      <c r="BB116" s="5"/>
      <c r="BC116" s="5"/>
      <c r="BE116" s="5"/>
    </row>
    <row r="117" spans="19:57">
      <c r="S117" s="3"/>
      <c r="T117" s="3"/>
      <c r="AA117" s="3"/>
      <c r="AB117" s="51"/>
      <c r="AC117" s="51"/>
      <c r="AE117" s="1"/>
      <c r="AF117" s="51"/>
      <c r="AI117" s="52"/>
      <c r="AL117" s="101"/>
      <c r="AM117" s="52"/>
      <c r="AN117" s="1"/>
      <c r="AO117" s="1"/>
      <c r="AP117" s="1"/>
      <c r="AR117" s="1"/>
      <c r="AS117" s="1"/>
      <c r="AT117" s="1"/>
      <c r="AU117" s="1"/>
      <c r="AV117" s="1"/>
      <c r="AW117" s="1"/>
      <c r="AX117" s="1"/>
      <c r="AY117" s="1"/>
      <c r="BA117" s="12"/>
      <c r="BB117" s="12"/>
    </row>
    <row r="118" spans="19:57">
      <c r="S118" s="3"/>
      <c r="T118" s="3"/>
      <c r="AA118" s="3"/>
      <c r="AB118" s="51"/>
      <c r="AC118" s="51"/>
      <c r="AE118" s="1"/>
      <c r="AF118" s="51"/>
      <c r="AI118" s="52"/>
      <c r="AL118" s="101"/>
      <c r="AM118" s="52"/>
      <c r="AN118" s="1"/>
      <c r="AO118" s="1"/>
      <c r="AP118" s="1"/>
      <c r="AR118" s="1"/>
      <c r="AS118" s="1"/>
      <c r="AT118" s="1"/>
      <c r="AU118" s="1"/>
      <c r="AV118" s="1"/>
      <c r="AW118" s="1"/>
      <c r="AX118" s="1"/>
      <c r="AY118" s="1"/>
      <c r="BA118" s="12"/>
      <c r="BB118" s="12"/>
    </row>
    <row r="119" spans="19:57">
      <c r="S119" s="3"/>
      <c r="T119" s="3"/>
      <c r="AA119" s="3"/>
      <c r="AB119" s="51"/>
      <c r="AC119" s="51"/>
      <c r="AE119" s="1"/>
      <c r="AF119" s="51"/>
      <c r="AI119" s="52"/>
      <c r="AJ119" s="120"/>
      <c r="AK119" s="1"/>
      <c r="AL119" s="101"/>
      <c r="AM119" s="52"/>
      <c r="AN119" s="1"/>
      <c r="AO119" s="1"/>
      <c r="AP119" s="1"/>
      <c r="AR119" s="1"/>
      <c r="AS119" s="1"/>
      <c r="AT119" s="1"/>
      <c r="AU119" s="1"/>
      <c r="AV119" s="1"/>
      <c r="AW119" s="1"/>
      <c r="AX119" s="1"/>
      <c r="AY119" s="1"/>
      <c r="BA119" s="12"/>
      <c r="BB119" s="12"/>
    </row>
    <row r="120" spans="19:57">
      <c r="AJ120" s="120"/>
      <c r="AK120" s="1"/>
      <c r="AW120" s="1"/>
      <c r="AX120" s="1"/>
      <c r="AY120" s="1"/>
      <c r="BA120" s="12"/>
      <c r="BB120" s="12"/>
    </row>
    <row r="121" spans="19:57">
      <c r="AJ121" s="120"/>
      <c r="AK121" s="1"/>
      <c r="AY121" s="1"/>
      <c r="BA121" s="12"/>
      <c r="BB121" s="12"/>
    </row>
    <row r="122" spans="19:57">
      <c r="S122" s="3"/>
      <c r="T122" s="3"/>
      <c r="AA122" s="3"/>
      <c r="AB122" s="51"/>
      <c r="AC122" s="51"/>
      <c r="AE122" s="1"/>
      <c r="AF122" s="51"/>
      <c r="AI122" s="52"/>
      <c r="AJ122" s="120"/>
      <c r="AK122" s="1"/>
      <c r="AL122" s="101"/>
      <c r="AM122" s="52"/>
      <c r="AN122" s="1"/>
      <c r="AO122" s="1"/>
      <c r="AP122" s="1"/>
      <c r="AR122" s="1"/>
      <c r="AS122" s="1"/>
      <c r="AT122" s="1"/>
      <c r="AU122" s="1"/>
      <c r="AV122" s="1"/>
      <c r="AY122" s="1"/>
      <c r="BA122" s="12"/>
      <c r="BB122" s="12"/>
    </row>
    <row r="123" spans="19:57">
      <c r="S123" s="3"/>
      <c r="T123" s="3"/>
      <c r="AA123" s="3"/>
      <c r="AB123" s="51"/>
      <c r="AC123" s="51"/>
      <c r="AE123" s="1"/>
      <c r="AF123" s="51"/>
      <c r="AI123" s="52"/>
      <c r="AJ123" s="120"/>
      <c r="AK123" s="1"/>
      <c r="AL123" s="101"/>
      <c r="AM123" s="52"/>
      <c r="AN123" s="1"/>
      <c r="AO123" s="1"/>
      <c r="AP123" s="1"/>
      <c r="AR123" s="1"/>
      <c r="AS123" s="1"/>
      <c r="AT123" s="1"/>
      <c r="AU123" s="1"/>
      <c r="AV123" s="1"/>
      <c r="AW123" s="1"/>
      <c r="AX123" s="1"/>
      <c r="AY123" s="1"/>
      <c r="BA123" s="12"/>
      <c r="BB123" s="12"/>
    </row>
    <row r="124" spans="19:57">
      <c r="S124" s="3"/>
      <c r="T124" s="3"/>
      <c r="AA124" s="3"/>
      <c r="AB124" s="51"/>
      <c r="AC124" s="51"/>
      <c r="AE124" s="1"/>
      <c r="AF124" s="51"/>
      <c r="AI124" s="52"/>
      <c r="AJ124" s="120"/>
      <c r="AK124" s="1"/>
      <c r="AL124" s="101"/>
      <c r="AM124" s="52"/>
      <c r="AN124" s="1"/>
      <c r="AO124" s="1"/>
      <c r="AP124" s="1"/>
      <c r="AR124" s="1"/>
      <c r="AS124" s="1"/>
      <c r="AT124" s="1"/>
      <c r="AU124" s="1"/>
      <c r="AV124" s="1"/>
      <c r="AW124" s="1"/>
      <c r="AX124" s="1"/>
      <c r="AY124" s="1"/>
      <c r="BA124" s="12"/>
      <c r="BB124" s="12"/>
    </row>
    <row r="125" spans="19:57">
      <c r="S125" s="3"/>
      <c r="T125" s="3"/>
      <c r="AA125" s="3"/>
      <c r="AB125" s="51"/>
      <c r="AC125" s="51"/>
      <c r="AE125" s="1"/>
      <c r="AF125" s="51"/>
      <c r="AI125" s="52"/>
      <c r="AJ125" s="120"/>
      <c r="AK125" s="1"/>
      <c r="AL125" s="101"/>
      <c r="AM125" s="52"/>
      <c r="AN125" s="1"/>
      <c r="AO125" s="1"/>
      <c r="AP125" s="1"/>
      <c r="AR125" s="1"/>
      <c r="AS125" s="1"/>
      <c r="AT125" s="1"/>
      <c r="AU125" s="1"/>
      <c r="AV125" s="1"/>
      <c r="AW125" s="1"/>
      <c r="AX125" s="1"/>
      <c r="AY125" s="1"/>
      <c r="BA125" s="12"/>
      <c r="BB125" s="12"/>
    </row>
    <row r="126" spans="19:57">
      <c r="S126" s="3"/>
      <c r="T126" s="3"/>
      <c r="AA126" s="3"/>
      <c r="AB126" s="51"/>
      <c r="AC126" s="51"/>
      <c r="AE126" s="1"/>
      <c r="AF126" s="51"/>
      <c r="AI126" s="52"/>
      <c r="AJ126" s="120"/>
      <c r="AK126" s="1"/>
      <c r="AL126" s="101"/>
      <c r="AM126" s="52"/>
      <c r="AN126" s="1"/>
      <c r="AO126" s="1"/>
      <c r="AP126" s="1"/>
      <c r="AR126" s="1"/>
      <c r="AS126" s="1"/>
      <c r="AT126" s="1"/>
      <c r="AU126" s="1"/>
      <c r="AV126" s="1"/>
      <c r="AW126" s="1"/>
      <c r="AX126" s="1"/>
      <c r="AY126" s="1"/>
      <c r="BA126" s="12"/>
      <c r="BB126" s="12"/>
    </row>
    <row r="127" spans="19:57">
      <c r="S127" s="3"/>
      <c r="T127" s="3"/>
      <c r="AA127" s="3"/>
      <c r="AB127" s="51"/>
      <c r="AC127" s="51"/>
      <c r="AE127" s="1"/>
      <c r="AF127" s="51"/>
      <c r="AI127" s="52"/>
      <c r="AJ127" s="120"/>
      <c r="AK127" s="1"/>
      <c r="AL127" s="101"/>
      <c r="AM127" s="52"/>
      <c r="AN127" s="1"/>
      <c r="AO127" s="1"/>
      <c r="AP127" s="1"/>
      <c r="AR127" s="1"/>
      <c r="AS127" s="1"/>
      <c r="AT127" s="1"/>
      <c r="AU127" s="1"/>
      <c r="AV127" s="1"/>
      <c r="AW127" s="1"/>
      <c r="AX127" s="1"/>
      <c r="AY127" s="1"/>
      <c r="BA127" s="12"/>
      <c r="BB127" s="12"/>
    </row>
    <row r="128" spans="19:57">
      <c r="S128" s="3"/>
      <c r="T128" s="3"/>
      <c r="AA128" s="3"/>
      <c r="AB128" s="51"/>
      <c r="AC128" s="51"/>
      <c r="AE128" s="1"/>
      <c r="AF128" s="51"/>
      <c r="AI128" s="52"/>
      <c r="AJ128" s="120"/>
      <c r="AK128" s="1"/>
      <c r="AL128" s="101"/>
      <c r="AM128" s="52"/>
      <c r="AN128" s="1"/>
      <c r="AO128" s="1"/>
      <c r="AP128" s="1"/>
      <c r="AR128" s="1"/>
      <c r="AS128" s="1"/>
      <c r="AT128" s="1"/>
      <c r="AU128" s="1"/>
      <c r="AV128" s="1"/>
      <c r="AW128" s="1"/>
      <c r="AX128" s="1"/>
      <c r="AY128" s="1"/>
      <c r="BA128" s="12"/>
      <c r="BB128" s="12"/>
    </row>
    <row r="129" spans="19:54">
      <c r="S129" s="3"/>
      <c r="T129" s="3"/>
      <c r="AA129" s="3"/>
      <c r="AB129" s="51"/>
      <c r="AC129" s="51"/>
      <c r="AE129" s="1"/>
      <c r="AF129" s="51"/>
      <c r="AI129" s="52"/>
      <c r="AJ129" s="120"/>
      <c r="AK129" s="1"/>
      <c r="AL129" s="101"/>
      <c r="AM129" s="52"/>
      <c r="AN129" s="1"/>
      <c r="AO129" s="1"/>
      <c r="AP129" s="1"/>
      <c r="AR129" s="1"/>
      <c r="AS129" s="1"/>
      <c r="AT129" s="1"/>
      <c r="AU129" s="1"/>
      <c r="AV129" s="1"/>
      <c r="AW129" s="1"/>
      <c r="AX129" s="1"/>
      <c r="AY129" s="1"/>
      <c r="BA129" s="12"/>
      <c r="BB129" s="12"/>
    </row>
    <row r="130" spans="19:54">
      <c r="S130" s="3"/>
      <c r="T130" s="3"/>
      <c r="AA130" s="3"/>
      <c r="AB130" s="51"/>
      <c r="AC130" s="51"/>
      <c r="AE130" s="1"/>
      <c r="AF130" s="51"/>
      <c r="AI130" s="52"/>
      <c r="AJ130" s="120"/>
      <c r="AK130" s="1"/>
      <c r="AL130" s="101"/>
      <c r="AM130" s="52"/>
      <c r="AN130" s="1"/>
      <c r="AO130" s="1"/>
      <c r="AP130" s="1"/>
      <c r="AR130" s="1"/>
      <c r="AS130" s="1"/>
      <c r="AT130" s="1"/>
      <c r="AU130" s="1"/>
      <c r="AV130" s="1"/>
      <c r="AW130" s="1"/>
      <c r="AX130" s="1"/>
      <c r="AY130" s="1"/>
      <c r="BA130" s="12"/>
      <c r="BB130" s="12"/>
    </row>
    <row r="131" spans="19:54">
      <c r="S131" s="3"/>
      <c r="T131" s="3"/>
      <c r="AA131" s="3"/>
      <c r="AB131" s="51"/>
      <c r="AC131" s="51"/>
      <c r="AE131" s="1"/>
      <c r="AF131" s="51"/>
      <c r="AI131" s="52"/>
      <c r="AJ131" s="120"/>
      <c r="AK131" s="1"/>
      <c r="AL131" s="101"/>
      <c r="AM131" s="52"/>
      <c r="AN131" s="1"/>
      <c r="AO131" s="1"/>
      <c r="AP131" s="1"/>
      <c r="AR131" s="1"/>
      <c r="AS131" s="1"/>
      <c r="AT131" s="1"/>
      <c r="AU131" s="1"/>
      <c r="AV131" s="1"/>
      <c r="AW131" s="1"/>
      <c r="AX131" s="1"/>
      <c r="AY131" s="1"/>
      <c r="BA131" s="12"/>
      <c r="BB131" s="12"/>
    </row>
    <row r="132" spans="19:54">
      <c r="S132" s="3"/>
      <c r="T132" s="3"/>
      <c r="AA132" s="3"/>
      <c r="AB132" s="51"/>
      <c r="AC132" s="51"/>
      <c r="AE132" s="1"/>
      <c r="AF132" s="51"/>
      <c r="AI132" s="52"/>
      <c r="AJ132" s="120"/>
      <c r="AK132" s="1"/>
      <c r="AL132" s="101"/>
      <c r="AM132" s="52"/>
      <c r="AN132" s="1"/>
      <c r="AO132" s="1"/>
      <c r="AP132" s="1"/>
      <c r="AR132" s="1"/>
      <c r="AS132" s="1"/>
      <c r="AT132" s="1"/>
      <c r="AU132" s="1"/>
      <c r="AV132" s="1"/>
      <c r="AW132" s="1"/>
      <c r="AX132" s="1"/>
      <c r="BA132" s="12"/>
      <c r="BB132" s="12"/>
    </row>
    <row r="133" spans="19:54">
      <c r="S133" s="3"/>
      <c r="T133" s="3"/>
      <c r="AA133" s="3"/>
      <c r="AB133" s="51"/>
      <c r="AC133" s="51"/>
      <c r="AE133" s="1"/>
      <c r="AF133" s="51"/>
      <c r="AI133" s="52"/>
      <c r="AJ133" s="120"/>
      <c r="AK133" s="1"/>
      <c r="AL133" s="101"/>
      <c r="AM133" s="52"/>
      <c r="AN133" s="1"/>
      <c r="AO133" s="1"/>
      <c r="AP133" s="1"/>
      <c r="AR133" s="1"/>
      <c r="AS133" s="1"/>
      <c r="AT133" s="1"/>
      <c r="AU133" s="1"/>
      <c r="AV133" s="1"/>
      <c r="AW133" s="1"/>
      <c r="AX133" s="1"/>
      <c r="BA133" s="12"/>
      <c r="BB133" s="12"/>
    </row>
    <row r="134" spans="19:54">
      <c r="S134" s="3"/>
      <c r="T134" s="3"/>
      <c r="AA134" s="3"/>
      <c r="AB134" s="51"/>
      <c r="AC134" s="51"/>
      <c r="AE134" s="1"/>
      <c r="AF134" s="51"/>
      <c r="AI134" s="52"/>
      <c r="AJ134" s="120"/>
      <c r="AK134" s="1"/>
      <c r="AL134" s="101"/>
      <c r="AM134" s="52"/>
      <c r="AN134" s="1"/>
      <c r="AO134" s="1"/>
      <c r="AP134" s="1"/>
      <c r="AR134" s="1"/>
      <c r="AS134" s="1"/>
      <c r="AT134" s="1"/>
      <c r="AU134" s="1"/>
      <c r="AV134" s="1"/>
      <c r="AW134" s="1"/>
      <c r="AX134" s="1"/>
      <c r="AY134" s="1"/>
      <c r="BA134" s="12"/>
      <c r="BB134" s="12"/>
    </row>
    <row r="135" spans="19:54">
      <c r="S135" s="3"/>
      <c r="T135" s="3"/>
      <c r="AA135" s="3"/>
      <c r="AB135" s="51"/>
      <c r="AC135" s="51"/>
      <c r="AE135" s="1"/>
      <c r="AF135" s="51"/>
      <c r="AI135" s="52"/>
      <c r="AJ135" s="120"/>
      <c r="AK135" s="1"/>
      <c r="AL135" s="101"/>
      <c r="AM135" s="52"/>
      <c r="AN135" s="1"/>
      <c r="AO135" s="1"/>
      <c r="AP135" s="1"/>
      <c r="AR135" s="1"/>
      <c r="AS135" s="1"/>
      <c r="AT135" s="1"/>
      <c r="AU135" s="1"/>
      <c r="AV135" s="1"/>
      <c r="AW135" s="1"/>
      <c r="AX135" s="1"/>
      <c r="AY135" s="1"/>
      <c r="BA135" s="12"/>
      <c r="BB135" s="12"/>
    </row>
    <row r="136" spans="19:54">
      <c r="S136" s="3"/>
      <c r="T136" s="3"/>
      <c r="AA136" s="3"/>
      <c r="AB136" s="51"/>
      <c r="AC136" s="51"/>
      <c r="AE136" s="1"/>
      <c r="AF136" s="51"/>
      <c r="AI136" s="52"/>
      <c r="AJ136" s="120"/>
      <c r="AK136" s="1"/>
      <c r="AL136" s="101"/>
      <c r="AM136" s="52"/>
      <c r="AN136" s="1"/>
      <c r="AO136" s="1"/>
      <c r="AP136" s="1"/>
      <c r="AR136" s="1"/>
      <c r="AS136" s="1"/>
      <c r="AT136" s="1"/>
      <c r="AU136" s="1"/>
      <c r="AV136" s="1"/>
      <c r="AW136" s="1"/>
      <c r="AX136" s="1"/>
      <c r="AY136" s="1"/>
      <c r="BA136" s="12"/>
      <c r="BB136" s="12"/>
    </row>
    <row r="137" spans="19:54">
      <c r="S137" s="3"/>
      <c r="T137" s="3"/>
      <c r="AA137" s="3"/>
      <c r="AB137" s="51"/>
      <c r="AC137" s="51"/>
      <c r="AE137" s="1"/>
      <c r="AF137" s="51"/>
      <c r="AI137" s="52"/>
      <c r="AJ137" s="120"/>
      <c r="AK137" s="1"/>
      <c r="AL137" s="101"/>
      <c r="AM137" s="52"/>
      <c r="AN137" s="1"/>
      <c r="AO137" s="1"/>
      <c r="AP137" s="1"/>
      <c r="AR137" s="1"/>
      <c r="AS137" s="1"/>
      <c r="AT137" s="1"/>
      <c r="AU137" s="1"/>
      <c r="AV137" s="1"/>
      <c r="AW137" s="1"/>
      <c r="AX137" s="1"/>
      <c r="AY137" s="1"/>
      <c r="BA137" s="12"/>
      <c r="BB137" s="12"/>
    </row>
    <row r="138" spans="19:54">
      <c r="S138" s="3"/>
      <c r="T138" s="3"/>
      <c r="AA138" s="3"/>
      <c r="AB138" s="51"/>
      <c r="AC138" s="51"/>
      <c r="AE138" s="1"/>
      <c r="AF138" s="51"/>
      <c r="AI138" s="52"/>
      <c r="AJ138" s="120"/>
      <c r="AK138" s="1"/>
      <c r="AL138" s="101"/>
      <c r="AM138" s="52"/>
      <c r="AN138" s="1"/>
      <c r="AO138" s="1"/>
      <c r="AP138" s="1"/>
      <c r="AR138" s="1"/>
      <c r="AS138" s="1"/>
      <c r="AT138" s="1"/>
      <c r="AU138" s="1"/>
      <c r="AV138" s="1"/>
      <c r="AW138" s="1"/>
      <c r="AX138" s="1"/>
      <c r="AY138" s="1"/>
      <c r="BA138" s="12"/>
      <c r="BB138" s="12"/>
    </row>
    <row r="139" spans="19:54">
      <c r="S139" s="3"/>
      <c r="T139" s="3"/>
      <c r="AA139" s="3"/>
      <c r="AB139" s="51"/>
      <c r="AC139" s="51"/>
      <c r="AE139" s="1"/>
      <c r="AF139" s="51"/>
      <c r="AI139" s="52"/>
      <c r="AJ139" s="120"/>
      <c r="AK139" s="1"/>
      <c r="AL139" s="101"/>
      <c r="AM139" s="52"/>
      <c r="AN139" s="1"/>
      <c r="AO139" s="1"/>
      <c r="AP139" s="1"/>
      <c r="AR139" s="1"/>
      <c r="AS139" s="1"/>
      <c r="AT139" s="1"/>
      <c r="AU139" s="1"/>
      <c r="AV139" s="1"/>
      <c r="AW139" s="1"/>
      <c r="AX139" s="1"/>
      <c r="AY139" s="1"/>
      <c r="BA139" s="12"/>
      <c r="BB139" s="12"/>
    </row>
    <row r="140" spans="19:54">
      <c r="S140" s="3"/>
      <c r="T140" s="3"/>
      <c r="AA140" s="3"/>
      <c r="AB140" s="51"/>
      <c r="AC140" s="51"/>
      <c r="AE140" s="1"/>
      <c r="AF140" s="51"/>
      <c r="AI140" s="52"/>
      <c r="AJ140" s="120"/>
      <c r="AK140" s="1"/>
      <c r="AL140" s="101"/>
      <c r="AM140" s="52"/>
      <c r="AN140" s="1"/>
      <c r="AO140" s="1"/>
      <c r="AP140" s="1"/>
      <c r="AR140" s="1"/>
      <c r="AS140" s="1"/>
      <c r="AT140" s="1"/>
      <c r="AU140" s="1"/>
      <c r="AV140" s="1"/>
      <c r="AW140" s="1"/>
      <c r="AX140" s="1"/>
      <c r="AY140" s="1"/>
      <c r="BA140" s="12"/>
      <c r="BB140" s="12"/>
    </row>
    <row r="141" spans="19:54">
      <c r="S141" s="3"/>
      <c r="T141" s="3"/>
      <c r="AA141" s="3"/>
      <c r="AB141" s="51"/>
      <c r="AC141" s="51"/>
      <c r="AE141" s="1"/>
      <c r="AF141" s="51"/>
      <c r="AI141" s="52"/>
      <c r="AJ141" s="120"/>
      <c r="AK141" s="1"/>
      <c r="AL141" s="101"/>
      <c r="AM141" s="52"/>
      <c r="AN141" s="1"/>
      <c r="AO141" s="1"/>
      <c r="AP141" s="1"/>
      <c r="AR141" s="1"/>
      <c r="AS141" s="1"/>
      <c r="AT141" s="1"/>
      <c r="AU141" s="1"/>
      <c r="AV141" s="1"/>
      <c r="AW141" s="1"/>
      <c r="AX141" s="1"/>
      <c r="AY141" s="1"/>
      <c r="BA141" s="12"/>
      <c r="BB141" s="12"/>
    </row>
    <row r="142" spans="19:54">
      <c r="S142" s="3"/>
      <c r="T142" s="3"/>
      <c r="AA142" s="3"/>
      <c r="AB142" s="51"/>
      <c r="AC142" s="51"/>
      <c r="AE142" s="1"/>
      <c r="AF142" s="51"/>
      <c r="AI142" s="52"/>
      <c r="AJ142" s="120"/>
      <c r="AK142" s="1"/>
      <c r="AL142" s="101"/>
      <c r="AM142" s="52"/>
      <c r="AN142" s="1"/>
      <c r="AO142" s="1"/>
      <c r="AP142" s="1"/>
      <c r="AR142" s="1"/>
      <c r="AS142" s="1"/>
      <c r="AT142" s="1"/>
      <c r="AU142" s="1"/>
      <c r="AV142" s="1"/>
      <c r="AW142" s="1"/>
      <c r="AX142" s="1"/>
      <c r="AY142" s="1"/>
      <c r="BA142" s="12"/>
      <c r="BB142" s="12"/>
    </row>
    <row r="143" spans="19:54">
      <c r="S143" s="3"/>
      <c r="T143" s="3"/>
      <c r="AA143" s="3"/>
      <c r="AB143" s="51"/>
      <c r="AC143" s="51"/>
      <c r="AE143" s="1"/>
      <c r="AF143" s="51"/>
      <c r="AI143" s="52"/>
      <c r="AJ143" s="120"/>
      <c r="AK143" s="1"/>
      <c r="AL143" s="101"/>
      <c r="AM143" s="52"/>
      <c r="AN143" s="1"/>
      <c r="AO143" s="1"/>
      <c r="AP143" s="1"/>
      <c r="AR143" s="1"/>
      <c r="AS143" s="1"/>
      <c r="AT143" s="1"/>
      <c r="AU143" s="1"/>
      <c r="AV143" s="1"/>
      <c r="AW143" s="1"/>
      <c r="AX143" s="1"/>
      <c r="AY143" s="1"/>
      <c r="BA143" s="12"/>
      <c r="BB143" s="12"/>
    </row>
    <row r="144" spans="19:54">
      <c r="S144" s="3"/>
      <c r="T144" s="3"/>
      <c r="AA144" s="3"/>
      <c r="AB144" s="51"/>
      <c r="AC144" s="51"/>
      <c r="AE144" s="1"/>
      <c r="AF144" s="51"/>
      <c r="AI144" s="52"/>
      <c r="AJ144" s="120"/>
      <c r="AK144" s="1"/>
      <c r="AL144" s="101"/>
      <c r="AM144" s="52"/>
      <c r="AN144" s="1"/>
      <c r="AO144" s="1"/>
      <c r="AP144" s="1"/>
      <c r="AR144" s="1"/>
      <c r="AS144" s="1"/>
      <c r="AT144" s="1"/>
      <c r="AU144" s="1"/>
      <c r="AV144" s="1"/>
      <c r="AW144" s="1"/>
      <c r="AX144" s="1"/>
      <c r="AY144" s="1"/>
      <c r="BA144" s="12"/>
      <c r="BB144" s="12"/>
    </row>
    <row r="145" spans="15:54">
      <c r="S145" s="3"/>
      <c r="T145" s="3"/>
      <c r="AA145" s="3"/>
      <c r="AB145" s="51"/>
      <c r="AC145" s="51"/>
      <c r="AE145" s="1"/>
      <c r="AF145" s="51"/>
      <c r="AI145" s="52"/>
      <c r="AJ145" s="120"/>
      <c r="AK145" s="1"/>
      <c r="AL145" s="101"/>
      <c r="AM145" s="52"/>
      <c r="AN145" s="1"/>
      <c r="AO145" s="1"/>
      <c r="AP145" s="1"/>
      <c r="AR145" s="1"/>
      <c r="AS145" s="1"/>
      <c r="AT145" s="1"/>
      <c r="AU145" s="1"/>
      <c r="AV145" s="1"/>
      <c r="AW145" s="1"/>
      <c r="AX145" s="1"/>
      <c r="AY145" s="1"/>
      <c r="BA145" s="12"/>
      <c r="BB145" s="12"/>
    </row>
    <row r="146" spans="15:54">
      <c r="S146" s="3"/>
      <c r="T146" s="3"/>
      <c r="AA146" s="3"/>
      <c r="AB146" s="51"/>
      <c r="AC146" s="51"/>
      <c r="AE146" s="1"/>
      <c r="AF146" s="51"/>
      <c r="AI146" s="52"/>
      <c r="AJ146" s="120"/>
      <c r="AK146" s="1"/>
      <c r="AL146" s="101"/>
      <c r="AM146" s="52"/>
      <c r="AN146" s="1"/>
      <c r="AO146" s="1"/>
      <c r="AP146" s="1"/>
      <c r="AR146" s="1"/>
      <c r="AS146" s="1"/>
      <c r="AT146" s="1"/>
      <c r="AU146" s="1"/>
      <c r="AV146" s="1"/>
      <c r="AW146" s="1"/>
      <c r="AX146" s="1"/>
      <c r="AY146" s="1"/>
      <c r="BA146" s="12"/>
      <c r="BB146" s="12"/>
    </row>
    <row r="147" spans="15:54">
      <c r="O147" s="13"/>
      <c r="S147" s="3"/>
      <c r="T147" s="3"/>
      <c r="AA147" s="3"/>
      <c r="AB147" s="51"/>
      <c r="AC147" s="51"/>
      <c r="AE147" s="1"/>
      <c r="AF147" s="51"/>
      <c r="AI147" s="52"/>
      <c r="AJ147" s="120"/>
      <c r="AK147" s="1"/>
      <c r="AL147" s="101"/>
      <c r="AM147" s="52"/>
      <c r="AN147" s="1"/>
      <c r="AO147" s="1"/>
      <c r="AP147" s="1"/>
      <c r="AR147" s="1"/>
      <c r="AS147" s="1"/>
      <c r="AT147" s="1"/>
      <c r="AU147" s="1"/>
      <c r="AV147" s="1"/>
      <c r="AW147" s="1"/>
      <c r="AX147" s="1"/>
      <c r="AY147" s="1"/>
      <c r="BA147" s="12"/>
      <c r="BB147" s="12"/>
    </row>
    <row r="148" spans="15:54">
      <c r="O148" s="13"/>
      <c r="S148" s="3"/>
      <c r="T148" s="3"/>
      <c r="AA148" s="3"/>
      <c r="AB148" s="51"/>
      <c r="AC148" s="51"/>
      <c r="AE148" s="1"/>
      <c r="AF148" s="51"/>
      <c r="AI148" s="52"/>
      <c r="AJ148" s="120"/>
      <c r="AK148" s="1"/>
      <c r="AL148" s="101"/>
      <c r="AM148" s="52"/>
      <c r="AN148" s="1"/>
      <c r="AO148" s="1"/>
      <c r="AP148" s="1"/>
      <c r="AR148" s="1"/>
      <c r="AS148" s="1"/>
      <c r="AT148" s="1"/>
      <c r="AU148" s="1"/>
      <c r="AV148" s="1"/>
      <c r="AW148" s="1"/>
      <c r="AX148" s="1"/>
      <c r="AY148" s="1"/>
      <c r="BA148" s="12"/>
      <c r="BB148" s="12"/>
    </row>
    <row r="149" spans="15:54">
      <c r="O149" s="13"/>
      <c r="S149" s="3"/>
      <c r="T149" s="3"/>
      <c r="AA149" s="3"/>
      <c r="AB149" s="51"/>
      <c r="AC149" s="51"/>
      <c r="AE149" s="1"/>
      <c r="AF149" s="51"/>
      <c r="AI149" s="52"/>
      <c r="AJ149" s="120"/>
      <c r="AK149" s="1"/>
      <c r="AL149" s="101"/>
      <c r="AM149" s="52"/>
      <c r="AN149" s="1"/>
      <c r="AO149" s="1"/>
      <c r="AP149" s="1"/>
      <c r="AR149" s="1"/>
      <c r="AS149" s="1"/>
      <c r="AT149" s="1"/>
      <c r="AU149" s="1"/>
      <c r="AV149" s="1"/>
      <c r="AW149" s="1"/>
      <c r="AX149" s="1"/>
      <c r="AY149" s="1"/>
      <c r="BA149" s="12"/>
      <c r="BB149" s="12"/>
    </row>
    <row r="150" spans="15:54">
      <c r="O150" s="13"/>
      <c r="S150" s="3"/>
      <c r="T150" s="3"/>
      <c r="AA150" s="3"/>
      <c r="AB150" s="51"/>
      <c r="AC150" s="51"/>
      <c r="AE150" s="1"/>
      <c r="AF150" s="51"/>
      <c r="AI150" s="52"/>
      <c r="AJ150" s="120"/>
      <c r="AK150" s="1"/>
      <c r="AL150" s="101"/>
      <c r="AM150" s="52"/>
      <c r="AN150" s="1"/>
      <c r="AO150" s="1"/>
      <c r="AP150" s="1"/>
      <c r="AR150" s="1"/>
      <c r="AS150" s="1"/>
      <c r="AT150" s="1"/>
      <c r="AU150" s="1"/>
      <c r="AV150" s="1"/>
      <c r="AW150" s="1"/>
      <c r="AX150" s="1"/>
      <c r="AY150" s="1"/>
      <c r="BA150" s="12"/>
      <c r="BB150" s="12"/>
    </row>
    <row r="151" spans="15:54">
      <c r="O151" s="13"/>
      <c r="S151" s="3"/>
      <c r="T151" s="3"/>
      <c r="AA151" s="3"/>
      <c r="AB151" s="51"/>
      <c r="AC151" s="51"/>
      <c r="AE151" s="1"/>
      <c r="AF151" s="51"/>
      <c r="AI151" s="52"/>
      <c r="AJ151" s="120"/>
      <c r="AK151" s="1"/>
      <c r="AL151" s="101"/>
      <c r="AM151" s="52"/>
      <c r="AN151" s="1"/>
      <c r="AO151" s="1"/>
      <c r="AP151" s="1"/>
      <c r="AR151" s="1"/>
      <c r="AS151" s="1"/>
      <c r="AT151" s="1"/>
      <c r="AU151" s="1"/>
      <c r="AV151" s="1"/>
      <c r="AW151" s="1"/>
      <c r="AX151" s="1"/>
      <c r="AY151" s="1"/>
      <c r="BA151" s="12"/>
      <c r="BB151" s="12"/>
    </row>
    <row r="152" spans="15:54">
      <c r="O152" s="13"/>
      <c r="S152" s="3"/>
      <c r="T152" s="3"/>
      <c r="AA152" s="3"/>
      <c r="AB152" s="51"/>
      <c r="AC152" s="51"/>
      <c r="AE152" s="1"/>
      <c r="AF152" s="51"/>
      <c r="AI152" s="52"/>
      <c r="AJ152" s="120"/>
      <c r="AK152" s="1"/>
      <c r="AL152" s="101"/>
      <c r="AM152" s="52"/>
      <c r="AN152" s="1"/>
      <c r="AO152" s="1"/>
      <c r="AP152" s="1"/>
      <c r="AR152" s="1"/>
      <c r="AS152" s="1"/>
      <c r="AT152" s="1"/>
      <c r="AU152" s="1"/>
      <c r="AV152" s="1"/>
      <c r="AW152" s="1"/>
      <c r="AX152" s="1"/>
      <c r="AY152" s="1"/>
      <c r="BA152" s="12"/>
      <c r="BB152" s="12"/>
    </row>
    <row r="153" spans="15:54">
      <c r="O153" s="13"/>
      <c r="S153" s="3"/>
      <c r="T153" s="3"/>
      <c r="AA153" s="3"/>
      <c r="AB153" s="51"/>
      <c r="AC153" s="51"/>
      <c r="AE153" s="1"/>
      <c r="AF153" s="51"/>
      <c r="AI153" s="52"/>
      <c r="AJ153" s="120"/>
      <c r="AK153" s="1"/>
      <c r="AL153" s="101"/>
      <c r="AM153" s="52"/>
      <c r="AN153" s="1"/>
      <c r="AO153" s="1"/>
      <c r="AP153" s="1"/>
      <c r="AR153" s="1"/>
      <c r="AS153" s="1"/>
      <c r="AT153" s="1"/>
      <c r="AU153" s="1"/>
      <c r="AV153" s="1"/>
      <c r="AW153" s="1"/>
      <c r="AX153" s="1"/>
      <c r="AY153" s="1"/>
      <c r="BA153" s="12"/>
      <c r="BB153" s="12"/>
    </row>
    <row r="154" spans="15:54">
      <c r="O154" s="13"/>
      <c r="S154" s="3"/>
      <c r="T154" s="3"/>
      <c r="AA154" s="3"/>
      <c r="AB154" s="51"/>
      <c r="AC154" s="51"/>
      <c r="AE154" s="1"/>
      <c r="AF154" s="51"/>
      <c r="AI154" s="52"/>
      <c r="AJ154" s="120"/>
      <c r="AK154" s="1"/>
      <c r="AL154" s="101"/>
      <c r="AM154" s="52"/>
      <c r="AN154" s="1"/>
      <c r="AO154" s="1"/>
      <c r="AP154" s="1"/>
      <c r="AR154" s="1"/>
      <c r="AS154" s="1"/>
      <c r="AT154" s="1"/>
      <c r="AU154" s="1"/>
      <c r="AV154" s="1"/>
      <c r="AW154" s="1"/>
      <c r="AX154" s="1"/>
      <c r="AY154" s="1"/>
      <c r="BA154" s="12"/>
      <c r="BB154" s="12"/>
    </row>
    <row r="155" spans="15:54">
      <c r="O155" s="13"/>
      <c r="S155" s="3"/>
      <c r="T155" s="3"/>
      <c r="AA155" s="3"/>
      <c r="AB155" s="51"/>
      <c r="AC155" s="51"/>
      <c r="AE155" s="1"/>
      <c r="AF155" s="51"/>
      <c r="AI155" s="52"/>
      <c r="AJ155" s="120"/>
      <c r="AK155" s="1"/>
      <c r="AL155" s="101"/>
      <c r="AM155" s="52"/>
      <c r="AN155" s="1"/>
      <c r="AO155" s="1"/>
      <c r="AP155" s="1"/>
      <c r="AR155" s="1"/>
      <c r="AS155" s="1"/>
      <c r="AT155" s="1"/>
      <c r="AU155" s="1"/>
      <c r="AV155" s="1"/>
      <c r="AW155" s="1"/>
      <c r="AX155" s="1"/>
      <c r="AY155" s="1"/>
      <c r="BA155" s="12"/>
      <c r="BB155" s="12"/>
    </row>
    <row r="156" spans="15:54">
      <c r="O156" s="13"/>
      <c r="S156" s="3"/>
      <c r="T156" s="3"/>
      <c r="AA156" s="3"/>
      <c r="AB156" s="51"/>
      <c r="AC156" s="51"/>
      <c r="AE156" s="1"/>
      <c r="AF156" s="51"/>
      <c r="AI156" s="52"/>
      <c r="AJ156" s="120"/>
      <c r="AK156" s="1"/>
      <c r="AL156" s="101"/>
      <c r="AM156" s="52"/>
      <c r="AN156" s="1"/>
      <c r="AO156" s="1"/>
      <c r="AP156" s="1"/>
      <c r="AR156" s="1"/>
      <c r="AS156" s="1"/>
      <c r="AT156" s="1"/>
      <c r="AU156" s="1"/>
      <c r="AV156" s="1"/>
      <c r="AW156" s="1"/>
      <c r="AX156" s="1"/>
      <c r="AY156" s="1"/>
      <c r="BA156" s="12"/>
      <c r="BB156" s="12"/>
    </row>
    <row r="157" spans="15:54">
      <c r="O157" s="13"/>
      <c r="S157" s="3"/>
      <c r="T157" s="3"/>
      <c r="AA157" s="3"/>
      <c r="AB157" s="51"/>
      <c r="AC157" s="51"/>
      <c r="AE157" s="1"/>
      <c r="AF157" s="51"/>
      <c r="AI157" s="52"/>
      <c r="AJ157" s="120"/>
      <c r="AK157" s="1"/>
      <c r="AL157" s="101"/>
      <c r="AM157" s="52"/>
      <c r="AN157" s="1"/>
      <c r="AO157" s="1"/>
      <c r="AP157" s="1"/>
      <c r="AR157" s="1"/>
      <c r="AS157" s="1"/>
      <c r="AT157" s="1"/>
      <c r="AU157" s="1"/>
      <c r="AV157" s="1"/>
      <c r="AW157" s="1"/>
      <c r="AX157" s="1"/>
      <c r="AY157" s="1"/>
      <c r="BA157" s="12"/>
      <c r="BB157" s="12"/>
    </row>
    <row r="158" spans="15:54">
      <c r="O158" s="13"/>
      <c r="S158" s="3"/>
      <c r="T158" s="3"/>
      <c r="AA158" s="3"/>
      <c r="AB158" s="51"/>
      <c r="AC158" s="51"/>
      <c r="AE158" s="1"/>
      <c r="AF158" s="51"/>
      <c r="AI158" s="52"/>
      <c r="AJ158" s="120"/>
      <c r="AK158" s="1"/>
      <c r="AL158" s="101"/>
      <c r="AM158" s="52"/>
      <c r="AN158" s="1"/>
      <c r="AO158" s="1"/>
      <c r="AP158" s="1"/>
      <c r="AR158" s="1"/>
      <c r="AS158" s="1"/>
      <c r="AT158" s="1"/>
      <c r="AU158" s="1"/>
      <c r="AV158" s="1"/>
      <c r="AW158" s="1"/>
      <c r="AX158" s="1"/>
      <c r="AY158" s="1"/>
      <c r="BA158" s="12"/>
      <c r="BB158" s="12"/>
    </row>
    <row r="159" spans="15:54">
      <c r="O159" s="13"/>
      <c r="S159" s="3"/>
      <c r="T159" s="3"/>
      <c r="AA159" s="3"/>
      <c r="AB159" s="51"/>
      <c r="AC159" s="51"/>
      <c r="AE159" s="1"/>
      <c r="AF159" s="51"/>
      <c r="AI159" s="52"/>
      <c r="AJ159" s="120"/>
      <c r="AK159" s="1"/>
      <c r="AL159" s="101"/>
      <c r="AM159" s="52"/>
      <c r="AN159" s="1"/>
      <c r="AO159" s="1"/>
      <c r="AP159" s="1"/>
      <c r="AR159" s="1"/>
      <c r="AS159" s="1"/>
      <c r="AT159" s="1"/>
      <c r="AU159" s="1"/>
      <c r="AV159" s="1"/>
      <c r="AW159" s="1"/>
      <c r="AX159" s="1"/>
      <c r="AY159" s="1"/>
      <c r="BA159" s="12"/>
      <c r="BB159" s="12"/>
    </row>
    <row r="160" spans="15:54">
      <c r="O160" s="13"/>
      <c r="S160" s="3"/>
      <c r="T160" s="3"/>
      <c r="AA160" s="3"/>
      <c r="AB160" s="51"/>
      <c r="AC160" s="51"/>
      <c r="AE160" s="1"/>
      <c r="AF160" s="51"/>
      <c r="AI160" s="52"/>
      <c r="AJ160" s="120"/>
      <c r="AK160" s="1"/>
      <c r="AL160" s="101"/>
      <c r="AM160" s="52"/>
      <c r="AN160" s="1"/>
      <c r="AO160" s="1"/>
      <c r="AP160" s="1"/>
      <c r="AR160" s="1"/>
      <c r="AS160" s="1"/>
      <c r="AT160" s="1"/>
      <c r="AU160" s="1"/>
      <c r="AV160" s="1"/>
      <c r="AW160" s="1"/>
      <c r="AX160" s="1"/>
      <c r="AY160" s="1"/>
      <c r="BA160" s="12"/>
      <c r="BB160" s="12"/>
    </row>
    <row r="161" spans="7:54">
      <c r="O161" s="13"/>
      <c r="S161" s="3"/>
      <c r="T161" s="3"/>
      <c r="AA161" s="3"/>
      <c r="AB161" s="51"/>
      <c r="AC161" s="51"/>
      <c r="AE161" s="1"/>
      <c r="AF161" s="51"/>
      <c r="AI161" s="52"/>
      <c r="AJ161" s="120"/>
      <c r="AK161" s="1"/>
      <c r="AL161" s="101"/>
      <c r="AM161" s="52"/>
      <c r="AN161" s="1"/>
      <c r="AO161" s="1"/>
      <c r="AP161" s="1"/>
      <c r="AR161" s="1"/>
      <c r="AS161" s="1"/>
      <c r="AT161" s="1"/>
      <c r="AU161" s="1"/>
      <c r="AV161" s="1"/>
      <c r="AW161" s="1"/>
      <c r="AX161" s="1"/>
      <c r="AY161" s="1"/>
      <c r="BA161" s="12"/>
      <c r="BB161" s="12"/>
    </row>
    <row r="162" spans="7:54">
      <c r="O162" s="13"/>
      <c r="S162" s="3"/>
      <c r="T162" s="3"/>
      <c r="AA162" s="3"/>
      <c r="AB162" s="51"/>
      <c r="AC162" s="51"/>
      <c r="AE162" s="1"/>
      <c r="AF162" s="51"/>
      <c r="AI162" s="52"/>
      <c r="AJ162" s="120"/>
      <c r="AK162" s="1"/>
      <c r="AL162" s="101"/>
      <c r="AM162" s="52"/>
      <c r="AN162" s="1"/>
      <c r="AO162" s="1"/>
      <c r="AP162" s="1"/>
      <c r="AR162" s="1"/>
      <c r="AS162" s="1"/>
      <c r="AT162" s="1"/>
      <c r="AU162" s="1"/>
      <c r="AV162" s="1"/>
      <c r="AW162" s="1"/>
      <c r="AX162" s="1"/>
      <c r="AY162" s="1"/>
      <c r="BA162" s="12"/>
      <c r="BB162" s="12"/>
    </row>
    <row r="163" spans="7:54">
      <c r="O163" s="13"/>
      <c r="S163" s="3"/>
      <c r="T163" s="3"/>
      <c r="AA163" s="3"/>
      <c r="AB163" s="51"/>
      <c r="AC163" s="51"/>
      <c r="AE163" s="1"/>
      <c r="AF163" s="51"/>
      <c r="AI163" s="52"/>
      <c r="AJ163" s="120"/>
      <c r="AK163" s="1"/>
      <c r="AL163" s="101"/>
      <c r="AM163" s="52"/>
      <c r="AN163" s="1"/>
      <c r="AO163" s="1"/>
      <c r="AP163" s="1"/>
      <c r="AR163" s="1"/>
      <c r="AS163" s="1"/>
      <c r="AT163" s="1"/>
      <c r="AU163" s="1"/>
      <c r="AV163" s="1"/>
      <c r="AW163" s="1"/>
      <c r="AX163" s="1"/>
      <c r="AY163" s="1"/>
      <c r="BA163" s="12"/>
      <c r="BB163" s="12"/>
    </row>
    <row r="164" spans="7:54">
      <c r="O164" s="13"/>
      <c r="S164" s="3"/>
      <c r="T164" s="3"/>
      <c r="AA164" s="3"/>
      <c r="AB164" s="51"/>
      <c r="AC164" s="51"/>
      <c r="AE164" s="1"/>
      <c r="AF164" s="51"/>
      <c r="AI164" s="52"/>
      <c r="AJ164" s="120"/>
      <c r="AK164" s="1"/>
      <c r="AL164" s="101"/>
      <c r="AM164" s="52"/>
      <c r="AN164" s="1"/>
      <c r="AO164" s="1"/>
      <c r="AP164" s="1"/>
      <c r="AR164" s="1"/>
      <c r="AS164" s="1"/>
      <c r="AT164" s="1"/>
      <c r="AU164" s="1"/>
      <c r="AV164" s="1"/>
      <c r="AW164" s="1"/>
      <c r="AX164" s="1"/>
      <c r="AY164" s="1"/>
      <c r="BA164" s="12"/>
      <c r="BB164" s="12"/>
    </row>
    <row r="165" spans="7:54">
      <c r="O165" s="13"/>
      <c r="S165" s="3"/>
      <c r="T165" s="3"/>
      <c r="AA165" s="3"/>
      <c r="AB165" s="51"/>
      <c r="AC165" s="51"/>
      <c r="AE165" s="1"/>
      <c r="AF165" s="51"/>
      <c r="AI165" s="52"/>
      <c r="AJ165" s="120"/>
      <c r="AK165" s="1"/>
      <c r="AL165" s="101"/>
      <c r="AM165" s="52"/>
      <c r="AN165" s="1"/>
      <c r="AO165" s="1"/>
      <c r="AP165" s="1"/>
      <c r="AR165" s="1"/>
      <c r="AS165" s="1"/>
      <c r="AT165" s="1"/>
      <c r="AU165" s="1"/>
      <c r="AV165" s="1"/>
      <c r="AW165" s="1"/>
      <c r="AX165" s="1"/>
      <c r="AY165" s="1"/>
      <c r="BA165" s="12"/>
      <c r="BB165" s="12"/>
    </row>
    <row r="166" spans="7:54">
      <c r="O166" s="13"/>
      <c r="S166" s="3"/>
      <c r="T166" s="3"/>
      <c r="AA166" s="3"/>
      <c r="AB166" s="51"/>
      <c r="AC166" s="51"/>
      <c r="AE166" s="1"/>
      <c r="AF166" s="51"/>
      <c r="AI166" s="52"/>
      <c r="AJ166" s="120"/>
      <c r="AK166" s="1"/>
      <c r="AL166" s="101"/>
      <c r="AM166" s="52"/>
      <c r="AN166" s="1"/>
      <c r="AO166" s="1"/>
      <c r="AP166" s="1"/>
      <c r="AR166" s="1"/>
      <c r="AS166" s="1"/>
      <c r="AT166" s="1"/>
      <c r="AU166" s="1"/>
      <c r="AV166" s="1"/>
      <c r="AW166" s="1"/>
      <c r="AX166" s="1"/>
      <c r="BA166" s="12"/>
      <c r="BB166" s="12"/>
    </row>
    <row r="167" spans="7:54">
      <c r="O167" s="13"/>
      <c r="S167" s="3"/>
      <c r="T167" s="3"/>
      <c r="AA167" s="3"/>
      <c r="AB167" s="51"/>
      <c r="AC167" s="51"/>
      <c r="AE167" s="1"/>
      <c r="AF167" s="51"/>
      <c r="AI167" s="52"/>
      <c r="AJ167" s="120"/>
      <c r="AK167" s="1"/>
      <c r="AL167" s="101"/>
      <c r="AM167" s="52"/>
      <c r="AN167" s="1"/>
      <c r="AO167" s="1"/>
      <c r="AP167" s="1"/>
      <c r="AR167" s="1"/>
      <c r="AS167" s="1"/>
      <c r="AT167" s="1"/>
      <c r="AU167" s="1"/>
      <c r="AV167" s="1"/>
      <c r="AW167" s="1"/>
      <c r="AX167" s="1"/>
      <c r="BA167" s="12"/>
      <c r="BB167" s="12"/>
    </row>
    <row r="168" spans="7:54">
      <c r="O168" s="13"/>
      <c r="S168" s="3"/>
      <c r="T168" s="3"/>
      <c r="AA168" s="3"/>
      <c r="AB168" s="51"/>
      <c r="AC168" s="51"/>
      <c r="AE168" s="1"/>
      <c r="AF168" s="51"/>
      <c r="AI168" s="52"/>
      <c r="AJ168" s="120"/>
      <c r="AK168" s="1"/>
      <c r="AL168" s="101"/>
      <c r="AM168" s="52"/>
      <c r="AN168" s="1"/>
      <c r="AO168" s="1"/>
      <c r="AP168" s="1"/>
      <c r="AR168" s="1"/>
      <c r="AS168" s="1"/>
      <c r="AT168" s="1"/>
      <c r="AU168" s="1"/>
      <c r="AV168" s="1"/>
      <c r="AW168" s="1"/>
      <c r="AX168" s="1"/>
      <c r="AY168" s="1"/>
      <c r="BA168" s="12"/>
      <c r="BB168" s="12"/>
    </row>
    <row r="169" spans="7:54">
      <c r="O169" s="13"/>
      <c r="S169" s="3"/>
      <c r="T169" s="3"/>
      <c r="AA169" s="3"/>
      <c r="AB169" s="51"/>
      <c r="AC169" s="51"/>
      <c r="AE169" s="1"/>
      <c r="AF169" s="51"/>
      <c r="AI169" s="52"/>
      <c r="AJ169" s="120"/>
      <c r="AK169" s="1"/>
      <c r="AL169" s="101"/>
      <c r="AM169" s="52"/>
      <c r="AN169" s="1"/>
      <c r="AO169" s="1"/>
      <c r="AP169" s="1"/>
      <c r="AR169" s="1"/>
      <c r="AS169" s="1"/>
      <c r="AT169" s="1"/>
      <c r="AU169" s="1"/>
      <c r="AV169" s="1"/>
      <c r="AW169" s="1"/>
      <c r="AX169" s="1"/>
      <c r="AY169" s="1"/>
      <c r="BA169" s="12"/>
      <c r="BB169" s="12"/>
    </row>
    <row r="170" spans="7:54">
      <c r="G170" s="13"/>
      <c r="I170" s="317"/>
      <c r="K170" s="116"/>
      <c r="M170" s="116"/>
      <c r="O170" s="13"/>
      <c r="S170" s="3"/>
      <c r="T170" s="3"/>
      <c r="AA170" s="3"/>
      <c r="AB170" s="51"/>
      <c r="AC170" s="51"/>
      <c r="AE170" s="1"/>
      <c r="AF170" s="51"/>
      <c r="AG170" s="317"/>
      <c r="AI170" s="52"/>
      <c r="AJ170" s="120"/>
      <c r="AK170" s="1"/>
      <c r="AL170" s="101"/>
      <c r="AM170" s="52"/>
      <c r="AN170" s="1"/>
      <c r="AO170" s="1"/>
      <c r="AP170" s="1"/>
      <c r="AR170" s="1"/>
      <c r="AS170" s="1"/>
      <c r="AT170" s="1"/>
      <c r="AU170" s="1"/>
      <c r="AV170" s="1"/>
      <c r="AW170" s="1"/>
      <c r="AX170" s="1"/>
      <c r="AY170" s="1"/>
      <c r="BA170" s="12"/>
      <c r="BB170" s="12"/>
    </row>
    <row r="171" spans="7:54">
      <c r="G171" s="13"/>
      <c r="I171" s="317"/>
      <c r="K171" s="116"/>
      <c r="M171" s="116"/>
      <c r="O171" s="13"/>
      <c r="S171" s="3"/>
      <c r="T171" s="3"/>
      <c r="AA171" s="3"/>
      <c r="AB171" s="51"/>
      <c r="AC171" s="51"/>
      <c r="AE171" s="1"/>
      <c r="AF171" s="51"/>
      <c r="AG171" s="317"/>
      <c r="AI171" s="52"/>
      <c r="AJ171" s="120"/>
      <c r="AK171" s="1"/>
      <c r="AL171" s="101"/>
      <c r="AM171" s="52"/>
      <c r="AN171" s="1"/>
      <c r="AO171" s="1"/>
      <c r="AP171" s="1"/>
      <c r="AR171" s="1"/>
      <c r="AS171" s="1"/>
      <c r="AT171" s="1"/>
      <c r="AU171" s="1"/>
      <c r="AV171" s="1"/>
      <c r="AW171" s="1"/>
      <c r="AX171" s="1"/>
      <c r="AY171" s="1"/>
      <c r="BA171" s="12"/>
      <c r="BB171" s="12"/>
    </row>
    <row r="172" spans="7:54">
      <c r="G172" s="13"/>
      <c r="I172" s="317"/>
      <c r="K172" s="116"/>
      <c r="M172" s="116"/>
      <c r="O172" s="13"/>
      <c r="S172" s="3"/>
      <c r="T172" s="3"/>
      <c r="AA172" s="3"/>
      <c r="AB172" s="51"/>
      <c r="AC172" s="51"/>
      <c r="AE172" s="1"/>
      <c r="AF172" s="51"/>
      <c r="AG172" s="317"/>
      <c r="AI172" s="52"/>
      <c r="AJ172" s="120"/>
      <c r="AK172" s="1"/>
      <c r="AL172" s="101"/>
      <c r="AM172" s="52"/>
      <c r="AN172" s="1"/>
      <c r="AO172" s="1"/>
      <c r="AP172" s="1"/>
      <c r="AR172" s="1"/>
      <c r="AS172" s="1"/>
      <c r="AT172" s="1"/>
      <c r="AU172" s="1"/>
      <c r="AV172" s="1"/>
      <c r="AW172" s="1"/>
      <c r="AX172" s="1"/>
      <c r="AY172" s="1"/>
    </row>
    <row r="173" spans="7:54">
      <c r="G173" s="13"/>
      <c r="I173" s="317"/>
      <c r="K173" s="116"/>
      <c r="M173" s="116"/>
      <c r="O173" s="13"/>
      <c r="S173" s="3"/>
      <c r="T173" s="3"/>
      <c r="AA173" s="3"/>
      <c r="AB173" s="51"/>
      <c r="AC173" s="51"/>
      <c r="AE173" s="1"/>
      <c r="AF173" s="51"/>
      <c r="AG173" s="317"/>
      <c r="AI173" s="52"/>
      <c r="AJ173" s="120"/>
      <c r="AK173" s="1"/>
      <c r="AL173" s="101"/>
      <c r="AM173" s="52"/>
      <c r="AN173" s="1"/>
      <c r="AO173" s="1"/>
      <c r="AP173" s="1"/>
      <c r="AR173" s="1"/>
      <c r="AS173" s="1"/>
      <c r="AT173" s="1"/>
      <c r="AU173" s="1"/>
      <c r="AV173" s="1"/>
      <c r="AW173" s="1"/>
      <c r="AX173" s="1"/>
      <c r="AY173" s="1"/>
    </row>
    <row r="174" spans="7:54">
      <c r="G174" s="13"/>
      <c r="I174" s="317"/>
      <c r="K174" s="116"/>
      <c r="M174" s="116"/>
      <c r="O174" s="13"/>
      <c r="S174" s="3"/>
      <c r="T174" s="3"/>
      <c r="AA174" s="3"/>
      <c r="AB174" s="51"/>
      <c r="AC174" s="51"/>
      <c r="AE174" s="1"/>
      <c r="AF174" s="51"/>
      <c r="AG174" s="317"/>
      <c r="AI174" s="52"/>
      <c r="AJ174" s="120"/>
      <c r="AK174" s="1"/>
      <c r="AL174" s="101"/>
      <c r="AM174" s="52"/>
      <c r="AN174" s="1"/>
      <c r="AO174" s="1"/>
      <c r="AP174" s="1"/>
      <c r="AR174" s="1"/>
      <c r="AS174" s="1"/>
      <c r="AT174" s="1"/>
      <c r="AU174" s="1"/>
      <c r="AV174" s="1"/>
      <c r="AW174" s="1"/>
      <c r="AX174" s="1"/>
      <c r="AY174" s="1"/>
    </row>
    <row r="175" spans="7:54">
      <c r="G175" s="13"/>
      <c r="I175" s="317"/>
      <c r="K175" s="116"/>
      <c r="M175" s="116"/>
      <c r="O175" s="13"/>
      <c r="S175" s="3"/>
      <c r="T175" s="3"/>
      <c r="AA175" s="3"/>
      <c r="AB175" s="51"/>
      <c r="AC175" s="51"/>
      <c r="AE175" s="1"/>
      <c r="AF175" s="51"/>
      <c r="AG175" s="317"/>
      <c r="AI175" s="52"/>
      <c r="AJ175" s="120"/>
      <c r="AK175" s="1"/>
      <c r="AL175" s="101"/>
      <c r="AM175" s="52"/>
      <c r="AN175" s="1"/>
      <c r="AO175" s="1"/>
      <c r="AP175" s="1"/>
      <c r="AR175" s="1"/>
      <c r="AS175" s="1"/>
      <c r="AT175" s="1"/>
      <c r="AU175" s="1"/>
      <c r="AV175" s="1"/>
      <c r="AW175" s="1"/>
      <c r="AX175" s="1"/>
      <c r="AY175" s="1"/>
    </row>
    <row r="176" spans="7:54">
      <c r="G176" s="13"/>
      <c r="I176" s="317"/>
      <c r="K176" s="116"/>
      <c r="M176" s="116"/>
      <c r="O176" s="13"/>
      <c r="S176" s="3"/>
      <c r="T176" s="3"/>
      <c r="AA176" s="3"/>
      <c r="AB176" s="51"/>
      <c r="AC176" s="51"/>
      <c r="AE176" s="1"/>
      <c r="AF176" s="51"/>
      <c r="AG176" s="317"/>
      <c r="AI176" s="52"/>
      <c r="AJ176" s="120"/>
      <c r="AK176" s="1"/>
      <c r="AL176" s="101"/>
      <c r="AM176" s="52"/>
      <c r="AN176" s="1"/>
      <c r="AO176" s="1"/>
      <c r="AP176" s="1"/>
      <c r="AR176" s="1"/>
      <c r="AS176" s="1"/>
      <c r="AT176" s="1"/>
      <c r="AU176" s="1"/>
      <c r="AV176" s="1"/>
      <c r="AW176" s="1"/>
      <c r="AX176" s="1"/>
      <c r="AY176" s="1"/>
    </row>
    <row r="177" spans="7:51">
      <c r="G177" s="13"/>
      <c r="I177" s="317"/>
      <c r="K177" s="116"/>
      <c r="M177" s="116"/>
      <c r="O177" s="13"/>
      <c r="S177" s="3"/>
      <c r="T177" s="3"/>
      <c r="AA177" s="3"/>
      <c r="AB177" s="51"/>
      <c r="AC177" s="51"/>
      <c r="AE177" s="1"/>
      <c r="AF177" s="51"/>
      <c r="AG177" s="317"/>
      <c r="AI177" s="52"/>
      <c r="AJ177" s="120"/>
      <c r="AK177" s="1"/>
      <c r="AL177" s="101"/>
      <c r="AM177" s="52"/>
      <c r="AN177" s="1"/>
      <c r="AO177" s="1"/>
      <c r="AP177" s="1"/>
      <c r="AR177" s="1"/>
      <c r="AS177" s="1"/>
      <c r="AT177" s="1"/>
      <c r="AU177" s="1"/>
      <c r="AV177" s="1"/>
      <c r="AW177" s="1"/>
      <c r="AX177" s="1"/>
      <c r="AY177" s="1"/>
    </row>
    <row r="178" spans="7:51">
      <c r="G178" s="13"/>
      <c r="I178" s="317"/>
      <c r="K178" s="116"/>
      <c r="M178" s="116"/>
      <c r="O178" s="13"/>
      <c r="S178" s="3"/>
      <c r="T178" s="3"/>
      <c r="AA178" s="3"/>
      <c r="AB178" s="51"/>
      <c r="AC178" s="51"/>
      <c r="AE178" s="1"/>
      <c r="AF178" s="51"/>
      <c r="AG178" s="317"/>
      <c r="AI178" s="52"/>
      <c r="AJ178" s="120"/>
      <c r="AK178" s="1"/>
      <c r="AL178" s="101"/>
      <c r="AM178" s="52"/>
      <c r="AN178" s="1"/>
      <c r="AO178" s="1"/>
      <c r="AP178" s="1"/>
      <c r="AR178" s="1"/>
      <c r="AS178" s="1"/>
      <c r="AT178" s="1"/>
      <c r="AU178" s="1"/>
      <c r="AV178" s="1"/>
      <c r="AW178" s="1"/>
      <c r="AX178" s="1"/>
      <c r="AY178" s="1"/>
    </row>
    <row r="179" spans="7:51">
      <c r="G179" s="13"/>
      <c r="I179" s="317"/>
      <c r="K179" s="116"/>
      <c r="M179" s="116"/>
      <c r="O179" s="13"/>
      <c r="S179" s="3"/>
      <c r="T179" s="3"/>
      <c r="AA179" s="3"/>
      <c r="AB179" s="51"/>
      <c r="AC179" s="51"/>
      <c r="AE179" s="1"/>
      <c r="AF179" s="51"/>
      <c r="AG179" s="317"/>
      <c r="AI179" s="52"/>
      <c r="AJ179" s="120"/>
      <c r="AK179" s="1"/>
      <c r="AL179" s="101"/>
      <c r="AM179" s="52"/>
      <c r="AN179" s="1"/>
      <c r="AO179" s="1"/>
      <c r="AP179" s="1"/>
      <c r="AR179" s="1"/>
      <c r="AS179" s="1"/>
      <c r="AT179" s="1"/>
      <c r="AU179" s="1"/>
      <c r="AV179" s="1"/>
      <c r="AW179" s="1"/>
      <c r="AX179" s="1"/>
      <c r="AY179" s="1"/>
    </row>
    <row r="180" spans="7:51">
      <c r="G180" s="13"/>
      <c r="I180" s="317"/>
      <c r="K180" s="116"/>
      <c r="M180" s="116"/>
      <c r="O180" s="13"/>
      <c r="S180" s="3"/>
      <c r="T180" s="3"/>
      <c r="AA180" s="3"/>
      <c r="AB180" s="51"/>
      <c r="AC180" s="51"/>
      <c r="AE180" s="1"/>
      <c r="AF180" s="51"/>
      <c r="AG180" s="317"/>
      <c r="AI180" s="52"/>
      <c r="AK180" s="13"/>
      <c r="AL180" s="101"/>
      <c r="AM180" s="52"/>
      <c r="AN180" s="1"/>
      <c r="AO180" s="1"/>
      <c r="AP180" s="1"/>
      <c r="AR180" s="1"/>
      <c r="AS180" s="1"/>
      <c r="AT180" s="1"/>
      <c r="AU180" s="1"/>
      <c r="AV180" s="1"/>
      <c r="AW180" s="1"/>
      <c r="AX180" s="1"/>
      <c r="AY180" s="1"/>
    </row>
    <row r="181" spans="7:51">
      <c r="G181" s="13"/>
      <c r="I181" s="317"/>
      <c r="K181" s="116"/>
      <c r="M181" s="116"/>
      <c r="O181" s="13"/>
      <c r="S181" s="3"/>
      <c r="T181" s="3"/>
      <c r="AA181" s="3"/>
      <c r="AB181" s="51"/>
      <c r="AC181" s="51"/>
      <c r="AE181" s="1"/>
      <c r="AF181" s="51"/>
      <c r="AG181" s="317"/>
      <c r="AI181" s="52"/>
      <c r="AK181" s="13"/>
      <c r="AL181" s="101"/>
      <c r="AM181" s="52"/>
      <c r="AN181" s="1"/>
      <c r="AO181" s="1"/>
      <c r="AP181" s="1"/>
      <c r="AR181" s="1"/>
      <c r="AS181" s="1"/>
      <c r="AT181" s="1"/>
      <c r="AU181" s="1"/>
      <c r="AV181" s="1"/>
      <c r="AW181" s="1"/>
      <c r="AX181" s="1"/>
      <c r="AY181" s="1"/>
    </row>
    <row r="182" spans="7:51">
      <c r="G182" s="13"/>
      <c r="H182" s="13"/>
      <c r="I182" s="317"/>
      <c r="J182" s="317"/>
      <c r="K182" s="116"/>
      <c r="L182" s="13"/>
      <c r="M182" s="116"/>
      <c r="N182" s="13"/>
      <c r="O182" s="13"/>
      <c r="P182" s="13"/>
      <c r="Q182" s="116"/>
      <c r="R182" s="13"/>
      <c r="S182" s="3"/>
      <c r="T182" s="3"/>
      <c r="U182" s="13"/>
      <c r="V182" s="13"/>
      <c r="W182" s="13"/>
      <c r="X182" s="13"/>
      <c r="Y182" s="66"/>
      <c r="Z182" s="13"/>
      <c r="AA182" s="3"/>
      <c r="AB182" s="51"/>
      <c r="AC182" s="51"/>
      <c r="AE182" s="1"/>
      <c r="AF182" s="51"/>
      <c r="AG182" s="317"/>
      <c r="AI182" s="52"/>
      <c r="AK182" s="13"/>
      <c r="AL182" s="101"/>
      <c r="AM182" s="52"/>
      <c r="AN182" s="1"/>
      <c r="AO182" s="1"/>
      <c r="AP182" s="1"/>
      <c r="AR182" s="1"/>
      <c r="AS182" s="1"/>
      <c r="AT182" s="1"/>
      <c r="AU182" s="1"/>
      <c r="AV182" s="1"/>
      <c r="AW182" s="1"/>
      <c r="AX182" s="1"/>
      <c r="AY182" s="1"/>
    </row>
    <row r="183" spans="7:51">
      <c r="G183" s="13"/>
      <c r="H183" s="13"/>
      <c r="I183" s="317"/>
      <c r="J183" s="317"/>
      <c r="K183" s="116"/>
      <c r="L183" s="13"/>
      <c r="M183" s="116"/>
      <c r="N183" s="13"/>
      <c r="O183" s="13"/>
      <c r="P183" s="13"/>
      <c r="Q183" s="116"/>
      <c r="R183" s="13"/>
      <c r="S183" s="13"/>
      <c r="T183" s="13"/>
      <c r="U183" s="13"/>
      <c r="V183" s="13"/>
      <c r="W183" s="13"/>
      <c r="X183" s="13"/>
      <c r="Y183" s="66"/>
      <c r="Z183" s="13"/>
      <c r="AA183" s="13"/>
      <c r="AB183" s="116"/>
      <c r="AC183" s="116"/>
      <c r="AD183" s="66"/>
      <c r="AE183" s="13"/>
      <c r="AF183" s="116"/>
      <c r="AG183" s="317"/>
      <c r="AH183" s="66"/>
      <c r="AI183" s="13"/>
      <c r="AK183" s="13"/>
      <c r="AL183" s="116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"/>
      <c r="AX183" s="1"/>
      <c r="AY183" s="1"/>
    </row>
    <row r="184" spans="7:51">
      <c r="G184" s="13"/>
      <c r="H184" s="13"/>
      <c r="I184" s="317"/>
      <c r="J184" s="317"/>
      <c r="K184" s="116"/>
      <c r="L184" s="13"/>
      <c r="M184" s="116"/>
      <c r="N184" s="13"/>
      <c r="O184" s="13"/>
      <c r="P184" s="13"/>
      <c r="Q184" s="116"/>
      <c r="R184" s="13"/>
      <c r="S184" s="13"/>
      <c r="T184" s="13"/>
      <c r="U184" s="13"/>
      <c r="V184" s="13"/>
      <c r="W184" s="13"/>
      <c r="X184" s="13"/>
      <c r="Y184" s="66"/>
      <c r="Z184" s="13"/>
      <c r="AA184" s="13"/>
      <c r="AB184" s="116"/>
      <c r="AC184" s="116"/>
      <c r="AD184" s="66"/>
      <c r="AE184" s="13"/>
      <c r="AF184" s="116"/>
      <c r="AG184" s="317"/>
      <c r="AH184" s="66"/>
      <c r="AI184" s="13"/>
      <c r="AK184" s="13"/>
      <c r="AL184" s="116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"/>
    </row>
    <row r="185" spans="7:51">
      <c r="G185" s="13"/>
      <c r="H185" s="13"/>
      <c r="I185" s="317"/>
      <c r="J185" s="317"/>
      <c r="K185" s="116"/>
      <c r="L185" s="13"/>
      <c r="M185" s="116"/>
      <c r="N185" s="13"/>
      <c r="O185" s="13"/>
      <c r="P185" s="13"/>
      <c r="Q185" s="116"/>
      <c r="R185" s="13"/>
      <c r="S185" s="13"/>
      <c r="T185" s="13"/>
      <c r="U185" s="13"/>
      <c r="V185" s="13"/>
      <c r="W185" s="13"/>
      <c r="X185" s="13"/>
      <c r="Y185" s="66"/>
      <c r="Z185" s="13"/>
      <c r="AA185" s="13"/>
      <c r="AB185" s="116"/>
      <c r="AC185" s="116"/>
      <c r="AD185" s="66"/>
      <c r="AE185" s="13"/>
      <c r="AF185" s="116"/>
      <c r="AG185" s="317"/>
      <c r="AH185" s="66"/>
      <c r="AI185" s="13"/>
      <c r="AK185" s="13"/>
      <c r="AL185" s="116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"/>
    </row>
    <row r="186" spans="7:51">
      <c r="G186" s="13"/>
      <c r="H186" s="13"/>
      <c r="I186" s="317"/>
      <c r="J186" s="317"/>
      <c r="K186" s="116"/>
      <c r="L186" s="13"/>
      <c r="M186" s="116"/>
      <c r="N186" s="13"/>
      <c r="O186" s="13"/>
      <c r="P186" s="13"/>
      <c r="Q186" s="116"/>
      <c r="R186" s="13"/>
      <c r="S186" s="13"/>
      <c r="T186" s="13"/>
      <c r="U186" s="13"/>
      <c r="V186" s="13"/>
      <c r="W186" s="13"/>
      <c r="X186" s="13"/>
      <c r="Y186" s="66"/>
      <c r="Z186" s="13"/>
      <c r="AA186" s="13"/>
      <c r="AB186" s="116"/>
      <c r="AC186" s="116"/>
      <c r="AD186" s="66"/>
      <c r="AE186" s="13"/>
      <c r="AF186" s="116"/>
      <c r="AG186" s="317"/>
      <c r="AH186" s="66"/>
      <c r="AI186" s="13"/>
      <c r="AK186" s="13"/>
      <c r="AL186" s="116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"/>
    </row>
    <row r="187" spans="7:51">
      <c r="G187" s="13"/>
      <c r="H187" s="13"/>
      <c r="I187" s="317"/>
      <c r="J187" s="317"/>
      <c r="K187" s="116"/>
      <c r="L187" s="13"/>
      <c r="M187" s="116"/>
      <c r="N187" s="13"/>
      <c r="O187" s="13"/>
      <c r="P187" s="13"/>
      <c r="Q187" s="116"/>
      <c r="R187" s="13"/>
      <c r="S187" s="13"/>
      <c r="T187" s="13"/>
      <c r="U187" s="13"/>
      <c r="V187" s="13"/>
      <c r="W187" s="13"/>
      <c r="X187" s="13"/>
      <c r="Y187" s="66"/>
      <c r="Z187" s="13"/>
      <c r="AA187" s="13"/>
      <c r="AB187" s="116"/>
      <c r="AC187" s="116"/>
      <c r="AD187" s="66"/>
      <c r="AE187" s="13"/>
      <c r="AF187" s="116"/>
      <c r="AG187" s="317"/>
      <c r="AH187" s="66"/>
      <c r="AI187" s="13"/>
      <c r="AK187" s="13"/>
      <c r="AL187" s="116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"/>
    </row>
    <row r="188" spans="7:51">
      <c r="G188" s="13"/>
      <c r="H188" s="13"/>
      <c r="I188" s="317"/>
      <c r="J188" s="317"/>
      <c r="K188" s="116"/>
      <c r="L188" s="13"/>
      <c r="M188" s="116"/>
      <c r="N188" s="13"/>
      <c r="O188" s="13"/>
      <c r="P188" s="13"/>
      <c r="Q188" s="116"/>
      <c r="R188" s="13"/>
      <c r="S188" s="13"/>
      <c r="T188" s="13"/>
      <c r="U188" s="13"/>
      <c r="V188" s="13"/>
      <c r="W188" s="13"/>
      <c r="X188" s="13"/>
      <c r="Y188" s="66"/>
      <c r="Z188" s="13"/>
      <c r="AA188" s="13"/>
      <c r="AB188" s="116"/>
      <c r="AC188" s="116"/>
      <c r="AD188" s="66"/>
      <c r="AE188" s="13"/>
      <c r="AF188" s="116"/>
      <c r="AG188" s="317"/>
      <c r="AH188" s="66"/>
      <c r="AI188" s="13"/>
      <c r="AK188" s="13"/>
      <c r="AL188" s="116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"/>
    </row>
    <row r="189" spans="7:51">
      <c r="G189" s="13"/>
      <c r="H189" s="13"/>
      <c r="I189" s="317"/>
      <c r="J189" s="317"/>
      <c r="K189" s="116"/>
      <c r="L189" s="13"/>
      <c r="M189" s="116"/>
      <c r="N189" s="13"/>
      <c r="O189" s="13"/>
      <c r="P189" s="13"/>
      <c r="Q189" s="116"/>
      <c r="R189" s="13"/>
      <c r="S189" s="13"/>
      <c r="T189" s="13"/>
      <c r="U189" s="13"/>
      <c r="V189" s="13"/>
      <c r="W189" s="13"/>
      <c r="X189" s="13"/>
      <c r="Y189" s="66"/>
      <c r="Z189" s="13"/>
      <c r="AA189" s="13"/>
      <c r="AB189" s="116"/>
      <c r="AC189" s="116"/>
      <c r="AD189" s="66"/>
      <c r="AE189" s="13"/>
      <c r="AF189" s="116"/>
      <c r="AG189" s="317"/>
      <c r="AH189" s="66"/>
      <c r="AI189" s="13"/>
      <c r="AK189" s="13"/>
      <c r="AL189" s="116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"/>
    </row>
    <row r="190" spans="7:51">
      <c r="G190" s="13"/>
      <c r="H190" s="13"/>
      <c r="I190" s="317"/>
      <c r="J190" s="317"/>
      <c r="K190" s="116"/>
      <c r="L190" s="13"/>
      <c r="M190" s="116"/>
      <c r="N190" s="13"/>
      <c r="O190" s="13"/>
      <c r="P190" s="13"/>
      <c r="Q190" s="116"/>
      <c r="R190" s="13"/>
      <c r="S190" s="13"/>
      <c r="T190" s="13"/>
      <c r="U190" s="13"/>
      <c r="V190" s="13"/>
      <c r="W190" s="13"/>
      <c r="X190" s="13"/>
      <c r="Y190" s="66"/>
      <c r="Z190" s="13"/>
      <c r="AA190" s="13"/>
      <c r="AB190" s="116"/>
      <c r="AC190" s="116"/>
      <c r="AD190" s="66"/>
      <c r="AE190" s="13"/>
      <c r="AF190" s="116"/>
      <c r="AG190" s="317"/>
      <c r="AH190" s="66"/>
      <c r="AI190" s="13"/>
      <c r="AK190" s="13"/>
      <c r="AL190" s="116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"/>
    </row>
    <row r="191" spans="7:51">
      <c r="G191" s="13"/>
      <c r="H191" s="13"/>
      <c r="I191" s="317"/>
      <c r="J191" s="317"/>
      <c r="K191" s="116"/>
      <c r="L191" s="13"/>
      <c r="M191" s="116"/>
      <c r="N191" s="13"/>
      <c r="O191" s="13"/>
      <c r="P191" s="13"/>
      <c r="Q191" s="116"/>
      <c r="R191" s="13"/>
      <c r="S191" s="13"/>
      <c r="T191" s="13"/>
      <c r="U191" s="13"/>
      <c r="V191" s="13"/>
      <c r="W191" s="13"/>
      <c r="X191" s="13"/>
      <c r="Y191" s="66"/>
      <c r="Z191" s="13"/>
      <c r="AA191" s="13"/>
      <c r="AB191" s="116"/>
      <c r="AC191" s="116"/>
      <c r="AD191" s="66"/>
      <c r="AE191" s="13"/>
      <c r="AF191" s="116"/>
      <c r="AG191" s="317"/>
      <c r="AH191" s="66"/>
      <c r="AI191" s="13"/>
      <c r="AK191" s="13"/>
      <c r="AL191" s="116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"/>
    </row>
    <row r="192" spans="7:51">
      <c r="G192" s="13"/>
      <c r="H192" s="13"/>
      <c r="I192" s="317"/>
      <c r="J192" s="317"/>
      <c r="K192" s="116"/>
      <c r="L192" s="13"/>
      <c r="M192" s="116"/>
      <c r="N192" s="13"/>
      <c r="O192" s="13"/>
      <c r="P192" s="13"/>
      <c r="Q192" s="116"/>
      <c r="R192" s="13"/>
      <c r="S192" s="13"/>
      <c r="T192" s="13"/>
      <c r="U192" s="13"/>
      <c r="V192" s="13"/>
      <c r="W192" s="13"/>
      <c r="X192" s="13"/>
      <c r="Y192" s="66"/>
      <c r="Z192" s="13"/>
      <c r="AA192" s="13"/>
      <c r="AB192" s="116"/>
      <c r="AC192" s="116"/>
      <c r="AD192" s="66"/>
      <c r="AE192" s="13"/>
      <c r="AF192" s="116"/>
      <c r="AG192" s="317"/>
      <c r="AH192" s="66"/>
      <c r="AI192" s="13"/>
      <c r="AK192" s="13"/>
      <c r="AL192" s="116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"/>
    </row>
    <row r="193" spans="7:52">
      <c r="G193" s="13"/>
      <c r="H193" s="13"/>
      <c r="I193" s="317"/>
      <c r="J193" s="317"/>
      <c r="K193" s="116"/>
      <c r="L193" s="13"/>
      <c r="M193" s="116"/>
      <c r="N193" s="13"/>
      <c r="O193" s="13"/>
      <c r="P193" s="13"/>
      <c r="Q193" s="116"/>
      <c r="R193" s="13"/>
      <c r="S193" s="13"/>
      <c r="T193" s="13"/>
      <c r="U193" s="13"/>
      <c r="V193" s="13"/>
      <c r="W193" s="13"/>
      <c r="X193" s="13"/>
      <c r="Y193" s="66"/>
      <c r="Z193" s="13"/>
      <c r="AA193" s="13"/>
      <c r="AB193" s="116"/>
      <c r="AC193" s="116"/>
      <c r="AD193" s="66"/>
      <c r="AE193" s="13"/>
      <c r="AF193" s="116"/>
      <c r="AG193" s="317"/>
      <c r="AH193" s="66"/>
      <c r="AI193" s="13"/>
      <c r="AK193" s="13"/>
      <c r="AL193" s="116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"/>
      <c r="AZ193" s="13"/>
    </row>
    <row r="194" spans="7:52">
      <c r="G194" s="13"/>
      <c r="H194" s="13"/>
      <c r="I194" s="317"/>
      <c r="J194" s="317"/>
      <c r="K194" s="116"/>
      <c r="L194" s="13"/>
      <c r="M194" s="116"/>
      <c r="N194" s="13"/>
      <c r="O194" s="13"/>
      <c r="P194" s="13"/>
      <c r="Q194" s="116"/>
      <c r="R194" s="13"/>
      <c r="S194" s="13"/>
      <c r="T194" s="13"/>
      <c r="U194" s="13"/>
      <c r="V194" s="13"/>
      <c r="W194" s="13"/>
      <c r="X194" s="13"/>
      <c r="Y194" s="66"/>
      <c r="Z194" s="13"/>
      <c r="AA194" s="13"/>
      <c r="AB194" s="116"/>
      <c r="AC194" s="116"/>
      <c r="AD194" s="66"/>
      <c r="AE194" s="13"/>
      <c r="AF194" s="116"/>
      <c r="AG194" s="317"/>
      <c r="AH194" s="66"/>
      <c r="AI194" s="13"/>
      <c r="AK194" s="13"/>
      <c r="AL194" s="116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"/>
      <c r="AZ194" s="13"/>
    </row>
    <row r="195" spans="7:52">
      <c r="G195" s="13"/>
      <c r="H195" s="13"/>
      <c r="I195" s="317"/>
      <c r="J195" s="317"/>
      <c r="K195" s="116"/>
      <c r="L195" s="13"/>
      <c r="M195" s="116"/>
      <c r="N195" s="13"/>
      <c r="O195" s="13"/>
      <c r="P195" s="13"/>
      <c r="Q195" s="116"/>
      <c r="R195" s="13"/>
      <c r="S195" s="13"/>
      <c r="T195" s="13"/>
      <c r="U195" s="13"/>
      <c r="V195" s="13"/>
      <c r="W195" s="13"/>
      <c r="X195" s="13"/>
      <c r="Y195" s="66"/>
      <c r="Z195" s="13"/>
      <c r="AA195" s="13"/>
      <c r="AB195" s="116"/>
      <c r="AC195" s="116"/>
      <c r="AD195" s="66"/>
      <c r="AE195" s="13"/>
      <c r="AF195" s="116"/>
      <c r="AG195" s="317"/>
      <c r="AH195" s="66"/>
      <c r="AI195" s="13"/>
      <c r="AK195" s="13"/>
      <c r="AL195" s="116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"/>
      <c r="AZ195" s="13"/>
    </row>
    <row r="196" spans="7:52">
      <c r="G196" s="13"/>
      <c r="H196" s="13"/>
      <c r="I196" s="317"/>
      <c r="J196" s="317"/>
      <c r="K196" s="116"/>
      <c r="L196" s="13"/>
      <c r="M196" s="116"/>
      <c r="N196" s="13"/>
      <c r="O196" s="13"/>
      <c r="P196" s="13"/>
      <c r="Q196" s="116"/>
      <c r="R196" s="13"/>
      <c r="S196" s="13"/>
      <c r="T196" s="13"/>
      <c r="U196" s="13"/>
      <c r="V196" s="13"/>
      <c r="W196" s="13"/>
      <c r="X196" s="13"/>
      <c r="Y196" s="66"/>
      <c r="Z196" s="13"/>
      <c r="AA196" s="13"/>
      <c r="AB196" s="116"/>
      <c r="AC196" s="116"/>
      <c r="AD196" s="66"/>
      <c r="AE196" s="13"/>
      <c r="AF196" s="116"/>
      <c r="AG196" s="317"/>
      <c r="AH196" s="66"/>
      <c r="AI196" s="13"/>
      <c r="AK196" s="13"/>
      <c r="AL196" s="116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"/>
      <c r="AZ196" s="13"/>
    </row>
    <row r="197" spans="7:52">
      <c r="G197" s="13"/>
      <c r="H197" s="13"/>
      <c r="I197" s="317"/>
      <c r="J197" s="317"/>
      <c r="K197" s="116"/>
      <c r="L197" s="13"/>
      <c r="M197" s="116"/>
      <c r="N197" s="13"/>
      <c r="O197" s="13"/>
      <c r="P197" s="13"/>
      <c r="Q197" s="116"/>
      <c r="R197" s="13"/>
      <c r="S197" s="13"/>
      <c r="T197" s="13"/>
      <c r="U197" s="13"/>
      <c r="V197" s="13"/>
      <c r="W197" s="13"/>
      <c r="X197" s="13"/>
      <c r="Y197" s="66"/>
      <c r="Z197" s="13"/>
      <c r="AA197" s="13"/>
      <c r="AB197" s="116"/>
      <c r="AC197" s="116"/>
      <c r="AD197" s="66"/>
      <c r="AE197" s="13"/>
      <c r="AF197" s="116"/>
      <c r="AG197" s="317"/>
      <c r="AH197" s="66"/>
      <c r="AI197" s="13"/>
      <c r="AK197" s="13"/>
      <c r="AL197" s="116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"/>
      <c r="AZ197" s="13"/>
    </row>
    <row r="198" spans="7:52">
      <c r="G198" s="13"/>
      <c r="H198" s="13"/>
      <c r="I198" s="317"/>
      <c r="J198" s="317"/>
      <c r="K198" s="116"/>
      <c r="L198" s="13"/>
      <c r="M198" s="116"/>
      <c r="N198" s="13"/>
      <c r="O198" s="13"/>
      <c r="P198" s="13"/>
      <c r="Q198" s="116"/>
      <c r="R198" s="13"/>
      <c r="S198" s="13"/>
      <c r="T198" s="13"/>
      <c r="U198" s="13"/>
      <c r="V198" s="13"/>
      <c r="W198" s="13"/>
      <c r="X198" s="13"/>
      <c r="Y198" s="66"/>
      <c r="Z198" s="13"/>
      <c r="AA198" s="13"/>
      <c r="AB198" s="116"/>
      <c r="AC198" s="116"/>
      <c r="AD198" s="66"/>
      <c r="AE198" s="13"/>
      <c r="AF198" s="116"/>
      <c r="AG198" s="317"/>
      <c r="AH198" s="66"/>
      <c r="AI198" s="13"/>
      <c r="AK198" s="13"/>
      <c r="AL198" s="116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"/>
      <c r="AZ198" s="13"/>
    </row>
    <row r="199" spans="7:52">
      <c r="G199" s="13"/>
      <c r="H199" s="13"/>
      <c r="I199" s="317"/>
      <c r="J199" s="317"/>
      <c r="K199" s="116"/>
      <c r="L199" s="13"/>
      <c r="M199" s="116"/>
      <c r="N199" s="13"/>
      <c r="O199" s="13"/>
      <c r="P199" s="13"/>
      <c r="Q199" s="116"/>
      <c r="R199" s="13"/>
      <c r="S199" s="13"/>
      <c r="T199" s="13"/>
      <c r="U199" s="13"/>
      <c r="V199" s="13"/>
      <c r="W199" s="13"/>
      <c r="X199" s="13"/>
      <c r="Y199" s="66"/>
      <c r="Z199" s="13"/>
      <c r="AA199" s="13"/>
      <c r="AB199" s="116"/>
      <c r="AC199" s="116"/>
      <c r="AD199" s="66"/>
      <c r="AE199" s="13"/>
      <c r="AF199" s="116"/>
      <c r="AG199" s="317"/>
      <c r="AH199" s="66"/>
      <c r="AI199" s="13"/>
      <c r="AK199" s="13"/>
      <c r="AL199" s="116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"/>
      <c r="AZ199" s="13"/>
    </row>
    <row r="200" spans="7:52">
      <c r="G200" s="13"/>
      <c r="H200" s="13"/>
      <c r="I200" s="317"/>
      <c r="J200" s="317"/>
      <c r="K200" s="116"/>
      <c r="L200" s="13"/>
      <c r="M200" s="116"/>
      <c r="N200" s="13"/>
      <c r="O200" s="13"/>
      <c r="P200" s="13"/>
      <c r="Q200" s="116"/>
      <c r="R200" s="13"/>
      <c r="S200" s="13"/>
      <c r="T200" s="13"/>
      <c r="U200" s="13"/>
      <c r="V200" s="13"/>
      <c r="W200" s="13"/>
      <c r="X200" s="13"/>
      <c r="Y200" s="66"/>
      <c r="Z200" s="13"/>
      <c r="AA200" s="13"/>
      <c r="AB200" s="116"/>
      <c r="AC200" s="116"/>
      <c r="AD200" s="66"/>
      <c r="AE200" s="13"/>
      <c r="AF200" s="116"/>
      <c r="AG200" s="317"/>
      <c r="AH200" s="66"/>
      <c r="AI200" s="13"/>
      <c r="AK200" s="13"/>
      <c r="AL200" s="116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"/>
      <c r="AZ200" s="13"/>
    </row>
    <row r="201" spans="7:52">
      <c r="G201" s="13"/>
      <c r="H201" s="13"/>
      <c r="I201" s="317"/>
      <c r="J201" s="317"/>
      <c r="K201" s="116"/>
      <c r="L201" s="13"/>
      <c r="M201" s="116"/>
      <c r="N201" s="13"/>
      <c r="O201" s="13"/>
      <c r="P201" s="13"/>
      <c r="Q201" s="116"/>
      <c r="R201" s="13"/>
      <c r="S201" s="13"/>
      <c r="T201" s="13"/>
      <c r="U201" s="13"/>
      <c r="V201" s="13"/>
      <c r="W201" s="13"/>
      <c r="X201" s="13"/>
      <c r="Y201" s="66"/>
      <c r="Z201" s="13"/>
      <c r="AA201" s="13"/>
      <c r="AB201" s="116"/>
      <c r="AC201" s="116"/>
      <c r="AD201" s="66"/>
      <c r="AE201" s="13"/>
      <c r="AF201" s="116"/>
      <c r="AG201" s="317"/>
      <c r="AH201" s="66"/>
      <c r="AI201" s="13"/>
      <c r="AK201" s="13"/>
      <c r="AL201" s="116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"/>
      <c r="AZ201" s="13"/>
    </row>
    <row r="202" spans="7:52">
      <c r="G202" s="13"/>
      <c r="H202" s="13"/>
      <c r="I202" s="317"/>
      <c r="J202" s="317"/>
      <c r="K202" s="116"/>
      <c r="L202" s="13"/>
      <c r="M202" s="116"/>
      <c r="N202" s="13"/>
      <c r="O202" s="13"/>
      <c r="P202" s="13"/>
      <c r="Q202" s="116"/>
      <c r="R202" s="13"/>
      <c r="S202" s="13"/>
      <c r="T202" s="13"/>
      <c r="U202" s="13"/>
      <c r="V202" s="13"/>
      <c r="W202" s="13"/>
      <c r="X202" s="13"/>
      <c r="Y202" s="66"/>
      <c r="Z202" s="13"/>
      <c r="AA202" s="13"/>
      <c r="AB202" s="116"/>
      <c r="AC202" s="116"/>
      <c r="AD202" s="66"/>
      <c r="AE202" s="13"/>
      <c r="AF202" s="116"/>
      <c r="AG202" s="317"/>
      <c r="AH202" s="66"/>
      <c r="AI202" s="13"/>
      <c r="AK202" s="13"/>
      <c r="AL202" s="116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"/>
      <c r="AZ202" s="13"/>
    </row>
    <row r="203" spans="7:52">
      <c r="G203" s="13"/>
      <c r="H203" s="13"/>
      <c r="I203" s="317"/>
      <c r="J203" s="317"/>
      <c r="K203" s="116"/>
      <c r="L203" s="13"/>
      <c r="M203" s="116"/>
      <c r="N203" s="13"/>
      <c r="O203" s="13"/>
      <c r="P203" s="13"/>
      <c r="Q203" s="116"/>
      <c r="R203" s="13"/>
      <c r="S203" s="13"/>
      <c r="T203" s="13"/>
      <c r="U203" s="13"/>
      <c r="V203" s="13"/>
      <c r="W203" s="13"/>
      <c r="X203" s="13"/>
      <c r="Y203" s="66"/>
      <c r="Z203" s="13"/>
      <c r="AA203" s="13"/>
      <c r="AB203" s="116"/>
      <c r="AC203" s="116"/>
      <c r="AD203" s="66"/>
      <c r="AE203" s="13"/>
      <c r="AF203" s="116"/>
      <c r="AG203" s="317"/>
      <c r="AH203" s="66"/>
      <c r="AI203" s="13"/>
      <c r="AK203" s="13"/>
      <c r="AL203" s="116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"/>
      <c r="AZ203" s="13"/>
    </row>
    <row r="204" spans="7:52">
      <c r="G204" s="13"/>
      <c r="H204" s="13"/>
      <c r="I204" s="317"/>
      <c r="J204" s="317"/>
      <c r="K204" s="116"/>
      <c r="L204" s="13"/>
      <c r="M204" s="116"/>
      <c r="N204" s="13"/>
      <c r="O204" s="13"/>
      <c r="P204" s="13"/>
      <c r="Q204" s="116"/>
      <c r="R204" s="13"/>
      <c r="S204" s="13"/>
      <c r="T204" s="13"/>
      <c r="U204" s="13"/>
      <c r="V204" s="13"/>
      <c r="W204" s="13"/>
      <c r="X204" s="13"/>
      <c r="Y204" s="66"/>
      <c r="Z204" s="13"/>
      <c r="AA204" s="13"/>
      <c r="AB204" s="116"/>
      <c r="AC204" s="116"/>
      <c r="AD204" s="66"/>
      <c r="AE204" s="13"/>
      <c r="AF204" s="116"/>
      <c r="AG204" s="317"/>
      <c r="AH204" s="66"/>
      <c r="AI204" s="13"/>
      <c r="AK204" s="13"/>
      <c r="AL204" s="116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"/>
      <c r="AZ204" s="13"/>
    </row>
    <row r="205" spans="7:52">
      <c r="G205" s="13"/>
      <c r="H205" s="13"/>
      <c r="I205" s="317"/>
      <c r="J205" s="317"/>
      <c r="K205" s="116"/>
      <c r="L205" s="13"/>
      <c r="M205" s="116"/>
      <c r="N205" s="13"/>
      <c r="O205" s="13"/>
      <c r="P205" s="13"/>
      <c r="Q205" s="116"/>
      <c r="R205" s="13"/>
      <c r="S205" s="13"/>
      <c r="T205" s="13"/>
      <c r="U205" s="13"/>
      <c r="V205" s="13"/>
      <c r="W205" s="13"/>
      <c r="X205" s="13"/>
      <c r="Y205" s="66"/>
      <c r="Z205" s="13"/>
      <c r="AA205" s="13"/>
      <c r="AB205" s="116"/>
      <c r="AC205" s="116"/>
      <c r="AD205" s="66"/>
      <c r="AE205" s="13"/>
      <c r="AF205" s="116"/>
      <c r="AG205" s="317"/>
      <c r="AH205" s="66"/>
      <c r="AI205" s="13"/>
      <c r="AK205" s="13"/>
      <c r="AL205" s="116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"/>
      <c r="AZ205" s="13"/>
    </row>
    <row r="206" spans="7:52">
      <c r="G206" s="13"/>
      <c r="H206" s="13"/>
      <c r="I206" s="317"/>
      <c r="J206" s="317"/>
      <c r="K206" s="116"/>
      <c r="L206" s="13"/>
      <c r="M206" s="116"/>
      <c r="N206" s="13"/>
      <c r="O206" s="13"/>
      <c r="P206" s="13"/>
      <c r="Q206" s="116"/>
      <c r="R206" s="13"/>
      <c r="S206" s="13"/>
      <c r="T206" s="13"/>
      <c r="U206" s="13"/>
      <c r="V206" s="13"/>
      <c r="W206" s="13"/>
      <c r="X206" s="13"/>
      <c r="Y206" s="66"/>
      <c r="Z206" s="13"/>
      <c r="AA206" s="13"/>
      <c r="AB206" s="116"/>
      <c r="AC206" s="116"/>
      <c r="AD206" s="66"/>
      <c r="AE206" s="13"/>
      <c r="AF206" s="116"/>
      <c r="AG206" s="317"/>
      <c r="AH206" s="66"/>
      <c r="AI206" s="13"/>
      <c r="AK206" s="13"/>
      <c r="AL206" s="116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"/>
      <c r="AZ206" s="13"/>
    </row>
    <row r="207" spans="7:52">
      <c r="G207" s="13"/>
      <c r="H207" s="13"/>
      <c r="I207" s="317"/>
      <c r="J207" s="317"/>
      <c r="K207" s="116"/>
      <c r="L207" s="13"/>
      <c r="M207" s="116"/>
      <c r="N207" s="13"/>
      <c r="O207" s="13"/>
      <c r="P207" s="13"/>
      <c r="Q207" s="116"/>
      <c r="R207" s="13"/>
      <c r="S207" s="13"/>
      <c r="T207" s="13"/>
      <c r="U207" s="13"/>
      <c r="V207" s="13"/>
      <c r="W207" s="13"/>
      <c r="X207" s="13"/>
      <c r="Y207" s="66"/>
      <c r="Z207" s="13"/>
      <c r="AA207" s="13"/>
      <c r="AB207" s="116"/>
      <c r="AC207" s="116"/>
      <c r="AD207" s="66"/>
      <c r="AE207" s="13"/>
      <c r="AF207" s="116"/>
      <c r="AG207" s="317"/>
      <c r="AH207" s="66"/>
      <c r="AI207" s="13"/>
      <c r="AK207" s="13"/>
      <c r="AL207" s="116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"/>
      <c r="AZ207" s="13"/>
    </row>
    <row r="208" spans="7:52">
      <c r="G208" s="13"/>
      <c r="H208" s="13"/>
      <c r="I208" s="317"/>
      <c r="J208" s="317"/>
      <c r="K208" s="116"/>
      <c r="L208" s="13"/>
      <c r="M208" s="116"/>
      <c r="N208" s="13"/>
      <c r="O208" s="13"/>
      <c r="P208" s="13"/>
      <c r="Q208" s="116"/>
      <c r="R208" s="13"/>
      <c r="S208" s="13"/>
      <c r="T208" s="13"/>
      <c r="U208" s="13"/>
      <c r="V208" s="13"/>
      <c r="W208" s="13"/>
      <c r="X208" s="13"/>
      <c r="Y208" s="66"/>
      <c r="Z208" s="13"/>
      <c r="AA208" s="13"/>
      <c r="AB208" s="116"/>
      <c r="AC208" s="116"/>
      <c r="AD208" s="66"/>
      <c r="AE208" s="13"/>
      <c r="AF208" s="116"/>
      <c r="AG208" s="317"/>
      <c r="AH208" s="66"/>
      <c r="AI208" s="13"/>
      <c r="AK208" s="13"/>
      <c r="AL208" s="116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"/>
      <c r="AZ208" s="13"/>
    </row>
    <row r="209" spans="7:52">
      <c r="G209" s="13"/>
      <c r="H209" s="13"/>
      <c r="I209" s="317"/>
      <c r="J209" s="317"/>
      <c r="K209" s="116"/>
      <c r="L209" s="13"/>
      <c r="M209" s="116"/>
      <c r="N209" s="13"/>
      <c r="O209" s="13"/>
      <c r="P209" s="13"/>
      <c r="Q209" s="116"/>
      <c r="R209" s="13"/>
      <c r="S209" s="13"/>
      <c r="T209" s="13"/>
      <c r="U209" s="13"/>
      <c r="V209" s="13"/>
      <c r="W209" s="13"/>
      <c r="X209" s="13"/>
      <c r="Y209" s="66"/>
      <c r="Z209" s="13"/>
      <c r="AA209" s="13"/>
      <c r="AB209" s="116"/>
      <c r="AC209" s="116"/>
      <c r="AD209" s="66"/>
      <c r="AE209" s="13"/>
      <c r="AF209" s="116"/>
      <c r="AG209" s="317"/>
      <c r="AH209" s="66"/>
      <c r="AI209" s="13"/>
      <c r="AK209" s="13"/>
      <c r="AL209" s="116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"/>
      <c r="AZ209" s="13"/>
    </row>
    <row r="210" spans="7:52">
      <c r="G210" s="13"/>
      <c r="H210" s="13"/>
      <c r="I210" s="317"/>
      <c r="J210" s="317"/>
      <c r="K210" s="116"/>
      <c r="L210" s="13"/>
      <c r="M210" s="116"/>
      <c r="N210" s="13"/>
      <c r="O210" s="13"/>
      <c r="P210" s="13"/>
      <c r="Q210" s="116"/>
      <c r="R210" s="13"/>
      <c r="S210" s="13"/>
      <c r="T210" s="13"/>
      <c r="U210" s="13"/>
      <c r="V210" s="13"/>
      <c r="W210" s="13"/>
      <c r="X210" s="13"/>
      <c r="Y210" s="66"/>
      <c r="Z210" s="13"/>
      <c r="AA210" s="13"/>
      <c r="AB210" s="116"/>
      <c r="AC210" s="116"/>
      <c r="AD210" s="66"/>
      <c r="AE210" s="13"/>
      <c r="AF210" s="116"/>
      <c r="AG210" s="317"/>
      <c r="AH210" s="66"/>
      <c r="AI210" s="13"/>
      <c r="AK210" s="13"/>
      <c r="AL210" s="116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"/>
      <c r="AZ210" s="13"/>
    </row>
    <row r="211" spans="7:52">
      <c r="G211" s="13"/>
      <c r="H211" s="13"/>
      <c r="I211" s="317"/>
      <c r="J211" s="317"/>
      <c r="K211" s="116"/>
      <c r="L211" s="13"/>
      <c r="M211" s="116"/>
      <c r="N211" s="13"/>
      <c r="O211" s="13"/>
      <c r="P211" s="13"/>
      <c r="Q211" s="116"/>
      <c r="R211" s="13"/>
      <c r="S211" s="13"/>
      <c r="T211" s="13"/>
      <c r="U211" s="13"/>
      <c r="V211" s="13"/>
      <c r="W211" s="13"/>
      <c r="X211" s="13"/>
      <c r="Y211" s="66"/>
      <c r="Z211" s="13"/>
      <c r="AA211" s="13"/>
      <c r="AB211" s="116"/>
      <c r="AC211" s="116"/>
      <c r="AD211" s="66"/>
      <c r="AE211" s="13"/>
      <c r="AF211" s="116"/>
      <c r="AG211" s="317"/>
      <c r="AH211" s="66"/>
      <c r="AI211" s="13"/>
      <c r="AK211" s="13"/>
      <c r="AL211" s="116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"/>
      <c r="AZ211" s="13"/>
    </row>
    <row r="212" spans="7:52">
      <c r="G212" s="13"/>
      <c r="H212" s="13"/>
      <c r="I212" s="317"/>
      <c r="J212" s="317"/>
      <c r="K212" s="116"/>
      <c r="L212" s="13"/>
      <c r="M212" s="116"/>
      <c r="N212" s="13"/>
      <c r="O212" s="13"/>
      <c r="P212" s="13"/>
      <c r="Q212" s="116"/>
      <c r="R212" s="13"/>
      <c r="S212" s="13"/>
      <c r="T212" s="13"/>
      <c r="U212" s="13"/>
      <c r="V212" s="13"/>
      <c r="W212" s="13"/>
      <c r="X212" s="13"/>
      <c r="Y212" s="66"/>
      <c r="Z212" s="13"/>
      <c r="AA212" s="13"/>
      <c r="AB212" s="116"/>
      <c r="AC212" s="116"/>
      <c r="AD212" s="66"/>
      <c r="AE212" s="13"/>
      <c r="AF212" s="116"/>
      <c r="AG212" s="317"/>
      <c r="AH212" s="66"/>
      <c r="AI212" s="13"/>
      <c r="AK212" s="13"/>
      <c r="AL212" s="116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"/>
      <c r="AZ212" s="13"/>
    </row>
    <row r="213" spans="7:52">
      <c r="G213" s="13"/>
      <c r="H213" s="13"/>
      <c r="I213" s="317"/>
      <c r="J213" s="317"/>
      <c r="K213" s="116"/>
      <c r="L213" s="13"/>
      <c r="M213" s="116"/>
      <c r="N213" s="13"/>
      <c r="O213" s="13"/>
      <c r="P213" s="13"/>
      <c r="Q213" s="116"/>
      <c r="R213" s="13"/>
      <c r="S213" s="13"/>
      <c r="T213" s="13"/>
      <c r="U213" s="13"/>
      <c r="V213" s="13"/>
      <c r="W213" s="13"/>
      <c r="X213" s="13"/>
      <c r="Y213" s="66"/>
      <c r="Z213" s="13"/>
      <c r="AA213" s="13"/>
      <c r="AB213" s="116"/>
      <c r="AC213" s="116"/>
      <c r="AD213" s="66"/>
      <c r="AE213" s="13"/>
      <c r="AF213" s="116"/>
      <c r="AG213" s="317"/>
      <c r="AH213" s="66"/>
      <c r="AI213" s="13"/>
      <c r="AK213" s="13"/>
      <c r="AL213" s="116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"/>
      <c r="AZ213" s="13"/>
    </row>
    <row r="214" spans="7:52">
      <c r="G214" s="13"/>
      <c r="H214" s="13"/>
      <c r="I214" s="317"/>
      <c r="J214" s="317"/>
      <c r="K214" s="116"/>
      <c r="L214" s="13"/>
      <c r="M214" s="116"/>
      <c r="N214" s="13"/>
      <c r="O214" s="13"/>
      <c r="P214" s="13"/>
      <c r="Q214" s="116"/>
      <c r="R214" s="13"/>
      <c r="S214" s="13"/>
      <c r="T214" s="13"/>
      <c r="U214" s="13"/>
      <c r="V214" s="13"/>
      <c r="W214" s="13"/>
      <c r="X214" s="13"/>
      <c r="Y214" s="66"/>
      <c r="Z214" s="13"/>
      <c r="AA214" s="13"/>
      <c r="AB214" s="116"/>
      <c r="AC214" s="116"/>
      <c r="AD214" s="66"/>
      <c r="AE214" s="13"/>
      <c r="AF214" s="116"/>
      <c r="AG214" s="317"/>
      <c r="AH214" s="66"/>
      <c r="AI214" s="13"/>
      <c r="AK214" s="13"/>
      <c r="AL214" s="116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"/>
      <c r="AZ214" s="13"/>
    </row>
    <row r="215" spans="7:52">
      <c r="G215" s="13"/>
      <c r="H215" s="13"/>
      <c r="I215" s="317"/>
      <c r="J215" s="317"/>
      <c r="K215" s="116"/>
      <c r="L215" s="13"/>
      <c r="M215" s="116"/>
      <c r="N215" s="13"/>
      <c r="O215" s="13"/>
      <c r="P215" s="13"/>
      <c r="Q215" s="116"/>
      <c r="R215" s="13"/>
      <c r="S215" s="13"/>
      <c r="T215" s="13"/>
      <c r="U215" s="13"/>
      <c r="V215" s="13"/>
      <c r="W215" s="13"/>
      <c r="X215" s="13"/>
      <c r="Y215" s="66"/>
      <c r="Z215" s="13"/>
      <c r="AA215" s="13"/>
      <c r="AB215" s="116"/>
      <c r="AC215" s="116"/>
      <c r="AD215" s="66"/>
      <c r="AE215" s="13"/>
      <c r="AF215" s="116"/>
      <c r="AG215" s="317"/>
      <c r="AH215" s="66"/>
      <c r="AI215" s="13"/>
      <c r="AK215" s="13"/>
      <c r="AL215" s="116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"/>
      <c r="AZ215" s="13"/>
    </row>
    <row r="216" spans="7:52">
      <c r="G216" s="13"/>
      <c r="H216" s="13"/>
      <c r="I216" s="317"/>
      <c r="J216" s="317"/>
      <c r="K216" s="116"/>
      <c r="L216" s="13"/>
      <c r="M216" s="116"/>
      <c r="N216" s="13"/>
      <c r="O216" s="13"/>
      <c r="P216" s="13"/>
      <c r="Q216" s="116"/>
      <c r="R216" s="13"/>
      <c r="S216" s="13"/>
      <c r="T216" s="13"/>
      <c r="U216" s="13"/>
      <c r="V216" s="13"/>
      <c r="W216" s="13"/>
      <c r="X216" s="13"/>
      <c r="Y216" s="66"/>
      <c r="Z216" s="13"/>
      <c r="AA216" s="13"/>
      <c r="AB216" s="116"/>
      <c r="AC216" s="116"/>
      <c r="AD216" s="66"/>
      <c r="AE216" s="13"/>
      <c r="AF216" s="116"/>
      <c r="AG216" s="317"/>
      <c r="AH216" s="66"/>
      <c r="AI216" s="13"/>
      <c r="AK216" s="13"/>
      <c r="AL216" s="116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"/>
      <c r="AZ216" s="13"/>
    </row>
    <row r="217" spans="7:52">
      <c r="G217" s="13"/>
      <c r="H217" s="13"/>
      <c r="I217" s="317"/>
      <c r="J217" s="317"/>
      <c r="K217" s="116"/>
      <c r="L217" s="13"/>
      <c r="M217" s="116"/>
      <c r="N217" s="13"/>
      <c r="O217" s="13"/>
      <c r="P217" s="13"/>
      <c r="Q217" s="116"/>
      <c r="R217" s="13"/>
      <c r="S217" s="13"/>
      <c r="T217" s="13"/>
      <c r="U217" s="13"/>
      <c r="V217" s="13"/>
      <c r="W217" s="13"/>
      <c r="X217" s="13"/>
      <c r="Y217" s="66"/>
      <c r="Z217" s="13"/>
      <c r="AA217" s="13"/>
      <c r="AB217" s="116"/>
      <c r="AC217" s="116"/>
      <c r="AD217" s="66"/>
      <c r="AE217" s="13"/>
      <c r="AF217" s="116"/>
      <c r="AG217" s="317"/>
      <c r="AH217" s="66"/>
      <c r="AI217" s="13"/>
      <c r="AK217" s="13"/>
      <c r="AL217" s="116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"/>
      <c r="AZ217" s="13"/>
    </row>
    <row r="218" spans="7:52">
      <c r="G218" s="13"/>
      <c r="H218" s="13"/>
      <c r="I218" s="317"/>
      <c r="J218" s="317"/>
      <c r="K218" s="116"/>
      <c r="L218" s="13"/>
      <c r="M218" s="116"/>
      <c r="N218" s="13"/>
      <c r="O218" s="13"/>
      <c r="P218" s="13"/>
      <c r="Q218" s="116"/>
      <c r="R218" s="13"/>
      <c r="S218" s="13"/>
      <c r="T218" s="13"/>
      <c r="U218" s="13"/>
      <c r="V218" s="13"/>
      <c r="W218" s="13"/>
      <c r="X218" s="13"/>
      <c r="Y218" s="66"/>
      <c r="Z218" s="13"/>
      <c r="AA218" s="13"/>
      <c r="AB218" s="116"/>
      <c r="AC218" s="116"/>
      <c r="AD218" s="66"/>
      <c r="AE218" s="13"/>
      <c r="AF218" s="116"/>
      <c r="AG218" s="317"/>
      <c r="AH218" s="66"/>
      <c r="AI218" s="13"/>
      <c r="AK218" s="13"/>
      <c r="AL218" s="116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"/>
      <c r="AZ218" s="13"/>
    </row>
    <row r="219" spans="7:52">
      <c r="G219" s="13"/>
      <c r="H219" s="13"/>
      <c r="I219" s="317"/>
      <c r="J219" s="317"/>
      <c r="K219" s="116"/>
      <c r="L219" s="13"/>
      <c r="M219" s="116"/>
      <c r="N219" s="13"/>
      <c r="O219" s="13"/>
      <c r="P219" s="13"/>
      <c r="Q219" s="116"/>
      <c r="R219" s="13"/>
      <c r="S219" s="13"/>
      <c r="T219" s="13"/>
      <c r="U219" s="13"/>
      <c r="V219" s="13"/>
      <c r="W219" s="13"/>
      <c r="X219" s="13"/>
      <c r="Y219" s="66"/>
      <c r="Z219" s="13"/>
      <c r="AA219" s="13"/>
      <c r="AB219" s="116"/>
      <c r="AC219" s="116"/>
      <c r="AD219" s="66"/>
      <c r="AE219" s="13"/>
      <c r="AF219" s="116"/>
      <c r="AG219" s="317"/>
      <c r="AH219" s="66"/>
      <c r="AI219" s="13"/>
      <c r="AK219" s="13"/>
      <c r="AL219" s="116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"/>
      <c r="AZ219" s="13"/>
    </row>
    <row r="220" spans="7:52">
      <c r="G220" s="13"/>
      <c r="H220" s="13"/>
      <c r="I220" s="317"/>
      <c r="J220" s="317"/>
      <c r="K220" s="116"/>
      <c r="L220" s="13"/>
      <c r="M220" s="116"/>
      <c r="N220" s="13"/>
      <c r="O220" s="13"/>
      <c r="P220" s="13"/>
      <c r="Q220" s="116"/>
      <c r="R220" s="13"/>
      <c r="S220" s="13"/>
      <c r="T220" s="13"/>
      <c r="U220" s="13"/>
      <c r="V220" s="13"/>
      <c r="W220" s="13"/>
      <c r="X220" s="13"/>
      <c r="Y220" s="66"/>
      <c r="Z220" s="13"/>
      <c r="AA220" s="13"/>
      <c r="AB220" s="116"/>
      <c r="AC220" s="116"/>
      <c r="AD220" s="66"/>
      <c r="AE220" s="13"/>
      <c r="AF220" s="116"/>
      <c r="AG220" s="317"/>
      <c r="AH220" s="66"/>
      <c r="AI220" s="13"/>
      <c r="AK220" s="13"/>
      <c r="AL220" s="116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"/>
      <c r="AZ220" s="13"/>
    </row>
    <row r="221" spans="7:52">
      <c r="G221" s="13"/>
      <c r="H221" s="13"/>
      <c r="I221" s="317"/>
      <c r="J221" s="317"/>
      <c r="K221" s="116"/>
      <c r="L221" s="13"/>
      <c r="M221" s="116"/>
      <c r="N221" s="13"/>
      <c r="O221" s="13"/>
      <c r="P221" s="13"/>
      <c r="Q221" s="116"/>
      <c r="R221" s="13"/>
      <c r="S221" s="13"/>
      <c r="T221" s="13"/>
      <c r="U221" s="13"/>
      <c r="V221" s="13"/>
      <c r="W221" s="13"/>
      <c r="X221" s="13"/>
      <c r="Y221" s="66"/>
      <c r="Z221" s="13"/>
      <c r="AA221" s="13"/>
      <c r="AB221" s="116"/>
      <c r="AC221" s="116"/>
      <c r="AD221" s="66"/>
      <c r="AE221" s="13"/>
      <c r="AF221" s="116"/>
      <c r="AG221" s="317"/>
      <c r="AH221" s="66"/>
      <c r="AI221" s="13"/>
      <c r="AK221" s="13"/>
      <c r="AL221" s="116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"/>
      <c r="AZ221" s="13"/>
    </row>
    <row r="222" spans="7:52">
      <c r="G222" s="13"/>
      <c r="H222" s="13"/>
      <c r="I222" s="317"/>
      <c r="J222" s="317"/>
      <c r="K222" s="116"/>
      <c r="L222" s="13"/>
      <c r="M222" s="116"/>
      <c r="N222" s="13"/>
      <c r="O222" s="13"/>
      <c r="P222" s="13"/>
      <c r="Q222" s="116"/>
      <c r="R222" s="13"/>
      <c r="S222" s="13"/>
      <c r="T222" s="13"/>
      <c r="U222" s="13"/>
      <c r="V222" s="13"/>
      <c r="W222" s="13"/>
      <c r="X222" s="13"/>
      <c r="Y222" s="66"/>
      <c r="Z222" s="13"/>
      <c r="AA222" s="13"/>
      <c r="AB222" s="116"/>
      <c r="AC222" s="116"/>
      <c r="AD222" s="66"/>
      <c r="AE222" s="13"/>
      <c r="AF222" s="116"/>
      <c r="AG222" s="317"/>
      <c r="AH222" s="66"/>
      <c r="AI222" s="13"/>
      <c r="AK222" s="13"/>
      <c r="AL222" s="116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"/>
      <c r="AZ222" s="13"/>
    </row>
    <row r="223" spans="7:52">
      <c r="G223" s="13"/>
      <c r="H223" s="13"/>
      <c r="I223" s="317"/>
      <c r="J223" s="317"/>
      <c r="K223" s="116"/>
      <c r="L223" s="13"/>
      <c r="M223" s="116"/>
      <c r="N223" s="13"/>
      <c r="O223" s="13"/>
      <c r="P223" s="13"/>
      <c r="Q223" s="116"/>
      <c r="R223" s="13"/>
      <c r="S223" s="13"/>
      <c r="T223" s="13"/>
      <c r="U223" s="13"/>
      <c r="V223" s="13"/>
      <c r="W223" s="13"/>
      <c r="X223" s="13"/>
      <c r="Y223" s="66"/>
      <c r="Z223" s="13"/>
      <c r="AA223" s="13"/>
      <c r="AB223" s="116"/>
      <c r="AC223" s="116"/>
      <c r="AD223" s="66"/>
      <c r="AE223" s="13"/>
      <c r="AF223" s="116"/>
      <c r="AG223" s="317"/>
      <c r="AH223" s="66"/>
      <c r="AI223" s="13"/>
      <c r="AK223" s="13"/>
      <c r="AL223" s="116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"/>
      <c r="AZ223" s="13"/>
    </row>
    <row r="224" spans="7:52">
      <c r="G224" s="13"/>
      <c r="H224" s="13"/>
      <c r="I224" s="317"/>
      <c r="J224" s="317"/>
      <c r="K224" s="116"/>
      <c r="L224" s="13"/>
      <c r="M224" s="116"/>
      <c r="N224" s="13"/>
      <c r="O224" s="13"/>
      <c r="P224" s="13"/>
      <c r="Q224" s="116"/>
      <c r="R224" s="13"/>
      <c r="S224" s="13"/>
      <c r="T224" s="13"/>
      <c r="U224" s="13"/>
      <c r="V224" s="13"/>
      <c r="W224" s="13"/>
      <c r="X224" s="13"/>
      <c r="Y224" s="66"/>
      <c r="Z224" s="13"/>
      <c r="AA224" s="13"/>
      <c r="AB224" s="116"/>
      <c r="AC224" s="116"/>
      <c r="AD224" s="66"/>
      <c r="AE224" s="13"/>
      <c r="AF224" s="116"/>
      <c r="AG224" s="317"/>
      <c r="AH224" s="66"/>
      <c r="AI224" s="13"/>
      <c r="AK224" s="13"/>
      <c r="AL224" s="116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"/>
      <c r="AZ224" s="13"/>
    </row>
    <row r="225" spans="7:52">
      <c r="G225" s="13"/>
      <c r="H225" s="13"/>
      <c r="I225" s="317"/>
      <c r="J225" s="317"/>
      <c r="K225" s="116"/>
      <c r="L225" s="13"/>
      <c r="M225" s="116"/>
      <c r="N225" s="13"/>
      <c r="O225" s="13"/>
      <c r="P225" s="13"/>
      <c r="Q225" s="116"/>
      <c r="R225" s="13"/>
      <c r="S225" s="13"/>
      <c r="T225" s="13"/>
      <c r="U225" s="13"/>
      <c r="V225" s="13"/>
      <c r="W225" s="13"/>
      <c r="X225" s="13"/>
      <c r="Y225" s="66"/>
      <c r="Z225" s="13"/>
      <c r="AA225" s="13"/>
      <c r="AB225" s="116"/>
      <c r="AC225" s="116"/>
      <c r="AD225" s="66"/>
      <c r="AE225" s="13"/>
      <c r="AF225" s="116"/>
      <c r="AG225" s="317"/>
      <c r="AH225" s="66"/>
      <c r="AI225" s="13"/>
      <c r="AK225" s="13"/>
      <c r="AL225" s="116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"/>
      <c r="AZ225" s="13"/>
    </row>
    <row r="226" spans="7:52">
      <c r="G226" s="13"/>
      <c r="H226" s="13"/>
      <c r="I226" s="317"/>
      <c r="J226" s="317"/>
      <c r="K226" s="116"/>
      <c r="L226" s="13"/>
      <c r="M226" s="116"/>
      <c r="N226" s="13"/>
      <c r="O226" s="13"/>
      <c r="P226" s="13"/>
      <c r="Q226" s="116"/>
      <c r="R226" s="13"/>
      <c r="S226" s="13"/>
      <c r="T226" s="13"/>
      <c r="U226" s="13"/>
      <c r="V226" s="13"/>
      <c r="W226" s="13"/>
      <c r="X226" s="13"/>
      <c r="Y226" s="66"/>
      <c r="Z226" s="13"/>
      <c r="AA226" s="13"/>
      <c r="AB226" s="116"/>
      <c r="AC226" s="116"/>
      <c r="AD226" s="66"/>
      <c r="AE226" s="13"/>
      <c r="AF226" s="116"/>
      <c r="AG226" s="317"/>
      <c r="AH226" s="66"/>
      <c r="AI226" s="13"/>
      <c r="AK226" s="13"/>
      <c r="AL226" s="116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"/>
      <c r="AZ226" s="13"/>
    </row>
    <row r="227" spans="7:52">
      <c r="G227" s="13"/>
      <c r="H227" s="13"/>
      <c r="I227" s="317"/>
      <c r="J227" s="317"/>
      <c r="K227" s="116"/>
      <c r="L227" s="13"/>
      <c r="M227" s="116"/>
      <c r="N227" s="13"/>
      <c r="O227" s="13"/>
      <c r="P227" s="13"/>
      <c r="Q227" s="116"/>
      <c r="R227" s="13"/>
      <c r="S227" s="13"/>
      <c r="T227" s="13"/>
      <c r="U227" s="13"/>
      <c r="V227" s="13"/>
      <c r="W227" s="13"/>
      <c r="X227" s="13"/>
      <c r="Y227" s="66"/>
      <c r="Z227" s="13"/>
      <c r="AA227" s="13"/>
      <c r="AB227" s="116"/>
      <c r="AC227" s="116"/>
      <c r="AD227" s="66"/>
      <c r="AE227" s="13"/>
      <c r="AF227" s="116"/>
      <c r="AG227" s="317"/>
      <c r="AH227" s="66"/>
      <c r="AI227" s="13"/>
      <c r="AK227" s="13"/>
      <c r="AL227" s="116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"/>
      <c r="AZ227" s="13"/>
    </row>
    <row r="228" spans="7:52">
      <c r="G228" s="13"/>
      <c r="H228" s="13"/>
      <c r="I228" s="317"/>
      <c r="J228" s="317"/>
      <c r="K228" s="116"/>
      <c r="L228" s="13"/>
      <c r="M228" s="116"/>
      <c r="N228" s="13"/>
      <c r="O228" s="13"/>
      <c r="P228" s="13"/>
      <c r="Q228" s="116"/>
      <c r="R228" s="13"/>
      <c r="S228" s="13"/>
      <c r="T228" s="13"/>
      <c r="U228" s="13"/>
      <c r="V228" s="13"/>
      <c r="W228" s="13"/>
      <c r="X228" s="13"/>
      <c r="Y228" s="66"/>
      <c r="Z228" s="13"/>
      <c r="AA228" s="13"/>
      <c r="AB228" s="116"/>
      <c r="AC228" s="116"/>
      <c r="AD228" s="66"/>
      <c r="AE228" s="13"/>
      <c r="AF228" s="116"/>
      <c r="AG228" s="317"/>
      <c r="AH228" s="66"/>
      <c r="AI228" s="13"/>
      <c r="AK228" s="13"/>
      <c r="AL228" s="116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"/>
      <c r="AZ228" s="13"/>
    </row>
    <row r="229" spans="7:52">
      <c r="G229" s="13"/>
      <c r="H229" s="13"/>
      <c r="I229" s="317"/>
      <c r="J229" s="317"/>
      <c r="K229" s="116"/>
      <c r="L229" s="13"/>
      <c r="M229" s="116"/>
      <c r="N229" s="13"/>
      <c r="O229" s="13"/>
      <c r="P229" s="13"/>
      <c r="Q229" s="116"/>
      <c r="R229" s="13"/>
      <c r="S229" s="13"/>
      <c r="T229" s="13"/>
      <c r="U229" s="13"/>
      <c r="V229" s="13"/>
      <c r="W229" s="13"/>
      <c r="X229" s="13"/>
      <c r="Y229" s="66"/>
      <c r="Z229" s="13"/>
      <c r="AA229" s="13"/>
      <c r="AB229" s="116"/>
      <c r="AC229" s="116"/>
      <c r="AD229" s="66"/>
      <c r="AE229" s="13"/>
      <c r="AF229" s="116"/>
      <c r="AG229" s="317"/>
      <c r="AH229" s="66"/>
      <c r="AI229" s="13"/>
      <c r="AK229" s="13"/>
      <c r="AL229" s="116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</row>
    <row r="230" spans="7:52">
      <c r="G230" s="13"/>
      <c r="H230" s="13"/>
      <c r="I230" s="317"/>
      <c r="J230" s="317"/>
      <c r="K230" s="116"/>
      <c r="L230" s="13"/>
      <c r="M230" s="116"/>
      <c r="N230" s="13"/>
      <c r="O230" s="13"/>
      <c r="P230" s="13"/>
      <c r="Q230" s="116"/>
      <c r="R230" s="13"/>
      <c r="S230" s="13"/>
      <c r="T230" s="13"/>
      <c r="U230" s="13"/>
      <c r="V230" s="13"/>
      <c r="W230" s="13"/>
      <c r="X230" s="13"/>
      <c r="Y230" s="66"/>
      <c r="Z230" s="13"/>
      <c r="AA230" s="13"/>
      <c r="AB230" s="116"/>
      <c r="AC230" s="116"/>
      <c r="AD230" s="66"/>
      <c r="AE230" s="13"/>
      <c r="AF230" s="116"/>
      <c r="AG230" s="317"/>
      <c r="AH230" s="66"/>
      <c r="AI230" s="13"/>
      <c r="AK230" s="13"/>
      <c r="AL230" s="116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</row>
    <row r="231" spans="7:52">
      <c r="G231" s="13"/>
      <c r="H231" s="13"/>
      <c r="I231" s="317"/>
      <c r="J231" s="317"/>
      <c r="K231" s="116"/>
      <c r="L231" s="13"/>
      <c r="M231" s="116"/>
      <c r="N231" s="13"/>
      <c r="O231" s="13"/>
      <c r="P231" s="13"/>
      <c r="Q231" s="116"/>
      <c r="R231" s="13"/>
      <c r="S231" s="13"/>
      <c r="T231" s="13"/>
      <c r="U231" s="13"/>
      <c r="V231" s="13"/>
      <c r="W231" s="13"/>
      <c r="X231" s="13"/>
      <c r="Y231" s="66"/>
      <c r="Z231" s="13"/>
      <c r="AA231" s="13"/>
      <c r="AB231" s="116"/>
      <c r="AC231" s="116"/>
      <c r="AD231" s="66"/>
      <c r="AE231" s="13"/>
      <c r="AF231" s="116"/>
      <c r="AG231" s="317"/>
      <c r="AH231" s="66"/>
      <c r="AI231" s="13"/>
      <c r="AK231" s="13"/>
      <c r="AL231" s="116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</row>
    <row r="232" spans="7:52">
      <c r="G232" s="13"/>
      <c r="H232" s="13"/>
      <c r="I232" s="317"/>
      <c r="J232" s="317"/>
      <c r="K232" s="116"/>
      <c r="L232" s="13"/>
      <c r="M232" s="116"/>
      <c r="N232" s="13"/>
      <c r="O232" s="13"/>
      <c r="P232" s="13"/>
      <c r="Q232" s="116"/>
      <c r="R232" s="13"/>
      <c r="S232" s="13"/>
      <c r="T232" s="13"/>
      <c r="U232" s="13"/>
      <c r="V232" s="13"/>
      <c r="W232" s="13"/>
      <c r="X232" s="13"/>
      <c r="Y232" s="66"/>
      <c r="Z232" s="13"/>
      <c r="AA232" s="13"/>
      <c r="AB232" s="116"/>
      <c r="AC232" s="116"/>
      <c r="AD232" s="66"/>
      <c r="AE232" s="13"/>
      <c r="AF232" s="116"/>
      <c r="AG232" s="317"/>
      <c r="AH232" s="66"/>
      <c r="AI232" s="13"/>
      <c r="AK232" s="13"/>
      <c r="AL232" s="116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</row>
    <row r="233" spans="7:52">
      <c r="G233" s="13"/>
      <c r="H233" s="13"/>
      <c r="I233" s="317"/>
      <c r="J233" s="317"/>
      <c r="K233" s="116"/>
      <c r="L233" s="13"/>
      <c r="M233" s="116"/>
      <c r="N233" s="13"/>
      <c r="O233" s="13"/>
      <c r="P233" s="13"/>
      <c r="Q233" s="116"/>
      <c r="R233" s="13"/>
      <c r="S233" s="13"/>
      <c r="T233" s="13"/>
      <c r="U233" s="13"/>
      <c r="V233" s="13"/>
      <c r="W233" s="13"/>
      <c r="X233" s="13"/>
      <c r="Y233" s="66"/>
      <c r="Z233" s="13"/>
      <c r="AA233" s="13"/>
      <c r="AB233" s="116"/>
      <c r="AC233" s="116"/>
      <c r="AD233" s="66"/>
      <c r="AE233" s="13"/>
      <c r="AF233" s="116"/>
      <c r="AG233" s="317"/>
      <c r="AH233" s="66"/>
      <c r="AI233" s="13"/>
      <c r="AK233" s="13"/>
      <c r="AL233" s="116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</row>
    <row r="234" spans="7:52">
      <c r="G234" s="13"/>
      <c r="H234" s="13"/>
      <c r="I234" s="317"/>
      <c r="J234" s="317"/>
      <c r="K234" s="116"/>
      <c r="L234" s="13"/>
      <c r="M234" s="116"/>
      <c r="N234" s="13"/>
      <c r="O234" s="13"/>
      <c r="P234" s="13"/>
      <c r="Q234" s="116"/>
      <c r="R234" s="13"/>
      <c r="S234" s="13"/>
      <c r="T234" s="13"/>
      <c r="U234" s="13"/>
      <c r="V234" s="13"/>
      <c r="W234" s="13"/>
      <c r="X234" s="13"/>
      <c r="Y234" s="66"/>
      <c r="Z234" s="13"/>
      <c r="AA234" s="13"/>
      <c r="AB234" s="116"/>
      <c r="AC234" s="116"/>
      <c r="AD234" s="66"/>
      <c r="AE234" s="13"/>
      <c r="AF234" s="116"/>
      <c r="AG234" s="317"/>
      <c r="AH234" s="66"/>
      <c r="AI234" s="13"/>
      <c r="AK234" s="13"/>
      <c r="AL234" s="116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</row>
    <row r="235" spans="7:52">
      <c r="G235" s="13"/>
      <c r="H235" s="13"/>
      <c r="I235" s="317"/>
      <c r="J235" s="317"/>
      <c r="K235" s="116"/>
      <c r="L235" s="13"/>
      <c r="M235" s="116"/>
      <c r="N235" s="13"/>
      <c r="O235" s="13"/>
      <c r="P235" s="13"/>
      <c r="Q235" s="116"/>
      <c r="R235" s="13"/>
      <c r="S235" s="13"/>
      <c r="T235" s="13"/>
      <c r="U235" s="13"/>
      <c r="V235" s="13"/>
      <c r="W235" s="13"/>
      <c r="X235" s="13"/>
      <c r="Y235" s="66"/>
      <c r="Z235" s="13"/>
      <c r="AA235" s="13"/>
      <c r="AB235" s="116"/>
      <c r="AC235" s="116"/>
      <c r="AD235" s="66"/>
      <c r="AE235" s="13"/>
      <c r="AF235" s="116"/>
      <c r="AG235" s="317"/>
      <c r="AH235" s="66"/>
      <c r="AI235" s="13"/>
      <c r="AK235" s="13"/>
      <c r="AL235" s="116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</row>
    <row r="236" spans="7:52">
      <c r="G236" s="13"/>
      <c r="H236" s="13"/>
      <c r="I236" s="317"/>
      <c r="J236" s="317"/>
      <c r="K236" s="116"/>
      <c r="L236" s="13"/>
      <c r="M236" s="116"/>
      <c r="N236" s="13"/>
      <c r="O236" s="13"/>
      <c r="P236" s="13"/>
      <c r="Q236" s="116"/>
      <c r="R236" s="13"/>
      <c r="S236" s="13"/>
      <c r="T236" s="13"/>
      <c r="U236" s="13"/>
      <c r="V236" s="13"/>
      <c r="W236" s="13"/>
      <c r="X236" s="13"/>
      <c r="Y236" s="66"/>
      <c r="Z236" s="13"/>
      <c r="AA236" s="13"/>
      <c r="AB236" s="116"/>
      <c r="AC236" s="116"/>
      <c r="AD236" s="66"/>
      <c r="AE236" s="13"/>
      <c r="AF236" s="116"/>
      <c r="AG236" s="317"/>
      <c r="AH236" s="66"/>
      <c r="AI236" s="13"/>
      <c r="AK236" s="13"/>
      <c r="AL236" s="116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</row>
    <row r="237" spans="7:52">
      <c r="G237" s="13"/>
      <c r="H237" s="13"/>
      <c r="I237" s="317"/>
      <c r="J237" s="317"/>
      <c r="K237" s="116"/>
      <c r="L237" s="13"/>
      <c r="M237" s="116"/>
      <c r="N237" s="13"/>
      <c r="O237" s="13"/>
      <c r="P237" s="13"/>
      <c r="Q237" s="116"/>
      <c r="R237" s="13"/>
      <c r="S237" s="13"/>
      <c r="T237" s="13"/>
      <c r="U237" s="13"/>
      <c r="V237" s="13"/>
      <c r="W237" s="13"/>
      <c r="X237" s="13"/>
      <c r="Y237" s="66"/>
      <c r="Z237" s="13"/>
      <c r="AA237" s="13"/>
      <c r="AB237" s="116"/>
      <c r="AC237" s="116"/>
      <c r="AD237" s="66"/>
      <c r="AE237" s="13"/>
      <c r="AF237" s="116"/>
      <c r="AG237" s="317"/>
      <c r="AH237" s="66"/>
      <c r="AI237" s="13"/>
      <c r="AK237" s="13"/>
      <c r="AL237" s="116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</row>
    <row r="238" spans="7:52">
      <c r="G238" s="13"/>
      <c r="H238" s="13"/>
      <c r="I238" s="317"/>
      <c r="J238" s="317"/>
      <c r="K238" s="116"/>
      <c r="L238" s="13"/>
      <c r="M238" s="116"/>
      <c r="N238" s="13"/>
      <c r="O238" s="13"/>
      <c r="P238" s="13"/>
      <c r="Q238" s="116"/>
      <c r="R238" s="13"/>
      <c r="S238" s="13"/>
      <c r="T238" s="13"/>
      <c r="U238" s="13"/>
      <c r="V238" s="13"/>
      <c r="W238" s="13"/>
      <c r="X238" s="13"/>
      <c r="Y238" s="66"/>
      <c r="Z238" s="13"/>
      <c r="AA238" s="13"/>
      <c r="AB238" s="116"/>
      <c r="AC238" s="116"/>
      <c r="AD238" s="66"/>
      <c r="AE238" s="13"/>
      <c r="AF238" s="116"/>
      <c r="AG238" s="317"/>
      <c r="AH238" s="66"/>
      <c r="AI238" s="13"/>
      <c r="AK238" s="13"/>
      <c r="AL238" s="116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</row>
    <row r="239" spans="7:52">
      <c r="G239" s="13"/>
      <c r="H239" s="13"/>
      <c r="I239" s="317"/>
      <c r="J239" s="317"/>
      <c r="K239" s="116"/>
      <c r="L239" s="13"/>
      <c r="M239" s="116"/>
      <c r="N239" s="13"/>
      <c r="O239" s="13"/>
      <c r="P239" s="13"/>
      <c r="Q239" s="116"/>
      <c r="R239" s="13"/>
      <c r="S239" s="13"/>
      <c r="T239" s="13"/>
      <c r="U239" s="13"/>
      <c r="V239" s="13"/>
      <c r="W239" s="13"/>
      <c r="X239" s="13"/>
      <c r="Y239" s="66"/>
      <c r="Z239" s="13"/>
      <c r="AA239" s="13"/>
      <c r="AB239" s="116"/>
      <c r="AC239" s="116"/>
      <c r="AD239" s="66"/>
      <c r="AE239" s="13"/>
      <c r="AF239" s="116"/>
      <c r="AG239" s="317"/>
      <c r="AH239" s="66"/>
      <c r="AI239" s="13"/>
      <c r="AK239" s="13"/>
      <c r="AL239" s="116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</row>
    <row r="240" spans="7:52">
      <c r="G240" s="13"/>
      <c r="H240" s="13"/>
      <c r="I240" s="317"/>
      <c r="J240" s="317"/>
      <c r="K240" s="116"/>
      <c r="L240" s="13"/>
      <c r="M240" s="116"/>
      <c r="N240" s="13"/>
      <c r="O240" s="13"/>
      <c r="P240" s="13"/>
      <c r="Q240" s="116"/>
      <c r="R240" s="13"/>
      <c r="S240" s="13"/>
      <c r="T240" s="13"/>
      <c r="U240" s="13"/>
      <c r="V240" s="13"/>
      <c r="W240" s="13"/>
      <c r="X240" s="13"/>
      <c r="Y240" s="66"/>
      <c r="Z240" s="13"/>
      <c r="AA240" s="13"/>
      <c r="AB240" s="116"/>
      <c r="AC240" s="116"/>
      <c r="AD240" s="66"/>
      <c r="AE240" s="13"/>
      <c r="AF240" s="116"/>
      <c r="AG240" s="317"/>
      <c r="AH240" s="66"/>
      <c r="AI240" s="13"/>
      <c r="AK240" s="13"/>
      <c r="AL240" s="116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</row>
    <row r="241" spans="7:52">
      <c r="G241" s="13"/>
      <c r="H241" s="13"/>
      <c r="I241" s="317"/>
      <c r="J241" s="317"/>
      <c r="K241" s="116"/>
      <c r="L241" s="13"/>
      <c r="M241" s="116"/>
      <c r="N241" s="13"/>
      <c r="O241" s="13"/>
      <c r="P241" s="13"/>
      <c r="Q241" s="116"/>
      <c r="R241" s="13"/>
      <c r="S241" s="13"/>
      <c r="T241" s="13"/>
      <c r="U241" s="13"/>
      <c r="V241" s="13"/>
      <c r="W241" s="13"/>
      <c r="X241" s="13"/>
      <c r="Y241" s="66"/>
      <c r="Z241" s="13"/>
      <c r="AA241" s="13"/>
      <c r="AB241" s="116"/>
      <c r="AC241" s="116"/>
      <c r="AD241" s="66"/>
      <c r="AE241" s="13"/>
      <c r="AF241" s="116"/>
      <c r="AG241" s="317"/>
      <c r="AH241" s="66"/>
      <c r="AI241" s="13"/>
      <c r="AK241" s="13"/>
      <c r="AL241" s="116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</row>
    <row r="242" spans="7:52">
      <c r="G242" s="13"/>
      <c r="H242" s="13"/>
      <c r="I242" s="317"/>
      <c r="J242" s="317"/>
      <c r="K242" s="116"/>
      <c r="L242" s="13"/>
      <c r="M242" s="116"/>
      <c r="N242" s="13"/>
      <c r="O242" s="13"/>
      <c r="P242" s="13"/>
      <c r="Q242" s="116"/>
      <c r="R242" s="13"/>
      <c r="S242" s="13"/>
      <c r="T242" s="13"/>
      <c r="U242" s="13"/>
      <c r="V242" s="13"/>
      <c r="W242" s="13"/>
      <c r="X242" s="13"/>
      <c r="Y242" s="66"/>
      <c r="Z242" s="13"/>
      <c r="AA242" s="13"/>
      <c r="AB242" s="116"/>
      <c r="AC242" s="116"/>
      <c r="AD242" s="66"/>
      <c r="AE242" s="13"/>
      <c r="AF242" s="116"/>
      <c r="AG242" s="317"/>
      <c r="AH242" s="66"/>
      <c r="AI242" s="13"/>
      <c r="AK242" s="13"/>
      <c r="AL242" s="116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</row>
    <row r="243" spans="7:52">
      <c r="G243" s="13"/>
      <c r="H243" s="13"/>
      <c r="I243" s="317"/>
      <c r="J243" s="317"/>
      <c r="K243" s="116"/>
      <c r="L243" s="13"/>
      <c r="M243" s="116"/>
      <c r="N243" s="13"/>
      <c r="O243" s="13"/>
      <c r="P243" s="13"/>
      <c r="Q243" s="116"/>
      <c r="R243" s="13"/>
      <c r="S243" s="13"/>
      <c r="T243" s="13"/>
      <c r="U243" s="13"/>
      <c r="V243" s="13"/>
      <c r="W243" s="13"/>
      <c r="X243" s="13"/>
      <c r="Y243" s="66"/>
      <c r="Z243" s="13"/>
      <c r="AA243" s="13"/>
      <c r="AB243" s="116"/>
      <c r="AC243" s="116"/>
      <c r="AD243" s="66"/>
      <c r="AE243" s="13"/>
      <c r="AF243" s="116"/>
      <c r="AG243" s="317"/>
      <c r="AH243" s="66"/>
      <c r="AI243" s="13"/>
      <c r="AK243" s="13"/>
      <c r="AL243" s="116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</row>
    <row r="244" spans="7:52">
      <c r="G244" s="13"/>
      <c r="H244" s="13"/>
      <c r="I244" s="317"/>
      <c r="J244" s="317"/>
      <c r="K244" s="116"/>
      <c r="L244" s="13"/>
      <c r="M244" s="116"/>
      <c r="N244" s="13"/>
      <c r="O244" s="13"/>
      <c r="P244" s="13"/>
      <c r="Q244" s="116"/>
      <c r="R244" s="13"/>
      <c r="S244" s="13"/>
      <c r="T244" s="13"/>
      <c r="U244" s="13"/>
      <c r="V244" s="13"/>
      <c r="W244" s="13"/>
      <c r="X244" s="13"/>
      <c r="Y244" s="66"/>
      <c r="Z244" s="13"/>
      <c r="AA244" s="13"/>
      <c r="AB244" s="116"/>
      <c r="AC244" s="116"/>
      <c r="AD244" s="66"/>
      <c r="AE244" s="13"/>
      <c r="AF244" s="116"/>
      <c r="AG244" s="317"/>
      <c r="AH244" s="66"/>
      <c r="AI244" s="13"/>
      <c r="AK244" s="13"/>
      <c r="AL244" s="116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</row>
    <row r="245" spans="7:52">
      <c r="G245" s="13"/>
      <c r="H245" s="13"/>
      <c r="I245" s="317"/>
      <c r="J245" s="317"/>
      <c r="K245" s="116"/>
      <c r="L245" s="13"/>
      <c r="M245" s="116"/>
      <c r="N245" s="13"/>
      <c r="O245" s="13"/>
      <c r="P245" s="13"/>
      <c r="Q245" s="116"/>
      <c r="R245" s="13"/>
      <c r="S245" s="13"/>
      <c r="T245" s="13"/>
      <c r="U245" s="13"/>
      <c r="V245" s="13"/>
      <c r="W245" s="13"/>
      <c r="X245" s="13"/>
      <c r="Y245" s="66"/>
      <c r="Z245" s="13"/>
      <c r="AA245" s="13"/>
      <c r="AB245" s="116"/>
      <c r="AC245" s="116"/>
      <c r="AD245" s="66"/>
      <c r="AE245" s="13"/>
      <c r="AF245" s="116"/>
      <c r="AG245" s="317"/>
      <c r="AH245" s="66"/>
      <c r="AI245" s="13"/>
      <c r="AK245" s="13"/>
      <c r="AL245" s="116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</row>
    <row r="246" spans="7:52">
      <c r="G246" s="13"/>
      <c r="H246" s="13"/>
      <c r="I246" s="317"/>
      <c r="J246" s="317"/>
      <c r="K246" s="116"/>
      <c r="L246" s="13"/>
      <c r="M246" s="116"/>
      <c r="N246" s="13"/>
      <c r="O246" s="13"/>
      <c r="P246" s="13"/>
      <c r="Q246" s="116"/>
      <c r="R246" s="13"/>
      <c r="S246" s="13"/>
      <c r="T246" s="13"/>
      <c r="U246" s="13"/>
      <c r="V246" s="13"/>
      <c r="W246" s="13"/>
      <c r="X246" s="13"/>
      <c r="Y246" s="66"/>
      <c r="Z246" s="13"/>
      <c r="AA246" s="13"/>
      <c r="AB246" s="116"/>
      <c r="AC246" s="116"/>
      <c r="AD246" s="66"/>
      <c r="AE246" s="13"/>
      <c r="AF246" s="116"/>
      <c r="AG246" s="317"/>
      <c r="AH246" s="66"/>
      <c r="AI246" s="13"/>
      <c r="AK246" s="13"/>
      <c r="AL246" s="116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</row>
    <row r="247" spans="7:52">
      <c r="G247" s="13"/>
      <c r="H247" s="13"/>
      <c r="I247" s="317"/>
      <c r="J247" s="317"/>
      <c r="K247" s="116"/>
      <c r="L247" s="13"/>
      <c r="M247" s="116"/>
      <c r="N247" s="13"/>
      <c r="O247" s="13"/>
      <c r="P247" s="13"/>
      <c r="Q247" s="116"/>
      <c r="R247" s="13"/>
      <c r="S247" s="13"/>
      <c r="T247" s="13"/>
      <c r="U247" s="13"/>
      <c r="V247" s="13"/>
      <c r="W247" s="13"/>
      <c r="X247" s="13"/>
      <c r="Y247" s="66"/>
      <c r="Z247" s="13"/>
      <c r="AA247" s="13"/>
      <c r="AB247" s="116"/>
      <c r="AC247" s="116"/>
      <c r="AD247" s="66"/>
      <c r="AE247" s="13"/>
      <c r="AF247" s="116"/>
      <c r="AG247" s="317"/>
      <c r="AH247" s="66"/>
      <c r="AI247" s="13"/>
      <c r="AK247" s="13"/>
      <c r="AL247" s="116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</row>
    <row r="248" spans="7:52">
      <c r="G248" s="13"/>
      <c r="H248" s="13"/>
      <c r="I248" s="317"/>
      <c r="J248" s="317"/>
      <c r="K248" s="116"/>
      <c r="L248" s="13"/>
      <c r="M248" s="116"/>
      <c r="N248" s="13"/>
      <c r="O248" s="13"/>
      <c r="P248" s="13"/>
      <c r="Q248" s="116"/>
      <c r="R248" s="13"/>
      <c r="S248" s="13"/>
      <c r="T248" s="13"/>
      <c r="U248" s="13"/>
      <c r="V248" s="13"/>
      <c r="W248" s="13"/>
      <c r="X248" s="13"/>
      <c r="Y248" s="66"/>
      <c r="Z248" s="13"/>
      <c r="AA248" s="13"/>
      <c r="AB248" s="116"/>
      <c r="AC248" s="116"/>
      <c r="AD248" s="66"/>
      <c r="AE248" s="13"/>
      <c r="AF248" s="116"/>
      <c r="AG248" s="317"/>
      <c r="AH248" s="66"/>
      <c r="AI248" s="13"/>
      <c r="AK248" s="13"/>
      <c r="AL248" s="116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</row>
    <row r="249" spans="7:52">
      <c r="G249" s="13"/>
      <c r="H249" s="13"/>
      <c r="I249" s="317"/>
      <c r="J249" s="317"/>
      <c r="K249" s="116"/>
      <c r="L249" s="13"/>
      <c r="M249" s="116"/>
      <c r="N249" s="13"/>
      <c r="O249" s="13"/>
      <c r="P249" s="13"/>
      <c r="Q249" s="116"/>
      <c r="R249" s="13"/>
      <c r="S249" s="13"/>
      <c r="T249" s="13"/>
      <c r="U249" s="13"/>
      <c r="V249" s="13"/>
      <c r="W249" s="13"/>
      <c r="X249" s="13"/>
      <c r="Y249" s="66"/>
      <c r="Z249" s="13"/>
      <c r="AA249" s="13"/>
      <c r="AB249" s="116"/>
      <c r="AC249" s="116"/>
      <c r="AD249" s="66"/>
      <c r="AE249" s="13"/>
      <c r="AF249" s="116"/>
      <c r="AG249" s="317"/>
      <c r="AH249" s="66"/>
      <c r="AI249" s="13"/>
      <c r="AK249" s="13"/>
      <c r="AL249" s="116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</row>
    <row r="250" spans="7:52">
      <c r="G250" s="13"/>
      <c r="H250" s="13"/>
      <c r="I250" s="317"/>
      <c r="J250" s="317"/>
      <c r="K250" s="116"/>
      <c r="L250" s="13"/>
      <c r="M250" s="116"/>
      <c r="N250" s="13"/>
      <c r="O250" s="13"/>
      <c r="P250" s="13"/>
      <c r="Q250" s="116"/>
      <c r="R250" s="13"/>
      <c r="S250" s="13"/>
      <c r="T250" s="13"/>
      <c r="U250" s="13"/>
      <c r="V250" s="13"/>
      <c r="W250" s="13"/>
      <c r="X250" s="13"/>
      <c r="Y250" s="66"/>
      <c r="Z250" s="13"/>
      <c r="AA250" s="13"/>
      <c r="AB250" s="116"/>
      <c r="AC250" s="116"/>
      <c r="AD250" s="66"/>
      <c r="AE250" s="13"/>
      <c r="AF250" s="116"/>
      <c r="AG250" s="317"/>
      <c r="AH250" s="66"/>
      <c r="AI250" s="13"/>
      <c r="AJ250" s="122"/>
      <c r="AK250" s="30"/>
      <c r="AL250" s="116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</row>
    <row r="251" spans="7:52">
      <c r="G251" s="13"/>
      <c r="H251" s="13"/>
      <c r="I251" s="317"/>
      <c r="J251" s="317"/>
      <c r="K251" s="116"/>
      <c r="L251" s="13"/>
      <c r="M251" s="116"/>
      <c r="N251" s="13"/>
      <c r="O251" s="13"/>
      <c r="P251" s="13"/>
      <c r="Q251" s="116"/>
      <c r="R251" s="13"/>
      <c r="S251" s="13"/>
      <c r="T251" s="13"/>
      <c r="U251" s="13"/>
      <c r="V251" s="13"/>
      <c r="W251" s="13"/>
      <c r="X251" s="13"/>
      <c r="Y251" s="66"/>
      <c r="Z251" s="13"/>
      <c r="AA251" s="13"/>
      <c r="AB251" s="116"/>
      <c r="AC251" s="116"/>
      <c r="AD251" s="66"/>
      <c r="AE251" s="13"/>
      <c r="AF251" s="116"/>
      <c r="AG251" s="317"/>
      <c r="AH251" s="66"/>
      <c r="AI251" s="13"/>
      <c r="AJ251" s="123"/>
      <c r="AK251" s="32"/>
      <c r="AL251" s="116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</row>
    <row r="252" spans="7:52">
      <c r="G252" s="13"/>
      <c r="H252" s="30"/>
      <c r="I252" s="317"/>
      <c r="J252" s="314"/>
      <c r="K252" s="116"/>
      <c r="L252" s="30"/>
      <c r="M252" s="116"/>
      <c r="N252" s="30"/>
      <c r="O252" s="13"/>
      <c r="P252" s="30"/>
      <c r="Q252" s="117"/>
      <c r="R252" s="30"/>
      <c r="S252" s="13"/>
      <c r="T252" s="13"/>
      <c r="U252" s="30"/>
      <c r="V252" s="30"/>
      <c r="W252" s="30"/>
      <c r="X252" s="30"/>
      <c r="Y252" s="67"/>
      <c r="Z252" s="30"/>
      <c r="AA252" s="13"/>
      <c r="AB252" s="116"/>
      <c r="AC252" s="116"/>
      <c r="AD252" s="66"/>
      <c r="AE252" s="13"/>
      <c r="AF252" s="116"/>
      <c r="AG252" s="317"/>
      <c r="AH252" s="66"/>
      <c r="AI252" s="13"/>
      <c r="AJ252" s="123"/>
      <c r="AK252" s="32"/>
      <c r="AL252" s="116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</row>
    <row r="253" spans="7:52">
      <c r="G253" s="13"/>
      <c r="H253" s="32"/>
      <c r="I253" s="317"/>
      <c r="J253" s="315"/>
      <c r="K253" s="116"/>
      <c r="L253" s="32"/>
      <c r="M253" s="116"/>
      <c r="N253" s="32"/>
      <c r="O253" s="30"/>
      <c r="P253" s="32"/>
      <c r="Q253" s="118"/>
      <c r="R253" s="32"/>
      <c r="S253" s="30"/>
      <c r="T253" s="30"/>
      <c r="U253" s="32"/>
      <c r="V253" s="32"/>
      <c r="W253" s="32"/>
      <c r="X253" s="32"/>
      <c r="Y253" s="68"/>
      <c r="Z253" s="32"/>
      <c r="AA253" s="30"/>
      <c r="AB253" s="117"/>
      <c r="AC253" s="117"/>
      <c r="AF253" s="117"/>
      <c r="AG253" s="317"/>
      <c r="AH253" s="67"/>
      <c r="AI253" s="30"/>
      <c r="AJ253" s="123"/>
      <c r="AK253" s="32"/>
      <c r="AL253" s="117"/>
      <c r="AM253" s="30"/>
      <c r="AN253" s="30"/>
      <c r="AQ253" s="30"/>
      <c r="AW253" s="13"/>
      <c r="AX253" s="13"/>
      <c r="AY253" s="13"/>
      <c r="AZ253" s="13"/>
    </row>
    <row r="254" spans="7:52">
      <c r="G254" s="13"/>
      <c r="H254" s="32"/>
      <c r="I254" s="317"/>
      <c r="J254" s="315"/>
      <c r="K254" s="116"/>
      <c r="L254" s="32"/>
      <c r="M254" s="116"/>
      <c r="N254" s="32"/>
      <c r="O254" s="32"/>
      <c r="P254" s="32"/>
      <c r="Q254" s="118"/>
      <c r="R254" s="32"/>
      <c r="S254" s="32"/>
      <c r="T254" s="32"/>
      <c r="U254" s="32"/>
      <c r="V254" s="32"/>
      <c r="W254" s="32"/>
      <c r="X254" s="32"/>
      <c r="Y254" s="68"/>
      <c r="Z254" s="32"/>
      <c r="AA254" s="32"/>
      <c r="AB254" s="118"/>
      <c r="AC254" s="118"/>
      <c r="AF254" s="118"/>
      <c r="AG254" s="317"/>
      <c r="AH254" s="68"/>
      <c r="AI254" s="32"/>
      <c r="AJ254" s="123"/>
      <c r="AK254" s="32"/>
      <c r="AL254" s="118"/>
      <c r="AM254" s="32"/>
      <c r="AN254" s="32"/>
      <c r="AQ254" s="32"/>
      <c r="AY254" s="13"/>
      <c r="AZ254" s="13"/>
    </row>
    <row r="255" spans="7:52">
      <c r="G255" s="13"/>
      <c r="H255" s="32"/>
      <c r="I255" s="317"/>
      <c r="J255" s="315"/>
      <c r="K255" s="116"/>
      <c r="L255" s="32"/>
      <c r="M255" s="116"/>
      <c r="N255" s="32"/>
      <c r="O255" s="32"/>
      <c r="P255" s="32"/>
      <c r="Q255" s="118"/>
      <c r="R255" s="32"/>
      <c r="S255" s="32"/>
      <c r="T255" s="32"/>
      <c r="U255" s="32"/>
      <c r="V255" s="32"/>
      <c r="W255" s="32"/>
      <c r="X255" s="32"/>
      <c r="Y255" s="68"/>
      <c r="Z255" s="32"/>
      <c r="AA255" s="32"/>
      <c r="AB255" s="118"/>
      <c r="AC255" s="118"/>
      <c r="AF255" s="118"/>
      <c r="AG255" s="317"/>
      <c r="AH255" s="68"/>
      <c r="AI255" s="32"/>
      <c r="AJ255" s="123"/>
      <c r="AK255" s="32"/>
      <c r="AL255" s="118"/>
      <c r="AM255" s="32"/>
      <c r="AN255" s="32"/>
      <c r="AQ255" s="32"/>
      <c r="AY255" s="13"/>
      <c r="AZ255" s="13"/>
    </row>
    <row r="256" spans="7:52">
      <c r="G256" s="13"/>
      <c r="H256" s="32"/>
      <c r="I256" s="317"/>
      <c r="J256" s="315"/>
      <c r="K256" s="116"/>
      <c r="L256" s="32"/>
      <c r="M256" s="116"/>
      <c r="N256" s="32"/>
      <c r="O256" s="32"/>
      <c r="P256" s="32"/>
      <c r="Q256" s="118"/>
      <c r="R256" s="32"/>
      <c r="S256" s="32"/>
      <c r="T256" s="32"/>
      <c r="U256" s="32"/>
      <c r="V256" s="32"/>
      <c r="W256" s="32"/>
      <c r="X256" s="32"/>
      <c r="Y256" s="68"/>
      <c r="Z256" s="32"/>
      <c r="AA256" s="32"/>
      <c r="AB256" s="118"/>
      <c r="AC256" s="118"/>
      <c r="AF256" s="118"/>
      <c r="AG256" s="317"/>
      <c r="AH256" s="68"/>
      <c r="AI256" s="32"/>
      <c r="AJ256" s="123"/>
      <c r="AK256" s="32"/>
      <c r="AL256" s="118"/>
      <c r="AM256" s="32"/>
      <c r="AN256" s="32"/>
      <c r="AQ256" s="32"/>
      <c r="AY256" s="13"/>
      <c r="AZ256" s="13"/>
    </row>
    <row r="257" spans="7:52">
      <c r="G257" s="13"/>
      <c r="H257" s="32"/>
      <c r="I257" s="317"/>
      <c r="J257" s="315"/>
      <c r="K257" s="116"/>
      <c r="L257" s="32"/>
      <c r="M257" s="116"/>
      <c r="N257" s="32"/>
      <c r="O257" s="32"/>
      <c r="P257" s="32"/>
      <c r="Q257" s="118"/>
      <c r="R257" s="32"/>
      <c r="S257" s="32"/>
      <c r="T257" s="32"/>
      <c r="U257" s="32"/>
      <c r="V257" s="32"/>
      <c r="W257" s="32"/>
      <c r="X257" s="32"/>
      <c r="Y257" s="68"/>
      <c r="Z257" s="32"/>
      <c r="AA257" s="32"/>
      <c r="AB257" s="118"/>
      <c r="AC257" s="118"/>
      <c r="AF257" s="118"/>
      <c r="AG257" s="317"/>
      <c r="AH257" s="68"/>
      <c r="AI257" s="32"/>
      <c r="AJ257" s="123"/>
      <c r="AK257" s="32"/>
      <c r="AL257" s="118"/>
      <c r="AM257" s="32"/>
      <c r="AN257" s="32"/>
      <c r="AQ257" s="32"/>
      <c r="AY257" s="13"/>
      <c r="AZ257" s="13"/>
    </row>
    <row r="258" spans="7:52">
      <c r="G258" s="13"/>
      <c r="H258" s="32"/>
      <c r="I258" s="317"/>
      <c r="J258" s="315"/>
      <c r="K258" s="116"/>
      <c r="L258" s="32"/>
      <c r="M258" s="116"/>
      <c r="N258" s="32"/>
      <c r="O258" s="32"/>
      <c r="P258" s="32"/>
      <c r="Q258" s="118"/>
      <c r="R258" s="32"/>
      <c r="S258" s="32"/>
      <c r="T258" s="32"/>
      <c r="U258" s="32"/>
      <c r="V258" s="32"/>
      <c r="W258" s="32"/>
      <c r="X258" s="32"/>
      <c r="Y258" s="68"/>
      <c r="Z258" s="32"/>
      <c r="AA258" s="32"/>
      <c r="AB258" s="118"/>
      <c r="AC258" s="118"/>
      <c r="AF258" s="118"/>
      <c r="AG258" s="317"/>
      <c r="AH258" s="68"/>
      <c r="AI258" s="32"/>
      <c r="AJ258" s="123"/>
      <c r="AK258" s="32"/>
      <c r="AL258" s="118"/>
      <c r="AM258" s="32"/>
      <c r="AN258" s="32"/>
      <c r="AQ258" s="32"/>
      <c r="AY258" s="13"/>
      <c r="AZ258" s="13"/>
    </row>
    <row r="259" spans="7:52">
      <c r="G259" s="13"/>
      <c r="H259" s="32"/>
      <c r="I259" s="317"/>
      <c r="J259" s="315"/>
      <c r="K259" s="116"/>
      <c r="L259" s="32"/>
      <c r="M259" s="116"/>
      <c r="N259" s="32"/>
      <c r="O259" s="32"/>
      <c r="P259" s="32"/>
      <c r="Q259" s="118"/>
      <c r="R259" s="32"/>
      <c r="S259" s="32"/>
      <c r="T259" s="32"/>
      <c r="U259" s="32"/>
      <c r="V259" s="32"/>
      <c r="W259" s="32"/>
      <c r="X259" s="32"/>
      <c r="Y259" s="68"/>
      <c r="Z259" s="32"/>
      <c r="AA259" s="32"/>
      <c r="AB259" s="118"/>
      <c r="AC259" s="118"/>
      <c r="AF259" s="118"/>
      <c r="AG259" s="317"/>
      <c r="AH259" s="68"/>
      <c r="AI259" s="32"/>
      <c r="AJ259" s="123"/>
      <c r="AK259" s="32"/>
      <c r="AL259" s="118"/>
      <c r="AM259" s="32"/>
      <c r="AN259" s="32"/>
      <c r="AQ259" s="32"/>
      <c r="AY259" s="13"/>
      <c r="AZ259" s="13"/>
    </row>
    <row r="260" spans="7:52">
      <c r="G260" s="13"/>
      <c r="H260" s="32"/>
      <c r="I260" s="317"/>
      <c r="J260" s="315"/>
      <c r="K260" s="116"/>
      <c r="L260" s="32"/>
      <c r="M260" s="116"/>
      <c r="N260" s="32"/>
      <c r="O260" s="32"/>
      <c r="P260" s="32"/>
      <c r="Q260" s="118"/>
      <c r="R260" s="32"/>
      <c r="S260" s="32"/>
      <c r="T260" s="32"/>
      <c r="U260" s="32"/>
      <c r="V260" s="32"/>
      <c r="W260" s="32"/>
      <c r="X260" s="32"/>
      <c r="Y260" s="68"/>
      <c r="Z260" s="32"/>
      <c r="AA260" s="32"/>
      <c r="AB260" s="118"/>
      <c r="AC260" s="118"/>
      <c r="AF260" s="118"/>
      <c r="AG260" s="317"/>
      <c r="AH260" s="68"/>
      <c r="AI260" s="32"/>
      <c r="AJ260" s="123"/>
      <c r="AK260" s="32"/>
      <c r="AL260" s="118"/>
      <c r="AM260" s="32"/>
      <c r="AN260" s="32"/>
      <c r="AQ260" s="32"/>
      <c r="AY260" s="13"/>
      <c r="AZ260" s="13"/>
    </row>
    <row r="261" spans="7:52">
      <c r="G261" s="13"/>
      <c r="H261" s="32"/>
      <c r="I261" s="317"/>
      <c r="J261" s="315"/>
      <c r="K261" s="116"/>
      <c r="L261" s="32"/>
      <c r="M261" s="116"/>
      <c r="N261" s="32"/>
      <c r="O261" s="32"/>
      <c r="P261" s="32"/>
      <c r="Q261" s="118"/>
      <c r="R261" s="32"/>
      <c r="S261" s="32"/>
      <c r="T261" s="32"/>
      <c r="U261" s="32"/>
      <c r="V261" s="32"/>
      <c r="W261" s="32"/>
      <c r="X261" s="32"/>
      <c r="Y261" s="68"/>
      <c r="Z261" s="32"/>
      <c r="AA261" s="32"/>
      <c r="AB261" s="118"/>
      <c r="AC261" s="118"/>
      <c r="AF261" s="118"/>
      <c r="AG261" s="317"/>
      <c r="AH261" s="68"/>
      <c r="AI261" s="32"/>
      <c r="AJ261" s="123"/>
      <c r="AK261" s="32"/>
      <c r="AL261" s="118"/>
      <c r="AM261" s="32"/>
      <c r="AN261" s="32"/>
      <c r="AQ261" s="32"/>
      <c r="AY261" s="13"/>
      <c r="AZ261" s="13"/>
    </row>
    <row r="262" spans="7:52">
      <c r="G262" s="13"/>
      <c r="H262" s="32"/>
      <c r="I262" s="317"/>
      <c r="J262" s="315"/>
      <c r="K262" s="116"/>
      <c r="L262" s="32"/>
      <c r="M262" s="116"/>
      <c r="N262" s="32"/>
      <c r="O262" s="32"/>
      <c r="P262" s="32"/>
      <c r="Q262" s="118"/>
      <c r="R262" s="32"/>
      <c r="S262" s="32"/>
      <c r="T262" s="32"/>
      <c r="U262" s="32"/>
      <c r="V262" s="32"/>
      <c r="W262" s="32"/>
      <c r="X262" s="32"/>
      <c r="Y262" s="68"/>
      <c r="Z262" s="32"/>
      <c r="AA262" s="32"/>
      <c r="AB262" s="118"/>
      <c r="AC262" s="118"/>
      <c r="AF262" s="118"/>
      <c r="AG262" s="317"/>
      <c r="AH262" s="68"/>
      <c r="AI262" s="32"/>
      <c r="AJ262" s="123"/>
      <c r="AK262" s="32"/>
      <c r="AL262" s="118"/>
      <c r="AM262" s="32"/>
      <c r="AN262" s="32"/>
      <c r="AQ262" s="32"/>
      <c r="AY262" s="13"/>
      <c r="AZ262" s="13"/>
    </row>
    <row r="263" spans="7:52">
      <c r="G263" s="13"/>
      <c r="H263" s="32"/>
      <c r="I263" s="317"/>
      <c r="J263" s="315"/>
      <c r="K263" s="116"/>
      <c r="L263" s="32"/>
      <c r="M263" s="116"/>
      <c r="N263" s="32"/>
      <c r="O263" s="32"/>
      <c r="P263" s="32"/>
      <c r="Q263" s="118"/>
      <c r="R263" s="32"/>
      <c r="S263" s="32"/>
      <c r="T263" s="32"/>
      <c r="U263" s="32"/>
      <c r="V263" s="32"/>
      <c r="W263" s="32"/>
      <c r="X263" s="32"/>
      <c r="Y263" s="68"/>
      <c r="Z263" s="32"/>
      <c r="AA263" s="32"/>
      <c r="AB263" s="118"/>
      <c r="AC263" s="118"/>
      <c r="AF263" s="118"/>
      <c r="AG263" s="317"/>
      <c r="AH263" s="68"/>
      <c r="AI263" s="32"/>
      <c r="AJ263" s="123"/>
      <c r="AK263" s="32"/>
      <c r="AL263" s="118"/>
      <c r="AM263" s="32"/>
      <c r="AN263" s="32"/>
      <c r="AQ263" s="32"/>
      <c r="AY263" s="13"/>
      <c r="AZ263" s="13"/>
    </row>
    <row r="264" spans="7:52">
      <c r="G264" s="13"/>
      <c r="H264" s="32"/>
      <c r="I264" s="317"/>
      <c r="J264" s="315"/>
      <c r="K264" s="116"/>
      <c r="L264" s="32"/>
      <c r="M264" s="116"/>
      <c r="N264" s="32"/>
      <c r="O264" s="32"/>
      <c r="P264" s="32"/>
      <c r="Q264" s="118"/>
      <c r="R264" s="32"/>
      <c r="S264" s="32"/>
      <c r="T264" s="32"/>
      <c r="U264" s="32"/>
      <c r="V264" s="32"/>
      <c r="W264" s="32"/>
      <c r="X264" s="32"/>
      <c r="Y264" s="68"/>
      <c r="Z264" s="32"/>
      <c r="AA264" s="32"/>
      <c r="AB264" s="118"/>
      <c r="AC264" s="118"/>
      <c r="AF264" s="118"/>
      <c r="AG264" s="317"/>
      <c r="AH264" s="68"/>
      <c r="AI264" s="32"/>
      <c r="AJ264" s="123"/>
      <c r="AK264" s="32"/>
      <c r="AL264" s="118"/>
      <c r="AM264" s="32"/>
      <c r="AN264" s="32"/>
      <c r="AQ264" s="32"/>
      <c r="AY264" s="13"/>
      <c r="AZ264" s="13"/>
    </row>
    <row r="265" spans="7:52">
      <c r="G265" s="13"/>
      <c r="H265" s="32"/>
      <c r="I265" s="317"/>
      <c r="J265" s="315"/>
      <c r="K265" s="116"/>
      <c r="L265" s="32"/>
      <c r="M265" s="116"/>
      <c r="N265" s="32"/>
      <c r="O265" s="32"/>
      <c r="P265" s="32"/>
      <c r="Q265" s="118"/>
      <c r="R265" s="32"/>
      <c r="S265" s="32"/>
      <c r="T265" s="32"/>
      <c r="U265" s="32"/>
      <c r="V265" s="32"/>
      <c r="W265" s="32"/>
      <c r="X265" s="32"/>
      <c r="Y265" s="68"/>
      <c r="Z265" s="32"/>
      <c r="AA265" s="32"/>
      <c r="AB265" s="118"/>
      <c r="AC265" s="118"/>
      <c r="AF265" s="118"/>
      <c r="AG265" s="317"/>
      <c r="AH265" s="68"/>
      <c r="AI265" s="32"/>
      <c r="AJ265" s="123"/>
      <c r="AK265" s="32"/>
      <c r="AL265" s="118"/>
      <c r="AM265" s="32"/>
      <c r="AN265" s="32"/>
      <c r="AQ265" s="32"/>
      <c r="AY265" s="13"/>
      <c r="AZ265" s="13"/>
    </row>
    <row r="266" spans="7:52">
      <c r="G266" s="13"/>
      <c r="H266" s="32"/>
      <c r="I266" s="317"/>
      <c r="J266" s="315"/>
      <c r="K266" s="116"/>
      <c r="L266" s="32"/>
      <c r="M266" s="116"/>
      <c r="N266" s="32"/>
      <c r="O266" s="32"/>
      <c r="P266" s="32"/>
      <c r="Q266" s="118"/>
      <c r="R266" s="32"/>
      <c r="S266" s="32"/>
      <c r="T266" s="32"/>
      <c r="U266" s="32"/>
      <c r="V266" s="32"/>
      <c r="W266" s="32"/>
      <c r="X266" s="32"/>
      <c r="Y266" s="68"/>
      <c r="Z266" s="32"/>
      <c r="AA266" s="32"/>
      <c r="AB266" s="118"/>
      <c r="AC266" s="118"/>
      <c r="AF266" s="118"/>
      <c r="AG266" s="317"/>
      <c r="AH266" s="68"/>
      <c r="AI266" s="32"/>
      <c r="AJ266" s="123"/>
      <c r="AK266" s="32"/>
      <c r="AL266" s="118"/>
      <c r="AM266" s="32"/>
      <c r="AN266" s="32"/>
      <c r="AQ266" s="32"/>
      <c r="AY266" s="13"/>
      <c r="AZ266" s="13"/>
    </row>
    <row r="267" spans="7:52">
      <c r="G267" s="13"/>
      <c r="H267" s="32"/>
      <c r="I267" s="317"/>
      <c r="J267" s="315"/>
      <c r="K267" s="116"/>
      <c r="L267" s="32"/>
      <c r="M267" s="116"/>
      <c r="N267" s="32"/>
      <c r="O267" s="32"/>
      <c r="P267" s="32"/>
      <c r="Q267" s="118"/>
      <c r="R267" s="32"/>
      <c r="S267" s="32"/>
      <c r="T267" s="32"/>
      <c r="U267" s="32"/>
      <c r="V267" s="32"/>
      <c r="W267" s="32"/>
      <c r="X267" s="32"/>
      <c r="Y267" s="68"/>
      <c r="Z267" s="32"/>
      <c r="AA267" s="32"/>
      <c r="AB267" s="118"/>
      <c r="AC267" s="118"/>
      <c r="AF267" s="118"/>
      <c r="AG267" s="317"/>
      <c r="AH267" s="68"/>
      <c r="AI267" s="32"/>
      <c r="AJ267" s="123"/>
      <c r="AK267" s="32"/>
      <c r="AL267" s="118"/>
      <c r="AM267" s="32"/>
      <c r="AN267" s="32"/>
      <c r="AQ267" s="32"/>
      <c r="AY267" s="13"/>
      <c r="AZ267" s="13"/>
    </row>
    <row r="268" spans="7:52">
      <c r="G268" s="13"/>
      <c r="H268" s="32"/>
      <c r="I268" s="317"/>
      <c r="J268" s="315"/>
      <c r="K268" s="116"/>
      <c r="L268" s="32"/>
      <c r="M268" s="116"/>
      <c r="N268" s="32"/>
      <c r="O268" s="32"/>
      <c r="P268" s="32"/>
      <c r="Q268" s="118"/>
      <c r="R268" s="32"/>
      <c r="S268" s="32"/>
      <c r="T268" s="32"/>
      <c r="U268" s="32"/>
      <c r="V268" s="32"/>
      <c r="W268" s="32"/>
      <c r="X268" s="32"/>
      <c r="Y268" s="68"/>
      <c r="Z268" s="32"/>
      <c r="AA268" s="32"/>
      <c r="AB268" s="118"/>
      <c r="AC268" s="118"/>
      <c r="AF268" s="118"/>
      <c r="AG268" s="317"/>
      <c r="AH268" s="68"/>
      <c r="AI268" s="32"/>
      <c r="AJ268" s="123"/>
      <c r="AK268" s="32"/>
      <c r="AL268" s="118"/>
      <c r="AM268" s="32"/>
      <c r="AN268" s="32"/>
      <c r="AQ268" s="32"/>
      <c r="AY268" s="13"/>
      <c r="AZ268" s="13"/>
    </row>
    <row r="269" spans="7:52">
      <c r="G269" s="13"/>
      <c r="H269" s="32"/>
      <c r="I269" s="317"/>
      <c r="J269" s="315"/>
      <c r="K269" s="116"/>
      <c r="L269" s="32"/>
      <c r="M269" s="116"/>
      <c r="N269" s="32"/>
      <c r="O269" s="32"/>
      <c r="P269" s="32"/>
      <c r="Q269" s="118"/>
      <c r="R269" s="32"/>
      <c r="S269" s="32"/>
      <c r="T269" s="32"/>
      <c r="U269" s="32"/>
      <c r="V269" s="32"/>
      <c r="W269" s="32"/>
      <c r="X269" s="32"/>
      <c r="Y269" s="68"/>
      <c r="Z269" s="32"/>
      <c r="AA269" s="32"/>
      <c r="AB269" s="118"/>
      <c r="AC269" s="118"/>
      <c r="AF269" s="118"/>
      <c r="AG269" s="317"/>
      <c r="AH269" s="68"/>
      <c r="AI269" s="32"/>
      <c r="AJ269" s="123"/>
      <c r="AK269" s="32"/>
      <c r="AL269" s="118"/>
      <c r="AM269" s="32"/>
      <c r="AN269" s="32"/>
      <c r="AQ269" s="32"/>
      <c r="AY269" s="13"/>
      <c r="AZ269" s="13"/>
    </row>
    <row r="270" spans="7:52">
      <c r="G270" s="13"/>
      <c r="H270" s="32"/>
      <c r="I270" s="317"/>
      <c r="J270" s="315"/>
      <c r="K270" s="116"/>
      <c r="L270" s="32"/>
      <c r="M270" s="116"/>
      <c r="N270" s="32"/>
      <c r="O270" s="32"/>
      <c r="P270" s="32"/>
      <c r="Q270" s="118"/>
      <c r="R270" s="32"/>
      <c r="S270" s="32"/>
      <c r="T270" s="32"/>
      <c r="U270" s="32"/>
      <c r="V270" s="32"/>
      <c r="W270" s="32"/>
      <c r="X270" s="32"/>
      <c r="Y270" s="68"/>
      <c r="Z270" s="32"/>
      <c r="AA270" s="32"/>
      <c r="AB270" s="118"/>
      <c r="AC270" s="118"/>
      <c r="AF270" s="118"/>
      <c r="AG270" s="317"/>
      <c r="AH270" s="68"/>
      <c r="AI270" s="32"/>
      <c r="AJ270" s="123"/>
      <c r="AK270" s="32"/>
      <c r="AL270" s="118"/>
      <c r="AM270" s="32"/>
      <c r="AN270" s="32"/>
      <c r="AQ270" s="32"/>
      <c r="AY270" s="13"/>
      <c r="AZ270" s="13"/>
    </row>
    <row r="271" spans="7:52">
      <c r="G271" s="13"/>
      <c r="H271" s="32"/>
      <c r="I271" s="317"/>
      <c r="J271" s="315"/>
      <c r="K271" s="116"/>
      <c r="L271" s="32"/>
      <c r="M271" s="116"/>
      <c r="N271" s="32"/>
      <c r="O271" s="32"/>
      <c r="P271" s="32"/>
      <c r="Q271" s="118"/>
      <c r="R271" s="32"/>
      <c r="S271" s="32"/>
      <c r="T271" s="32"/>
      <c r="U271" s="32"/>
      <c r="V271" s="32"/>
      <c r="W271" s="32"/>
      <c r="X271" s="32"/>
      <c r="Y271" s="68"/>
      <c r="Z271" s="32"/>
      <c r="AA271" s="32"/>
      <c r="AB271" s="118"/>
      <c r="AC271" s="118"/>
      <c r="AF271" s="118"/>
      <c r="AG271" s="317"/>
      <c r="AH271" s="68"/>
      <c r="AI271" s="32"/>
      <c r="AJ271" s="123"/>
      <c r="AK271" s="32"/>
      <c r="AL271" s="118"/>
      <c r="AM271" s="32"/>
      <c r="AN271" s="32"/>
      <c r="AQ271" s="32"/>
      <c r="AY271" s="13"/>
      <c r="AZ271" s="13"/>
    </row>
    <row r="272" spans="7:52">
      <c r="G272" s="13"/>
      <c r="H272" s="32"/>
      <c r="I272" s="317"/>
      <c r="J272" s="315"/>
      <c r="K272" s="116"/>
      <c r="L272" s="32"/>
      <c r="M272" s="116"/>
      <c r="N272" s="32"/>
      <c r="O272" s="32"/>
      <c r="P272" s="32"/>
      <c r="Q272" s="118"/>
      <c r="R272" s="32"/>
      <c r="S272" s="32"/>
      <c r="T272" s="32"/>
      <c r="U272" s="32"/>
      <c r="V272" s="32"/>
      <c r="W272" s="32"/>
      <c r="X272" s="32"/>
      <c r="Y272" s="68"/>
      <c r="Z272" s="32"/>
      <c r="AA272" s="32"/>
      <c r="AB272" s="118"/>
      <c r="AC272" s="118"/>
      <c r="AF272" s="118"/>
      <c r="AG272" s="317"/>
      <c r="AH272" s="68"/>
      <c r="AI272" s="32"/>
      <c r="AJ272" s="123"/>
      <c r="AK272" s="32"/>
      <c r="AL272" s="118"/>
      <c r="AM272" s="32"/>
      <c r="AN272" s="32"/>
      <c r="AQ272" s="32"/>
      <c r="AY272" s="13"/>
      <c r="AZ272" s="13"/>
    </row>
    <row r="273" spans="1:52">
      <c r="G273" s="13"/>
      <c r="H273" s="32"/>
      <c r="I273" s="317"/>
      <c r="J273" s="315"/>
      <c r="K273" s="116"/>
      <c r="L273" s="32"/>
      <c r="M273" s="116"/>
      <c r="N273" s="32"/>
      <c r="O273" s="32"/>
      <c r="P273" s="32"/>
      <c r="Q273" s="118"/>
      <c r="R273" s="32"/>
      <c r="S273" s="32"/>
      <c r="T273" s="32"/>
      <c r="U273" s="32"/>
      <c r="V273" s="32"/>
      <c r="W273" s="32"/>
      <c r="X273" s="32"/>
      <c r="Y273" s="68"/>
      <c r="Z273" s="32"/>
      <c r="AA273" s="32"/>
      <c r="AB273" s="118"/>
      <c r="AC273" s="118"/>
      <c r="AF273" s="118"/>
      <c r="AG273" s="317"/>
      <c r="AH273" s="68"/>
      <c r="AI273" s="32"/>
      <c r="AJ273" s="123"/>
      <c r="AK273" s="32"/>
      <c r="AL273" s="118"/>
      <c r="AM273" s="32"/>
      <c r="AN273" s="32"/>
      <c r="AQ273" s="32"/>
      <c r="AY273" s="13"/>
      <c r="AZ273" s="13"/>
    </row>
    <row r="274" spans="1:52">
      <c r="G274" s="13"/>
      <c r="H274" s="32"/>
      <c r="I274" s="317"/>
      <c r="J274" s="315"/>
      <c r="K274" s="116"/>
      <c r="L274" s="32"/>
      <c r="M274" s="116"/>
      <c r="N274" s="32"/>
      <c r="O274" s="32"/>
      <c r="P274" s="32"/>
      <c r="Q274" s="118"/>
      <c r="R274" s="32"/>
      <c r="S274" s="32"/>
      <c r="T274" s="32"/>
      <c r="U274" s="32"/>
      <c r="V274" s="32"/>
      <c r="W274" s="32"/>
      <c r="X274" s="32"/>
      <c r="Y274" s="68"/>
      <c r="Z274" s="32"/>
      <c r="AA274" s="32"/>
      <c r="AB274" s="118"/>
      <c r="AC274" s="118"/>
      <c r="AF274" s="118"/>
      <c r="AG274" s="317"/>
      <c r="AH274" s="68"/>
      <c r="AI274" s="32"/>
      <c r="AJ274" s="123"/>
      <c r="AK274" s="32"/>
      <c r="AL274" s="118"/>
      <c r="AM274" s="32"/>
      <c r="AN274" s="32"/>
      <c r="AQ274" s="32"/>
      <c r="AY274" s="13"/>
      <c r="AZ274" s="13"/>
    </row>
    <row r="275" spans="1:52">
      <c r="G275" s="13"/>
      <c r="H275" s="32"/>
      <c r="I275" s="317"/>
      <c r="J275" s="315"/>
      <c r="K275" s="116"/>
      <c r="L275" s="32"/>
      <c r="M275" s="116"/>
      <c r="N275" s="32"/>
      <c r="O275" s="32"/>
      <c r="P275" s="32"/>
      <c r="Q275" s="118"/>
      <c r="R275" s="32"/>
      <c r="S275" s="32"/>
      <c r="T275" s="32"/>
      <c r="U275" s="32"/>
      <c r="V275" s="32"/>
      <c r="W275" s="32"/>
      <c r="X275" s="32"/>
      <c r="Y275" s="68"/>
      <c r="Z275" s="32"/>
      <c r="AA275" s="32"/>
      <c r="AB275" s="118"/>
      <c r="AC275" s="118"/>
      <c r="AF275" s="118"/>
      <c r="AG275" s="317"/>
      <c r="AH275" s="68"/>
      <c r="AI275" s="32"/>
      <c r="AJ275" s="123"/>
      <c r="AK275" s="32"/>
      <c r="AL275" s="118"/>
      <c r="AM275" s="32"/>
      <c r="AN275" s="32"/>
      <c r="AQ275" s="32"/>
      <c r="AY275" s="13"/>
      <c r="AZ275" s="13"/>
    </row>
    <row r="276" spans="1:52">
      <c r="C276" s="30"/>
      <c r="D276" s="30"/>
      <c r="E276" s="30"/>
      <c r="F276" s="30"/>
      <c r="G276" s="30"/>
      <c r="H276" s="32"/>
      <c r="I276" s="314"/>
      <c r="J276" s="315"/>
      <c r="K276" s="117"/>
      <c r="L276" s="32"/>
      <c r="M276" s="117"/>
      <c r="N276" s="32"/>
      <c r="O276" s="32"/>
      <c r="P276" s="32"/>
      <c r="Q276" s="118"/>
      <c r="R276" s="32"/>
      <c r="S276" s="32"/>
      <c r="T276" s="32"/>
      <c r="U276" s="32"/>
      <c r="V276" s="32"/>
      <c r="W276" s="32"/>
      <c r="X276" s="32"/>
      <c r="Y276" s="68"/>
      <c r="Z276" s="32"/>
      <c r="AA276" s="32"/>
      <c r="AB276" s="118"/>
      <c r="AC276" s="118"/>
      <c r="AF276" s="118"/>
      <c r="AG276" s="314"/>
      <c r="AH276" s="68"/>
      <c r="AI276" s="32"/>
      <c r="AJ276" s="123"/>
      <c r="AK276" s="32"/>
      <c r="AL276" s="118"/>
      <c r="AM276" s="32"/>
      <c r="AN276" s="32"/>
      <c r="AQ276" s="32"/>
      <c r="AY276" s="13"/>
      <c r="AZ276" s="13"/>
    </row>
    <row r="277" spans="1:52">
      <c r="A277" s="30"/>
      <c r="B277" s="30"/>
      <c r="C277" s="32"/>
      <c r="D277" s="32"/>
      <c r="E277" s="32"/>
      <c r="F277" s="32"/>
      <c r="G277" s="32"/>
      <c r="H277" s="32"/>
      <c r="I277" s="315"/>
      <c r="J277" s="315"/>
      <c r="K277" s="118"/>
      <c r="L277" s="32"/>
      <c r="M277" s="118"/>
      <c r="N277" s="32"/>
      <c r="O277" s="32"/>
      <c r="P277" s="32"/>
      <c r="Q277" s="118"/>
      <c r="R277" s="32"/>
      <c r="S277" s="32"/>
      <c r="T277" s="32"/>
      <c r="U277" s="32"/>
      <c r="V277" s="32"/>
      <c r="W277" s="32"/>
      <c r="X277" s="32"/>
      <c r="Y277" s="68"/>
      <c r="Z277" s="32"/>
      <c r="AA277" s="32"/>
      <c r="AB277" s="118"/>
      <c r="AC277" s="118"/>
      <c r="AF277" s="118"/>
      <c r="AG277" s="315"/>
      <c r="AH277" s="68"/>
      <c r="AI277" s="32"/>
      <c r="AJ277" s="123"/>
      <c r="AK277" s="32"/>
      <c r="AL277" s="118"/>
      <c r="AM277" s="32"/>
      <c r="AN277" s="32"/>
      <c r="AQ277" s="32"/>
      <c r="AY277" s="13"/>
      <c r="AZ277" s="13"/>
    </row>
    <row r="278" spans="1:52">
      <c r="A278" s="32"/>
      <c r="B278" s="32"/>
      <c r="C278" s="32"/>
      <c r="D278" s="32"/>
      <c r="E278" s="32"/>
      <c r="F278" s="32"/>
      <c r="G278" s="32"/>
      <c r="H278" s="32"/>
      <c r="I278" s="315"/>
      <c r="J278" s="315"/>
      <c r="K278" s="118"/>
      <c r="L278" s="32"/>
      <c r="M278" s="118"/>
      <c r="N278" s="32"/>
      <c r="O278" s="32"/>
      <c r="P278" s="32"/>
      <c r="Q278" s="118"/>
      <c r="R278" s="32"/>
      <c r="S278" s="32"/>
      <c r="T278" s="32"/>
      <c r="U278" s="32"/>
      <c r="V278" s="32"/>
      <c r="W278" s="32"/>
      <c r="X278" s="32"/>
      <c r="Y278" s="68"/>
      <c r="Z278" s="32"/>
      <c r="AA278" s="32"/>
      <c r="AB278" s="118"/>
      <c r="AC278" s="118"/>
      <c r="AF278" s="118"/>
      <c r="AG278" s="315"/>
      <c r="AH278" s="68"/>
      <c r="AI278" s="32"/>
      <c r="AJ278" s="123"/>
      <c r="AK278" s="32"/>
      <c r="AL278" s="118"/>
      <c r="AM278" s="32"/>
      <c r="AN278" s="32"/>
      <c r="AQ278" s="32"/>
      <c r="AY278" s="13"/>
      <c r="AZ278" s="13"/>
    </row>
    <row r="279" spans="1:52">
      <c r="A279" s="32"/>
      <c r="B279" s="32"/>
      <c r="C279" s="32"/>
      <c r="D279" s="32"/>
      <c r="E279" s="32"/>
      <c r="F279" s="32"/>
      <c r="G279" s="32"/>
      <c r="H279" s="32"/>
      <c r="I279" s="315"/>
      <c r="J279" s="315"/>
      <c r="K279" s="118"/>
      <c r="L279" s="32"/>
      <c r="M279" s="118"/>
      <c r="N279" s="32"/>
      <c r="O279" s="32"/>
      <c r="P279" s="32"/>
      <c r="Q279" s="118"/>
      <c r="R279" s="32"/>
      <c r="S279" s="32"/>
      <c r="T279" s="32"/>
      <c r="U279" s="32"/>
      <c r="V279" s="32"/>
      <c r="W279" s="32"/>
      <c r="X279" s="32"/>
      <c r="Y279" s="68"/>
      <c r="Z279" s="32"/>
      <c r="AA279" s="32"/>
      <c r="AB279" s="118"/>
      <c r="AC279" s="118"/>
      <c r="AF279" s="118"/>
      <c r="AG279" s="315"/>
      <c r="AH279" s="68"/>
      <c r="AI279" s="32"/>
      <c r="AJ279" s="123"/>
      <c r="AK279" s="32"/>
      <c r="AL279" s="118"/>
      <c r="AM279" s="32"/>
      <c r="AN279" s="32"/>
      <c r="AQ279" s="32"/>
      <c r="AY279" s="13"/>
      <c r="AZ279" s="13"/>
    </row>
    <row r="280" spans="1:52">
      <c r="A280" s="32"/>
      <c r="B280" s="32"/>
      <c r="C280" s="32"/>
      <c r="D280" s="32"/>
      <c r="E280" s="32"/>
      <c r="F280" s="32"/>
      <c r="G280" s="32"/>
      <c r="H280" s="32"/>
      <c r="I280" s="315"/>
      <c r="J280" s="315"/>
      <c r="K280" s="118"/>
      <c r="L280" s="32"/>
      <c r="M280" s="118"/>
      <c r="N280" s="32"/>
      <c r="O280" s="32"/>
      <c r="P280" s="32"/>
      <c r="Q280" s="118"/>
      <c r="R280" s="32"/>
      <c r="S280" s="32"/>
      <c r="T280" s="32"/>
      <c r="U280" s="32"/>
      <c r="V280" s="32"/>
      <c r="W280" s="32"/>
      <c r="X280" s="32"/>
      <c r="Y280" s="68"/>
      <c r="Z280" s="32"/>
      <c r="AA280" s="32"/>
      <c r="AB280" s="118"/>
      <c r="AC280" s="118"/>
      <c r="AF280" s="118"/>
      <c r="AG280" s="315"/>
      <c r="AH280" s="68"/>
      <c r="AI280" s="32"/>
      <c r="AJ280" s="123"/>
      <c r="AK280" s="32"/>
      <c r="AL280" s="118"/>
      <c r="AM280" s="32"/>
      <c r="AN280" s="32"/>
      <c r="AQ280" s="32"/>
      <c r="AY280" s="13"/>
      <c r="AZ280" s="13"/>
    </row>
    <row r="281" spans="1:52">
      <c r="A281" s="32"/>
      <c r="B281" s="32"/>
      <c r="C281" s="32"/>
      <c r="D281" s="32"/>
      <c r="E281" s="32"/>
      <c r="F281" s="32"/>
      <c r="G281" s="32"/>
      <c r="H281" s="32"/>
      <c r="I281" s="315"/>
      <c r="J281" s="315"/>
      <c r="K281" s="118"/>
      <c r="L281" s="32"/>
      <c r="M281" s="118"/>
      <c r="N281" s="32"/>
      <c r="O281" s="32"/>
      <c r="P281" s="32"/>
      <c r="Q281" s="118"/>
      <c r="R281" s="32"/>
      <c r="S281" s="32"/>
      <c r="T281" s="32"/>
      <c r="U281" s="32"/>
      <c r="V281" s="32"/>
      <c r="W281" s="32"/>
      <c r="X281" s="32"/>
      <c r="Y281" s="68"/>
      <c r="Z281" s="32"/>
      <c r="AA281" s="32"/>
      <c r="AB281" s="118"/>
      <c r="AC281" s="118"/>
      <c r="AF281" s="118"/>
      <c r="AG281" s="315"/>
      <c r="AH281" s="68"/>
      <c r="AI281" s="32"/>
      <c r="AJ281" s="123"/>
      <c r="AK281" s="32"/>
      <c r="AL281" s="118"/>
      <c r="AM281" s="32"/>
      <c r="AN281" s="32"/>
      <c r="AQ281" s="32"/>
      <c r="AY281" s="13"/>
      <c r="AZ281" s="13"/>
    </row>
    <row r="282" spans="1:52">
      <c r="A282" s="32"/>
      <c r="B282" s="32"/>
      <c r="C282" s="32"/>
      <c r="D282" s="32"/>
      <c r="E282" s="32"/>
      <c r="F282" s="32"/>
      <c r="G282" s="32"/>
      <c r="H282" s="32"/>
      <c r="I282" s="315"/>
      <c r="J282" s="315"/>
      <c r="K282" s="118"/>
      <c r="L282" s="32"/>
      <c r="M282" s="118"/>
      <c r="N282" s="32"/>
      <c r="O282" s="32"/>
      <c r="P282" s="32"/>
      <c r="Q282" s="118"/>
      <c r="R282" s="32"/>
      <c r="S282" s="32"/>
      <c r="T282" s="32"/>
      <c r="U282" s="32"/>
      <c r="V282" s="32"/>
      <c r="W282" s="32"/>
      <c r="X282" s="32"/>
      <c r="Y282" s="68"/>
      <c r="Z282" s="32"/>
      <c r="AA282" s="32"/>
      <c r="AB282" s="118"/>
      <c r="AC282" s="118"/>
      <c r="AF282" s="118"/>
      <c r="AG282" s="315"/>
      <c r="AH282" s="68"/>
      <c r="AI282" s="32"/>
      <c r="AJ282" s="123"/>
      <c r="AK282" s="32"/>
      <c r="AL282" s="118"/>
      <c r="AM282" s="32"/>
      <c r="AN282" s="32"/>
      <c r="AQ282" s="32"/>
      <c r="AY282" s="13"/>
      <c r="AZ282" s="13"/>
    </row>
    <row r="283" spans="1:52">
      <c r="A283" s="32"/>
      <c r="B283" s="32"/>
      <c r="C283" s="32"/>
      <c r="D283" s="32"/>
      <c r="E283" s="32"/>
      <c r="F283" s="32"/>
      <c r="G283" s="32"/>
      <c r="H283" s="32"/>
      <c r="I283" s="315"/>
      <c r="J283" s="315"/>
      <c r="K283" s="118"/>
      <c r="L283" s="32"/>
      <c r="M283" s="118"/>
      <c r="N283" s="32"/>
      <c r="O283" s="32"/>
      <c r="P283" s="32"/>
      <c r="Q283" s="118"/>
      <c r="R283" s="32"/>
      <c r="S283" s="32"/>
      <c r="T283" s="32"/>
      <c r="U283" s="32"/>
      <c r="V283" s="32"/>
      <c r="W283" s="32"/>
      <c r="X283" s="32"/>
      <c r="Y283" s="68"/>
      <c r="Z283" s="32"/>
      <c r="AA283" s="32"/>
      <c r="AB283" s="118"/>
      <c r="AC283" s="118"/>
      <c r="AF283" s="118"/>
      <c r="AG283" s="315"/>
      <c r="AH283" s="68"/>
      <c r="AI283" s="32"/>
      <c r="AJ283" s="123"/>
      <c r="AK283" s="32"/>
      <c r="AL283" s="118"/>
      <c r="AM283" s="32"/>
      <c r="AN283" s="32"/>
      <c r="AQ283" s="32"/>
      <c r="AY283" s="13"/>
      <c r="AZ283" s="13"/>
    </row>
    <row r="284" spans="1:52">
      <c r="A284" s="32"/>
      <c r="B284" s="32"/>
      <c r="C284" s="32"/>
      <c r="D284" s="32"/>
      <c r="E284" s="32"/>
      <c r="F284" s="32"/>
      <c r="G284" s="32"/>
      <c r="H284" s="32"/>
      <c r="I284" s="315"/>
      <c r="J284" s="315"/>
      <c r="K284" s="118"/>
      <c r="L284" s="32"/>
      <c r="M284" s="118"/>
      <c r="N284" s="32"/>
      <c r="O284" s="32"/>
      <c r="P284" s="32"/>
      <c r="Q284" s="118"/>
      <c r="R284" s="32"/>
      <c r="S284" s="32"/>
      <c r="T284" s="32"/>
      <c r="U284" s="32"/>
      <c r="V284" s="32"/>
      <c r="W284" s="32"/>
      <c r="X284" s="32"/>
      <c r="Y284" s="68"/>
      <c r="Z284" s="32"/>
      <c r="AA284" s="32"/>
      <c r="AB284" s="118"/>
      <c r="AC284" s="118"/>
      <c r="AF284" s="118"/>
      <c r="AG284" s="315"/>
      <c r="AH284" s="68"/>
      <c r="AI284" s="32"/>
      <c r="AJ284" s="123"/>
      <c r="AK284" s="32"/>
      <c r="AL284" s="118"/>
      <c r="AM284" s="32"/>
      <c r="AN284" s="32"/>
      <c r="AQ284" s="32"/>
      <c r="AY284" s="13"/>
      <c r="AZ284" s="13"/>
    </row>
    <row r="285" spans="1:52">
      <c r="A285" s="32"/>
      <c r="B285" s="32"/>
      <c r="C285" s="32"/>
      <c r="D285" s="32"/>
      <c r="E285" s="32"/>
      <c r="F285" s="32"/>
      <c r="G285" s="32"/>
      <c r="H285" s="32"/>
      <c r="I285" s="315"/>
      <c r="J285" s="315"/>
      <c r="K285" s="118"/>
      <c r="L285" s="32"/>
      <c r="M285" s="118"/>
      <c r="N285" s="32"/>
      <c r="O285" s="32"/>
      <c r="P285" s="32"/>
      <c r="Q285" s="118"/>
      <c r="R285" s="32"/>
      <c r="S285" s="32"/>
      <c r="T285" s="32"/>
      <c r="U285" s="32"/>
      <c r="V285" s="32"/>
      <c r="W285" s="32"/>
      <c r="X285" s="32"/>
      <c r="Y285" s="68"/>
      <c r="Z285" s="32"/>
      <c r="AA285" s="32"/>
      <c r="AB285" s="118"/>
      <c r="AC285" s="118"/>
      <c r="AF285" s="118"/>
      <c r="AG285" s="315"/>
      <c r="AH285" s="68"/>
      <c r="AI285" s="32"/>
      <c r="AL285" s="118"/>
      <c r="AM285" s="32"/>
      <c r="AN285" s="32"/>
      <c r="AQ285" s="32"/>
      <c r="AY285" s="13"/>
      <c r="AZ285" s="13"/>
    </row>
    <row r="286" spans="1:52">
      <c r="A286" s="32"/>
      <c r="B286" s="32"/>
      <c r="C286" s="32"/>
      <c r="D286" s="32"/>
      <c r="E286" s="32"/>
      <c r="F286" s="32"/>
      <c r="G286" s="32"/>
      <c r="H286" s="32"/>
      <c r="I286" s="315"/>
      <c r="J286" s="315"/>
      <c r="K286" s="118"/>
      <c r="L286" s="32"/>
      <c r="M286" s="118"/>
      <c r="N286" s="32"/>
      <c r="O286" s="32"/>
      <c r="P286" s="32"/>
      <c r="Q286" s="118"/>
      <c r="R286" s="32"/>
      <c r="S286" s="32"/>
      <c r="T286" s="32"/>
      <c r="U286" s="32"/>
      <c r="V286" s="32"/>
      <c r="W286" s="32"/>
      <c r="X286" s="32"/>
      <c r="Y286" s="68"/>
      <c r="Z286" s="32"/>
      <c r="AA286" s="32"/>
      <c r="AB286" s="118"/>
      <c r="AC286" s="118"/>
      <c r="AF286" s="118"/>
      <c r="AG286" s="315"/>
      <c r="AH286" s="68"/>
      <c r="AI286" s="32"/>
      <c r="AL286" s="118"/>
      <c r="AM286" s="32"/>
      <c r="AN286" s="32"/>
      <c r="AQ286" s="32"/>
      <c r="AY286" s="13"/>
      <c r="AZ286" s="13"/>
    </row>
    <row r="287" spans="1:52">
      <c r="A287" s="32"/>
      <c r="B287" s="32"/>
      <c r="C287" s="32"/>
      <c r="D287" s="32"/>
      <c r="E287" s="32"/>
      <c r="F287" s="32"/>
      <c r="G287" s="32"/>
      <c r="H287" s="32"/>
      <c r="I287" s="315"/>
      <c r="J287" s="315"/>
      <c r="K287" s="118"/>
      <c r="L287" s="32"/>
      <c r="M287" s="118"/>
      <c r="N287" s="32"/>
      <c r="O287" s="32"/>
      <c r="P287" s="32"/>
      <c r="Q287" s="118"/>
      <c r="R287" s="32"/>
      <c r="S287" s="32"/>
      <c r="T287" s="32"/>
      <c r="U287" s="32"/>
      <c r="V287" s="32"/>
      <c r="W287" s="32"/>
      <c r="X287" s="32"/>
      <c r="Y287" s="68"/>
      <c r="Z287" s="32"/>
      <c r="AA287" s="32"/>
      <c r="AB287" s="118"/>
      <c r="AC287" s="118"/>
      <c r="AF287" s="118"/>
      <c r="AG287" s="315"/>
      <c r="AH287" s="68"/>
      <c r="AI287" s="32"/>
      <c r="AL287" s="118"/>
      <c r="AM287" s="32"/>
      <c r="AN287" s="32"/>
      <c r="AQ287" s="32"/>
      <c r="AY287" s="13"/>
      <c r="AZ287" s="13"/>
    </row>
    <row r="288" spans="1:52">
      <c r="A288" s="32"/>
      <c r="B288" s="32"/>
      <c r="C288" s="32"/>
      <c r="D288" s="32"/>
      <c r="E288" s="32"/>
      <c r="F288" s="32"/>
      <c r="G288" s="32"/>
      <c r="H288" s="32"/>
      <c r="I288" s="315"/>
      <c r="J288" s="315"/>
      <c r="K288" s="118"/>
      <c r="L288" s="32"/>
      <c r="M288" s="118"/>
      <c r="N288" s="32"/>
      <c r="O288" s="32"/>
      <c r="P288" s="32"/>
      <c r="Q288" s="118"/>
      <c r="R288" s="32"/>
      <c r="S288" s="32"/>
      <c r="T288" s="32"/>
      <c r="U288" s="32"/>
      <c r="V288" s="32"/>
      <c r="W288" s="32"/>
      <c r="X288" s="32"/>
      <c r="Y288" s="68"/>
      <c r="Z288" s="32"/>
      <c r="AA288" s="32"/>
      <c r="AB288" s="118"/>
      <c r="AC288" s="118"/>
      <c r="AF288" s="118"/>
      <c r="AG288" s="315"/>
      <c r="AH288" s="68"/>
      <c r="AQ288" s="32"/>
      <c r="AY288" s="13"/>
      <c r="AZ288" s="13"/>
    </row>
    <row r="289" spans="1:52">
      <c r="A289" s="32"/>
      <c r="B289" s="32"/>
      <c r="C289" s="32"/>
      <c r="D289" s="32"/>
      <c r="E289" s="32"/>
      <c r="F289" s="32"/>
      <c r="G289" s="32"/>
      <c r="H289" s="32"/>
      <c r="I289" s="315"/>
      <c r="J289" s="315"/>
      <c r="K289" s="118"/>
      <c r="L289" s="32"/>
      <c r="M289" s="118"/>
      <c r="N289" s="32"/>
      <c r="O289" s="32"/>
      <c r="P289" s="32"/>
      <c r="Q289" s="118"/>
      <c r="R289" s="32"/>
      <c r="S289" s="32"/>
      <c r="T289" s="32"/>
      <c r="U289" s="32"/>
      <c r="V289" s="32"/>
      <c r="W289" s="32"/>
      <c r="X289" s="32"/>
      <c r="Y289" s="68"/>
      <c r="Z289" s="32"/>
      <c r="AA289" s="32"/>
      <c r="AB289" s="118"/>
      <c r="AC289" s="118"/>
      <c r="AF289" s="118"/>
      <c r="AG289" s="315"/>
      <c r="AH289" s="68"/>
      <c r="AQ289" s="32"/>
      <c r="AY289" s="13"/>
      <c r="AZ289" s="13"/>
    </row>
    <row r="290" spans="1:52">
      <c r="A290" s="32"/>
      <c r="B290" s="32"/>
      <c r="C290" s="32"/>
      <c r="D290" s="32"/>
      <c r="E290" s="32"/>
      <c r="F290" s="32"/>
      <c r="G290" s="32"/>
      <c r="H290" s="32"/>
      <c r="I290" s="315"/>
      <c r="J290" s="315"/>
      <c r="K290" s="118"/>
      <c r="L290" s="32"/>
      <c r="M290" s="118"/>
      <c r="N290" s="32"/>
      <c r="O290" s="32"/>
      <c r="P290" s="32"/>
      <c r="Q290" s="118"/>
      <c r="R290" s="32"/>
      <c r="S290" s="32"/>
      <c r="T290" s="32"/>
      <c r="U290" s="32"/>
      <c r="V290" s="32"/>
      <c r="W290" s="32"/>
      <c r="X290" s="32"/>
      <c r="Y290" s="68"/>
      <c r="Z290" s="32"/>
      <c r="AA290" s="32"/>
      <c r="AB290" s="118"/>
      <c r="AC290" s="118"/>
      <c r="AF290" s="118"/>
      <c r="AG290" s="315"/>
      <c r="AH290" s="68"/>
      <c r="AQ290" s="32"/>
      <c r="AY290" s="13"/>
      <c r="AZ290" s="13"/>
    </row>
    <row r="291" spans="1:52">
      <c r="A291" s="32"/>
      <c r="B291" s="32"/>
      <c r="C291" s="32"/>
      <c r="D291" s="32"/>
      <c r="E291" s="32"/>
      <c r="F291" s="32"/>
      <c r="G291" s="32"/>
      <c r="H291" s="32"/>
      <c r="I291" s="315"/>
      <c r="J291" s="315"/>
      <c r="K291" s="118"/>
      <c r="L291" s="32"/>
      <c r="M291" s="118"/>
      <c r="N291" s="32"/>
      <c r="O291" s="32"/>
      <c r="P291" s="32"/>
      <c r="Q291" s="118"/>
      <c r="R291" s="32"/>
      <c r="S291" s="32"/>
      <c r="T291" s="32"/>
      <c r="U291" s="32"/>
      <c r="V291" s="32"/>
      <c r="W291" s="32"/>
      <c r="X291" s="32"/>
      <c r="Y291" s="68"/>
      <c r="Z291" s="32"/>
      <c r="AA291" s="32"/>
      <c r="AB291" s="118"/>
      <c r="AC291" s="118"/>
      <c r="AF291" s="118"/>
      <c r="AG291" s="315"/>
      <c r="AH291" s="68"/>
      <c r="AQ291" s="32"/>
      <c r="AY291" s="13"/>
      <c r="AZ291" s="13"/>
    </row>
    <row r="292" spans="1:52">
      <c r="A292" s="32"/>
      <c r="B292" s="32"/>
      <c r="C292" s="32"/>
      <c r="D292" s="32"/>
      <c r="E292" s="32"/>
      <c r="F292" s="32"/>
      <c r="G292" s="32"/>
      <c r="H292" s="32"/>
      <c r="I292" s="315"/>
      <c r="J292" s="315"/>
      <c r="K292" s="118"/>
      <c r="L292" s="32"/>
      <c r="M292" s="118"/>
      <c r="N292" s="32"/>
      <c r="O292" s="32"/>
      <c r="P292" s="32"/>
      <c r="Q292" s="118"/>
      <c r="R292" s="32"/>
      <c r="S292" s="32"/>
      <c r="T292" s="32"/>
      <c r="U292" s="32"/>
      <c r="V292" s="32"/>
      <c r="W292" s="32"/>
      <c r="X292" s="32"/>
      <c r="Y292" s="68"/>
      <c r="Z292" s="32"/>
      <c r="AA292" s="32"/>
      <c r="AB292" s="118"/>
      <c r="AC292" s="118"/>
      <c r="AF292" s="118"/>
      <c r="AG292" s="315"/>
      <c r="AH292" s="68"/>
      <c r="AQ292" s="32"/>
      <c r="AY292" s="13"/>
      <c r="AZ292" s="13"/>
    </row>
    <row r="293" spans="1:52">
      <c r="A293" s="32"/>
      <c r="B293" s="32"/>
      <c r="C293" s="32"/>
      <c r="D293" s="32"/>
      <c r="E293" s="32"/>
      <c r="F293" s="32"/>
      <c r="G293" s="32"/>
      <c r="H293" s="32"/>
      <c r="I293" s="315"/>
      <c r="J293" s="315"/>
      <c r="K293" s="118"/>
      <c r="L293" s="32"/>
      <c r="M293" s="118"/>
      <c r="N293" s="32"/>
      <c r="O293" s="32"/>
      <c r="P293" s="32"/>
      <c r="Q293" s="118"/>
      <c r="R293" s="32"/>
      <c r="S293" s="32"/>
      <c r="T293" s="32"/>
      <c r="U293" s="32"/>
      <c r="V293" s="32"/>
      <c r="W293" s="32"/>
      <c r="X293" s="32"/>
      <c r="Y293" s="68"/>
      <c r="Z293" s="32"/>
      <c r="AA293" s="32"/>
      <c r="AB293" s="118"/>
      <c r="AC293" s="118"/>
      <c r="AF293" s="118"/>
      <c r="AG293" s="315"/>
      <c r="AH293" s="68"/>
      <c r="AQ293" s="32"/>
      <c r="AY293" s="13"/>
      <c r="AZ293" s="13"/>
    </row>
    <row r="294" spans="1:52">
      <c r="A294" s="32"/>
      <c r="B294" s="32"/>
      <c r="C294" s="32"/>
      <c r="D294" s="32"/>
      <c r="E294" s="32"/>
      <c r="F294" s="32"/>
      <c r="G294" s="32"/>
      <c r="H294" s="32"/>
      <c r="I294" s="315"/>
      <c r="J294" s="315"/>
      <c r="K294" s="118"/>
      <c r="L294" s="32"/>
      <c r="M294" s="118"/>
      <c r="N294" s="32"/>
      <c r="O294" s="32"/>
      <c r="P294" s="32"/>
      <c r="Q294" s="118"/>
      <c r="R294" s="32"/>
      <c r="S294" s="32"/>
      <c r="T294" s="32"/>
      <c r="U294" s="32"/>
      <c r="V294" s="32"/>
      <c r="W294" s="32"/>
      <c r="X294" s="32"/>
      <c r="Y294" s="68"/>
      <c r="Z294" s="32"/>
      <c r="AA294" s="32"/>
      <c r="AB294" s="118"/>
      <c r="AC294" s="118"/>
      <c r="AF294" s="118"/>
      <c r="AG294" s="315"/>
      <c r="AH294" s="68"/>
      <c r="AQ294" s="32"/>
      <c r="AY294" s="13"/>
      <c r="AZ294" s="13"/>
    </row>
    <row r="295" spans="1:52">
      <c r="A295" s="32"/>
      <c r="B295" s="32"/>
      <c r="C295" s="32"/>
      <c r="D295" s="32"/>
      <c r="E295" s="32"/>
      <c r="F295" s="32"/>
      <c r="G295" s="32"/>
      <c r="H295" s="32"/>
      <c r="I295" s="315"/>
      <c r="J295" s="315"/>
      <c r="K295" s="118"/>
      <c r="L295" s="32"/>
      <c r="M295" s="118"/>
      <c r="N295" s="32"/>
      <c r="O295" s="32"/>
      <c r="P295" s="32"/>
      <c r="Q295" s="118"/>
      <c r="R295" s="32"/>
      <c r="S295" s="32"/>
      <c r="T295" s="32"/>
      <c r="U295" s="32"/>
      <c r="V295" s="32"/>
      <c r="W295" s="32"/>
      <c r="X295" s="32"/>
      <c r="Y295" s="68"/>
      <c r="Z295" s="32"/>
      <c r="AA295" s="32"/>
      <c r="AB295" s="118"/>
      <c r="AC295" s="118"/>
      <c r="AF295" s="118"/>
      <c r="AG295" s="315"/>
      <c r="AH295" s="68"/>
      <c r="AQ295" s="32"/>
      <c r="AY295" s="13"/>
      <c r="AZ295" s="13"/>
    </row>
    <row r="296" spans="1:52">
      <c r="A296" s="32"/>
      <c r="B296" s="32"/>
      <c r="C296" s="32"/>
      <c r="D296" s="32"/>
      <c r="E296" s="32"/>
      <c r="F296" s="32"/>
      <c r="G296" s="32"/>
      <c r="H296" s="32"/>
      <c r="I296" s="315"/>
      <c r="J296" s="315"/>
      <c r="K296" s="118"/>
      <c r="L296" s="32"/>
      <c r="M296" s="118"/>
      <c r="N296" s="32"/>
      <c r="O296" s="32"/>
      <c r="P296" s="32"/>
      <c r="Q296" s="118"/>
      <c r="R296" s="32"/>
      <c r="S296" s="32"/>
      <c r="T296" s="32"/>
      <c r="U296" s="32"/>
      <c r="V296" s="32"/>
      <c r="W296" s="32"/>
      <c r="X296" s="32"/>
      <c r="Y296" s="68"/>
      <c r="Z296" s="32"/>
      <c r="AA296" s="32"/>
      <c r="AB296" s="118"/>
      <c r="AC296" s="118"/>
      <c r="AF296" s="118"/>
      <c r="AG296" s="315"/>
      <c r="AH296" s="68"/>
      <c r="AQ296" s="32"/>
      <c r="AY296" s="13"/>
      <c r="AZ296" s="13"/>
    </row>
    <row r="297" spans="1:52">
      <c r="A297" s="32"/>
      <c r="B297" s="32"/>
      <c r="C297" s="32"/>
      <c r="D297" s="32"/>
      <c r="E297" s="32"/>
      <c r="F297" s="32"/>
      <c r="G297" s="32"/>
      <c r="H297" s="32"/>
      <c r="I297" s="315"/>
      <c r="J297" s="315"/>
      <c r="K297" s="118"/>
      <c r="L297" s="32"/>
      <c r="M297" s="118"/>
      <c r="N297" s="32"/>
      <c r="O297" s="32"/>
      <c r="P297" s="32"/>
      <c r="Q297" s="118"/>
      <c r="R297" s="32"/>
      <c r="S297" s="32"/>
      <c r="T297" s="32"/>
      <c r="U297" s="32"/>
      <c r="V297" s="32"/>
      <c r="W297" s="32"/>
      <c r="X297" s="32"/>
      <c r="Y297" s="68"/>
      <c r="Z297" s="32"/>
      <c r="AA297" s="32"/>
      <c r="AB297" s="118"/>
      <c r="AC297" s="118"/>
      <c r="AF297" s="118"/>
      <c r="AG297" s="315"/>
      <c r="AH297" s="68"/>
      <c r="AQ297" s="32"/>
      <c r="AY297" s="13"/>
      <c r="AZ297" s="13"/>
    </row>
    <row r="298" spans="1:52">
      <c r="A298" s="32"/>
      <c r="B298" s="32"/>
      <c r="C298" s="32"/>
      <c r="D298" s="32"/>
      <c r="E298" s="32"/>
      <c r="F298" s="32"/>
      <c r="G298" s="32"/>
      <c r="H298" s="32"/>
      <c r="I298" s="315"/>
      <c r="J298" s="315"/>
      <c r="K298" s="118"/>
      <c r="L298" s="32"/>
      <c r="M298" s="118"/>
      <c r="N298" s="32"/>
      <c r="O298" s="32"/>
      <c r="P298" s="32"/>
      <c r="Q298" s="118"/>
      <c r="R298" s="32"/>
      <c r="S298" s="32"/>
      <c r="T298" s="32"/>
      <c r="U298" s="32"/>
      <c r="V298" s="32"/>
      <c r="W298" s="32"/>
      <c r="X298" s="32"/>
      <c r="Y298" s="68"/>
      <c r="Z298" s="32"/>
      <c r="AA298" s="32"/>
      <c r="AB298" s="118"/>
      <c r="AC298" s="118"/>
      <c r="AF298" s="118"/>
      <c r="AG298" s="315"/>
      <c r="AH298" s="68"/>
      <c r="AQ298" s="32"/>
      <c r="AY298" s="13"/>
      <c r="AZ298" s="13"/>
    </row>
    <row r="299" spans="1:52">
      <c r="A299" s="32"/>
      <c r="B299" s="32"/>
      <c r="C299" s="32"/>
      <c r="D299" s="32"/>
      <c r="E299" s="32"/>
      <c r="F299" s="32"/>
      <c r="G299" s="32"/>
      <c r="H299" s="32"/>
      <c r="I299" s="315"/>
      <c r="J299" s="315"/>
      <c r="K299" s="118"/>
      <c r="L299" s="32"/>
      <c r="M299" s="118"/>
      <c r="N299" s="32"/>
      <c r="O299" s="32"/>
      <c r="P299" s="32"/>
      <c r="Q299" s="118"/>
      <c r="R299" s="32"/>
      <c r="S299" s="32"/>
      <c r="T299" s="32"/>
      <c r="U299" s="32"/>
      <c r="V299" s="32"/>
      <c r="W299" s="32"/>
      <c r="X299" s="32"/>
      <c r="Y299" s="68"/>
      <c r="Z299" s="32"/>
      <c r="AA299" s="32"/>
      <c r="AB299" s="118"/>
      <c r="AC299" s="118"/>
      <c r="AF299" s="118"/>
      <c r="AG299" s="315"/>
      <c r="AH299" s="68"/>
      <c r="AQ299" s="32"/>
    </row>
    <row r="300" spans="1:52">
      <c r="A300" s="32"/>
      <c r="B300" s="32"/>
      <c r="C300" s="32"/>
      <c r="D300" s="32"/>
      <c r="E300" s="32"/>
      <c r="F300" s="32"/>
      <c r="G300" s="32"/>
      <c r="H300" s="32"/>
      <c r="I300" s="315"/>
      <c r="J300" s="315"/>
      <c r="K300" s="118"/>
      <c r="L300" s="32"/>
      <c r="M300" s="118"/>
      <c r="N300" s="32"/>
      <c r="O300" s="32"/>
      <c r="P300" s="32"/>
      <c r="Q300" s="118"/>
      <c r="R300" s="32"/>
      <c r="S300" s="32"/>
      <c r="T300" s="32"/>
      <c r="U300" s="32"/>
      <c r="V300" s="32"/>
      <c r="W300" s="32"/>
      <c r="X300" s="32"/>
      <c r="Y300" s="68"/>
      <c r="Z300" s="32"/>
      <c r="AA300" s="32"/>
      <c r="AB300" s="118"/>
      <c r="AC300" s="118"/>
      <c r="AF300" s="118"/>
      <c r="AG300" s="315"/>
      <c r="AH300" s="68"/>
      <c r="AQ300" s="32"/>
    </row>
    <row r="301" spans="1:52">
      <c r="A301" s="32"/>
      <c r="B301" s="32"/>
      <c r="C301" s="32"/>
      <c r="D301" s="32"/>
      <c r="E301" s="32"/>
      <c r="F301" s="32"/>
      <c r="G301" s="32"/>
      <c r="H301" s="32"/>
      <c r="I301" s="315"/>
      <c r="J301" s="315"/>
      <c r="K301" s="118"/>
      <c r="L301" s="32"/>
      <c r="M301" s="118"/>
      <c r="N301" s="32"/>
      <c r="O301" s="32"/>
      <c r="P301" s="32"/>
      <c r="Q301" s="118"/>
      <c r="R301" s="32"/>
      <c r="S301" s="32"/>
      <c r="T301" s="32"/>
      <c r="U301" s="32"/>
      <c r="V301" s="32"/>
      <c r="W301" s="32"/>
      <c r="X301" s="32"/>
      <c r="Y301" s="68"/>
      <c r="Z301" s="32"/>
      <c r="AA301" s="32"/>
      <c r="AB301" s="118"/>
      <c r="AC301" s="118"/>
      <c r="AF301" s="118"/>
      <c r="AG301" s="315"/>
      <c r="AH301" s="68"/>
      <c r="AQ301" s="32"/>
    </row>
    <row r="302" spans="1:52">
      <c r="A302" s="32"/>
      <c r="B302" s="32"/>
      <c r="C302" s="32"/>
      <c r="D302" s="32"/>
      <c r="E302" s="32"/>
      <c r="F302" s="32"/>
      <c r="G302" s="32"/>
      <c r="H302" s="32"/>
      <c r="I302" s="315"/>
      <c r="J302" s="315"/>
      <c r="K302" s="118"/>
      <c r="L302" s="32"/>
      <c r="M302" s="118"/>
      <c r="N302" s="32"/>
      <c r="O302" s="32"/>
      <c r="P302" s="32"/>
      <c r="Q302" s="118"/>
      <c r="R302" s="32"/>
      <c r="S302" s="32"/>
      <c r="T302" s="32"/>
      <c r="U302" s="32"/>
      <c r="V302" s="32"/>
      <c r="W302" s="32"/>
      <c r="X302" s="32"/>
      <c r="Y302" s="68"/>
      <c r="Z302" s="32"/>
      <c r="AA302" s="32"/>
      <c r="AB302" s="118"/>
      <c r="AC302" s="118"/>
      <c r="AF302" s="118"/>
      <c r="AG302" s="315"/>
      <c r="AH302" s="68"/>
      <c r="AQ302" s="32"/>
    </row>
    <row r="303" spans="1:52">
      <c r="A303" s="32"/>
      <c r="B303" s="32"/>
      <c r="C303" s="32"/>
      <c r="D303" s="32"/>
      <c r="E303" s="32"/>
      <c r="F303" s="32"/>
      <c r="G303" s="32"/>
      <c r="H303" s="32"/>
      <c r="I303" s="315"/>
      <c r="J303" s="315"/>
      <c r="K303" s="118"/>
      <c r="L303" s="32"/>
      <c r="M303" s="118"/>
      <c r="N303" s="32"/>
      <c r="O303" s="32"/>
      <c r="P303" s="32"/>
      <c r="Q303" s="118"/>
      <c r="R303" s="32"/>
      <c r="S303" s="32"/>
      <c r="T303" s="32"/>
      <c r="U303" s="32"/>
      <c r="V303" s="32"/>
      <c r="W303" s="32"/>
      <c r="X303" s="32"/>
      <c r="Y303" s="68"/>
      <c r="Z303" s="32"/>
      <c r="AA303" s="32"/>
      <c r="AB303" s="118"/>
      <c r="AC303" s="118"/>
      <c r="AF303" s="118"/>
      <c r="AG303" s="315"/>
      <c r="AH303" s="68"/>
      <c r="AQ303" s="32"/>
    </row>
    <row r="304" spans="1:52">
      <c r="A304" s="32"/>
      <c r="B304" s="32"/>
      <c r="C304" s="32"/>
      <c r="D304" s="32"/>
      <c r="E304" s="32"/>
      <c r="F304" s="32"/>
      <c r="G304" s="32"/>
      <c r="H304" s="32"/>
      <c r="I304" s="315"/>
      <c r="J304" s="315"/>
      <c r="K304" s="118"/>
      <c r="L304" s="32"/>
      <c r="M304" s="118"/>
      <c r="N304" s="32"/>
      <c r="O304" s="32"/>
      <c r="P304" s="32"/>
      <c r="Q304" s="118"/>
      <c r="R304" s="32"/>
      <c r="S304" s="32"/>
      <c r="T304" s="32"/>
      <c r="U304" s="32"/>
      <c r="V304" s="32"/>
      <c r="W304" s="32"/>
      <c r="X304" s="32"/>
      <c r="Y304" s="68"/>
      <c r="Z304" s="32"/>
      <c r="AA304" s="32"/>
      <c r="AB304" s="118"/>
      <c r="AC304" s="118"/>
      <c r="AF304" s="118"/>
      <c r="AG304" s="315"/>
      <c r="AH304" s="68"/>
      <c r="AQ304" s="32"/>
    </row>
    <row r="305" spans="1:43">
      <c r="A305" s="32"/>
      <c r="B305" s="32"/>
      <c r="C305" s="32"/>
      <c r="D305" s="32"/>
      <c r="E305" s="32"/>
      <c r="F305" s="32"/>
      <c r="G305" s="32"/>
      <c r="H305" s="32"/>
      <c r="I305" s="315"/>
      <c r="J305" s="315"/>
      <c r="K305" s="118"/>
      <c r="L305" s="32"/>
      <c r="M305" s="118"/>
      <c r="N305" s="32"/>
      <c r="O305" s="32"/>
      <c r="P305" s="32"/>
      <c r="Q305" s="118"/>
      <c r="R305" s="32"/>
      <c r="S305" s="32"/>
      <c r="T305" s="32"/>
      <c r="U305" s="32"/>
      <c r="V305" s="32"/>
      <c r="W305" s="32"/>
      <c r="X305" s="32"/>
      <c r="Y305" s="68"/>
      <c r="Z305" s="32"/>
      <c r="AA305" s="32"/>
      <c r="AB305" s="118"/>
      <c r="AC305" s="118"/>
      <c r="AF305" s="118"/>
      <c r="AG305" s="315"/>
      <c r="AH305" s="68"/>
      <c r="AQ305" s="32"/>
    </row>
    <row r="306" spans="1:43">
      <c r="A306" s="32"/>
      <c r="B306" s="32"/>
      <c r="C306" s="32"/>
      <c r="D306" s="32"/>
      <c r="E306" s="32"/>
      <c r="F306" s="32"/>
      <c r="G306" s="32"/>
      <c r="H306" s="32"/>
      <c r="I306" s="315"/>
      <c r="J306" s="315"/>
      <c r="K306" s="118"/>
      <c r="L306" s="32"/>
      <c r="M306" s="118"/>
      <c r="N306" s="32"/>
      <c r="O306" s="32"/>
      <c r="P306" s="32"/>
      <c r="Q306" s="118"/>
      <c r="R306" s="32"/>
      <c r="S306" s="32"/>
      <c r="T306" s="32"/>
      <c r="U306" s="32"/>
      <c r="V306" s="32"/>
      <c r="W306" s="32"/>
      <c r="X306" s="32"/>
      <c r="Y306" s="68"/>
      <c r="Z306" s="32"/>
      <c r="AA306" s="32"/>
      <c r="AB306" s="118"/>
      <c r="AC306" s="118"/>
      <c r="AF306" s="118"/>
      <c r="AG306" s="315"/>
      <c r="AH306" s="68"/>
      <c r="AQ306" s="32"/>
    </row>
    <row r="307" spans="1:43">
      <c r="A307" s="32"/>
      <c r="B307" s="32"/>
      <c r="C307" s="32"/>
      <c r="D307" s="32"/>
      <c r="E307" s="32"/>
      <c r="F307" s="32"/>
      <c r="G307" s="32"/>
      <c r="H307" s="32"/>
      <c r="I307" s="315"/>
      <c r="J307" s="315"/>
      <c r="K307" s="118"/>
      <c r="L307" s="32"/>
      <c r="M307" s="118"/>
      <c r="N307" s="32"/>
      <c r="O307" s="32"/>
      <c r="P307" s="32"/>
      <c r="Q307" s="118"/>
      <c r="R307" s="32"/>
      <c r="S307" s="32"/>
      <c r="T307" s="32"/>
      <c r="U307" s="32"/>
      <c r="V307" s="32"/>
      <c r="W307" s="32"/>
      <c r="X307" s="32"/>
      <c r="Y307" s="68"/>
      <c r="Z307" s="32"/>
      <c r="AA307" s="32"/>
      <c r="AB307" s="118"/>
      <c r="AC307" s="118"/>
      <c r="AF307" s="118"/>
      <c r="AG307" s="315"/>
      <c r="AH307" s="68"/>
      <c r="AQ307" s="32"/>
    </row>
    <row r="308" spans="1:43">
      <c r="A308" s="32"/>
      <c r="B308" s="32"/>
      <c r="C308" s="32"/>
      <c r="D308" s="32"/>
      <c r="E308" s="32"/>
      <c r="F308" s="32"/>
      <c r="G308" s="32"/>
      <c r="H308" s="32"/>
      <c r="I308" s="315"/>
      <c r="J308" s="315"/>
      <c r="K308" s="118"/>
      <c r="L308" s="32"/>
      <c r="M308" s="118"/>
      <c r="N308" s="32"/>
      <c r="O308" s="32"/>
      <c r="P308" s="32"/>
      <c r="Q308" s="118"/>
      <c r="R308" s="32"/>
      <c r="S308" s="32"/>
      <c r="T308" s="32"/>
      <c r="U308" s="32"/>
      <c r="V308" s="32"/>
      <c r="W308" s="32"/>
      <c r="X308" s="32"/>
      <c r="Y308" s="68"/>
      <c r="Z308" s="32"/>
      <c r="AA308" s="32"/>
      <c r="AB308" s="118"/>
      <c r="AC308" s="118"/>
      <c r="AF308" s="118"/>
      <c r="AG308" s="315"/>
      <c r="AH308" s="68"/>
      <c r="AQ308" s="32"/>
    </row>
    <row r="309" spans="1:43">
      <c r="A309" s="32"/>
      <c r="B309" s="32"/>
      <c r="C309" s="32"/>
      <c r="D309" s="32"/>
      <c r="E309" s="32"/>
      <c r="F309" s="32"/>
      <c r="G309" s="32"/>
      <c r="H309" s="32"/>
      <c r="I309" s="315"/>
      <c r="J309" s="315"/>
      <c r="K309" s="118"/>
      <c r="L309" s="32"/>
      <c r="M309" s="118"/>
      <c r="N309" s="32"/>
      <c r="O309" s="32"/>
      <c r="P309" s="32"/>
      <c r="Q309" s="118"/>
      <c r="R309" s="32"/>
      <c r="S309" s="32"/>
      <c r="T309" s="32"/>
      <c r="U309" s="32"/>
      <c r="V309" s="32"/>
      <c r="W309" s="32"/>
      <c r="X309" s="32"/>
      <c r="Y309" s="68"/>
      <c r="Z309" s="32"/>
      <c r="AA309" s="32"/>
      <c r="AB309" s="118"/>
      <c r="AC309" s="118"/>
      <c r="AF309" s="118"/>
      <c r="AG309" s="315"/>
      <c r="AH309" s="68"/>
      <c r="AQ309" s="32"/>
    </row>
    <row r="310" spans="1:43">
      <c r="A310" s="32"/>
      <c r="B310" s="32"/>
      <c r="C310" s="32"/>
      <c r="D310" s="32"/>
      <c r="E310" s="32"/>
      <c r="F310" s="32"/>
      <c r="G310" s="32"/>
      <c r="I310" s="315"/>
      <c r="K310" s="118"/>
      <c r="M310" s="118"/>
      <c r="O310" s="32"/>
      <c r="S310" s="32"/>
      <c r="T310" s="32"/>
      <c r="AA310" s="32"/>
      <c r="AB310" s="118"/>
      <c r="AC310" s="118"/>
      <c r="AF310" s="118"/>
      <c r="AG310" s="315"/>
      <c r="AH310" s="68"/>
      <c r="AQ310" s="32"/>
    </row>
    <row r="311" spans="1:43">
      <c r="A311" s="32"/>
      <c r="B311" s="32"/>
    </row>
  </sheetData>
  <mergeCells count="2">
    <mergeCell ref="E4:G4"/>
    <mergeCell ref="W4:AA4"/>
  </mergeCells>
  <conditionalFormatting sqref="BB116:BC116">
    <cfRule type="cellIs" dxfId="187" priority="32" stopIfTrue="1" operator="lessThan">
      <formula>0</formula>
    </cfRule>
  </conditionalFormatting>
  <conditionalFormatting sqref="BB93:BC93">
    <cfRule type="cellIs" dxfId="186" priority="33" stopIfTrue="1" operator="greaterThan">
      <formula>0</formula>
    </cfRule>
  </conditionalFormatting>
  <conditionalFormatting sqref="BB93:BC93">
    <cfRule type="cellIs" dxfId="185" priority="31" operator="lessThan">
      <formula>0</formula>
    </cfRule>
  </conditionalFormatting>
  <conditionalFormatting sqref="R10:R28 H10:H28 J10:J28 L10:L28 N10:N28 P10:P28">
    <cfRule type="cellIs" dxfId="184" priority="19" operator="lessThan">
      <formula>0</formula>
    </cfRule>
    <cfRule type="cellIs" dxfId="183" priority="20" operator="greaterThan">
      <formula>0</formula>
    </cfRule>
  </conditionalFormatting>
  <conditionalFormatting sqref="V10:V28">
    <cfRule type="cellIs" dxfId="182" priority="6" operator="lessThan">
      <formula>0</formula>
    </cfRule>
    <cfRule type="cellIs" dxfId="181" priority="7" operator="greaterThan">
      <formula>0</formula>
    </cfRule>
  </conditionalFormatting>
  <conditionalFormatting sqref="O10:O27">
    <cfRule type="top10" dxfId="180" priority="1" percent="1" rank="10"/>
    <cfRule type="top10" dxfId="179" priority="131" percent="1" bottom="1" rank="10"/>
  </conditionalFormatting>
  <conditionalFormatting sqref="W10:W27">
    <cfRule type="top10" dxfId="178" priority="3" percent="1" rank="10"/>
    <cfRule type="top10" dxfId="177" priority="4" percent="1" rank="10"/>
  </conditionalFormatting>
  <conditionalFormatting sqref="I10:I28">
    <cfRule type="cellIs" dxfId="176" priority="2" operator="greaterThan">
      <formula>70000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FCC1E-5F57-448B-B662-CD8F505F06EB}">
  <dimension ref="B1:CE309"/>
  <sheetViews>
    <sheetView zoomScale="91" zoomScaleNormal="91" workbookViewId="0"/>
  </sheetViews>
  <sheetFormatPr baseColWidth="10" defaultRowHeight="15"/>
  <cols>
    <col min="30" max="30" width="3.1796875" customWidth="1"/>
    <col min="31" max="31" width="6.08984375" customWidth="1"/>
    <col min="32" max="32" width="4.453125" customWidth="1"/>
    <col min="33" max="33" width="9.90625" customWidth="1"/>
    <col min="34" max="34" width="2.6328125" customWidth="1"/>
    <col min="35" max="35" width="2.453125" customWidth="1"/>
    <col min="36" max="36" width="6.6328125" customWidth="1"/>
    <col min="37" max="37" width="4.54296875" customWidth="1"/>
    <col min="38" max="39" width="6.90625" customWidth="1"/>
    <col min="40" max="40" width="5.6328125" style="100" customWidth="1"/>
    <col min="41" max="41" width="5" customWidth="1"/>
    <col min="42" max="42" width="4.90625" style="100" customWidth="1"/>
    <col min="43" max="43" width="5.36328125" customWidth="1"/>
    <col min="44" max="44" width="7.08984375" customWidth="1"/>
    <col min="45" max="45" width="6.36328125" customWidth="1"/>
    <col min="46" max="46" width="6.453125" style="100" customWidth="1"/>
    <col min="47" max="47" width="4.90625" customWidth="1"/>
    <col min="48" max="48" width="6.36328125" customWidth="1"/>
    <col min="49" max="49" width="5" customWidth="1"/>
    <col min="50" max="50" width="5.81640625" customWidth="1"/>
    <col min="51" max="51" width="7.36328125" customWidth="1"/>
    <col min="52" max="52" width="6.6328125" customWidth="1"/>
    <col min="53" max="53" width="8.08984375" style="100" customWidth="1"/>
    <col min="54" max="54" width="7.36328125" style="10" customWidth="1"/>
    <col min="55" max="55" width="7.36328125" customWidth="1"/>
    <col min="56" max="56" width="7.54296875" style="100" customWidth="1"/>
    <col min="57" max="57" width="7.453125" customWidth="1"/>
    <col min="58" max="58" width="8.54296875" style="10" customWidth="1"/>
    <col min="59" max="59" width="8" customWidth="1"/>
    <col min="60" max="60" width="5.90625" style="121" customWidth="1"/>
    <col min="61" max="61" width="8.36328125" customWidth="1"/>
    <col min="62" max="62" width="5.54296875" style="100" customWidth="1"/>
    <col min="63" max="63" width="7.81640625" customWidth="1"/>
    <col min="64" max="64" width="7.54296875" customWidth="1"/>
    <col min="65" max="65" width="6.90625" customWidth="1"/>
    <col min="67" max="67" width="6.90625" customWidth="1"/>
    <col min="68" max="68" width="12.36328125" customWidth="1"/>
    <col min="69" max="69" width="14.54296875" customWidth="1"/>
    <col min="77" max="77" width="14" customWidth="1"/>
    <col min="78" max="78" width="12.54296875" customWidth="1"/>
    <col min="79" max="79" width="10.90625" customWidth="1"/>
  </cols>
  <sheetData>
    <row r="1" spans="2:83">
      <c r="AN1"/>
      <c r="AP1"/>
      <c r="AT1"/>
      <c r="BA1"/>
      <c r="BB1"/>
      <c r="BD1"/>
      <c r="BF1"/>
      <c r="BH1"/>
      <c r="BJ1"/>
      <c r="BP1" s="4"/>
      <c r="BQ1" s="4"/>
      <c r="BR1" s="4"/>
      <c r="BS1" s="4"/>
    </row>
    <row r="2" spans="2:83">
      <c r="AN2"/>
      <c r="AP2"/>
      <c r="AT2"/>
      <c r="BA2"/>
      <c r="BB2"/>
      <c r="BD2"/>
      <c r="BF2"/>
      <c r="BH2"/>
      <c r="BJ2"/>
      <c r="BP2" s="4"/>
      <c r="BQ2" s="4"/>
      <c r="BR2" s="4"/>
      <c r="BS2" s="4"/>
    </row>
    <row r="3" spans="2:83" ht="16.5" customHeight="1">
      <c r="AN3"/>
      <c r="AP3"/>
      <c r="AT3"/>
      <c r="BA3"/>
      <c r="BB3"/>
      <c r="BD3"/>
      <c r="BF3"/>
      <c r="BH3"/>
      <c r="BJ3"/>
      <c r="BP3" s="4"/>
      <c r="BQ3" s="4"/>
      <c r="BR3" s="4"/>
      <c r="BS3" s="4"/>
    </row>
    <row r="4" spans="2:83" ht="24.6">
      <c r="B4" s="253" t="s">
        <v>530</v>
      </c>
      <c r="AN4"/>
      <c r="AP4"/>
      <c r="AT4"/>
      <c r="BA4"/>
      <c r="BB4"/>
      <c r="BD4"/>
      <c r="BF4"/>
      <c r="BH4"/>
      <c r="BJ4"/>
      <c r="BP4" s="4"/>
      <c r="BQ4" s="4"/>
      <c r="BR4" s="4"/>
      <c r="BS4" s="4"/>
    </row>
    <row r="5" spans="2:83" ht="15.6">
      <c r="AN5"/>
      <c r="AP5"/>
      <c r="AT5"/>
      <c r="BA5"/>
      <c r="BB5"/>
      <c r="BD5"/>
      <c r="BF5"/>
      <c r="BH5"/>
      <c r="BJ5"/>
      <c r="BP5" s="4"/>
      <c r="BQ5" s="4"/>
      <c r="BR5" s="4"/>
      <c r="BS5" s="4"/>
      <c r="BT5" s="4"/>
      <c r="BU5" s="5"/>
      <c r="BV5" s="5"/>
      <c r="BZ5" s="5"/>
    </row>
    <row r="6" spans="2:83" ht="15.75" customHeight="1">
      <c r="AN6"/>
      <c r="AP6"/>
      <c r="AT6"/>
      <c r="BA6"/>
      <c r="BB6"/>
      <c r="BD6"/>
      <c r="BF6"/>
      <c r="BH6"/>
      <c r="BJ6"/>
      <c r="BP6" s="4"/>
      <c r="BQ6" s="4"/>
      <c r="BR6" s="4"/>
      <c r="BS6" s="4"/>
      <c r="BT6" s="5"/>
      <c r="BU6" s="5"/>
      <c r="BY6" s="5"/>
    </row>
    <row r="7" spans="2:83" ht="17.25" customHeight="1">
      <c r="AN7"/>
      <c r="AP7"/>
      <c r="AT7"/>
      <c r="BA7"/>
      <c r="BB7"/>
      <c r="BD7"/>
      <c r="BF7"/>
      <c r="BH7"/>
      <c r="BJ7"/>
      <c r="BP7" s="4"/>
      <c r="BQ7" s="4"/>
      <c r="BR7" s="4"/>
      <c r="BS7" s="4"/>
      <c r="BT7" s="5"/>
    </row>
    <row r="8" spans="2:83" ht="15" customHeight="1">
      <c r="AN8"/>
      <c r="AP8"/>
      <c r="AT8"/>
      <c r="BA8"/>
      <c r="BB8"/>
      <c r="BD8"/>
      <c r="BF8"/>
      <c r="BH8"/>
      <c r="BJ8"/>
      <c r="BP8" s="4"/>
      <c r="BQ8" s="4"/>
      <c r="BR8" s="4"/>
      <c r="BS8" s="4"/>
      <c r="BT8" s="5"/>
    </row>
    <row r="9" spans="2:83">
      <c r="AN9"/>
      <c r="AP9"/>
      <c r="AT9"/>
      <c r="BA9"/>
      <c r="BB9"/>
      <c r="BD9"/>
      <c r="BF9"/>
      <c r="BH9"/>
      <c r="BJ9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</row>
    <row r="10" spans="2:83" ht="15.6">
      <c r="AN10"/>
      <c r="AP10"/>
      <c r="AT10"/>
      <c r="BA10"/>
      <c r="BB10"/>
      <c r="BD10"/>
      <c r="BF10"/>
      <c r="BH10"/>
      <c r="BJ10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</row>
    <row r="11" spans="2:83" ht="15.6">
      <c r="AN11"/>
      <c r="AP11"/>
      <c r="AT11"/>
      <c r="BA11"/>
      <c r="BB11"/>
      <c r="BD11"/>
      <c r="BF11"/>
      <c r="BH11"/>
      <c r="BJ11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</row>
    <row r="12" spans="2:83" ht="15.6">
      <c r="AN12"/>
      <c r="AP12"/>
      <c r="AT12"/>
      <c r="BA12"/>
      <c r="BB12"/>
      <c r="BD12"/>
      <c r="BF12"/>
      <c r="BH12"/>
      <c r="BJ12" s="1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</row>
    <row r="13" spans="2:83" ht="15.6">
      <c r="AN13"/>
      <c r="AP13"/>
      <c r="AT13"/>
      <c r="BA13"/>
      <c r="BB13"/>
      <c r="BD13"/>
      <c r="BF13"/>
      <c r="BH13"/>
      <c r="BJ13" s="1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</row>
    <row r="14" spans="2:83" ht="15.6">
      <c r="AN14"/>
      <c r="AP14"/>
      <c r="AT14"/>
      <c r="BA14"/>
      <c r="BB14"/>
      <c r="BD14"/>
      <c r="BF14"/>
      <c r="BH14"/>
      <c r="BJ14" s="12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</row>
    <row r="15" spans="2:83" ht="15.6">
      <c r="AN15"/>
      <c r="AP15"/>
      <c r="AT15"/>
      <c r="BA15"/>
      <c r="BB15"/>
      <c r="BD15"/>
      <c r="BF15"/>
      <c r="BH15"/>
      <c r="BJ15" s="12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</row>
    <row r="16" spans="2:83" ht="15.6">
      <c r="AN16"/>
      <c r="AP16"/>
      <c r="AT16"/>
      <c r="BA16"/>
      <c r="BB16"/>
      <c r="BD16"/>
      <c r="BF16"/>
      <c r="BH16"/>
      <c r="BJ16" s="12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</row>
    <row r="17" spans="40:83" ht="15.6">
      <c r="AN17"/>
      <c r="AP17"/>
      <c r="AT17"/>
      <c r="BA17"/>
      <c r="BB17"/>
      <c r="BD17"/>
      <c r="BF17"/>
      <c r="BH17"/>
      <c r="BJ17" s="12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</row>
    <row r="18" spans="40:83" ht="15.6">
      <c r="AN18"/>
      <c r="AP18"/>
      <c r="AT18"/>
      <c r="BA18"/>
      <c r="BB18"/>
      <c r="BD18"/>
      <c r="BF18"/>
      <c r="BH18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</row>
    <row r="19" spans="40:83" ht="15.6">
      <c r="AN19"/>
      <c r="AP19"/>
      <c r="AT19"/>
      <c r="BA19"/>
      <c r="BB19"/>
      <c r="BD19"/>
      <c r="BF19"/>
      <c r="BH19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</row>
    <row r="20" spans="40:83" ht="15.6">
      <c r="AN20"/>
      <c r="AP20"/>
      <c r="AT20"/>
      <c r="BA20"/>
      <c r="BB20"/>
      <c r="BD20"/>
      <c r="BF20"/>
      <c r="BH20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</row>
    <row r="21" spans="40:83" ht="15.6">
      <c r="AN21"/>
      <c r="AP21"/>
      <c r="AT21"/>
      <c r="BA21"/>
      <c r="BB21"/>
      <c r="BD21"/>
      <c r="BF21"/>
      <c r="BH21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</row>
    <row r="22" spans="40:83" ht="15.6">
      <c r="AN22"/>
      <c r="AP22"/>
      <c r="AT22"/>
      <c r="BA22"/>
      <c r="BB22"/>
      <c r="BD22"/>
      <c r="BF22"/>
      <c r="BH22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</row>
    <row r="23" spans="40:83" ht="15.6">
      <c r="AN23"/>
      <c r="AP23"/>
      <c r="AT23"/>
      <c r="BA23"/>
      <c r="BB23"/>
      <c r="BD23"/>
      <c r="BF23"/>
      <c r="BH23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</row>
    <row r="24" spans="40:83" ht="15.6">
      <c r="AN24"/>
      <c r="AP24"/>
      <c r="AT24"/>
      <c r="BA24"/>
      <c r="BB24"/>
      <c r="BD24"/>
      <c r="BF24"/>
      <c r="BH24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</row>
    <row r="25" spans="40:83" ht="16.5" customHeight="1">
      <c r="AN25"/>
      <c r="AP25"/>
      <c r="AT25"/>
      <c r="BA25"/>
      <c r="BB25"/>
      <c r="BD25"/>
      <c r="BF25"/>
      <c r="BH2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</row>
    <row r="26" spans="40:83" ht="16.5" customHeight="1">
      <c r="AN26"/>
      <c r="AP26"/>
      <c r="AT26"/>
      <c r="BA26"/>
      <c r="BB26"/>
      <c r="BD26"/>
      <c r="BF26"/>
      <c r="BH26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</row>
    <row r="27" spans="40:83">
      <c r="AN27"/>
      <c r="AP27"/>
      <c r="AT27"/>
      <c r="BA27"/>
      <c r="BB27"/>
      <c r="BD27"/>
      <c r="BF27"/>
      <c r="BH27"/>
      <c r="BJ27"/>
    </row>
    <row r="28" spans="40:83" ht="17.25" customHeight="1">
      <c r="AN28"/>
      <c r="AP28"/>
      <c r="AT28"/>
      <c r="BA28"/>
      <c r="BB28"/>
      <c r="BD28"/>
      <c r="BF28"/>
      <c r="BH28"/>
      <c r="BJ28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</row>
    <row r="29" spans="40:83" ht="17.25" customHeight="1">
      <c r="AN29"/>
      <c r="AP29"/>
      <c r="AT29"/>
      <c r="BA29"/>
      <c r="BB29"/>
      <c r="BD29"/>
      <c r="BF29"/>
      <c r="BH29"/>
      <c r="BJ29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40:83">
      <c r="AN30"/>
      <c r="AP30"/>
      <c r="AT30"/>
      <c r="BA30"/>
      <c r="BB30"/>
      <c r="BD30"/>
      <c r="BF30"/>
      <c r="BH30"/>
      <c r="BJ30"/>
    </row>
    <row r="31" spans="40:83" ht="16.649999999999999" customHeight="1">
      <c r="AN31"/>
      <c r="AP31"/>
      <c r="AT31"/>
      <c r="BA31"/>
      <c r="BB31"/>
      <c r="BD31"/>
      <c r="BF31"/>
      <c r="BH31"/>
      <c r="BJ31"/>
    </row>
    <row r="32" spans="40:83">
      <c r="AN32"/>
      <c r="AP32"/>
      <c r="AT32"/>
      <c r="BA32"/>
      <c r="BB32"/>
      <c r="BD32"/>
      <c r="BF32"/>
      <c r="BH32"/>
      <c r="BJ32" s="4"/>
      <c r="BK32" s="4"/>
    </row>
    <row r="33" spans="40:69" ht="15.6">
      <c r="AN33"/>
      <c r="AP33"/>
      <c r="AT33"/>
      <c r="BA33"/>
      <c r="BB33"/>
      <c r="BD33"/>
      <c r="BF33"/>
      <c r="BH33"/>
      <c r="BJ33" s="1"/>
      <c r="BK33" s="18"/>
    </row>
    <row r="34" spans="40:69" ht="15.6">
      <c r="AN34"/>
      <c r="AP34"/>
      <c r="AT34"/>
      <c r="BA34"/>
      <c r="BB34"/>
      <c r="BD34"/>
      <c r="BF34"/>
      <c r="BH34"/>
      <c r="BJ34" s="1"/>
      <c r="BK34" s="18"/>
    </row>
    <row r="35" spans="40:69" ht="15.6">
      <c r="AN35"/>
      <c r="AP35"/>
      <c r="AT35"/>
      <c r="BA35"/>
      <c r="BB35"/>
      <c r="BD35"/>
      <c r="BF35"/>
      <c r="BH35"/>
      <c r="BJ35" s="1"/>
      <c r="BK35" s="18"/>
      <c r="BM35" s="2"/>
      <c r="BN35" s="2"/>
      <c r="BO35" s="2"/>
    </row>
    <row r="36" spans="40:69" ht="15.6">
      <c r="AN36"/>
      <c r="AP36"/>
      <c r="AT36"/>
      <c r="BA36"/>
      <c r="BB36"/>
      <c r="BD36"/>
      <c r="BF36"/>
      <c r="BH36"/>
      <c r="BJ36" s="1"/>
      <c r="BK36" s="18"/>
      <c r="BM36" s="2"/>
      <c r="BN36" s="2"/>
      <c r="BO36" s="4"/>
      <c r="BP36" s="4"/>
      <c r="BQ36" s="4"/>
    </row>
    <row r="37" spans="40:69" ht="15.6">
      <c r="AN37"/>
      <c r="AP37"/>
      <c r="AT37"/>
      <c r="BA37"/>
      <c r="BB37"/>
      <c r="BD37"/>
      <c r="BF37"/>
      <c r="BH37"/>
      <c r="BJ37" s="12"/>
      <c r="BK37" s="18"/>
      <c r="BM37" s="1"/>
      <c r="BN37" s="1"/>
      <c r="BO37" s="10"/>
      <c r="BP37" s="10"/>
      <c r="BQ37" s="10"/>
    </row>
    <row r="38" spans="40:69" ht="15.6">
      <c r="AN38"/>
      <c r="AP38"/>
      <c r="AT38"/>
      <c r="BA38"/>
      <c r="BB38"/>
      <c r="BD38"/>
      <c r="BF38"/>
      <c r="BH38"/>
      <c r="BJ38" s="12"/>
      <c r="BK38" s="18"/>
      <c r="BM38" s="1"/>
      <c r="BN38" s="1"/>
      <c r="BO38" s="10"/>
      <c r="BP38" s="10"/>
      <c r="BQ38" s="10"/>
    </row>
    <row r="39" spans="40:69" ht="15.6">
      <c r="AN39"/>
      <c r="AP39"/>
      <c r="AT39"/>
      <c r="BA39"/>
      <c r="BB39"/>
      <c r="BD39"/>
      <c r="BF39"/>
      <c r="BH39"/>
      <c r="BJ39" s="12"/>
      <c r="BK39" s="18"/>
      <c r="BM39" s="1"/>
      <c r="BN39" s="1"/>
      <c r="BO39" s="10"/>
      <c r="BP39" s="10"/>
      <c r="BQ39" s="10"/>
    </row>
    <row r="40" spans="40:69" ht="15.6">
      <c r="AN40"/>
      <c r="AP40"/>
      <c r="AT40"/>
      <c r="BA40"/>
      <c r="BB40"/>
      <c r="BD40"/>
      <c r="BF40"/>
      <c r="BH40"/>
      <c r="BJ40" s="12"/>
      <c r="BK40" s="18"/>
      <c r="BM40" s="1"/>
      <c r="BN40" s="1"/>
      <c r="BO40" s="10"/>
      <c r="BP40" s="10"/>
      <c r="BQ40" s="10"/>
    </row>
    <row r="41" spans="40:69" ht="15.6">
      <c r="AN41"/>
      <c r="AP41"/>
      <c r="AT41"/>
      <c r="BA41"/>
      <c r="BB41"/>
      <c r="BD41"/>
      <c r="BF41"/>
      <c r="BH41"/>
      <c r="BJ41" s="5"/>
      <c r="BK41" s="18"/>
      <c r="BM41" s="1"/>
      <c r="BN41" s="1"/>
      <c r="BO41" s="10"/>
      <c r="BP41" s="10"/>
      <c r="BQ41" s="10"/>
    </row>
    <row r="42" spans="40:69" ht="15.6">
      <c r="AN42"/>
      <c r="AP42"/>
      <c r="AT42"/>
      <c r="BA42"/>
      <c r="BB42"/>
      <c r="BD42"/>
      <c r="BF42"/>
      <c r="BH42"/>
      <c r="BJ42" s="5"/>
      <c r="BK42" s="18"/>
      <c r="BM42" s="1"/>
      <c r="BN42" s="1"/>
      <c r="BO42" s="10"/>
      <c r="BP42" s="10"/>
      <c r="BQ42" s="10"/>
    </row>
    <row r="43" spans="40:69" ht="15.6">
      <c r="AN43"/>
      <c r="AP43"/>
      <c r="AT43"/>
      <c r="BA43"/>
      <c r="BB43"/>
      <c r="BD43"/>
      <c r="BF43"/>
      <c r="BH43"/>
      <c r="BJ43" s="5"/>
      <c r="BK43" s="18"/>
      <c r="BM43" s="1"/>
      <c r="BN43" s="1"/>
      <c r="BO43" s="10"/>
      <c r="BP43" s="10"/>
      <c r="BQ43" s="10"/>
    </row>
    <row r="44" spans="40:69" ht="15.6">
      <c r="AN44"/>
      <c r="AP44"/>
      <c r="AT44"/>
      <c r="BA44"/>
      <c r="BB44"/>
      <c r="BD44"/>
      <c r="BF44"/>
      <c r="BH44"/>
      <c r="BJ44" s="5"/>
      <c r="BK44" s="18"/>
      <c r="BM44" s="1"/>
      <c r="BN44" s="1"/>
      <c r="BO44" s="10"/>
      <c r="BP44" s="10"/>
      <c r="BQ44" s="10"/>
    </row>
    <row r="45" spans="40:69" ht="15.6">
      <c r="AN45"/>
      <c r="AP45"/>
      <c r="AT45"/>
      <c r="BA45"/>
      <c r="BB45"/>
      <c r="BD45"/>
      <c r="BF45"/>
      <c r="BH45"/>
      <c r="BJ45" s="5"/>
      <c r="BK45" s="18"/>
      <c r="BM45" s="1"/>
      <c r="BN45" s="1"/>
      <c r="BO45" s="10"/>
      <c r="BP45" s="10"/>
      <c r="BQ45" s="10"/>
    </row>
    <row r="46" spans="40:69" ht="15.6">
      <c r="AN46"/>
      <c r="AP46"/>
      <c r="AT46"/>
      <c r="BA46"/>
      <c r="BB46"/>
      <c r="BD46"/>
      <c r="BF46"/>
      <c r="BH46"/>
      <c r="BJ46" s="5"/>
      <c r="BK46" s="18"/>
      <c r="BM46" s="12"/>
      <c r="BN46" s="12"/>
      <c r="BO46" s="10"/>
      <c r="BP46" s="10"/>
      <c r="BQ46" s="10"/>
    </row>
    <row r="47" spans="40:69" ht="15.6">
      <c r="AN47"/>
      <c r="AP47"/>
      <c r="AT47"/>
      <c r="BA47"/>
      <c r="BB47"/>
      <c r="BD47"/>
      <c r="BF47"/>
      <c r="BH47"/>
      <c r="BJ47" s="5"/>
      <c r="BK47" s="18"/>
      <c r="BM47" s="12"/>
      <c r="BN47" s="12"/>
      <c r="BO47" s="10"/>
      <c r="BP47" s="10"/>
      <c r="BQ47" s="10"/>
    </row>
    <row r="48" spans="40:69">
      <c r="AN48"/>
      <c r="AP48"/>
      <c r="AT48"/>
      <c r="BA48"/>
      <c r="BB48"/>
      <c r="BD48"/>
      <c r="BF48"/>
      <c r="BH48"/>
      <c r="BJ48"/>
    </row>
    <row r="49" spans="40:74" ht="15.6">
      <c r="AN49"/>
      <c r="AP49"/>
      <c r="AT49"/>
      <c r="BA49"/>
      <c r="BB49"/>
      <c r="BD49"/>
      <c r="BF49"/>
      <c r="BH49"/>
      <c r="BJ49" s="4"/>
      <c r="BK49" s="4"/>
      <c r="BM49" s="1"/>
      <c r="BN49" s="5"/>
    </row>
    <row r="50" spans="40:74" ht="15.6">
      <c r="AN50"/>
      <c r="AP50"/>
      <c r="AT50"/>
      <c r="BA50"/>
      <c r="BB50"/>
      <c r="BD50"/>
      <c r="BF50"/>
      <c r="BH50"/>
      <c r="BJ50" s="101"/>
      <c r="BK50" s="52"/>
      <c r="BL50" s="1"/>
      <c r="BM50" s="1"/>
      <c r="BN50" s="1"/>
      <c r="BP50" s="1"/>
      <c r="BQ50" s="1"/>
      <c r="BR50" s="1"/>
      <c r="BS50" s="1"/>
      <c r="BT50" s="1"/>
      <c r="BU50" s="1"/>
      <c r="BV50" s="5"/>
    </row>
    <row r="51" spans="40:74">
      <c r="AN51"/>
      <c r="AP51"/>
      <c r="AT51"/>
      <c r="BA51"/>
      <c r="BB51"/>
      <c r="BD51"/>
      <c r="BF51"/>
      <c r="BH51"/>
      <c r="BJ51" s="101"/>
      <c r="BK51" s="52"/>
      <c r="BL51" s="1"/>
      <c r="BM51" s="1"/>
      <c r="BN51" s="1"/>
      <c r="BP51" s="1"/>
      <c r="BQ51" s="1"/>
      <c r="BR51" s="1"/>
      <c r="BS51" s="1"/>
      <c r="BT51" s="1"/>
      <c r="BU51" s="1"/>
      <c r="BV51" s="1"/>
    </row>
    <row r="52" spans="40:74">
      <c r="AN52"/>
      <c r="AP52"/>
      <c r="AT52"/>
      <c r="BA52"/>
      <c r="BB52"/>
      <c r="BD52"/>
      <c r="BF52"/>
      <c r="BH52"/>
      <c r="BJ52" s="101"/>
      <c r="BK52" s="52"/>
      <c r="BL52" s="1"/>
      <c r="BM52" s="1"/>
      <c r="BN52" s="1"/>
      <c r="BP52" s="1"/>
      <c r="BQ52" s="1"/>
      <c r="BR52" s="1"/>
      <c r="BS52" s="1"/>
      <c r="BT52" s="1"/>
      <c r="BU52" s="1"/>
      <c r="BV52" s="1"/>
    </row>
    <row r="53" spans="40:74">
      <c r="AN53"/>
      <c r="AP53"/>
      <c r="AT53"/>
      <c r="BA53"/>
      <c r="BB53"/>
      <c r="BD53"/>
      <c r="BF53"/>
      <c r="BH53"/>
      <c r="BJ53" s="101"/>
      <c r="BK53" s="52"/>
      <c r="BL53" s="1"/>
      <c r="BM53" s="1"/>
      <c r="BN53" s="1"/>
      <c r="BP53" s="1"/>
      <c r="BQ53" s="1"/>
      <c r="BR53" s="1"/>
      <c r="BS53" s="1"/>
      <c r="BT53" s="1"/>
      <c r="BU53" s="1"/>
      <c r="BV53" s="1"/>
    </row>
    <row r="54" spans="40:74">
      <c r="AN54"/>
      <c r="AP54"/>
      <c r="AT54"/>
      <c r="BA54"/>
      <c r="BB54"/>
      <c r="BD54"/>
      <c r="BF54"/>
      <c r="BH54"/>
      <c r="BJ54" s="101"/>
      <c r="BK54" s="52"/>
      <c r="BL54" s="1"/>
      <c r="BM54" s="1"/>
      <c r="BN54" s="1"/>
      <c r="BP54" s="1"/>
      <c r="BQ54" s="1"/>
      <c r="BR54" s="1"/>
      <c r="BS54" s="1"/>
      <c r="BT54" s="1"/>
      <c r="BU54" s="1"/>
      <c r="BV54" s="1"/>
    </row>
    <row r="55" spans="40:74">
      <c r="AN55"/>
      <c r="AP55"/>
      <c r="AT55"/>
      <c r="BA55"/>
      <c r="BB55"/>
      <c r="BD55"/>
      <c r="BF55"/>
      <c r="BH55"/>
      <c r="BJ55" s="101"/>
      <c r="BK55" s="52"/>
      <c r="BL55" s="1"/>
      <c r="BM55" s="1"/>
      <c r="BN55" s="1"/>
      <c r="BP55" s="1"/>
      <c r="BQ55" s="1"/>
      <c r="BR55" s="1"/>
      <c r="BS55" s="1"/>
      <c r="BT55" s="1"/>
      <c r="BU55" s="1"/>
      <c r="BV55" s="1"/>
    </row>
    <row r="56" spans="40:74">
      <c r="AN56"/>
      <c r="AP56"/>
      <c r="AT56"/>
      <c r="BA56"/>
      <c r="BB56"/>
      <c r="BD56"/>
      <c r="BF56"/>
      <c r="BH56"/>
      <c r="BJ56" s="101"/>
      <c r="BK56" s="52"/>
      <c r="BL56" s="1"/>
      <c r="BM56" s="1"/>
      <c r="BN56" s="1"/>
      <c r="BP56" s="1"/>
      <c r="BQ56" s="1"/>
      <c r="BR56" s="1"/>
      <c r="BS56" s="1"/>
      <c r="BT56" s="1"/>
      <c r="BU56" s="1"/>
      <c r="BV56" s="1"/>
    </row>
    <row r="57" spans="40:74">
      <c r="AN57"/>
      <c r="AP57"/>
      <c r="AT57"/>
      <c r="BA57"/>
      <c r="BB57"/>
      <c r="BD57"/>
      <c r="BF57"/>
      <c r="BH57"/>
      <c r="BJ57" s="101"/>
      <c r="BK57" s="52"/>
      <c r="BL57" s="1"/>
      <c r="BM57" s="1"/>
      <c r="BN57" s="1"/>
      <c r="BP57" s="1"/>
      <c r="BQ57" s="1"/>
      <c r="BR57" s="1"/>
      <c r="BS57" s="1"/>
      <c r="BT57" s="1"/>
      <c r="BU57" s="1"/>
      <c r="BV57" s="1"/>
    </row>
    <row r="58" spans="40:74">
      <c r="AN58"/>
      <c r="AP58"/>
      <c r="AT58"/>
      <c r="BA58"/>
      <c r="BB58"/>
      <c r="BD58"/>
      <c r="BF58"/>
      <c r="BH58"/>
      <c r="BJ58" s="101"/>
      <c r="BK58" s="52"/>
      <c r="BL58" s="1"/>
      <c r="BM58" s="1"/>
      <c r="BN58" s="1"/>
      <c r="BP58" s="1"/>
      <c r="BQ58" s="1"/>
      <c r="BR58" s="1"/>
      <c r="BS58" s="1"/>
      <c r="BT58" s="1"/>
      <c r="BU58" s="1"/>
      <c r="BV58" s="1"/>
    </row>
    <row r="59" spans="40:74">
      <c r="AN59"/>
      <c r="AP59"/>
      <c r="AT59"/>
      <c r="BA59"/>
      <c r="BB59"/>
      <c r="BD59"/>
      <c r="BF59"/>
      <c r="BH59"/>
      <c r="BJ59" s="101"/>
      <c r="BK59" s="52"/>
      <c r="BL59" s="1"/>
      <c r="BM59" s="1"/>
      <c r="BN59" s="1"/>
      <c r="BP59" s="1"/>
      <c r="BQ59" s="1"/>
      <c r="BR59" s="1"/>
      <c r="BS59" s="1"/>
      <c r="BT59" s="1"/>
      <c r="BU59" s="1"/>
      <c r="BV59" s="1"/>
    </row>
    <row r="60" spans="40:74">
      <c r="AN60"/>
      <c r="AP60"/>
      <c r="AT60"/>
      <c r="BA60"/>
      <c r="BB60"/>
      <c r="BD60"/>
      <c r="BF60"/>
      <c r="BH60"/>
      <c r="BJ60" s="101"/>
      <c r="BK60" s="52"/>
      <c r="BL60" s="1"/>
      <c r="BM60" s="1"/>
      <c r="BN60" s="1"/>
      <c r="BP60" s="1"/>
      <c r="BQ60" s="1"/>
      <c r="BR60" s="1"/>
      <c r="BS60" s="1"/>
      <c r="BT60" s="1"/>
      <c r="BU60" s="1"/>
      <c r="BV60" s="1"/>
    </row>
    <row r="61" spans="40:74">
      <c r="AN61"/>
      <c r="AP61"/>
      <c r="AT61"/>
      <c r="BA61"/>
      <c r="BB61"/>
      <c r="BD61"/>
      <c r="BF61"/>
      <c r="BH61"/>
      <c r="BJ61" s="101"/>
      <c r="BK61" s="52"/>
      <c r="BL61" s="1"/>
      <c r="BM61" s="1"/>
      <c r="BN61" s="1"/>
      <c r="BP61" s="1"/>
      <c r="BQ61" s="1"/>
      <c r="BR61" s="1"/>
      <c r="BS61" s="1"/>
      <c r="BT61" s="1"/>
      <c r="BU61" s="1"/>
      <c r="BV61" s="1"/>
    </row>
    <row r="62" spans="40:74">
      <c r="AN62"/>
      <c r="AP62"/>
      <c r="AT62"/>
      <c r="BA62"/>
      <c r="BB62"/>
      <c r="BD62"/>
      <c r="BF62"/>
      <c r="BH62"/>
      <c r="BJ62" s="101"/>
      <c r="BK62" s="52"/>
      <c r="BL62" s="1"/>
      <c r="BM62" s="1"/>
      <c r="BN62" s="1"/>
      <c r="BP62" s="1"/>
      <c r="BQ62" s="1"/>
      <c r="BR62" s="1"/>
      <c r="BS62" s="1"/>
      <c r="BT62" s="1"/>
      <c r="BU62" s="1"/>
      <c r="BV62" s="1"/>
    </row>
    <row r="63" spans="40:74">
      <c r="AN63"/>
      <c r="AP63"/>
      <c r="AT63"/>
      <c r="BA63"/>
      <c r="BB63"/>
      <c r="BD63"/>
      <c r="BF63"/>
      <c r="BH63"/>
      <c r="BJ63" s="101"/>
      <c r="BK63" s="52"/>
      <c r="BL63" s="1"/>
      <c r="BM63" s="1"/>
      <c r="BN63" s="1"/>
      <c r="BP63" s="1"/>
      <c r="BQ63" s="1"/>
      <c r="BR63" s="1"/>
      <c r="BS63" s="1"/>
      <c r="BT63" s="1"/>
      <c r="BU63" s="1"/>
      <c r="BV63" s="1"/>
    </row>
    <row r="64" spans="40:74">
      <c r="AN64"/>
      <c r="AP64"/>
      <c r="AT64"/>
      <c r="BA64"/>
      <c r="BB64"/>
      <c r="BD64"/>
      <c r="BF64"/>
      <c r="BH64"/>
      <c r="BJ64" s="101"/>
      <c r="BK64" s="52"/>
      <c r="BL64" s="1"/>
      <c r="BM64" s="1"/>
      <c r="BN64" s="1"/>
      <c r="BP64" s="1"/>
      <c r="BQ64" s="1"/>
      <c r="BR64" s="1"/>
      <c r="BS64" s="1"/>
      <c r="BT64" s="1"/>
      <c r="BU64" s="1"/>
      <c r="BV64" s="1"/>
    </row>
    <row r="65" spans="40:79">
      <c r="AN65"/>
      <c r="AP65"/>
      <c r="AT65"/>
      <c r="BA65"/>
      <c r="BB65"/>
      <c r="BD65"/>
      <c r="BF65"/>
      <c r="BH65"/>
      <c r="BJ65" s="101"/>
      <c r="BK65" s="52"/>
      <c r="BL65" s="1"/>
      <c r="BM65" s="1"/>
      <c r="BN65" s="1"/>
      <c r="BP65" s="1"/>
      <c r="BQ65" s="1"/>
      <c r="BR65" s="1"/>
      <c r="BS65" s="1"/>
      <c r="BT65" s="1"/>
      <c r="BU65" s="1"/>
      <c r="BV65" s="1"/>
    </row>
    <row r="66" spans="40:79">
      <c r="AN66"/>
      <c r="AP66"/>
      <c r="AT66"/>
      <c r="BA66"/>
      <c r="BB66"/>
      <c r="BD66"/>
      <c r="BF66"/>
      <c r="BH66"/>
      <c r="BJ66" s="101"/>
      <c r="BK66" s="52"/>
      <c r="BL66" s="1"/>
      <c r="BM66" s="1"/>
      <c r="BN66" s="1"/>
      <c r="BP66" s="1"/>
      <c r="BQ66" s="1"/>
      <c r="BR66" s="1"/>
      <c r="BS66" s="1"/>
      <c r="BT66" s="1"/>
      <c r="BU66" s="1"/>
      <c r="BV66" s="1"/>
    </row>
    <row r="67" spans="40:79">
      <c r="AN67"/>
      <c r="AP67"/>
      <c r="AT67"/>
      <c r="BA67"/>
      <c r="BB67"/>
      <c r="BD67"/>
      <c r="BF67"/>
      <c r="BH67"/>
      <c r="BJ67" s="101"/>
      <c r="BK67" s="52"/>
      <c r="BL67" s="1"/>
      <c r="BM67" s="1"/>
      <c r="BN67" s="1"/>
      <c r="BP67" s="1"/>
      <c r="BQ67" s="1"/>
      <c r="BR67" s="1"/>
      <c r="BS67" s="1"/>
      <c r="BT67" s="1"/>
      <c r="BU67" s="1"/>
      <c r="BV67" s="1"/>
    </row>
    <row r="68" spans="40:79">
      <c r="AN68"/>
      <c r="AP68"/>
      <c r="AT68"/>
      <c r="BA68"/>
      <c r="BB68"/>
      <c r="BD68"/>
      <c r="BF68"/>
      <c r="BH68"/>
      <c r="BJ68" s="101"/>
      <c r="BK68" s="52"/>
      <c r="BL68" s="1"/>
      <c r="BM68" s="1"/>
      <c r="BN68" s="1"/>
      <c r="BP68" s="1"/>
      <c r="BQ68" s="1"/>
      <c r="BR68" s="1"/>
      <c r="BS68" s="1"/>
      <c r="BT68" s="1"/>
      <c r="BU68" s="1"/>
      <c r="BV68" s="1"/>
    </row>
    <row r="69" spans="40:79">
      <c r="AN69"/>
      <c r="AP69"/>
      <c r="AT69"/>
      <c r="BA69"/>
      <c r="BB69"/>
      <c r="BD69"/>
      <c r="BF69"/>
      <c r="BH69"/>
      <c r="BJ69" s="101"/>
      <c r="BK69" s="52"/>
      <c r="BL69" s="1"/>
      <c r="BM69" s="1"/>
      <c r="BN69" s="1"/>
      <c r="BP69" s="1"/>
      <c r="BQ69" s="1"/>
      <c r="BR69" s="1"/>
      <c r="BS69" s="1"/>
      <c r="BT69" s="1"/>
      <c r="BU69" s="1"/>
      <c r="BV69" s="1"/>
    </row>
    <row r="70" spans="40:79">
      <c r="AN70"/>
      <c r="AP70"/>
      <c r="AT70"/>
      <c r="BA70"/>
      <c r="BB70"/>
      <c r="BD70"/>
      <c r="BF70"/>
      <c r="BH70"/>
      <c r="BJ70" s="101"/>
      <c r="BK70" s="52"/>
      <c r="BL70" s="1"/>
      <c r="BM70" s="1"/>
      <c r="BN70" s="1"/>
      <c r="BP70" s="1"/>
      <c r="BQ70" s="1"/>
      <c r="BR70" s="1"/>
      <c r="BS70" s="1"/>
      <c r="BT70" s="1"/>
      <c r="BU70" s="1"/>
      <c r="BV70" s="1"/>
    </row>
    <row r="71" spans="40:79">
      <c r="AN71"/>
      <c r="AP71"/>
      <c r="AT71"/>
      <c r="BA71"/>
      <c r="BB71"/>
      <c r="BD71"/>
      <c r="BF71"/>
      <c r="BH71"/>
      <c r="BJ71" s="101"/>
      <c r="BK71" s="52"/>
      <c r="BL71" s="1"/>
      <c r="BM71" s="1"/>
      <c r="BN71" s="1"/>
      <c r="BP71" s="1"/>
      <c r="BQ71" s="1"/>
      <c r="BR71" s="1"/>
      <c r="BS71" s="1"/>
      <c r="BT71" s="1"/>
      <c r="BU71" s="1"/>
      <c r="BV71" s="1"/>
    </row>
    <row r="72" spans="40:79">
      <c r="AN72"/>
      <c r="AP72"/>
      <c r="AT72"/>
      <c r="BA72"/>
      <c r="BB72"/>
      <c r="BD72"/>
      <c r="BF72"/>
      <c r="BH72"/>
      <c r="BJ72" s="101"/>
      <c r="BK72" s="52"/>
      <c r="BL72" s="1"/>
      <c r="BM72" s="1"/>
      <c r="BN72" s="1"/>
      <c r="BP72" s="1"/>
      <c r="BQ72" s="1"/>
      <c r="BR72" s="1"/>
      <c r="BS72" s="1"/>
      <c r="BT72" s="1"/>
      <c r="BU72" s="1"/>
      <c r="BV72" s="1"/>
    </row>
    <row r="73" spans="40:79">
      <c r="AN73"/>
      <c r="AP73"/>
      <c r="AT73"/>
      <c r="BA73"/>
      <c r="BB73"/>
      <c r="BD73"/>
      <c r="BF73"/>
      <c r="BH73"/>
      <c r="BJ73" s="101"/>
      <c r="BK73" s="52"/>
      <c r="BL73" s="1"/>
      <c r="BM73" s="1"/>
      <c r="BN73" s="1"/>
      <c r="BP73" s="1"/>
      <c r="BQ73" s="1"/>
      <c r="BR73" s="1"/>
      <c r="BS73" s="1"/>
      <c r="BT73" s="1"/>
      <c r="BU73" s="1"/>
      <c r="BV73" s="1"/>
    </row>
    <row r="74" spans="40:79" ht="15.6">
      <c r="AN74"/>
      <c r="AP74"/>
      <c r="AT74"/>
      <c r="BA74"/>
      <c r="BB74"/>
      <c r="BD74"/>
      <c r="BF74"/>
      <c r="BH74"/>
      <c r="BJ74" s="101"/>
      <c r="BK74" s="52"/>
      <c r="BL74" s="1"/>
      <c r="BM74" s="1"/>
      <c r="BN74" s="1"/>
      <c r="BP74" s="1"/>
      <c r="BQ74" s="1"/>
      <c r="BR74" s="1"/>
      <c r="BS74" s="1"/>
      <c r="BT74" s="1"/>
      <c r="BU74" s="1"/>
      <c r="BV74" s="1"/>
      <c r="BW74" s="4"/>
      <c r="BX74" s="12"/>
      <c r="BY74" s="12"/>
      <c r="BZ74" s="1"/>
      <c r="CA74" s="5"/>
    </row>
    <row r="75" spans="40:79" ht="15.6">
      <c r="AN75"/>
      <c r="AP75"/>
      <c r="AT75"/>
      <c r="BA75"/>
      <c r="BB75"/>
      <c r="BD75"/>
      <c r="BF75"/>
      <c r="BH75"/>
      <c r="BJ75" s="101"/>
      <c r="BK75" s="52"/>
      <c r="BL75" s="1"/>
      <c r="BM75" s="1"/>
      <c r="BN75" s="1"/>
      <c r="BP75" s="1"/>
      <c r="BQ75" s="1"/>
      <c r="BR75" s="1"/>
      <c r="BS75" s="1"/>
      <c r="BT75" s="1"/>
      <c r="BU75" s="1"/>
      <c r="BV75" s="1"/>
      <c r="BW75" s="4"/>
      <c r="BX75" s="12"/>
      <c r="BY75" s="12"/>
      <c r="BZ75" s="1"/>
      <c r="CA75" s="5"/>
    </row>
    <row r="76" spans="40:79" ht="15.6">
      <c r="AN76"/>
      <c r="AP76"/>
      <c r="AT76"/>
      <c r="BA76"/>
      <c r="BB76"/>
      <c r="BD76"/>
      <c r="BF76"/>
      <c r="BH76"/>
      <c r="BJ76" s="101"/>
      <c r="BK76" s="52"/>
      <c r="BL76" s="1"/>
      <c r="BM76" s="1"/>
      <c r="BN76" s="1"/>
      <c r="BP76" s="1"/>
      <c r="BQ76" s="1"/>
      <c r="BR76" s="1"/>
      <c r="BS76" s="1"/>
      <c r="BT76" s="1"/>
      <c r="BU76" s="1"/>
      <c r="BV76" s="1"/>
      <c r="BW76" s="4"/>
      <c r="BX76" s="12"/>
      <c r="BY76" s="12"/>
      <c r="BZ76" s="1"/>
      <c r="CA76" s="5"/>
    </row>
    <row r="77" spans="40:79" ht="15.6">
      <c r="AN77"/>
      <c r="AP77"/>
      <c r="AT77"/>
      <c r="BA77"/>
      <c r="BB77"/>
      <c r="BD77"/>
      <c r="BF77"/>
      <c r="BH77"/>
      <c r="BJ77" s="101"/>
      <c r="BK77" s="52"/>
      <c r="BL77" s="1"/>
      <c r="BM77" s="1"/>
      <c r="BN77" s="1"/>
      <c r="BP77" s="1"/>
      <c r="BQ77" s="1"/>
      <c r="BR77" s="1"/>
      <c r="BS77" s="1"/>
      <c r="BT77" s="1"/>
      <c r="BU77" s="1"/>
      <c r="BV77" s="1"/>
      <c r="BW77" s="4"/>
      <c r="BX77" s="12"/>
      <c r="BY77" s="12"/>
      <c r="BZ77" s="12"/>
      <c r="CA77" s="5"/>
    </row>
    <row r="78" spans="40:79" ht="15.6">
      <c r="AN78"/>
      <c r="AP78"/>
      <c r="AT78"/>
      <c r="BA78"/>
      <c r="BB78"/>
      <c r="BD78"/>
      <c r="BF78"/>
      <c r="BH78"/>
      <c r="BJ78" s="101"/>
      <c r="BK78" s="52"/>
      <c r="BL78" s="1"/>
      <c r="BM78" s="1"/>
      <c r="BN78" s="1"/>
      <c r="BP78" s="1"/>
      <c r="BQ78" s="1"/>
      <c r="BR78" s="1"/>
      <c r="BS78" s="1"/>
      <c r="BT78" s="1"/>
      <c r="BU78" s="1"/>
      <c r="BV78" s="1"/>
      <c r="BW78" s="4"/>
      <c r="BX78" s="12"/>
      <c r="BY78" s="12"/>
      <c r="BZ78" s="12"/>
      <c r="CA78" s="5"/>
    </row>
    <row r="79" spans="40:79" ht="15.6">
      <c r="AN79"/>
      <c r="AP79"/>
      <c r="AT79"/>
      <c r="BA79"/>
      <c r="BB79"/>
      <c r="BD79"/>
      <c r="BF79"/>
      <c r="BH79"/>
      <c r="BJ79" s="101"/>
      <c r="BK79" s="52"/>
      <c r="BL79" s="1"/>
      <c r="BM79" s="1"/>
      <c r="BN79" s="1"/>
      <c r="BP79" s="1"/>
      <c r="BQ79" s="1"/>
      <c r="BR79" s="1"/>
      <c r="BS79" s="1"/>
      <c r="BT79" s="1"/>
      <c r="BU79" s="1"/>
      <c r="BV79" s="1"/>
      <c r="BW79" s="4"/>
      <c r="BX79" s="12"/>
      <c r="BY79" s="12"/>
      <c r="BZ79" s="12"/>
      <c r="CA79" s="5"/>
    </row>
    <row r="80" spans="40:79" ht="15.6">
      <c r="AN80"/>
      <c r="AP80"/>
      <c r="AT80"/>
      <c r="BA80"/>
      <c r="BB80"/>
      <c r="BD80"/>
      <c r="BF80"/>
      <c r="BH80"/>
      <c r="BJ80" s="101"/>
      <c r="BK80" s="52"/>
      <c r="BL80" s="1"/>
      <c r="BM80" s="1"/>
      <c r="BN80" s="1"/>
      <c r="BP80" s="1"/>
      <c r="BQ80" s="1"/>
      <c r="BR80" s="1"/>
      <c r="BS80" s="1"/>
      <c r="BT80" s="1"/>
      <c r="BU80" s="1"/>
      <c r="BV80" s="1"/>
      <c r="BW80" s="4"/>
      <c r="BX80" s="12"/>
      <c r="BY80" s="12"/>
      <c r="BZ80" s="12"/>
      <c r="CA80" s="5"/>
    </row>
    <row r="81" spans="17:81" ht="15.6">
      <c r="Q81" s="1">
        <f>+År!H36</f>
        <v>82.101103744510269</v>
      </c>
      <c r="AN81"/>
      <c r="AP81"/>
      <c r="AT81"/>
      <c r="BA81"/>
      <c r="BB81"/>
      <c r="BD81"/>
      <c r="BF81"/>
      <c r="BH81"/>
      <c r="BJ81" s="101"/>
      <c r="BK81" s="52"/>
      <c r="BL81" s="1"/>
      <c r="BM81" s="1"/>
      <c r="BN81" s="1"/>
      <c r="BP81" s="1"/>
      <c r="BQ81" s="1"/>
      <c r="BR81" s="1"/>
      <c r="BS81" s="1"/>
      <c r="BT81" s="1"/>
      <c r="BU81" s="1"/>
      <c r="BV81" s="1"/>
      <c r="BW81" s="4"/>
      <c r="BX81" s="12"/>
      <c r="BY81" s="12"/>
      <c r="BZ81" s="5"/>
      <c r="CA81" s="5"/>
    </row>
    <row r="82" spans="17:81" ht="15.6">
      <c r="AN82"/>
      <c r="AP82"/>
      <c r="AT82"/>
      <c r="BA82"/>
      <c r="BB82"/>
      <c r="BD82"/>
      <c r="BF82"/>
      <c r="BH82"/>
      <c r="BJ82" s="101"/>
      <c r="BK82" s="52"/>
      <c r="BL82" s="1"/>
      <c r="BM82" s="1"/>
      <c r="BN82" s="1"/>
      <c r="BP82" s="1"/>
      <c r="BQ82" s="1"/>
      <c r="BR82" s="1"/>
      <c r="BS82" s="1"/>
      <c r="BT82" s="1"/>
      <c r="BU82" s="1"/>
      <c r="BV82" s="1"/>
      <c r="BW82" s="4"/>
      <c r="BX82" s="12"/>
      <c r="BY82" s="12"/>
      <c r="BZ82" s="5"/>
      <c r="CA82" s="5"/>
    </row>
    <row r="83" spans="17:81" ht="15.6">
      <c r="AN83"/>
      <c r="AP83"/>
      <c r="AT83"/>
      <c r="BA83"/>
      <c r="BB83"/>
      <c r="BD83"/>
      <c r="BF83"/>
      <c r="BH83"/>
      <c r="BJ83" s="101"/>
      <c r="BK83" s="52"/>
      <c r="BL83" s="1"/>
      <c r="BM83" s="1"/>
      <c r="BN83" s="1"/>
      <c r="BP83" s="1"/>
      <c r="BQ83" s="1"/>
      <c r="BR83" s="1"/>
      <c r="BS83" s="1"/>
      <c r="BT83" s="1"/>
      <c r="BU83" s="1"/>
      <c r="BV83" s="1"/>
      <c r="BW83" s="4"/>
      <c r="BX83" s="12"/>
      <c r="BY83" s="12"/>
      <c r="BZ83" s="5"/>
      <c r="CA83" s="5"/>
    </row>
    <row r="84" spans="17:81" ht="15.6">
      <c r="AN84"/>
      <c r="AP84"/>
      <c r="AT84"/>
      <c r="BA84"/>
      <c r="BB84"/>
      <c r="BD84"/>
      <c r="BF84"/>
      <c r="BH84"/>
      <c r="BU84" s="1"/>
      <c r="BV84" s="1"/>
      <c r="BW84" s="1"/>
      <c r="BY84" s="4"/>
      <c r="BZ84" s="12"/>
      <c r="CA84" s="12"/>
      <c r="CB84" s="5"/>
      <c r="CC84" s="5"/>
    </row>
    <row r="85" spans="17:81" ht="15.6">
      <c r="AN85"/>
      <c r="AP85"/>
      <c r="AT85"/>
      <c r="BA85"/>
      <c r="BB85"/>
      <c r="BD85"/>
      <c r="BF85"/>
      <c r="BH85"/>
      <c r="BW85" s="1"/>
      <c r="BY85" s="4"/>
      <c r="BZ85" s="12"/>
      <c r="CA85" s="12"/>
      <c r="CB85" s="5"/>
      <c r="CC85" s="5"/>
    </row>
    <row r="86" spans="17:81" ht="15.6">
      <c r="AN86"/>
      <c r="AP86"/>
      <c r="AT86"/>
      <c r="BA86"/>
      <c r="BB86"/>
      <c r="BD86"/>
      <c r="BF86"/>
      <c r="BH86"/>
      <c r="BJ86" s="101"/>
      <c r="BK86" s="52"/>
      <c r="BL86" s="1"/>
      <c r="BM86" s="1"/>
      <c r="BN86" s="1"/>
      <c r="BP86" s="1"/>
      <c r="BQ86" s="1"/>
      <c r="BR86" s="1"/>
      <c r="BS86" s="1"/>
      <c r="BT86" s="1"/>
      <c r="BW86" s="1"/>
      <c r="BY86" s="4"/>
      <c r="BZ86" s="12"/>
      <c r="CA86" s="12"/>
      <c r="CB86" s="5"/>
      <c r="CC86" s="5"/>
    </row>
    <row r="87" spans="17:81" ht="15.6">
      <c r="AN87"/>
      <c r="AP87"/>
      <c r="AT87"/>
      <c r="BA87"/>
      <c r="BB87"/>
      <c r="BD87"/>
      <c r="BF87"/>
      <c r="BH87"/>
      <c r="BJ87" s="101"/>
      <c r="BK87" s="52"/>
      <c r="BL87" s="1"/>
      <c r="BM87" s="1"/>
      <c r="BN87" s="1"/>
      <c r="BP87" s="1"/>
      <c r="BQ87" s="1"/>
      <c r="BR87" s="1"/>
      <c r="BS87" s="1"/>
      <c r="BT87" s="1"/>
      <c r="BU87" s="1"/>
      <c r="BV87" s="1"/>
      <c r="BW87" s="1"/>
      <c r="BY87" s="4"/>
      <c r="BZ87" s="12"/>
      <c r="CA87" s="12"/>
      <c r="CB87" s="5"/>
      <c r="CC87" s="5"/>
    </row>
    <row r="88" spans="17:81" ht="15.6">
      <c r="AN88"/>
      <c r="AP88"/>
      <c r="AT88"/>
      <c r="BA88"/>
      <c r="BB88"/>
      <c r="BD88"/>
      <c r="BF88"/>
      <c r="BH88"/>
      <c r="BJ88" s="101"/>
      <c r="BK88" s="52"/>
      <c r="BL88" s="1"/>
      <c r="BM88" s="1"/>
      <c r="BN88" s="1"/>
      <c r="BP88" s="1"/>
      <c r="BQ88" s="1"/>
      <c r="BR88" s="1"/>
      <c r="BS88" s="1"/>
      <c r="BT88" s="1"/>
      <c r="BU88" s="1"/>
      <c r="BV88" s="1"/>
      <c r="BW88" s="1"/>
      <c r="BY88" s="4"/>
      <c r="BZ88" s="12"/>
      <c r="CA88" s="12"/>
      <c r="CB88" s="5"/>
      <c r="CC88" s="5"/>
    </row>
    <row r="89" spans="17:81" ht="15.6">
      <c r="AN89"/>
      <c r="AP89"/>
      <c r="AT89"/>
      <c r="BA89"/>
      <c r="BB89"/>
      <c r="BD89"/>
      <c r="BF89"/>
      <c r="BH89"/>
      <c r="BJ89" s="101"/>
      <c r="BK89" s="52"/>
      <c r="BL89" s="1"/>
      <c r="BM89" s="1"/>
      <c r="BN89" s="1"/>
      <c r="BP89" s="1"/>
      <c r="BQ89" s="1"/>
      <c r="BR89" s="1"/>
      <c r="BS89" s="1"/>
      <c r="BT89" s="1"/>
      <c r="BU89" s="1"/>
      <c r="BV89" s="1"/>
      <c r="BW89" s="1"/>
      <c r="BY89" s="4"/>
      <c r="BZ89" s="5"/>
      <c r="CA89" s="5"/>
      <c r="CB89" s="5"/>
      <c r="CC89" s="5"/>
    </row>
    <row r="90" spans="17:81">
      <c r="AN90"/>
      <c r="AP90"/>
      <c r="AT90"/>
      <c r="BA90"/>
      <c r="BB90"/>
      <c r="BD90"/>
      <c r="BF90"/>
      <c r="BH90"/>
      <c r="BJ90" s="101"/>
      <c r="BK90" s="52"/>
      <c r="BL90" s="1"/>
      <c r="BM90" s="1"/>
      <c r="BN90" s="1"/>
      <c r="BP90" s="1"/>
      <c r="BQ90" s="1"/>
      <c r="BR90" s="1"/>
      <c r="BS90" s="1"/>
      <c r="BT90" s="1"/>
      <c r="BU90" s="1"/>
      <c r="BV90" s="1"/>
      <c r="BW90" s="1"/>
      <c r="BY90" s="12"/>
      <c r="BZ90" s="12"/>
    </row>
    <row r="91" spans="17:81" ht="15.6">
      <c r="AN91"/>
      <c r="AP91"/>
      <c r="AT91"/>
      <c r="BA91"/>
      <c r="BB91"/>
      <c r="BD91"/>
      <c r="BF91"/>
      <c r="BH91"/>
      <c r="BJ91" s="101"/>
      <c r="BK91" s="52"/>
      <c r="BL91" s="1"/>
      <c r="BM91" s="1"/>
      <c r="BN91" s="1"/>
      <c r="BP91" s="1"/>
      <c r="BQ91" s="1"/>
      <c r="BR91" s="1"/>
      <c r="BS91" s="1"/>
      <c r="BT91" s="1"/>
      <c r="BU91" s="1"/>
      <c r="BV91" s="1"/>
      <c r="BW91" s="1"/>
      <c r="BY91" s="5"/>
      <c r="BZ91" s="5"/>
      <c r="CA91" s="5"/>
      <c r="CC91" s="5"/>
    </row>
    <row r="92" spans="17:81">
      <c r="AN92"/>
      <c r="AP92"/>
      <c r="AT92"/>
      <c r="BA92"/>
      <c r="BB92"/>
      <c r="BD92"/>
      <c r="BF92"/>
      <c r="BH92"/>
      <c r="BJ92" s="101"/>
      <c r="BK92" s="52"/>
      <c r="BL92" s="1"/>
      <c r="BM92" s="1"/>
      <c r="BN92" s="1"/>
      <c r="BP92" s="1"/>
      <c r="BQ92" s="1"/>
      <c r="BR92" s="1"/>
      <c r="BS92" s="1"/>
      <c r="BT92" s="1"/>
      <c r="BU92" s="1"/>
      <c r="BV92" s="1"/>
      <c r="BW92" s="1"/>
      <c r="BY92" s="12"/>
      <c r="BZ92" s="12"/>
    </row>
    <row r="93" spans="17:81">
      <c r="AN93"/>
      <c r="AP93"/>
      <c r="AT93"/>
      <c r="BA93"/>
      <c r="BB93"/>
      <c r="BD93"/>
      <c r="BF93"/>
      <c r="BH93"/>
      <c r="BJ93" s="101"/>
      <c r="BK93" s="52"/>
      <c r="BL93" s="1"/>
      <c r="BM93" s="1"/>
      <c r="BN93" s="1"/>
      <c r="BP93" s="1"/>
      <c r="BQ93" s="1"/>
      <c r="BR93" s="1"/>
      <c r="BS93" s="1"/>
      <c r="BT93" s="1"/>
      <c r="BU93" s="1"/>
      <c r="BV93" s="1"/>
      <c r="BW93" s="1"/>
      <c r="BY93" s="12"/>
      <c r="BZ93" s="12"/>
    </row>
    <row r="94" spans="17:81" ht="15.6">
      <c r="AN94"/>
      <c r="AP94"/>
      <c r="AT94"/>
      <c r="BA94"/>
      <c r="BB94"/>
      <c r="BD94"/>
      <c r="BF94"/>
      <c r="BH94"/>
      <c r="BJ94" s="101"/>
      <c r="BK94" s="52"/>
      <c r="BL94" s="1"/>
      <c r="BM94" s="1"/>
      <c r="BN94" s="1"/>
      <c r="BP94" s="1"/>
      <c r="BQ94" s="1"/>
      <c r="BR94" s="1"/>
      <c r="BS94" s="1"/>
      <c r="BT94" s="1"/>
      <c r="BU94" s="1"/>
      <c r="BV94" s="1"/>
      <c r="BW94" s="1"/>
      <c r="BY94" s="2"/>
      <c r="BZ94" s="5"/>
      <c r="CA94" s="5"/>
      <c r="CC94" s="2"/>
    </row>
    <row r="95" spans="17:81">
      <c r="AN95"/>
      <c r="AP95"/>
      <c r="AT95"/>
      <c r="BA95"/>
      <c r="BB95"/>
      <c r="BD95"/>
      <c r="BF95"/>
      <c r="BH95"/>
      <c r="BJ95" s="101"/>
      <c r="BK95" s="52"/>
      <c r="BL95" s="1"/>
      <c r="BM95" s="1"/>
      <c r="BN95" s="1"/>
      <c r="BP95" s="1"/>
      <c r="BQ95" s="1"/>
      <c r="BR95" s="1"/>
      <c r="BS95" s="1"/>
      <c r="BT95" s="1"/>
      <c r="BU95" s="1"/>
      <c r="BV95" s="1"/>
      <c r="BW95" s="1"/>
      <c r="BY95" s="4"/>
      <c r="BZ95" s="4"/>
      <c r="CA95" s="4"/>
      <c r="CB95" s="4"/>
      <c r="CC95" s="4"/>
    </row>
    <row r="96" spans="17:81" ht="15.6">
      <c r="AN96"/>
      <c r="AP96"/>
      <c r="AT96"/>
      <c r="BA96"/>
      <c r="BB96"/>
      <c r="BD96"/>
      <c r="BF96"/>
      <c r="BH96"/>
      <c r="BJ96" s="101"/>
      <c r="BK96" s="52"/>
      <c r="BL96" s="1"/>
      <c r="BM96" s="1"/>
      <c r="BN96" s="1"/>
      <c r="BP96" s="1"/>
      <c r="BQ96" s="1"/>
      <c r="BR96" s="1"/>
      <c r="BS96" s="1"/>
      <c r="BT96" s="1"/>
      <c r="BU96" s="1"/>
      <c r="BV96" s="1"/>
      <c r="BW96" s="1"/>
      <c r="BY96" s="4"/>
      <c r="BZ96" s="12"/>
      <c r="CA96" s="12"/>
      <c r="CB96" s="1"/>
      <c r="CC96" s="5"/>
    </row>
    <row r="97" spans="40:81" ht="15.6">
      <c r="AN97"/>
      <c r="AP97"/>
      <c r="AT97"/>
      <c r="BA97"/>
      <c r="BB97"/>
      <c r="BD97"/>
      <c r="BF97"/>
      <c r="BH97"/>
      <c r="BJ97" s="101"/>
      <c r="BK97" s="52"/>
      <c r="BL97" s="1"/>
      <c r="BM97" s="1"/>
      <c r="BN97" s="1"/>
      <c r="BP97" s="1"/>
      <c r="BQ97" s="1"/>
      <c r="BR97" s="1"/>
      <c r="BS97" s="1"/>
      <c r="BT97" s="1"/>
      <c r="BU97" s="1"/>
      <c r="BV97" s="1"/>
      <c r="BW97" s="1"/>
      <c r="BY97" s="4"/>
      <c r="BZ97" s="12"/>
      <c r="CA97" s="12"/>
      <c r="CB97" s="1"/>
      <c r="CC97" s="5"/>
    </row>
    <row r="98" spans="40:81" ht="15.6">
      <c r="AN98"/>
      <c r="AP98"/>
      <c r="AT98"/>
      <c r="BA98"/>
      <c r="BB98"/>
      <c r="BD98"/>
      <c r="BF98"/>
      <c r="BH98"/>
      <c r="BJ98" s="101"/>
      <c r="BK98" s="52"/>
      <c r="BL98" s="1"/>
      <c r="BM98" s="1"/>
      <c r="BN98" s="1"/>
      <c r="BP98" s="1"/>
      <c r="BQ98" s="1"/>
      <c r="BR98" s="1"/>
      <c r="BS98" s="1"/>
      <c r="BT98" s="1"/>
      <c r="BU98" s="1"/>
      <c r="BV98" s="1"/>
      <c r="BW98" s="1"/>
      <c r="BY98" s="4"/>
      <c r="BZ98" s="12"/>
      <c r="CA98" s="12"/>
      <c r="CB98" s="1"/>
      <c r="CC98" s="5"/>
    </row>
    <row r="99" spans="40:81" ht="15.6">
      <c r="AN99"/>
      <c r="AP99"/>
      <c r="AT99"/>
      <c r="BA99"/>
      <c r="BB99"/>
      <c r="BD99"/>
      <c r="BF99"/>
      <c r="BH99"/>
      <c r="BJ99" s="101"/>
      <c r="BK99" s="52"/>
      <c r="BL99" s="1"/>
      <c r="BM99" s="1"/>
      <c r="BN99" s="1"/>
      <c r="BP99" s="1"/>
      <c r="BQ99" s="1"/>
      <c r="BR99" s="1"/>
      <c r="BS99" s="1"/>
      <c r="BT99" s="1"/>
      <c r="BU99" s="1"/>
      <c r="BV99" s="1"/>
      <c r="BW99" s="1"/>
      <c r="BY99" s="4"/>
      <c r="BZ99" s="12"/>
      <c r="CA99" s="12"/>
      <c r="CB99" s="1"/>
      <c r="CC99" s="5"/>
    </row>
    <row r="100" spans="40:81" ht="15.6">
      <c r="AN100"/>
      <c r="AP100"/>
      <c r="AT100"/>
      <c r="BA100"/>
      <c r="BB100"/>
      <c r="BD100"/>
      <c r="BF100"/>
      <c r="BH100"/>
      <c r="BJ100" s="101"/>
      <c r="BK100" s="52"/>
      <c r="BL100" s="1"/>
      <c r="BM100" s="1"/>
      <c r="BN100" s="1"/>
      <c r="BP100" s="1"/>
      <c r="BQ100" s="1"/>
      <c r="BR100" s="1"/>
      <c r="BS100" s="1"/>
      <c r="BT100" s="1"/>
      <c r="BU100" s="1"/>
      <c r="BV100" s="1"/>
      <c r="BW100" s="1"/>
      <c r="BY100" s="4"/>
      <c r="BZ100" s="12"/>
      <c r="CA100" s="12"/>
      <c r="CB100" s="12"/>
      <c r="CC100" s="5"/>
    </row>
    <row r="101" spans="40:81" ht="15.6">
      <c r="AN101"/>
      <c r="AP101"/>
      <c r="AT101"/>
      <c r="BA101"/>
      <c r="BB101"/>
      <c r="BD101"/>
      <c r="BF101"/>
      <c r="BH101"/>
      <c r="BJ101" s="101"/>
      <c r="BK101" s="52"/>
      <c r="BL101" s="1"/>
      <c r="BM101" s="1"/>
      <c r="BN101" s="1"/>
      <c r="BP101" s="1"/>
      <c r="BQ101" s="1"/>
      <c r="BR101" s="1"/>
      <c r="BS101" s="1"/>
      <c r="BT101" s="1"/>
      <c r="BU101" s="1"/>
      <c r="BV101" s="1"/>
      <c r="BW101" s="1"/>
      <c r="BY101" s="4"/>
      <c r="BZ101" s="12"/>
      <c r="CA101" s="12"/>
      <c r="CB101" s="12"/>
      <c r="CC101" s="5"/>
    </row>
    <row r="102" spans="40:81" ht="15.6">
      <c r="AN102"/>
      <c r="AP102"/>
      <c r="AT102"/>
      <c r="BA102"/>
      <c r="BB102"/>
      <c r="BD102"/>
      <c r="BF102"/>
      <c r="BH102"/>
      <c r="BJ102" s="101"/>
      <c r="BK102" s="52"/>
      <c r="BL102" s="1"/>
      <c r="BM102" s="1"/>
      <c r="BN102" s="1"/>
      <c r="BP102" s="1"/>
      <c r="BQ102" s="1"/>
      <c r="BR102" s="1"/>
      <c r="BS102" s="1"/>
      <c r="BT102" s="1"/>
      <c r="BU102" s="1"/>
      <c r="BV102" s="1"/>
      <c r="BW102" s="1"/>
      <c r="BY102" s="4"/>
      <c r="BZ102" s="12"/>
      <c r="CA102" s="12"/>
      <c r="CB102" s="12"/>
      <c r="CC102" s="5"/>
    </row>
    <row r="103" spans="40:81" ht="15.6">
      <c r="AN103"/>
      <c r="AP103"/>
      <c r="AT103"/>
      <c r="BA103"/>
      <c r="BB103"/>
      <c r="BD103"/>
      <c r="BF103"/>
      <c r="BH103"/>
      <c r="BJ103" s="101"/>
      <c r="BK103" s="52"/>
      <c r="BL103" s="1"/>
      <c r="BM103" s="1"/>
      <c r="BN103" s="1"/>
      <c r="BP103" s="1"/>
      <c r="BQ103" s="1"/>
      <c r="BR103" s="1"/>
      <c r="BS103" s="1"/>
      <c r="BT103" s="1"/>
      <c r="BU103" s="1"/>
      <c r="BV103" s="1"/>
      <c r="BW103" s="1"/>
      <c r="BY103" s="4"/>
      <c r="BZ103" s="12"/>
      <c r="CA103" s="12"/>
      <c r="CB103" s="12"/>
      <c r="CC103" s="5"/>
    </row>
    <row r="104" spans="40:81" ht="15.6">
      <c r="AN104"/>
      <c r="AP104"/>
      <c r="AT104"/>
      <c r="BA104"/>
      <c r="BB104"/>
      <c r="BD104"/>
      <c r="BF104"/>
      <c r="BH104"/>
      <c r="BJ104" s="101"/>
      <c r="BK104" s="52"/>
      <c r="BL104" s="1"/>
      <c r="BM104" s="1"/>
      <c r="BN104" s="1"/>
      <c r="BP104" s="1"/>
      <c r="BQ104" s="1"/>
      <c r="BR104" s="1"/>
      <c r="BS104" s="1"/>
      <c r="BT104" s="1"/>
      <c r="BU104" s="1"/>
      <c r="BV104" s="1"/>
      <c r="BW104" s="1"/>
      <c r="BY104" s="4"/>
      <c r="BZ104" s="12"/>
      <c r="CA104" s="12"/>
      <c r="CB104" s="5"/>
      <c r="CC104" s="5"/>
    </row>
    <row r="105" spans="40:81" ht="15.6">
      <c r="AN105"/>
      <c r="AP105"/>
      <c r="AT105"/>
      <c r="BA105"/>
      <c r="BB105"/>
      <c r="BD105"/>
      <c r="BF105"/>
      <c r="BH105"/>
      <c r="BJ105" s="101"/>
      <c r="BK105" s="52"/>
      <c r="BL105" s="1"/>
      <c r="BM105" s="1"/>
      <c r="BN105" s="1"/>
      <c r="BP105" s="1"/>
      <c r="BQ105" s="1"/>
      <c r="BR105" s="1"/>
      <c r="BS105" s="1"/>
      <c r="BT105" s="1"/>
      <c r="BU105" s="1"/>
      <c r="BV105" s="1"/>
      <c r="BW105" s="1"/>
      <c r="BY105" s="4"/>
      <c r="BZ105" s="12"/>
      <c r="CA105" s="12"/>
      <c r="CB105" s="5"/>
      <c r="CC105" s="5"/>
    </row>
    <row r="106" spans="40:81" ht="15.6">
      <c r="AN106"/>
      <c r="AP106"/>
      <c r="AT106"/>
      <c r="BA106"/>
      <c r="BB106"/>
      <c r="BD106"/>
      <c r="BF106"/>
      <c r="BH106"/>
      <c r="BJ106" s="101"/>
      <c r="BK106" s="52"/>
      <c r="BL106" s="1"/>
      <c r="BM106" s="1"/>
      <c r="BN106" s="1"/>
      <c r="BP106" s="1"/>
      <c r="BQ106" s="1"/>
      <c r="BR106" s="1"/>
      <c r="BS106" s="1"/>
      <c r="BT106" s="1"/>
      <c r="BU106" s="1"/>
      <c r="BV106" s="1"/>
      <c r="BW106" s="1"/>
      <c r="BY106" s="4"/>
      <c r="BZ106" s="12"/>
      <c r="CA106" s="12"/>
      <c r="CB106" s="5"/>
      <c r="CC106" s="5"/>
    </row>
    <row r="107" spans="40:81" ht="15.6">
      <c r="AN107"/>
      <c r="AP107"/>
      <c r="AT107"/>
      <c r="BA107"/>
      <c r="BB107"/>
      <c r="BD107"/>
      <c r="BF107"/>
      <c r="BH107"/>
      <c r="BJ107" s="101"/>
      <c r="BK107" s="52"/>
      <c r="BL107" s="1"/>
      <c r="BM107" s="1"/>
      <c r="BN107" s="1"/>
      <c r="BP107" s="1"/>
      <c r="BQ107" s="1"/>
      <c r="BR107" s="1"/>
      <c r="BS107" s="1"/>
      <c r="BT107" s="1"/>
      <c r="BU107" s="1"/>
      <c r="BV107" s="1"/>
      <c r="BW107" s="1"/>
      <c r="BY107" s="4"/>
      <c r="BZ107" s="12"/>
      <c r="CA107" s="12"/>
      <c r="CB107" s="5"/>
      <c r="CC107" s="5"/>
    </row>
    <row r="108" spans="40:81" ht="15.6">
      <c r="AN108"/>
      <c r="AP108"/>
      <c r="AT108"/>
      <c r="BA108"/>
      <c r="BB108"/>
      <c r="BD108"/>
      <c r="BF108"/>
      <c r="BH108"/>
      <c r="BJ108" s="101"/>
      <c r="BK108" s="52"/>
      <c r="BL108" s="1"/>
      <c r="BM108" s="1"/>
      <c r="BN108" s="1"/>
      <c r="BP108" s="1"/>
      <c r="BQ108" s="1"/>
      <c r="BR108" s="1"/>
      <c r="BS108" s="1"/>
      <c r="BT108" s="1"/>
      <c r="BU108" s="1"/>
      <c r="BV108" s="1"/>
      <c r="BW108" s="1"/>
      <c r="BY108" s="4"/>
      <c r="BZ108" s="12"/>
      <c r="CA108" s="12"/>
      <c r="CB108" s="5"/>
      <c r="CC108" s="5"/>
    </row>
    <row r="109" spans="40:81" ht="15.6">
      <c r="AN109"/>
      <c r="AP109"/>
      <c r="AT109"/>
      <c r="BA109"/>
      <c r="BB109"/>
      <c r="BD109"/>
      <c r="BF109"/>
      <c r="BH109"/>
      <c r="BJ109" s="101"/>
      <c r="BK109" s="52"/>
      <c r="BL109" s="1"/>
      <c r="BM109" s="1"/>
      <c r="BN109" s="1"/>
      <c r="BP109" s="1"/>
      <c r="BQ109" s="1"/>
      <c r="BR109" s="1"/>
      <c r="BS109" s="1"/>
      <c r="BT109" s="1"/>
      <c r="BU109" s="1"/>
      <c r="BV109" s="1"/>
      <c r="BW109" s="1"/>
      <c r="BY109" s="4"/>
      <c r="BZ109" s="12"/>
      <c r="CA109" s="12"/>
      <c r="CB109" s="5"/>
      <c r="CC109" s="5"/>
    </row>
    <row r="110" spans="40:81" ht="15.6">
      <c r="AN110"/>
      <c r="AP110"/>
      <c r="AT110"/>
      <c r="BA110"/>
      <c r="BB110"/>
      <c r="BD110"/>
      <c r="BF110"/>
      <c r="BH110"/>
      <c r="BJ110" s="101"/>
      <c r="BK110" s="52"/>
      <c r="BL110" s="1"/>
      <c r="BM110" s="1"/>
      <c r="BN110" s="1"/>
      <c r="BP110" s="1"/>
      <c r="BQ110" s="1"/>
      <c r="BR110" s="1"/>
      <c r="BS110" s="1"/>
      <c r="BT110" s="1"/>
      <c r="BU110" s="1"/>
      <c r="BV110" s="1"/>
      <c r="BW110" s="1"/>
      <c r="BY110" s="4"/>
      <c r="BZ110" s="12"/>
      <c r="CA110" s="12"/>
      <c r="CB110" s="5"/>
      <c r="CC110" s="5"/>
    </row>
    <row r="111" spans="40:81" ht="15.6">
      <c r="AN111"/>
      <c r="AP111"/>
      <c r="AT111"/>
      <c r="BA111"/>
      <c r="BB111"/>
      <c r="BD111"/>
      <c r="BF111"/>
      <c r="BH111"/>
      <c r="BJ111" s="101"/>
      <c r="BK111" s="52"/>
      <c r="BL111" s="1"/>
      <c r="BM111" s="1"/>
      <c r="BN111" s="1"/>
      <c r="BP111" s="1"/>
      <c r="BQ111" s="1"/>
      <c r="BR111" s="1"/>
      <c r="BS111" s="1"/>
      <c r="BT111" s="1"/>
      <c r="BU111" s="1"/>
      <c r="BV111" s="1"/>
      <c r="BW111" s="1"/>
      <c r="BY111" s="4"/>
      <c r="BZ111" s="12"/>
      <c r="CA111" s="12"/>
      <c r="CB111" s="5"/>
      <c r="CC111" s="5"/>
    </row>
    <row r="112" spans="40:81" ht="15.6">
      <c r="AN112"/>
      <c r="AP112"/>
      <c r="AT112"/>
      <c r="BA112"/>
      <c r="BB112"/>
      <c r="BD112"/>
      <c r="BF112"/>
      <c r="BH112"/>
      <c r="BJ112" s="101"/>
      <c r="BK112" s="52"/>
      <c r="BL112" s="1"/>
      <c r="BM112" s="1"/>
      <c r="BN112" s="1"/>
      <c r="BP112" s="1"/>
      <c r="BQ112" s="1"/>
      <c r="BR112" s="1"/>
      <c r="BS112" s="1"/>
      <c r="BT112" s="1"/>
      <c r="BU112" s="1"/>
      <c r="BV112" s="1"/>
      <c r="BW112" s="1"/>
      <c r="BY112" s="4"/>
      <c r="BZ112" s="5"/>
      <c r="CA112" s="5"/>
      <c r="CB112" s="5"/>
      <c r="CC112" s="5"/>
    </row>
    <row r="113" spans="40:81">
      <c r="AN113"/>
      <c r="AP113"/>
      <c r="AT113"/>
      <c r="BA113"/>
      <c r="BB113"/>
      <c r="BD113"/>
      <c r="BF113"/>
      <c r="BH113"/>
      <c r="BJ113" s="101"/>
      <c r="BK113" s="52"/>
      <c r="BL113" s="1"/>
      <c r="BM113" s="1"/>
      <c r="BN113" s="1"/>
      <c r="BP113" s="1"/>
      <c r="BQ113" s="1"/>
      <c r="BR113" s="1"/>
      <c r="BS113" s="1"/>
      <c r="BT113" s="1"/>
      <c r="BU113" s="1"/>
      <c r="BV113" s="1"/>
      <c r="BW113" s="1"/>
      <c r="BY113" s="12"/>
      <c r="BZ113" s="12"/>
    </row>
    <row r="114" spans="40:81" ht="15.6">
      <c r="AN114"/>
      <c r="AP114"/>
      <c r="AT114"/>
      <c r="BA114"/>
      <c r="BB114"/>
      <c r="BD114"/>
      <c r="BF114"/>
      <c r="BH114"/>
      <c r="BJ114" s="101"/>
      <c r="BK114" s="52"/>
      <c r="BL114" s="1"/>
      <c r="BM114" s="1"/>
      <c r="BN114" s="1"/>
      <c r="BP114" s="1"/>
      <c r="BQ114" s="1"/>
      <c r="BR114" s="1"/>
      <c r="BS114" s="1"/>
      <c r="BT114" s="1"/>
      <c r="BU114" s="1"/>
      <c r="BV114" s="1"/>
      <c r="BW114" s="1"/>
      <c r="BY114" s="5"/>
      <c r="BZ114" s="5"/>
      <c r="CA114" s="5"/>
      <c r="CC114" s="5"/>
    </row>
    <row r="115" spans="40:81">
      <c r="AN115"/>
      <c r="AP115"/>
      <c r="AT115"/>
      <c r="BA115"/>
      <c r="BB115"/>
      <c r="BD115"/>
      <c r="BF115"/>
      <c r="BH115"/>
      <c r="BJ115" s="101"/>
      <c r="BK115" s="52"/>
      <c r="BL115" s="1"/>
      <c r="BM115" s="1"/>
      <c r="BN115" s="1"/>
      <c r="BP115" s="1"/>
      <c r="BQ115" s="1"/>
      <c r="BR115" s="1"/>
      <c r="BS115" s="1"/>
      <c r="BT115" s="1"/>
      <c r="BU115" s="1"/>
      <c r="BV115" s="1"/>
      <c r="BW115" s="1"/>
      <c r="BY115" s="12"/>
      <c r="BZ115" s="12"/>
    </row>
    <row r="116" spans="40:81">
      <c r="AN116"/>
      <c r="AP116"/>
      <c r="AT116"/>
      <c r="BA116"/>
      <c r="BB116"/>
      <c r="BD116"/>
      <c r="BF116"/>
      <c r="BH116"/>
      <c r="BJ116" s="101"/>
      <c r="BK116" s="52"/>
      <c r="BL116" s="1"/>
      <c r="BM116" s="1"/>
      <c r="BN116" s="1"/>
      <c r="BP116" s="1"/>
      <c r="BQ116" s="1"/>
      <c r="BR116" s="1"/>
      <c r="BS116" s="1"/>
      <c r="BT116" s="1"/>
      <c r="BU116" s="1"/>
      <c r="BV116" s="1"/>
      <c r="BW116" s="1"/>
      <c r="BY116" s="12"/>
      <c r="BZ116" s="12"/>
    </row>
    <row r="117" spans="40:81">
      <c r="AN117"/>
      <c r="AP117"/>
      <c r="AT117"/>
      <c r="BA117"/>
      <c r="BB117"/>
      <c r="BD117"/>
      <c r="BF117"/>
      <c r="BH117"/>
      <c r="BJ117" s="101"/>
      <c r="BK117" s="52"/>
      <c r="BL117" s="1"/>
      <c r="BM117" s="1"/>
      <c r="BN117" s="1"/>
      <c r="BP117" s="1"/>
      <c r="BQ117" s="1"/>
      <c r="BR117" s="1"/>
      <c r="BS117" s="1"/>
      <c r="BT117" s="1"/>
      <c r="BU117" s="1"/>
      <c r="BV117" s="1"/>
      <c r="BW117" s="1"/>
      <c r="BY117" s="12"/>
      <c r="BZ117" s="12"/>
    </row>
    <row r="118" spans="40:81">
      <c r="AN118"/>
      <c r="AP118"/>
      <c r="AT118"/>
      <c r="BA118"/>
      <c r="BB118"/>
      <c r="BD118"/>
      <c r="BF118"/>
      <c r="BH118"/>
      <c r="BU118" s="1"/>
      <c r="BV118" s="1"/>
      <c r="BW118" s="1"/>
      <c r="BY118" s="12"/>
      <c r="BZ118" s="12"/>
    </row>
    <row r="119" spans="40:81">
      <c r="AN119"/>
      <c r="AP119"/>
      <c r="AT119"/>
      <c r="BA119"/>
      <c r="BB119"/>
      <c r="BD119"/>
      <c r="BF119"/>
      <c r="BH119"/>
      <c r="BW119" s="1"/>
      <c r="BY119" s="12"/>
      <c r="BZ119" s="12"/>
    </row>
    <row r="120" spans="40:81">
      <c r="AN120"/>
      <c r="AP120"/>
      <c r="AT120"/>
      <c r="BA120"/>
      <c r="BB120"/>
      <c r="BD120"/>
      <c r="BF120"/>
      <c r="BH120"/>
      <c r="BJ120" s="101"/>
      <c r="BK120" s="52"/>
      <c r="BL120" s="1"/>
      <c r="BM120" s="1"/>
      <c r="BN120" s="1"/>
      <c r="BP120" s="1"/>
      <c r="BQ120" s="1"/>
      <c r="BR120" s="1"/>
      <c r="BS120" s="1"/>
      <c r="BT120" s="1"/>
      <c r="BW120" s="1"/>
      <c r="BY120" s="12"/>
      <c r="BZ120" s="12"/>
    </row>
    <row r="121" spans="40:81">
      <c r="AN121"/>
      <c r="AP121"/>
      <c r="AT121"/>
      <c r="BA121"/>
      <c r="BB121"/>
      <c r="BD121"/>
      <c r="BF121"/>
      <c r="BH121"/>
      <c r="BJ121" s="101"/>
      <c r="BK121" s="52"/>
      <c r="BL121" s="1"/>
      <c r="BM121" s="1"/>
      <c r="BN121" s="1"/>
      <c r="BP121" s="1"/>
      <c r="BQ121" s="1"/>
      <c r="BR121" s="1"/>
      <c r="BS121" s="1"/>
      <c r="BT121" s="1"/>
      <c r="BU121" s="1"/>
      <c r="BV121" s="1"/>
      <c r="BW121" s="1"/>
      <c r="BY121" s="12"/>
      <c r="BZ121" s="12"/>
    </row>
    <row r="122" spans="40:81">
      <c r="AN122"/>
      <c r="AP122"/>
      <c r="AT122"/>
      <c r="BA122"/>
      <c r="BB122"/>
      <c r="BD122"/>
      <c r="BF122"/>
      <c r="BH122"/>
      <c r="BJ122" s="101"/>
      <c r="BK122" s="52"/>
      <c r="BL122" s="1"/>
      <c r="BM122" s="1"/>
      <c r="BN122" s="1"/>
      <c r="BP122" s="1"/>
      <c r="BQ122" s="1"/>
      <c r="BR122" s="1"/>
      <c r="BS122" s="1"/>
      <c r="BT122" s="1"/>
      <c r="BU122" s="1"/>
      <c r="BV122" s="1"/>
      <c r="BW122" s="1"/>
      <c r="BY122" s="12"/>
      <c r="BZ122" s="12"/>
    </row>
    <row r="123" spans="40:81">
      <c r="AN123"/>
      <c r="AP123"/>
      <c r="AT123"/>
      <c r="BA123"/>
      <c r="BB123"/>
      <c r="BD123"/>
      <c r="BF123"/>
      <c r="BH123"/>
      <c r="BJ123" s="101"/>
      <c r="BK123" s="52"/>
      <c r="BL123" s="1"/>
      <c r="BM123" s="1"/>
      <c r="BN123" s="1"/>
      <c r="BP123" s="1"/>
      <c r="BQ123" s="1"/>
      <c r="BR123" s="1"/>
      <c r="BS123" s="1"/>
      <c r="BT123" s="1"/>
      <c r="BU123" s="1"/>
      <c r="BV123" s="1"/>
      <c r="BW123" s="1"/>
      <c r="BY123" s="12"/>
      <c r="BZ123" s="12"/>
    </row>
    <row r="124" spans="40:81">
      <c r="AN124"/>
      <c r="AP124"/>
      <c r="AT124"/>
      <c r="BA124"/>
      <c r="BB124"/>
      <c r="BD124"/>
      <c r="BF124"/>
      <c r="BH124"/>
      <c r="BJ124" s="101"/>
      <c r="BK124" s="52"/>
      <c r="BL124" s="1"/>
      <c r="BM124" s="1"/>
      <c r="BN124" s="1"/>
      <c r="BP124" s="1"/>
      <c r="BQ124" s="1"/>
      <c r="BR124" s="1"/>
      <c r="BS124" s="1"/>
      <c r="BT124" s="1"/>
      <c r="BU124" s="1"/>
      <c r="BV124" s="1"/>
      <c r="BW124" s="1"/>
      <c r="BY124" s="12"/>
      <c r="BZ124" s="12"/>
    </row>
    <row r="125" spans="40:81">
      <c r="AN125"/>
      <c r="AP125"/>
      <c r="AT125"/>
      <c r="BA125"/>
      <c r="BB125"/>
      <c r="BD125"/>
      <c r="BF125"/>
      <c r="BH125"/>
      <c r="BJ125" s="101"/>
      <c r="BK125" s="52"/>
      <c r="BL125" s="1"/>
      <c r="BM125" s="1"/>
      <c r="BN125" s="1"/>
      <c r="BP125" s="1"/>
      <c r="BQ125" s="1"/>
      <c r="BR125" s="1"/>
      <c r="BS125" s="1"/>
      <c r="BT125" s="1"/>
      <c r="BU125" s="1"/>
      <c r="BV125" s="1"/>
      <c r="BW125" s="1"/>
      <c r="BY125" s="12"/>
      <c r="BZ125" s="12"/>
    </row>
    <row r="126" spans="40:81">
      <c r="AN126"/>
      <c r="AP126"/>
      <c r="AT126"/>
      <c r="BA126"/>
      <c r="BB126"/>
      <c r="BD126"/>
      <c r="BF126"/>
      <c r="BH126"/>
      <c r="BJ126" s="101"/>
      <c r="BK126" s="52"/>
      <c r="BL126" s="1"/>
      <c r="BM126" s="1"/>
      <c r="BN126" s="1"/>
      <c r="BP126" s="1"/>
      <c r="BQ126" s="1"/>
      <c r="BR126" s="1"/>
      <c r="BS126" s="1"/>
      <c r="BT126" s="1"/>
      <c r="BU126" s="1"/>
      <c r="BV126" s="1"/>
      <c r="BW126" s="1"/>
      <c r="BY126" s="12"/>
      <c r="BZ126" s="12"/>
    </row>
    <row r="127" spans="40:81">
      <c r="AN127"/>
      <c r="AP127"/>
      <c r="AT127"/>
      <c r="BA127"/>
      <c r="BB127"/>
      <c r="BD127"/>
      <c r="BF127"/>
      <c r="BH127"/>
      <c r="BJ127" s="101"/>
      <c r="BK127" s="52"/>
      <c r="BL127" s="1"/>
      <c r="BM127" s="1"/>
      <c r="BN127" s="1"/>
      <c r="BP127" s="1"/>
      <c r="BQ127" s="1"/>
      <c r="BR127" s="1"/>
      <c r="BS127" s="1"/>
      <c r="BT127" s="1"/>
      <c r="BU127" s="1"/>
      <c r="BV127" s="1"/>
      <c r="BW127" s="1"/>
      <c r="BY127" s="12"/>
      <c r="BZ127" s="12"/>
    </row>
    <row r="128" spans="40:81">
      <c r="AN128"/>
      <c r="AP128"/>
      <c r="AT128"/>
      <c r="BA128"/>
      <c r="BB128"/>
      <c r="BD128"/>
      <c r="BF128"/>
      <c r="BH128"/>
      <c r="BJ128" s="101"/>
      <c r="BK128" s="52"/>
      <c r="BL128" s="1"/>
      <c r="BM128" s="1"/>
      <c r="BN128" s="1"/>
      <c r="BP128" s="1"/>
      <c r="BQ128" s="1"/>
      <c r="BR128" s="1"/>
      <c r="BS128" s="1"/>
      <c r="BT128" s="1"/>
      <c r="BU128" s="1"/>
      <c r="BV128" s="1"/>
      <c r="BW128" s="1"/>
      <c r="BY128" s="12"/>
      <c r="BZ128" s="12"/>
    </row>
    <row r="129" spans="40:78">
      <c r="AN129"/>
      <c r="AP129"/>
      <c r="AT129"/>
      <c r="BA129"/>
      <c r="BB129"/>
      <c r="BD129"/>
      <c r="BF129"/>
      <c r="BH129"/>
      <c r="BJ129" s="101"/>
      <c r="BK129" s="52"/>
      <c r="BL129" s="1"/>
      <c r="BM129" s="1"/>
      <c r="BN129" s="1"/>
      <c r="BP129" s="1"/>
      <c r="BQ129" s="1"/>
      <c r="BR129" s="1"/>
      <c r="BS129" s="1"/>
      <c r="BT129" s="1"/>
      <c r="BU129" s="1"/>
      <c r="BV129" s="1"/>
      <c r="BW129" s="1"/>
      <c r="BY129" s="12"/>
      <c r="BZ129" s="12"/>
    </row>
    <row r="130" spans="40:78">
      <c r="AN130"/>
      <c r="AP130"/>
      <c r="AT130"/>
      <c r="BA130"/>
      <c r="BB130"/>
      <c r="BD130"/>
      <c r="BF130"/>
      <c r="BH130"/>
      <c r="BJ130" s="101"/>
      <c r="BK130" s="52"/>
      <c r="BL130" s="1"/>
      <c r="BM130" s="1"/>
      <c r="BN130" s="1"/>
      <c r="BP130" s="1"/>
      <c r="BQ130" s="1"/>
      <c r="BR130" s="1"/>
      <c r="BS130" s="1"/>
      <c r="BT130" s="1"/>
      <c r="BU130" s="1"/>
      <c r="BV130" s="1"/>
      <c r="BY130" s="12"/>
      <c r="BZ130" s="12"/>
    </row>
    <row r="131" spans="40:78">
      <c r="AN131"/>
      <c r="AP131"/>
      <c r="AT131"/>
      <c r="BA131"/>
      <c r="BB131"/>
      <c r="BD131"/>
      <c r="BF131"/>
      <c r="BH131"/>
      <c r="BJ131" s="101"/>
      <c r="BK131" s="52"/>
      <c r="BL131" s="1"/>
      <c r="BM131" s="1"/>
      <c r="BN131" s="1"/>
      <c r="BP131" s="1"/>
      <c r="BQ131" s="1"/>
      <c r="BR131" s="1"/>
      <c r="BS131" s="1"/>
      <c r="BT131" s="1"/>
      <c r="BU131" s="1"/>
      <c r="BV131" s="1"/>
      <c r="BY131" s="12"/>
      <c r="BZ131" s="12"/>
    </row>
    <row r="132" spans="40:78">
      <c r="AN132"/>
      <c r="AP132"/>
      <c r="AT132"/>
      <c r="BA132"/>
      <c r="BB132"/>
      <c r="BD132"/>
      <c r="BF132"/>
      <c r="BH132"/>
      <c r="BJ132" s="101"/>
      <c r="BK132" s="52"/>
      <c r="BL132" s="1"/>
      <c r="BM132" s="1"/>
      <c r="BN132" s="1"/>
      <c r="BP132" s="1"/>
      <c r="BQ132" s="1"/>
      <c r="BR132" s="1"/>
      <c r="BS132" s="1"/>
      <c r="BT132" s="1"/>
      <c r="BU132" s="1"/>
      <c r="BV132" s="1"/>
      <c r="BW132" s="1"/>
      <c r="BY132" s="12"/>
      <c r="BZ132" s="12"/>
    </row>
    <row r="133" spans="40:78">
      <c r="AN133"/>
      <c r="AP133"/>
      <c r="AT133"/>
      <c r="BA133"/>
      <c r="BB133"/>
      <c r="BD133"/>
      <c r="BF133"/>
      <c r="BH133"/>
      <c r="BJ133" s="101"/>
      <c r="BK133" s="52"/>
      <c r="BL133" s="1"/>
      <c r="BM133" s="1"/>
      <c r="BN133" s="1"/>
      <c r="BP133" s="1"/>
      <c r="BQ133" s="1"/>
      <c r="BR133" s="1"/>
      <c r="BS133" s="1"/>
      <c r="BT133" s="1"/>
      <c r="BU133" s="1"/>
      <c r="BV133" s="1"/>
      <c r="BW133" s="1"/>
      <c r="BY133" s="12"/>
      <c r="BZ133" s="12"/>
    </row>
    <row r="134" spans="40:78">
      <c r="AN134"/>
      <c r="AP134"/>
      <c r="AT134"/>
      <c r="BA134"/>
      <c r="BB134"/>
      <c r="BD134"/>
      <c r="BF134"/>
      <c r="BH134"/>
      <c r="BJ134" s="101"/>
      <c r="BK134" s="52"/>
      <c r="BL134" s="1"/>
      <c r="BM134" s="1"/>
      <c r="BN134" s="1"/>
      <c r="BP134" s="1"/>
      <c r="BQ134" s="1"/>
      <c r="BR134" s="1"/>
      <c r="BS134" s="1"/>
      <c r="BT134" s="1"/>
      <c r="BU134" s="1"/>
      <c r="BV134" s="1"/>
      <c r="BW134" s="1"/>
      <c r="BY134" s="12"/>
      <c r="BZ134" s="12"/>
    </row>
    <row r="135" spans="40:78">
      <c r="AN135"/>
      <c r="AP135"/>
      <c r="AT135"/>
      <c r="BA135"/>
      <c r="BB135"/>
      <c r="BD135"/>
      <c r="BF135"/>
      <c r="BH135"/>
      <c r="BJ135" s="101"/>
      <c r="BK135" s="52"/>
      <c r="BL135" s="1"/>
      <c r="BM135" s="1"/>
      <c r="BN135" s="1"/>
      <c r="BP135" s="1"/>
      <c r="BQ135" s="1"/>
      <c r="BR135" s="1"/>
      <c r="BS135" s="1"/>
      <c r="BT135" s="1"/>
      <c r="BU135" s="1"/>
      <c r="BV135" s="1"/>
      <c r="BW135" s="1"/>
      <c r="BY135" s="12"/>
      <c r="BZ135" s="12"/>
    </row>
    <row r="136" spans="40:78">
      <c r="AN136"/>
      <c r="AP136"/>
      <c r="AT136"/>
      <c r="BA136"/>
      <c r="BB136"/>
      <c r="BD136"/>
      <c r="BF136"/>
      <c r="BH136"/>
      <c r="BJ136" s="101"/>
      <c r="BK136" s="52"/>
      <c r="BL136" s="1"/>
      <c r="BM136" s="1"/>
      <c r="BN136" s="1"/>
      <c r="BP136" s="1"/>
      <c r="BQ136" s="1"/>
      <c r="BR136" s="1"/>
      <c r="BS136" s="1"/>
      <c r="BT136" s="1"/>
      <c r="BU136" s="1"/>
      <c r="BV136" s="1"/>
      <c r="BW136" s="1"/>
      <c r="BY136" s="12"/>
      <c r="BZ136" s="12"/>
    </row>
    <row r="137" spans="40:78">
      <c r="AN137"/>
      <c r="AP137"/>
      <c r="AT137"/>
      <c r="BA137"/>
      <c r="BB137"/>
      <c r="BD137"/>
      <c r="BF137"/>
      <c r="BH137"/>
      <c r="BJ137" s="101"/>
      <c r="BK137" s="52"/>
      <c r="BL137" s="1"/>
      <c r="BM137" s="1"/>
      <c r="BN137" s="1"/>
      <c r="BP137" s="1"/>
      <c r="BQ137" s="1"/>
      <c r="BR137" s="1"/>
      <c r="BS137" s="1"/>
      <c r="BT137" s="1"/>
      <c r="BU137" s="1"/>
      <c r="BV137" s="1"/>
      <c r="BW137" s="1"/>
      <c r="BY137" s="12"/>
      <c r="BZ137" s="12"/>
    </row>
    <row r="138" spans="40:78">
      <c r="AN138"/>
      <c r="AP138"/>
      <c r="AT138"/>
      <c r="BA138"/>
      <c r="BB138"/>
      <c r="BD138"/>
      <c r="BF138"/>
      <c r="BH138"/>
      <c r="BJ138" s="101"/>
      <c r="BK138" s="52"/>
      <c r="BL138" s="1"/>
      <c r="BM138" s="1"/>
      <c r="BN138" s="1"/>
      <c r="BP138" s="1"/>
      <c r="BQ138" s="1"/>
      <c r="BR138" s="1"/>
      <c r="BS138" s="1"/>
      <c r="BT138" s="1"/>
      <c r="BU138" s="1"/>
      <c r="BV138" s="1"/>
      <c r="BW138" s="1"/>
      <c r="BY138" s="12"/>
      <c r="BZ138" s="12"/>
    </row>
    <row r="139" spans="40:78">
      <c r="AN139"/>
      <c r="AP139"/>
      <c r="AT139"/>
      <c r="BA139"/>
      <c r="BB139"/>
      <c r="BD139"/>
      <c r="BF139"/>
      <c r="BH139"/>
      <c r="BJ139" s="101"/>
      <c r="BK139" s="52"/>
      <c r="BL139" s="1"/>
      <c r="BM139" s="1"/>
      <c r="BN139" s="1"/>
      <c r="BP139" s="1"/>
      <c r="BQ139" s="1"/>
      <c r="BR139" s="1"/>
      <c r="BS139" s="1"/>
      <c r="BT139" s="1"/>
      <c r="BU139" s="1"/>
      <c r="BV139" s="1"/>
      <c r="BW139" s="1"/>
      <c r="BY139" s="12"/>
      <c r="BZ139" s="12"/>
    </row>
    <row r="140" spans="40:78">
      <c r="AN140"/>
      <c r="AP140"/>
      <c r="AT140"/>
      <c r="BA140"/>
      <c r="BB140"/>
      <c r="BD140"/>
      <c r="BF140"/>
      <c r="BH140"/>
      <c r="BJ140" s="101"/>
      <c r="BK140" s="52"/>
      <c r="BL140" s="1"/>
      <c r="BM140" s="1"/>
      <c r="BN140" s="1"/>
      <c r="BP140" s="1"/>
      <c r="BQ140" s="1"/>
      <c r="BR140" s="1"/>
      <c r="BS140" s="1"/>
      <c r="BT140" s="1"/>
      <c r="BU140" s="1"/>
      <c r="BV140" s="1"/>
      <c r="BW140" s="1"/>
      <c r="BY140" s="12"/>
      <c r="BZ140" s="12"/>
    </row>
    <row r="141" spans="40:78">
      <c r="AN141"/>
      <c r="AP141"/>
      <c r="AT141"/>
      <c r="BA141"/>
      <c r="BB141"/>
      <c r="BD141"/>
      <c r="BF141"/>
      <c r="BH141"/>
      <c r="BJ141" s="101"/>
      <c r="BK141" s="52"/>
      <c r="BL141" s="1"/>
      <c r="BM141" s="1"/>
      <c r="BN141" s="1"/>
      <c r="BP141" s="1"/>
      <c r="BQ141" s="1"/>
      <c r="BR141" s="1"/>
      <c r="BS141" s="1"/>
      <c r="BT141" s="1"/>
      <c r="BU141" s="1"/>
      <c r="BV141" s="1"/>
      <c r="BW141" s="1"/>
      <c r="BY141" s="12"/>
      <c r="BZ141" s="12"/>
    </row>
    <row r="142" spans="40:78">
      <c r="AN142"/>
      <c r="AP142"/>
      <c r="AT142"/>
      <c r="BA142"/>
      <c r="BB142"/>
      <c r="BD142"/>
      <c r="BF142"/>
      <c r="BH142"/>
      <c r="BJ142" s="101"/>
      <c r="BK142" s="52"/>
      <c r="BL142" s="1"/>
      <c r="BM142" s="1"/>
      <c r="BN142" s="1"/>
      <c r="BP142" s="1"/>
      <c r="BQ142" s="1"/>
      <c r="BR142" s="1"/>
      <c r="BS142" s="1"/>
      <c r="BT142" s="1"/>
      <c r="BU142" s="1"/>
      <c r="BV142" s="1"/>
      <c r="BW142" s="1"/>
      <c r="BY142" s="12"/>
      <c r="BZ142" s="12"/>
    </row>
    <row r="143" spans="40:78">
      <c r="AN143"/>
      <c r="AP143"/>
      <c r="AT143"/>
      <c r="BA143"/>
      <c r="BB143"/>
      <c r="BD143"/>
      <c r="BF143"/>
      <c r="BH143"/>
      <c r="BJ143" s="101"/>
      <c r="BK143" s="52"/>
      <c r="BL143" s="1"/>
      <c r="BM143" s="1"/>
      <c r="BN143" s="1"/>
      <c r="BP143" s="1"/>
      <c r="BQ143" s="1"/>
      <c r="BR143" s="1"/>
      <c r="BS143" s="1"/>
      <c r="BT143" s="1"/>
      <c r="BU143" s="1"/>
      <c r="BV143" s="1"/>
      <c r="BW143" s="1"/>
      <c r="BY143" s="12"/>
      <c r="BZ143" s="12"/>
    </row>
    <row r="144" spans="40:78">
      <c r="AN144"/>
      <c r="AP144"/>
      <c r="AT144"/>
      <c r="BA144"/>
      <c r="BB144"/>
      <c r="BD144"/>
      <c r="BF144"/>
      <c r="BH144"/>
      <c r="BJ144" s="101"/>
      <c r="BK144" s="52"/>
      <c r="BL144" s="1"/>
      <c r="BM144" s="1"/>
      <c r="BN144" s="1"/>
      <c r="BP144" s="1"/>
      <c r="BQ144" s="1"/>
      <c r="BR144" s="1"/>
      <c r="BS144" s="1"/>
      <c r="BT144" s="1"/>
      <c r="BU144" s="1"/>
      <c r="BV144" s="1"/>
      <c r="BW144" s="1"/>
      <c r="BY144" s="12"/>
      <c r="BZ144" s="12"/>
    </row>
    <row r="145" spans="16:78">
      <c r="AN145"/>
      <c r="AP145"/>
      <c r="AT145"/>
      <c r="BA145"/>
      <c r="BB145"/>
      <c r="BD145"/>
      <c r="BF145"/>
      <c r="BH145"/>
      <c r="BJ145" s="101"/>
      <c r="BK145" s="52"/>
      <c r="BL145" s="1"/>
      <c r="BM145" s="1"/>
      <c r="BN145" s="1"/>
      <c r="BP145" s="1"/>
      <c r="BQ145" s="1"/>
      <c r="BR145" s="1"/>
      <c r="BS145" s="1"/>
      <c r="BT145" s="1"/>
      <c r="BU145" s="1"/>
      <c r="BV145" s="1"/>
      <c r="BW145" s="1"/>
      <c r="BY145" s="12"/>
      <c r="BZ145" s="12"/>
    </row>
    <row r="146" spans="16:78">
      <c r="AN146"/>
      <c r="AP146"/>
      <c r="AT146"/>
      <c r="BA146"/>
      <c r="BB146"/>
      <c r="BD146"/>
      <c r="BF146"/>
      <c r="BH146"/>
      <c r="BJ146" s="101"/>
      <c r="BK146" s="52"/>
      <c r="BL146" s="1"/>
      <c r="BM146" s="1"/>
      <c r="BN146" s="1"/>
      <c r="BP146" s="1"/>
      <c r="BQ146" s="1"/>
      <c r="BR146" s="1"/>
      <c r="BS146" s="1"/>
      <c r="BT146" s="1"/>
      <c r="BU146" s="1"/>
      <c r="BV146" s="1"/>
      <c r="BW146" s="1"/>
      <c r="BY146" s="12"/>
      <c r="BZ146" s="12"/>
    </row>
    <row r="147" spans="16:78">
      <c r="AN147"/>
      <c r="AP147"/>
      <c r="AT147"/>
      <c r="BA147"/>
      <c r="BB147"/>
      <c r="BD147"/>
      <c r="BF147"/>
      <c r="BH147"/>
      <c r="BJ147" s="101"/>
      <c r="BK147" s="52"/>
      <c r="BL147" s="1"/>
      <c r="BM147" s="1"/>
      <c r="BN147" s="1"/>
      <c r="BP147" s="1"/>
      <c r="BQ147" s="1"/>
      <c r="BR147" s="1"/>
      <c r="BS147" s="1"/>
      <c r="BT147" s="1"/>
      <c r="BU147" s="1"/>
      <c r="BV147" s="1"/>
      <c r="BW147" s="1"/>
      <c r="BY147" s="12"/>
      <c r="BZ147" s="12"/>
    </row>
    <row r="148" spans="16:78">
      <c r="AN148"/>
      <c r="AP148"/>
      <c r="AT148"/>
      <c r="BA148"/>
      <c r="BB148"/>
      <c r="BD148"/>
      <c r="BF148"/>
      <c r="BH148"/>
      <c r="BJ148" s="101"/>
      <c r="BK148" s="52"/>
      <c r="BL148" s="1"/>
      <c r="BM148" s="1"/>
      <c r="BN148" s="1"/>
      <c r="BP148" s="1"/>
      <c r="BQ148" s="1"/>
      <c r="BR148" s="1"/>
      <c r="BS148" s="1"/>
      <c r="BT148" s="1"/>
      <c r="BU148" s="1"/>
      <c r="BV148" s="1"/>
      <c r="BW148" s="1"/>
      <c r="BY148" s="12"/>
      <c r="BZ148" s="12"/>
    </row>
    <row r="149" spans="16:78">
      <c r="AN149"/>
      <c r="AP149"/>
      <c r="AT149"/>
      <c r="BA149"/>
      <c r="BB149"/>
      <c r="BD149"/>
      <c r="BF149"/>
      <c r="BH149"/>
      <c r="BJ149" s="101"/>
      <c r="BK149" s="52"/>
      <c r="BL149" s="1"/>
      <c r="BM149" s="1"/>
      <c r="BN149" s="1"/>
      <c r="BP149" s="1"/>
      <c r="BQ149" s="1"/>
      <c r="BR149" s="1"/>
      <c r="BS149" s="1"/>
      <c r="BT149" s="1"/>
      <c r="BU149" s="1"/>
      <c r="BV149" s="1"/>
      <c r="BW149" s="1"/>
      <c r="BY149" s="12"/>
      <c r="BZ149" s="12"/>
    </row>
    <row r="150" spans="16:78">
      <c r="P150" s="1">
        <f>+År!L36</f>
        <v>60.520136035662162</v>
      </c>
      <c r="Q150" s="3" t="s">
        <v>357</v>
      </c>
      <c r="AN150"/>
      <c r="AP150"/>
      <c r="AT150"/>
      <c r="BA150"/>
      <c r="BB150"/>
      <c r="BD150"/>
      <c r="BF150"/>
      <c r="BH150"/>
      <c r="BJ150" s="101"/>
      <c r="BK150" s="52"/>
      <c r="BL150" s="1"/>
      <c r="BM150" s="1"/>
      <c r="BN150" s="1"/>
      <c r="BP150" s="1"/>
      <c r="BQ150" s="1"/>
      <c r="BR150" s="1"/>
      <c r="BS150" s="1"/>
      <c r="BT150" s="1"/>
      <c r="BU150" s="1"/>
      <c r="BV150" s="1"/>
      <c r="BW150" s="1"/>
      <c r="BY150" s="12"/>
      <c r="BZ150" s="12"/>
    </row>
    <row r="151" spans="16:78">
      <c r="AN151"/>
      <c r="AP151"/>
      <c r="AT151"/>
      <c r="BA151"/>
      <c r="BB151"/>
      <c r="BD151"/>
      <c r="BF151"/>
      <c r="BH151"/>
      <c r="BJ151" s="101"/>
      <c r="BK151" s="52"/>
      <c r="BL151" s="1"/>
      <c r="BM151" s="1"/>
      <c r="BN151" s="1"/>
      <c r="BP151" s="1"/>
      <c r="BQ151" s="1"/>
      <c r="BR151" s="1"/>
      <c r="BS151" s="1"/>
      <c r="BT151" s="1"/>
      <c r="BU151" s="1"/>
      <c r="BV151" s="1"/>
      <c r="BW151" s="1"/>
      <c r="BY151" s="12"/>
      <c r="BZ151" s="12"/>
    </row>
    <row r="152" spans="16:78">
      <c r="AN152"/>
      <c r="AP152"/>
      <c r="AT152"/>
      <c r="BA152"/>
      <c r="BB152"/>
      <c r="BD152"/>
      <c r="BF152"/>
      <c r="BH152"/>
      <c r="BJ152" s="101"/>
      <c r="BK152" s="52"/>
      <c r="BL152" s="1"/>
      <c r="BM152" s="1"/>
      <c r="BN152" s="1"/>
      <c r="BP152" s="1"/>
      <c r="BQ152" s="1"/>
      <c r="BR152" s="1"/>
      <c r="BS152" s="1"/>
      <c r="BT152" s="1"/>
      <c r="BU152" s="1"/>
      <c r="BV152" s="1"/>
      <c r="BW152" s="1"/>
      <c r="BY152" s="12"/>
      <c r="BZ152" s="12"/>
    </row>
    <row r="153" spans="16:78">
      <c r="AN153"/>
      <c r="AP153"/>
      <c r="AT153"/>
      <c r="BA153"/>
      <c r="BB153"/>
      <c r="BD153"/>
      <c r="BF153"/>
      <c r="BH153"/>
      <c r="BJ153" s="101"/>
      <c r="BK153" s="52"/>
      <c r="BL153" s="1"/>
      <c r="BM153" s="1"/>
      <c r="BN153" s="1"/>
      <c r="BP153" s="1"/>
      <c r="BQ153" s="1"/>
      <c r="BR153" s="1"/>
      <c r="BS153" s="1"/>
      <c r="BT153" s="1"/>
      <c r="BU153" s="1"/>
      <c r="BV153" s="1"/>
      <c r="BW153" s="1"/>
      <c r="BY153" s="12"/>
      <c r="BZ153" s="12"/>
    </row>
    <row r="154" spans="16:78">
      <c r="AN154"/>
      <c r="AP154"/>
      <c r="AT154"/>
      <c r="BA154"/>
      <c r="BB154"/>
      <c r="BD154"/>
      <c r="BF154"/>
      <c r="BH154"/>
      <c r="BJ154" s="101"/>
      <c r="BK154" s="52"/>
      <c r="BL154" s="1"/>
      <c r="BM154" s="1"/>
      <c r="BN154" s="1"/>
      <c r="BP154" s="1"/>
      <c r="BQ154" s="1"/>
      <c r="BR154" s="1"/>
      <c r="BS154" s="1"/>
      <c r="BT154" s="1"/>
      <c r="BU154" s="1"/>
      <c r="BV154" s="1"/>
      <c r="BW154" s="1"/>
      <c r="BY154" s="12"/>
      <c r="BZ154" s="12"/>
    </row>
    <row r="155" spans="16:78">
      <c r="AN155"/>
      <c r="AP155"/>
      <c r="AT155"/>
      <c r="BA155"/>
      <c r="BB155"/>
      <c r="BD155"/>
      <c r="BF155"/>
      <c r="BH155"/>
      <c r="BJ155" s="101"/>
      <c r="BK155" s="52"/>
      <c r="BL155" s="1"/>
      <c r="BM155" s="1"/>
      <c r="BN155" s="1"/>
      <c r="BP155" s="1"/>
      <c r="BQ155" s="1"/>
      <c r="BR155" s="1"/>
      <c r="BS155" s="1"/>
      <c r="BT155" s="1"/>
      <c r="BU155" s="1"/>
      <c r="BV155" s="1"/>
      <c r="BW155" s="1"/>
      <c r="BY155" s="12"/>
      <c r="BZ155" s="12"/>
    </row>
    <row r="156" spans="16:78">
      <c r="AN156"/>
      <c r="AP156"/>
      <c r="AT156"/>
      <c r="BA156"/>
      <c r="BB156"/>
      <c r="BD156"/>
      <c r="BF156"/>
      <c r="BH156"/>
      <c r="BJ156" s="101"/>
      <c r="BK156" s="52"/>
      <c r="BL156" s="1"/>
      <c r="BM156" s="1"/>
      <c r="BN156" s="1"/>
      <c r="BP156" s="1"/>
      <c r="BQ156" s="1"/>
      <c r="BR156" s="1"/>
      <c r="BS156" s="1"/>
      <c r="BT156" s="1"/>
      <c r="BU156" s="1"/>
      <c r="BV156" s="1"/>
      <c r="BW156" s="1"/>
      <c r="BY156" s="12"/>
      <c r="BZ156" s="12"/>
    </row>
    <row r="157" spans="16:78">
      <c r="AN157"/>
      <c r="AP157"/>
      <c r="AT157"/>
      <c r="BA157"/>
      <c r="BB157"/>
      <c r="BD157"/>
      <c r="BF157"/>
      <c r="BH157"/>
      <c r="BJ157" s="101"/>
      <c r="BK157" s="52"/>
      <c r="BL157" s="1"/>
      <c r="BM157" s="1"/>
      <c r="BN157" s="1"/>
      <c r="BP157" s="1"/>
      <c r="BQ157" s="1"/>
      <c r="BR157" s="1"/>
      <c r="BS157" s="1"/>
      <c r="BT157" s="1"/>
      <c r="BU157" s="1"/>
      <c r="BV157" s="1"/>
      <c r="BW157" s="1"/>
      <c r="BY157" s="12"/>
      <c r="BZ157" s="12"/>
    </row>
    <row r="158" spans="16:78">
      <c r="AN158"/>
      <c r="AP158"/>
      <c r="AT158"/>
      <c r="BA158"/>
      <c r="BB158"/>
      <c r="BD158"/>
      <c r="BF158"/>
      <c r="BH158"/>
      <c r="BJ158" s="101"/>
      <c r="BK158" s="52"/>
      <c r="BL158" s="1"/>
      <c r="BM158" s="1"/>
      <c r="BN158" s="1"/>
      <c r="BP158" s="1"/>
      <c r="BQ158" s="1"/>
      <c r="BR158" s="1"/>
      <c r="BS158" s="1"/>
      <c r="BT158" s="1"/>
      <c r="BU158" s="1"/>
      <c r="BV158" s="1"/>
      <c r="BW158" s="1"/>
      <c r="BY158" s="12"/>
      <c r="BZ158" s="12"/>
    </row>
    <row r="159" spans="16:78">
      <c r="AN159"/>
      <c r="AP159"/>
      <c r="AT159"/>
      <c r="BA159"/>
      <c r="BB159"/>
      <c r="BD159"/>
      <c r="BF159"/>
      <c r="BH159"/>
      <c r="BJ159" s="101"/>
      <c r="BK159" s="52"/>
      <c r="BL159" s="1"/>
      <c r="BM159" s="1"/>
      <c r="BN159" s="1"/>
      <c r="BP159" s="1"/>
      <c r="BQ159" s="1"/>
      <c r="BR159" s="1"/>
      <c r="BS159" s="1"/>
      <c r="BT159" s="1"/>
      <c r="BU159" s="1"/>
      <c r="BV159" s="1"/>
      <c r="BW159" s="1"/>
      <c r="BY159" s="12"/>
      <c r="BZ159" s="12"/>
    </row>
    <row r="160" spans="16:78">
      <c r="AN160"/>
      <c r="AP160"/>
      <c r="AT160"/>
      <c r="BA160"/>
      <c r="BB160"/>
      <c r="BD160"/>
      <c r="BF160"/>
      <c r="BH160"/>
      <c r="BJ160" s="101"/>
      <c r="BK160" s="52"/>
      <c r="BL160" s="1"/>
      <c r="BM160" s="1"/>
      <c r="BN160" s="1"/>
      <c r="BP160" s="1"/>
      <c r="BQ160" s="1"/>
      <c r="BR160" s="1"/>
      <c r="BS160" s="1"/>
      <c r="BT160" s="1"/>
      <c r="BU160" s="1"/>
      <c r="BV160" s="1"/>
      <c r="BW160" s="1"/>
      <c r="BY160" s="12"/>
      <c r="BZ160" s="12"/>
    </row>
    <row r="161" spans="36:78">
      <c r="AN161"/>
      <c r="AP161"/>
      <c r="AT161"/>
      <c r="BA161"/>
      <c r="BB161"/>
      <c r="BD161"/>
      <c r="BF161"/>
      <c r="BH161"/>
      <c r="BJ161" s="101"/>
      <c r="BK161" s="52"/>
      <c r="BL161" s="1"/>
      <c r="BM161" s="1"/>
      <c r="BN161" s="1"/>
      <c r="BP161" s="1"/>
      <c r="BQ161" s="1"/>
      <c r="BR161" s="1"/>
      <c r="BS161" s="1"/>
      <c r="BT161" s="1"/>
      <c r="BU161" s="1"/>
      <c r="BV161" s="1"/>
      <c r="BW161" s="1"/>
      <c r="BY161" s="12"/>
      <c r="BZ161" s="12"/>
    </row>
    <row r="162" spans="36:78">
      <c r="AN162"/>
      <c r="AP162"/>
      <c r="AT162"/>
      <c r="BA162"/>
      <c r="BB162"/>
      <c r="BD162"/>
      <c r="BF162"/>
      <c r="BH162"/>
      <c r="BJ162" s="101"/>
      <c r="BK162" s="52"/>
      <c r="BL162" s="1"/>
      <c r="BM162" s="1"/>
      <c r="BN162" s="1"/>
      <c r="BP162" s="1"/>
      <c r="BQ162" s="1"/>
      <c r="BR162" s="1"/>
      <c r="BS162" s="1"/>
      <c r="BT162" s="1"/>
      <c r="BU162" s="1"/>
      <c r="BV162" s="1"/>
      <c r="BW162" s="1"/>
      <c r="BY162" s="12"/>
      <c r="BZ162" s="12"/>
    </row>
    <row r="163" spans="36:78">
      <c r="AN163"/>
      <c r="AP163"/>
      <c r="AT163"/>
      <c r="BA163"/>
      <c r="BB163"/>
      <c r="BD163"/>
      <c r="BF163"/>
      <c r="BH163"/>
      <c r="BJ163" s="101"/>
      <c r="BK163" s="52"/>
      <c r="BL163" s="1"/>
      <c r="BM163" s="1"/>
      <c r="BN163" s="1"/>
      <c r="BP163" s="1"/>
      <c r="BQ163" s="1"/>
      <c r="BR163" s="1"/>
      <c r="BS163" s="1"/>
      <c r="BT163" s="1"/>
      <c r="BU163" s="1"/>
      <c r="BV163" s="1"/>
      <c r="BW163" s="1"/>
      <c r="BY163" s="12"/>
      <c r="BZ163" s="12"/>
    </row>
    <row r="164" spans="36:78">
      <c r="AN164"/>
      <c r="AP164"/>
      <c r="AT164"/>
      <c r="BA164"/>
      <c r="BB164"/>
      <c r="BD164"/>
      <c r="BF164"/>
      <c r="BH164"/>
      <c r="BJ164" s="101"/>
      <c r="BK164" s="52"/>
      <c r="BL164" s="1"/>
      <c r="BM164" s="1"/>
      <c r="BN164" s="1"/>
      <c r="BP164" s="1"/>
      <c r="BQ164" s="1"/>
      <c r="BR164" s="1"/>
      <c r="BS164" s="1"/>
      <c r="BT164" s="1"/>
      <c r="BU164" s="1"/>
      <c r="BV164" s="1"/>
      <c r="BY164" s="12"/>
      <c r="BZ164" s="12"/>
    </row>
    <row r="165" spans="36:78">
      <c r="AN165"/>
      <c r="AP165"/>
      <c r="AT165"/>
      <c r="BA165"/>
      <c r="BB165"/>
      <c r="BD165"/>
      <c r="BF165"/>
      <c r="BH165"/>
      <c r="BJ165" s="101"/>
      <c r="BK165" s="52"/>
      <c r="BL165" s="1"/>
      <c r="BM165" s="1"/>
      <c r="BN165" s="1"/>
      <c r="BP165" s="1"/>
      <c r="BQ165" s="1"/>
      <c r="BR165" s="1"/>
      <c r="BS165" s="1"/>
      <c r="BT165" s="1"/>
      <c r="BU165" s="1"/>
      <c r="BV165" s="1"/>
      <c r="BY165" s="12"/>
      <c r="BZ165" s="12"/>
    </row>
    <row r="166" spans="36:78">
      <c r="AN166"/>
      <c r="AP166"/>
      <c r="AT166"/>
      <c r="BA166"/>
      <c r="BB166"/>
      <c r="BD166"/>
      <c r="BF166"/>
      <c r="BH166"/>
      <c r="BJ166" s="101"/>
      <c r="BK166" s="52"/>
      <c r="BL166" s="1"/>
      <c r="BM166" s="1"/>
      <c r="BN166" s="1"/>
      <c r="BP166" s="1"/>
      <c r="BQ166" s="1"/>
      <c r="BR166" s="1"/>
      <c r="BS166" s="1"/>
      <c r="BT166" s="1"/>
      <c r="BU166" s="1"/>
      <c r="BV166" s="1"/>
      <c r="BW166" s="1"/>
      <c r="BY166" s="12"/>
      <c r="BZ166" s="12"/>
    </row>
    <row r="167" spans="36:78">
      <c r="AN167"/>
      <c r="AP167"/>
      <c r="AT167"/>
      <c r="BA167"/>
      <c r="BB167"/>
      <c r="BD167"/>
      <c r="BF167"/>
      <c r="BH167"/>
      <c r="BJ167" s="101"/>
      <c r="BK167" s="52"/>
      <c r="BL167" s="1"/>
      <c r="BM167" s="1"/>
      <c r="BN167" s="1"/>
      <c r="BP167" s="1"/>
      <c r="BQ167" s="1"/>
      <c r="BR167" s="1"/>
      <c r="BS167" s="1"/>
      <c r="BT167" s="1"/>
      <c r="BU167" s="1"/>
      <c r="BV167" s="1"/>
      <c r="BW167" s="1"/>
      <c r="BY167" s="12"/>
      <c r="BZ167" s="12"/>
    </row>
    <row r="168" spans="36:78">
      <c r="AN168"/>
      <c r="AP168"/>
      <c r="AT168"/>
      <c r="BA168"/>
      <c r="BB168"/>
      <c r="BD168"/>
      <c r="BF168"/>
      <c r="BH168"/>
      <c r="BJ168" s="101"/>
      <c r="BK168" s="52"/>
      <c r="BL168" s="1"/>
      <c r="BM168" s="1"/>
      <c r="BN168" s="1"/>
      <c r="BP168" s="1"/>
      <c r="BQ168" s="1"/>
      <c r="BR168" s="1"/>
      <c r="BS168" s="1"/>
      <c r="BT168" s="1"/>
      <c r="BU168" s="1"/>
      <c r="BV168" s="1"/>
      <c r="BW168" s="1"/>
      <c r="BY168" s="12"/>
      <c r="BZ168" s="12"/>
    </row>
    <row r="169" spans="36:78">
      <c r="AN169"/>
      <c r="AP169"/>
      <c r="AT169"/>
      <c r="BA169"/>
      <c r="BB169"/>
      <c r="BD169"/>
      <c r="BF169"/>
      <c r="BH169"/>
      <c r="BJ169" s="101"/>
      <c r="BK169" s="52"/>
      <c r="BL169" s="1"/>
      <c r="BM169" s="1"/>
      <c r="BN169" s="1"/>
      <c r="BP169" s="1"/>
      <c r="BQ169" s="1"/>
      <c r="BR169" s="1"/>
      <c r="BS169" s="1"/>
      <c r="BT169" s="1"/>
      <c r="BU169" s="1"/>
      <c r="BV169" s="1"/>
      <c r="BW169" s="1"/>
      <c r="BY169" s="12"/>
      <c r="BZ169" s="12"/>
    </row>
    <row r="170" spans="36:78">
      <c r="AN170"/>
      <c r="AP170"/>
      <c r="AT170"/>
      <c r="BA170"/>
      <c r="BB170"/>
      <c r="BD170"/>
      <c r="BF170"/>
      <c r="BH170"/>
      <c r="BJ170" s="101"/>
      <c r="BK170" s="52"/>
      <c r="BL170" s="1"/>
      <c r="BM170" s="1"/>
      <c r="BN170" s="1"/>
      <c r="BP170" s="1"/>
      <c r="BQ170" s="1"/>
      <c r="BR170" s="1"/>
      <c r="BS170" s="1"/>
      <c r="BT170" s="1"/>
      <c r="BU170" s="1"/>
      <c r="BV170" s="1"/>
      <c r="BW170" s="1"/>
    </row>
    <row r="171" spans="36:78">
      <c r="AN171"/>
      <c r="AP171"/>
      <c r="AT171"/>
      <c r="BA171"/>
      <c r="BB171"/>
      <c r="BD171"/>
      <c r="BF171"/>
      <c r="BH171"/>
      <c r="BJ171" s="101"/>
      <c r="BK171" s="52"/>
      <c r="BL171" s="1"/>
      <c r="BM171" s="1"/>
      <c r="BN171" s="1"/>
      <c r="BP171" s="1"/>
      <c r="BQ171" s="1"/>
      <c r="BR171" s="1"/>
      <c r="BS171" s="1"/>
      <c r="BT171" s="1"/>
      <c r="BU171" s="1"/>
      <c r="BV171" s="1"/>
      <c r="BW171" s="1"/>
    </row>
    <row r="172" spans="36:78">
      <c r="AN172"/>
      <c r="AP172"/>
      <c r="AT172"/>
      <c r="BA172"/>
      <c r="BB172"/>
      <c r="BD172"/>
      <c r="BF172"/>
      <c r="BH172"/>
      <c r="BJ172" s="101"/>
      <c r="BK172" s="52"/>
      <c r="BL172" s="1"/>
      <c r="BM172" s="1"/>
      <c r="BN172" s="1"/>
      <c r="BP172" s="1"/>
      <c r="BQ172" s="1"/>
      <c r="BR172" s="1"/>
      <c r="BS172" s="1"/>
      <c r="BT172" s="1"/>
      <c r="BU172" s="1"/>
      <c r="BV172" s="1"/>
      <c r="BW172" s="1"/>
    </row>
    <row r="173" spans="36:78">
      <c r="AN173"/>
      <c r="AP173"/>
      <c r="AT173"/>
      <c r="BA173"/>
      <c r="BB173"/>
      <c r="BD173"/>
      <c r="BF173"/>
      <c r="BH173"/>
      <c r="BJ173" s="101"/>
      <c r="BK173" s="52"/>
      <c r="BL173" s="1"/>
      <c r="BM173" s="1"/>
      <c r="BN173" s="1"/>
      <c r="BP173" s="1"/>
      <c r="BQ173" s="1"/>
      <c r="BR173" s="1"/>
      <c r="BS173" s="1"/>
      <c r="BT173" s="1"/>
      <c r="BU173" s="1"/>
      <c r="BV173" s="1"/>
      <c r="BW173" s="1"/>
    </row>
    <row r="174" spans="36:78">
      <c r="AJ174" s="13"/>
      <c r="AL174" s="13"/>
      <c r="AN174" s="116"/>
      <c r="AP174" s="116"/>
      <c r="AR174" s="13"/>
      <c r="AV174" s="3"/>
      <c r="AZ174" s="3"/>
      <c r="BA174" s="51"/>
      <c r="BC174" s="1"/>
      <c r="BD174" s="51"/>
      <c r="BE174" s="13"/>
      <c r="BG174" s="52"/>
      <c r="BH174" s="120"/>
      <c r="BI174" s="1"/>
      <c r="BJ174" s="101"/>
      <c r="BK174" s="52"/>
      <c r="BL174" s="1"/>
      <c r="BM174" s="1"/>
      <c r="BN174" s="1"/>
      <c r="BP174" s="1"/>
      <c r="BQ174" s="1"/>
      <c r="BR174" s="1"/>
      <c r="BS174" s="1"/>
      <c r="BT174" s="1"/>
      <c r="BU174" s="1"/>
      <c r="BV174" s="1"/>
      <c r="BW174" s="1"/>
    </row>
    <row r="175" spans="36:78">
      <c r="AJ175" s="13"/>
      <c r="AL175" s="13"/>
      <c r="AN175" s="116"/>
      <c r="AP175" s="116"/>
      <c r="AR175" s="13"/>
      <c r="AV175" s="3"/>
      <c r="AZ175" s="3"/>
      <c r="BA175" s="51"/>
      <c r="BC175" s="1"/>
      <c r="BD175" s="51"/>
      <c r="BE175" s="13"/>
      <c r="BG175" s="52"/>
      <c r="BH175" s="120"/>
      <c r="BI175" s="1"/>
      <c r="BJ175" s="101"/>
      <c r="BK175" s="52"/>
      <c r="BL175" s="1"/>
      <c r="BM175" s="1"/>
      <c r="BN175" s="1"/>
      <c r="BP175" s="1"/>
      <c r="BQ175" s="1"/>
      <c r="BR175" s="1"/>
      <c r="BS175" s="1"/>
      <c r="BT175" s="1"/>
      <c r="BU175" s="1"/>
      <c r="BV175" s="1"/>
      <c r="BW175" s="1"/>
    </row>
    <row r="176" spans="36:78">
      <c r="AJ176" s="13"/>
      <c r="AL176" s="13"/>
      <c r="AN176" s="116"/>
      <c r="AP176" s="116"/>
      <c r="AR176" s="13"/>
      <c r="AV176" s="3"/>
      <c r="AZ176" s="3"/>
      <c r="BA176" s="51"/>
      <c r="BC176" s="1"/>
      <c r="BD176" s="51"/>
      <c r="BE176" s="13"/>
      <c r="BG176" s="52"/>
      <c r="BH176" s="120"/>
      <c r="BI176" s="1"/>
      <c r="BJ176" s="101"/>
      <c r="BK176" s="52"/>
      <c r="BL176" s="1"/>
      <c r="BM176" s="1"/>
      <c r="BN176" s="1"/>
      <c r="BP176" s="1"/>
      <c r="BQ176" s="1"/>
      <c r="BR176" s="1"/>
      <c r="BS176" s="1"/>
      <c r="BT176" s="1"/>
      <c r="BU176" s="1"/>
      <c r="BV176" s="1"/>
      <c r="BW176" s="1"/>
    </row>
    <row r="177" spans="36:76">
      <c r="AJ177" s="13"/>
      <c r="AL177" s="13"/>
      <c r="AN177" s="116"/>
      <c r="AP177" s="116"/>
      <c r="AR177" s="13"/>
      <c r="AV177" s="3"/>
      <c r="AZ177" s="3"/>
      <c r="BA177" s="51"/>
      <c r="BC177" s="1"/>
      <c r="BD177" s="51"/>
      <c r="BE177" s="13"/>
      <c r="BG177" s="52"/>
      <c r="BH177" s="120"/>
      <c r="BI177" s="1"/>
      <c r="BJ177" s="101"/>
      <c r="BK177" s="52"/>
      <c r="BL177" s="1"/>
      <c r="BM177" s="1"/>
      <c r="BN177" s="1"/>
      <c r="BP177" s="1"/>
      <c r="BQ177" s="1"/>
      <c r="BR177" s="1"/>
      <c r="BS177" s="1"/>
      <c r="BT177" s="1"/>
      <c r="BU177" s="1"/>
      <c r="BV177" s="1"/>
      <c r="BW177" s="1"/>
    </row>
    <row r="178" spans="36:76">
      <c r="AJ178" s="13"/>
      <c r="AL178" s="13"/>
      <c r="AN178" s="116"/>
      <c r="AP178" s="116"/>
      <c r="AR178" s="13"/>
      <c r="AV178" s="3"/>
      <c r="AZ178" s="3"/>
      <c r="BA178" s="51"/>
      <c r="BC178" s="1"/>
      <c r="BD178" s="51"/>
      <c r="BE178" s="13"/>
      <c r="BG178" s="52"/>
      <c r="BI178" s="13"/>
      <c r="BJ178" s="101"/>
      <c r="BK178" s="52"/>
      <c r="BL178" s="1"/>
      <c r="BM178" s="1"/>
      <c r="BN178" s="1"/>
      <c r="BP178" s="1"/>
      <c r="BQ178" s="1"/>
      <c r="BR178" s="1"/>
      <c r="BS178" s="1"/>
      <c r="BT178" s="1"/>
      <c r="BU178" s="1"/>
      <c r="BV178" s="1"/>
      <c r="BW178" s="1"/>
    </row>
    <row r="179" spans="36:76">
      <c r="AJ179" s="13"/>
      <c r="AL179" s="13"/>
      <c r="AN179" s="116"/>
      <c r="AP179" s="116"/>
      <c r="AR179" s="13"/>
      <c r="AV179" s="3"/>
      <c r="AZ179" s="3"/>
      <c r="BA179" s="51"/>
      <c r="BC179" s="1"/>
      <c r="BD179" s="51"/>
      <c r="BE179" s="13"/>
      <c r="BG179" s="52"/>
      <c r="BI179" s="13"/>
      <c r="BJ179" s="101"/>
      <c r="BK179" s="52"/>
      <c r="BL179" s="1"/>
      <c r="BM179" s="1"/>
      <c r="BN179" s="1"/>
      <c r="BP179" s="1"/>
      <c r="BQ179" s="1"/>
      <c r="BR179" s="1"/>
      <c r="BS179" s="1"/>
      <c r="BT179" s="1"/>
      <c r="BU179" s="1"/>
      <c r="BV179" s="1"/>
      <c r="BW179" s="1"/>
    </row>
    <row r="180" spans="36:76">
      <c r="AJ180" s="13"/>
      <c r="AK180" s="13"/>
      <c r="AL180" s="13"/>
      <c r="AM180" s="13"/>
      <c r="AN180" s="116"/>
      <c r="AO180" s="13"/>
      <c r="AP180" s="116"/>
      <c r="AQ180" s="13"/>
      <c r="AR180" s="13"/>
      <c r="AS180" s="13"/>
      <c r="AT180" s="116"/>
      <c r="AU180" s="13"/>
      <c r="AV180" s="3"/>
      <c r="AW180" s="13"/>
      <c r="AX180" s="13"/>
      <c r="AY180" s="13"/>
      <c r="AZ180" s="3"/>
      <c r="BA180" s="51"/>
      <c r="BC180" s="1"/>
      <c r="BD180" s="51"/>
      <c r="BE180" s="13"/>
      <c r="BG180" s="52"/>
      <c r="BI180" s="13"/>
      <c r="BJ180" s="101"/>
      <c r="BK180" s="52"/>
      <c r="BL180" s="1"/>
      <c r="BM180" s="1"/>
      <c r="BN180" s="1"/>
      <c r="BP180" s="1"/>
      <c r="BQ180" s="1"/>
      <c r="BR180" s="1"/>
      <c r="BS180" s="1"/>
      <c r="BT180" s="1"/>
      <c r="BU180" s="1"/>
      <c r="BV180" s="1"/>
      <c r="BW180" s="1"/>
    </row>
    <row r="181" spans="36:76">
      <c r="AJ181" s="13"/>
      <c r="AK181" s="13"/>
      <c r="AL181" s="13"/>
      <c r="AM181" s="13"/>
      <c r="AN181" s="116"/>
      <c r="AO181" s="13"/>
      <c r="AP181" s="116"/>
      <c r="AQ181" s="13"/>
      <c r="AR181" s="13"/>
      <c r="AS181" s="13"/>
      <c r="AT181" s="116"/>
      <c r="AU181" s="13"/>
      <c r="AV181" s="13"/>
      <c r="AW181" s="13"/>
      <c r="AX181" s="13"/>
      <c r="AY181" s="13"/>
      <c r="AZ181" s="13"/>
      <c r="BA181" s="116"/>
      <c r="BB181" s="66"/>
      <c r="BC181" s="13"/>
      <c r="BD181" s="116"/>
      <c r="BE181" s="13"/>
      <c r="BF181" s="66"/>
      <c r="BG181" s="13"/>
      <c r="BI181" s="13"/>
      <c r="BJ181" s="116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"/>
      <c r="BV181" s="1"/>
      <c r="BW181" s="1"/>
    </row>
    <row r="182" spans="36:76">
      <c r="AJ182" s="13"/>
      <c r="AK182" s="13"/>
      <c r="AL182" s="13"/>
      <c r="AM182" s="13"/>
      <c r="AN182" s="116"/>
      <c r="AO182" s="13"/>
      <c r="AP182" s="116"/>
      <c r="AQ182" s="13"/>
      <c r="AR182" s="13"/>
      <c r="AS182" s="13"/>
      <c r="AT182" s="116"/>
      <c r="AU182" s="13"/>
      <c r="AV182" s="13"/>
      <c r="AW182" s="13"/>
      <c r="AX182" s="13"/>
      <c r="AY182" s="13"/>
      <c r="AZ182" s="13"/>
      <c r="BA182" s="116"/>
      <c r="BB182" s="66"/>
      <c r="BC182" s="13"/>
      <c r="BD182" s="116"/>
      <c r="BE182" s="13"/>
      <c r="BF182" s="66"/>
      <c r="BG182" s="13"/>
      <c r="BI182" s="13"/>
      <c r="BJ182" s="116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"/>
    </row>
    <row r="183" spans="36:76">
      <c r="AJ183" s="13"/>
      <c r="AK183" s="13"/>
      <c r="AL183" s="13"/>
      <c r="AM183" s="13"/>
      <c r="AN183" s="116"/>
      <c r="AO183" s="13"/>
      <c r="AP183" s="116"/>
      <c r="AQ183" s="13"/>
      <c r="AR183" s="13"/>
      <c r="AS183" s="13"/>
      <c r="AT183" s="116"/>
      <c r="AU183" s="13"/>
      <c r="AV183" s="13"/>
      <c r="AW183" s="13"/>
      <c r="AX183" s="13"/>
      <c r="AY183" s="13"/>
      <c r="AZ183" s="13"/>
      <c r="BA183" s="116"/>
      <c r="BB183" s="66"/>
      <c r="BC183" s="13"/>
      <c r="BD183" s="116"/>
      <c r="BE183" s="13"/>
      <c r="BF183" s="66"/>
      <c r="BG183" s="13"/>
      <c r="BI183" s="13"/>
      <c r="BJ183" s="116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"/>
    </row>
    <row r="184" spans="36:76">
      <c r="AJ184" s="13"/>
      <c r="AK184" s="13"/>
      <c r="AL184" s="13"/>
      <c r="AM184" s="13"/>
      <c r="AN184" s="116"/>
      <c r="AO184" s="13"/>
      <c r="AP184" s="116"/>
      <c r="AQ184" s="13"/>
      <c r="AR184" s="13"/>
      <c r="AS184" s="13"/>
      <c r="AT184" s="116"/>
      <c r="AU184" s="13"/>
      <c r="AV184" s="13"/>
      <c r="AW184" s="13"/>
      <c r="AX184" s="13"/>
      <c r="AY184" s="13"/>
      <c r="AZ184" s="13"/>
      <c r="BA184" s="116"/>
      <c r="BB184" s="66"/>
      <c r="BC184" s="13"/>
      <c r="BD184" s="116"/>
      <c r="BE184" s="13"/>
      <c r="BF184" s="66"/>
      <c r="BG184" s="13"/>
      <c r="BI184" s="13"/>
      <c r="BJ184" s="116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"/>
    </row>
    <row r="185" spans="36:76">
      <c r="AJ185" s="13"/>
      <c r="AK185" s="13"/>
      <c r="AL185" s="13"/>
      <c r="AM185" s="13"/>
      <c r="AN185" s="116"/>
      <c r="AO185" s="13"/>
      <c r="AP185" s="116"/>
      <c r="AQ185" s="13"/>
      <c r="AR185" s="13"/>
      <c r="AS185" s="13"/>
      <c r="AT185" s="116"/>
      <c r="AU185" s="13"/>
      <c r="AV185" s="13"/>
      <c r="AW185" s="13"/>
      <c r="AX185" s="13"/>
      <c r="AY185" s="13"/>
      <c r="AZ185" s="13"/>
      <c r="BA185" s="116"/>
      <c r="BB185" s="66"/>
      <c r="BC185" s="13"/>
      <c r="BD185" s="116"/>
      <c r="BE185" s="13"/>
      <c r="BF185" s="66"/>
      <c r="BG185" s="13"/>
      <c r="BI185" s="13"/>
      <c r="BJ185" s="116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"/>
    </row>
    <row r="186" spans="36:76">
      <c r="AJ186" s="13"/>
      <c r="AK186" s="13"/>
      <c r="AL186" s="13"/>
      <c r="AM186" s="13"/>
      <c r="AN186" s="116"/>
      <c r="AO186" s="13"/>
      <c r="AP186" s="116"/>
      <c r="AQ186" s="13"/>
      <c r="AR186" s="13"/>
      <c r="AS186" s="13"/>
      <c r="AT186" s="116"/>
      <c r="AU186" s="13"/>
      <c r="AV186" s="13"/>
      <c r="AW186" s="13"/>
      <c r="AX186" s="13"/>
      <c r="AY186" s="13"/>
      <c r="AZ186" s="13"/>
      <c r="BA186" s="116"/>
      <c r="BB186" s="66"/>
      <c r="BC186" s="13"/>
      <c r="BD186" s="116"/>
      <c r="BE186" s="13"/>
      <c r="BF186" s="66"/>
      <c r="BG186" s="13"/>
      <c r="BI186" s="13"/>
      <c r="BJ186" s="116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"/>
    </row>
    <row r="187" spans="36:76">
      <c r="AJ187" s="13"/>
      <c r="AK187" s="13"/>
      <c r="AL187" s="13"/>
      <c r="AM187" s="13"/>
      <c r="AN187" s="116"/>
      <c r="AO187" s="13"/>
      <c r="AP187" s="116"/>
      <c r="AQ187" s="13"/>
      <c r="AR187" s="13"/>
      <c r="AS187" s="13"/>
      <c r="AT187" s="116"/>
      <c r="AU187" s="13"/>
      <c r="AV187" s="13"/>
      <c r="AW187" s="13"/>
      <c r="AX187" s="13"/>
      <c r="AY187" s="13"/>
      <c r="AZ187" s="13"/>
      <c r="BA187" s="116"/>
      <c r="BB187" s="66"/>
      <c r="BC187" s="13"/>
      <c r="BD187" s="116"/>
      <c r="BE187" s="13"/>
      <c r="BF187" s="66"/>
      <c r="BG187" s="13"/>
      <c r="BI187" s="13"/>
      <c r="BJ187" s="116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"/>
    </row>
    <row r="188" spans="36:76">
      <c r="AJ188" s="13"/>
      <c r="AK188" s="13"/>
      <c r="AL188" s="13"/>
      <c r="AM188" s="13"/>
      <c r="AN188" s="116"/>
      <c r="AO188" s="13"/>
      <c r="AP188" s="116"/>
      <c r="AQ188" s="13"/>
      <c r="AR188" s="13"/>
      <c r="AS188" s="13"/>
      <c r="AT188" s="116"/>
      <c r="AU188" s="13"/>
      <c r="AV188" s="13"/>
      <c r="AW188" s="13"/>
      <c r="AX188" s="13"/>
      <c r="AY188" s="13"/>
      <c r="AZ188" s="13"/>
      <c r="BA188" s="116"/>
      <c r="BB188" s="66"/>
      <c r="BC188" s="13"/>
      <c r="BD188" s="116"/>
      <c r="BE188" s="13"/>
      <c r="BF188" s="66"/>
      <c r="BG188" s="13"/>
      <c r="BI188" s="13"/>
      <c r="BJ188" s="116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"/>
    </row>
    <row r="189" spans="36:76">
      <c r="AJ189" s="13"/>
      <c r="AK189" s="13"/>
      <c r="AL189" s="13"/>
      <c r="AM189" s="13"/>
      <c r="AN189" s="116"/>
      <c r="AO189" s="13"/>
      <c r="AP189" s="116"/>
      <c r="AQ189" s="13"/>
      <c r="AR189" s="13"/>
      <c r="AS189" s="13"/>
      <c r="AT189" s="116"/>
      <c r="AU189" s="13"/>
      <c r="AV189" s="13"/>
      <c r="AW189" s="13"/>
      <c r="AX189" s="13"/>
      <c r="AY189" s="13"/>
      <c r="AZ189" s="13"/>
      <c r="BA189" s="116"/>
      <c r="BB189" s="66"/>
      <c r="BC189" s="13"/>
      <c r="BD189" s="116"/>
      <c r="BE189" s="13"/>
      <c r="BF189" s="66"/>
      <c r="BG189" s="13"/>
      <c r="BI189" s="13"/>
      <c r="BJ189" s="116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"/>
    </row>
    <row r="190" spans="36:76">
      <c r="AJ190" s="13"/>
      <c r="AK190" s="13"/>
      <c r="AL190" s="13"/>
      <c r="AM190" s="13"/>
      <c r="AN190" s="116"/>
      <c r="AO190" s="13"/>
      <c r="AP190" s="116"/>
      <c r="AQ190" s="13"/>
      <c r="AR190" s="13"/>
      <c r="AS190" s="13"/>
      <c r="AT190" s="116"/>
      <c r="AU190" s="13"/>
      <c r="AV190" s="13"/>
      <c r="AW190" s="13"/>
      <c r="AX190" s="13"/>
      <c r="AY190" s="13"/>
      <c r="AZ190" s="13"/>
      <c r="BA190" s="116"/>
      <c r="BB190" s="66"/>
      <c r="BC190" s="13"/>
      <c r="BD190" s="116"/>
      <c r="BE190" s="13"/>
      <c r="BF190" s="66"/>
      <c r="BG190" s="13"/>
      <c r="BI190" s="13"/>
      <c r="BJ190" s="116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"/>
    </row>
    <row r="191" spans="36:76">
      <c r="AJ191" s="13"/>
      <c r="AK191" s="13"/>
      <c r="AL191" s="13"/>
      <c r="AM191" s="13"/>
      <c r="AN191" s="116"/>
      <c r="AO191" s="13"/>
      <c r="AP191" s="116"/>
      <c r="AQ191" s="13"/>
      <c r="AR191" s="13"/>
      <c r="AS191" s="13"/>
      <c r="AT191" s="116"/>
      <c r="AU191" s="13"/>
      <c r="AV191" s="13"/>
      <c r="AW191" s="13"/>
      <c r="AX191" s="13"/>
      <c r="AY191" s="13"/>
      <c r="AZ191" s="13"/>
      <c r="BA191" s="116"/>
      <c r="BB191" s="66"/>
      <c r="BC191" s="13"/>
      <c r="BD191" s="116"/>
      <c r="BE191" s="13"/>
      <c r="BF191" s="66"/>
      <c r="BG191" s="13"/>
      <c r="BI191" s="13"/>
      <c r="BJ191" s="116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"/>
      <c r="BX191" s="13"/>
    </row>
    <row r="192" spans="36:76">
      <c r="AJ192" s="13"/>
      <c r="AK192" s="13"/>
      <c r="AL192" s="13"/>
      <c r="AM192" s="13"/>
      <c r="AN192" s="116"/>
      <c r="AO192" s="13"/>
      <c r="AP192" s="116"/>
      <c r="AQ192" s="13"/>
      <c r="AR192" s="13"/>
      <c r="AS192" s="13"/>
      <c r="AT192" s="116"/>
      <c r="AU192" s="13"/>
      <c r="AV192" s="13"/>
      <c r="AW192" s="13"/>
      <c r="AX192" s="13"/>
      <c r="AY192" s="13"/>
      <c r="AZ192" s="13"/>
      <c r="BA192" s="116"/>
      <c r="BB192" s="66"/>
      <c r="BC192" s="13"/>
      <c r="BD192" s="116"/>
      <c r="BE192" s="13"/>
      <c r="BF192" s="66"/>
      <c r="BG192" s="13"/>
      <c r="BI192" s="13"/>
      <c r="BJ192" s="116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"/>
      <c r="BX192" s="13"/>
    </row>
    <row r="193" spans="36:76">
      <c r="AJ193" s="13"/>
      <c r="AK193" s="13"/>
      <c r="AL193" s="13"/>
      <c r="AM193" s="13"/>
      <c r="AN193" s="116"/>
      <c r="AO193" s="13"/>
      <c r="AP193" s="116"/>
      <c r="AQ193" s="13"/>
      <c r="AR193" s="13"/>
      <c r="AS193" s="13"/>
      <c r="AT193" s="116"/>
      <c r="AU193" s="13"/>
      <c r="AV193" s="13"/>
      <c r="AW193" s="13"/>
      <c r="AX193" s="13"/>
      <c r="AY193" s="13"/>
      <c r="AZ193" s="13"/>
      <c r="BA193" s="116"/>
      <c r="BB193" s="66"/>
      <c r="BC193" s="13"/>
      <c r="BD193" s="116"/>
      <c r="BE193" s="13"/>
      <c r="BF193" s="66"/>
      <c r="BG193" s="13"/>
      <c r="BI193" s="13"/>
      <c r="BJ193" s="116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"/>
      <c r="BX193" s="13"/>
    </row>
    <row r="194" spans="36:76">
      <c r="AJ194" s="13"/>
      <c r="AK194" s="13"/>
      <c r="AL194" s="13"/>
      <c r="AM194" s="13"/>
      <c r="AN194" s="116"/>
      <c r="AO194" s="13"/>
      <c r="AP194" s="116"/>
      <c r="AQ194" s="13"/>
      <c r="AR194" s="13"/>
      <c r="AS194" s="13"/>
      <c r="AT194" s="116"/>
      <c r="AU194" s="13"/>
      <c r="AV194" s="13"/>
      <c r="AW194" s="13"/>
      <c r="AX194" s="13"/>
      <c r="AY194" s="13"/>
      <c r="AZ194" s="13"/>
      <c r="BA194" s="116"/>
      <c r="BB194" s="66"/>
      <c r="BC194" s="13"/>
      <c r="BD194" s="116"/>
      <c r="BE194" s="13"/>
      <c r="BF194" s="66"/>
      <c r="BG194" s="13"/>
      <c r="BI194" s="13"/>
      <c r="BJ194" s="116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"/>
      <c r="BX194" s="13"/>
    </row>
    <row r="195" spans="36:76">
      <c r="AJ195" s="13"/>
      <c r="AK195" s="13"/>
      <c r="AL195" s="13"/>
      <c r="AM195" s="13"/>
      <c r="AN195" s="116"/>
      <c r="AO195" s="13"/>
      <c r="AP195" s="116"/>
      <c r="AQ195" s="13"/>
      <c r="AR195" s="13"/>
      <c r="AS195" s="13"/>
      <c r="AT195" s="116"/>
      <c r="AU195" s="13"/>
      <c r="AV195" s="13"/>
      <c r="AW195" s="13"/>
      <c r="AX195" s="13"/>
      <c r="AY195" s="13"/>
      <c r="AZ195" s="13"/>
      <c r="BA195" s="116"/>
      <c r="BB195" s="66"/>
      <c r="BC195" s="13"/>
      <c r="BD195" s="116"/>
      <c r="BE195" s="13"/>
      <c r="BF195" s="66"/>
      <c r="BG195" s="13"/>
      <c r="BI195" s="13"/>
      <c r="BJ195" s="116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"/>
      <c r="BX195" s="13"/>
    </row>
    <row r="196" spans="36:76">
      <c r="AJ196" s="13"/>
      <c r="AK196" s="13"/>
      <c r="AL196" s="13"/>
      <c r="AM196" s="13"/>
      <c r="AN196" s="116"/>
      <c r="AO196" s="13"/>
      <c r="AP196" s="116"/>
      <c r="AQ196" s="13"/>
      <c r="AR196" s="13"/>
      <c r="AS196" s="13"/>
      <c r="AT196" s="116"/>
      <c r="AU196" s="13"/>
      <c r="AV196" s="13"/>
      <c r="AW196" s="13"/>
      <c r="AX196" s="13"/>
      <c r="AY196" s="13"/>
      <c r="AZ196" s="13"/>
      <c r="BA196" s="116"/>
      <c r="BB196" s="66"/>
      <c r="BC196" s="13"/>
      <c r="BD196" s="116"/>
      <c r="BE196" s="13"/>
      <c r="BF196" s="66"/>
      <c r="BG196" s="13"/>
      <c r="BI196" s="13"/>
      <c r="BJ196" s="116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"/>
      <c r="BX196" s="13"/>
    </row>
    <row r="197" spans="36:76">
      <c r="AJ197" s="13"/>
      <c r="AK197" s="13"/>
      <c r="AL197" s="13"/>
      <c r="AM197" s="13"/>
      <c r="AN197" s="116"/>
      <c r="AO197" s="13"/>
      <c r="AP197" s="116"/>
      <c r="AQ197" s="13"/>
      <c r="AR197" s="13"/>
      <c r="AS197" s="13"/>
      <c r="AT197" s="116"/>
      <c r="AU197" s="13"/>
      <c r="AV197" s="13"/>
      <c r="AW197" s="13"/>
      <c r="AX197" s="13"/>
      <c r="AY197" s="13"/>
      <c r="AZ197" s="13"/>
      <c r="BA197" s="116"/>
      <c r="BB197" s="66"/>
      <c r="BC197" s="13"/>
      <c r="BD197" s="116"/>
      <c r="BE197" s="13"/>
      <c r="BF197" s="66"/>
      <c r="BG197" s="13"/>
      <c r="BI197" s="13"/>
      <c r="BJ197" s="116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"/>
      <c r="BX197" s="13"/>
    </row>
    <row r="198" spans="36:76">
      <c r="AJ198" s="13"/>
      <c r="AK198" s="13"/>
      <c r="AL198" s="13"/>
      <c r="AM198" s="13"/>
      <c r="AN198" s="116"/>
      <c r="AO198" s="13"/>
      <c r="AP198" s="116"/>
      <c r="AQ198" s="13"/>
      <c r="AR198" s="13"/>
      <c r="AS198" s="13"/>
      <c r="AT198" s="116"/>
      <c r="AU198" s="13"/>
      <c r="AV198" s="13"/>
      <c r="AW198" s="13"/>
      <c r="AX198" s="13"/>
      <c r="AY198" s="13"/>
      <c r="AZ198" s="13"/>
      <c r="BA198" s="116"/>
      <c r="BB198" s="66"/>
      <c r="BC198" s="13"/>
      <c r="BD198" s="116"/>
      <c r="BE198" s="13"/>
      <c r="BF198" s="66"/>
      <c r="BG198" s="13"/>
      <c r="BI198" s="13"/>
      <c r="BJ198" s="116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"/>
      <c r="BX198" s="13"/>
    </row>
    <row r="199" spans="36:76">
      <c r="AJ199" s="13"/>
      <c r="AK199" s="13"/>
      <c r="AL199" s="13"/>
      <c r="AM199" s="13"/>
      <c r="AN199" s="116"/>
      <c r="AO199" s="13"/>
      <c r="AP199" s="116"/>
      <c r="AQ199" s="13"/>
      <c r="AR199" s="13"/>
      <c r="AS199" s="13"/>
      <c r="AT199" s="116"/>
      <c r="AU199" s="13"/>
      <c r="AV199" s="13"/>
      <c r="AW199" s="13"/>
      <c r="AX199" s="13"/>
      <c r="AY199" s="13"/>
      <c r="AZ199" s="13"/>
      <c r="BA199" s="116"/>
      <c r="BB199" s="66"/>
      <c r="BC199" s="13"/>
      <c r="BD199" s="116"/>
      <c r="BE199" s="13"/>
      <c r="BF199" s="66"/>
      <c r="BG199" s="13"/>
      <c r="BI199" s="13"/>
      <c r="BJ199" s="116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"/>
      <c r="BX199" s="13"/>
    </row>
    <row r="200" spans="36:76">
      <c r="AJ200" s="13"/>
      <c r="AK200" s="13"/>
      <c r="AL200" s="13"/>
      <c r="AM200" s="13"/>
      <c r="AN200" s="116"/>
      <c r="AO200" s="13"/>
      <c r="AP200" s="116"/>
      <c r="AQ200" s="13"/>
      <c r="AR200" s="13"/>
      <c r="AS200" s="13"/>
      <c r="AT200" s="116"/>
      <c r="AU200" s="13"/>
      <c r="AV200" s="13"/>
      <c r="AW200" s="13"/>
      <c r="AX200" s="13"/>
      <c r="AY200" s="13"/>
      <c r="AZ200" s="13"/>
      <c r="BA200" s="116"/>
      <c r="BB200" s="66"/>
      <c r="BC200" s="13"/>
      <c r="BD200" s="116"/>
      <c r="BE200" s="13"/>
      <c r="BF200" s="66"/>
      <c r="BG200" s="13"/>
      <c r="BI200" s="13"/>
      <c r="BJ200" s="116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"/>
      <c r="BX200" s="13"/>
    </row>
    <row r="201" spans="36:76">
      <c r="AJ201" s="13"/>
      <c r="AK201" s="13"/>
      <c r="AL201" s="13"/>
      <c r="AM201" s="13"/>
      <c r="AN201" s="116"/>
      <c r="AO201" s="13"/>
      <c r="AP201" s="116"/>
      <c r="AQ201" s="13"/>
      <c r="AR201" s="13"/>
      <c r="AS201" s="13"/>
      <c r="AT201" s="116"/>
      <c r="AU201" s="13"/>
      <c r="AV201" s="13"/>
      <c r="AW201" s="13"/>
      <c r="AX201" s="13"/>
      <c r="AY201" s="13"/>
      <c r="AZ201" s="13"/>
      <c r="BA201" s="116"/>
      <c r="BB201" s="66"/>
      <c r="BC201" s="13"/>
      <c r="BD201" s="116"/>
      <c r="BE201" s="13"/>
      <c r="BF201" s="66"/>
      <c r="BG201" s="13"/>
      <c r="BI201" s="13"/>
      <c r="BJ201" s="116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"/>
      <c r="BX201" s="13"/>
    </row>
    <row r="202" spans="36:76">
      <c r="AJ202" s="13"/>
      <c r="AK202" s="13"/>
      <c r="AL202" s="13"/>
      <c r="AM202" s="13"/>
      <c r="AN202" s="116"/>
      <c r="AO202" s="13"/>
      <c r="AP202" s="116"/>
      <c r="AQ202" s="13"/>
      <c r="AR202" s="13"/>
      <c r="AS202" s="13"/>
      <c r="AT202" s="116"/>
      <c r="AU202" s="13"/>
      <c r="AV202" s="13"/>
      <c r="AW202" s="13"/>
      <c r="AX202" s="13"/>
      <c r="AY202" s="13"/>
      <c r="AZ202" s="13"/>
      <c r="BA202" s="116"/>
      <c r="BB202" s="66"/>
      <c r="BC202" s="13"/>
      <c r="BD202" s="116"/>
      <c r="BE202" s="13"/>
      <c r="BF202" s="66"/>
      <c r="BG202" s="13"/>
      <c r="BI202" s="13"/>
      <c r="BJ202" s="116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"/>
      <c r="BX202" s="13"/>
    </row>
    <row r="203" spans="36:76">
      <c r="AJ203" s="13"/>
      <c r="AK203" s="13"/>
      <c r="AL203" s="13"/>
      <c r="AM203" s="13"/>
      <c r="AN203" s="116"/>
      <c r="AO203" s="13"/>
      <c r="AP203" s="116"/>
      <c r="AQ203" s="13"/>
      <c r="AR203" s="13"/>
      <c r="AS203" s="13"/>
      <c r="AT203" s="116"/>
      <c r="AU203" s="13"/>
      <c r="AV203" s="13"/>
      <c r="AW203" s="13"/>
      <c r="AX203" s="13"/>
      <c r="AY203" s="13"/>
      <c r="AZ203" s="13"/>
      <c r="BA203" s="116"/>
      <c r="BB203" s="66"/>
      <c r="BC203" s="13"/>
      <c r="BD203" s="116"/>
      <c r="BE203" s="13"/>
      <c r="BF203" s="66"/>
      <c r="BG203" s="13"/>
      <c r="BI203" s="13"/>
      <c r="BJ203" s="116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"/>
      <c r="BX203" s="13"/>
    </row>
    <row r="204" spans="36:76">
      <c r="AJ204" s="13"/>
      <c r="AK204" s="13"/>
      <c r="AL204" s="13"/>
      <c r="AM204" s="13"/>
      <c r="AN204" s="116"/>
      <c r="AO204" s="13"/>
      <c r="AP204" s="116"/>
      <c r="AQ204" s="13"/>
      <c r="AR204" s="13"/>
      <c r="AS204" s="13"/>
      <c r="AT204" s="116"/>
      <c r="AU204" s="13"/>
      <c r="AV204" s="13"/>
      <c r="AW204" s="13"/>
      <c r="AX204" s="13"/>
      <c r="AY204" s="13"/>
      <c r="AZ204" s="13"/>
      <c r="BA204" s="116"/>
      <c r="BB204" s="66"/>
      <c r="BC204" s="13"/>
      <c r="BD204" s="116"/>
      <c r="BE204" s="13"/>
      <c r="BF204" s="66"/>
      <c r="BG204" s="13"/>
      <c r="BI204" s="13"/>
      <c r="BJ204" s="116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"/>
      <c r="BX204" s="13"/>
    </row>
    <row r="205" spans="36:76">
      <c r="AJ205" s="13"/>
      <c r="AK205" s="13"/>
      <c r="AL205" s="13"/>
      <c r="AM205" s="13"/>
      <c r="AN205" s="116"/>
      <c r="AO205" s="13"/>
      <c r="AP205" s="116"/>
      <c r="AQ205" s="13"/>
      <c r="AR205" s="13"/>
      <c r="AS205" s="13"/>
      <c r="AT205" s="116"/>
      <c r="AU205" s="13"/>
      <c r="AV205" s="13"/>
      <c r="AW205" s="13"/>
      <c r="AX205" s="13"/>
      <c r="AY205" s="13"/>
      <c r="AZ205" s="13"/>
      <c r="BA205" s="116"/>
      <c r="BB205" s="66"/>
      <c r="BC205" s="13"/>
      <c r="BD205" s="116"/>
      <c r="BE205" s="13"/>
      <c r="BF205" s="66"/>
      <c r="BG205" s="13"/>
      <c r="BI205" s="13"/>
      <c r="BJ205" s="116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"/>
      <c r="BX205" s="13"/>
    </row>
    <row r="206" spans="36:76">
      <c r="AJ206" s="13"/>
      <c r="AK206" s="13"/>
      <c r="AL206" s="13"/>
      <c r="AM206" s="13"/>
      <c r="AN206" s="116"/>
      <c r="AO206" s="13"/>
      <c r="AP206" s="116"/>
      <c r="AQ206" s="13"/>
      <c r="AR206" s="13"/>
      <c r="AS206" s="13"/>
      <c r="AT206" s="116"/>
      <c r="AU206" s="13"/>
      <c r="AV206" s="13"/>
      <c r="AW206" s="13"/>
      <c r="AX206" s="13"/>
      <c r="AY206" s="13"/>
      <c r="AZ206" s="13"/>
      <c r="BA206" s="116"/>
      <c r="BB206" s="66"/>
      <c r="BC206" s="13"/>
      <c r="BD206" s="116"/>
      <c r="BE206" s="13"/>
      <c r="BF206" s="66"/>
      <c r="BG206" s="13"/>
      <c r="BI206" s="13"/>
      <c r="BJ206" s="116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"/>
      <c r="BX206" s="13"/>
    </row>
    <row r="207" spans="36:76">
      <c r="AJ207" s="13"/>
      <c r="AK207" s="13"/>
      <c r="AL207" s="13"/>
      <c r="AM207" s="13"/>
      <c r="AN207" s="116"/>
      <c r="AO207" s="13"/>
      <c r="AP207" s="116"/>
      <c r="AQ207" s="13"/>
      <c r="AR207" s="13"/>
      <c r="AS207" s="13"/>
      <c r="AT207" s="116"/>
      <c r="AU207" s="13"/>
      <c r="AV207" s="13"/>
      <c r="AW207" s="13"/>
      <c r="AX207" s="13"/>
      <c r="AY207" s="13"/>
      <c r="AZ207" s="13"/>
      <c r="BA207" s="116"/>
      <c r="BB207" s="66"/>
      <c r="BC207" s="13"/>
      <c r="BD207" s="116"/>
      <c r="BE207" s="13"/>
      <c r="BF207" s="66"/>
      <c r="BG207" s="13"/>
      <c r="BI207" s="13"/>
      <c r="BJ207" s="116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"/>
      <c r="BX207" s="13"/>
    </row>
    <row r="208" spans="36:76">
      <c r="AJ208" s="13"/>
      <c r="AK208" s="13"/>
      <c r="AL208" s="13"/>
      <c r="AM208" s="13"/>
      <c r="AN208" s="116"/>
      <c r="AO208" s="13"/>
      <c r="AP208" s="116"/>
      <c r="AQ208" s="13"/>
      <c r="AR208" s="13"/>
      <c r="AS208" s="13"/>
      <c r="AT208" s="116"/>
      <c r="AU208" s="13"/>
      <c r="AV208" s="13"/>
      <c r="AW208" s="13"/>
      <c r="AX208" s="13"/>
      <c r="AY208" s="13"/>
      <c r="AZ208" s="13"/>
      <c r="BA208" s="116"/>
      <c r="BB208" s="66"/>
      <c r="BC208" s="13"/>
      <c r="BD208" s="116"/>
      <c r="BE208" s="13"/>
      <c r="BF208" s="66"/>
      <c r="BG208" s="13"/>
      <c r="BI208" s="13"/>
      <c r="BJ208" s="116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"/>
      <c r="BX208" s="13"/>
    </row>
    <row r="209" spans="36:76">
      <c r="AJ209" s="13"/>
      <c r="AK209" s="13"/>
      <c r="AL209" s="13"/>
      <c r="AM209" s="13"/>
      <c r="AN209" s="116"/>
      <c r="AO209" s="13"/>
      <c r="AP209" s="116"/>
      <c r="AQ209" s="13"/>
      <c r="AR209" s="13"/>
      <c r="AS209" s="13"/>
      <c r="AT209" s="116"/>
      <c r="AU209" s="13"/>
      <c r="AV209" s="13"/>
      <c r="AW209" s="13"/>
      <c r="AX209" s="13"/>
      <c r="AY209" s="13"/>
      <c r="AZ209" s="13"/>
      <c r="BA209" s="116"/>
      <c r="BB209" s="66"/>
      <c r="BC209" s="13"/>
      <c r="BD209" s="116"/>
      <c r="BE209" s="13"/>
      <c r="BF209" s="66"/>
      <c r="BG209" s="13"/>
      <c r="BI209" s="13"/>
      <c r="BJ209" s="116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"/>
      <c r="BX209" s="13"/>
    </row>
    <row r="210" spans="36:76">
      <c r="AJ210" s="13"/>
      <c r="AK210" s="13"/>
      <c r="AL210" s="13"/>
      <c r="AM210" s="13"/>
      <c r="AN210" s="116"/>
      <c r="AO210" s="13"/>
      <c r="AP210" s="116"/>
      <c r="AQ210" s="13"/>
      <c r="AR210" s="13"/>
      <c r="AS210" s="13"/>
      <c r="AT210" s="116"/>
      <c r="AU210" s="13"/>
      <c r="AV210" s="13"/>
      <c r="AW210" s="13"/>
      <c r="AX210" s="13"/>
      <c r="AY210" s="13"/>
      <c r="AZ210" s="13"/>
      <c r="BA210" s="116"/>
      <c r="BB210" s="66"/>
      <c r="BC210" s="13"/>
      <c r="BD210" s="116"/>
      <c r="BE210" s="13"/>
      <c r="BF210" s="66"/>
      <c r="BG210" s="13"/>
      <c r="BI210" s="13"/>
      <c r="BJ210" s="116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"/>
      <c r="BX210" s="13"/>
    </row>
    <row r="211" spans="36:76">
      <c r="AJ211" s="13"/>
      <c r="AK211" s="13"/>
      <c r="AL211" s="13"/>
      <c r="AM211" s="13"/>
      <c r="AN211" s="116"/>
      <c r="AO211" s="13"/>
      <c r="AP211" s="116"/>
      <c r="AQ211" s="13"/>
      <c r="AR211" s="13"/>
      <c r="AS211" s="13"/>
      <c r="AT211" s="116"/>
      <c r="AU211" s="13"/>
      <c r="AV211" s="13"/>
      <c r="AW211" s="13"/>
      <c r="AX211" s="13"/>
      <c r="AY211" s="13"/>
      <c r="AZ211" s="13"/>
      <c r="BA211" s="116"/>
      <c r="BB211" s="66"/>
      <c r="BC211" s="13"/>
      <c r="BD211" s="116"/>
      <c r="BE211" s="13"/>
      <c r="BF211" s="66"/>
      <c r="BG211" s="13"/>
      <c r="BI211" s="13"/>
      <c r="BJ211" s="116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"/>
      <c r="BX211" s="13"/>
    </row>
    <row r="212" spans="36:76">
      <c r="AJ212" s="13"/>
      <c r="AK212" s="13"/>
      <c r="AL212" s="13"/>
      <c r="AM212" s="13"/>
      <c r="AN212" s="116"/>
      <c r="AO212" s="13"/>
      <c r="AP212" s="116"/>
      <c r="AQ212" s="13"/>
      <c r="AR212" s="13"/>
      <c r="AS212" s="13"/>
      <c r="AT212" s="116"/>
      <c r="AU212" s="13"/>
      <c r="AV212" s="13"/>
      <c r="AW212" s="13"/>
      <c r="AX212" s="13"/>
      <c r="AY212" s="13"/>
      <c r="AZ212" s="13"/>
      <c r="BA212" s="116"/>
      <c r="BB212" s="66"/>
      <c r="BC212" s="13"/>
      <c r="BD212" s="116"/>
      <c r="BE212" s="13"/>
      <c r="BF212" s="66"/>
      <c r="BG212" s="13"/>
      <c r="BI212" s="13"/>
      <c r="BJ212" s="116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"/>
      <c r="BX212" s="13"/>
    </row>
    <row r="213" spans="36:76">
      <c r="AJ213" s="13"/>
      <c r="AK213" s="13"/>
      <c r="AL213" s="13"/>
      <c r="AM213" s="13"/>
      <c r="AN213" s="116"/>
      <c r="AO213" s="13"/>
      <c r="AP213" s="116"/>
      <c r="AQ213" s="13"/>
      <c r="AR213" s="13"/>
      <c r="AS213" s="13"/>
      <c r="AT213" s="116"/>
      <c r="AU213" s="13"/>
      <c r="AV213" s="13"/>
      <c r="AW213" s="13"/>
      <c r="AX213" s="13"/>
      <c r="AY213" s="13"/>
      <c r="AZ213" s="13"/>
      <c r="BA213" s="116"/>
      <c r="BB213" s="66"/>
      <c r="BC213" s="13"/>
      <c r="BD213" s="116"/>
      <c r="BE213" s="13"/>
      <c r="BF213" s="66"/>
      <c r="BG213" s="13"/>
      <c r="BI213" s="13"/>
      <c r="BJ213" s="116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"/>
      <c r="BX213" s="13"/>
    </row>
    <row r="214" spans="36:76">
      <c r="AJ214" s="13"/>
      <c r="AK214" s="13"/>
      <c r="AL214" s="13"/>
      <c r="AM214" s="13"/>
      <c r="AN214" s="116"/>
      <c r="AO214" s="13"/>
      <c r="AP214" s="116"/>
      <c r="AQ214" s="13"/>
      <c r="AR214" s="13"/>
      <c r="AS214" s="13"/>
      <c r="AT214" s="116"/>
      <c r="AU214" s="13"/>
      <c r="AV214" s="13"/>
      <c r="AW214" s="13"/>
      <c r="AX214" s="13"/>
      <c r="AY214" s="13"/>
      <c r="AZ214" s="13"/>
      <c r="BA214" s="116"/>
      <c r="BB214" s="66"/>
      <c r="BC214" s="13"/>
      <c r="BD214" s="116"/>
      <c r="BE214" s="13"/>
      <c r="BF214" s="66"/>
      <c r="BG214" s="13"/>
      <c r="BI214" s="13"/>
      <c r="BJ214" s="116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"/>
      <c r="BX214" s="13"/>
    </row>
    <row r="215" spans="36:76">
      <c r="AJ215" s="13"/>
      <c r="AK215" s="13"/>
      <c r="AL215" s="13"/>
      <c r="AM215" s="13"/>
      <c r="AN215" s="116"/>
      <c r="AO215" s="13"/>
      <c r="AP215" s="116"/>
      <c r="AQ215" s="13"/>
      <c r="AR215" s="13"/>
      <c r="AS215" s="13"/>
      <c r="AT215" s="116"/>
      <c r="AU215" s="13"/>
      <c r="AV215" s="13"/>
      <c r="AW215" s="13"/>
      <c r="AX215" s="13"/>
      <c r="AY215" s="13"/>
      <c r="AZ215" s="13"/>
      <c r="BA215" s="116"/>
      <c r="BB215" s="66"/>
      <c r="BC215" s="13"/>
      <c r="BD215" s="116"/>
      <c r="BE215" s="13"/>
      <c r="BF215" s="66"/>
      <c r="BG215" s="13"/>
      <c r="BI215" s="13"/>
      <c r="BJ215" s="116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"/>
      <c r="BX215" s="13"/>
    </row>
    <row r="216" spans="36:76">
      <c r="AJ216" s="13"/>
      <c r="AK216" s="13"/>
      <c r="AL216" s="13"/>
      <c r="AM216" s="13"/>
      <c r="AN216" s="116"/>
      <c r="AO216" s="13"/>
      <c r="AP216" s="116"/>
      <c r="AQ216" s="13"/>
      <c r="AR216" s="13"/>
      <c r="AS216" s="13"/>
      <c r="AT216" s="116"/>
      <c r="AU216" s="13"/>
      <c r="AV216" s="13"/>
      <c r="AW216" s="13"/>
      <c r="AX216" s="13"/>
      <c r="AY216" s="13"/>
      <c r="AZ216" s="13"/>
      <c r="BA216" s="116"/>
      <c r="BB216" s="66"/>
      <c r="BC216" s="13"/>
      <c r="BD216" s="116"/>
      <c r="BE216" s="13"/>
      <c r="BF216" s="66"/>
      <c r="BG216" s="13"/>
      <c r="BI216" s="13"/>
      <c r="BJ216" s="116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"/>
      <c r="BX216" s="13"/>
    </row>
    <row r="217" spans="36:76">
      <c r="AJ217" s="13"/>
      <c r="AK217" s="13"/>
      <c r="AL217" s="13"/>
      <c r="AM217" s="13"/>
      <c r="AN217" s="116"/>
      <c r="AO217" s="13"/>
      <c r="AP217" s="116"/>
      <c r="AQ217" s="13"/>
      <c r="AR217" s="13"/>
      <c r="AS217" s="13"/>
      <c r="AT217" s="116"/>
      <c r="AU217" s="13"/>
      <c r="AV217" s="13"/>
      <c r="AW217" s="13"/>
      <c r="AX217" s="13"/>
      <c r="AY217" s="13"/>
      <c r="AZ217" s="13"/>
      <c r="BA217" s="116"/>
      <c r="BB217" s="66"/>
      <c r="BC217" s="13"/>
      <c r="BD217" s="116"/>
      <c r="BE217" s="13"/>
      <c r="BF217" s="66"/>
      <c r="BG217" s="13"/>
      <c r="BI217" s="13"/>
      <c r="BJ217" s="116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"/>
      <c r="BX217" s="13"/>
    </row>
    <row r="218" spans="36:76">
      <c r="AJ218" s="13"/>
      <c r="AK218" s="13"/>
      <c r="AL218" s="13"/>
      <c r="AM218" s="13"/>
      <c r="AN218" s="116"/>
      <c r="AO218" s="13"/>
      <c r="AP218" s="116"/>
      <c r="AQ218" s="13"/>
      <c r="AR218" s="13"/>
      <c r="AS218" s="13"/>
      <c r="AT218" s="116"/>
      <c r="AU218" s="13"/>
      <c r="AV218" s="13"/>
      <c r="AW218" s="13"/>
      <c r="AX218" s="13"/>
      <c r="AY218" s="13"/>
      <c r="AZ218" s="13"/>
      <c r="BA218" s="116"/>
      <c r="BB218" s="66"/>
      <c r="BC218" s="13"/>
      <c r="BD218" s="116"/>
      <c r="BE218" s="13"/>
      <c r="BF218" s="66"/>
      <c r="BG218" s="13"/>
      <c r="BI218" s="13"/>
      <c r="BJ218" s="116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"/>
      <c r="BX218" s="13"/>
    </row>
    <row r="219" spans="36:76">
      <c r="AJ219" s="13"/>
      <c r="AK219" s="13"/>
      <c r="AL219" s="13"/>
      <c r="AM219" s="13"/>
      <c r="AN219" s="116"/>
      <c r="AO219" s="13"/>
      <c r="AP219" s="116"/>
      <c r="AQ219" s="13"/>
      <c r="AR219" s="13"/>
      <c r="AS219" s="13"/>
      <c r="AT219" s="116"/>
      <c r="AU219" s="13"/>
      <c r="AV219" s="13"/>
      <c r="AW219" s="13"/>
      <c r="AX219" s="13"/>
      <c r="AY219" s="13"/>
      <c r="AZ219" s="13"/>
      <c r="BA219" s="116"/>
      <c r="BB219" s="66"/>
      <c r="BC219" s="13"/>
      <c r="BD219" s="116"/>
      <c r="BE219" s="13"/>
      <c r="BF219" s="66"/>
      <c r="BG219" s="13"/>
      <c r="BI219" s="13"/>
      <c r="BJ219" s="116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"/>
      <c r="BX219" s="13"/>
    </row>
    <row r="220" spans="36:76">
      <c r="AJ220" s="13"/>
      <c r="AK220" s="13"/>
      <c r="AL220" s="13"/>
      <c r="AM220" s="13"/>
      <c r="AN220" s="116"/>
      <c r="AO220" s="13"/>
      <c r="AP220" s="116"/>
      <c r="AQ220" s="13"/>
      <c r="AR220" s="13"/>
      <c r="AS220" s="13"/>
      <c r="AT220" s="116"/>
      <c r="AU220" s="13"/>
      <c r="AV220" s="13"/>
      <c r="AW220" s="13"/>
      <c r="AX220" s="13"/>
      <c r="AY220" s="13"/>
      <c r="AZ220" s="13"/>
      <c r="BA220" s="116"/>
      <c r="BB220" s="66"/>
      <c r="BC220" s="13"/>
      <c r="BD220" s="116"/>
      <c r="BE220" s="13"/>
      <c r="BF220" s="66"/>
      <c r="BG220" s="13"/>
      <c r="BI220" s="13"/>
      <c r="BJ220" s="116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"/>
      <c r="BX220" s="13"/>
    </row>
    <row r="221" spans="36:76">
      <c r="AJ221" s="13"/>
      <c r="AK221" s="13"/>
      <c r="AL221" s="13"/>
      <c r="AM221" s="13"/>
      <c r="AN221" s="116"/>
      <c r="AO221" s="13"/>
      <c r="AP221" s="116"/>
      <c r="AQ221" s="13"/>
      <c r="AR221" s="13"/>
      <c r="AS221" s="13"/>
      <c r="AT221" s="116"/>
      <c r="AU221" s="13"/>
      <c r="AV221" s="13"/>
      <c r="AW221" s="13"/>
      <c r="AX221" s="13"/>
      <c r="AY221" s="13"/>
      <c r="AZ221" s="13"/>
      <c r="BA221" s="116"/>
      <c r="BB221" s="66"/>
      <c r="BC221" s="13"/>
      <c r="BD221" s="116"/>
      <c r="BE221" s="13"/>
      <c r="BF221" s="66"/>
      <c r="BG221" s="13"/>
      <c r="BI221" s="13"/>
      <c r="BJ221" s="116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"/>
      <c r="BX221" s="13"/>
    </row>
    <row r="222" spans="36:76">
      <c r="AJ222" s="13"/>
      <c r="AK222" s="13"/>
      <c r="AL222" s="13"/>
      <c r="AM222" s="13"/>
      <c r="AN222" s="116"/>
      <c r="AO222" s="13"/>
      <c r="AP222" s="116"/>
      <c r="AQ222" s="13"/>
      <c r="AR222" s="13"/>
      <c r="AS222" s="13"/>
      <c r="AT222" s="116"/>
      <c r="AU222" s="13"/>
      <c r="AV222" s="13"/>
      <c r="AW222" s="13"/>
      <c r="AX222" s="13"/>
      <c r="AY222" s="13"/>
      <c r="AZ222" s="13"/>
      <c r="BA222" s="116"/>
      <c r="BB222" s="66"/>
      <c r="BC222" s="13"/>
      <c r="BD222" s="116"/>
      <c r="BE222" s="13"/>
      <c r="BF222" s="66"/>
      <c r="BG222" s="13"/>
      <c r="BI222" s="13"/>
      <c r="BJ222" s="116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"/>
      <c r="BX222" s="13"/>
    </row>
    <row r="223" spans="36:76">
      <c r="AJ223" s="13"/>
      <c r="AK223" s="13"/>
      <c r="AL223" s="13"/>
      <c r="AM223" s="13"/>
      <c r="AN223" s="116"/>
      <c r="AO223" s="13"/>
      <c r="AP223" s="116"/>
      <c r="AQ223" s="13"/>
      <c r="AR223" s="13"/>
      <c r="AS223" s="13"/>
      <c r="AT223" s="116"/>
      <c r="AU223" s="13"/>
      <c r="AV223" s="13"/>
      <c r="AW223" s="13"/>
      <c r="AX223" s="13"/>
      <c r="AY223" s="13"/>
      <c r="AZ223" s="13"/>
      <c r="BA223" s="116"/>
      <c r="BB223" s="66"/>
      <c r="BC223" s="13"/>
      <c r="BD223" s="116"/>
      <c r="BE223" s="13"/>
      <c r="BF223" s="66"/>
      <c r="BG223" s="13"/>
      <c r="BI223" s="13"/>
      <c r="BJ223" s="116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"/>
      <c r="BX223" s="13"/>
    </row>
    <row r="224" spans="36:76">
      <c r="AJ224" s="13"/>
      <c r="AK224" s="13"/>
      <c r="AL224" s="13"/>
      <c r="AM224" s="13"/>
      <c r="AN224" s="116"/>
      <c r="AO224" s="13"/>
      <c r="AP224" s="116"/>
      <c r="AQ224" s="13"/>
      <c r="AR224" s="13"/>
      <c r="AS224" s="13"/>
      <c r="AT224" s="116"/>
      <c r="AU224" s="13"/>
      <c r="AV224" s="13"/>
      <c r="AW224" s="13"/>
      <c r="AX224" s="13"/>
      <c r="AY224" s="13"/>
      <c r="AZ224" s="13"/>
      <c r="BA224" s="116"/>
      <c r="BB224" s="66"/>
      <c r="BC224" s="13"/>
      <c r="BD224" s="116"/>
      <c r="BE224" s="13"/>
      <c r="BF224" s="66"/>
      <c r="BG224" s="13"/>
      <c r="BI224" s="13"/>
      <c r="BJ224" s="116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"/>
      <c r="BX224" s="13"/>
    </row>
    <row r="225" spans="36:76">
      <c r="AJ225" s="13"/>
      <c r="AK225" s="13"/>
      <c r="AL225" s="13"/>
      <c r="AM225" s="13"/>
      <c r="AN225" s="116"/>
      <c r="AO225" s="13"/>
      <c r="AP225" s="116"/>
      <c r="AQ225" s="13"/>
      <c r="AR225" s="13"/>
      <c r="AS225" s="13"/>
      <c r="AT225" s="116"/>
      <c r="AU225" s="13"/>
      <c r="AV225" s="13"/>
      <c r="AW225" s="13"/>
      <c r="AX225" s="13"/>
      <c r="AY225" s="13"/>
      <c r="AZ225" s="13"/>
      <c r="BA225" s="116"/>
      <c r="BB225" s="66"/>
      <c r="BC225" s="13"/>
      <c r="BD225" s="116"/>
      <c r="BE225" s="13"/>
      <c r="BF225" s="66"/>
      <c r="BG225" s="13"/>
      <c r="BI225" s="13"/>
      <c r="BJ225" s="116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"/>
      <c r="BX225" s="13"/>
    </row>
    <row r="226" spans="36:76">
      <c r="AJ226" s="13"/>
      <c r="AK226" s="13"/>
      <c r="AL226" s="13"/>
      <c r="AM226" s="13"/>
      <c r="AN226" s="116"/>
      <c r="AO226" s="13"/>
      <c r="AP226" s="116"/>
      <c r="AQ226" s="13"/>
      <c r="AR226" s="13"/>
      <c r="AS226" s="13"/>
      <c r="AT226" s="116"/>
      <c r="AU226" s="13"/>
      <c r="AV226" s="13"/>
      <c r="AW226" s="13"/>
      <c r="AX226" s="13"/>
      <c r="AY226" s="13"/>
      <c r="AZ226" s="13"/>
      <c r="BA226" s="116"/>
      <c r="BB226" s="66"/>
      <c r="BC226" s="13"/>
      <c r="BD226" s="116"/>
      <c r="BE226" s="13"/>
      <c r="BF226" s="66"/>
      <c r="BG226" s="13"/>
      <c r="BI226" s="13"/>
      <c r="BJ226" s="116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"/>
      <c r="BX226" s="13"/>
    </row>
    <row r="227" spans="36:76">
      <c r="AJ227" s="13"/>
      <c r="AK227" s="13"/>
      <c r="AL227" s="13"/>
      <c r="AM227" s="13"/>
      <c r="AN227" s="116"/>
      <c r="AO227" s="13"/>
      <c r="AP227" s="116"/>
      <c r="AQ227" s="13"/>
      <c r="AR227" s="13"/>
      <c r="AS227" s="13"/>
      <c r="AT227" s="116"/>
      <c r="AU227" s="13"/>
      <c r="AV227" s="13"/>
      <c r="AW227" s="13"/>
      <c r="AX227" s="13"/>
      <c r="AY227" s="13"/>
      <c r="AZ227" s="13"/>
      <c r="BA227" s="116"/>
      <c r="BB227" s="66"/>
      <c r="BC227" s="13"/>
      <c r="BD227" s="116"/>
      <c r="BE227" s="13"/>
      <c r="BF227" s="66"/>
      <c r="BG227" s="13"/>
      <c r="BI227" s="13"/>
      <c r="BJ227" s="116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</row>
    <row r="228" spans="36:76">
      <c r="AJ228" s="13"/>
      <c r="AK228" s="13"/>
      <c r="AL228" s="13"/>
      <c r="AM228" s="13"/>
      <c r="AN228" s="116"/>
      <c r="AO228" s="13"/>
      <c r="AP228" s="116"/>
      <c r="AQ228" s="13"/>
      <c r="AR228" s="13"/>
      <c r="AS228" s="13"/>
      <c r="AT228" s="116"/>
      <c r="AU228" s="13"/>
      <c r="AV228" s="13"/>
      <c r="AW228" s="13"/>
      <c r="AX228" s="13"/>
      <c r="AY228" s="13"/>
      <c r="AZ228" s="13"/>
      <c r="BA228" s="116"/>
      <c r="BB228" s="66"/>
      <c r="BC228" s="13"/>
      <c r="BD228" s="116"/>
      <c r="BE228" s="13"/>
      <c r="BF228" s="66"/>
      <c r="BG228" s="13"/>
      <c r="BI228" s="13"/>
      <c r="BJ228" s="116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</row>
    <row r="229" spans="36:76">
      <c r="AJ229" s="13"/>
      <c r="AK229" s="13"/>
      <c r="AL229" s="13"/>
      <c r="AM229" s="13"/>
      <c r="AN229" s="116"/>
      <c r="AO229" s="13"/>
      <c r="AP229" s="116"/>
      <c r="AQ229" s="13"/>
      <c r="AR229" s="13"/>
      <c r="AS229" s="13"/>
      <c r="AT229" s="116"/>
      <c r="AU229" s="13"/>
      <c r="AV229" s="13"/>
      <c r="AW229" s="13"/>
      <c r="AX229" s="13"/>
      <c r="AY229" s="13"/>
      <c r="AZ229" s="13"/>
      <c r="BA229" s="116"/>
      <c r="BB229" s="66"/>
      <c r="BC229" s="13"/>
      <c r="BD229" s="116"/>
      <c r="BE229" s="13"/>
      <c r="BF229" s="66"/>
      <c r="BG229" s="13"/>
      <c r="BI229" s="13"/>
      <c r="BJ229" s="116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</row>
    <row r="230" spans="36:76">
      <c r="AJ230" s="13"/>
      <c r="AK230" s="13"/>
      <c r="AL230" s="13"/>
      <c r="AM230" s="13"/>
      <c r="AN230" s="116"/>
      <c r="AO230" s="13"/>
      <c r="AP230" s="116"/>
      <c r="AQ230" s="13"/>
      <c r="AR230" s="13"/>
      <c r="AS230" s="13"/>
      <c r="AT230" s="116"/>
      <c r="AU230" s="13"/>
      <c r="AV230" s="13"/>
      <c r="AW230" s="13"/>
      <c r="AX230" s="13"/>
      <c r="AY230" s="13"/>
      <c r="AZ230" s="13"/>
      <c r="BA230" s="116"/>
      <c r="BB230" s="66"/>
      <c r="BC230" s="13"/>
      <c r="BD230" s="116"/>
      <c r="BE230" s="13"/>
      <c r="BF230" s="66"/>
      <c r="BG230" s="13"/>
      <c r="BI230" s="13"/>
      <c r="BJ230" s="116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</row>
    <row r="231" spans="36:76">
      <c r="AJ231" s="13"/>
      <c r="AK231" s="13"/>
      <c r="AL231" s="13"/>
      <c r="AM231" s="13"/>
      <c r="AN231" s="116"/>
      <c r="AO231" s="13"/>
      <c r="AP231" s="116"/>
      <c r="AQ231" s="13"/>
      <c r="AR231" s="13"/>
      <c r="AS231" s="13"/>
      <c r="AT231" s="116"/>
      <c r="AU231" s="13"/>
      <c r="AV231" s="13"/>
      <c r="AW231" s="13"/>
      <c r="AX231" s="13"/>
      <c r="AY231" s="13"/>
      <c r="AZ231" s="13"/>
      <c r="BA231" s="116"/>
      <c r="BB231" s="66"/>
      <c r="BC231" s="13"/>
      <c r="BD231" s="116"/>
      <c r="BE231" s="13"/>
      <c r="BF231" s="66"/>
      <c r="BG231" s="13"/>
      <c r="BI231" s="13"/>
      <c r="BJ231" s="116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</row>
    <row r="232" spans="36:76">
      <c r="AJ232" s="13"/>
      <c r="AK232" s="13"/>
      <c r="AL232" s="13"/>
      <c r="AM232" s="13"/>
      <c r="AN232" s="116"/>
      <c r="AO232" s="13"/>
      <c r="AP232" s="116"/>
      <c r="AQ232" s="13"/>
      <c r="AR232" s="13"/>
      <c r="AS232" s="13"/>
      <c r="AT232" s="116"/>
      <c r="AU232" s="13"/>
      <c r="AV232" s="13"/>
      <c r="AW232" s="13"/>
      <c r="AX232" s="13"/>
      <c r="AY232" s="13"/>
      <c r="AZ232" s="13"/>
      <c r="BA232" s="116"/>
      <c r="BB232" s="66"/>
      <c r="BC232" s="13"/>
      <c r="BD232" s="116"/>
      <c r="BE232" s="13"/>
      <c r="BF232" s="66"/>
      <c r="BG232" s="13"/>
      <c r="BI232" s="13"/>
      <c r="BJ232" s="116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</row>
    <row r="233" spans="36:76">
      <c r="AJ233" s="13"/>
      <c r="AK233" s="13"/>
      <c r="AL233" s="13"/>
      <c r="AM233" s="13"/>
      <c r="AN233" s="116"/>
      <c r="AO233" s="13"/>
      <c r="AP233" s="116"/>
      <c r="AQ233" s="13"/>
      <c r="AR233" s="13"/>
      <c r="AS233" s="13"/>
      <c r="AT233" s="116"/>
      <c r="AU233" s="13"/>
      <c r="AV233" s="13"/>
      <c r="AW233" s="13"/>
      <c r="AX233" s="13"/>
      <c r="AY233" s="13"/>
      <c r="AZ233" s="13"/>
      <c r="BA233" s="116"/>
      <c r="BB233" s="66"/>
      <c r="BC233" s="13"/>
      <c r="BD233" s="116"/>
      <c r="BE233" s="13"/>
      <c r="BF233" s="66"/>
      <c r="BG233" s="13"/>
      <c r="BI233" s="13"/>
      <c r="BJ233" s="116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</row>
    <row r="234" spans="36:76">
      <c r="AJ234" s="13"/>
      <c r="AK234" s="13"/>
      <c r="AL234" s="13"/>
      <c r="AM234" s="13"/>
      <c r="AN234" s="116"/>
      <c r="AO234" s="13"/>
      <c r="AP234" s="116"/>
      <c r="AQ234" s="13"/>
      <c r="AR234" s="13"/>
      <c r="AS234" s="13"/>
      <c r="AT234" s="116"/>
      <c r="AU234" s="13"/>
      <c r="AV234" s="13"/>
      <c r="AW234" s="13"/>
      <c r="AX234" s="13"/>
      <c r="AY234" s="13"/>
      <c r="AZ234" s="13"/>
      <c r="BA234" s="116"/>
      <c r="BB234" s="66"/>
      <c r="BC234" s="13"/>
      <c r="BD234" s="116"/>
      <c r="BE234" s="13"/>
      <c r="BF234" s="66"/>
      <c r="BG234" s="13"/>
      <c r="BI234" s="13"/>
      <c r="BJ234" s="116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</row>
    <row r="235" spans="36:76">
      <c r="AJ235" s="13"/>
      <c r="AK235" s="13"/>
      <c r="AL235" s="13"/>
      <c r="AM235" s="13"/>
      <c r="AN235" s="116"/>
      <c r="AO235" s="13"/>
      <c r="AP235" s="116"/>
      <c r="AQ235" s="13"/>
      <c r="AR235" s="13"/>
      <c r="AS235" s="13"/>
      <c r="AT235" s="116"/>
      <c r="AU235" s="13"/>
      <c r="AV235" s="13"/>
      <c r="AW235" s="13"/>
      <c r="AX235" s="13"/>
      <c r="AY235" s="13"/>
      <c r="AZ235" s="13"/>
      <c r="BA235" s="116"/>
      <c r="BB235" s="66"/>
      <c r="BC235" s="13"/>
      <c r="BD235" s="116"/>
      <c r="BE235" s="13"/>
      <c r="BF235" s="66"/>
      <c r="BG235" s="13"/>
      <c r="BI235" s="13"/>
      <c r="BJ235" s="116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</row>
    <row r="236" spans="36:76">
      <c r="AJ236" s="13"/>
      <c r="AK236" s="13"/>
      <c r="AL236" s="13"/>
      <c r="AM236" s="13"/>
      <c r="AN236" s="116"/>
      <c r="AO236" s="13"/>
      <c r="AP236" s="116"/>
      <c r="AQ236" s="13"/>
      <c r="AR236" s="13"/>
      <c r="AS236" s="13"/>
      <c r="AT236" s="116"/>
      <c r="AU236" s="13"/>
      <c r="AV236" s="13"/>
      <c r="AW236" s="13"/>
      <c r="AX236" s="13"/>
      <c r="AY236" s="13"/>
      <c r="AZ236" s="13"/>
      <c r="BA236" s="116"/>
      <c r="BB236" s="66"/>
      <c r="BC236" s="13"/>
      <c r="BD236" s="116"/>
      <c r="BE236" s="13"/>
      <c r="BF236" s="66"/>
      <c r="BG236" s="13"/>
      <c r="BI236" s="13"/>
      <c r="BJ236" s="116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</row>
    <row r="237" spans="36:76">
      <c r="AJ237" s="13"/>
      <c r="AK237" s="13"/>
      <c r="AL237" s="13"/>
      <c r="AM237" s="13"/>
      <c r="AN237" s="116"/>
      <c r="AO237" s="13"/>
      <c r="AP237" s="116"/>
      <c r="AQ237" s="13"/>
      <c r="AR237" s="13"/>
      <c r="AS237" s="13"/>
      <c r="AT237" s="116"/>
      <c r="AU237" s="13"/>
      <c r="AV237" s="13"/>
      <c r="AW237" s="13"/>
      <c r="AX237" s="13"/>
      <c r="AY237" s="13"/>
      <c r="AZ237" s="13"/>
      <c r="BA237" s="116"/>
      <c r="BB237" s="66"/>
      <c r="BC237" s="13"/>
      <c r="BD237" s="116"/>
      <c r="BE237" s="13"/>
      <c r="BF237" s="66"/>
      <c r="BG237" s="13"/>
      <c r="BI237" s="13"/>
      <c r="BJ237" s="116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</row>
    <row r="238" spans="36:76">
      <c r="AJ238" s="13"/>
      <c r="AK238" s="13"/>
      <c r="AL238" s="13"/>
      <c r="AM238" s="13"/>
      <c r="AN238" s="116"/>
      <c r="AO238" s="13"/>
      <c r="AP238" s="116"/>
      <c r="AQ238" s="13"/>
      <c r="AR238" s="13"/>
      <c r="AS238" s="13"/>
      <c r="AT238" s="116"/>
      <c r="AU238" s="13"/>
      <c r="AV238" s="13"/>
      <c r="AW238" s="13"/>
      <c r="AX238" s="13"/>
      <c r="AY238" s="13"/>
      <c r="AZ238" s="13"/>
      <c r="BA238" s="116"/>
      <c r="BB238" s="66"/>
      <c r="BC238" s="13"/>
      <c r="BD238" s="116"/>
      <c r="BE238" s="13"/>
      <c r="BF238" s="66"/>
      <c r="BG238" s="13"/>
      <c r="BI238" s="13"/>
      <c r="BJ238" s="116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</row>
    <row r="239" spans="36:76">
      <c r="AJ239" s="13"/>
      <c r="AK239" s="13"/>
      <c r="AL239" s="13"/>
      <c r="AM239" s="13"/>
      <c r="AN239" s="116"/>
      <c r="AO239" s="13"/>
      <c r="AP239" s="116"/>
      <c r="AQ239" s="13"/>
      <c r="AR239" s="13"/>
      <c r="AS239" s="13"/>
      <c r="AT239" s="116"/>
      <c r="AU239" s="13"/>
      <c r="AV239" s="13"/>
      <c r="AW239" s="13"/>
      <c r="AX239" s="13"/>
      <c r="AY239" s="13"/>
      <c r="AZ239" s="13"/>
      <c r="BA239" s="116"/>
      <c r="BB239" s="66"/>
      <c r="BC239" s="13"/>
      <c r="BD239" s="116"/>
      <c r="BE239" s="13"/>
      <c r="BF239" s="66"/>
      <c r="BG239" s="13"/>
      <c r="BI239" s="13"/>
      <c r="BJ239" s="116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</row>
    <row r="240" spans="36:76">
      <c r="AJ240" s="13"/>
      <c r="AK240" s="13"/>
      <c r="AL240" s="13"/>
      <c r="AM240" s="13"/>
      <c r="AN240" s="116"/>
      <c r="AO240" s="13"/>
      <c r="AP240" s="116"/>
      <c r="AQ240" s="13"/>
      <c r="AR240" s="13"/>
      <c r="AS240" s="13"/>
      <c r="AT240" s="116"/>
      <c r="AU240" s="13"/>
      <c r="AV240" s="13"/>
      <c r="AW240" s="13"/>
      <c r="AX240" s="13"/>
      <c r="AY240" s="13"/>
      <c r="AZ240" s="13"/>
      <c r="BA240" s="116"/>
      <c r="BB240" s="66"/>
      <c r="BC240" s="13"/>
      <c r="BD240" s="116"/>
      <c r="BE240" s="13"/>
      <c r="BF240" s="66"/>
      <c r="BG240" s="13"/>
      <c r="BI240" s="13"/>
      <c r="BJ240" s="116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</row>
    <row r="241" spans="36:76">
      <c r="AJ241" s="13"/>
      <c r="AK241" s="13"/>
      <c r="AL241" s="13"/>
      <c r="AM241" s="13"/>
      <c r="AN241" s="116"/>
      <c r="AO241" s="13"/>
      <c r="AP241" s="116"/>
      <c r="AQ241" s="13"/>
      <c r="AR241" s="13"/>
      <c r="AS241" s="13"/>
      <c r="AT241" s="116"/>
      <c r="AU241" s="13"/>
      <c r="AV241" s="13"/>
      <c r="AW241" s="13"/>
      <c r="AX241" s="13"/>
      <c r="AY241" s="13"/>
      <c r="AZ241" s="13"/>
      <c r="BA241" s="116"/>
      <c r="BB241" s="66"/>
      <c r="BC241" s="13"/>
      <c r="BD241" s="116"/>
      <c r="BE241" s="13"/>
      <c r="BF241" s="66"/>
      <c r="BG241" s="13"/>
      <c r="BI241" s="13"/>
      <c r="BJ241" s="116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</row>
    <row r="242" spans="36:76">
      <c r="AJ242" s="13"/>
      <c r="AK242" s="13"/>
      <c r="AL242" s="13"/>
      <c r="AM242" s="13"/>
      <c r="AN242" s="116"/>
      <c r="AO242" s="13"/>
      <c r="AP242" s="116"/>
      <c r="AQ242" s="13"/>
      <c r="AR242" s="13"/>
      <c r="AS242" s="13"/>
      <c r="AT242" s="116"/>
      <c r="AU242" s="13"/>
      <c r="AV242" s="13"/>
      <c r="AW242" s="13"/>
      <c r="AX242" s="13"/>
      <c r="AY242" s="13"/>
      <c r="AZ242" s="13"/>
      <c r="BA242" s="116"/>
      <c r="BB242" s="66"/>
      <c r="BC242" s="13"/>
      <c r="BD242" s="116"/>
      <c r="BE242" s="13"/>
      <c r="BF242" s="66"/>
      <c r="BG242" s="13"/>
      <c r="BI242" s="13"/>
      <c r="BJ242" s="116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</row>
    <row r="243" spans="36:76">
      <c r="AJ243" s="13"/>
      <c r="AK243" s="13"/>
      <c r="AL243" s="13"/>
      <c r="AM243" s="13"/>
      <c r="AN243" s="116"/>
      <c r="AO243" s="13"/>
      <c r="AP243" s="116"/>
      <c r="AQ243" s="13"/>
      <c r="AR243" s="13"/>
      <c r="AS243" s="13"/>
      <c r="AT243" s="116"/>
      <c r="AU243" s="13"/>
      <c r="AV243" s="13"/>
      <c r="AW243" s="13"/>
      <c r="AX243" s="13"/>
      <c r="AY243" s="13"/>
      <c r="AZ243" s="13"/>
      <c r="BA243" s="116"/>
      <c r="BB243" s="66"/>
      <c r="BC243" s="13"/>
      <c r="BD243" s="116"/>
      <c r="BE243" s="13"/>
      <c r="BF243" s="66"/>
      <c r="BG243" s="13"/>
      <c r="BI243" s="13"/>
      <c r="BJ243" s="116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</row>
    <row r="244" spans="36:76">
      <c r="AJ244" s="13"/>
      <c r="AK244" s="13"/>
      <c r="AL244" s="13"/>
      <c r="AM244" s="13"/>
      <c r="AN244" s="116"/>
      <c r="AO244" s="13"/>
      <c r="AP244" s="116"/>
      <c r="AQ244" s="13"/>
      <c r="AR244" s="13"/>
      <c r="AS244" s="13"/>
      <c r="AT244" s="116"/>
      <c r="AU244" s="13"/>
      <c r="AV244" s="13"/>
      <c r="AW244" s="13"/>
      <c r="AX244" s="13"/>
      <c r="AY244" s="13"/>
      <c r="AZ244" s="13"/>
      <c r="BA244" s="116"/>
      <c r="BB244" s="66"/>
      <c r="BC244" s="13"/>
      <c r="BD244" s="116"/>
      <c r="BE244" s="13"/>
      <c r="BF244" s="66"/>
      <c r="BG244" s="13"/>
      <c r="BI244" s="13"/>
      <c r="BJ244" s="116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</row>
    <row r="245" spans="36:76">
      <c r="AJ245" s="13"/>
      <c r="AK245" s="13"/>
      <c r="AL245" s="13"/>
      <c r="AM245" s="13"/>
      <c r="AN245" s="116"/>
      <c r="AO245" s="13"/>
      <c r="AP245" s="116"/>
      <c r="AQ245" s="13"/>
      <c r="AR245" s="13"/>
      <c r="AS245" s="13"/>
      <c r="AT245" s="116"/>
      <c r="AU245" s="13"/>
      <c r="AV245" s="13"/>
      <c r="AW245" s="13"/>
      <c r="AX245" s="13"/>
      <c r="AY245" s="13"/>
      <c r="AZ245" s="13"/>
      <c r="BA245" s="116"/>
      <c r="BB245" s="66"/>
      <c r="BC245" s="13"/>
      <c r="BD245" s="116"/>
      <c r="BE245" s="13"/>
      <c r="BF245" s="66"/>
      <c r="BG245" s="13"/>
      <c r="BI245" s="13"/>
      <c r="BJ245" s="116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</row>
    <row r="246" spans="36:76">
      <c r="AJ246" s="13"/>
      <c r="AK246" s="13"/>
      <c r="AL246" s="13"/>
      <c r="AM246" s="13"/>
      <c r="AN246" s="116"/>
      <c r="AO246" s="13"/>
      <c r="AP246" s="116"/>
      <c r="AQ246" s="13"/>
      <c r="AR246" s="13"/>
      <c r="AS246" s="13"/>
      <c r="AT246" s="116"/>
      <c r="AU246" s="13"/>
      <c r="AV246" s="13"/>
      <c r="AW246" s="13"/>
      <c r="AX246" s="13"/>
      <c r="AY246" s="13"/>
      <c r="AZ246" s="13"/>
      <c r="BA246" s="116"/>
      <c r="BB246" s="66"/>
      <c r="BC246" s="13"/>
      <c r="BD246" s="116"/>
      <c r="BE246" s="13"/>
      <c r="BF246" s="66"/>
      <c r="BG246" s="13"/>
      <c r="BI246" s="13"/>
      <c r="BJ246" s="116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</row>
    <row r="247" spans="36:76">
      <c r="AJ247" s="13"/>
      <c r="AK247" s="13"/>
      <c r="AL247" s="13"/>
      <c r="AM247" s="13"/>
      <c r="AN247" s="116"/>
      <c r="AO247" s="13"/>
      <c r="AP247" s="116"/>
      <c r="AQ247" s="13"/>
      <c r="AR247" s="13"/>
      <c r="AS247" s="13"/>
      <c r="AT247" s="116"/>
      <c r="AU247" s="13"/>
      <c r="AV247" s="13"/>
      <c r="AW247" s="13"/>
      <c r="AX247" s="13"/>
      <c r="AY247" s="13"/>
      <c r="AZ247" s="13"/>
      <c r="BA247" s="116"/>
      <c r="BB247" s="66"/>
      <c r="BC247" s="13"/>
      <c r="BD247" s="116"/>
      <c r="BE247" s="13"/>
      <c r="BF247" s="66"/>
      <c r="BG247" s="13"/>
      <c r="BI247" s="13"/>
      <c r="BJ247" s="116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</row>
    <row r="248" spans="36:76">
      <c r="AJ248" s="13"/>
      <c r="AK248" s="13"/>
      <c r="AL248" s="13"/>
      <c r="AM248" s="13"/>
      <c r="AN248" s="116"/>
      <c r="AO248" s="13"/>
      <c r="AP248" s="116"/>
      <c r="AQ248" s="13"/>
      <c r="AR248" s="13"/>
      <c r="AS248" s="13"/>
      <c r="AT248" s="116"/>
      <c r="AU248" s="13"/>
      <c r="AV248" s="13"/>
      <c r="AW248" s="13"/>
      <c r="AX248" s="13"/>
      <c r="AY248" s="13"/>
      <c r="AZ248" s="13"/>
      <c r="BA248" s="116"/>
      <c r="BB248" s="66"/>
      <c r="BC248" s="13"/>
      <c r="BD248" s="116"/>
      <c r="BE248" s="13"/>
      <c r="BF248" s="66"/>
      <c r="BG248" s="13"/>
      <c r="BH248" s="122"/>
      <c r="BI248" s="30"/>
      <c r="BJ248" s="116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</row>
    <row r="249" spans="36:76">
      <c r="AJ249" s="13"/>
      <c r="AK249" s="13"/>
      <c r="AL249" s="13"/>
      <c r="AM249" s="13"/>
      <c r="AN249" s="116"/>
      <c r="AO249" s="13"/>
      <c r="AP249" s="116"/>
      <c r="AQ249" s="13"/>
      <c r="AR249" s="13"/>
      <c r="AS249" s="13"/>
      <c r="AT249" s="116"/>
      <c r="AU249" s="13"/>
      <c r="AV249" s="13"/>
      <c r="AW249" s="13"/>
      <c r="AX249" s="13"/>
      <c r="AY249" s="13"/>
      <c r="AZ249" s="13"/>
      <c r="BA249" s="116"/>
      <c r="BB249" s="66"/>
      <c r="BC249" s="13"/>
      <c r="BD249" s="116"/>
      <c r="BE249" s="13"/>
      <c r="BF249" s="66"/>
      <c r="BG249" s="13"/>
      <c r="BH249" s="123"/>
      <c r="BI249" s="32"/>
      <c r="BJ249" s="116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</row>
    <row r="250" spans="36:76">
      <c r="AJ250" s="13"/>
      <c r="AK250" s="30"/>
      <c r="AL250" s="13"/>
      <c r="AM250" s="30"/>
      <c r="AN250" s="116"/>
      <c r="AO250" s="30"/>
      <c r="AP250" s="116"/>
      <c r="AQ250" s="30"/>
      <c r="AR250" s="13"/>
      <c r="AS250" s="30"/>
      <c r="AT250" s="117"/>
      <c r="AU250" s="30"/>
      <c r="AV250" s="13"/>
      <c r="AW250" s="30"/>
      <c r="AX250" s="30"/>
      <c r="AY250" s="30"/>
      <c r="AZ250" s="13"/>
      <c r="BA250" s="116"/>
      <c r="BB250" s="66"/>
      <c r="BC250" s="13"/>
      <c r="BD250" s="116"/>
      <c r="BE250" s="13"/>
      <c r="BF250" s="66"/>
      <c r="BG250" s="13"/>
      <c r="BH250" s="123"/>
      <c r="BI250" s="32"/>
      <c r="BJ250" s="116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</row>
    <row r="251" spans="36:76">
      <c r="AJ251" s="13"/>
      <c r="AK251" s="32"/>
      <c r="AL251" s="13"/>
      <c r="AM251" s="32"/>
      <c r="AN251" s="116"/>
      <c r="AO251" s="32"/>
      <c r="AP251" s="116"/>
      <c r="AQ251" s="32"/>
      <c r="AR251" s="30"/>
      <c r="AS251" s="32"/>
      <c r="AT251" s="118"/>
      <c r="AU251" s="32"/>
      <c r="AV251" s="30"/>
      <c r="AW251" s="32"/>
      <c r="AX251" s="32"/>
      <c r="AY251" s="32"/>
      <c r="AZ251" s="30"/>
      <c r="BA251" s="117"/>
      <c r="BD251" s="117"/>
      <c r="BE251" s="13"/>
      <c r="BF251" s="67"/>
      <c r="BG251" s="30"/>
      <c r="BH251" s="123"/>
      <c r="BI251" s="32"/>
      <c r="BJ251" s="117"/>
      <c r="BK251" s="30"/>
      <c r="BL251" s="30"/>
      <c r="BO251" s="30"/>
      <c r="BU251" s="13"/>
      <c r="BV251" s="13"/>
      <c r="BW251" s="13"/>
      <c r="BX251" s="13"/>
    </row>
    <row r="252" spans="36:76">
      <c r="AJ252" s="13"/>
      <c r="AK252" s="32"/>
      <c r="AL252" s="13"/>
      <c r="AM252" s="32"/>
      <c r="AN252" s="116"/>
      <c r="AO252" s="32"/>
      <c r="AP252" s="116"/>
      <c r="AQ252" s="32"/>
      <c r="AR252" s="32"/>
      <c r="AS252" s="32"/>
      <c r="AT252" s="118"/>
      <c r="AU252" s="32"/>
      <c r="AV252" s="32"/>
      <c r="AW252" s="32"/>
      <c r="AX252" s="32"/>
      <c r="AY252" s="32"/>
      <c r="AZ252" s="32"/>
      <c r="BA252" s="118"/>
      <c r="BD252" s="118"/>
      <c r="BE252" s="13"/>
      <c r="BF252" s="68"/>
      <c r="BG252" s="32"/>
      <c r="BH252" s="123"/>
      <c r="BI252" s="32"/>
      <c r="BJ252" s="118"/>
      <c r="BK252" s="32"/>
      <c r="BL252" s="32"/>
      <c r="BO252" s="32"/>
      <c r="BW252" s="13"/>
      <c r="BX252" s="13"/>
    </row>
    <row r="253" spans="36:76">
      <c r="AJ253" s="13"/>
      <c r="AK253" s="32"/>
      <c r="AL253" s="13"/>
      <c r="AM253" s="32"/>
      <c r="AN253" s="116"/>
      <c r="AO253" s="32"/>
      <c r="AP253" s="116"/>
      <c r="AQ253" s="32"/>
      <c r="AR253" s="32"/>
      <c r="AS253" s="32"/>
      <c r="AT253" s="118"/>
      <c r="AU253" s="32"/>
      <c r="AV253" s="32"/>
      <c r="AW253" s="32"/>
      <c r="AX253" s="32"/>
      <c r="AY253" s="32"/>
      <c r="AZ253" s="32"/>
      <c r="BA253" s="118"/>
      <c r="BD253" s="118"/>
      <c r="BE253" s="13"/>
      <c r="BF253" s="68"/>
      <c r="BG253" s="32"/>
      <c r="BH253" s="123"/>
      <c r="BI253" s="32"/>
      <c r="BJ253" s="118"/>
      <c r="BK253" s="32"/>
      <c r="BL253" s="32"/>
      <c r="BO253" s="32"/>
      <c r="BW253" s="13"/>
      <c r="BX253" s="13"/>
    </row>
    <row r="254" spans="36:76">
      <c r="AJ254" s="13"/>
      <c r="AK254" s="32"/>
      <c r="AL254" s="13"/>
      <c r="AM254" s="32"/>
      <c r="AN254" s="116"/>
      <c r="AO254" s="32"/>
      <c r="AP254" s="116"/>
      <c r="AQ254" s="32"/>
      <c r="AR254" s="32"/>
      <c r="AS254" s="32"/>
      <c r="AT254" s="118"/>
      <c r="AU254" s="32"/>
      <c r="AV254" s="32"/>
      <c r="AW254" s="32"/>
      <c r="AX254" s="32"/>
      <c r="AY254" s="32"/>
      <c r="AZ254" s="32"/>
      <c r="BA254" s="118"/>
      <c r="BD254" s="118"/>
      <c r="BE254" s="13"/>
      <c r="BF254" s="68"/>
      <c r="BG254" s="32"/>
      <c r="BH254" s="123"/>
      <c r="BI254" s="32"/>
      <c r="BJ254" s="118"/>
      <c r="BK254" s="32"/>
      <c r="BL254" s="32"/>
      <c r="BO254" s="32"/>
      <c r="BW254" s="13"/>
      <c r="BX254" s="13"/>
    </row>
    <row r="255" spans="36:76">
      <c r="AJ255" s="13"/>
      <c r="AK255" s="32"/>
      <c r="AL255" s="13"/>
      <c r="AM255" s="32"/>
      <c r="AN255" s="116"/>
      <c r="AO255" s="32"/>
      <c r="AP255" s="116"/>
      <c r="AQ255" s="32"/>
      <c r="AR255" s="32"/>
      <c r="AS255" s="32"/>
      <c r="AT255" s="118"/>
      <c r="AU255" s="32"/>
      <c r="AV255" s="32"/>
      <c r="AW255" s="32"/>
      <c r="AX255" s="32"/>
      <c r="AY255" s="32"/>
      <c r="AZ255" s="32"/>
      <c r="BA255" s="118"/>
      <c r="BD255" s="118"/>
      <c r="BE255" s="13"/>
      <c r="BF255" s="68"/>
      <c r="BG255" s="32"/>
      <c r="BH255" s="123"/>
      <c r="BI255" s="32"/>
      <c r="BJ255" s="118"/>
      <c r="BK255" s="32"/>
      <c r="BL255" s="32"/>
      <c r="BO255" s="32"/>
      <c r="BW255" s="13"/>
      <c r="BX255" s="13"/>
    </row>
    <row r="256" spans="36:76">
      <c r="AJ256" s="13"/>
      <c r="AK256" s="32"/>
      <c r="AL256" s="13"/>
      <c r="AM256" s="32"/>
      <c r="AN256" s="116"/>
      <c r="AO256" s="32"/>
      <c r="AP256" s="116"/>
      <c r="AQ256" s="32"/>
      <c r="AR256" s="32"/>
      <c r="AS256" s="32"/>
      <c r="AT256" s="118"/>
      <c r="AU256" s="32"/>
      <c r="AV256" s="32"/>
      <c r="AW256" s="32"/>
      <c r="AX256" s="32"/>
      <c r="AY256" s="32"/>
      <c r="AZ256" s="32"/>
      <c r="BA256" s="118"/>
      <c r="BD256" s="118"/>
      <c r="BE256" s="13"/>
      <c r="BF256" s="68"/>
      <c r="BG256" s="32"/>
      <c r="BH256" s="123"/>
      <c r="BI256" s="32"/>
      <c r="BJ256" s="118"/>
      <c r="BK256" s="32"/>
      <c r="BL256" s="32"/>
      <c r="BO256" s="32"/>
      <c r="BW256" s="13"/>
      <c r="BX256" s="13"/>
    </row>
    <row r="257" spans="36:76">
      <c r="AJ257" s="13"/>
      <c r="AK257" s="32"/>
      <c r="AL257" s="13"/>
      <c r="AM257" s="32"/>
      <c r="AN257" s="116"/>
      <c r="AO257" s="32"/>
      <c r="AP257" s="116"/>
      <c r="AQ257" s="32"/>
      <c r="AR257" s="32"/>
      <c r="AS257" s="32"/>
      <c r="AT257" s="118"/>
      <c r="AU257" s="32"/>
      <c r="AV257" s="32"/>
      <c r="AW257" s="32"/>
      <c r="AX257" s="32"/>
      <c r="AY257" s="32"/>
      <c r="AZ257" s="32"/>
      <c r="BA257" s="118"/>
      <c r="BD257" s="118"/>
      <c r="BE257" s="13"/>
      <c r="BF257" s="68"/>
      <c r="BG257" s="32"/>
      <c r="BH257" s="123"/>
      <c r="BI257" s="32"/>
      <c r="BJ257" s="118"/>
      <c r="BK257" s="32"/>
      <c r="BL257" s="32"/>
      <c r="BO257" s="32"/>
      <c r="BW257" s="13"/>
      <c r="BX257" s="13"/>
    </row>
    <row r="258" spans="36:76">
      <c r="AJ258" s="13"/>
      <c r="AK258" s="32"/>
      <c r="AL258" s="13"/>
      <c r="AM258" s="32"/>
      <c r="AN258" s="116"/>
      <c r="AO258" s="32"/>
      <c r="AP258" s="116"/>
      <c r="AQ258" s="32"/>
      <c r="AR258" s="32"/>
      <c r="AS258" s="32"/>
      <c r="AT258" s="118"/>
      <c r="AU258" s="32"/>
      <c r="AV258" s="32"/>
      <c r="AW258" s="32"/>
      <c r="AX258" s="32"/>
      <c r="AY258" s="32"/>
      <c r="AZ258" s="32"/>
      <c r="BA258" s="118"/>
      <c r="BD258" s="118"/>
      <c r="BE258" s="13"/>
      <c r="BF258" s="68"/>
      <c r="BG258" s="32"/>
      <c r="BH258" s="123"/>
      <c r="BI258" s="32"/>
      <c r="BJ258" s="118"/>
      <c r="BK258" s="32"/>
      <c r="BL258" s="32"/>
      <c r="BO258" s="32"/>
      <c r="BW258" s="13"/>
      <c r="BX258" s="13"/>
    </row>
    <row r="259" spans="36:76">
      <c r="AJ259" s="13"/>
      <c r="AK259" s="32"/>
      <c r="AL259" s="13"/>
      <c r="AM259" s="32"/>
      <c r="AN259" s="116"/>
      <c r="AO259" s="32"/>
      <c r="AP259" s="116"/>
      <c r="AQ259" s="32"/>
      <c r="AR259" s="32"/>
      <c r="AS259" s="32"/>
      <c r="AT259" s="118"/>
      <c r="AU259" s="32"/>
      <c r="AV259" s="32"/>
      <c r="AW259" s="32"/>
      <c r="AX259" s="32"/>
      <c r="AY259" s="32"/>
      <c r="AZ259" s="32"/>
      <c r="BA259" s="118"/>
      <c r="BD259" s="118"/>
      <c r="BE259" s="13"/>
      <c r="BF259" s="68"/>
      <c r="BG259" s="32"/>
      <c r="BH259" s="123"/>
      <c r="BI259" s="32"/>
      <c r="BJ259" s="118"/>
      <c r="BK259" s="32"/>
      <c r="BL259" s="32"/>
      <c r="BO259" s="32"/>
      <c r="BW259" s="13"/>
      <c r="BX259" s="13"/>
    </row>
    <row r="260" spans="36:76">
      <c r="AJ260" s="13"/>
      <c r="AK260" s="32"/>
      <c r="AL260" s="13"/>
      <c r="AM260" s="32"/>
      <c r="AN260" s="116"/>
      <c r="AO260" s="32"/>
      <c r="AP260" s="116"/>
      <c r="AQ260" s="32"/>
      <c r="AR260" s="32"/>
      <c r="AS260" s="32"/>
      <c r="AT260" s="118"/>
      <c r="AU260" s="32"/>
      <c r="AV260" s="32"/>
      <c r="AW260" s="32"/>
      <c r="AX260" s="32"/>
      <c r="AY260" s="32"/>
      <c r="AZ260" s="32"/>
      <c r="BA260" s="118"/>
      <c r="BD260" s="118"/>
      <c r="BE260" s="13"/>
      <c r="BF260" s="68"/>
      <c r="BG260" s="32"/>
      <c r="BH260" s="123"/>
      <c r="BI260" s="32"/>
      <c r="BJ260" s="118"/>
      <c r="BK260" s="32"/>
      <c r="BL260" s="32"/>
      <c r="BO260" s="32"/>
      <c r="BW260" s="13"/>
      <c r="BX260" s="13"/>
    </row>
    <row r="261" spans="36:76">
      <c r="AJ261" s="13"/>
      <c r="AK261" s="32"/>
      <c r="AL261" s="13"/>
      <c r="AM261" s="32"/>
      <c r="AN261" s="116"/>
      <c r="AO261" s="32"/>
      <c r="AP261" s="116"/>
      <c r="AQ261" s="32"/>
      <c r="AR261" s="32"/>
      <c r="AS261" s="32"/>
      <c r="AT261" s="118"/>
      <c r="AU261" s="32"/>
      <c r="AV261" s="32"/>
      <c r="AW261" s="32"/>
      <c r="AX261" s="32"/>
      <c r="AY261" s="32"/>
      <c r="AZ261" s="32"/>
      <c r="BA261" s="118"/>
      <c r="BD261" s="118"/>
      <c r="BE261" s="13"/>
      <c r="BF261" s="68"/>
      <c r="BG261" s="32"/>
      <c r="BH261" s="123"/>
      <c r="BI261" s="32"/>
      <c r="BJ261" s="118"/>
      <c r="BK261" s="32"/>
      <c r="BL261" s="32"/>
      <c r="BO261" s="32"/>
      <c r="BW261" s="13"/>
      <c r="BX261" s="13"/>
    </row>
    <row r="262" spans="36:76">
      <c r="AJ262" s="13"/>
      <c r="AK262" s="32"/>
      <c r="AL262" s="13"/>
      <c r="AM262" s="32"/>
      <c r="AN262" s="116"/>
      <c r="AO262" s="32"/>
      <c r="AP262" s="116"/>
      <c r="AQ262" s="32"/>
      <c r="AR262" s="32"/>
      <c r="AS262" s="32"/>
      <c r="AT262" s="118"/>
      <c r="AU262" s="32"/>
      <c r="AV262" s="32"/>
      <c r="AW262" s="32"/>
      <c r="AX262" s="32"/>
      <c r="AY262" s="32"/>
      <c r="AZ262" s="32"/>
      <c r="BA262" s="118"/>
      <c r="BD262" s="118"/>
      <c r="BE262" s="13"/>
      <c r="BF262" s="68"/>
      <c r="BG262" s="32"/>
      <c r="BH262" s="123"/>
      <c r="BI262" s="32"/>
      <c r="BJ262" s="118"/>
      <c r="BK262" s="32"/>
      <c r="BL262" s="32"/>
      <c r="BO262" s="32"/>
      <c r="BW262" s="13"/>
      <c r="BX262" s="13"/>
    </row>
    <row r="263" spans="36:76">
      <c r="AJ263" s="13"/>
      <c r="AK263" s="32"/>
      <c r="AL263" s="13"/>
      <c r="AM263" s="32"/>
      <c r="AN263" s="116"/>
      <c r="AO263" s="32"/>
      <c r="AP263" s="116"/>
      <c r="AQ263" s="32"/>
      <c r="AR263" s="32"/>
      <c r="AS263" s="32"/>
      <c r="AT263" s="118"/>
      <c r="AU263" s="32"/>
      <c r="AV263" s="32"/>
      <c r="AW263" s="32"/>
      <c r="AX263" s="32"/>
      <c r="AY263" s="32"/>
      <c r="AZ263" s="32"/>
      <c r="BA263" s="118"/>
      <c r="BD263" s="118"/>
      <c r="BE263" s="13"/>
      <c r="BF263" s="68"/>
      <c r="BG263" s="32"/>
      <c r="BH263" s="123"/>
      <c r="BI263" s="32"/>
      <c r="BJ263" s="118"/>
      <c r="BK263" s="32"/>
      <c r="BL263" s="32"/>
      <c r="BO263" s="32"/>
      <c r="BW263" s="13"/>
      <c r="BX263" s="13"/>
    </row>
    <row r="264" spans="36:76">
      <c r="AJ264" s="13"/>
      <c r="AK264" s="32"/>
      <c r="AL264" s="13"/>
      <c r="AM264" s="32"/>
      <c r="AN264" s="116"/>
      <c r="AO264" s="32"/>
      <c r="AP264" s="116"/>
      <c r="AQ264" s="32"/>
      <c r="AR264" s="32"/>
      <c r="AS264" s="32"/>
      <c r="AT264" s="118"/>
      <c r="AU264" s="32"/>
      <c r="AV264" s="32"/>
      <c r="AW264" s="32"/>
      <c r="AX264" s="32"/>
      <c r="AY264" s="32"/>
      <c r="AZ264" s="32"/>
      <c r="BA264" s="118"/>
      <c r="BD264" s="118"/>
      <c r="BE264" s="13"/>
      <c r="BF264" s="68"/>
      <c r="BG264" s="32"/>
      <c r="BH264" s="123"/>
      <c r="BI264" s="32"/>
      <c r="BJ264" s="118"/>
      <c r="BK264" s="32"/>
      <c r="BL264" s="32"/>
      <c r="BO264" s="32"/>
      <c r="BW264" s="13"/>
      <c r="BX264" s="13"/>
    </row>
    <row r="265" spans="36:76">
      <c r="AJ265" s="13"/>
      <c r="AK265" s="32"/>
      <c r="AL265" s="13"/>
      <c r="AM265" s="32"/>
      <c r="AN265" s="116"/>
      <c r="AO265" s="32"/>
      <c r="AP265" s="116"/>
      <c r="AQ265" s="32"/>
      <c r="AR265" s="32"/>
      <c r="AS265" s="32"/>
      <c r="AT265" s="118"/>
      <c r="AU265" s="32"/>
      <c r="AV265" s="32"/>
      <c r="AW265" s="32"/>
      <c r="AX265" s="32"/>
      <c r="AY265" s="32"/>
      <c r="AZ265" s="32"/>
      <c r="BA265" s="118"/>
      <c r="BD265" s="118"/>
      <c r="BE265" s="13"/>
      <c r="BF265" s="68"/>
      <c r="BG265" s="32"/>
      <c r="BH265" s="123"/>
      <c r="BI265" s="32"/>
      <c r="BJ265" s="118"/>
      <c r="BK265" s="32"/>
      <c r="BL265" s="32"/>
      <c r="BO265" s="32"/>
      <c r="BW265" s="13"/>
      <c r="BX265" s="13"/>
    </row>
    <row r="266" spans="36:76">
      <c r="AJ266" s="13"/>
      <c r="AK266" s="32"/>
      <c r="AL266" s="13"/>
      <c r="AM266" s="32"/>
      <c r="AN266" s="116"/>
      <c r="AO266" s="32"/>
      <c r="AP266" s="116"/>
      <c r="AQ266" s="32"/>
      <c r="AR266" s="32"/>
      <c r="AS266" s="32"/>
      <c r="AT266" s="118"/>
      <c r="AU266" s="32"/>
      <c r="AV266" s="32"/>
      <c r="AW266" s="32"/>
      <c r="AX266" s="32"/>
      <c r="AY266" s="32"/>
      <c r="AZ266" s="32"/>
      <c r="BA266" s="118"/>
      <c r="BD266" s="118"/>
      <c r="BE266" s="13"/>
      <c r="BF266" s="68"/>
      <c r="BG266" s="32"/>
      <c r="BH266" s="123"/>
      <c r="BI266" s="32"/>
      <c r="BJ266" s="118"/>
      <c r="BK266" s="32"/>
      <c r="BL266" s="32"/>
      <c r="BO266" s="32"/>
      <c r="BW266" s="13"/>
      <c r="BX266" s="13"/>
    </row>
    <row r="267" spans="36:76">
      <c r="AJ267" s="13"/>
      <c r="AK267" s="32"/>
      <c r="AL267" s="13"/>
      <c r="AM267" s="32"/>
      <c r="AN267" s="116"/>
      <c r="AO267" s="32"/>
      <c r="AP267" s="116"/>
      <c r="AQ267" s="32"/>
      <c r="AR267" s="32"/>
      <c r="AS267" s="32"/>
      <c r="AT267" s="118"/>
      <c r="AU267" s="32"/>
      <c r="AV267" s="32"/>
      <c r="AW267" s="32"/>
      <c r="AX267" s="32"/>
      <c r="AY267" s="32"/>
      <c r="AZ267" s="32"/>
      <c r="BA267" s="118"/>
      <c r="BD267" s="118"/>
      <c r="BE267" s="13"/>
      <c r="BF267" s="68"/>
      <c r="BG267" s="32"/>
      <c r="BH267" s="123"/>
      <c r="BI267" s="32"/>
      <c r="BJ267" s="118"/>
      <c r="BK267" s="32"/>
      <c r="BL267" s="32"/>
      <c r="BO267" s="32"/>
      <c r="BW267" s="13"/>
      <c r="BX267" s="13"/>
    </row>
    <row r="268" spans="36:76">
      <c r="AJ268" s="13"/>
      <c r="AK268" s="32"/>
      <c r="AL268" s="13"/>
      <c r="AM268" s="32"/>
      <c r="AN268" s="116"/>
      <c r="AO268" s="32"/>
      <c r="AP268" s="116"/>
      <c r="AQ268" s="32"/>
      <c r="AR268" s="32"/>
      <c r="AS268" s="32"/>
      <c r="AT268" s="118"/>
      <c r="AU268" s="32"/>
      <c r="AV268" s="32"/>
      <c r="AW268" s="32"/>
      <c r="AX268" s="32"/>
      <c r="AY268" s="32"/>
      <c r="AZ268" s="32"/>
      <c r="BA268" s="118"/>
      <c r="BD268" s="118"/>
      <c r="BE268" s="13"/>
      <c r="BF268" s="68"/>
      <c r="BG268" s="32"/>
      <c r="BH268" s="123"/>
      <c r="BI268" s="32"/>
      <c r="BJ268" s="118"/>
      <c r="BK268" s="32"/>
      <c r="BL268" s="32"/>
      <c r="BO268" s="32"/>
      <c r="BW268" s="13"/>
      <c r="BX268" s="13"/>
    </row>
    <row r="269" spans="36:76">
      <c r="AJ269" s="13"/>
      <c r="AK269" s="32"/>
      <c r="AL269" s="13"/>
      <c r="AM269" s="32"/>
      <c r="AN269" s="116"/>
      <c r="AO269" s="32"/>
      <c r="AP269" s="116"/>
      <c r="AQ269" s="32"/>
      <c r="AR269" s="32"/>
      <c r="AS269" s="32"/>
      <c r="AT269" s="118"/>
      <c r="AU269" s="32"/>
      <c r="AV269" s="32"/>
      <c r="AW269" s="32"/>
      <c r="AX269" s="32"/>
      <c r="AY269" s="32"/>
      <c r="AZ269" s="32"/>
      <c r="BA269" s="118"/>
      <c r="BD269" s="118"/>
      <c r="BE269" s="13"/>
      <c r="BF269" s="68"/>
      <c r="BG269" s="32"/>
      <c r="BH269" s="123"/>
      <c r="BI269" s="32"/>
      <c r="BJ269" s="118"/>
      <c r="BK269" s="32"/>
      <c r="BL269" s="32"/>
      <c r="BO269" s="32"/>
      <c r="BW269" s="13"/>
      <c r="BX269" s="13"/>
    </row>
    <row r="270" spans="36:76">
      <c r="AJ270" s="13"/>
      <c r="AK270" s="32"/>
      <c r="AL270" s="13"/>
      <c r="AM270" s="32"/>
      <c r="AN270" s="116"/>
      <c r="AO270" s="32"/>
      <c r="AP270" s="116"/>
      <c r="AQ270" s="32"/>
      <c r="AR270" s="32"/>
      <c r="AS270" s="32"/>
      <c r="AT270" s="118"/>
      <c r="AU270" s="32"/>
      <c r="AV270" s="32"/>
      <c r="AW270" s="32"/>
      <c r="AX270" s="32"/>
      <c r="AY270" s="32"/>
      <c r="AZ270" s="32"/>
      <c r="BA270" s="118"/>
      <c r="BD270" s="118"/>
      <c r="BE270" s="13"/>
      <c r="BF270" s="68"/>
      <c r="BG270" s="32"/>
      <c r="BH270" s="123"/>
      <c r="BI270" s="32"/>
      <c r="BJ270" s="118"/>
      <c r="BK270" s="32"/>
      <c r="BL270" s="32"/>
      <c r="BO270" s="32"/>
      <c r="BW270" s="13"/>
      <c r="BX270" s="13"/>
    </row>
    <row r="271" spans="36:76">
      <c r="AJ271" s="13"/>
      <c r="AK271" s="32"/>
      <c r="AL271" s="13"/>
      <c r="AM271" s="32"/>
      <c r="AN271" s="116"/>
      <c r="AO271" s="32"/>
      <c r="AP271" s="116"/>
      <c r="AQ271" s="32"/>
      <c r="AR271" s="32"/>
      <c r="AS271" s="32"/>
      <c r="AT271" s="118"/>
      <c r="AU271" s="32"/>
      <c r="AV271" s="32"/>
      <c r="AW271" s="32"/>
      <c r="AX271" s="32"/>
      <c r="AY271" s="32"/>
      <c r="AZ271" s="32"/>
      <c r="BA271" s="118"/>
      <c r="BD271" s="118"/>
      <c r="BE271" s="13"/>
      <c r="BF271" s="68"/>
      <c r="BG271" s="32"/>
      <c r="BH271" s="123"/>
      <c r="BI271" s="32"/>
      <c r="BJ271" s="118"/>
      <c r="BK271" s="32"/>
      <c r="BL271" s="32"/>
      <c r="BO271" s="32"/>
      <c r="BW271" s="13"/>
      <c r="BX271" s="13"/>
    </row>
    <row r="272" spans="36:76">
      <c r="AJ272" s="13"/>
      <c r="AK272" s="32"/>
      <c r="AL272" s="13"/>
      <c r="AM272" s="32"/>
      <c r="AN272" s="116"/>
      <c r="AO272" s="32"/>
      <c r="AP272" s="116"/>
      <c r="AQ272" s="32"/>
      <c r="AR272" s="32"/>
      <c r="AS272" s="32"/>
      <c r="AT272" s="118"/>
      <c r="AU272" s="32"/>
      <c r="AV272" s="32"/>
      <c r="AW272" s="32"/>
      <c r="AX272" s="32"/>
      <c r="AY272" s="32"/>
      <c r="AZ272" s="32"/>
      <c r="BA272" s="118"/>
      <c r="BD272" s="118"/>
      <c r="BE272" s="13"/>
      <c r="BF272" s="68"/>
      <c r="BG272" s="32"/>
      <c r="BH272" s="123"/>
      <c r="BI272" s="32"/>
      <c r="BJ272" s="118"/>
      <c r="BK272" s="32"/>
      <c r="BL272" s="32"/>
      <c r="BO272" s="32"/>
      <c r="BW272" s="13"/>
      <c r="BX272" s="13"/>
    </row>
    <row r="273" spans="30:76">
      <c r="AJ273" s="13"/>
      <c r="AK273" s="32"/>
      <c r="AL273" s="13"/>
      <c r="AM273" s="32"/>
      <c r="AN273" s="116"/>
      <c r="AO273" s="32"/>
      <c r="AP273" s="116"/>
      <c r="AQ273" s="32"/>
      <c r="AR273" s="32"/>
      <c r="AS273" s="32"/>
      <c r="AT273" s="118"/>
      <c r="AU273" s="32"/>
      <c r="AV273" s="32"/>
      <c r="AW273" s="32"/>
      <c r="AX273" s="32"/>
      <c r="AY273" s="32"/>
      <c r="AZ273" s="32"/>
      <c r="BA273" s="118"/>
      <c r="BD273" s="118"/>
      <c r="BE273" s="13"/>
      <c r="BF273" s="68"/>
      <c r="BG273" s="32"/>
      <c r="BH273" s="123"/>
      <c r="BI273" s="32"/>
      <c r="BJ273" s="118"/>
      <c r="BK273" s="32"/>
      <c r="BL273" s="32"/>
      <c r="BO273" s="32"/>
      <c r="BW273" s="13"/>
      <c r="BX273" s="13"/>
    </row>
    <row r="274" spans="30:76">
      <c r="AF274" s="30"/>
      <c r="AG274" s="30"/>
      <c r="AH274" s="30"/>
      <c r="AI274" s="30"/>
      <c r="AJ274" s="30"/>
      <c r="AK274" s="32"/>
      <c r="AL274" s="30"/>
      <c r="AM274" s="32"/>
      <c r="AN274" s="117"/>
      <c r="AO274" s="32"/>
      <c r="AP274" s="117"/>
      <c r="AQ274" s="32"/>
      <c r="AR274" s="32"/>
      <c r="AS274" s="32"/>
      <c r="AT274" s="118"/>
      <c r="AU274" s="32"/>
      <c r="AV274" s="32"/>
      <c r="AW274" s="32"/>
      <c r="AX274" s="32"/>
      <c r="AY274" s="32"/>
      <c r="AZ274" s="32"/>
      <c r="BA274" s="118"/>
      <c r="BD274" s="118"/>
      <c r="BE274" s="30"/>
      <c r="BF274" s="68"/>
      <c r="BG274" s="32"/>
      <c r="BH274" s="123"/>
      <c r="BI274" s="32"/>
      <c r="BJ274" s="118"/>
      <c r="BK274" s="32"/>
      <c r="BL274" s="32"/>
      <c r="BO274" s="32"/>
      <c r="BW274" s="13"/>
      <c r="BX274" s="13"/>
    </row>
    <row r="275" spans="30:76">
      <c r="AD275" s="30"/>
      <c r="AE275" s="30"/>
      <c r="AF275" s="32"/>
      <c r="AG275" s="32"/>
      <c r="AH275" s="32"/>
      <c r="AI275" s="32"/>
      <c r="AJ275" s="32"/>
      <c r="AK275" s="32"/>
      <c r="AL275" s="32"/>
      <c r="AM275" s="32"/>
      <c r="AN275" s="118"/>
      <c r="AO275" s="32"/>
      <c r="AP275" s="118"/>
      <c r="AQ275" s="32"/>
      <c r="AR275" s="32"/>
      <c r="AS275" s="32"/>
      <c r="AT275" s="118"/>
      <c r="AU275" s="32"/>
      <c r="AV275" s="32"/>
      <c r="AW275" s="32"/>
      <c r="AX275" s="32"/>
      <c r="AY275" s="32"/>
      <c r="AZ275" s="32"/>
      <c r="BA275" s="118"/>
      <c r="BD275" s="118"/>
      <c r="BE275" s="32"/>
      <c r="BF275" s="68"/>
      <c r="BG275" s="32"/>
      <c r="BH275" s="123"/>
      <c r="BI275" s="32"/>
      <c r="BJ275" s="118"/>
      <c r="BK275" s="32"/>
      <c r="BL275" s="32"/>
      <c r="BO275" s="32"/>
      <c r="BW275" s="13"/>
      <c r="BX275" s="13"/>
    </row>
    <row r="276" spans="30:76"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118"/>
      <c r="AO276" s="32"/>
      <c r="AP276" s="118"/>
      <c r="AQ276" s="32"/>
      <c r="AR276" s="32"/>
      <c r="AS276" s="32"/>
      <c r="AT276" s="118"/>
      <c r="AU276" s="32"/>
      <c r="AV276" s="32"/>
      <c r="AW276" s="32"/>
      <c r="AX276" s="32"/>
      <c r="AY276" s="32"/>
      <c r="AZ276" s="32"/>
      <c r="BA276" s="118"/>
      <c r="BD276" s="118"/>
      <c r="BE276" s="32"/>
      <c r="BF276" s="68"/>
      <c r="BG276" s="32"/>
      <c r="BH276" s="123"/>
      <c r="BI276" s="32"/>
      <c r="BJ276" s="118"/>
      <c r="BK276" s="32"/>
      <c r="BL276" s="32"/>
      <c r="BO276" s="32"/>
      <c r="BW276" s="13"/>
      <c r="BX276" s="13"/>
    </row>
    <row r="277" spans="30:76"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118"/>
      <c r="AO277" s="32"/>
      <c r="AP277" s="118"/>
      <c r="AQ277" s="32"/>
      <c r="AR277" s="32"/>
      <c r="AS277" s="32"/>
      <c r="AT277" s="118"/>
      <c r="AU277" s="32"/>
      <c r="AV277" s="32"/>
      <c r="AW277" s="32"/>
      <c r="AX277" s="32"/>
      <c r="AY277" s="32"/>
      <c r="AZ277" s="32"/>
      <c r="BA277" s="118"/>
      <c r="BD277" s="118"/>
      <c r="BE277" s="32"/>
      <c r="BF277" s="68"/>
      <c r="BG277" s="32"/>
      <c r="BH277" s="123"/>
      <c r="BI277" s="32"/>
      <c r="BJ277" s="118"/>
      <c r="BK277" s="32"/>
      <c r="BL277" s="32"/>
      <c r="BO277" s="32"/>
      <c r="BW277" s="13"/>
      <c r="BX277" s="13"/>
    </row>
    <row r="278" spans="30:76"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118"/>
      <c r="AO278" s="32"/>
      <c r="AP278" s="118"/>
      <c r="AQ278" s="32"/>
      <c r="AR278" s="32"/>
      <c r="AS278" s="32"/>
      <c r="AT278" s="118"/>
      <c r="AU278" s="32"/>
      <c r="AV278" s="32"/>
      <c r="AW278" s="32"/>
      <c r="AX278" s="32"/>
      <c r="AY278" s="32"/>
      <c r="AZ278" s="32"/>
      <c r="BA278" s="118"/>
      <c r="BD278" s="118"/>
      <c r="BE278" s="32"/>
      <c r="BF278" s="68"/>
      <c r="BG278" s="32"/>
      <c r="BH278" s="123"/>
      <c r="BI278" s="32"/>
      <c r="BJ278" s="118"/>
      <c r="BK278" s="32"/>
      <c r="BL278" s="32"/>
      <c r="BO278" s="32"/>
      <c r="BW278" s="13"/>
      <c r="BX278" s="13"/>
    </row>
    <row r="279" spans="30:76"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118"/>
      <c r="AO279" s="32"/>
      <c r="AP279" s="118"/>
      <c r="AQ279" s="32"/>
      <c r="AR279" s="32"/>
      <c r="AS279" s="32"/>
      <c r="AT279" s="118"/>
      <c r="AU279" s="32"/>
      <c r="AV279" s="32"/>
      <c r="AW279" s="32"/>
      <c r="AX279" s="32"/>
      <c r="AY279" s="32"/>
      <c r="AZ279" s="32"/>
      <c r="BA279" s="118"/>
      <c r="BD279" s="118"/>
      <c r="BE279" s="32"/>
      <c r="BF279" s="68"/>
      <c r="BG279" s="32"/>
      <c r="BH279" s="123"/>
      <c r="BI279" s="32"/>
      <c r="BJ279" s="118"/>
      <c r="BK279" s="32"/>
      <c r="BL279" s="32"/>
      <c r="BO279" s="32"/>
      <c r="BW279" s="13"/>
      <c r="BX279" s="13"/>
    </row>
    <row r="280" spans="30:76"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118"/>
      <c r="AO280" s="32"/>
      <c r="AP280" s="118"/>
      <c r="AQ280" s="32"/>
      <c r="AR280" s="32"/>
      <c r="AS280" s="32"/>
      <c r="AT280" s="118"/>
      <c r="AU280" s="32"/>
      <c r="AV280" s="32"/>
      <c r="AW280" s="32"/>
      <c r="AX280" s="32"/>
      <c r="AY280" s="32"/>
      <c r="AZ280" s="32"/>
      <c r="BA280" s="118"/>
      <c r="BD280" s="118"/>
      <c r="BE280" s="32"/>
      <c r="BF280" s="68"/>
      <c r="BG280" s="32"/>
      <c r="BH280" s="123"/>
      <c r="BI280" s="32"/>
      <c r="BJ280" s="118"/>
      <c r="BK280" s="32"/>
      <c r="BL280" s="32"/>
      <c r="BO280" s="32"/>
      <c r="BW280" s="13"/>
      <c r="BX280" s="13"/>
    </row>
    <row r="281" spans="30:76"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118"/>
      <c r="AO281" s="32"/>
      <c r="AP281" s="118"/>
      <c r="AQ281" s="32"/>
      <c r="AR281" s="32"/>
      <c r="AS281" s="32"/>
      <c r="AT281" s="118"/>
      <c r="AU281" s="32"/>
      <c r="AV281" s="32"/>
      <c r="AW281" s="32"/>
      <c r="AX281" s="32"/>
      <c r="AY281" s="32"/>
      <c r="AZ281" s="32"/>
      <c r="BA281" s="118"/>
      <c r="BD281" s="118"/>
      <c r="BE281" s="32"/>
      <c r="BF281" s="68"/>
      <c r="BG281" s="32"/>
      <c r="BH281" s="123"/>
      <c r="BI281" s="32"/>
      <c r="BJ281" s="118"/>
      <c r="BK281" s="32"/>
      <c r="BL281" s="32"/>
      <c r="BO281" s="32"/>
      <c r="BW281" s="13"/>
      <c r="BX281" s="13"/>
    </row>
    <row r="282" spans="30:76"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118"/>
      <c r="AO282" s="32"/>
      <c r="AP282" s="118"/>
      <c r="AQ282" s="32"/>
      <c r="AR282" s="32"/>
      <c r="AS282" s="32"/>
      <c r="AT282" s="118"/>
      <c r="AU282" s="32"/>
      <c r="AV282" s="32"/>
      <c r="AW282" s="32"/>
      <c r="AX282" s="32"/>
      <c r="AY282" s="32"/>
      <c r="AZ282" s="32"/>
      <c r="BA282" s="118"/>
      <c r="BD282" s="118"/>
      <c r="BE282" s="32"/>
      <c r="BF282" s="68"/>
      <c r="BG282" s="32"/>
      <c r="BH282" s="123"/>
      <c r="BI282" s="32"/>
      <c r="BJ282" s="118"/>
      <c r="BK282" s="32"/>
      <c r="BL282" s="32"/>
      <c r="BO282" s="32"/>
      <c r="BW282" s="13"/>
      <c r="BX282" s="13"/>
    </row>
    <row r="283" spans="30:76"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118"/>
      <c r="AO283" s="32"/>
      <c r="AP283" s="118"/>
      <c r="AQ283" s="32"/>
      <c r="AR283" s="32"/>
      <c r="AS283" s="32"/>
      <c r="AT283" s="118"/>
      <c r="AU283" s="32"/>
      <c r="AV283" s="32"/>
      <c r="AW283" s="32"/>
      <c r="AX283" s="32"/>
      <c r="AY283" s="32"/>
      <c r="AZ283" s="32"/>
      <c r="BA283" s="118"/>
      <c r="BD283" s="118"/>
      <c r="BE283" s="32"/>
      <c r="BF283" s="68"/>
      <c r="BG283" s="32"/>
      <c r="BJ283" s="118"/>
      <c r="BK283" s="32"/>
      <c r="BL283" s="32"/>
      <c r="BO283" s="32"/>
      <c r="BW283" s="13"/>
      <c r="BX283" s="13"/>
    </row>
    <row r="284" spans="30:76"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118"/>
      <c r="AO284" s="32"/>
      <c r="AP284" s="118"/>
      <c r="AQ284" s="32"/>
      <c r="AR284" s="32"/>
      <c r="AS284" s="32"/>
      <c r="AT284" s="118"/>
      <c r="AU284" s="32"/>
      <c r="AV284" s="32"/>
      <c r="AW284" s="32"/>
      <c r="AX284" s="32"/>
      <c r="AY284" s="32"/>
      <c r="AZ284" s="32"/>
      <c r="BA284" s="118"/>
      <c r="BD284" s="118"/>
      <c r="BE284" s="32"/>
      <c r="BF284" s="68"/>
      <c r="BG284" s="32"/>
      <c r="BJ284" s="118"/>
      <c r="BK284" s="32"/>
      <c r="BL284" s="32"/>
      <c r="BO284" s="32"/>
      <c r="BW284" s="13"/>
      <c r="BX284" s="13"/>
    </row>
    <row r="285" spans="30:76"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118"/>
      <c r="AO285" s="32"/>
      <c r="AP285" s="118"/>
      <c r="AQ285" s="32"/>
      <c r="AR285" s="32"/>
      <c r="AS285" s="32"/>
      <c r="AT285" s="118"/>
      <c r="AU285" s="32"/>
      <c r="AV285" s="32"/>
      <c r="AW285" s="32"/>
      <c r="AX285" s="32"/>
      <c r="AY285" s="32"/>
      <c r="AZ285" s="32"/>
      <c r="BA285" s="118"/>
      <c r="BD285" s="118"/>
      <c r="BE285" s="32"/>
      <c r="BF285" s="68"/>
      <c r="BG285" s="32"/>
      <c r="BJ285" s="118"/>
      <c r="BK285" s="32"/>
      <c r="BL285" s="32"/>
      <c r="BO285" s="32"/>
      <c r="BW285" s="13"/>
      <c r="BX285" s="13"/>
    </row>
    <row r="286" spans="30:76"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118"/>
      <c r="AO286" s="32"/>
      <c r="AP286" s="118"/>
      <c r="AQ286" s="32"/>
      <c r="AR286" s="32"/>
      <c r="AS286" s="32"/>
      <c r="AT286" s="118"/>
      <c r="AU286" s="32"/>
      <c r="AV286" s="32"/>
      <c r="AW286" s="32"/>
      <c r="AX286" s="32"/>
      <c r="AY286" s="32"/>
      <c r="AZ286" s="32"/>
      <c r="BA286" s="118"/>
      <c r="BD286" s="118"/>
      <c r="BE286" s="32"/>
      <c r="BF286" s="68"/>
      <c r="BO286" s="32"/>
      <c r="BW286" s="13"/>
      <c r="BX286" s="13"/>
    </row>
    <row r="287" spans="30:76"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118"/>
      <c r="AO287" s="32"/>
      <c r="AP287" s="118"/>
      <c r="AQ287" s="32"/>
      <c r="AR287" s="32"/>
      <c r="AS287" s="32"/>
      <c r="AT287" s="118"/>
      <c r="AU287" s="32"/>
      <c r="AV287" s="32"/>
      <c r="AW287" s="32"/>
      <c r="AX287" s="32"/>
      <c r="AY287" s="32"/>
      <c r="AZ287" s="32"/>
      <c r="BA287" s="118"/>
      <c r="BD287" s="118"/>
      <c r="BE287" s="32"/>
      <c r="BF287" s="68"/>
      <c r="BO287" s="32"/>
      <c r="BW287" s="13"/>
      <c r="BX287" s="13"/>
    </row>
    <row r="288" spans="30:76"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118"/>
      <c r="AO288" s="32"/>
      <c r="AP288" s="118"/>
      <c r="AQ288" s="32"/>
      <c r="AR288" s="32"/>
      <c r="AS288" s="32"/>
      <c r="AT288" s="118"/>
      <c r="AU288" s="32"/>
      <c r="AV288" s="32"/>
      <c r="AW288" s="32"/>
      <c r="AX288" s="32"/>
      <c r="AY288" s="32"/>
      <c r="AZ288" s="32"/>
      <c r="BA288" s="118"/>
      <c r="BD288" s="118"/>
      <c r="BE288" s="32"/>
      <c r="BF288" s="68"/>
      <c r="BO288" s="32"/>
      <c r="BW288" s="13"/>
      <c r="BX288" s="13"/>
    </row>
    <row r="289" spans="30:76"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118"/>
      <c r="AO289" s="32"/>
      <c r="AP289" s="118"/>
      <c r="AQ289" s="32"/>
      <c r="AR289" s="32"/>
      <c r="AS289" s="32"/>
      <c r="AT289" s="118"/>
      <c r="AU289" s="32"/>
      <c r="AV289" s="32"/>
      <c r="AW289" s="32"/>
      <c r="AX289" s="32"/>
      <c r="AY289" s="32"/>
      <c r="AZ289" s="32"/>
      <c r="BA289" s="118"/>
      <c r="BD289" s="118"/>
      <c r="BE289" s="32"/>
      <c r="BF289" s="68"/>
      <c r="BO289" s="32"/>
      <c r="BW289" s="13"/>
      <c r="BX289" s="13"/>
    </row>
    <row r="290" spans="30:76"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118"/>
      <c r="AO290" s="32"/>
      <c r="AP290" s="118"/>
      <c r="AQ290" s="32"/>
      <c r="AR290" s="32"/>
      <c r="AS290" s="32"/>
      <c r="AT290" s="118"/>
      <c r="AU290" s="32"/>
      <c r="AV290" s="32"/>
      <c r="AW290" s="32"/>
      <c r="AX290" s="32"/>
      <c r="AY290" s="32"/>
      <c r="AZ290" s="32"/>
      <c r="BA290" s="118"/>
      <c r="BD290" s="118"/>
      <c r="BE290" s="32"/>
      <c r="BF290" s="68"/>
      <c r="BO290" s="32"/>
      <c r="BW290" s="13"/>
      <c r="BX290" s="13"/>
    </row>
    <row r="291" spans="30:76"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118"/>
      <c r="AO291" s="32"/>
      <c r="AP291" s="118"/>
      <c r="AQ291" s="32"/>
      <c r="AR291" s="32"/>
      <c r="AS291" s="32"/>
      <c r="AT291" s="118"/>
      <c r="AU291" s="32"/>
      <c r="AV291" s="32"/>
      <c r="AW291" s="32"/>
      <c r="AX291" s="32"/>
      <c r="AY291" s="32"/>
      <c r="AZ291" s="32"/>
      <c r="BA291" s="118"/>
      <c r="BD291" s="118"/>
      <c r="BE291" s="32"/>
      <c r="BF291" s="68"/>
      <c r="BO291" s="32"/>
      <c r="BW291" s="13"/>
      <c r="BX291" s="13"/>
    </row>
    <row r="292" spans="30:76"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118"/>
      <c r="AO292" s="32"/>
      <c r="AP292" s="118"/>
      <c r="AQ292" s="32"/>
      <c r="AR292" s="32"/>
      <c r="AS292" s="32"/>
      <c r="AT292" s="118"/>
      <c r="AU292" s="32"/>
      <c r="AV292" s="32"/>
      <c r="AW292" s="32"/>
      <c r="AX292" s="32"/>
      <c r="AY292" s="32"/>
      <c r="AZ292" s="32"/>
      <c r="BA292" s="118"/>
      <c r="BD292" s="118"/>
      <c r="BE292" s="32"/>
      <c r="BF292" s="68"/>
      <c r="BO292" s="32"/>
      <c r="BW292" s="13"/>
      <c r="BX292" s="13"/>
    </row>
    <row r="293" spans="30:76"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118"/>
      <c r="AO293" s="32"/>
      <c r="AP293" s="118"/>
      <c r="AQ293" s="32"/>
      <c r="AR293" s="32"/>
      <c r="AS293" s="32"/>
      <c r="AT293" s="118"/>
      <c r="AU293" s="32"/>
      <c r="AV293" s="32"/>
      <c r="AW293" s="32"/>
      <c r="AX293" s="32"/>
      <c r="AY293" s="32"/>
      <c r="AZ293" s="32"/>
      <c r="BA293" s="118"/>
      <c r="BD293" s="118"/>
      <c r="BE293" s="32"/>
      <c r="BF293" s="68"/>
      <c r="BO293" s="32"/>
      <c r="BW293" s="13"/>
      <c r="BX293" s="13"/>
    </row>
    <row r="294" spans="30:76"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118"/>
      <c r="AO294" s="32"/>
      <c r="AP294" s="118"/>
      <c r="AQ294" s="32"/>
      <c r="AR294" s="32"/>
      <c r="AS294" s="32"/>
      <c r="AT294" s="118"/>
      <c r="AU294" s="32"/>
      <c r="AV294" s="32"/>
      <c r="AW294" s="32"/>
      <c r="AX294" s="32"/>
      <c r="AY294" s="32"/>
      <c r="AZ294" s="32"/>
      <c r="BA294" s="118"/>
      <c r="BD294" s="118"/>
      <c r="BE294" s="32"/>
      <c r="BF294" s="68"/>
      <c r="BO294" s="32"/>
      <c r="BW294" s="13"/>
      <c r="BX294" s="13"/>
    </row>
    <row r="295" spans="30:76"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118"/>
      <c r="AO295" s="32"/>
      <c r="AP295" s="118"/>
      <c r="AQ295" s="32"/>
      <c r="AR295" s="32"/>
      <c r="AS295" s="32"/>
      <c r="AT295" s="118"/>
      <c r="AU295" s="32"/>
      <c r="AV295" s="32"/>
      <c r="AW295" s="32"/>
      <c r="AX295" s="32"/>
      <c r="AY295" s="32"/>
      <c r="AZ295" s="32"/>
      <c r="BA295" s="118"/>
      <c r="BD295" s="118"/>
      <c r="BE295" s="32"/>
      <c r="BF295" s="68"/>
      <c r="BO295" s="32"/>
      <c r="BW295" s="13"/>
      <c r="BX295" s="13"/>
    </row>
    <row r="296" spans="30:76"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118"/>
      <c r="AO296" s="32"/>
      <c r="AP296" s="118"/>
      <c r="AQ296" s="32"/>
      <c r="AR296" s="32"/>
      <c r="AS296" s="32"/>
      <c r="AT296" s="118"/>
      <c r="AU296" s="32"/>
      <c r="AV296" s="32"/>
      <c r="AW296" s="32"/>
      <c r="AX296" s="32"/>
      <c r="AY296" s="32"/>
      <c r="AZ296" s="32"/>
      <c r="BA296" s="118"/>
      <c r="BD296" s="118"/>
      <c r="BE296" s="32"/>
      <c r="BF296" s="68"/>
      <c r="BO296" s="32"/>
      <c r="BW296" s="13"/>
      <c r="BX296" s="13"/>
    </row>
    <row r="297" spans="30:76"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118"/>
      <c r="AO297" s="32"/>
      <c r="AP297" s="118"/>
      <c r="AQ297" s="32"/>
      <c r="AR297" s="32"/>
      <c r="AS297" s="32"/>
      <c r="AT297" s="118"/>
      <c r="AU297" s="32"/>
      <c r="AV297" s="32"/>
      <c r="AW297" s="32"/>
      <c r="AX297" s="32"/>
      <c r="AY297" s="32"/>
      <c r="AZ297" s="32"/>
      <c r="BA297" s="118"/>
      <c r="BD297" s="118"/>
      <c r="BE297" s="32"/>
      <c r="BF297" s="68"/>
      <c r="BO297" s="32"/>
    </row>
    <row r="298" spans="30:76"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118"/>
      <c r="AO298" s="32"/>
      <c r="AP298" s="118"/>
      <c r="AQ298" s="32"/>
      <c r="AR298" s="32"/>
      <c r="AS298" s="32"/>
      <c r="AT298" s="118"/>
      <c r="AU298" s="32"/>
      <c r="AV298" s="32"/>
      <c r="AW298" s="32"/>
      <c r="AX298" s="32"/>
      <c r="AY298" s="32"/>
      <c r="AZ298" s="32"/>
      <c r="BA298" s="118"/>
      <c r="BD298" s="118"/>
      <c r="BE298" s="32"/>
      <c r="BF298" s="68"/>
      <c r="BO298" s="32"/>
    </row>
    <row r="299" spans="30:76"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118"/>
      <c r="AO299" s="32"/>
      <c r="AP299" s="118"/>
      <c r="AQ299" s="32"/>
      <c r="AR299" s="32"/>
      <c r="AS299" s="32"/>
      <c r="AT299" s="118"/>
      <c r="AU299" s="32"/>
      <c r="AV299" s="32"/>
      <c r="AW299" s="32"/>
      <c r="AX299" s="32"/>
      <c r="AY299" s="32"/>
      <c r="AZ299" s="32"/>
      <c r="BA299" s="118"/>
      <c r="BD299" s="118"/>
      <c r="BE299" s="32"/>
      <c r="BF299" s="68"/>
      <c r="BO299" s="32"/>
    </row>
    <row r="300" spans="30:76"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118"/>
      <c r="AO300" s="32"/>
      <c r="AP300" s="118"/>
      <c r="AQ300" s="32"/>
      <c r="AR300" s="32"/>
      <c r="AS300" s="32"/>
      <c r="AT300" s="118"/>
      <c r="AU300" s="32"/>
      <c r="AV300" s="32"/>
      <c r="AW300" s="32"/>
      <c r="AX300" s="32"/>
      <c r="AY300" s="32"/>
      <c r="AZ300" s="32"/>
      <c r="BA300" s="118"/>
      <c r="BD300" s="118"/>
      <c r="BE300" s="32"/>
      <c r="BF300" s="68"/>
      <c r="BO300" s="32"/>
    </row>
    <row r="301" spans="30:76"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118"/>
      <c r="AO301" s="32"/>
      <c r="AP301" s="118"/>
      <c r="AQ301" s="32"/>
      <c r="AR301" s="32"/>
      <c r="AS301" s="32"/>
      <c r="AT301" s="118"/>
      <c r="AU301" s="32"/>
      <c r="AV301" s="32"/>
      <c r="AW301" s="32"/>
      <c r="AX301" s="32"/>
      <c r="AY301" s="32"/>
      <c r="AZ301" s="32"/>
      <c r="BA301" s="118"/>
      <c r="BD301" s="118"/>
      <c r="BE301" s="32"/>
      <c r="BF301" s="68"/>
      <c r="BO301" s="32"/>
    </row>
    <row r="302" spans="30:76"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118"/>
      <c r="AO302" s="32"/>
      <c r="AP302" s="118"/>
      <c r="AQ302" s="32"/>
      <c r="AR302" s="32"/>
      <c r="AS302" s="32"/>
      <c r="AT302" s="118"/>
      <c r="AU302" s="32"/>
      <c r="AV302" s="32"/>
      <c r="AW302" s="32"/>
      <c r="AX302" s="32"/>
      <c r="AY302" s="32"/>
      <c r="AZ302" s="32"/>
      <c r="BA302" s="118"/>
      <c r="BD302" s="118"/>
      <c r="BE302" s="32"/>
      <c r="BF302" s="68"/>
      <c r="BO302" s="32"/>
    </row>
    <row r="303" spans="30:76"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118"/>
      <c r="AO303" s="32"/>
      <c r="AP303" s="118"/>
      <c r="AQ303" s="32"/>
      <c r="AR303" s="32"/>
      <c r="AS303" s="32"/>
      <c r="AT303" s="118"/>
      <c r="AU303" s="32"/>
      <c r="AV303" s="32"/>
      <c r="AW303" s="32"/>
      <c r="AX303" s="32"/>
      <c r="AY303" s="32"/>
      <c r="AZ303" s="32"/>
      <c r="BA303" s="118"/>
      <c r="BD303" s="118"/>
      <c r="BE303" s="32"/>
      <c r="BF303" s="68"/>
      <c r="BO303" s="32"/>
    </row>
    <row r="304" spans="30:76"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118"/>
      <c r="AO304" s="32"/>
      <c r="AP304" s="118"/>
      <c r="AQ304" s="32"/>
      <c r="AR304" s="32"/>
      <c r="AS304" s="32"/>
      <c r="AT304" s="118"/>
      <c r="AU304" s="32"/>
      <c r="AV304" s="32"/>
      <c r="AW304" s="32"/>
      <c r="AX304" s="32"/>
      <c r="AY304" s="32"/>
      <c r="AZ304" s="32"/>
      <c r="BA304" s="118"/>
      <c r="BD304" s="118"/>
      <c r="BE304" s="32"/>
      <c r="BF304" s="68"/>
      <c r="BO304" s="32"/>
    </row>
    <row r="305" spans="30:67"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118"/>
      <c r="AO305" s="32"/>
      <c r="AP305" s="118"/>
      <c r="AQ305" s="32"/>
      <c r="AR305" s="32"/>
      <c r="AS305" s="32"/>
      <c r="AT305" s="118"/>
      <c r="AU305" s="32"/>
      <c r="AV305" s="32"/>
      <c r="AW305" s="32"/>
      <c r="AX305" s="32"/>
      <c r="AY305" s="32"/>
      <c r="AZ305" s="32"/>
      <c r="BA305" s="118"/>
      <c r="BD305" s="118"/>
      <c r="BE305" s="32"/>
      <c r="BF305" s="68"/>
      <c r="BO305" s="32"/>
    </row>
    <row r="306" spans="30:67"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118"/>
      <c r="AO306" s="32"/>
      <c r="AP306" s="118"/>
      <c r="AQ306" s="32"/>
      <c r="AR306" s="32"/>
      <c r="AS306" s="32"/>
      <c r="AT306" s="118"/>
      <c r="AU306" s="32"/>
      <c r="AV306" s="32"/>
      <c r="AW306" s="32"/>
      <c r="AX306" s="32"/>
      <c r="AY306" s="32"/>
      <c r="AZ306" s="32"/>
      <c r="BA306" s="118"/>
      <c r="BD306" s="118"/>
      <c r="BE306" s="32"/>
      <c r="BF306" s="68"/>
      <c r="BO306" s="32"/>
    </row>
    <row r="307" spans="30:67"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118"/>
      <c r="AO307" s="32"/>
      <c r="AP307" s="118"/>
      <c r="AQ307" s="32"/>
      <c r="AR307" s="32"/>
      <c r="AS307" s="32"/>
      <c r="AT307" s="118"/>
      <c r="AU307" s="32"/>
      <c r="AV307" s="32"/>
      <c r="AW307" s="32"/>
      <c r="AX307" s="32"/>
      <c r="AY307" s="32"/>
      <c r="AZ307" s="32"/>
      <c r="BA307" s="118"/>
      <c r="BD307" s="118"/>
      <c r="BE307" s="32"/>
      <c r="BF307" s="68"/>
      <c r="BO307" s="32"/>
    </row>
    <row r="308" spans="30:67">
      <c r="AD308" s="32"/>
      <c r="AE308" s="32"/>
      <c r="AF308" s="32"/>
      <c r="AG308" s="32"/>
      <c r="AH308" s="32"/>
      <c r="AI308" s="32"/>
      <c r="AJ308" s="32"/>
      <c r="AL308" s="32"/>
      <c r="AN308" s="118"/>
      <c r="AP308" s="118"/>
      <c r="AR308" s="32"/>
      <c r="AV308" s="32"/>
      <c r="AZ308" s="32"/>
      <c r="BA308" s="118"/>
      <c r="BD308" s="118"/>
      <c r="BE308" s="32"/>
      <c r="BF308" s="68"/>
      <c r="BO308" s="32"/>
    </row>
    <row r="309" spans="30:67">
      <c r="AD309" s="32"/>
      <c r="AE309" s="32"/>
    </row>
  </sheetData>
  <conditionalFormatting sqref="BZ114:CA114">
    <cfRule type="cellIs" dxfId="175" priority="8" stopIfTrue="1" operator="lessThan">
      <formula>0</formula>
    </cfRule>
  </conditionalFormatting>
  <conditionalFormatting sqref="BZ91:CA91">
    <cfRule type="cellIs" dxfId="174" priority="9" stopIfTrue="1" operator="greaterThan">
      <formula>0</formula>
    </cfRule>
  </conditionalFormatting>
  <conditionalFormatting sqref="BZ91:CA91">
    <cfRule type="cellIs" dxfId="173" priority="7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46"/>
  <sheetViews>
    <sheetView tabSelected="1" zoomScale="98" zoomScaleNormal="98" workbookViewId="0">
      <pane xSplit="3" ySplit="7" topLeftCell="D28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8.453125" style="295" customWidth="1"/>
    <col min="3" max="3" width="7.1796875" style="295" customWidth="1"/>
    <col min="4" max="4" width="0.6328125" customWidth="1"/>
    <col min="5" max="5" width="6.08984375" customWidth="1"/>
    <col min="6" max="6" width="8.36328125" customWidth="1"/>
    <col min="7" max="7" width="1.453125" customWidth="1"/>
    <col min="8" max="8" width="6.54296875" style="100" customWidth="1"/>
    <col min="9" max="9" width="5.6328125" style="100" customWidth="1"/>
    <col min="10" max="10" width="5.1796875" style="100" customWidth="1"/>
    <col min="11" max="11" width="2" style="100" customWidth="1"/>
    <col min="12" max="12" width="6.6328125" customWidth="1"/>
    <col min="13" max="13" width="5.453125" customWidth="1"/>
    <col min="14" max="14" width="6.453125" customWidth="1"/>
    <col min="15" max="15" width="5.08984375" customWidth="1"/>
    <col min="16" max="16" width="6" customWidth="1"/>
    <col min="17" max="17" width="1.81640625" customWidth="1"/>
    <col min="18" max="18" width="4.36328125" customWidth="1"/>
    <col min="19" max="19" width="1.81640625" customWidth="1"/>
    <col min="20" max="20" width="7.6328125" style="10" customWidth="1"/>
    <col min="21" max="21" width="7.1796875" customWidth="1"/>
    <col min="22" max="22" width="6.54296875" style="295" customWidth="1"/>
    <col min="23" max="23" width="5.08984375" customWidth="1"/>
    <col min="24" max="25" width="7.08984375" customWidth="1"/>
    <col min="26" max="26" width="7.08984375" style="295" customWidth="1"/>
    <col min="27" max="27" width="0.81640625" customWidth="1"/>
    <col min="28" max="28" width="7.1796875" style="295" customWidth="1"/>
    <col min="29" max="29" width="7.36328125" customWidth="1"/>
    <col min="30" max="30" width="5.54296875" customWidth="1"/>
    <col min="31" max="31" width="1.36328125" customWidth="1"/>
    <col min="32" max="32" width="8" customWidth="1"/>
    <col min="33" max="33" width="8.08984375" customWidth="1"/>
    <col min="34" max="34" width="5.54296875" customWidth="1"/>
    <col min="35" max="35" width="7.08984375" customWidth="1"/>
    <col min="36" max="36" width="10.6328125" customWidth="1"/>
    <col min="37" max="37" width="8.1796875" customWidth="1"/>
    <col min="38" max="38" width="7.54296875" customWidth="1"/>
    <col min="39" max="39" width="9.453125" customWidth="1"/>
    <col min="40" max="40" width="10.36328125" style="100" customWidth="1"/>
    <col min="41" max="42" width="9" customWidth="1"/>
    <col min="43" max="43" width="7.6328125" customWidth="1"/>
    <col min="44" max="44" width="10.08984375" customWidth="1"/>
    <col min="45" max="45" width="10.6328125" customWidth="1"/>
    <col min="46" max="46" width="8.54296875" customWidth="1"/>
    <col min="47" max="47" width="9.36328125" customWidth="1"/>
    <col min="48" max="48" width="9" customWidth="1"/>
    <col min="49" max="49" width="8.90625" customWidth="1"/>
    <col min="50" max="50" width="9.08984375" customWidth="1"/>
    <col min="51" max="51" width="8.453125" customWidth="1"/>
    <col min="52" max="52" width="9.08984375" customWidth="1"/>
    <col min="53" max="53" width="10" customWidth="1"/>
    <col min="54" max="54" width="10.54296875" customWidth="1"/>
    <col min="55" max="55" width="8.08984375" customWidth="1"/>
    <col min="56" max="56" width="8.36328125" customWidth="1"/>
    <col min="57" max="57" width="7.54296875" customWidth="1"/>
    <col min="58" max="58" width="8.08984375" customWidth="1"/>
    <col min="59" max="59" width="11.08984375" customWidth="1"/>
  </cols>
  <sheetData>
    <row r="1" spans="1:50" ht="15.6">
      <c r="A1" s="28"/>
      <c r="B1" s="289"/>
      <c r="C1" s="289"/>
      <c r="D1" s="28"/>
      <c r="E1" s="28"/>
      <c r="F1" s="28"/>
      <c r="G1" s="28"/>
      <c r="H1" s="106"/>
      <c r="I1" s="106"/>
      <c r="J1" s="106"/>
      <c r="K1" s="106"/>
      <c r="L1" s="28"/>
      <c r="M1" s="28"/>
      <c r="N1" s="28"/>
      <c r="O1" s="28"/>
      <c r="P1" s="28"/>
      <c r="Q1" s="28"/>
      <c r="R1" s="28"/>
      <c r="S1" s="28"/>
      <c r="T1" s="73"/>
      <c r="U1" s="34" t="s">
        <v>504</v>
      </c>
      <c r="V1" s="289"/>
      <c r="W1" s="28"/>
      <c r="X1" s="28"/>
      <c r="Y1" s="28"/>
      <c r="Z1" s="289"/>
      <c r="AA1" s="28"/>
      <c r="AB1" s="289"/>
      <c r="AC1" s="28"/>
      <c r="AD1" s="28"/>
      <c r="AE1" s="28"/>
      <c r="AF1" s="28"/>
    </row>
    <row r="2" spans="1:50" ht="33">
      <c r="A2" s="28"/>
      <c r="B2" s="290" t="s">
        <v>451</v>
      </c>
      <c r="C2" s="298"/>
      <c r="D2" s="136"/>
      <c r="E2" s="136"/>
      <c r="F2" s="136"/>
      <c r="G2" s="136"/>
      <c r="H2" s="398">
        <v>2024</v>
      </c>
      <c r="I2" s="399"/>
      <c r="J2" s="242"/>
      <c r="K2" s="242"/>
      <c r="L2" s="277" t="s">
        <v>59</v>
      </c>
      <c r="M2" s="136"/>
      <c r="N2" s="136"/>
      <c r="O2" s="400">
        <v>52</v>
      </c>
      <c r="P2" s="401"/>
      <c r="Q2" s="28"/>
      <c r="R2" s="28"/>
      <c r="S2" s="28"/>
      <c r="T2" s="236"/>
      <c r="U2" s="402">
        <v>45667</v>
      </c>
      <c r="V2" s="403"/>
      <c r="W2" s="403"/>
      <c r="X2" s="403"/>
      <c r="Y2" s="28"/>
      <c r="Z2" s="289"/>
      <c r="AA2" s="28"/>
      <c r="AB2" s="289"/>
      <c r="AC2" s="136"/>
      <c r="AD2" s="28"/>
      <c r="AE2" s="28"/>
      <c r="AF2" s="28"/>
      <c r="AH2" s="4"/>
      <c r="AI2" s="4"/>
    </row>
    <row r="3" spans="1:50" ht="22.5" customHeight="1">
      <c r="A3" s="28"/>
      <c r="B3" s="290"/>
      <c r="C3" s="298"/>
      <c r="D3" s="136"/>
      <c r="E3" s="136"/>
      <c r="F3" s="136"/>
      <c r="G3" s="136"/>
      <c r="H3" s="242"/>
      <c r="I3" s="242"/>
      <c r="J3" s="242"/>
      <c r="K3" s="242"/>
      <c r="L3" s="136"/>
      <c r="M3" s="136"/>
      <c r="N3" s="136"/>
      <c r="O3" s="136"/>
      <c r="P3" s="136"/>
      <c r="Q3" s="136"/>
      <c r="R3" s="136"/>
      <c r="S3" s="136"/>
      <c r="T3" s="236"/>
      <c r="U3" s="136"/>
      <c r="V3" s="331"/>
      <c r="W3" s="27"/>
      <c r="X3" s="28"/>
      <c r="Y3" s="28"/>
      <c r="Z3" s="289"/>
      <c r="AA3" s="28"/>
      <c r="AB3" s="289"/>
      <c r="AC3" s="136"/>
      <c r="AD3" s="93"/>
      <c r="AE3" s="28"/>
      <c r="AF3" s="28"/>
      <c r="AH3" s="4"/>
      <c r="AI3" s="4"/>
      <c r="AJ3" s="4"/>
    </row>
    <row r="4" spans="1:50" ht="18" customHeight="1">
      <c r="A4" s="11"/>
      <c r="B4" s="291"/>
      <c r="C4" s="291"/>
      <c r="D4" s="11"/>
      <c r="E4" s="11"/>
      <c r="F4" s="11"/>
      <c r="G4" s="11"/>
      <c r="H4" s="247"/>
      <c r="I4" s="243"/>
      <c r="J4" s="244"/>
      <c r="K4" s="244"/>
      <c r="L4" s="6"/>
      <c r="M4" s="11"/>
      <c r="N4" s="6"/>
      <c r="O4" s="11"/>
      <c r="P4" s="8" t="s">
        <v>472</v>
      </c>
      <c r="Q4" s="8"/>
      <c r="R4" s="8"/>
      <c r="S4" s="8"/>
      <c r="T4" s="237" t="s">
        <v>47</v>
      </c>
      <c r="U4" s="6"/>
      <c r="V4" s="292"/>
      <c r="W4" s="8"/>
      <c r="X4" s="8" t="s">
        <v>3</v>
      </c>
      <c r="Y4" s="8" t="s">
        <v>3</v>
      </c>
      <c r="Z4" s="292" t="s">
        <v>3</v>
      </c>
      <c r="AA4" s="8"/>
      <c r="AB4" s="292"/>
      <c r="AC4" s="6"/>
      <c r="AD4" s="11"/>
      <c r="AE4" s="11"/>
      <c r="AF4" s="6"/>
      <c r="AH4" s="4"/>
      <c r="AI4" s="4"/>
      <c r="AJ4" s="4"/>
      <c r="AK4" s="4"/>
      <c r="AL4" s="4"/>
      <c r="AM4" s="4"/>
      <c r="AN4" s="97"/>
      <c r="AO4" s="4"/>
      <c r="AP4" s="4"/>
      <c r="AQ4" s="4"/>
      <c r="AR4" s="4"/>
      <c r="AS4" s="4"/>
      <c r="AT4" s="4"/>
      <c r="AU4" s="4"/>
      <c r="AV4" s="4"/>
      <c r="AW4" s="4"/>
    </row>
    <row r="5" spans="1:50" ht="17.399999999999999">
      <c r="A5" s="11"/>
      <c r="B5" s="292" t="s">
        <v>3</v>
      </c>
      <c r="C5" s="292"/>
      <c r="D5" s="8"/>
      <c r="E5" s="8" t="s">
        <v>438</v>
      </c>
      <c r="F5" s="8" t="s">
        <v>3</v>
      </c>
      <c r="G5" s="8"/>
      <c r="H5" s="197" t="s">
        <v>14</v>
      </c>
      <c r="I5" s="243"/>
      <c r="J5" s="197" t="s">
        <v>388</v>
      </c>
      <c r="K5" s="197"/>
      <c r="L5" s="8" t="s">
        <v>14</v>
      </c>
      <c r="M5" s="112" t="s">
        <v>437</v>
      </c>
      <c r="N5" s="8"/>
      <c r="O5" s="112"/>
      <c r="P5" s="112" t="s">
        <v>473</v>
      </c>
      <c r="Q5" s="112"/>
      <c r="R5" s="112"/>
      <c r="S5" s="112"/>
      <c r="T5" s="237" t="s">
        <v>390</v>
      </c>
      <c r="U5" s="8"/>
      <c r="V5" s="292" t="s">
        <v>3</v>
      </c>
      <c r="W5" s="8"/>
      <c r="X5" s="8" t="s">
        <v>8</v>
      </c>
      <c r="Y5" s="8" t="s">
        <v>591</v>
      </c>
      <c r="Z5" s="292" t="s">
        <v>8</v>
      </c>
      <c r="AA5" s="8"/>
      <c r="AB5" s="292" t="s">
        <v>505</v>
      </c>
      <c r="AC5" s="8" t="s">
        <v>14</v>
      </c>
      <c r="AD5" s="8" t="s">
        <v>438</v>
      </c>
      <c r="AE5" s="8"/>
      <c r="AF5" s="72"/>
      <c r="AH5" s="4"/>
      <c r="AI5" s="4"/>
      <c r="AJ5" s="4"/>
      <c r="AK5" s="4"/>
      <c r="AL5" s="4"/>
      <c r="AM5" s="4"/>
      <c r="AN5" s="97"/>
      <c r="AO5" s="4"/>
      <c r="AP5" s="4"/>
      <c r="AQ5" s="4"/>
      <c r="AR5" s="4"/>
      <c r="AS5" s="4"/>
      <c r="AT5" s="4"/>
      <c r="AU5" s="4"/>
      <c r="AV5" s="22"/>
      <c r="AW5" s="4"/>
      <c r="AX5" s="22"/>
    </row>
    <row r="6" spans="1:50" ht="17.399999999999999">
      <c r="A6" s="6"/>
      <c r="B6" s="292" t="s">
        <v>8</v>
      </c>
      <c r="C6" s="299" t="s">
        <v>437</v>
      </c>
      <c r="D6" s="112"/>
      <c r="E6" s="8" t="s">
        <v>439</v>
      </c>
      <c r="F6" s="8" t="s">
        <v>385</v>
      </c>
      <c r="G6" s="8"/>
      <c r="H6" s="197" t="s">
        <v>1</v>
      </c>
      <c r="I6" s="243"/>
      <c r="J6" s="197" t="s">
        <v>27</v>
      </c>
      <c r="K6" s="197"/>
      <c r="L6" s="8" t="s">
        <v>391</v>
      </c>
      <c r="M6" s="8" t="s">
        <v>439</v>
      </c>
      <c r="N6" s="8" t="s">
        <v>388</v>
      </c>
      <c r="O6" s="8" t="s">
        <v>357</v>
      </c>
      <c r="P6" s="8" t="s">
        <v>470</v>
      </c>
      <c r="Q6" s="8"/>
      <c r="R6" s="8" t="s">
        <v>357</v>
      </c>
      <c r="S6" s="8"/>
      <c r="T6" s="237" t="s">
        <v>520</v>
      </c>
      <c r="U6" s="8" t="s">
        <v>14</v>
      </c>
      <c r="V6" s="292" t="s">
        <v>436</v>
      </c>
      <c r="W6" s="8"/>
      <c r="X6" s="8" t="s">
        <v>435</v>
      </c>
      <c r="Y6" s="8" t="s">
        <v>436</v>
      </c>
      <c r="Z6" s="292" t="s">
        <v>435</v>
      </c>
      <c r="AA6" s="8"/>
      <c r="AB6" s="292" t="s">
        <v>443</v>
      </c>
      <c r="AC6" s="8" t="s">
        <v>27</v>
      </c>
      <c r="AD6" s="8" t="s">
        <v>439</v>
      </c>
      <c r="AE6" s="8"/>
      <c r="AF6" s="72"/>
      <c r="AH6" s="4"/>
      <c r="AI6" s="4"/>
      <c r="AJ6" s="4"/>
      <c r="AK6" s="4"/>
      <c r="AL6" s="4"/>
      <c r="AM6" s="4"/>
      <c r="AN6" s="97"/>
      <c r="AO6" s="4"/>
      <c r="AP6" s="4"/>
      <c r="AQ6" s="4"/>
      <c r="AR6" s="4"/>
      <c r="AS6" s="4"/>
      <c r="AT6" s="4"/>
      <c r="AU6" s="4"/>
      <c r="AV6" s="4"/>
      <c r="AW6" s="4"/>
      <c r="AX6" s="4"/>
    </row>
    <row r="7" spans="1:50">
      <c r="A7" s="6"/>
      <c r="B7" s="292" t="s">
        <v>384</v>
      </c>
      <c r="C7" s="292" t="s">
        <v>446</v>
      </c>
      <c r="D7" s="8"/>
      <c r="E7" s="8" t="s">
        <v>440</v>
      </c>
      <c r="F7" s="8" t="s">
        <v>390</v>
      </c>
      <c r="G7" s="8"/>
      <c r="H7" s="197" t="s">
        <v>383</v>
      </c>
      <c r="I7" s="198" t="s">
        <v>437</v>
      </c>
      <c r="J7" s="197" t="s">
        <v>389</v>
      </c>
      <c r="K7" s="197"/>
      <c r="L7" s="8" t="s">
        <v>390</v>
      </c>
      <c r="M7" s="8" t="s">
        <v>440</v>
      </c>
      <c r="N7" s="8" t="s">
        <v>390</v>
      </c>
      <c r="O7" s="8" t="s">
        <v>469</v>
      </c>
      <c r="P7" s="8" t="s">
        <v>471</v>
      </c>
      <c r="Q7" s="8"/>
      <c r="R7" s="8" t="s">
        <v>416</v>
      </c>
      <c r="S7" s="8"/>
      <c r="T7" s="238" t="s">
        <v>27</v>
      </c>
      <c r="U7" s="8" t="s">
        <v>0</v>
      </c>
      <c r="V7" s="292" t="s">
        <v>432</v>
      </c>
      <c r="W7" s="112" t="s">
        <v>437</v>
      </c>
      <c r="X7" s="8" t="s">
        <v>464</v>
      </c>
      <c r="Y7" s="8" t="s">
        <v>432</v>
      </c>
      <c r="Z7" s="292" t="s">
        <v>596</v>
      </c>
      <c r="AA7" s="8"/>
      <c r="AB7" s="292" t="s">
        <v>393</v>
      </c>
      <c r="AC7" s="8" t="s">
        <v>387</v>
      </c>
      <c r="AD7" s="8" t="s">
        <v>440</v>
      </c>
      <c r="AE7" s="8"/>
      <c r="AF7" s="72"/>
      <c r="AH7" s="4"/>
      <c r="AI7" s="4"/>
      <c r="AJ7" s="4"/>
      <c r="AK7" s="4"/>
      <c r="AL7" s="4"/>
      <c r="AM7" s="4"/>
      <c r="AN7" s="97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spans="1:50" ht="15.6">
      <c r="A8" s="7">
        <v>1996</v>
      </c>
      <c r="B8" s="293">
        <f>+'Ark1'!R2</f>
        <v>1203984</v>
      </c>
      <c r="C8" s="293"/>
      <c r="D8" s="128"/>
      <c r="E8" s="16"/>
      <c r="F8" s="306">
        <f>+'Ark1'!S2</f>
        <v>1202369.5</v>
      </c>
      <c r="G8" s="8"/>
      <c r="H8" s="232">
        <f>+'Ark1'!W2</f>
        <v>72.391736423379314</v>
      </c>
      <c r="I8" s="105"/>
      <c r="J8" s="232">
        <f>+'Ark1'!AA2</f>
        <v>7.160649410932951</v>
      </c>
      <c r="K8" s="197"/>
      <c r="L8" s="9">
        <f>+'Ark1'!U2</f>
        <v>54.131635075573691</v>
      </c>
      <c r="M8" s="16"/>
      <c r="N8" s="284">
        <f>+'Ark1'!AB2</f>
        <v>2.9931889552342872</v>
      </c>
      <c r="O8" s="187"/>
      <c r="P8" s="16"/>
      <c r="Q8" s="8"/>
      <c r="R8" s="8"/>
      <c r="S8" s="8"/>
      <c r="T8" s="16">
        <f>+'Ark1'!AC2</f>
        <v>-4.8085221233208841</v>
      </c>
      <c r="U8" s="232">
        <f>+'Ark1'!T2</f>
        <v>12.282955587449671</v>
      </c>
      <c r="V8" s="306">
        <f>+'Ark1'!Q2</f>
        <v>7285</v>
      </c>
      <c r="W8" s="16"/>
      <c r="X8" s="70">
        <f t="shared" ref="X8:X29" si="0">+B8/V8</f>
        <v>165.26890871654084</v>
      </c>
      <c r="Y8" s="71"/>
      <c r="Z8" s="305">
        <f>+B8/$O$2</f>
        <v>23153.538461538461</v>
      </c>
      <c r="AA8" s="8"/>
      <c r="AB8" s="305">
        <f t="shared" ref="AB8:AB28" si="1">+B8*H8/1000</f>
        <v>87158.492385965917</v>
      </c>
      <c r="AC8" s="105">
        <f>+'Ark1'!V2</f>
        <v>78.530970803899493</v>
      </c>
      <c r="AD8" s="16"/>
      <c r="AE8" s="71"/>
      <c r="AF8" s="6"/>
      <c r="AH8" s="23"/>
      <c r="AI8" s="23"/>
      <c r="AJ8" s="23"/>
      <c r="AK8" s="23"/>
      <c r="AL8" s="23"/>
      <c r="AM8" s="23">
        <f>+B36</f>
        <v>1479944</v>
      </c>
      <c r="AN8" s="307">
        <f>+H36</f>
        <v>82.101103744510269</v>
      </c>
      <c r="AO8" s="307">
        <f>+L36</f>
        <v>60.520136035662162</v>
      </c>
      <c r="AP8" s="23"/>
      <c r="AQ8" s="23"/>
      <c r="AR8" s="23"/>
      <c r="AS8" s="23"/>
      <c r="AT8" s="23"/>
      <c r="AU8" s="23"/>
      <c r="AV8" s="24"/>
      <c r="AW8" s="25"/>
      <c r="AX8" s="25"/>
    </row>
    <row r="9" spans="1:50" ht="15.6">
      <c r="A9" s="7">
        <v>1997</v>
      </c>
      <c r="B9" s="293">
        <f>+'Ark1'!R3</f>
        <v>1267674.5</v>
      </c>
      <c r="C9" s="293">
        <f t="shared" ref="C9:C26" si="2">+B9-B8</f>
        <v>63690.5</v>
      </c>
      <c r="D9" s="128"/>
      <c r="E9" s="16">
        <f t="shared" ref="E9:E26" si="3">100*B9/B8</f>
        <v>105.28997893659717</v>
      </c>
      <c r="F9" s="306">
        <f>+'Ark1'!S3</f>
        <v>1266040</v>
      </c>
      <c r="G9" s="8"/>
      <c r="H9" s="232">
        <f>+'Ark1'!W3</f>
        <v>70.074446441744143</v>
      </c>
      <c r="I9" s="105">
        <f t="shared" ref="I9:I26" si="4">+H9-H8</f>
        <v>-2.3172899816351702</v>
      </c>
      <c r="J9" s="232">
        <f>+'Ark1'!AA3</f>
        <v>6.660244022086558</v>
      </c>
      <c r="K9" s="197"/>
      <c r="L9" s="9">
        <f>+'Ark1'!U3</f>
        <v>54.259036049413915</v>
      </c>
      <c r="M9" s="9">
        <f t="shared" ref="M9:M26" si="5">+L9-L8</f>
        <v>0.1274009738402242</v>
      </c>
      <c r="N9" s="284">
        <f>+'Ark1'!AB3</f>
        <v>2.9472438742395073</v>
      </c>
      <c r="O9" s="188"/>
      <c r="P9" s="9"/>
      <c r="Q9" s="8"/>
      <c r="R9" s="8"/>
      <c r="S9" s="8"/>
      <c r="T9" s="16">
        <f>+'Ark1'!AC3</f>
        <v>-1.5255496357051903</v>
      </c>
      <c r="U9" s="232">
        <f>+'Ark1'!T3</f>
        <v>12.360423752311812</v>
      </c>
      <c r="V9" s="306">
        <f>+'Ark1'!Q3</f>
        <v>7229</v>
      </c>
      <c r="W9" s="16">
        <f>+V9-V8</f>
        <v>-56</v>
      </c>
      <c r="X9" s="70">
        <f t="shared" si="0"/>
        <v>175.35959330474478</v>
      </c>
      <c r="Y9" s="71"/>
      <c r="Z9" s="305">
        <f t="shared" ref="Z9:Z31" si="6">+B9/$O$2</f>
        <v>24378.35576923077</v>
      </c>
      <c r="AA9" s="8"/>
      <c r="AB9" s="305">
        <f t="shared" si="1"/>
        <v>88831.588855814785</v>
      </c>
      <c r="AC9" s="105">
        <f>+'Ark1'!V3</f>
        <v>76.019040235693979</v>
      </c>
      <c r="AD9" s="16">
        <f t="shared" ref="AD9:AD26" si="7">100*AB9/AB8</f>
        <v>101.91960235204604</v>
      </c>
      <c r="AE9" s="71"/>
      <c r="AF9" s="6"/>
      <c r="AH9" s="23"/>
      <c r="AI9" s="23"/>
      <c r="AJ9" s="23"/>
      <c r="AK9" s="23"/>
      <c r="AL9" s="23"/>
      <c r="AM9" s="23">
        <f>+AM8</f>
        <v>1479944</v>
      </c>
      <c r="AN9" s="307">
        <f>+H36</f>
        <v>82.101103744510269</v>
      </c>
      <c r="AO9" s="307">
        <f>+AO8</f>
        <v>60.520136035662162</v>
      </c>
      <c r="AP9" s="23"/>
      <c r="AQ9" s="23"/>
      <c r="AR9" s="23"/>
      <c r="AS9" s="23"/>
      <c r="AT9" s="23"/>
      <c r="AU9" s="23"/>
      <c r="AV9" s="24"/>
      <c r="AW9" s="25"/>
      <c r="AX9" s="25"/>
    </row>
    <row r="10" spans="1:50" ht="15.6">
      <c r="A10" s="7">
        <v>1998</v>
      </c>
      <c r="B10" s="293">
        <f>+'Ark1'!R4</f>
        <v>1228779.5</v>
      </c>
      <c r="C10" s="293">
        <f t="shared" si="2"/>
        <v>-38895</v>
      </c>
      <c r="D10" s="128"/>
      <c r="E10" s="16">
        <f t="shared" si="3"/>
        <v>96.931783356058673</v>
      </c>
      <c r="F10" s="306">
        <f>+'Ark1'!S4</f>
        <v>1204508</v>
      </c>
      <c r="G10" s="8"/>
      <c r="H10" s="232">
        <f>+'Ark1'!W4</f>
        <v>71.341004327749317</v>
      </c>
      <c r="I10" s="105">
        <f t="shared" si="4"/>
        <v>1.2665578860051738</v>
      </c>
      <c r="J10" s="232">
        <f>+'Ark1'!AA4</f>
        <v>6.7925861999852941</v>
      </c>
      <c r="K10" s="197"/>
      <c r="L10" s="9">
        <f>+'Ark1'!U4</f>
        <v>54.412555167753126</v>
      </c>
      <c r="M10" s="9">
        <f t="shared" si="5"/>
        <v>0.1535191183392115</v>
      </c>
      <c r="N10" s="284">
        <f>+'Ark1'!AB4</f>
        <v>2.9978073786048225</v>
      </c>
      <c r="O10" s="188"/>
      <c r="P10" s="9"/>
      <c r="Q10" s="8"/>
      <c r="R10" s="8"/>
      <c r="S10" s="8"/>
      <c r="T10" s="16">
        <f>+'Ark1'!AC4</f>
        <v>-2.0483890495242618</v>
      </c>
      <c r="U10" s="232">
        <f>+'Ark1'!T4</f>
        <v>12.456166464365657</v>
      </c>
      <c r="V10" s="306">
        <f>+'Ark1'!Q4</f>
        <v>6777</v>
      </c>
      <c r="W10" s="16">
        <f t="shared" ref="W10:W28" si="8">+V10-V9</f>
        <v>-452</v>
      </c>
      <c r="X10" s="70">
        <f t="shared" si="0"/>
        <v>181.31614283606316</v>
      </c>
      <c r="Y10" s="71"/>
      <c r="Z10" s="305">
        <f t="shared" si="6"/>
        <v>23630.375</v>
      </c>
      <c r="AA10" s="8"/>
      <c r="AB10" s="305">
        <f t="shared" si="1"/>
        <v>87662.363627349638</v>
      </c>
      <c r="AC10" s="105">
        <f>+'Ark1'!V4</f>
        <v>78.862143796472353</v>
      </c>
      <c r="AD10" s="16">
        <f t="shared" si="7"/>
        <v>98.683773144750404</v>
      </c>
      <c r="AE10" s="71"/>
      <c r="AF10" s="6"/>
      <c r="AH10" s="23"/>
      <c r="AI10" s="23"/>
      <c r="AJ10" s="23"/>
      <c r="AK10" s="23"/>
      <c r="AL10" s="23"/>
      <c r="AM10" s="23">
        <f t="shared" ref="AM10:AO31" si="9">+AM9</f>
        <v>1479944</v>
      </c>
      <c r="AN10" s="307">
        <f t="shared" si="9"/>
        <v>82.101103744510269</v>
      </c>
      <c r="AO10" s="307">
        <f t="shared" si="9"/>
        <v>60.520136035662162</v>
      </c>
      <c r="AP10" s="23"/>
      <c r="AQ10" s="23"/>
      <c r="AR10" s="23"/>
      <c r="AS10" s="23"/>
      <c r="AT10" s="23"/>
      <c r="AU10" s="23"/>
      <c r="AV10" s="24"/>
      <c r="AW10" s="25"/>
      <c r="AX10" s="25"/>
    </row>
    <row r="11" spans="1:50" ht="15.6">
      <c r="A11" s="7">
        <v>1999</v>
      </c>
      <c r="B11" s="293">
        <f>+'Ark1'!R5</f>
        <v>1298221.75</v>
      </c>
      <c r="C11" s="293">
        <f t="shared" si="2"/>
        <v>69442.25</v>
      </c>
      <c r="D11" s="128"/>
      <c r="E11" s="16">
        <f t="shared" si="3"/>
        <v>105.65131905276741</v>
      </c>
      <c r="F11" s="306">
        <f>+'Ark1'!S5</f>
        <v>1296748.25</v>
      </c>
      <c r="G11" s="8"/>
      <c r="H11" s="232">
        <f>+'Ark1'!W5</f>
        <v>69.246222551450813</v>
      </c>
      <c r="I11" s="105">
        <f t="shared" si="4"/>
        <v>-2.0947817762985039</v>
      </c>
      <c r="J11" s="232">
        <f>+'Ark1'!AA5</f>
        <v>6.7250354452555117</v>
      </c>
      <c r="K11" s="197"/>
      <c r="L11" s="9">
        <f>+'Ark1'!U5</f>
        <v>54.623554726216128</v>
      </c>
      <c r="M11" s="9">
        <f t="shared" si="5"/>
        <v>0.21099955846300134</v>
      </c>
      <c r="N11" s="284">
        <f>+'Ark1'!AB5</f>
        <v>2.9419933047308642</v>
      </c>
      <c r="O11" s="188"/>
      <c r="P11" s="9"/>
      <c r="Q11" s="8"/>
      <c r="R11" s="8"/>
      <c r="S11" s="8"/>
      <c r="T11" s="16">
        <f>+'Ark1'!AC5</f>
        <v>-1.3138679526947201</v>
      </c>
      <c r="U11" s="232">
        <f>+'Ark1'!T5</f>
        <v>12.577700997537596</v>
      </c>
      <c r="V11" s="306">
        <f>+'Ark1'!Q5</f>
        <v>9185</v>
      </c>
      <c r="W11" s="16">
        <f t="shared" si="8"/>
        <v>2408</v>
      </c>
      <c r="X11" s="70">
        <f t="shared" si="0"/>
        <v>141.34150789330431</v>
      </c>
      <c r="Y11" s="71"/>
      <c r="Z11" s="305">
        <f t="shared" si="6"/>
        <v>24965.802884615383</v>
      </c>
      <c r="AA11" s="8"/>
      <c r="AB11" s="305">
        <f t="shared" si="1"/>
        <v>89896.952221633939</v>
      </c>
      <c r="AC11" s="105">
        <f>+'Ark1'!V5</f>
        <v>75.109975664128058</v>
      </c>
      <c r="AD11" s="16">
        <f t="shared" si="7"/>
        <v>102.54908549327222</v>
      </c>
      <c r="AE11" s="71"/>
      <c r="AF11" s="6"/>
      <c r="AH11" s="23"/>
      <c r="AI11" s="23"/>
      <c r="AJ11" s="23"/>
      <c r="AK11" s="23"/>
      <c r="AL11" s="23"/>
      <c r="AM11" s="23">
        <f t="shared" si="9"/>
        <v>1479944</v>
      </c>
      <c r="AN11" s="307">
        <f t="shared" si="9"/>
        <v>82.101103744510269</v>
      </c>
      <c r="AO11" s="307">
        <f t="shared" si="9"/>
        <v>60.520136035662162</v>
      </c>
      <c r="AP11" s="23"/>
      <c r="AQ11" s="23"/>
      <c r="AR11" s="23"/>
      <c r="AS11" s="23"/>
      <c r="AT11" s="23"/>
      <c r="AU11" s="23"/>
      <c r="AV11" s="24"/>
      <c r="AW11" s="25"/>
      <c r="AX11" s="25"/>
    </row>
    <row r="12" spans="1:50" ht="15.6">
      <c r="A12" s="7">
        <v>2000</v>
      </c>
      <c r="B12" s="293">
        <f>+'Ark1'!R6</f>
        <v>1243737</v>
      </c>
      <c r="C12" s="293">
        <f t="shared" si="2"/>
        <v>-54484.75</v>
      </c>
      <c r="D12" s="128"/>
      <c r="E12" s="16">
        <f t="shared" si="3"/>
        <v>95.803124543245403</v>
      </c>
      <c r="F12" s="306">
        <f>+'Ark1'!S6</f>
        <v>1241995.5</v>
      </c>
      <c r="G12" s="8"/>
      <c r="H12" s="232">
        <f>+'Ark1'!W6</f>
        <v>68.217430375958685</v>
      </c>
      <c r="I12" s="105">
        <f t="shared" si="4"/>
        <v>-1.0287921754921285</v>
      </c>
      <c r="J12" s="232">
        <f>+'Ark1'!AA6</f>
        <v>6.7624998591011813</v>
      </c>
      <c r="K12" s="197"/>
      <c r="L12" s="9">
        <f>+'Ark1'!U6</f>
        <v>54.926265835906818</v>
      </c>
      <c r="M12" s="9">
        <f t="shared" si="5"/>
        <v>0.30271110969069071</v>
      </c>
      <c r="N12" s="284">
        <f>+'Ark1'!AB6</f>
        <v>2.7674295031587026</v>
      </c>
      <c r="O12" s="188"/>
      <c r="P12" s="9"/>
      <c r="Q12" s="8"/>
      <c r="R12" s="8"/>
      <c r="S12" s="8"/>
      <c r="T12" s="16">
        <f>+'Ark1'!AC6</f>
        <v>-2.9035461723997882</v>
      </c>
      <c r="U12" s="232">
        <f>+'Ark1'!T6</f>
        <v>12.756652732852684</v>
      </c>
      <c r="V12" s="306">
        <f>+'Ark1'!Q6</f>
        <v>6098</v>
      </c>
      <c r="W12" s="16">
        <f t="shared" si="8"/>
        <v>-3087</v>
      </c>
      <c r="X12" s="70">
        <f t="shared" si="0"/>
        <v>203.95818301082323</v>
      </c>
      <c r="Y12" s="71"/>
      <c r="Z12" s="305">
        <f t="shared" si="6"/>
        <v>23918.01923076923</v>
      </c>
      <c r="AA12" s="8"/>
      <c r="AB12" s="305">
        <f t="shared" si="1"/>
        <v>84844.542203503734</v>
      </c>
      <c r="AC12" s="105">
        <f>+'Ark1'!V6</f>
        <v>74.00208648098986</v>
      </c>
      <c r="AD12" s="16">
        <f t="shared" si="7"/>
        <v>94.379776073304598</v>
      </c>
      <c r="AE12" s="71"/>
      <c r="AF12" s="6"/>
      <c r="AH12" s="23"/>
      <c r="AI12" s="23"/>
      <c r="AJ12" s="23"/>
      <c r="AK12" s="23"/>
      <c r="AL12" s="23"/>
      <c r="AM12" s="23">
        <f t="shared" si="9"/>
        <v>1479944</v>
      </c>
      <c r="AN12" s="307">
        <f t="shared" si="9"/>
        <v>82.101103744510269</v>
      </c>
      <c r="AO12" s="307">
        <f t="shared" si="9"/>
        <v>60.520136035662162</v>
      </c>
      <c r="AP12" s="23"/>
      <c r="AQ12" s="23"/>
      <c r="AR12" s="23"/>
      <c r="AS12" s="23"/>
      <c r="AT12" s="23"/>
      <c r="AU12" s="23"/>
      <c r="AV12" s="24"/>
      <c r="AW12" s="25"/>
      <c r="AX12" s="25"/>
    </row>
    <row r="13" spans="1:50" ht="15.6">
      <c r="A13" s="7">
        <v>2001</v>
      </c>
      <c r="B13" s="293">
        <f>+'Ark1'!R7</f>
        <v>1226768.1000000001</v>
      </c>
      <c r="C13" s="293">
        <f t="shared" si="2"/>
        <v>-16968.899999999907</v>
      </c>
      <c r="D13" s="128"/>
      <c r="E13" s="16">
        <f t="shared" si="3"/>
        <v>98.635652071137244</v>
      </c>
      <c r="F13" s="306">
        <f>+'Ark1'!S7</f>
        <v>1225613</v>
      </c>
      <c r="G13" s="8"/>
      <c r="H13" s="232">
        <f>+'Ark1'!W7</f>
        <v>73.759570018598524</v>
      </c>
      <c r="I13" s="105">
        <f t="shared" si="4"/>
        <v>5.5421396426398388</v>
      </c>
      <c r="J13" s="232">
        <f>+'Ark1'!AA7</f>
        <v>7.0801003573954002</v>
      </c>
      <c r="K13" s="197"/>
      <c r="L13" s="9">
        <f>+'Ark1'!U7</f>
        <v>55.431677046506522</v>
      </c>
      <c r="M13" s="9">
        <f t="shared" si="5"/>
        <v>0.50541121059970351</v>
      </c>
      <c r="N13" s="284">
        <f>+'Ark1'!AB7</f>
        <v>2.7819624341418745</v>
      </c>
      <c r="O13" s="188"/>
      <c r="P13" s="9"/>
      <c r="Q13" s="8"/>
      <c r="R13" s="8"/>
      <c r="S13" s="8"/>
      <c r="T13" s="16">
        <f>+'Ark1'!AC7</f>
        <v>-5.6390045674612006</v>
      </c>
      <c r="U13" s="232">
        <f>+'Ark1'!T7</f>
        <v>13.054304232397303</v>
      </c>
      <c r="V13" s="306">
        <f>+'Ark1'!Q7</f>
        <v>4836</v>
      </c>
      <c r="W13" s="16">
        <f t="shared" si="8"/>
        <v>-1262</v>
      </c>
      <c r="X13" s="70">
        <f t="shared" si="0"/>
        <v>253.67413151364767</v>
      </c>
      <c r="Y13" s="71"/>
      <c r="Z13" s="305">
        <f t="shared" si="6"/>
        <v>23591.694230769233</v>
      </c>
      <c r="AA13" s="8"/>
      <c r="AB13" s="305">
        <f t="shared" si="1"/>
        <v>90485.887568533071</v>
      </c>
      <c r="AC13" s="105">
        <f>+'Ark1'!V7</f>
        <v>79.968702600250083</v>
      </c>
      <c r="AD13" s="16">
        <f t="shared" si="7"/>
        <v>106.64903742600001</v>
      </c>
      <c r="AE13" s="71"/>
      <c r="AF13" s="6"/>
      <c r="AH13" s="23"/>
      <c r="AI13" s="23"/>
      <c r="AJ13" s="23"/>
      <c r="AK13" s="23"/>
      <c r="AL13" s="23"/>
      <c r="AM13" s="23">
        <f t="shared" si="9"/>
        <v>1479944</v>
      </c>
      <c r="AN13" s="307">
        <f t="shared" si="9"/>
        <v>82.101103744510269</v>
      </c>
      <c r="AO13" s="307">
        <f t="shared" si="9"/>
        <v>60.520136035662162</v>
      </c>
      <c r="AP13" s="23"/>
      <c r="AQ13" s="23"/>
      <c r="AR13" s="23"/>
      <c r="AS13" s="23"/>
      <c r="AT13" s="23"/>
      <c r="AU13" s="23"/>
      <c r="AV13" s="24"/>
      <c r="AW13" s="25"/>
      <c r="AX13" s="25"/>
    </row>
    <row r="14" spans="1:50" ht="15.6">
      <c r="A14" s="7">
        <v>2002</v>
      </c>
      <c r="B14" s="293">
        <f>+'Ark1'!R8</f>
        <v>1235861</v>
      </c>
      <c r="C14" s="293">
        <f t="shared" si="2"/>
        <v>9092.8999999999069</v>
      </c>
      <c r="D14" s="128"/>
      <c r="E14" s="16">
        <f t="shared" si="3"/>
        <v>100.74120773111071</v>
      </c>
      <c r="F14" s="306">
        <f>+'Ark1'!S8</f>
        <v>1235042</v>
      </c>
      <c r="G14" s="8"/>
      <c r="H14" s="232">
        <f>+'Ark1'!W8</f>
        <v>75.733038147689882</v>
      </c>
      <c r="I14" s="105">
        <f t="shared" si="4"/>
        <v>1.9734681290913585</v>
      </c>
      <c r="J14" s="232">
        <f>+'Ark1'!AA8</f>
        <v>7.5703621149999876</v>
      </c>
      <c r="K14" s="197"/>
      <c r="L14" s="9">
        <f>+'Ark1'!U8</f>
        <v>55.953545709376705</v>
      </c>
      <c r="M14" s="9">
        <f t="shared" si="5"/>
        <v>0.52186866287018319</v>
      </c>
      <c r="N14" s="284">
        <f>+'Ark1'!AB8</f>
        <v>2.6405129149986273</v>
      </c>
      <c r="O14" s="188"/>
      <c r="P14" s="9"/>
      <c r="Q14" s="8"/>
      <c r="R14" s="8"/>
      <c r="S14" s="8"/>
      <c r="T14" s="16">
        <f>+'Ark1'!AC8</f>
        <v>-11.38854516740953</v>
      </c>
      <c r="U14" s="232">
        <f>+'Ark1'!T8</f>
        <v>13.363228550783623</v>
      </c>
      <c r="V14" s="306">
        <f>+'Ark1'!Q8</f>
        <v>4590</v>
      </c>
      <c r="W14" s="16">
        <f t="shared" si="8"/>
        <v>-246</v>
      </c>
      <c r="X14" s="70">
        <f t="shared" si="0"/>
        <v>269.25076252723312</v>
      </c>
      <c r="Y14" s="71"/>
      <c r="Z14" s="305">
        <f t="shared" si="6"/>
        <v>23766.557692307691</v>
      </c>
      <c r="AA14" s="8"/>
      <c r="AB14" s="305">
        <f t="shared" si="1"/>
        <v>93595.50825824216</v>
      </c>
      <c r="AC14" s="105">
        <f>+'Ark1'!V8</f>
        <v>82.100374502158573</v>
      </c>
      <c r="AD14" s="16">
        <f t="shared" si="7"/>
        <v>103.43658085616268</v>
      </c>
      <c r="AE14" s="71"/>
      <c r="AF14" s="6"/>
      <c r="AH14" s="23"/>
      <c r="AI14" s="23"/>
      <c r="AJ14" s="23"/>
      <c r="AK14" s="23"/>
      <c r="AL14" s="23"/>
      <c r="AM14" s="23">
        <f t="shared" si="9"/>
        <v>1479944</v>
      </c>
      <c r="AN14" s="307">
        <f t="shared" si="9"/>
        <v>82.101103744510269</v>
      </c>
      <c r="AO14" s="307">
        <f t="shared" si="9"/>
        <v>60.520136035662162</v>
      </c>
      <c r="AP14" s="23"/>
      <c r="AQ14" s="23"/>
      <c r="AR14" s="23"/>
      <c r="AS14" s="23"/>
      <c r="AT14" s="23"/>
      <c r="AU14" s="23"/>
      <c r="AV14" s="24"/>
      <c r="AW14" s="25"/>
      <c r="AX14" s="25"/>
    </row>
    <row r="15" spans="1:50" ht="15.6">
      <c r="A15" s="7">
        <v>2003</v>
      </c>
      <c r="B15" s="293">
        <f>+'Ark1'!R9</f>
        <v>1267311</v>
      </c>
      <c r="C15" s="293">
        <f t="shared" si="2"/>
        <v>31450</v>
      </c>
      <c r="D15" s="128"/>
      <c r="E15" s="16">
        <f t="shared" si="3"/>
        <v>102.54478456719647</v>
      </c>
      <c r="F15" s="306">
        <f>+'Ark1'!S9</f>
        <v>1266571</v>
      </c>
      <c r="G15" s="8"/>
      <c r="H15" s="232">
        <f>+'Ark1'!W9</f>
        <v>76.723995101733209</v>
      </c>
      <c r="I15" s="105">
        <f t="shared" si="4"/>
        <v>0.99095695404332673</v>
      </c>
      <c r="J15" s="232">
        <f>+'Ark1'!AA9</f>
        <v>7.7929325441272255</v>
      </c>
      <c r="K15" s="197"/>
      <c r="L15" s="9">
        <f>+'Ark1'!U9</f>
        <v>56.405836703982651</v>
      </c>
      <c r="M15" s="9">
        <f t="shared" si="5"/>
        <v>0.45229099460594568</v>
      </c>
      <c r="N15" s="284">
        <f>+'Ark1'!AB9</f>
        <v>2.5265091491631795</v>
      </c>
      <c r="O15" s="188"/>
      <c r="P15" s="9"/>
      <c r="Q15" s="8"/>
      <c r="R15" s="8"/>
      <c r="S15" s="8"/>
      <c r="T15" s="16">
        <f>+'Ark1'!AC9</f>
        <v>-17.330183925736453</v>
      </c>
      <c r="U15" s="232">
        <f>+'Ark1'!T9</f>
        <v>13.626211719143923</v>
      </c>
      <c r="V15" s="306">
        <f>+'Ark1'!Q9</f>
        <v>4415</v>
      </c>
      <c r="W15" s="16">
        <f t="shared" si="8"/>
        <v>-175</v>
      </c>
      <c r="X15" s="70">
        <f t="shared" si="0"/>
        <v>287.04665911664779</v>
      </c>
      <c r="Y15" s="71"/>
      <c r="Z15" s="305">
        <f t="shared" si="6"/>
        <v>24371.365384615383</v>
      </c>
      <c r="AA15" s="8"/>
      <c r="AB15" s="305">
        <f t="shared" si="1"/>
        <v>97233.162956372616</v>
      </c>
      <c r="AC15" s="105">
        <f>+'Ark1'!V9</f>
        <v>83.169139045475717</v>
      </c>
      <c r="AD15" s="16">
        <f t="shared" si="7"/>
        <v>103.88656973590409</v>
      </c>
      <c r="AE15" s="71"/>
      <c r="AF15" s="6"/>
      <c r="AH15" s="23"/>
      <c r="AI15" s="23"/>
      <c r="AJ15" s="23"/>
      <c r="AK15" s="23"/>
      <c r="AL15" s="23"/>
      <c r="AM15" s="23">
        <f t="shared" si="9"/>
        <v>1479944</v>
      </c>
      <c r="AN15" s="307">
        <f t="shared" si="9"/>
        <v>82.101103744510269</v>
      </c>
      <c r="AO15" s="307">
        <f t="shared" si="9"/>
        <v>60.520136035662162</v>
      </c>
      <c r="AP15" s="23"/>
      <c r="AQ15" s="23"/>
      <c r="AR15" s="23"/>
      <c r="AS15" s="23"/>
      <c r="AT15" s="23"/>
      <c r="AU15" s="23"/>
      <c r="AV15" s="24"/>
      <c r="AW15" s="25"/>
      <c r="AX15" s="25"/>
    </row>
    <row r="16" spans="1:50" ht="15.6">
      <c r="A16" s="7">
        <v>2004</v>
      </c>
      <c r="B16" s="293">
        <f>+'Ark1'!R10</f>
        <v>1369386</v>
      </c>
      <c r="C16" s="293">
        <f t="shared" si="2"/>
        <v>102075</v>
      </c>
      <c r="D16" s="128"/>
      <c r="E16" s="16">
        <f t="shared" si="3"/>
        <v>108.05445545726344</v>
      </c>
      <c r="F16" s="306">
        <f>+'Ark1'!S10</f>
        <v>1368693</v>
      </c>
      <c r="G16" s="8"/>
      <c r="H16" s="232">
        <f>+'Ark1'!W10</f>
        <v>74.976697111767677</v>
      </c>
      <c r="I16" s="105">
        <f t="shared" si="4"/>
        <v>-1.7472979899655314</v>
      </c>
      <c r="J16" s="232">
        <f>+'Ark1'!AA10</f>
        <v>8.2793511952415457</v>
      </c>
      <c r="K16" s="197"/>
      <c r="L16" s="9">
        <f>+'Ark1'!U10</f>
        <v>56.664813804118239</v>
      </c>
      <c r="M16" s="9">
        <f t="shared" si="5"/>
        <v>0.2589771001355885</v>
      </c>
      <c r="N16" s="284">
        <f>+'Ark1'!AB10</f>
        <v>2.458413808101128</v>
      </c>
      <c r="O16" s="188"/>
      <c r="P16" s="9"/>
      <c r="Q16" s="8"/>
      <c r="R16" s="8"/>
      <c r="S16" s="8"/>
      <c r="T16" s="16">
        <f>+'Ark1'!AC10</f>
        <v>-16.893812784817797</v>
      </c>
      <c r="U16" s="232">
        <f>+'Ark1'!T10</f>
        <v>13.777699640568837</v>
      </c>
      <c r="V16" s="306">
        <f>+'Ark1'!Q10</f>
        <v>4237</v>
      </c>
      <c r="W16" s="16">
        <f t="shared" si="8"/>
        <v>-178</v>
      </c>
      <c r="X16" s="70">
        <f t="shared" si="0"/>
        <v>323.19707340099126</v>
      </c>
      <c r="Y16" s="71"/>
      <c r="Z16" s="305">
        <f t="shared" si="6"/>
        <v>26334.346153846152</v>
      </c>
      <c r="AA16" s="8"/>
      <c r="AB16" s="305">
        <f t="shared" si="1"/>
        <v>102672.0393510951</v>
      </c>
      <c r="AC16" s="105">
        <f>+'Ark1'!V10</f>
        <v>81.270689904185573</v>
      </c>
      <c r="AD16" s="16">
        <f t="shared" si="7"/>
        <v>105.5936433921859</v>
      </c>
      <c r="AE16" s="71"/>
      <c r="AF16" s="6"/>
      <c r="AH16" s="23"/>
      <c r="AI16" s="23"/>
      <c r="AJ16" s="23"/>
      <c r="AK16" s="23"/>
      <c r="AL16" s="23"/>
      <c r="AM16" s="23">
        <f t="shared" si="9"/>
        <v>1479944</v>
      </c>
      <c r="AN16" s="307">
        <f t="shared" si="9"/>
        <v>82.101103744510269</v>
      </c>
      <c r="AO16" s="307">
        <f t="shared" si="9"/>
        <v>60.520136035662162</v>
      </c>
      <c r="AP16" s="23"/>
      <c r="AQ16" s="23"/>
      <c r="AR16" s="23"/>
      <c r="AS16" s="23"/>
      <c r="AT16" s="23"/>
      <c r="AU16" s="23"/>
      <c r="AV16" s="24"/>
      <c r="AW16" s="25"/>
      <c r="AX16" s="25"/>
    </row>
    <row r="17" spans="1:50" ht="15.6">
      <c r="A17" s="7">
        <v>2005</v>
      </c>
      <c r="B17" s="293">
        <f>+'Ark1'!R11</f>
        <v>1365428</v>
      </c>
      <c r="C17" s="293">
        <f t="shared" si="2"/>
        <v>-3958</v>
      </c>
      <c r="D17" s="128"/>
      <c r="E17" s="16">
        <f t="shared" si="3"/>
        <v>99.710965352355004</v>
      </c>
      <c r="F17" s="306">
        <f>+'Ark1'!S11</f>
        <v>1364941</v>
      </c>
      <c r="G17" s="8"/>
      <c r="H17" s="232">
        <f>+'Ark1'!W11</f>
        <v>74.809363261854514</v>
      </c>
      <c r="I17" s="105">
        <f t="shared" si="4"/>
        <v>-0.16733384991316314</v>
      </c>
      <c r="J17" s="232">
        <f>+'Ark1'!AA11</f>
        <v>8.297639502095274</v>
      </c>
      <c r="K17" s="197"/>
      <c r="L17" s="9">
        <f>+'Ark1'!U11</f>
        <v>56.985548825919963</v>
      </c>
      <c r="M17" s="9">
        <f t="shared" si="5"/>
        <v>0.32073502180172397</v>
      </c>
      <c r="N17" s="284">
        <f>+'Ark1'!AB11</f>
        <v>2.4044484188558362</v>
      </c>
      <c r="O17" s="188"/>
      <c r="P17" s="9"/>
      <c r="Q17" s="8"/>
      <c r="R17" s="8"/>
      <c r="S17" s="8"/>
      <c r="T17" s="16">
        <f>+'Ark1'!AC11</f>
        <v>-16.145158951893613</v>
      </c>
      <c r="U17" s="232">
        <f>+'Ark1'!T11</f>
        <v>13.966293352706987</v>
      </c>
      <c r="V17" s="306">
        <f>+'Ark1'!Q11</f>
        <v>3746</v>
      </c>
      <c r="W17" s="16">
        <f t="shared" si="8"/>
        <v>-491</v>
      </c>
      <c r="X17" s="70">
        <f t="shared" si="0"/>
        <v>364.50293646556327</v>
      </c>
      <c r="Y17" s="71"/>
      <c r="Z17" s="305">
        <f t="shared" si="6"/>
        <v>26258.23076923077</v>
      </c>
      <c r="AA17" s="8"/>
      <c r="AB17" s="305">
        <f t="shared" si="1"/>
        <v>102146.79925990748</v>
      </c>
      <c r="AC17" s="105">
        <f>+'Ark1'!V11</f>
        <v>81.077265823478683</v>
      </c>
      <c r="AD17" s="16">
        <f t="shared" si="7"/>
        <v>99.488429279765711</v>
      </c>
      <c r="AE17" s="71"/>
      <c r="AF17" s="6"/>
      <c r="AH17" s="23"/>
      <c r="AI17" s="23"/>
      <c r="AJ17" s="23"/>
      <c r="AK17" s="23"/>
      <c r="AL17" s="23"/>
      <c r="AM17" s="23">
        <f t="shared" si="9"/>
        <v>1479944</v>
      </c>
      <c r="AN17" s="307">
        <f t="shared" si="9"/>
        <v>82.101103744510269</v>
      </c>
      <c r="AO17" s="307">
        <f t="shared" si="9"/>
        <v>60.520136035662162</v>
      </c>
      <c r="AP17" s="23"/>
      <c r="AQ17" s="23"/>
      <c r="AR17" s="23"/>
      <c r="AS17" s="23"/>
      <c r="AT17" s="23"/>
      <c r="AU17" s="23"/>
      <c r="AV17" s="24"/>
      <c r="AW17" s="25"/>
      <c r="AX17" s="25"/>
    </row>
    <row r="18" spans="1:50" ht="15.6">
      <c r="A18" s="7">
        <v>2006</v>
      </c>
      <c r="B18" s="293">
        <f>+'Ark1'!R12</f>
        <v>1400072</v>
      </c>
      <c r="C18" s="293">
        <f t="shared" si="2"/>
        <v>34644</v>
      </c>
      <c r="D18" s="128"/>
      <c r="E18" s="16">
        <f t="shared" si="3"/>
        <v>102.53722642277732</v>
      </c>
      <c r="F18" s="306">
        <f>+'Ark1'!S12</f>
        <v>1395391</v>
      </c>
      <c r="G18" s="8"/>
      <c r="H18" s="232">
        <f>+'Ark1'!W12</f>
        <v>74.951574433255615</v>
      </c>
      <c r="I18" s="105">
        <f t="shared" si="4"/>
        <v>0.14221117140110096</v>
      </c>
      <c r="J18" s="232">
        <f>+'Ark1'!AA12</f>
        <v>8.3523879360588555</v>
      </c>
      <c r="K18" s="197"/>
      <c r="L18" s="9">
        <f>+'Ark1'!U12</f>
        <v>57.103113034267807</v>
      </c>
      <c r="M18" s="9">
        <f t="shared" si="5"/>
        <v>0.11756420834784365</v>
      </c>
      <c r="N18" s="284">
        <f>+'Ark1'!AB12</f>
        <v>2.3495591441701662</v>
      </c>
      <c r="O18" s="188"/>
      <c r="P18" s="9"/>
      <c r="Q18" s="8"/>
      <c r="R18" s="8"/>
      <c r="S18" s="8"/>
      <c r="T18" s="16">
        <f>+'Ark1'!AC12</f>
        <v>-16.002878810621596</v>
      </c>
      <c r="U18" s="232">
        <f>+'Ark1'!T12</f>
        <v>14.034445371380897</v>
      </c>
      <c r="V18" s="306">
        <f>+'Ark1'!Q12</f>
        <v>3420</v>
      </c>
      <c r="W18" s="16">
        <f t="shared" si="8"/>
        <v>-326</v>
      </c>
      <c r="X18" s="70">
        <f t="shared" si="0"/>
        <v>409.37777777777779</v>
      </c>
      <c r="Y18" s="71"/>
      <c r="Z18" s="305">
        <f t="shared" si="6"/>
        <v>26924.461538461539</v>
      </c>
      <c r="AA18" s="8"/>
      <c r="AB18" s="305">
        <f t="shared" si="1"/>
        <v>104937.60071991706</v>
      </c>
      <c r="AC18" s="105">
        <f>+'Ark1'!V12</f>
        <v>81.484793864707186</v>
      </c>
      <c r="AD18" s="16">
        <f t="shared" si="7"/>
        <v>102.73214773270431</v>
      </c>
      <c r="AE18" s="71"/>
      <c r="AF18" s="6"/>
      <c r="AH18" s="23"/>
      <c r="AI18" s="23"/>
      <c r="AJ18" s="23"/>
      <c r="AK18" s="23"/>
      <c r="AL18" s="23"/>
      <c r="AM18" s="23">
        <f t="shared" si="9"/>
        <v>1479944</v>
      </c>
      <c r="AN18" s="307">
        <f t="shared" si="9"/>
        <v>82.101103744510269</v>
      </c>
      <c r="AO18" s="307">
        <f t="shared" si="9"/>
        <v>60.520136035662162</v>
      </c>
      <c r="AP18" s="23"/>
      <c r="AQ18" s="23"/>
      <c r="AR18" s="23"/>
      <c r="AS18" s="23"/>
      <c r="AT18" s="23"/>
      <c r="AU18" s="23"/>
      <c r="AV18" s="24"/>
      <c r="AW18" s="25"/>
      <c r="AX18" s="25"/>
    </row>
    <row r="19" spans="1:50" ht="15.6">
      <c r="A19" s="7">
        <v>2007</v>
      </c>
      <c r="B19" s="293">
        <f>+'Ark1'!R13</f>
        <v>1386960</v>
      </c>
      <c r="C19" s="293">
        <f t="shared" si="2"/>
        <v>-13112</v>
      </c>
      <c r="D19" s="128"/>
      <c r="E19" s="16">
        <f t="shared" si="3"/>
        <v>99.063476735482169</v>
      </c>
      <c r="F19" s="306">
        <f>+'Ark1'!S13</f>
        <v>1386280</v>
      </c>
      <c r="G19" s="8"/>
      <c r="H19" s="232">
        <f>+'Ark1'!W13</f>
        <v>77.576347707534651</v>
      </c>
      <c r="I19" s="105">
        <f t="shared" si="4"/>
        <v>2.6247732742790362</v>
      </c>
      <c r="J19" s="232">
        <f>+'Ark1'!AA13</f>
        <v>8.7877209882037057</v>
      </c>
      <c r="K19" s="197"/>
      <c r="L19" s="9">
        <f>+'Ark1'!U13</f>
        <v>57.005184378336246</v>
      </c>
      <c r="M19" s="285">
        <f t="shared" si="5"/>
        <v>-9.7928655931561082E-2</v>
      </c>
      <c r="N19" s="284">
        <f>+'Ark1'!AB13</f>
        <v>2.4632772978735735</v>
      </c>
      <c r="O19" s="188"/>
      <c r="P19" s="9"/>
      <c r="Q19" s="8"/>
      <c r="R19" s="8"/>
      <c r="S19" s="8"/>
      <c r="T19" s="16">
        <f>+'Ark1'!AC13</f>
        <v>-17.464424263467869</v>
      </c>
      <c r="U19" s="232">
        <f>+'Ark1'!T13</f>
        <v>13.983442204533656</v>
      </c>
      <c r="V19" s="306">
        <f>+'Ark1'!Q13</f>
        <v>3181</v>
      </c>
      <c r="W19" s="16">
        <f t="shared" si="8"/>
        <v>-239</v>
      </c>
      <c r="X19" s="70">
        <f t="shared" si="0"/>
        <v>436.01383212826153</v>
      </c>
      <c r="Y19" s="71"/>
      <c r="Z19" s="305">
        <f t="shared" si="6"/>
        <v>26672.307692307691</v>
      </c>
      <c r="AA19" s="8"/>
      <c r="AB19" s="305">
        <f t="shared" si="1"/>
        <v>107595.29121644226</v>
      </c>
      <c r="AC19" s="105">
        <f>+'Ark1'!V13</f>
        <v>84.086284717302547</v>
      </c>
      <c r="AD19" s="16">
        <f t="shared" si="7"/>
        <v>102.53263889996752</v>
      </c>
      <c r="AE19" s="71"/>
      <c r="AF19" s="6"/>
      <c r="AH19" s="23"/>
      <c r="AI19" s="23"/>
      <c r="AJ19" s="23"/>
      <c r="AK19" s="23"/>
      <c r="AL19" s="23"/>
      <c r="AM19" s="23">
        <f t="shared" si="9"/>
        <v>1479944</v>
      </c>
      <c r="AN19" s="307">
        <f t="shared" si="9"/>
        <v>82.101103744510269</v>
      </c>
      <c r="AO19" s="307">
        <f t="shared" si="9"/>
        <v>60.520136035662162</v>
      </c>
      <c r="AP19" s="23"/>
      <c r="AQ19" s="23"/>
      <c r="AR19" s="23"/>
      <c r="AS19" s="23"/>
      <c r="AT19" s="23"/>
      <c r="AU19" s="23"/>
      <c r="AV19" s="24"/>
      <c r="AW19" s="25"/>
      <c r="AX19" s="25"/>
    </row>
    <row r="20" spans="1:50" ht="15.6">
      <c r="A20" s="7">
        <v>2008</v>
      </c>
      <c r="B20" s="293">
        <f>+'Ark1'!R14</f>
        <v>1414562</v>
      </c>
      <c r="C20" s="293">
        <f t="shared" si="2"/>
        <v>27602</v>
      </c>
      <c r="D20" s="128"/>
      <c r="E20" s="16">
        <f t="shared" si="3"/>
        <v>101.99010786179846</v>
      </c>
      <c r="F20" s="306">
        <f>+'Ark1'!S14</f>
        <v>1413910</v>
      </c>
      <c r="G20" s="8"/>
      <c r="H20" s="232">
        <f>+'Ark1'!W14</f>
        <v>79.31154613801688</v>
      </c>
      <c r="I20" s="105">
        <f t="shared" si="4"/>
        <v>1.7351984304822281</v>
      </c>
      <c r="J20" s="232">
        <f>+'Ark1'!AA14</f>
        <v>8.7311200696924818</v>
      </c>
      <c r="K20" s="197"/>
      <c r="L20" s="9">
        <f>+'Ark1'!U14</f>
        <v>56.962561973534392</v>
      </c>
      <c r="M20" s="285">
        <f t="shared" si="5"/>
        <v>-4.2622404801853975E-2</v>
      </c>
      <c r="N20" s="284">
        <f>+'Ark1'!AB14</f>
        <v>2.5228625177301605</v>
      </c>
      <c r="O20" s="188"/>
      <c r="P20" s="9"/>
      <c r="Q20" s="8"/>
      <c r="R20" s="8"/>
      <c r="S20" s="8"/>
      <c r="T20" s="16">
        <f>+'Ark1'!AC14</f>
        <v>-16.515885804553797</v>
      </c>
      <c r="U20" s="232">
        <f>+'Ark1'!T14</f>
        <v>13.957121709758923</v>
      </c>
      <c r="V20" s="306">
        <f>+'Ark1'!Q14</f>
        <v>3021</v>
      </c>
      <c r="W20" s="16">
        <f t="shared" si="8"/>
        <v>-160</v>
      </c>
      <c r="X20" s="70">
        <f t="shared" si="0"/>
        <v>468.24296590532936</v>
      </c>
      <c r="Y20" s="71"/>
      <c r="Z20" s="305">
        <f t="shared" si="6"/>
        <v>27203.115384615383</v>
      </c>
      <c r="AA20" s="8"/>
      <c r="AB20" s="305">
        <f t="shared" si="1"/>
        <v>112191.09932808543</v>
      </c>
      <c r="AC20" s="105">
        <f>+'Ark1'!V14</f>
        <v>85.965116994632382</v>
      </c>
      <c r="AD20" s="16">
        <f t="shared" si="7"/>
        <v>104.27138405378548</v>
      </c>
      <c r="AE20" s="71"/>
      <c r="AF20" s="6"/>
      <c r="AH20" s="23"/>
      <c r="AI20" s="23"/>
      <c r="AJ20" s="23"/>
      <c r="AK20" s="23"/>
      <c r="AL20" s="23"/>
      <c r="AM20" s="23">
        <f t="shared" si="9"/>
        <v>1479944</v>
      </c>
      <c r="AN20" s="307">
        <f t="shared" si="9"/>
        <v>82.101103744510269</v>
      </c>
      <c r="AO20" s="307">
        <f t="shared" si="9"/>
        <v>60.520136035662162</v>
      </c>
      <c r="AP20" s="23"/>
      <c r="AQ20" s="23"/>
      <c r="AR20" s="23"/>
      <c r="AS20" s="23"/>
      <c r="AT20" s="23"/>
      <c r="AU20" s="23"/>
      <c r="AV20" s="24"/>
      <c r="AW20" s="25"/>
      <c r="AX20" s="25"/>
    </row>
    <row r="21" spans="1:50" ht="15.6">
      <c r="A21" s="7">
        <v>2009</v>
      </c>
      <c r="B21" s="293">
        <f>+'Ark1'!R15</f>
        <v>1429149</v>
      </c>
      <c r="C21" s="293">
        <f t="shared" si="2"/>
        <v>14587</v>
      </c>
      <c r="D21" s="128"/>
      <c r="E21" s="16">
        <f t="shared" si="3"/>
        <v>101.03120259133216</v>
      </c>
      <c r="F21" s="306">
        <f>+'Ark1'!S15</f>
        <v>1428586</v>
      </c>
      <c r="G21" s="8"/>
      <c r="H21" s="232">
        <f>+'Ark1'!W15</f>
        <v>78.967362902897648</v>
      </c>
      <c r="I21" s="105">
        <f t="shared" si="4"/>
        <v>-0.34418323511923177</v>
      </c>
      <c r="J21" s="232">
        <f>+'Ark1'!AA15</f>
        <v>8.7085817868431423</v>
      </c>
      <c r="K21" s="197"/>
      <c r="L21" s="9">
        <f>+'Ark1'!U15</f>
        <v>59.477152233047214</v>
      </c>
      <c r="M21" s="285">
        <f t="shared" si="5"/>
        <v>2.514590259512822</v>
      </c>
      <c r="N21" s="284">
        <f>+'Ark1'!AB15</f>
        <v>3.3912103770012809</v>
      </c>
      <c r="O21" s="188"/>
      <c r="P21" s="9"/>
      <c r="Q21" s="8"/>
      <c r="R21" s="8"/>
      <c r="S21" s="8"/>
      <c r="T21" s="16">
        <f>+'Ark1'!AC15</f>
        <v>-27.64337906185656</v>
      </c>
      <c r="U21" s="232">
        <f>+'Ark1'!T15</f>
        <v>15.280718105669878</v>
      </c>
      <c r="V21" s="306">
        <f>+'Ark1'!Q15</f>
        <v>2886</v>
      </c>
      <c r="W21" s="16">
        <f t="shared" si="8"/>
        <v>-135</v>
      </c>
      <c r="X21" s="70">
        <f t="shared" si="0"/>
        <v>495.20062370062368</v>
      </c>
      <c r="Y21" s="71"/>
      <c r="Z21" s="305">
        <f t="shared" si="6"/>
        <v>27483.634615384617</v>
      </c>
      <c r="AA21" s="8"/>
      <c r="AB21" s="305">
        <f t="shared" si="1"/>
        <v>112856.12772531327</v>
      </c>
      <c r="AC21" s="105">
        <f>+'Ark1'!V15</f>
        <v>85.586880664955075</v>
      </c>
      <c r="AD21" s="16">
        <f t="shared" si="7"/>
        <v>100.5927639547261</v>
      </c>
      <c r="AE21" s="71"/>
      <c r="AF21" s="6"/>
      <c r="AH21" s="23"/>
      <c r="AI21" s="23"/>
      <c r="AJ21" s="23"/>
      <c r="AK21" s="23"/>
      <c r="AL21" s="23"/>
      <c r="AM21" s="23">
        <f t="shared" si="9"/>
        <v>1479944</v>
      </c>
      <c r="AN21" s="307">
        <f t="shared" si="9"/>
        <v>82.101103744510269</v>
      </c>
      <c r="AO21" s="307">
        <f t="shared" si="9"/>
        <v>60.520136035662162</v>
      </c>
      <c r="AP21" s="23"/>
      <c r="AQ21" s="23"/>
      <c r="AR21" s="23"/>
      <c r="AS21" s="23"/>
      <c r="AT21" s="23"/>
      <c r="AU21" s="23"/>
      <c r="AV21" s="24"/>
      <c r="AW21" s="25"/>
      <c r="AX21" s="25"/>
    </row>
    <row r="22" spans="1:50" ht="15.6">
      <c r="A22" s="7">
        <v>2010</v>
      </c>
      <c r="B22" s="293">
        <f>+'Ark1'!R16</f>
        <v>1481053</v>
      </c>
      <c r="C22" s="293">
        <f t="shared" si="2"/>
        <v>51904</v>
      </c>
      <c r="D22" s="128"/>
      <c r="E22" s="16">
        <f t="shared" si="3"/>
        <v>103.63181165854645</v>
      </c>
      <c r="F22" s="306">
        <f>+'Ark1'!S16</f>
        <v>1480220</v>
      </c>
      <c r="G22" s="8"/>
      <c r="H22" s="232">
        <f>+'Ark1'!W16</f>
        <v>79.711262163728762</v>
      </c>
      <c r="I22" s="105">
        <f t="shared" si="4"/>
        <v>0.74389926083111391</v>
      </c>
      <c r="J22" s="232">
        <f>+'Ark1'!AA16</f>
        <v>8.9536728781374393</v>
      </c>
      <c r="K22" s="197"/>
      <c r="L22" s="9">
        <f>+'Ark1'!U16</f>
        <v>60.953941981597325</v>
      </c>
      <c r="M22" s="285">
        <f t="shared" si="5"/>
        <v>1.4767897485501109</v>
      </c>
      <c r="N22" s="284">
        <f>+'Ark1'!AB16</f>
        <v>3.1334721745888823</v>
      </c>
      <c r="O22" s="188"/>
      <c r="P22" s="9"/>
      <c r="Q22" s="8"/>
      <c r="R22" s="8"/>
      <c r="S22" s="8"/>
      <c r="T22" s="16">
        <f>+'Ark1'!AC16</f>
        <v>-38.64772976549537</v>
      </c>
      <c r="U22" s="232">
        <f>+'Ark1'!T16</f>
        <v>15.999358564480817</v>
      </c>
      <c r="V22" s="306">
        <f>+'Ark1'!Q16</f>
        <v>2719</v>
      </c>
      <c r="W22" s="16">
        <f t="shared" si="8"/>
        <v>-167</v>
      </c>
      <c r="X22" s="70">
        <f t="shared" si="0"/>
        <v>544.7050386171386</v>
      </c>
      <c r="Y22" s="71"/>
      <c r="Z22" s="305">
        <f t="shared" si="6"/>
        <v>28481.788461538461</v>
      </c>
      <c r="AA22" s="8"/>
      <c r="AB22" s="305">
        <f t="shared" si="1"/>
        <v>118056.60396137698</v>
      </c>
      <c r="AC22" s="105">
        <f>+'Ark1'!V16</f>
        <v>86.408052224613769</v>
      </c>
      <c r="AD22" s="16">
        <f t="shared" si="7"/>
        <v>104.60805836677423</v>
      </c>
      <c r="AE22" s="71"/>
      <c r="AF22" s="6"/>
      <c r="AH22" s="23"/>
      <c r="AI22" s="23"/>
      <c r="AJ22" s="23"/>
      <c r="AK22" s="23"/>
      <c r="AL22" s="23"/>
      <c r="AM22" s="23">
        <f t="shared" si="9"/>
        <v>1479944</v>
      </c>
      <c r="AN22" s="307">
        <f t="shared" si="9"/>
        <v>82.101103744510269</v>
      </c>
      <c r="AO22" s="307">
        <f t="shared" si="9"/>
        <v>60.520136035662162</v>
      </c>
      <c r="AP22" s="23"/>
      <c r="AQ22" s="23"/>
      <c r="AR22" s="23"/>
      <c r="AS22" s="23"/>
      <c r="AT22" s="23"/>
      <c r="AU22" s="23"/>
      <c r="AV22" s="24"/>
      <c r="AW22" s="25"/>
      <c r="AX22" s="25"/>
    </row>
    <row r="23" spans="1:50" ht="15.6">
      <c r="A23" s="7">
        <v>2011</v>
      </c>
      <c r="B23" s="293">
        <f>+'Ark1'!R17</f>
        <v>1496028.5</v>
      </c>
      <c r="C23" s="293">
        <f t="shared" si="2"/>
        <v>14975.5</v>
      </c>
      <c r="D23" s="128"/>
      <c r="E23" s="16">
        <f t="shared" si="3"/>
        <v>101.01113869658953</v>
      </c>
      <c r="F23" s="306">
        <f>+'Ark1'!S17</f>
        <v>1495276.5</v>
      </c>
      <c r="G23" s="8"/>
      <c r="H23" s="232">
        <f>+'Ark1'!W17</f>
        <v>80.20101973113249</v>
      </c>
      <c r="I23" s="105">
        <f t="shared" si="4"/>
        <v>0.48975756740372844</v>
      </c>
      <c r="J23" s="232">
        <f>+'Ark1'!AA17</f>
        <v>8.9824030461866595</v>
      </c>
      <c r="K23" s="197"/>
      <c r="L23" s="9">
        <f>+'Ark1'!U17</f>
        <v>61.038089610851245</v>
      </c>
      <c r="M23" s="285">
        <f t="shared" si="5"/>
        <v>8.4147629253919831E-2</v>
      </c>
      <c r="N23" s="284">
        <f>+'Ark1'!AB17</f>
        <v>3.1989892376952844</v>
      </c>
      <c r="O23" s="188"/>
      <c r="P23" s="9"/>
      <c r="Q23" s="8"/>
      <c r="R23" s="8"/>
      <c r="S23" s="8"/>
      <c r="T23" s="16">
        <f>+'Ark1'!AC17</f>
        <v>-39.063892445592131</v>
      </c>
      <c r="U23" s="232">
        <f>+'Ark1'!T17</f>
        <v>16.00760547008295</v>
      </c>
      <c r="V23" s="306">
        <f>+'Ark1'!Q17</f>
        <v>2656</v>
      </c>
      <c r="W23" s="16">
        <f t="shared" si="8"/>
        <v>-63</v>
      </c>
      <c r="X23" s="70">
        <f t="shared" si="0"/>
        <v>563.2637424698795</v>
      </c>
      <c r="Y23" s="71"/>
      <c r="Z23" s="305">
        <f t="shared" si="6"/>
        <v>28769.778846153848</v>
      </c>
      <c r="AA23" s="8"/>
      <c r="AB23" s="305">
        <f t="shared" si="1"/>
        <v>119983.01124683654</v>
      </c>
      <c r="AC23" s="105">
        <f>+'Ark1'!V17</f>
        <v>86.933996817224383</v>
      </c>
      <c r="AD23" s="16">
        <f t="shared" si="7"/>
        <v>101.63176579777765</v>
      </c>
      <c r="AE23" s="71"/>
      <c r="AF23" s="6"/>
      <c r="AH23" s="23"/>
      <c r="AI23" s="23"/>
      <c r="AJ23" s="23"/>
      <c r="AK23" s="23"/>
      <c r="AL23" s="23"/>
      <c r="AM23" s="23">
        <f t="shared" si="9"/>
        <v>1479944</v>
      </c>
      <c r="AN23" s="307">
        <f t="shared" si="9"/>
        <v>82.101103744510269</v>
      </c>
      <c r="AO23" s="307">
        <f t="shared" si="9"/>
        <v>60.520136035662162</v>
      </c>
      <c r="AP23" s="23"/>
      <c r="AQ23" s="23"/>
      <c r="AR23" s="23"/>
      <c r="AS23" s="23"/>
      <c r="AT23" s="23"/>
      <c r="AU23" s="23"/>
      <c r="AV23" s="24"/>
      <c r="AW23" s="25"/>
      <c r="AX23" s="25"/>
    </row>
    <row r="24" spans="1:50" ht="15.6">
      <c r="A24" s="7">
        <v>2012</v>
      </c>
      <c r="B24" s="293">
        <f>+'Ark1'!R18</f>
        <v>1514727.5</v>
      </c>
      <c r="C24" s="293">
        <f t="shared" si="2"/>
        <v>18699</v>
      </c>
      <c r="D24" s="128"/>
      <c r="E24" s="16">
        <f t="shared" si="3"/>
        <v>101.24990934330462</v>
      </c>
      <c r="F24" s="306">
        <f>+'Ark1'!S18</f>
        <v>1514532.5</v>
      </c>
      <c r="G24" s="8"/>
      <c r="H24" s="232">
        <f>+'Ark1'!W18</f>
        <v>79.636647612380557</v>
      </c>
      <c r="I24" s="105">
        <f t="shared" si="4"/>
        <v>-0.56437211875193327</v>
      </c>
      <c r="J24" s="232">
        <f>+'Ark1'!AA18</f>
        <v>9.0923324148208824</v>
      </c>
      <c r="K24" s="197"/>
      <c r="L24" s="9">
        <f>+'Ark1'!U18</f>
        <v>61.195310764212721</v>
      </c>
      <c r="M24" s="285">
        <f t="shared" si="5"/>
        <v>0.15722115336147624</v>
      </c>
      <c r="N24" s="284">
        <f>+'Ark1'!AB18</f>
        <v>3.1459270622523379</v>
      </c>
      <c r="O24" s="188"/>
      <c r="P24" s="9"/>
      <c r="Q24" s="8"/>
      <c r="R24" s="8"/>
      <c r="S24" s="8"/>
      <c r="T24" s="16">
        <f>+'Ark1'!AC18</f>
        <v>-39.094239001445246</v>
      </c>
      <c r="U24" s="232">
        <f>+'Ark1'!T18</f>
        <v>16.072552323767802</v>
      </c>
      <c r="V24" s="306">
        <f>+'Ark1'!Q18</f>
        <v>2564</v>
      </c>
      <c r="W24" s="16">
        <f t="shared" si="8"/>
        <v>-92</v>
      </c>
      <c r="X24" s="70">
        <f t="shared" si="0"/>
        <v>590.76735569422772</v>
      </c>
      <c r="Y24" s="71"/>
      <c r="Z24" s="305">
        <f t="shared" si="6"/>
        <v>29129.375</v>
      </c>
      <c r="AA24" s="8"/>
      <c r="AB24" s="305">
        <f t="shared" si="1"/>
        <v>120627.82014628216</v>
      </c>
      <c r="AC24" s="105">
        <f>+'Ark1'!V18</f>
        <v>86.2900487875105</v>
      </c>
      <c r="AD24" s="16">
        <f t="shared" si="7"/>
        <v>100.53741683322073</v>
      </c>
      <c r="AE24" s="71"/>
      <c r="AF24" s="6"/>
      <c r="AH24" s="23"/>
      <c r="AI24" s="23"/>
      <c r="AJ24" s="23"/>
      <c r="AK24" s="23"/>
      <c r="AL24" s="23"/>
      <c r="AM24" s="23">
        <f t="shared" si="9"/>
        <v>1479944</v>
      </c>
      <c r="AN24" s="307">
        <f t="shared" si="9"/>
        <v>82.101103744510269</v>
      </c>
      <c r="AO24" s="307">
        <f t="shared" si="9"/>
        <v>60.520136035662162</v>
      </c>
      <c r="AP24" s="23"/>
      <c r="AQ24" s="23"/>
      <c r="AR24" s="23"/>
      <c r="AS24" s="23"/>
      <c r="AT24" s="23"/>
      <c r="AU24" s="23"/>
      <c r="AV24" s="24"/>
      <c r="AW24" s="25"/>
      <c r="AX24" s="25"/>
    </row>
    <row r="25" spans="1:50" ht="15.6">
      <c r="A25" s="7">
        <v>2013</v>
      </c>
      <c r="B25" s="293">
        <f>+'Ark1'!R19</f>
        <v>1518902</v>
      </c>
      <c r="C25" s="293">
        <f t="shared" si="2"/>
        <v>4174.5</v>
      </c>
      <c r="D25" s="128"/>
      <c r="E25" s="16">
        <f t="shared" si="3"/>
        <v>100.27559412501589</v>
      </c>
      <c r="F25" s="306">
        <f>+'Ark1'!S19</f>
        <v>1518804</v>
      </c>
      <c r="G25" s="8"/>
      <c r="H25" s="232">
        <f>+'Ark1'!W19</f>
        <v>76.683755198168441</v>
      </c>
      <c r="I25" s="105">
        <f t="shared" si="4"/>
        <v>-2.9528924142121156</v>
      </c>
      <c r="J25" s="232">
        <f>+'Ark1'!AA19</f>
        <v>9.2630637401589837</v>
      </c>
      <c r="K25" s="197"/>
      <c r="L25" s="9">
        <f>+'Ark1'!U19</f>
        <v>61.438408115859609</v>
      </c>
      <c r="M25" s="285">
        <f t="shared" si="5"/>
        <v>0.24309735164688817</v>
      </c>
      <c r="N25" s="284">
        <f>+'Ark1'!AB19</f>
        <v>3.041056122849473</v>
      </c>
      <c r="O25" s="188">
        <f>+'Ark1'!X19</f>
        <v>0</v>
      </c>
      <c r="P25" s="9">
        <f>+'Ark1'!Y19</f>
        <v>0</v>
      </c>
      <c r="Q25" s="8"/>
      <c r="R25" s="8"/>
      <c r="S25" s="8"/>
      <c r="T25" s="16">
        <f>+'Ark1'!AC19</f>
        <v>-36.326077074205685</v>
      </c>
      <c r="U25" s="232">
        <f>+'Ark1'!T19</f>
        <v>16.180483006803595</v>
      </c>
      <c r="V25" s="306">
        <f>+'Ark1'!Q19</f>
        <v>2415</v>
      </c>
      <c r="W25" s="16">
        <f t="shared" si="8"/>
        <v>-149</v>
      </c>
      <c r="X25" s="70">
        <f t="shared" si="0"/>
        <v>628.94492753623183</v>
      </c>
      <c r="Y25" s="71"/>
      <c r="Z25" s="305">
        <f t="shared" si="6"/>
        <v>29209.653846153848</v>
      </c>
      <c r="AA25" s="8"/>
      <c r="AB25" s="305">
        <f t="shared" si="1"/>
        <v>116475.10913800844</v>
      </c>
      <c r="AC25" s="105">
        <f>+'Ark1'!V19</f>
        <v>83.084325270386785</v>
      </c>
      <c r="AD25" s="16">
        <f t="shared" si="7"/>
        <v>96.557418509894447</v>
      </c>
      <c r="AE25" s="71"/>
      <c r="AF25" s="6"/>
      <c r="AH25" s="23"/>
      <c r="AI25" s="23"/>
      <c r="AJ25" s="23"/>
      <c r="AK25" s="23"/>
      <c r="AL25" s="23"/>
      <c r="AM25" s="23">
        <f t="shared" si="9"/>
        <v>1479944</v>
      </c>
      <c r="AN25" s="307">
        <f t="shared" si="9"/>
        <v>82.101103744510269</v>
      </c>
      <c r="AO25" s="307">
        <f t="shared" si="9"/>
        <v>60.520136035662162</v>
      </c>
      <c r="AP25" s="23"/>
      <c r="AQ25" s="23"/>
      <c r="AR25" s="23"/>
      <c r="AS25" s="23"/>
      <c r="AT25" s="23"/>
      <c r="AU25" s="23"/>
      <c r="AV25" s="24"/>
      <c r="AW25" s="25"/>
      <c r="AX25" s="25"/>
    </row>
    <row r="26" spans="1:50" ht="15.6">
      <c r="A26" s="7">
        <v>2014</v>
      </c>
      <c r="B26" s="293">
        <f>+'Ark1'!R20</f>
        <v>1502859</v>
      </c>
      <c r="C26" s="293">
        <f t="shared" si="2"/>
        <v>-16043</v>
      </c>
      <c r="D26" s="128"/>
      <c r="E26" s="16">
        <f t="shared" si="3"/>
        <v>98.943776491175868</v>
      </c>
      <c r="F26" s="306">
        <f>+'Ark1'!S20</f>
        <v>1502778</v>
      </c>
      <c r="G26" s="8"/>
      <c r="H26" s="232">
        <f>+'Ark1'!W20</f>
        <v>78.477897999572619</v>
      </c>
      <c r="I26" s="105">
        <f t="shared" si="4"/>
        <v>1.7941428014041776</v>
      </c>
      <c r="J26" s="232">
        <f>+'Ark1'!AA20</f>
        <v>9.2057583935790426</v>
      </c>
      <c r="K26" s="197"/>
      <c r="L26" s="9">
        <f>+'Ark1'!U20</f>
        <v>60.930679049067798</v>
      </c>
      <c r="M26" s="285">
        <f t="shared" si="5"/>
        <v>-0.50772906679181062</v>
      </c>
      <c r="N26" s="284">
        <f>+'Ark1'!AB20</f>
        <v>2.8285471739247647</v>
      </c>
      <c r="O26" s="188">
        <f>+'Ark1'!X20</f>
        <v>0</v>
      </c>
      <c r="P26" s="9">
        <f>+'Ark1'!Y20</f>
        <v>0</v>
      </c>
      <c r="Q26" s="8"/>
      <c r="R26" s="8"/>
      <c r="S26" s="8"/>
      <c r="T26" s="16">
        <f>+'Ark1'!AC20</f>
        <v>-29.556942377049118</v>
      </c>
      <c r="U26" s="232">
        <f>+'Ark1'!T20</f>
        <v>16.004832788704729</v>
      </c>
      <c r="V26" s="306">
        <f>+'Ark1'!Q20</f>
        <v>2360</v>
      </c>
      <c r="W26" s="16">
        <f t="shared" si="8"/>
        <v>-55</v>
      </c>
      <c r="X26" s="70">
        <f t="shared" si="0"/>
        <v>636.80466101694913</v>
      </c>
      <c r="Y26" s="71"/>
      <c r="Z26" s="305">
        <f t="shared" si="6"/>
        <v>28901.134615384617</v>
      </c>
      <c r="AA26" s="8"/>
      <c r="AB26" s="305">
        <f t="shared" si="1"/>
        <v>117941.21530973971</v>
      </c>
      <c r="AC26" s="105">
        <f>+'Ark1'!V20</f>
        <v>85.02733342328311</v>
      </c>
      <c r="AD26" s="16">
        <f t="shared" si="7"/>
        <v>101.25872916761479</v>
      </c>
      <c r="AE26" s="71"/>
      <c r="AF26" s="6"/>
      <c r="AH26" s="23"/>
      <c r="AI26" s="23"/>
      <c r="AJ26" s="23"/>
      <c r="AK26" s="23"/>
      <c r="AL26" s="23"/>
      <c r="AM26" s="23">
        <f t="shared" si="9"/>
        <v>1479944</v>
      </c>
      <c r="AN26" s="307">
        <f t="shared" si="9"/>
        <v>82.101103744510269</v>
      </c>
      <c r="AO26" s="307">
        <f t="shared" si="9"/>
        <v>60.520136035662162</v>
      </c>
      <c r="AP26" s="23"/>
      <c r="AQ26" s="23"/>
      <c r="AR26" s="23"/>
      <c r="AS26" s="23"/>
      <c r="AT26" s="23"/>
      <c r="AU26" s="23"/>
      <c r="AV26" s="24"/>
      <c r="AW26" s="25"/>
      <c r="AX26" s="25"/>
    </row>
    <row r="27" spans="1:50" ht="15.6">
      <c r="A27" s="7">
        <v>2015</v>
      </c>
      <c r="B27" s="293">
        <f>+'Ark1'!R21</f>
        <v>1520978</v>
      </c>
      <c r="C27" s="293">
        <f t="shared" ref="C27:C32" si="10">+B27-B26</f>
        <v>18119</v>
      </c>
      <c r="D27" s="128"/>
      <c r="E27" s="16">
        <f t="shared" ref="E27:E32" si="11">100*B27/B26</f>
        <v>101.20563539227565</v>
      </c>
      <c r="F27" s="306">
        <f>+'Ark1'!S21</f>
        <v>1513806</v>
      </c>
      <c r="G27" s="8"/>
      <c r="H27" s="232">
        <f>+'Ark1'!W21</f>
        <v>81.481064654255022</v>
      </c>
      <c r="I27" s="105">
        <f t="shared" ref="I27:I32" si="12">+H27-H26</f>
        <v>3.0031666546824027</v>
      </c>
      <c r="J27" s="232">
        <f>+'Ark1'!AA21</f>
        <v>9.5104614184088359</v>
      </c>
      <c r="K27" s="197"/>
      <c r="L27" s="9">
        <f>+'Ark1'!U21</f>
        <v>60.544523538683279</v>
      </c>
      <c r="M27" s="285">
        <f t="shared" ref="M27:M32" si="13">+L27-L26</f>
        <v>-0.38615551038451912</v>
      </c>
      <c r="N27" s="284">
        <f>+'Ark1'!AB21</f>
        <v>2.8540257360053105</v>
      </c>
      <c r="O27" s="188">
        <f>+'Ark1'!X21</f>
        <v>2.4951708703215956</v>
      </c>
      <c r="P27" s="9">
        <f>+'Ark1'!Y21</f>
        <v>4.9903417406431911</v>
      </c>
      <c r="Q27" s="8"/>
      <c r="R27" s="8"/>
      <c r="S27" s="8"/>
      <c r="T27" s="16">
        <f>+'Ark1'!AC21</f>
        <v>-26.44575169351436</v>
      </c>
      <c r="U27" s="232">
        <f>+'Ark1'!T21</f>
        <v>15.77077446222102</v>
      </c>
      <c r="V27" s="306">
        <f>+'Ark1'!Q21</f>
        <v>2407</v>
      </c>
      <c r="W27" s="16">
        <f t="shared" si="8"/>
        <v>47</v>
      </c>
      <c r="X27" s="70">
        <f t="shared" si="0"/>
        <v>631.89779808890739</v>
      </c>
      <c r="Y27" s="71"/>
      <c r="Z27" s="305">
        <f t="shared" si="6"/>
        <v>29249.576923076922</v>
      </c>
      <c r="AA27" s="8"/>
      <c r="AB27" s="305">
        <f t="shared" si="1"/>
        <v>123930.9067556995</v>
      </c>
      <c r="AC27" s="105">
        <f>+'Ark1'!V21</f>
        <v>88.427786464144148</v>
      </c>
      <c r="AD27" s="16">
        <f t="shared" ref="AD27:AD32" si="14">100*AB27/AB26</f>
        <v>105.07853970321531</v>
      </c>
      <c r="AE27" s="71"/>
      <c r="AF27" s="6"/>
      <c r="AH27" s="23"/>
      <c r="AI27" s="23"/>
      <c r="AJ27" s="23"/>
      <c r="AK27" s="23"/>
      <c r="AL27" s="23"/>
      <c r="AM27" s="23">
        <f t="shared" si="9"/>
        <v>1479944</v>
      </c>
      <c r="AN27" s="307">
        <f t="shared" si="9"/>
        <v>82.101103744510269</v>
      </c>
      <c r="AO27" s="307">
        <f t="shared" si="9"/>
        <v>60.520136035662162</v>
      </c>
      <c r="AP27" s="23"/>
      <c r="AQ27" s="23"/>
      <c r="AR27" s="23"/>
      <c r="AS27" s="23"/>
      <c r="AT27" s="23"/>
      <c r="AU27" s="23"/>
      <c r="AV27" s="24"/>
      <c r="AW27" s="25"/>
      <c r="AX27" s="25"/>
    </row>
    <row r="28" spans="1:50" ht="15.6">
      <c r="A28" s="7">
        <v>2016</v>
      </c>
      <c r="B28" s="293">
        <f>+'Ark1'!R22</f>
        <v>1581418.5</v>
      </c>
      <c r="C28" s="293">
        <f t="shared" si="10"/>
        <v>60440.5</v>
      </c>
      <c r="D28" s="128"/>
      <c r="E28" s="16">
        <f t="shared" si="11"/>
        <v>103.97379186286719</v>
      </c>
      <c r="F28" s="306">
        <f>+'Ark1'!S22</f>
        <v>1572039.5</v>
      </c>
      <c r="G28" s="8"/>
      <c r="H28" s="232">
        <f>+'Ark1'!W22</f>
        <v>81.333018795010261</v>
      </c>
      <c r="I28" s="105">
        <f t="shared" si="12"/>
        <v>-0.14804585924476044</v>
      </c>
      <c r="J28" s="232">
        <f>+'Ark1'!AA22</f>
        <v>10.022003136984827</v>
      </c>
      <c r="K28" s="197"/>
      <c r="L28" s="9">
        <f>+'Ark1'!U22</f>
        <v>60.194224763436289</v>
      </c>
      <c r="M28" s="285">
        <f t="shared" si="13"/>
        <v>-0.3502987752469906</v>
      </c>
      <c r="N28" s="284">
        <f>+'Ark1'!AB22</f>
        <v>2.8501308705040032</v>
      </c>
      <c r="O28" s="188">
        <f>+'Ark1'!X22</f>
        <v>2.9654389397872873</v>
      </c>
      <c r="P28" s="9">
        <f>+'Ark1'!Y22</f>
        <v>5.9308778795745747</v>
      </c>
      <c r="Q28" s="8"/>
      <c r="R28" s="264">
        <f>+'Ark1'!Z22</f>
        <v>58.009660314458202</v>
      </c>
      <c r="S28" s="8"/>
      <c r="T28" s="16">
        <f>+'Ark1'!AC22</f>
        <v>-25.916286924525632</v>
      </c>
      <c r="U28" s="232">
        <f>+'Ark1'!T22</f>
        <v>15.593957892866436</v>
      </c>
      <c r="V28" s="306">
        <f>+'Ark1'!Q22</f>
        <v>2621</v>
      </c>
      <c r="W28" s="16">
        <f t="shared" si="8"/>
        <v>214</v>
      </c>
      <c r="X28" s="70">
        <f t="shared" si="0"/>
        <v>603.36455551316294</v>
      </c>
      <c r="Y28" s="71"/>
      <c r="Z28" s="305">
        <f t="shared" si="6"/>
        <v>30411.89423076923</v>
      </c>
      <c r="AA28" s="8"/>
      <c r="AB28" s="305">
        <f t="shared" si="1"/>
        <v>128621.54058327693</v>
      </c>
      <c r="AC28" s="105">
        <f>+'Ark1'!V22</f>
        <v>88.302855848371891</v>
      </c>
      <c r="AD28" s="16">
        <f t="shared" si="14"/>
        <v>103.78487816346241</v>
      </c>
      <c r="AE28" s="71"/>
      <c r="AF28" s="6"/>
      <c r="AH28" s="23"/>
      <c r="AI28" s="23"/>
      <c r="AJ28" s="23"/>
      <c r="AK28" s="23"/>
      <c r="AL28" s="23"/>
      <c r="AM28" s="23">
        <f t="shared" si="9"/>
        <v>1479944</v>
      </c>
      <c r="AN28" s="307">
        <f t="shared" si="9"/>
        <v>82.101103744510269</v>
      </c>
      <c r="AO28" s="307">
        <f t="shared" si="9"/>
        <v>60.520136035662162</v>
      </c>
      <c r="AP28" s="23"/>
      <c r="AQ28" s="23"/>
      <c r="AR28" s="23"/>
      <c r="AS28" s="23"/>
      <c r="AT28" s="23"/>
      <c r="AU28" s="23"/>
      <c r="AV28" s="24"/>
      <c r="AW28" s="25"/>
      <c r="AX28" s="25"/>
    </row>
    <row r="29" spans="1:50" ht="15.6">
      <c r="A29" s="7">
        <v>2017</v>
      </c>
      <c r="B29" s="293">
        <f>+'Ark1'!R23</f>
        <v>1579895</v>
      </c>
      <c r="C29" s="293">
        <f t="shared" si="10"/>
        <v>-1523.5</v>
      </c>
      <c r="D29" s="128"/>
      <c r="E29" s="16">
        <f t="shared" si="11"/>
        <v>99.903662439765313</v>
      </c>
      <c r="F29" s="306">
        <f>+'Ark1'!S23</f>
        <v>1574078</v>
      </c>
      <c r="G29" s="8"/>
      <c r="H29" s="232">
        <f>+'Ark1'!W23</f>
        <v>81.115551357683486</v>
      </c>
      <c r="I29" s="105">
        <f t="shared" si="12"/>
        <v>-0.21746743732677487</v>
      </c>
      <c r="J29" s="232">
        <f>+'Ark1'!AA23</f>
        <v>9.6447365218928489</v>
      </c>
      <c r="K29" s="197"/>
      <c r="L29" s="9">
        <f>+'Ark1'!U23</f>
        <v>60.021838816119654</v>
      </c>
      <c r="M29" s="285">
        <f t="shared" si="13"/>
        <v>-0.17238594731663426</v>
      </c>
      <c r="N29" s="284">
        <f>+'Ark1'!AB23</f>
        <v>2.7603202397595905</v>
      </c>
      <c r="O29" s="188">
        <f>+'Ark1'!X23</f>
        <v>2.1936267916538754</v>
      </c>
      <c r="P29" s="9">
        <f>+'Ark1'!Y23</f>
        <v>4.3872535833077508</v>
      </c>
      <c r="Q29" s="8"/>
      <c r="R29" s="264">
        <f>+'Ark1'!Z23</f>
        <v>57.694467037366401</v>
      </c>
      <c r="S29" s="8"/>
      <c r="T29" s="16">
        <f>+'Ark1'!AC23</f>
        <v>-26.555249163482262</v>
      </c>
      <c r="U29" s="232">
        <f>+'Ark1'!T23</f>
        <v>15.56271904145529</v>
      </c>
      <c r="V29" s="306">
        <f>+'Ark1'!Q23</f>
        <v>2714</v>
      </c>
      <c r="W29" s="16">
        <f t="shared" ref="W29:W34" si="15">+V29-V28</f>
        <v>93</v>
      </c>
      <c r="X29" s="70">
        <f t="shared" si="0"/>
        <v>582.12785556374354</v>
      </c>
      <c r="Y29" s="71"/>
      <c r="Z29" s="305">
        <f t="shared" si="6"/>
        <v>30382.596153846152</v>
      </c>
      <c r="AA29" s="8"/>
      <c r="AB29" s="305">
        <f t="shared" ref="AB29:AB34" si="16">+B29*H29/1000</f>
        <v>128154.05401224735</v>
      </c>
      <c r="AC29" s="105">
        <f>+'Ark1'!V23</f>
        <v>88.004754285666323</v>
      </c>
      <c r="AD29" s="16">
        <f t="shared" si="14"/>
        <v>99.636540995458759</v>
      </c>
      <c r="AE29" s="71"/>
      <c r="AF29" s="6"/>
      <c r="AH29" s="23"/>
      <c r="AI29" s="23"/>
      <c r="AJ29" s="23"/>
      <c r="AK29" s="23"/>
      <c r="AL29" s="23"/>
      <c r="AM29" s="23">
        <f t="shared" si="9"/>
        <v>1479944</v>
      </c>
      <c r="AN29" s="307">
        <f t="shared" si="9"/>
        <v>82.101103744510269</v>
      </c>
      <c r="AO29" s="307">
        <f t="shared" si="9"/>
        <v>60.520136035662162</v>
      </c>
      <c r="AP29" s="23"/>
      <c r="AQ29" s="23"/>
      <c r="AR29" s="23"/>
      <c r="AS29" s="23"/>
      <c r="AT29" s="23"/>
      <c r="AU29" s="23"/>
      <c r="AV29" s="24"/>
      <c r="AW29" s="25"/>
      <c r="AX29" s="25"/>
    </row>
    <row r="30" spans="1:50" ht="15.6">
      <c r="A30" s="7">
        <v>2018</v>
      </c>
      <c r="B30" s="293">
        <f>+'Ark1'!R24</f>
        <v>1633259</v>
      </c>
      <c r="C30" s="293">
        <f t="shared" si="10"/>
        <v>53364</v>
      </c>
      <c r="D30" s="128"/>
      <c r="E30" s="16">
        <f t="shared" si="11"/>
        <v>103.37769282135838</v>
      </c>
      <c r="F30" s="306">
        <f>+'Ark1'!S24</f>
        <v>1596962</v>
      </c>
      <c r="G30" s="8"/>
      <c r="H30" s="273">
        <f>+'Ark1'!W24</f>
        <v>79.31014836295391</v>
      </c>
      <c r="I30" s="105">
        <f t="shared" si="12"/>
        <v>-1.805402994729576</v>
      </c>
      <c r="J30" s="232">
        <f>+'Ark1'!AA24</f>
        <v>9.5122744798299372</v>
      </c>
      <c r="K30" s="197"/>
      <c r="L30" s="9">
        <f>+'Ark1'!U24</f>
        <v>60.181084459116754</v>
      </c>
      <c r="M30" s="285">
        <f t="shared" si="13"/>
        <v>0.15924564299709942</v>
      </c>
      <c r="N30" s="284">
        <f>+'Ark1'!AB24</f>
        <v>2.6847919288427642</v>
      </c>
      <c r="O30" s="188">
        <f>+'Ark1'!X24</f>
        <v>1.5329473157655955</v>
      </c>
      <c r="P30" s="9">
        <f>+'Ark1'!Y24</f>
        <v>3.065894631531191</v>
      </c>
      <c r="Q30" s="8"/>
      <c r="R30" s="264">
        <f>+'Ark1'!Z24</f>
        <v>56.252866201870006</v>
      </c>
      <c r="S30" s="8"/>
      <c r="T30" s="16">
        <f>+'Ark1'!AC24</f>
        <v>-25.483648668094649</v>
      </c>
      <c r="U30" s="232">
        <f>+'Ark1'!T24</f>
        <v>15.365773585206028</v>
      </c>
      <c r="V30" s="306">
        <f>+'Ark1'!Q24</f>
        <v>2580</v>
      </c>
      <c r="W30" s="16">
        <f t="shared" si="15"/>
        <v>-134</v>
      </c>
      <c r="X30" s="70">
        <f t="shared" ref="X30:X34" si="17">+B30/V30</f>
        <v>633.04612403100771</v>
      </c>
      <c r="Y30" s="71"/>
      <c r="Z30" s="305">
        <f t="shared" si="6"/>
        <v>31408.826923076922</v>
      </c>
      <c r="AA30" s="8"/>
      <c r="AB30" s="305">
        <f t="shared" si="16"/>
        <v>129534.01360512973</v>
      </c>
      <c r="AC30" s="105">
        <f>+'Ark1'!V24</f>
        <v>86.549283447617313</v>
      </c>
      <c r="AD30" s="16">
        <f t="shared" si="14"/>
        <v>101.07679745562362</v>
      </c>
      <c r="AE30" s="71"/>
      <c r="AF30" s="6"/>
      <c r="AH30" s="23"/>
      <c r="AI30" s="23"/>
      <c r="AJ30" s="23"/>
      <c r="AK30" s="23"/>
      <c r="AL30" s="23"/>
      <c r="AM30" s="23">
        <f t="shared" si="9"/>
        <v>1479944</v>
      </c>
      <c r="AN30" s="307">
        <f t="shared" si="9"/>
        <v>82.101103744510269</v>
      </c>
      <c r="AO30" s="307">
        <f t="shared" si="9"/>
        <v>60.520136035662162</v>
      </c>
      <c r="AP30" s="23"/>
      <c r="AQ30" s="23"/>
      <c r="AR30" s="23"/>
      <c r="AS30" s="23"/>
      <c r="AT30" s="23"/>
      <c r="AU30" s="23"/>
      <c r="AV30" s="24"/>
      <c r="AW30" s="25"/>
      <c r="AX30" s="25"/>
    </row>
    <row r="31" spans="1:50" ht="15.6">
      <c r="A31" s="7">
        <v>2019</v>
      </c>
      <c r="B31" s="293">
        <f>+'Ark1'!R25</f>
        <v>1559974</v>
      </c>
      <c r="C31" s="293">
        <f t="shared" si="10"/>
        <v>-73285</v>
      </c>
      <c r="D31" s="128"/>
      <c r="E31" s="16">
        <f t="shared" si="11"/>
        <v>95.512959059157183</v>
      </c>
      <c r="F31" s="306">
        <f>+'Ark1'!S25</f>
        <v>1541109</v>
      </c>
      <c r="G31" s="8"/>
      <c r="H31" s="273">
        <f>+'Ark1'!W25</f>
        <v>79.639329813791804</v>
      </c>
      <c r="I31" s="105">
        <f t="shared" si="12"/>
        <v>0.32918145083789341</v>
      </c>
      <c r="J31" s="232">
        <f>+'Ark1'!AA25</f>
        <v>9.3994078029793524</v>
      </c>
      <c r="K31" s="197"/>
      <c r="L31" s="9">
        <f>+'Ark1'!U25</f>
        <v>60.81934957228853</v>
      </c>
      <c r="M31" s="285">
        <f t="shared" si="13"/>
        <v>0.63826511317177648</v>
      </c>
      <c r="N31" s="284">
        <f>+'Ark1'!AB25</f>
        <v>2.7103181918952157</v>
      </c>
      <c r="O31" s="188">
        <f>+'Ark1'!X25</f>
        <v>1.2910471584782821</v>
      </c>
      <c r="P31" s="9">
        <f>+'Ark1'!Y25</f>
        <v>2.5820943169565642</v>
      </c>
      <c r="Q31" s="8"/>
      <c r="R31" s="264">
        <f>+'Ark1'!Z25</f>
        <v>61.442947126041879</v>
      </c>
      <c r="S31" s="8"/>
      <c r="T31" s="16">
        <f>+'Ark1'!AC25</f>
        <v>-27.866346564144475</v>
      </c>
      <c r="U31" s="232">
        <f>+'Ark1'!T25</f>
        <v>15.849306462800023</v>
      </c>
      <c r="V31" s="306">
        <f>+'Ark1'!Q25</f>
        <v>2349</v>
      </c>
      <c r="W31" s="16">
        <f t="shared" si="15"/>
        <v>-231</v>
      </c>
      <c r="X31" s="70">
        <f t="shared" si="17"/>
        <v>664.1013197105151</v>
      </c>
      <c r="Y31" s="71">
        <f>+'Ark1'!AP25</f>
        <v>997</v>
      </c>
      <c r="Z31" s="305">
        <f t="shared" si="6"/>
        <v>29999.5</v>
      </c>
      <c r="AA31" s="8"/>
      <c r="AB31" s="305">
        <f t="shared" si="16"/>
        <v>124235.28388694006</v>
      </c>
      <c r="AC31" s="105">
        <f>+'Ark1'!V25</f>
        <v>86.652389854640802</v>
      </c>
      <c r="AD31" s="16">
        <f t="shared" si="14"/>
        <v>95.909391231910504</v>
      </c>
      <c r="AE31" s="71"/>
      <c r="AF31" s="6"/>
      <c r="AH31" s="23"/>
      <c r="AI31" s="23"/>
      <c r="AJ31" s="23"/>
      <c r="AK31" s="23"/>
      <c r="AL31" s="23"/>
      <c r="AM31" s="23">
        <f t="shared" si="9"/>
        <v>1479944</v>
      </c>
      <c r="AN31" s="307">
        <f t="shared" si="9"/>
        <v>82.101103744510269</v>
      </c>
      <c r="AO31" s="307">
        <f t="shared" si="9"/>
        <v>60.520136035662162</v>
      </c>
      <c r="AP31" s="23"/>
      <c r="AQ31" s="23"/>
      <c r="AR31" s="23"/>
      <c r="AS31" s="23"/>
      <c r="AT31" s="23"/>
      <c r="AU31" s="23"/>
      <c r="AV31" s="24"/>
      <c r="AW31" s="25"/>
      <c r="AX31" s="25"/>
    </row>
    <row r="32" spans="1:50" ht="15.6">
      <c r="A32" s="7">
        <v>2020</v>
      </c>
      <c r="B32" s="293">
        <f>+'Ark1'!R26</f>
        <v>1509600.3599999996</v>
      </c>
      <c r="C32" s="293">
        <f t="shared" si="10"/>
        <v>-50373.640000000363</v>
      </c>
      <c r="D32" s="128"/>
      <c r="E32" s="16">
        <f t="shared" si="11"/>
        <v>96.770866693932064</v>
      </c>
      <c r="F32" s="306">
        <f>+'Ark1'!S26</f>
        <v>1509600.3599999996</v>
      </c>
      <c r="G32" s="8"/>
      <c r="H32" s="273">
        <f>+'Ark1'!W26</f>
        <v>81.550782791278351</v>
      </c>
      <c r="I32" s="105">
        <f t="shared" si="12"/>
        <v>1.9114529774865474</v>
      </c>
      <c r="J32" s="232">
        <f>+'Ark1'!AA26</f>
        <v>10.318635766606697</v>
      </c>
      <c r="K32" s="197"/>
      <c r="L32" s="9">
        <f>+'Ark1'!U26</f>
        <v>60.778434558666902</v>
      </c>
      <c r="M32" s="285">
        <f t="shared" si="13"/>
        <v>-4.0915013621628304E-2</v>
      </c>
      <c r="N32" s="284">
        <f>+'Ark1'!AB26</f>
        <v>3.7645294685201129</v>
      </c>
      <c r="O32" s="188">
        <f>+'Ark1'!X26</f>
        <v>1.3830150384966784</v>
      </c>
      <c r="P32" s="9">
        <f>+'Ark1'!Y26</f>
        <v>2.7660300769933568</v>
      </c>
      <c r="Q32" s="8"/>
      <c r="R32" s="264">
        <f>+'Ark1'!Z26</f>
        <v>44.022644509703206</v>
      </c>
      <c r="S32" s="8"/>
      <c r="T32" s="16">
        <f>+'Ark1'!AC26</f>
        <v>-4.0426711422204678</v>
      </c>
      <c r="U32" s="232">
        <f>+'Ark1'!T26</f>
        <v>16.03110780922178</v>
      </c>
      <c r="V32" s="306">
        <f>+'Ark1'!Q26</f>
        <v>2310</v>
      </c>
      <c r="W32" s="16">
        <f t="shared" si="15"/>
        <v>-39</v>
      </c>
      <c r="X32" s="70">
        <f t="shared" si="17"/>
        <v>653.50664935064924</v>
      </c>
      <c r="Y32" s="71">
        <f>+'Ark1'!AP26</f>
        <v>929</v>
      </c>
      <c r="Z32" s="305">
        <f>+B32/$O$2</f>
        <v>29030.776153846145</v>
      </c>
      <c r="AA32" s="8"/>
      <c r="AB32" s="305">
        <f t="shared" si="16"/>
        <v>123109.09105999558</v>
      </c>
      <c r="AC32" s="105">
        <f>+'Ark1'!V26</f>
        <v>88.354044194240871</v>
      </c>
      <c r="AD32" s="16">
        <f t="shared" si="14"/>
        <v>99.093500017298339</v>
      </c>
      <c r="AE32" s="71"/>
      <c r="AF32" s="6"/>
      <c r="AH32" s="23"/>
      <c r="AI32" s="23"/>
      <c r="AJ32" s="23"/>
      <c r="AK32" s="23"/>
      <c r="AL32" s="23"/>
      <c r="AM32" s="23">
        <f t="shared" ref="AM32:AO34" si="18">+AM31</f>
        <v>1479944</v>
      </c>
      <c r="AN32" s="307">
        <f t="shared" si="18"/>
        <v>82.101103744510269</v>
      </c>
      <c r="AO32" s="307">
        <f t="shared" si="18"/>
        <v>60.520136035662162</v>
      </c>
      <c r="AP32" s="23"/>
      <c r="AQ32" s="23"/>
      <c r="AR32" s="23"/>
      <c r="AS32" s="23"/>
      <c r="AT32" s="23"/>
      <c r="AU32" s="23"/>
      <c r="AV32" s="24"/>
      <c r="AW32" s="25"/>
      <c r="AX32" s="25"/>
    </row>
    <row r="33" spans="1:50" ht="15.6">
      <c r="A33" s="7">
        <v>2021</v>
      </c>
      <c r="B33" s="293">
        <f>+'Ark1'!R27</f>
        <v>1503495.43</v>
      </c>
      <c r="C33" s="293">
        <f>+B33-B32</f>
        <v>-6104.929999999702</v>
      </c>
      <c r="D33" s="128"/>
      <c r="E33" s="16">
        <f>100*B33/B32</f>
        <v>99.595592968724546</v>
      </c>
      <c r="F33" s="306">
        <f>+'Ark1'!S27</f>
        <v>1497758.43</v>
      </c>
      <c r="G33" s="8"/>
      <c r="H33" s="273">
        <f>+'Ark1'!W27</f>
        <v>84.298421034424607</v>
      </c>
      <c r="I33" s="105">
        <f>+H33-H32</f>
        <v>2.7476382431462554</v>
      </c>
      <c r="J33" s="232">
        <f>+'Ark1'!AA27</f>
        <v>9.6159758527276455</v>
      </c>
      <c r="K33" s="197"/>
      <c r="L33" s="9">
        <f>+'Ark1'!U27</f>
        <v>60.714631758073281</v>
      </c>
      <c r="M33" s="285">
        <f>+L33-L32</f>
        <v>-6.3802800593620645E-2</v>
      </c>
      <c r="N33" s="284">
        <f>+'Ark1'!AB27</f>
        <v>2.6028069144412642</v>
      </c>
      <c r="O33" s="188">
        <f>+'Ark1'!X27</f>
        <v>1.7487249695198612</v>
      </c>
      <c r="P33" s="9">
        <f>+'Ark1'!Y27</f>
        <v>3.4974499390397225</v>
      </c>
      <c r="Q33" s="8"/>
      <c r="R33" s="264">
        <f>+'Ark1'!Z27</f>
        <v>64.130490905449562</v>
      </c>
      <c r="S33" s="8"/>
      <c r="T33" s="16">
        <f>+'Ark1'!AC27</f>
        <v>-30.733085207670047</v>
      </c>
      <c r="U33" s="232">
        <f>+'Ark1'!T27</f>
        <v>16.018494961437963</v>
      </c>
      <c r="V33" s="306">
        <f>+'Ark1'!Q27</f>
        <v>2279</v>
      </c>
      <c r="W33" s="16">
        <f t="shared" si="15"/>
        <v>-31</v>
      </c>
      <c r="X33" s="70">
        <f t="shared" si="17"/>
        <v>659.71716981132067</v>
      </c>
      <c r="Y33" s="71">
        <f>+'Ark1'!AP27</f>
        <v>960</v>
      </c>
      <c r="Z33" s="305">
        <f>+B33/$O$2</f>
        <v>28913.373653846153</v>
      </c>
      <c r="AA33" s="8"/>
      <c r="AB33" s="305">
        <f t="shared" si="16"/>
        <v>126742.29078147326</v>
      </c>
      <c r="AC33" s="105">
        <f>+'Ark1'!V27</f>
        <v>91.446146806044126</v>
      </c>
      <c r="AD33" s="16">
        <f>100*AB33/AB32</f>
        <v>102.95120343282129</v>
      </c>
      <c r="AE33" s="71"/>
      <c r="AF33" s="6"/>
      <c r="AH33" s="23"/>
      <c r="AI33" s="23"/>
      <c r="AJ33" s="23"/>
      <c r="AK33" s="23"/>
      <c r="AL33" s="23"/>
      <c r="AM33" s="23">
        <f t="shared" si="18"/>
        <v>1479944</v>
      </c>
      <c r="AN33" s="307">
        <f t="shared" si="18"/>
        <v>82.101103744510269</v>
      </c>
      <c r="AO33" s="307">
        <f t="shared" si="18"/>
        <v>60.520136035662162</v>
      </c>
      <c r="AP33" s="23"/>
      <c r="AQ33" s="23"/>
      <c r="AR33" s="23"/>
      <c r="AS33" s="23"/>
      <c r="AT33" s="23"/>
      <c r="AU33" s="23"/>
      <c r="AV33" s="24"/>
      <c r="AW33" s="25"/>
      <c r="AX33" s="25"/>
    </row>
    <row r="34" spans="1:50" ht="15.6">
      <c r="A34" s="7">
        <v>2022</v>
      </c>
      <c r="B34" s="293">
        <f>+'Ark1'!R28</f>
        <v>1475183</v>
      </c>
      <c r="C34" s="293">
        <f>+B34-B33</f>
        <v>-28312.429999999935</v>
      </c>
      <c r="D34" s="128"/>
      <c r="E34" s="16">
        <f>100*B34/B33</f>
        <v>98.116892846159175</v>
      </c>
      <c r="F34" s="306">
        <f>+'Ark1'!S28</f>
        <v>1468000</v>
      </c>
      <c r="G34" s="8"/>
      <c r="H34" s="273">
        <f>+'Ark1'!W28</f>
        <v>85.100382929155998</v>
      </c>
      <c r="I34" s="105">
        <f>+H34-H33</f>
        <v>0.80196189473139157</v>
      </c>
      <c r="J34" s="232">
        <f>+'Ark1'!AA28</f>
        <v>9.6444084604216762</v>
      </c>
      <c r="K34" s="197"/>
      <c r="L34" s="9">
        <f>+'Ark1'!U28</f>
        <v>60.664627384196173</v>
      </c>
      <c r="M34" s="285">
        <f>+L34-L33</f>
        <v>-5.0004373877108321E-2</v>
      </c>
      <c r="N34" s="284">
        <f>+'Ark1'!AB28</f>
        <v>2.5461214300645794</v>
      </c>
      <c r="O34" s="188">
        <f>+'Ark1'!X28</f>
        <v>1.9543338012978728</v>
      </c>
      <c r="P34" s="9">
        <f>+'Ark1'!Y28</f>
        <v>3.9086676025957456</v>
      </c>
      <c r="Q34" s="8"/>
      <c r="R34" s="264">
        <f>+'Ark1'!Z28</f>
        <v>0</v>
      </c>
      <c r="S34" s="8"/>
      <c r="T34" s="16">
        <f>+'Ark1'!AC28</f>
        <v>-33.054297201367646</v>
      </c>
      <c r="U34" s="232">
        <f>+'Ark1'!T28</f>
        <v>4.0147805390924391</v>
      </c>
      <c r="V34" s="306">
        <f>+'Ark1'!Q28</f>
        <v>2181</v>
      </c>
      <c r="W34" s="16">
        <f t="shared" si="15"/>
        <v>-98</v>
      </c>
      <c r="X34" s="70">
        <f t="shared" si="17"/>
        <v>676.37918386061438</v>
      </c>
      <c r="Y34" s="71">
        <f>+'Ark1'!AP28</f>
        <v>969</v>
      </c>
      <c r="Z34" s="305">
        <f>+B34/$O$2</f>
        <v>28368.903846153848</v>
      </c>
      <c r="AA34" s="8"/>
      <c r="AB34" s="305">
        <f t="shared" si="16"/>
        <v>125538.63819058113</v>
      </c>
      <c r="AC34" s="105">
        <f>+'Ark1'!V28</f>
        <v>92.479364079047357</v>
      </c>
      <c r="AD34" s="16">
        <f>100*AB34/AB33</f>
        <v>99.05031494738607</v>
      </c>
      <c r="AE34" s="71"/>
      <c r="AF34" s="6"/>
      <c r="AH34" s="23"/>
      <c r="AI34" s="23"/>
      <c r="AJ34" s="23"/>
      <c r="AK34" s="23"/>
      <c r="AL34" s="23"/>
      <c r="AM34" s="23">
        <f t="shared" si="18"/>
        <v>1479944</v>
      </c>
      <c r="AN34" s="307">
        <f t="shared" si="18"/>
        <v>82.101103744510269</v>
      </c>
      <c r="AO34" s="307">
        <f t="shared" si="18"/>
        <v>60.520136035662162</v>
      </c>
      <c r="AP34" s="23"/>
      <c r="AQ34" s="23"/>
      <c r="AR34" s="23"/>
      <c r="AS34" s="23"/>
      <c r="AT34" s="23"/>
      <c r="AU34" s="23"/>
      <c r="AV34" s="24"/>
      <c r="AW34" s="25"/>
      <c r="AX34" s="25"/>
    </row>
    <row r="35" spans="1:50" s="376" customFormat="1" ht="15.6">
      <c r="A35" s="7">
        <v>2023</v>
      </c>
      <c r="B35" s="293">
        <f>+'Ark1'!R29</f>
        <v>1482619</v>
      </c>
      <c r="C35" s="293">
        <f t="shared" ref="C35:C36" si="19">+B35-B34</f>
        <v>7436</v>
      </c>
      <c r="D35" s="128"/>
      <c r="E35" s="16">
        <f t="shared" ref="E35:E36" si="20">100*B35/B34</f>
        <v>100.5040730539872</v>
      </c>
      <c r="F35" s="306">
        <f>+'Ark1'!S29</f>
        <v>1474449</v>
      </c>
      <c r="G35" s="8"/>
      <c r="H35" s="273">
        <f>+'Ark1'!W29</f>
        <v>83.941036265072256</v>
      </c>
      <c r="I35" s="105">
        <f t="shared" ref="I35:I36" si="21">+H35-H34</f>
        <v>-1.159346664083742</v>
      </c>
      <c r="J35" s="232">
        <f>+'Ark1'!AA29</f>
        <v>9.5359204482826385</v>
      </c>
      <c r="K35" s="197"/>
      <c r="L35" s="9">
        <f>+'Ark1'!U29</f>
        <v>60.587038276671485</v>
      </c>
      <c r="M35" s="285">
        <f t="shared" ref="M35:M36" si="22">+L35-L34</f>
        <v>-7.7589107524687506E-2</v>
      </c>
      <c r="N35" s="284">
        <f>+'Ark1'!AB29</f>
        <v>2.5744549861006543</v>
      </c>
      <c r="O35" s="188">
        <f>+'Ark1'!X29</f>
        <v>1.9130336249569175</v>
      </c>
      <c r="P35" s="9">
        <f>+'Ark1'!Y29</f>
        <v>3.8260672499138351</v>
      </c>
      <c r="Q35" s="8"/>
      <c r="R35" s="264">
        <f>+'Ark1'!Z29</f>
        <v>0</v>
      </c>
      <c r="S35" s="8"/>
      <c r="T35" s="16">
        <f>+'Ark1'!AC29</f>
        <v>-31.118396234068744</v>
      </c>
      <c r="U35" s="232">
        <f>+'Ark1'!T29</f>
        <v>4.1630290722026357</v>
      </c>
      <c r="V35" s="306">
        <f>+'Ark1'!Q29</f>
        <v>2066</v>
      </c>
      <c r="W35" s="16">
        <f t="shared" ref="W35:W36" si="23">+V35-V34</f>
        <v>-115</v>
      </c>
      <c r="X35" s="70">
        <f t="shared" ref="X35:X36" si="24">+B35/V35</f>
        <v>717.62778315585672</v>
      </c>
      <c r="Y35" s="71">
        <f>+'Ark1'!AP29</f>
        <v>907</v>
      </c>
      <c r="Z35" s="305">
        <f t="shared" ref="Z35:Z36" si="25">+B35/$O$2</f>
        <v>28511.903846153848</v>
      </c>
      <c r="AA35" s="8"/>
      <c r="AB35" s="305">
        <f t="shared" ref="AB35:AB36" si="26">+B35*H35/1000</f>
        <v>124452.57524628517</v>
      </c>
      <c r="AC35" s="105">
        <f>+'Ark1'!V29</f>
        <v>91.22105736034618</v>
      </c>
      <c r="AD35" s="16">
        <f t="shared" ref="AD35:AD36" si="27">100*AB35/AB34</f>
        <v>99.134877548498494</v>
      </c>
      <c r="AE35" s="71"/>
      <c r="AF35" s="6"/>
      <c r="AH35" s="23"/>
      <c r="AI35" s="23"/>
      <c r="AJ35" s="23"/>
      <c r="AK35" s="23"/>
      <c r="AL35" s="23"/>
      <c r="AM35" s="23">
        <f t="shared" ref="AM35:AO35" si="28">+AM34</f>
        <v>1479944</v>
      </c>
      <c r="AN35" s="307">
        <f t="shared" si="28"/>
        <v>82.101103744510269</v>
      </c>
      <c r="AO35" s="307">
        <f t="shared" si="28"/>
        <v>60.520136035662162</v>
      </c>
      <c r="AP35" s="23"/>
      <c r="AQ35" s="23"/>
      <c r="AR35" s="23"/>
      <c r="AS35" s="23"/>
      <c r="AT35" s="23"/>
      <c r="AU35" s="23"/>
      <c r="AV35" s="24"/>
      <c r="AW35" s="25"/>
      <c r="AX35" s="25"/>
    </row>
    <row r="36" spans="1:50" ht="15.6">
      <c r="A36" s="7">
        <v>2024</v>
      </c>
      <c r="B36" s="293">
        <f>+'Ark1'!R30</f>
        <v>1479944</v>
      </c>
      <c r="C36" s="293">
        <f t="shared" si="19"/>
        <v>-2675</v>
      </c>
      <c r="D36" s="128"/>
      <c r="E36" s="16">
        <f t="shared" si="20"/>
        <v>99.81957603403167</v>
      </c>
      <c r="F36" s="306">
        <f>+'Ark1'!S30</f>
        <v>1472261</v>
      </c>
      <c r="G36" s="8"/>
      <c r="H36" s="273">
        <f>+'Ark1'!W30</f>
        <v>82.101103744510269</v>
      </c>
      <c r="I36" s="105">
        <f t="shared" si="21"/>
        <v>-1.8399325205619874</v>
      </c>
      <c r="J36" s="232">
        <f>+'Ark1'!AA30</f>
        <v>8.9279750443895125</v>
      </c>
      <c r="K36" s="197"/>
      <c r="L36" s="9">
        <f>+'Ark1'!U30</f>
        <v>60.520136035662162</v>
      </c>
      <c r="M36" s="285">
        <f t="shared" si="22"/>
        <v>-6.6902241009323404E-2</v>
      </c>
      <c r="N36" s="284">
        <f>+'Ark1'!AB30</f>
        <v>2.5410155948384774</v>
      </c>
      <c r="O36" s="188">
        <f>+'Ark1'!X30</f>
        <v>2.1310265793840846</v>
      </c>
      <c r="P36" s="9">
        <f>+'Ark1'!Y30</f>
        <v>4.2620531587681691</v>
      </c>
      <c r="Q36" s="8"/>
      <c r="R36" s="264">
        <f>+'Ark1'!Z30</f>
        <v>0</v>
      </c>
      <c r="S36" s="8"/>
      <c r="T36" s="16">
        <f>+'Ark1'!AC30</f>
        <v>-29.267198898832568</v>
      </c>
      <c r="U36" s="232">
        <f>+'Ark1'!T30</f>
        <v>4.280939008503025</v>
      </c>
      <c r="V36" s="306">
        <f>+'Ark1'!Q30</f>
        <v>2056</v>
      </c>
      <c r="W36" s="16">
        <f t="shared" si="23"/>
        <v>-10</v>
      </c>
      <c r="X36" s="70">
        <f t="shared" si="24"/>
        <v>719.81712062256804</v>
      </c>
      <c r="Y36" s="71">
        <f>+'Ark1'!AP30</f>
        <v>859</v>
      </c>
      <c r="Z36" s="305">
        <f t="shared" si="25"/>
        <v>28460.461538461539</v>
      </c>
      <c r="AA36" s="8"/>
      <c r="AB36" s="305">
        <f t="shared" si="26"/>
        <v>121505.03588006549</v>
      </c>
      <c r="AC36" s="105">
        <f>+'Ark1'!V30</f>
        <v>89.239807245341183</v>
      </c>
      <c r="AD36" s="16">
        <f t="shared" si="27"/>
        <v>97.631596324634785</v>
      </c>
      <c r="AE36" s="71"/>
      <c r="AF36" s="6"/>
      <c r="AH36" s="23"/>
      <c r="AI36" s="23"/>
      <c r="AJ36" s="23"/>
      <c r="AK36" s="23"/>
      <c r="AL36" s="23"/>
      <c r="AM36" s="23">
        <f t="shared" ref="AM36:AO36" si="29">+AM35</f>
        <v>1479944</v>
      </c>
      <c r="AN36" s="307">
        <f t="shared" si="29"/>
        <v>82.101103744510269</v>
      </c>
      <c r="AO36" s="307">
        <f t="shared" si="29"/>
        <v>60.520136035662162</v>
      </c>
      <c r="AP36" s="23"/>
      <c r="AQ36" s="23"/>
      <c r="AR36" s="23"/>
      <c r="AS36" s="23"/>
      <c r="AT36" s="23"/>
      <c r="AU36" s="23"/>
      <c r="AV36" s="24"/>
      <c r="AW36" s="25"/>
      <c r="AX36" s="25"/>
    </row>
    <row r="37" spans="1:50">
      <c r="A37" s="6"/>
      <c r="B37" s="294"/>
      <c r="C37" s="294"/>
      <c r="D37" s="6"/>
      <c r="E37" s="6"/>
      <c r="F37" s="6"/>
      <c r="G37" s="8"/>
      <c r="H37" s="244"/>
      <c r="I37" s="244"/>
      <c r="J37" s="244"/>
      <c r="K37" s="197"/>
      <c r="L37" s="6"/>
      <c r="M37" s="6"/>
      <c r="N37" s="6"/>
      <c r="O37" s="6"/>
      <c r="P37" s="6"/>
      <c r="Q37" s="8"/>
      <c r="R37" s="8"/>
      <c r="S37" s="8"/>
      <c r="T37" s="239"/>
      <c r="U37" s="6"/>
      <c r="V37" s="294"/>
      <c r="W37" s="6"/>
      <c r="X37" s="6"/>
      <c r="Y37" s="6"/>
      <c r="Z37" s="294"/>
      <c r="AA37" s="8"/>
      <c r="AB37" s="294"/>
      <c r="AC37" s="6"/>
      <c r="AD37" s="6"/>
      <c r="AE37" s="6"/>
      <c r="AF37" s="6"/>
    </row>
    <row r="38" spans="1:50">
      <c r="A38" t="s">
        <v>2</v>
      </c>
    </row>
    <row r="39" spans="1:50">
      <c r="B39" s="295">
        <f>+B36-B35</f>
        <v>-2675</v>
      </c>
      <c r="F39" s="394"/>
    </row>
    <row r="40" spans="1:50" s="392" customFormat="1">
      <c r="B40" s="394"/>
      <c r="C40" s="394"/>
      <c r="H40" s="100"/>
      <c r="I40" s="100"/>
      <c r="J40" s="100"/>
      <c r="K40" s="100"/>
      <c r="T40" s="393"/>
      <c r="V40" s="394"/>
      <c r="Z40" s="394"/>
      <c r="AB40" s="394"/>
      <c r="AN40" s="100"/>
    </row>
    <row r="41" spans="1:50" s="392" customFormat="1">
      <c r="B41" s="394"/>
      <c r="C41" s="394"/>
      <c r="H41" s="100"/>
      <c r="I41" s="100"/>
      <c r="J41" s="100"/>
      <c r="K41" s="100"/>
      <c r="T41" s="393"/>
      <c r="V41" s="394"/>
      <c r="Z41" s="394"/>
      <c r="AB41" s="394"/>
      <c r="AN41" s="100"/>
    </row>
    <row r="42" spans="1:50">
      <c r="E42" t="s">
        <v>601</v>
      </c>
    </row>
    <row r="129" spans="1:41">
      <c r="A129" s="29"/>
      <c r="B129" s="296"/>
      <c r="C129" s="296"/>
      <c r="D129" s="29"/>
      <c r="E129" s="29"/>
      <c r="F129" s="29"/>
      <c r="G129" s="29"/>
      <c r="H129" s="245"/>
      <c r="I129" s="245"/>
      <c r="J129" s="245"/>
      <c r="K129" s="245"/>
      <c r="L129" s="29"/>
      <c r="M129" s="29"/>
      <c r="N129" s="29"/>
      <c r="O129" s="29"/>
      <c r="P129" s="29"/>
      <c r="Q129" s="29"/>
      <c r="R129" s="29"/>
      <c r="S129" s="29"/>
      <c r="T129" s="240"/>
      <c r="U129" s="29"/>
      <c r="V129" s="296"/>
      <c r="W129" s="29"/>
      <c r="X129" s="29"/>
      <c r="Y129" s="29"/>
      <c r="Z129" s="296"/>
      <c r="AA129" s="29"/>
      <c r="AB129" s="296"/>
      <c r="AC129" s="29"/>
      <c r="AD129" s="29"/>
      <c r="AE129" s="29"/>
      <c r="AF129" s="29"/>
      <c r="AG129" s="29"/>
      <c r="AH129" s="29"/>
      <c r="AO129" s="29"/>
    </row>
    <row r="130" spans="1:41">
      <c r="A130" s="33"/>
      <c r="B130" s="297"/>
      <c r="C130" s="297"/>
      <c r="D130" s="33"/>
      <c r="E130" s="33"/>
      <c r="F130" s="33"/>
      <c r="G130" s="33"/>
      <c r="H130" s="246"/>
      <c r="I130" s="246"/>
      <c r="J130" s="246"/>
      <c r="K130" s="246"/>
      <c r="L130" s="33"/>
      <c r="M130" s="33"/>
      <c r="N130" s="33"/>
      <c r="O130" s="33"/>
      <c r="P130" s="33"/>
      <c r="Q130" s="33"/>
      <c r="R130" s="33"/>
      <c r="S130" s="33"/>
      <c r="T130" s="241"/>
      <c r="U130" s="33"/>
      <c r="V130" s="297"/>
      <c r="W130" s="33"/>
      <c r="X130" s="33"/>
      <c r="Y130" s="33"/>
      <c r="Z130" s="297"/>
      <c r="AA130" s="33"/>
      <c r="AB130" s="297"/>
      <c r="AC130" s="33"/>
      <c r="AD130" s="33"/>
      <c r="AE130" s="33"/>
      <c r="AF130" s="33"/>
      <c r="AG130" s="33"/>
      <c r="AH130" s="33"/>
      <c r="AO130" s="33"/>
    </row>
    <row r="131" spans="1:41">
      <c r="A131" s="33"/>
      <c r="B131" s="297"/>
      <c r="C131" s="297"/>
      <c r="D131" s="33"/>
      <c r="E131" s="33"/>
      <c r="F131" s="33"/>
      <c r="G131" s="33"/>
      <c r="H131" s="246"/>
      <c r="I131" s="246"/>
      <c r="J131" s="246"/>
      <c r="K131" s="246"/>
      <c r="L131" s="33"/>
      <c r="M131" s="33"/>
      <c r="N131" s="33"/>
      <c r="O131" s="33"/>
      <c r="P131" s="33"/>
      <c r="Q131" s="33"/>
      <c r="R131" s="33"/>
      <c r="S131" s="33"/>
      <c r="T131" s="241"/>
      <c r="U131" s="33"/>
      <c r="V131" s="297"/>
      <c r="W131" s="33"/>
      <c r="X131" s="33"/>
      <c r="Y131" s="33"/>
      <c r="Z131" s="297"/>
      <c r="AA131" s="33"/>
      <c r="AB131" s="297"/>
      <c r="AC131" s="33"/>
      <c r="AD131" s="33"/>
      <c r="AE131" s="33"/>
      <c r="AF131" s="33"/>
      <c r="AG131" s="33"/>
      <c r="AH131" s="33"/>
      <c r="AO131" s="33"/>
    </row>
    <row r="132" spans="1:41">
      <c r="A132" s="33"/>
      <c r="B132" s="297"/>
      <c r="C132" s="297"/>
      <c r="D132" s="33"/>
      <c r="E132" s="33"/>
      <c r="F132" s="33"/>
      <c r="G132" s="33"/>
      <c r="H132" s="246"/>
      <c r="I132" s="246"/>
      <c r="J132" s="246"/>
      <c r="K132" s="246"/>
      <c r="L132" s="33"/>
      <c r="M132" s="33"/>
      <c r="N132" s="33"/>
      <c r="O132" s="33"/>
      <c r="P132" s="33"/>
      <c r="Q132" s="33"/>
      <c r="R132" s="33"/>
      <c r="S132" s="33"/>
      <c r="T132" s="241"/>
      <c r="U132" s="33"/>
      <c r="V132" s="297"/>
      <c r="W132" s="33"/>
      <c r="X132" s="33"/>
      <c r="Y132" s="33"/>
      <c r="Z132" s="297"/>
      <c r="AA132" s="33"/>
      <c r="AB132" s="297"/>
      <c r="AC132" s="33"/>
      <c r="AD132" s="33"/>
      <c r="AE132" s="33"/>
      <c r="AF132" s="33"/>
      <c r="AG132" s="33"/>
      <c r="AH132" s="33"/>
      <c r="AO132" s="33"/>
    </row>
    <row r="133" spans="1:41">
      <c r="A133" s="33"/>
      <c r="B133" s="297"/>
      <c r="C133" s="297"/>
      <c r="D133" s="33"/>
      <c r="E133" s="33"/>
      <c r="F133" s="33"/>
      <c r="G133" s="33"/>
      <c r="H133" s="246"/>
      <c r="I133" s="246"/>
      <c r="J133" s="246"/>
      <c r="K133" s="246"/>
      <c r="L133" s="33"/>
      <c r="M133" s="33"/>
      <c r="N133" s="33"/>
      <c r="O133" s="33"/>
      <c r="P133" s="33"/>
      <c r="Q133" s="33"/>
      <c r="R133" s="33"/>
      <c r="S133" s="33"/>
      <c r="T133" s="241"/>
      <c r="U133" s="33"/>
      <c r="V133" s="297"/>
      <c r="W133" s="33"/>
      <c r="X133" s="33"/>
      <c r="Y133" s="33"/>
      <c r="Z133" s="297"/>
      <c r="AA133" s="33"/>
      <c r="AB133" s="297"/>
      <c r="AC133" s="33"/>
      <c r="AD133" s="33"/>
      <c r="AE133" s="33"/>
      <c r="AF133" s="33"/>
      <c r="AG133" s="33"/>
      <c r="AH133" s="33"/>
      <c r="AO133" s="33"/>
    </row>
    <row r="134" spans="1:41">
      <c r="A134" s="33"/>
      <c r="B134" s="297"/>
      <c r="C134" s="297"/>
      <c r="D134" s="33"/>
      <c r="E134" s="33"/>
      <c r="F134" s="33"/>
      <c r="G134" s="33"/>
      <c r="H134" s="246"/>
      <c r="I134" s="246"/>
      <c r="J134" s="246"/>
      <c r="K134" s="246"/>
      <c r="L134" s="33"/>
      <c r="M134" s="33"/>
      <c r="N134" s="33"/>
      <c r="O134" s="33"/>
      <c r="P134" s="33"/>
      <c r="Q134" s="33"/>
      <c r="R134" s="33"/>
      <c r="S134" s="33"/>
      <c r="T134" s="241"/>
      <c r="U134" s="33"/>
      <c r="V134" s="297"/>
      <c r="W134" s="33"/>
      <c r="X134" s="33"/>
      <c r="Y134" s="33"/>
      <c r="Z134" s="297"/>
      <c r="AA134" s="33"/>
      <c r="AB134" s="297"/>
      <c r="AC134" s="33"/>
      <c r="AD134" s="33"/>
      <c r="AE134" s="33"/>
      <c r="AF134" s="33"/>
      <c r="AG134" s="33"/>
      <c r="AH134" s="33"/>
      <c r="AO134" s="33"/>
    </row>
    <row r="135" spans="1:41">
      <c r="A135" s="33"/>
      <c r="B135" s="297"/>
      <c r="C135" s="297"/>
      <c r="D135" s="33"/>
      <c r="E135" s="33"/>
      <c r="F135" s="33"/>
      <c r="G135" s="33"/>
      <c r="H135" s="246"/>
      <c r="I135" s="246"/>
      <c r="J135" s="246"/>
      <c r="K135" s="246"/>
      <c r="L135" s="33"/>
      <c r="M135" s="33"/>
      <c r="N135" s="33"/>
      <c r="O135" s="33"/>
      <c r="P135" s="33"/>
      <c r="Q135" s="33"/>
      <c r="R135" s="33"/>
      <c r="S135" s="33"/>
      <c r="T135" s="241"/>
      <c r="U135" s="33"/>
      <c r="V135" s="297"/>
      <c r="W135" s="33"/>
      <c r="X135" s="33"/>
      <c r="Y135" s="33"/>
      <c r="Z135" s="297"/>
      <c r="AA135" s="33"/>
      <c r="AB135" s="297"/>
      <c r="AC135" s="33"/>
      <c r="AD135" s="33"/>
      <c r="AE135" s="33"/>
      <c r="AF135" s="33"/>
      <c r="AG135" s="33"/>
      <c r="AH135" s="33"/>
      <c r="AO135" s="33"/>
    </row>
    <row r="136" spans="1:41">
      <c r="A136" s="33"/>
      <c r="B136" s="297"/>
      <c r="C136" s="297"/>
      <c r="D136" s="33"/>
      <c r="E136" s="33"/>
      <c r="F136" s="33"/>
      <c r="G136" s="33"/>
      <c r="H136" s="246"/>
      <c r="I136" s="246"/>
      <c r="J136" s="246"/>
      <c r="K136" s="246"/>
      <c r="L136" s="33"/>
      <c r="M136" s="33"/>
      <c r="N136" s="33"/>
      <c r="O136" s="33"/>
      <c r="P136" s="33"/>
      <c r="Q136" s="33"/>
      <c r="R136" s="33"/>
      <c r="S136" s="33"/>
      <c r="T136" s="241"/>
      <c r="U136" s="33"/>
      <c r="V136" s="297"/>
      <c r="W136" s="33"/>
      <c r="X136" s="33"/>
      <c r="Y136" s="33"/>
      <c r="Z136" s="297"/>
      <c r="AA136" s="33"/>
      <c r="AB136" s="297"/>
      <c r="AC136" s="33"/>
      <c r="AD136" s="33"/>
      <c r="AE136" s="33"/>
      <c r="AF136" s="33"/>
      <c r="AG136" s="33"/>
      <c r="AH136" s="33"/>
      <c r="AO136" s="33"/>
    </row>
    <row r="137" spans="1:41">
      <c r="A137" s="33"/>
      <c r="B137" s="297"/>
      <c r="C137" s="297"/>
      <c r="D137" s="33"/>
      <c r="E137" s="33"/>
      <c r="F137" s="33"/>
      <c r="G137" s="33"/>
      <c r="H137" s="246"/>
      <c r="I137" s="246"/>
      <c r="J137" s="246"/>
      <c r="K137" s="246"/>
      <c r="L137" s="33"/>
      <c r="M137" s="33"/>
      <c r="N137" s="33"/>
      <c r="O137" s="33"/>
      <c r="P137" s="33"/>
      <c r="Q137" s="33"/>
      <c r="R137" s="33"/>
      <c r="S137" s="33"/>
      <c r="T137" s="241"/>
      <c r="U137" s="33"/>
      <c r="V137" s="297"/>
      <c r="W137" s="33"/>
      <c r="X137" s="33"/>
      <c r="Y137" s="33"/>
      <c r="Z137" s="297"/>
      <c r="AA137" s="33"/>
      <c r="AB137" s="297"/>
      <c r="AC137" s="33"/>
      <c r="AD137" s="33"/>
      <c r="AE137" s="33"/>
      <c r="AF137" s="33"/>
      <c r="AG137" s="33"/>
      <c r="AH137" s="33"/>
      <c r="AO137" s="33"/>
    </row>
    <row r="138" spans="1:41">
      <c r="A138" s="33"/>
      <c r="B138" s="297"/>
      <c r="C138" s="297"/>
      <c r="D138" s="33"/>
      <c r="E138" s="33"/>
      <c r="F138" s="33"/>
      <c r="G138" s="33"/>
      <c r="H138" s="246"/>
      <c r="I138" s="246"/>
      <c r="J138" s="246"/>
      <c r="K138" s="246"/>
      <c r="L138" s="33"/>
      <c r="M138" s="33"/>
      <c r="N138" s="33"/>
      <c r="O138" s="33"/>
      <c r="P138" s="33"/>
      <c r="Q138" s="33"/>
      <c r="R138" s="33"/>
      <c r="S138" s="33"/>
      <c r="T138" s="241"/>
      <c r="U138" s="33"/>
      <c r="V138" s="297"/>
      <c r="W138" s="33"/>
      <c r="X138" s="33"/>
      <c r="Y138" s="33"/>
      <c r="Z138" s="297"/>
      <c r="AA138" s="33"/>
      <c r="AB138" s="297"/>
      <c r="AC138" s="33"/>
      <c r="AD138" s="33"/>
      <c r="AE138" s="33"/>
      <c r="AF138" s="33"/>
      <c r="AG138" s="33"/>
      <c r="AH138" s="33"/>
      <c r="AO138" s="33"/>
    </row>
    <row r="139" spans="1:41">
      <c r="A139" s="33"/>
      <c r="B139" s="297"/>
      <c r="C139" s="297"/>
      <c r="D139" s="33"/>
      <c r="E139" s="33"/>
      <c r="F139" s="33"/>
      <c r="G139" s="33"/>
      <c r="H139" s="246"/>
      <c r="I139" s="246"/>
      <c r="J139" s="246"/>
      <c r="K139" s="246"/>
      <c r="L139" s="33"/>
      <c r="M139" s="33"/>
      <c r="N139" s="33"/>
      <c r="O139" s="33"/>
      <c r="P139" s="33"/>
      <c r="Q139" s="33"/>
      <c r="R139" s="33"/>
      <c r="S139" s="33"/>
      <c r="T139" s="241"/>
      <c r="U139" s="33"/>
      <c r="V139" s="297"/>
      <c r="W139" s="33"/>
      <c r="X139" s="33"/>
      <c r="Y139" s="33"/>
      <c r="Z139" s="297"/>
      <c r="AA139" s="33"/>
      <c r="AB139" s="297"/>
      <c r="AC139" s="33"/>
      <c r="AD139" s="33"/>
      <c r="AE139" s="33"/>
      <c r="AF139" s="33"/>
      <c r="AG139" s="33"/>
      <c r="AH139" s="33"/>
      <c r="AO139" s="33"/>
    </row>
    <row r="140" spans="1:41">
      <c r="A140" s="33"/>
      <c r="B140" s="297"/>
      <c r="C140" s="297"/>
      <c r="D140" s="33"/>
      <c r="E140" s="33"/>
      <c r="F140" s="33"/>
      <c r="G140" s="33"/>
      <c r="H140" s="246"/>
      <c r="I140" s="246"/>
      <c r="J140" s="246"/>
      <c r="K140" s="246"/>
      <c r="L140" s="33"/>
      <c r="M140" s="33"/>
      <c r="N140" s="33"/>
      <c r="O140" s="33"/>
      <c r="P140" s="33"/>
      <c r="Q140" s="33"/>
      <c r="R140" s="33"/>
      <c r="S140" s="33"/>
      <c r="T140" s="241"/>
      <c r="U140" s="33"/>
      <c r="V140" s="297"/>
      <c r="W140" s="33"/>
      <c r="X140" s="33"/>
      <c r="Y140" s="33"/>
      <c r="Z140" s="297"/>
      <c r="AA140" s="33"/>
      <c r="AB140" s="297"/>
      <c r="AC140" s="33"/>
      <c r="AD140" s="33"/>
      <c r="AE140" s="33"/>
      <c r="AF140" s="33"/>
      <c r="AG140" s="33"/>
      <c r="AH140" s="33"/>
      <c r="AO140" s="33"/>
    </row>
    <row r="141" spans="1:41">
      <c r="A141" s="33"/>
      <c r="B141" s="297"/>
      <c r="C141" s="297"/>
      <c r="D141" s="33"/>
      <c r="E141" s="33"/>
      <c r="F141" s="33"/>
      <c r="G141" s="33"/>
      <c r="H141" s="246"/>
      <c r="I141" s="246"/>
      <c r="J141" s="246"/>
      <c r="K141" s="246"/>
      <c r="L141" s="33"/>
      <c r="M141" s="33"/>
      <c r="N141" s="33"/>
      <c r="O141" s="33"/>
      <c r="P141" s="33"/>
      <c r="Q141" s="33"/>
      <c r="R141" s="33"/>
      <c r="S141" s="33"/>
      <c r="T141" s="241"/>
      <c r="U141" s="33"/>
      <c r="V141" s="297"/>
      <c r="W141" s="33"/>
      <c r="X141" s="33"/>
      <c r="Y141" s="33"/>
      <c r="Z141" s="297"/>
      <c r="AA141" s="33"/>
      <c r="AB141" s="297"/>
      <c r="AC141" s="33"/>
      <c r="AD141" s="33"/>
      <c r="AE141" s="33"/>
      <c r="AF141" s="33"/>
      <c r="AG141" s="33"/>
      <c r="AH141" s="33"/>
      <c r="AO141" s="33"/>
    </row>
    <row r="142" spans="1:41">
      <c r="A142" s="33"/>
      <c r="B142" s="297"/>
      <c r="C142" s="297"/>
      <c r="D142" s="33"/>
      <c r="E142" s="33"/>
      <c r="F142" s="33"/>
      <c r="G142" s="33"/>
      <c r="H142" s="246"/>
      <c r="I142" s="246"/>
      <c r="J142" s="246"/>
      <c r="K142" s="246"/>
      <c r="L142" s="33"/>
      <c r="M142" s="33"/>
      <c r="N142" s="33"/>
      <c r="O142" s="33"/>
      <c r="P142" s="33"/>
      <c r="Q142" s="33"/>
      <c r="R142" s="33"/>
      <c r="S142" s="33"/>
      <c r="T142" s="241"/>
      <c r="U142" s="33"/>
      <c r="V142" s="297"/>
      <c r="W142" s="33"/>
      <c r="X142" s="33"/>
      <c r="Y142" s="33"/>
      <c r="Z142" s="297"/>
      <c r="AA142" s="33"/>
      <c r="AB142" s="297"/>
      <c r="AC142" s="33"/>
      <c r="AD142" s="33"/>
      <c r="AE142" s="33"/>
      <c r="AF142" s="33"/>
      <c r="AG142" s="33"/>
      <c r="AH142" s="33"/>
      <c r="AO142" s="33"/>
    </row>
    <row r="143" spans="1:41">
      <c r="A143" s="33"/>
      <c r="B143" s="297"/>
      <c r="C143" s="297"/>
      <c r="D143" s="33"/>
      <c r="E143" s="33"/>
      <c r="F143" s="33"/>
      <c r="G143" s="33"/>
      <c r="H143" s="246"/>
      <c r="I143" s="246"/>
      <c r="J143" s="246"/>
      <c r="K143" s="246"/>
      <c r="L143" s="33"/>
      <c r="M143" s="33"/>
      <c r="N143" s="33"/>
      <c r="O143" s="33"/>
      <c r="P143" s="33"/>
      <c r="Q143" s="33"/>
      <c r="R143" s="33"/>
      <c r="S143" s="33"/>
      <c r="T143" s="241"/>
      <c r="U143" s="33"/>
      <c r="V143" s="297"/>
      <c r="W143" s="33"/>
      <c r="X143" s="33"/>
      <c r="Y143" s="33"/>
      <c r="Z143" s="297"/>
      <c r="AA143" s="33"/>
      <c r="AB143" s="297"/>
      <c r="AC143" s="33"/>
      <c r="AD143" s="33"/>
      <c r="AE143" s="33"/>
      <c r="AF143" s="33"/>
      <c r="AG143" s="33"/>
      <c r="AH143" s="33"/>
      <c r="AO143" s="33"/>
    </row>
    <row r="144" spans="1:41">
      <c r="A144" s="33"/>
      <c r="B144" s="297"/>
      <c r="C144" s="297"/>
      <c r="D144" s="33"/>
      <c r="E144" s="33"/>
      <c r="F144" s="33"/>
      <c r="G144" s="33"/>
      <c r="H144" s="246"/>
      <c r="I144" s="246"/>
      <c r="J144" s="246"/>
      <c r="K144" s="246"/>
      <c r="L144" s="33"/>
      <c r="M144" s="33"/>
      <c r="N144" s="33"/>
      <c r="O144" s="33"/>
      <c r="P144" s="33"/>
      <c r="Q144" s="33"/>
      <c r="R144" s="33"/>
      <c r="S144" s="33"/>
      <c r="T144" s="241"/>
      <c r="U144" s="33"/>
      <c r="V144" s="297"/>
      <c r="W144" s="33"/>
      <c r="X144" s="33"/>
      <c r="Y144" s="33"/>
      <c r="Z144" s="297"/>
      <c r="AA144" s="33"/>
      <c r="AB144" s="297"/>
      <c r="AC144" s="33"/>
      <c r="AD144" s="33"/>
      <c r="AE144" s="33"/>
      <c r="AF144" s="33"/>
      <c r="AG144" s="33"/>
      <c r="AH144" s="33"/>
      <c r="AO144" s="33"/>
    </row>
    <row r="145" spans="1:41">
      <c r="A145" s="33"/>
      <c r="B145" s="297"/>
      <c r="C145" s="297"/>
      <c r="D145" s="33"/>
      <c r="E145" s="33"/>
      <c r="F145" s="33"/>
      <c r="G145" s="33"/>
      <c r="H145" s="246"/>
      <c r="I145" s="246"/>
      <c r="J145" s="246"/>
      <c r="K145" s="246"/>
      <c r="L145" s="33"/>
      <c r="M145" s="33"/>
      <c r="N145" s="33"/>
      <c r="O145" s="33"/>
      <c r="P145" s="33"/>
      <c r="Q145" s="33"/>
      <c r="R145" s="33"/>
      <c r="S145" s="33"/>
      <c r="T145" s="241"/>
      <c r="U145" s="33"/>
      <c r="V145" s="297"/>
      <c r="W145" s="33"/>
      <c r="X145" s="33"/>
      <c r="Y145" s="33"/>
      <c r="Z145" s="297"/>
      <c r="AA145" s="33"/>
      <c r="AB145" s="297"/>
      <c r="AC145" s="33"/>
      <c r="AD145" s="33"/>
      <c r="AE145" s="33"/>
      <c r="AF145" s="33"/>
      <c r="AG145" s="33"/>
      <c r="AH145" s="33"/>
      <c r="AO145" s="33"/>
    </row>
    <row r="146" spans="1:41">
      <c r="A146" s="33"/>
      <c r="B146" s="297"/>
      <c r="C146" s="297"/>
      <c r="D146" s="33"/>
      <c r="E146" s="33"/>
      <c r="F146" s="33"/>
      <c r="G146" s="33"/>
      <c r="H146" s="246"/>
      <c r="I146" s="246"/>
      <c r="J146" s="246"/>
      <c r="K146" s="246"/>
      <c r="L146" s="33"/>
      <c r="M146" s="33"/>
      <c r="N146" s="33"/>
      <c r="O146" s="33"/>
      <c r="P146" s="33"/>
      <c r="Q146" s="33"/>
      <c r="R146" s="33"/>
      <c r="S146" s="33"/>
      <c r="T146" s="241"/>
      <c r="U146" s="33"/>
      <c r="V146" s="297"/>
      <c r="W146" s="33"/>
      <c r="X146" s="33"/>
      <c r="Y146" s="33"/>
      <c r="Z146" s="297"/>
      <c r="AA146" s="33"/>
      <c r="AB146" s="297"/>
      <c r="AC146" s="33"/>
      <c r="AD146" s="33"/>
      <c r="AE146" s="33"/>
      <c r="AF146" s="33"/>
      <c r="AG146" s="33"/>
      <c r="AH146" s="33"/>
      <c r="AO146" s="33"/>
    </row>
  </sheetData>
  <mergeCells count="3">
    <mergeCell ref="H2:I2"/>
    <mergeCell ref="O2:P2"/>
    <mergeCell ref="U2:X2"/>
  </mergeCells>
  <phoneticPr fontId="11" type="noConversion"/>
  <conditionalFormatting sqref="AD9:AD36">
    <cfRule type="cellIs" dxfId="319" priority="18" operator="lessThan">
      <formula>100</formula>
    </cfRule>
    <cfRule type="cellIs" dxfId="318" priority="19" operator="greaterThan">
      <formula>100</formula>
    </cfRule>
  </conditionalFormatting>
  <conditionalFormatting sqref="E8:E36">
    <cfRule type="cellIs" dxfId="317" priority="16" operator="lessThan">
      <formula>100</formula>
    </cfRule>
    <cfRule type="cellIs" dxfId="316" priority="17" operator="greaterThan">
      <formula>100</formula>
    </cfRule>
  </conditionalFormatting>
  <conditionalFormatting sqref="I8:I36">
    <cfRule type="cellIs" dxfId="315" priority="12" operator="lessThan">
      <formula>0</formula>
    </cfRule>
    <cfRule type="cellIs" dxfId="314" priority="13" operator="greaterThan">
      <formula>0</formula>
    </cfRule>
    <cfRule type="cellIs" dxfId="313" priority="14" operator="lessThan">
      <formula>100</formula>
    </cfRule>
    <cfRule type="cellIs" dxfId="312" priority="15" operator="greaterThan">
      <formula>100</formula>
    </cfRule>
  </conditionalFormatting>
  <conditionalFormatting sqref="C9:D36">
    <cfRule type="cellIs" dxfId="311" priority="6" operator="lessThan">
      <formula>0</formula>
    </cfRule>
    <cfRule type="cellIs" dxfId="310" priority="7" operator="greaterThan">
      <formula>0</formula>
    </cfRule>
  </conditionalFormatting>
  <conditionalFormatting sqref="W9:W36">
    <cfRule type="cellIs" dxfId="309" priority="4" operator="lessThan">
      <formula>0</formula>
    </cfRule>
    <cfRule type="cellIs" dxfId="308" priority="5" operator="greaterThan">
      <formula>0</formula>
    </cfRule>
  </conditionalFormatting>
  <conditionalFormatting sqref="M8:M36">
    <cfRule type="cellIs" dxfId="307" priority="2" operator="lessThan">
      <formula>0</formula>
    </cfRule>
    <cfRule type="cellIs" dxfId="306" priority="3" operator="greaterThan">
      <formula>0</formula>
    </cfRule>
  </conditionalFormatting>
  <conditionalFormatting sqref="Z8:Z36">
    <cfRule type="top10" dxfId="305" priority="1" percent="1" rank="10"/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440"/>
  <sheetViews>
    <sheetView zoomScale="96" zoomScaleNormal="96" workbookViewId="0">
      <pane xSplit="9" ySplit="9" topLeftCell="J171" activePane="bottomRight" state="frozen"/>
      <selection pane="topRight" activeCell="J1" sqref="J1"/>
      <selection pane="bottomLeft" activeCell="A11" sqref="A11"/>
      <selection pane="bottomRight" activeCell="K191" sqref="K191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0.81640625" customWidth="1"/>
    <col min="5" max="5" width="3" customWidth="1"/>
    <col min="6" max="6" width="5.08984375" customWidth="1"/>
    <col min="7" max="7" width="7.36328125" customWidth="1"/>
    <col min="8" max="8" width="6.81640625" style="295" customWidth="1"/>
    <col min="9" max="9" width="7.08984375" style="295" customWidth="1"/>
    <col min="10" max="10" width="2.1796875" customWidth="1"/>
    <col min="11" max="11" width="8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5" style="100" customWidth="1"/>
    <col min="18" max="18" width="7.81640625" style="100" customWidth="1"/>
    <col min="19" max="19" width="1.54296875" style="100" customWidth="1"/>
    <col min="20" max="20" width="6" style="100" customWidth="1"/>
    <col min="21" max="21" width="1.08984375" style="100" customWidth="1"/>
    <col min="22" max="22" width="6.90625" style="100" customWidth="1"/>
    <col min="23" max="23" width="6.90625" customWidth="1"/>
    <col min="24" max="24" width="7.6328125" style="10" customWidth="1"/>
    <col min="25" max="25" width="6.54296875" customWidth="1"/>
    <col min="26" max="26" width="8.08984375" customWidth="1"/>
    <col min="27" max="27" width="6.6328125" style="100" customWidth="1"/>
    <col min="28" max="28" width="8" style="10" customWidth="1"/>
    <col min="29" max="29" width="6.90625" style="10" customWidth="1"/>
    <col min="30" max="31" width="7" style="100" customWidth="1"/>
    <col min="32" max="32" width="7.08984375" style="1" customWidth="1"/>
    <col min="33" max="33" width="8.54296875" style="1" customWidth="1"/>
    <col min="34" max="35" width="9.90625" style="1" customWidth="1"/>
    <col min="36" max="36" width="9.81640625" style="1" customWidth="1"/>
    <col min="37" max="38" width="11.54296875" style="1"/>
    <col min="39" max="39" width="11.54296875" style="10"/>
    <col min="41" max="41" width="14" customWidth="1"/>
    <col min="42" max="42" width="12.54296875" customWidth="1"/>
    <col min="43" max="43" width="10.90625" customWidth="1"/>
  </cols>
  <sheetData>
    <row r="1" spans="1:46" ht="15.6">
      <c r="A1" s="39"/>
      <c r="B1" s="39"/>
      <c r="C1" s="39"/>
      <c r="D1" s="39"/>
      <c r="E1" s="39"/>
      <c r="F1" s="39"/>
      <c r="G1" s="39"/>
      <c r="H1" s="301"/>
      <c r="I1" s="301"/>
      <c r="J1" s="39"/>
      <c r="K1" s="39"/>
      <c r="L1" s="39"/>
      <c r="M1" s="39"/>
      <c r="N1" s="39"/>
      <c r="O1" s="39"/>
      <c r="P1" s="39"/>
      <c r="Q1" s="115"/>
      <c r="R1" s="115"/>
      <c r="S1" s="115"/>
      <c r="T1" s="115"/>
      <c r="U1" s="115"/>
      <c r="V1" s="115"/>
      <c r="W1" s="39"/>
      <c r="X1" s="64"/>
      <c r="Y1" s="39"/>
      <c r="Z1" s="39"/>
      <c r="AA1" s="115"/>
      <c r="AB1" s="39"/>
      <c r="AC1" s="2"/>
      <c r="AD1" s="5"/>
      <c r="AE1" s="5"/>
      <c r="AF1"/>
      <c r="AG1" s="4"/>
      <c r="AH1"/>
      <c r="AI1"/>
      <c r="AJ1"/>
      <c r="AK1"/>
      <c r="AL1"/>
      <c r="AM1"/>
    </row>
    <row r="2" spans="1:46" s="165" customFormat="1" ht="31.8">
      <c r="A2" s="164"/>
      <c r="B2" s="164"/>
      <c r="C2" s="164"/>
      <c r="D2" s="140" t="s">
        <v>502</v>
      </c>
      <c r="E2" s="164"/>
      <c r="F2" s="164"/>
      <c r="G2" s="164"/>
      <c r="H2" s="332"/>
      <c r="I2" s="332"/>
      <c r="J2" s="164"/>
      <c r="K2" s="164"/>
      <c r="L2" s="164"/>
      <c r="M2" s="164"/>
      <c r="N2" s="164"/>
      <c r="O2" s="140" t="s">
        <v>429</v>
      </c>
      <c r="P2" s="140"/>
      <c r="Q2" s="164"/>
      <c r="R2" s="164"/>
      <c r="S2" s="164"/>
      <c r="T2" s="164"/>
      <c r="U2" s="164"/>
      <c r="V2" s="178" t="str">
        <f>+År!B2</f>
        <v>GRIS</v>
      </c>
      <c r="W2" s="166"/>
      <c r="X2" s="166"/>
      <c r="Y2" s="164"/>
      <c r="Z2" s="172"/>
      <c r="AA2" s="164"/>
      <c r="AB2" s="140"/>
      <c r="AC2" s="2"/>
      <c r="AD2" s="2"/>
      <c r="AE2" s="2"/>
      <c r="AF2" s="5"/>
      <c r="AG2" s="5"/>
      <c r="AH2"/>
      <c r="AI2" s="4"/>
      <c r="AJ2"/>
      <c r="AK2"/>
      <c r="AL2"/>
      <c r="AM2"/>
      <c r="AN2"/>
      <c r="AO2"/>
      <c r="AP2"/>
      <c r="AQ2"/>
      <c r="AR2"/>
      <c r="AS2"/>
      <c r="AT2"/>
    </row>
    <row r="3" spans="1:46" ht="15.6">
      <c r="A3" s="39"/>
      <c r="B3" s="39"/>
      <c r="C3" s="39"/>
      <c r="D3" s="39"/>
      <c r="E3" s="39"/>
      <c r="F3" s="39"/>
      <c r="G3" s="39"/>
      <c r="H3" s="301"/>
      <c r="I3" s="301"/>
      <c r="J3" s="39"/>
      <c r="K3" s="39"/>
      <c r="L3" s="39"/>
      <c r="M3" s="39"/>
      <c r="N3" s="39"/>
      <c r="O3" s="39"/>
      <c r="P3" s="39"/>
      <c r="Q3" s="115"/>
      <c r="R3" s="115"/>
      <c r="S3" s="115"/>
      <c r="T3" s="115"/>
      <c r="U3" s="115"/>
      <c r="V3" s="115"/>
      <c r="W3" s="39"/>
      <c r="X3" s="64"/>
      <c r="Y3" s="39"/>
      <c r="Z3" s="39"/>
      <c r="AA3" s="115"/>
      <c r="AB3" s="39"/>
      <c r="AC3" s="2"/>
      <c r="AD3" s="5"/>
      <c r="AE3" s="5"/>
      <c r="AF3"/>
      <c r="AG3" s="4"/>
      <c r="AH3"/>
      <c r="AI3"/>
      <c r="AJ3"/>
      <c r="AK3"/>
      <c r="AL3"/>
      <c r="AM3"/>
    </row>
    <row r="4" spans="1:46" s="191" customFormat="1" ht="21">
      <c r="A4" s="150"/>
      <c r="B4" s="150"/>
      <c r="C4" s="150"/>
      <c r="D4" s="150"/>
      <c r="E4" s="133"/>
      <c r="F4" s="133" t="s">
        <v>5</v>
      </c>
      <c r="G4" s="133"/>
      <c r="H4" s="316">
        <f>+År!O2</f>
        <v>52</v>
      </c>
      <c r="I4" s="311"/>
      <c r="J4" s="133"/>
      <c r="K4" s="133"/>
      <c r="L4" s="133"/>
      <c r="M4" s="133"/>
      <c r="N4" s="133"/>
      <c r="O4" s="133" t="s">
        <v>366</v>
      </c>
      <c r="P4" s="150"/>
      <c r="Q4" s="150"/>
      <c r="R4" s="189"/>
      <c r="S4" s="189">
        <f>SUM(H10:H230)</f>
        <v>1479944</v>
      </c>
      <c r="T4" s="408">
        <f>SUM(H10:H229)</f>
        <v>1479944</v>
      </c>
      <c r="U4" s="415"/>
      <c r="V4" s="415"/>
      <c r="W4" s="39"/>
      <c r="X4" s="64"/>
      <c r="Y4" s="150"/>
      <c r="Z4" s="150"/>
      <c r="AA4" s="190"/>
      <c r="AB4" s="189"/>
      <c r="AC4" s="2"/>
      <c r="AD4" s="5"/>
      <c r="AE4" s="5"/>
      <c r="AF4" s="2"/>
      <c r="AG4" s="149"/>
      <c r="AH4"/>
      <c r="AI4"/>
      <c r="AK4" s="149"/>
    </row>
    <row r="5" spans="1:46" ht="18.75" customHeight="1">
      <c r="A5" s="44"/>
      <c r="B5" s="44"/>
      <c r="C5" s="44"/>
      <c r="D5" s="39"/>
      <c r="E5" s="56"/>
      <c r="F5" s="39"/>
      <c r="G5" s="39"/>
      <c r="H5" s="312"/>
      <c r="I5" s="330"/>
      <c r="J5" s="69"/>
      <c r="K5" s="69"/>
      <c r="L5" s="69"/>
      <c r="M5" s="146"/>
      <c r="N5" s="39"/>
      <c r="O5" s="44"/>
      <c r="P5" s="39"/>
      <c r="Q5" s="115"/>
      <c r="R5" s="115"/>
      <c r="S5" s="115"/>
      <c r="T5" s="115"/>
      <c r="U5" s="115"/>
      <c r="V5" s="115"/>
      <c r="W5" s="39"/>
      <c r="X5" s="64"/>
      <c r="Y5" s="39"/>
      <c r="Z5" s="39"/>
      <c r="AA5" s="115"/>
      <c r="AB5" s="39"/>
      <c r="AC5" s="2"/>
      <c r="AD5" s="5"/>
      <c r="AE5" s="5"/>
      <c r="AF5"/>
      <c r="AG5" s="4"/>
      <c r="AH5"/>
      <c r="AI5"/>
      <c r="AJ5"/>
      <c r="AK5"/>
      <c r="AL5"/>
      <c r="AM5"/>
    </row>
    <row r="6" spans="1:46" ht="18" customHeight="1">
      <c r="A6" s="44"/>
      <c r="B6" s="44"/>
      <c r="C6" s="44"/>
      <c r="D6" s="64"/>
      <c r="E6" s="56"/>
      <c r="F6" s="39"/>
      <c r="G6" s="39"/>
      <c r="H6" s="312"/>
      <c r="I6" s="330"/>
      <c r="J6" s="69"/>
      <c r="K6" s="69"/>
      <c r="L6" s="69"/>
      <c r="M6" s="53"/>
      <c r="N6" s="39"/>
      <c r="O6" s="44"/>
      <c r="P6" s="39"/>
      <c r="Q6" s="115"/>
      <c r="R6" s="125" t="s">
        <v>472</v>
      </c>
      <c r="S6" s="125"/>
      <c r="T6" s="125"/>
      <c r="U6" s="125"/>
      <c r="V6" s="115"/>
      <c r="W6" s="39"/>
      <c r="X6" s="85" t="s">
        <v>455</v>
      </c>
      <c r="Y6" s="44" t="s">
        <v>3</v>
      </c>
      <c r="Z6" s="39"/>
      <c r="AA6" s="115"/>
      <c r="AB6" s="39"/>
      <c r="AC6" s="2"/>
      <c r="AD6" s="5"/>
      <c r="AE6" s="5"/>
      <c r="AF6"/>
      <c r="AG6" s="4"/>
      <c r="AH6"/>
      <c r="AI6"/>
      <c r="AJ6"/>
      <c r="AK6"/>
      <c r="AL6"/>
      <c r="AM6"/>
    </row>
    <row r="7" spans="1:46" ht="16.5" customHeight="1">
      <c r="A7" s="39"/>
      <c r="B7" s="39"/>
      <c r="C7" s="39"/>
      <c r="D7" s="39"/>
      <c r="E7" s="39"/>
      <c r="F7" s="39"/>
      <c r="G7" s="44" t="s">
        <v>3</v>
      </c>
      <c r="H7" s="301"/>
      <c r="I7" s="321" t="s">
        <v>3</v>
      </c>
      <c r="J7" s="85"/>
      <c r="K7" s="85" t="s">
        <v>3</v>
      </c>
      <c r="L7" s="85"/>
      <c r="M7" s="125"/>
      <c r="N7" s="115"/>
      <c r="O7" s="87"/>
      <c r="P7" s="87" t="s">
        <v>14</v>
      </c>
      <c r="Q7" s="115"/>
      <c r="R7" s="98" t="s">
        <v>473</v>
      </c>
      <c r="S7" s="98"/>
      <c r="T7" s="98"/>
      <c r="U7" s="98"/>
      <c r="V7" s="125" t="s">
        <v>388</v>
      </c>
      <c r="W7" s="87" t="s">
        <v>2</v>
      </c>
      <c r="X7" s="85" t="s">
        <v>456</v>
      </c>
      <c r="Y7" s="85" t="s">
        <v>8</v>
      </c>
      <c r="Z7" s="87"/>
      <c r="AA7" s="125" t="s">
        <v>14</v>
      </c>
      <c r="AB7" s="39"/>
      <c r="AC7" s="2"/>
      <c r="AD7" s="5"/>
      <c r="AE7" s="5"/>
      <c r="AF7"/>
      <c r="AG7" s="4"/>
      <c r="AH7"/>
      <c r="AI7"/>
      <c r="AJ7"/>
      <c r="AK7"/>
      <c r="AL7"/>
      <c r="AM7"/>
    </row>
    <row r="8" spans="1:46" ht="15.6">
      <c r="A8" s="39"/>
      <c r="B8" s="39"/>
      <c r="C8" s="39"/>
      <c r="D8" s="39"/>
      <c r="E8" s="44"/>
      <c r="F8" s="44"/>
      <c r="G8" s="44" t="s">
        <v>436</v>
      </c>
      <c r="H8" s="321" t="s">
        <v>3</v>
      </c>
      <c r="I8" s="321" t="s">
        <v>394</v>
      </c>
      <c r="J8" s="85"/>
      <c r="K8" s="85" t="s">
        <v>357</v>
      </c>
      <c r="L8" s="85"/>
      <c r="M8" s="125" t="s">
        <v>3</v>
      </c>
      <c r="N8" s="125" t="s">
        <v>1</v>
      </c>
      <c r="O8" s="87" t="s">
        <v>14</v>
      </c>
      <c r="P8" s="87" t="s">
        <v>392</v>
      </c>
      <c r="Q8" s="114" t="s">
        <v>357</v>
      </c>
      <c r="R8" s="114" t="s">
        <v>470</v>
      </c>
      <c r="S8" s="114"/>
      <c r="T8" s="114" t="s">
        <v>357</v>
      </c>
      <c r="U8" s="114"/>
      <c r="V8" s="125" t="s">
        <v>392</v>
      </c>
      <c r="W8" s="87" t="s">
        <v>388</v>
      </c>
      <c r="X8" s="85" t="s">
        <v>454</v>
      </c>
      <c r="Y8" s="85" t="s">
        <v>482</v>
      </c>
      <c r="Z8" s="87" t="s">
        <v>14</v>
      </c>
      <c r="AA8" s="125" t="s">
        <v>392</v>
      </c>
      <c r="AB8" s="39"/>
      <c r="AC8" s="4"/>
      <c r="AD8" s="4"/>
      <c r="AE8" s="4"/>
      <c r="AF8" s="4"/>
      <c r="AG8" s="5"/>
      <c r="AH8"/>
      <c r="AI8"/>
      <c r="AJ8"/>
      <c r="AK8"/>
      <c r="AL8"/>
      <c r="AM8"/>
    </row>
    <row r="9" spans="1:46" ht="15.6">
      <c r="A9" s="39"/>
      <c r="B9" s="44" t="s">
        <v>58</v>
      </c>
      <c r="C9" s="44" t="s">
        <v>373</v>
      </c>
      <c r="D9" s="44"/>
      <c r="E9" s="44" t="s">
        <v>56</v>
      </c>
      <c r="F9" s="44"/>
      <c r="G9" s="45" t="s">
        <v>432</v>
      </c>
      <c r="H9" s="322" t="s">
        <v>8</v>
      </c>
      <c r="I9" s="322" t="s">
        <v>386</v>
      </c>
      <c r="J9" s="86"/>
      <c r="K9" s="86" t="s">
        <v>56</v>
      </c>
      <c r="L9" s="86"/>
      <c r="M9" s="180" t="s">
        <v>357</v>
      </c>
      <c r="N9" s="180" t="s">
        <v>357</v>
      </c>
      <c r="O9" s="88" t="s">
        <v>386</v>
      </c>
      <c r="P9" s="88" t="s">
        <v>389</v>
      </c>
      <c r="Q9" s="114" t="s">
        <v>469</v>
      </c>
      <c r="R9" s="114" t="s">
        <v>471</v>
      </c>
      <c r="S9" s="114"/>
      <c r="T9" s="114" t="s">
        <v>416</v>
      </c>
      <c r="U9" s="114"/>
      <c r="V9" s="180" t="s">
        <v>389</v>
      </c>
      <c r="W9" s="88" t="s">
        <v>390</v>
      </c>
      <c r="X9" s="86" t="s">
        <v>386</v>
      </c>
      <c r="Y9" s="86" t="s">
        <v>464</v>
      </c>
      <c r="Z9" s="88" t="s">
        <v>26</v>
      </c>
      <c r="AA9" s="180" t="s">
        <v>395</v>
      </c>
      <c r="AB9" s="39"/>
      <c r="AC9" s="4"/>
      <c r="AD9" s="51"/>
      <c r="AE9" s="51"/>
      <c r="AF9" s="4"/>
      <c r="AG9" s="5"/>
      <c r="AH9"/>
      <c r="AI9"/>
      <c r="AJ9"/>
      <c r="AK9"/>
      <c r="AL9"/>
      <c r="AM9"/>
    </row>
    <row r="10" spans="1:46" ht="15.6">
      <c r="A10" s="39"/>
      <c r="B10" s="2">
        <f>+'Ark1'!C1820</f>
        <v>2024</v>
      </c>
      <c r="C10" s="2">
        <f>+'Ark1'!J1820</f>
        <v>106</v>
      </c>
      <c r="D10" s="2" t="s">
        <v>35</v>
      </c>
      <c r="E10" s="2">
        <f>+'Ark1'!D1820</f>
        <v>1</v>
      </c>
      <c r="F10" s="2" t="s">
        <v>490</v>
      </c>
      <c r="G10" s="3">
        <f>+'Ark1'!Q1820</f>
        <v>89</v>
      </c>
      <c r="H10" s="304">
        <f>+'Ark1'!R1820</f>
        <v>11895</v>
      </c>
      <c r="I10" s="304">
        <f>IF(H10=0,"",'Ark1'!S1820)</f>
        <v>11879</v>
      </c>
      <c r="J10" s="86"/>
      <c r="K10" s="51">
        <f>100*H10/Måned!H10</f>
        <v>8.9998411125150373</v>
      </c>
      <c r="L10" s="86"/>
      <c r="M10" s="51">
        <f>+IF(H10=0,"",'Ark1'!AD1820)</f>
        <v>9.2228605987299641</v>
      </c>
      <c r="N10" s="51">
        <f>+IF(H10=0,"",'Ark1'!AE1820)</f>
        <v>9.3880473886352647</v>
      </c>
      <c r="O10" s="96">
        <f>IF(H10=0,"",'Ark1'!U1820)</f>
        <v>60.394982742655102</v>
      </c>
      <c r="P10" s="12">
        <f>IF(H10=0,"",'Ark1'!W1820)</f>
        <v>86.065973566798689</v>
      </c>
      <c r="Q10" s="51">
        <f>IF(H10=0,"",'Ark1'!X1820)</f>
        <v>0.89113072719630115</v>
      </c>
      <c r="R10" s="51">
        <f>IF(H10=0,"",'Ark1'!Y1820)</f>
        <v>1.7822614543926023</v>
      </c>
      <c r="S10" s="114"/>
      <c r="T10" s="270">
        <f>IF(G10=0,"",'Ark1'!Z1820)</f>
        <v>0</v>
      </c>
      <c r="U10" s="114"/>
      <c r="V10" s="51">
        <f>IF(H10=0,"",'Ark1'!AA1820)</f>
        <v>7.0810642116282283</v>
      </c>
      <c r="W10" s="12">
        <f>IF(H10=0,"",'Ark1'!AB1820)</f>
        <v>2.5020025815762792</v>
      </c>
      <c r="X10" s="15">
        <f>+IF('Ark1'!AD1820=0,"",'Ark1'!AC1820)</f>
        <v>-28.683084786869049</v>
      </c>
      <c r="Y10" s="15">
        <f>+(IF(H10=0,"",I10/G10))</f>
        <v>133.47191011235955</v>
      </c>
      <c r="Z10" s="12">
        <f>IF(H10=0,"",'Ark1'!T1820)</f>
        <v>4.5906683480453996</v>
      </c>
      <c r="AA10" s="51">
        <f>IF(H10=0,"",'Ark1'!V1820)</f>
        <v>93.358573999638978</v>
      </c>
      <c r="AB10" s="39"/>
      <c r="AC10" s="4"/>
      <c r="AD10" s="51"/>
      <c r="AE10" s="51"/>
      <c r="AF10" s="4"/>
      <c r="AG10" s="5"/>
      <c r="AH10"/>
      <c r="AK10" s="10"/>
      <c r="AL10" s="10"/>
    </row>
    <row r="11" spans="1:46" ht="15.6">
      <c r="A11" s="39"/>
      <c r="B11" s="2">
        <f>+'Ark1'!C1821</f>
        <v>2024</v>
      </c>
      <c r="C11" s="2">
        <f>+'Ark1'!J1821</f>
        <v>106</v>
      </c>
      <c r="D11" s="2" t="s">
        <v>35</v>
      </c>
      <c r="E11" s="2">
        <f>+'Ark1'!D1821</f>
        <v>2</v>
      </c>
      <c r="F11" s="2" t="s">
        <v>491</v>
      </c>
      <c r="G11" s="3">
        <f>+'Ark1'!Q1821</f>
        <v>76</v>
      </c>
      <c r="H11" s="304">
        <f>+'Ark1'!R1821</f>
        <v>10069</v>
      </c>
      <c r="I11" s="304">
        <f>IF(H11=0,"",'Ark1'!S1821)</f>
        <v>10051</v>
      </c>
      <c r="J11" s="86"/>
      <c r="K11" s="51">
        <f>100*H11/Måned!H11</f>
        <v>8.2387595630650896</v>
      </c>
      <c r="L11" s="86"/>
      <c r="M11" s="51">
        <f>+IF(H11=0,"",'Ark1'!AD1821)</f>
        <v>7.8070603924852495</v>
      </c>
      <c r="N11" s="51">
        <f>+IF(H11=0,"",'Ark1'!AE1821)</f>
        <v>7.8086273115494995</v>
      </c>
      <c r="O11" s="96">
        <f>IF(H11=0,"",'Ark1'!U1821)</f>
        <v>60.698537458959315</v>
      </c>
      <c r="P11" s="12">
        <f>IF(H11=0,"",'Ark1'!W1821)</f>
        <v>84.606069047856138</v>
      </c>
      <c r="Q11" s="51">
        <f>IF(H11=0,"",'Ark1'!X1821)</f>
        <v>0.51643658754593291</v>
      </c>
      <c r="R11" s="51">
        <f>IF(H11=0,"",'Ark1'!Y1821)</f>
        <v>1.0328731750918658</v>
      </c>
      <c r="S11" s="114"/>
      <c r="T11" s="270">
        <f>IF(G11=0,"",'Ark1'!Z1821)</f>
        <v>0</v>
      </c>
      <c r="U11" s="114"/>
      <c r="V11" s="51">
        <f>IF(H11=0,"",'Ark1'!AA1821)</f>
        <v>7.4664010434480321</v>
      </c>
      <c r="W11" s="12">
        <f>IF(H11=0,"",'Ark1'!AB1821)</f>
        <v>2.4741941120079254</v>
      </c>
      <c r="X11" s="15">
        <f>+IF('Ark1'!AD1821=0,"",'Ark1'!AC1821)</f>
        <v>-31.351278887399115</v>
      </c>
      <c r="Y11" s="15">
        <f t="shared" ref="Y11:Y21" si="0">+(IF(H11=0,"",I11/G11))</f>
        <v>132.25</v>
      </c>
      <c r="Z11" s="12">
        <f>IF(H11=0,"",'Ark1'!T1821)</f>
        <v>3.9618631443043002</v>
      </c>
      <c r="AA11" s="51">
        <f>IF(H11=0,"",'Ark1'!V1821)</f>
        <v>91.818863557503363</v>
      </c>
      <c r="AB11" s="39"/>
      <c r="AC11" s="4"/>
      <c r="AD11" s="51"/>
      <c r="AE11" s="51"/>
      <c r="AF11" s="4"/>
      <c r="AG11" s="5"/>
      <c r="AH11"/>
      <c r="AK11" s="10"/>
      <c r="AL11" s="10"/>
    </row>
    <row r="12" spans="1:46" ht="15.6">
      <c r="A12" s="39"/>
      <c r="B12" s="2">
        <f>+'Ark1'!C1822</f>
        <v>2024</v>
      </c>
      <c r="C12" s="2">
        <f>+'Ark1'!J1822</f>
        <v>106</v>
      </c>
      <c r="D12" s="2" t="s">
        <v>35</v>
      </c>
      <c r="E12" s="2">
        <f>+'Ark1'!D1822</f>
        <v>3</v>
      </c>
      <c r="F12" s="2" t="s">
        <v>492</v>
      </c>
      <c r="G12" s="3">
        <f>+'Ark1'!Q1822</f>
        <v>69</v>
      </c>
      <c r="H12" s="304">
        <f>+'Ark1'!R1822</f>
        <v>9404</v>
      </c>
      <c r="I12" s="304">
        <f>IF(H12=0,"",'Ark1'!S1822)</f>
        <v>9395</v>
      </c>
      <c r="J12" s="86"/>
      <c r="K12" s="51">
        <f>100*H12/Måned!H12</f>
        <v>9.067067761965367</v>
      </c>
      <c r="L12" s="86"/>
      <c r="M12" s="51">
        <f>+IF(H12=0,"",'Ark1'!AD1822)</f>
        <v>7.2914485977685244</v>
      </c>
      <c r="N12" s="51">
        <f>+IF(H12=0,"",'Ark1'!AE1822)</f>
        <v>7.2147579210163695</v>
      </c>
      <c r="O12" s="96">
        <f>IF(H12=0,"",'Ark1'!U1822)</f>
        <v>60.894092602448112</v>
      </c>
      <c r="P12" s="12">
        <f>IF(H12=0,"",'Ark1'!W1822)</f>
        <v>83.629803086748254</v>
      </c>
      <c r="Q12" s="51">
        <f>IF(H12=0,"",'Ark1'!X1822)</f>
        <v>0.87196937473415548</v>
      </c>
      <c r="R12" s="51">
        <f>IF(H12=0,"",'Ark1'!Y1822)</f>
        <v>1.743938749468311</v>
      </c>
      <c r="S12" s="114"/>
      <c r="T12" s="270">
        <f>IF(G12=0,"",'Ark1'!Z1822)</f>
        <v>0</v>
      </c>
      <c r="U12" s="114"/>
      <c r="V12" s="51">
        <f>IF(H12=0,"",'Ark1'!AA1822)</f>
        <v>6.7305356532326952</v>
      </c>
      <c r="W12" s="12">
        <f>IF(H12=0,"",'Ark1'!AB1822)</f>
        <v>2.3505827329862234</v>
      </c>
      <c r="X12" s="15">
        <f>+IF('Ark1'!AD1822=0,"",'Ark1'!AC1822)</f>
        <v>-31.62461870699449</v>
      </c>
      <c r="Y12" s="15">
        <f t="shared" si="0"/>
        <v>136.15942028985506</v>
      </c>
      <c r="Z12" s="12">
        <f>IF(H12=0,"",'Ark1'!T1822)</f>
        <v>3.510527435133985</v>
      </c>
      <c r="AA12" s="51">
        <f>IF(H12=0,"",'Ark1'!V1822)</f>
        <v>90.694042669246983</v>
      </c>
      <c r="AB12" s="39"/>
      <c r="AC12" s="4"/>
      <c r="AD12" s="51"/>
      <c r="AE12" s="51"/>
      <c r="AF12" s="4"/>
      <c r="AG12" s="18"/>
      <c r="AH12"/>
      <c r="AJ12" s="5"/>
      <c r="AK12"/>
      <c r="AL12"/>
      <c r="AM12"/>
    </row>
    <row r="13" spans="1:46" ht="15.6">
      <c r="A13" s="39"/>
      <c r="B13" s="2">
        <f>+'Ark1'!C1823</f>
        <v>2024</v>
      </c>
      <c r="C13" s="2">
        <f>+'Ark1'!J1823</f>
        <v>106</v>
      </c>
      <c r="D13" s="2" t="s">
        <v>35</v>
      </c>
      <c r="E13" s="2">
        <f>+'Ark1'!D1823</f>
        <v>4</v>
      </c>
      <c r="F13" s="2" t="s">
        <v>493</v>
      </c>
      <c r="G13" s="3">
        <f>+'Ark1'!Q1823</f>
        <v>82</v>
      </c>
      <c r="H13" s="304">
        <f>+'Ark1'!R1823</f>
        <v>12920</v>
      </c>
      <c r="I13" s="304">
        <f>IF(H13=0,"",'Ark1'!S1823)</f>
        <v>12900</v>
      </c>
      <c r="J13" s="86"/>
      <c r="K13" s="51">
        <f>100*H13/Måned!H13</f>
        <v>9.0178752155006947</v>
      </c>
      <c r="L13" s="86"/>
      <c r="M13" s="51">
        <f>+IF(H13=0,"",'Ark1'!AD1823)</f>
        <v>10.017600583067775</v>
      </c>
      <c r="N13" s="51">
        <f>+IF(H13=0,"",'Ark1'!AE1823)</f>
        <v>10.008154115725633</v>
      </c>
      <c r="O13" s="96">
        <f>IF(H13=0,"",'Ark1'!U1823)</f>
        <v>60.626046511627919</v>
      </c>
      <c r="P13" s="12">
        <f>IF(H13=0,"",'Ark1'!W1823)</f>
        <v>84.489038759689933</v>
      </c>
      <c r="Q13" s="51">
        <f>IF(H13=0,"",'Ark1'!X1823)</f>
        <v>0.86687306501547989</v>
      </c>
      <c r="R13" s="51">
        <f>IF(H13=0,"",'Ark1'!Y1823)</f>
        <v>1.7337461300309596</v>
      </c>
      <c r="S13" s="114"/>
      <c r="T13" s="270">
        <f>IF(G13=0,"",'Ark1'!Z1823)</f>
        <v>0</v>
      </c>
      <c r="U13" s="114"/>
      <c r="V13" s="51">
        <f>IF(H13=0,"",'Ark1'!AA1823)</f>
        <v>6.6820685076633008</v>
      </c>
      <c r="W13" s="12">
        <f>IF(H13=0,"",'Ark1'!AB1823)</f>
        <v>2.4040348572215473</v>
      </c>
      <c r="X13" s="15">
        <f>+IF('Ark1'!AD1823=0,"",'Ark1'!AC1823)</f>
        <v>-26.406597653243804</v>
      </c>
      <c r="Y13" s="15">
        <f t="shared" si="0"/>
        <v>157.3170731707317</v>
      </c>
      <c r="Z13" s="12">
        <f>IF(H13=0,"",'Ark1'!T1823)</f>
        <v>4.0379256965944279</v>
      </c>
      <c r="AA13" s="51">
        <f>IF(H13=0,"",'Ark1'!V1823)</f>
        <v>91.657839703696126</v>
      </c>
      <c r="AB13" s="39"/>
      <c r="AC13" s="4"/>
      <c r="AD13" s="15"/>
      <c r="AE13" s="51"/>
      <c r="AF13" s="4"/>
      <c r="AG13" s="18"/>
      <c r="AH13"/>
      <c r="AI13"/>
      <c r="AJ13"/>
      <c r="AK13"/>
      <c r="AL13"/>
      <c r="AM13"/>
    </row>
    <row r="14" spans="1:46" ht="15.6">
      <c r="A14" s="39"/>
      <c r="B14" s="2">
        <f>+'Ark1'!C1824</f>
        <v>2024</v>
      </c>
      <c r="C14" s="2">
        <f>+'Ark1'!J1824</f>
        <v>106</v>
      </c>
      <c r="D14" s="2" t="s">
        <v>35</v>
      </c>
      <c r="E14" s="2">
        <f>+'Ark1'!D1824</f>
        <v>5</v>
      </c>
      <c r="F14" s="2" t="s">
        <v>377</v>
      </c>
      <c r="G14" s="3">
        <f>+'Ark1'!Q1824</f>
        <v>84</v>
      </c>
      <c r="H14" s="304">
        <f>+'Ark1'!R1824</f>
        <v>10202</v>
      </c>
      <c r="I14" s="304">
        <f>IF(H14=0,"",'Ark1'!S1824)</f>
        <v>10186</v>
      </c>
      <c r="J14" s="86"/>
      <c r="K14" s="51">
        <f>100*H14/Måned!H14</f>
        <v>8.1180870533938094</v>
      </c>
      <c r="L14" s="86"/>
      <c r="M14" s="51">
        <f>+IF(H14=0,"",'Ark1'!AD1824)</f>
        <v>7.9101827514285956</v>
      </c>
      <c r="N14" s="51">
        <f>+IF(H14=0,"",'Ark1'!AE1824)</f>
        <v>7.8592471069877101</v>
      </c>
      <c r="O14" s="96">
        <f>IF(H14=0,"",'Ark1'!U1824)</f>
        <v>60.321716080895342</v>
      </c>
      <c r="P14" s="12">
        <f>IF(H14=0,"",'Ark1'!W1824)</f>
        <v>84.025937561358944</v>
      </c>
      <c r="Q14" s="51">
        <f>IF(H14=0,"",'Ark1'!X1824)</f>
        <v>0.12742599490296019</v>
      </c>
      <c r="R14" s="51">
        <f>IF(H14=0,"",'Ark1'!Y1824)</f>
        <v>0.25485198980592039</v>
      </c>
      <c r="S14" s="114"/>
      <c r="T14" s="270">
        <f>IF(G14=0,"",'Ark1'!Z1824)</f>
        <v>0</v>
      </c>
      <c r="U14" s="114"/>
      <c r="V14" s="51">
        <f>IF(H14=0,"",'Ark1'!AA1824)</f>
        <v>6.647666314979074</v>
      </c>
      <c r="W14" s="12">
        <f>IF(H14=0,"",'Ark1'!AB1824)</f>
        <v>2.4547892419019939</v>
      </c>
      <c r="X14" s="15">
        <f>+IF('Ark1'!AD1824=0,"",'Ark1'!AC1824)</f>
        <v>-29.443428754470599</v>
      </c>
      <c r="Y14" s="15">
        <f t="shared" si="0"/>
        <v>121.26190476190476</v>
      </c>
      <c r="Z14" s="12">
        <f>IF(H14=0,"",'Ark1'!T1824)</f>
        <v>4.7335816506567348</v>
      </c>
      <c r="AA14" s="51">
        <f>IF(H14=0,"",'Ark1'!V1824)</f>
        <v>91.159376017770484</v>
      </c>
      <c r="AB14" s="39"/>
      <c r="AC14" s="4"/>
      <c r="AD14" s="15"/>
      <c r="AE14" s="51"/>
      <c r="AF14" s="4"/>
      <c r="AG14" s="18"/>
      <c r="AH14"/>
      <c r="AI14"/>
      <c r="AJ14"/>
      <c r="AK14"/>
      <c r="AL14"/>
      <c r="AM14"/>
    </row>
    <row r="15" spans="1:46" ht="15.6">
      <c r="A15" s="39"/>
      <c r="B15" s="2">
        <f>+'Ark1'!C1825</f>
        <v>2024</v>
      </c>
      <c r="C15" s="2">
        <f>+'Ark1'!J1825</f>
        <v>106</v>
      </c>
      <c r="D15" s="2" t="s">
        <v>35</v>
      </c>
      <c r="E15" s="2">
        <f>+'Ark1'!D1825</f>
        <v>6</v>
      </c>
      <c r="F15" s="2" t="s">
        <v>494</v>
      </c>
      <c r="G15" s="3">
        <f>+'Ark1'!Q1825</f>
        <v>75</v>
      </c>
      <c r="H15" s="304">
        <f>+'Ark1'!R1825</f>
        <v>9226</v>
      </c>
      <c r="I15" s="304">
        <f>IF(H15=0,"",'Ark1'!S1825)</f>
        <v>9215</v>
      </c>
      <c r="J15" s="86"/>
      <c r="K15" s="51">
        <f>100*H15/Måned!H15</f>
        <v>8.0511025978899227</v>
      </c>
      <c r="L15" s="86"/>
      <c r="M15" s="51">
        <f>+IF(H15=0,"",'Ark1'!AD1825)</f>
        <v>7.1534352151225447</v>
      </c>
      <c r="N15" s="51">
        <f>+IF(H15=0,"",'Ark1'!AE1825)</f>
        <v>6.9829211678824015</v>
      </c>
      <c r="O15" s="96">
        <f>IF(H15=0,"",'Ark1'!U1825)</f>
        <v>60.273901247965291</v>
      </c>
      <c r="P15" s="12">
        <f>IF(H15=0,"",'Ark1'!W1825)</f>
        <v>82.523548562126948</v>
      </c>
      <c r="Q15" s="51">
        <f>IF(H15=0,"",'Ark1'!X1825)</f>
        <v>0.66117494038586611</v>
      </c>
      <c r="R15" s="51">
        <f>IF(H15=0,"",'Ark1'!Y1825)</f>
        <v>1.3223498807717322</v>
      </c>
      <c r="S15" s="114"/>
      <c r="T15" s="270">
        <f>IF(G15=0,"",'Ark1'!Z1825)</f>
        <v>0</v>
      </c>
      <c r="U15" s="114"/>
      <c r="V15" s="51">
        <f>IF(H15=0,"",'Ark1'!AA1825)</f>
        <v>7.5627085063807709</v>
      </c>
      <c r="W15" s="12">
        <f>IF(H15=0,"",'Ark1'!AB1825)</f>
        <v>2.5662501964056088</v>
      </c>
      <c r="X15" s="15">
        <f>+IF('Ark1'!AD1825=0,"",'Ark1'!AC1825)</f>
        <v>-32.91248212770045</v>
      </c>
      <c r="Y15" s="15">
        <f t="shared" si="0"/>
        <v>122.86666666666666</v>
      </c>
      <c r="Z15" s="12">
        <f>IF(H15=0,"",'Ark1'!T1825)</f>
        <v>4.8323216995447646</v>
      </c>
      <c r="AA15" s="51">
        <f>IF(H15=0,"",'Ark1'!V1825)</f>
        <v>89.499796894812846</v>
      </c>
      <c r="AB15" s="39"/>
      <c r="AC15" s="4"/>
      <c r="AD15" s="15"/>
      <c r="AE15" s="51"/>
      <c r="AF15" s="4"/>
      <c r="AG15" s="18"/>
      <c r="AH15"/>
      <c r="AI15"/>
      <c r="AJ15"/>
      <c r="AK15"/>
      <c r="AL15"/>
      <c r="AM15"/>
    </row>
    <row r="16" spans="1:46" ht="15.6">
      <c r="A16" s="39"/>
      <c r="B16" s="2">
        <f>+'Ark1'!C1826</f>
        <v>2024</v>
      </c>
      <c r="C16" s="2">
        <f>+'Ark1'!J1826</f>
        <v>106</v>
      </c>
      <c r="D16" s="2" t="s">
        <v>35</v>
      </c>
      <c r="E16" s="2">
        <f>+'Ark1'!D1826</f>
        <v>7</v>
      </c>
      <c r="F16" s="2" t="s">
        <v>495</v>
      </c>
      <c r="G16" s="3">
        <f>+'Ark1'!Q1826</f>
        <v>76</v>
      </c>
      <c r="H16" s="304">
        <f>+'Ark1'!R1826</f>
        <v>11850</v>
      </c>
      <c r="I16" s="304">
        <f>IF(H16=0,"",'Ark1'!S1826)</f>
        <v>11832</v>
      </c>
      <c r="J16" s="86"/>
      <c r="K16" s="51">
        <f>100*H16/Måned!H16</f>
        <v>9.2775272453964668</v>
      </c>
      <c r="L16" s="86"/>
      <c r="M16" s="51">
        <f>+IF(H16=0,"",'Ark1'!AD1826)</f>
        <v>9.1879695750273314</v>
      </c>
      <c r="N16" s="51">
        <f>+IF(H16=0,"",'Ark1'!AE1826)</f>
        <v>9.1577376956872936</v>
      </c>
      <c r="O16" s="96">
        <f>IF(H16=0,"",'Ark1'!U1826)</f>
        <v>60.212136578769432</v>
      </c>
      <c r="P16" s="12">
        <f>IF(H16=0,"",'Ark1'!W1826)</f>
        <v>84.288074712643649</v>
      </c>
      <c r="Q16" s="51">
        <f>IF(H16=0,"",'Ark1'!X1826)</f>
        <v>0.42194092827004198</v>
      </c>
      <c r="R16" s="51">
        <f>IF(H16=0,"",'Ark1'!Y1826)</f>
        <v>0.84388185654008396</v>
      </c>
      <c r="S16" s="114"/>
      <c r="T16" s="270">
        <f>IF(G16=0,"",'Ark1'!Z1826)</f>
        <v>0</v>
      </c>
      <c r="U16" s="114"/>
      <c r="V16" s="51">
        <f>IF(H16=0,"",'Ark1'!AA1826)</f>
        <v>6.9181384465587739</v>
      </c>
      <c r="W16" s="12">
        <f>IF(H16=0,"",'Ark1'!AB1826)</f>
        <v>2.4437128210710939</v>
      </c>
      <c r="X16" s="15">
        <f>+IF('Ark1'!AD1826=0,"",'Ark1'!AC1826)</f>
        <v>-25.928648630156832</v>
      </c>
      <c r="Y16" s="15">
        <f t="shared" si="0"/>
        <v>155.68421052631578</v>
      </c>
      <c r="Z16" s="12">
        <f>IF(H16=0,"",'Ark1'!T1826)</f>
        <v>4.9697890295358658</v>
      </c>
      <c r="AA16" s="51">
        <f>IF(H16=0,"",'Ark1'!V1826)</f>
        <v>91.449652300865083</v>
      </c>
      <c r="AB16" s="39"/>
      <c r="AC16" s="4"/>
      <c r="AD16" s="15"/>
      <c r="AE16" s="51"/>
      <c r="AF16" s="4"/>
      <c r="AG16" s="18"/>
      <c r="AH16"/>
      <c r="AI16"/>
      <c r="AJ16"/>
      <c r="AK16"/>
      <c r="AL16"/>
      <c r="AM16"/>
    </row>
    <row r="17" spans="1:39" ht="15.6">
      <c r="A17" s="39"/>
      <c r="B17" s="2">
        <f>+'Ark1'!C1827</f>
        <v>2024</v>
      </c>
      <c r="C17" s="2">
        <f>+'Ark1'!J1827</f>
        <v>106</v>
      </c>
      <c r="D17" s="2" t="s">
        <v>35</v>
      </c>
      <c r="E17" s="2">
        <f>+'Ark1'!D1827</f>
        <v>8</v>
      </c>
      <c r="F17" s="2" t="s">
        <v>496</v>
      </c>
      <c r="G17" s="3">
        <f>+'Ark1'!Q1827</f>
        <v>77</v>
      </c>
      <c r="H17" s="304">
        <f>+'Ark1'!R1827</f>
        <v>10691</v>
      </c>
      <c r="I17" s="304">
        <f>IF(H17=0,"",'Ark1'!S1827)</f>
        <v>10677</v>
      </c>
      <c r="J17" s="86"/>
      <c r="K17" s="51">
        <f>100*H17/Måned!H17</f>
        <v>8.8517776416234746</v>
      </c>
      <c r="L17" s="86"/>
      <c r="M17" s="51">
        <f>+IF(H17=0,"",'Ark1'!AD1827)</f>
        <v>8.2893318756639012</v>
      </c>
      <c r="N17" s="51">
        <f>+IF(H17=0,"",'Ark1'!AE1827)</f>
        <v>8.2790720395922648</v>
      </c>
      <c r="O17" s="96">
        <f>IF(H17=0,"",'Ark1'!U1827)</f>
        <v>60.282757328837697</v>
      </c>
      <c r="P17" s="12">
        <f>IF(H17=0,"",'Ark1'!W1827)</f>
        <v>84.443944928350561</v>
      </c>
      <c r="Q17" s="51">
        <f>IF(H17=0,"",'Ark1'!X1827)</f>
        <v>0.18707323917313629</v>
      </c>
      <c r="R17" s="51">
        <f>IF(H17=0,"",'Ark1'!Y1827)</f>
        <v>0.37414647834627257</v>
      </c>
      <c r="S17" s="114"/>
      <c r="T17" s="270">
        <f>IF(G17=0,"",'Ark1'!Z1827)</f>
        <v>0</v>
      </c>
      <c r="U17" s="114"/>
      <c r="V17" s="51">
        <f>IF(H17=0,"",'Ark1'!AA1827)</f>
        <v>6.3156514709014067</v>
      </c>
      <c r="W17" s="12">
        <f>IF(H17=0,"",'Ark1'!AB1827)</f>
        <v>2.5113278178773912</v>
      </c>
      <c r="X17" s="15">
        <f>+IF('Ark1'!AD1827=0,"",'Ark1'!AC1827)</f>
        <v>-27.554423651652716</v>
      </c>
      <c r="Y17" s="15">
        <f t="shared" si="0"/>
        <v>138.66233766233765</v>
      </c>
      <c r="Z17" s="12">
        <f>IF(H17=0,"",'Ark1'!T1827)</f>
        <v>4.812833224207278</v>
      </c>
      <c r="AA17" s="51">
        <f>IF(H17=0,"",'Ark1'!V1827)</f>
        <v>91.598195450757188</v>
      </c>
      <c r="AB17" s="39"/>
      <c r="AC17" s="4"/>
      <c r="AD17" s="15"/>
      <c r="AE17" s="51"/>
      <c r="AF17" s="4"/>
      <c r="AG17" s="18"/>
      <c r="AH17"/>
      <c r="AI17"/>
      <c r="AJ17"/>
      <c r="AK17"/>
      <c r="AL17"/>
      <c r="AM17"/>
    </row>
    <row r="18" spans="1:39" ht="15.6">
      <c r="A18" s="39"/>
      <c r="B18" s="2">
        <f>+'Ark1'!C1828</f>
        <v>2024</v>
      </c>
      <c r="C18" s="2">
        <f>+'Ark1'!J1828</f>
        <v>106</v>
      </c>
      <c r="D18" s="2" t="s">
        <v>35</v>
      </c>
      <c r="E18" s="2">
        <f>+'Ark1'!D1828</f>
        <v>9</v>
      </c>
      <c r="F18" s="2" t="s">
        <v>497</v>
      </c>
      <c r="G18" s="3">
        <f>+'Ark1'!Q1828</f>
        <v>80</v>
      </c>
      <c r="H18" s="304">
        <f>+'Ark1'!R1828</f>
        <v>10734</v>
      </c>
      <c r="I18" s="304">
        <f>IF(H18=0,"",'Ark1'!S1828)</f>
        <v>10720</v>
      </c>
      <c r="J18" s="86"/>
      <c r="K18" s="51">
        <f>100*H18/Måned!H18</f>
        <v>8.8855409219969701</v>
      </c>
      <c r="L18" s="86"/>
      <c r="M18" s="51">
        <f>+IF(H18=0,"",'Ark1'!AD1828)</f>
        <v>8.322672187201972</v>
      </c>
      <c r="N18" s="51">
        <f>+IF(H18=0,"",'Ark1'!AE1828)</f>
        <v>8.3343740237787785</v>
      </c>
      <c r="O18" s="96">
        <f>IF(H18=0,"",'Ark1'!U1828)</f>
        <v>60.226585820895515</v>
      </c>
      <c r="P18" s="12">
        <f>IF(H18=0,"",'Ark1'!W1828)</f>
        <v>84.667024253731199</v>
      </c>
      <c r="Q18" s="51">
        <f>IF(H18=0,"",'Ark1'!X1828)</f>
        <v>0.40059623625861746</v>
      </c>
      <c r="R18" s="51">
        <f>IF(H18=0,"",'Ark1'!Y1828)</f>
        <v>0.80119247251723491</v>
      </c>
      <c r="S18" s="114"/>
      <c r="T18" s="270">
        <f>IF(G18=0,"",'Ark1'!Z1828)</f>
        <v>0</v>
      </c>
      <c r="U18" s="114"/>
      <c r="V18" s="51">
        <f>IF(H18=0,"",'Ark1'!AA1828)</f>
        <v>6.8001475584440172</v>
      </c>
      <c r="W18" s="12">
        <f>IF(H18=0,"",'Ark1'!AB1828)</f>
        <v>2.4610515105156279</v>
      </c>
      <c r="X18" s="15">
        <f>+IF('Ark1'!AD1828=0,"",'Ark1'!AC1828)</f>
        <v>-30.957327603559349</v>
      </c>
      <c r="Y18" s="15">
        <f t="shared" si="0"/>
        <v>134</v>
      </c>
      <c r="Z18" s="12">
        <f>IF(H18=0,"",'Ark1'!T1828)</f>
        <v>4.9530463946338736</v>
      </c>
      <c r="AA18" s="51">
        <f>IF(H18=0,"",'Ark1'!V1828)</f>
        <v>91.822041606701021</v>
      </c>
      <c r="AB18" s="39"/>
      <c r="AC18" s="4"/>
      <c r="AD18" s="15"/>
      <c r="AE18" s="51"/>
      <c r="AF18" s="4"/>
      <c r="AG18" s="18"/>
      <c r="AH18"/>
      <c r="AI18"/>
      <c r="AJ18"/>
      <c r="AK18"/>
      <c r="AL18"/>
      <c r="AM18"/>
    </row>
    <row r="19" spans="1:39" ht="15.6">
      <c r="A19" s="39"/>
      <c r="B19" s="2">
        <f>+'Ark1'!C1829</f>
        <v>2024</v>
      </c>
      <c r="C19" s="2">
        <f>+'Ark1'!J1829</f>
        <v>106</v>
      </c>
      <c r="D19" s="2" t="s">
        <v>35</v>
      </c>
      <c r="E19" s="2">
        <f>+'Ark1'!D1829</f>
        <v>10</v>
      </c>
      <c r="F19" s="2" t="s">
        <v>498</v>
      </c>
      <c r="G19" s="3">
        <f>+'Ark1'!Q1829</f>
        <v>78</v>
      </c>
      <c r="H19" s="304">
        <f>+'Ark1'!R1829</f>
        <v>11335</v>
      </c>
      <c r="I19" s="304">
        <f>IF(H19=0,"",'Ark1'!S1829)</f>
        <v>11322</v>
      </c>
      <c r="J19" s="86"/>
      <c r="K19" s="51">
        <f>100*H19/Måned!H19</f>
        <v>8.7564118410481431</v>
      </c>
      <c r="L19" s="86"/>
      <c r="M19" s="51">
        <f>+IF(H19=0,"",'Ark1'!AD1829)</f>
        <v>8.7886611926527252</v>
      </c>
      <c r="N19" s="51">
        <f>+IF(H19=0,"",'Ark1'!AE1829)</f>
        <v>8.8638332461295644</v>
      </c>
      <c r="O19" s="96">
        <f>IF(H19=0,"",'Ark1'!U1829)</f>
        <v>60.21515633280341</v>
      </c>
      <c r="P19" s="12">
        <f>IF(H19=0,"",'Ark1'!W1829)</f>
        <v>85.257878466701726</v>
      </c>
      <c r="Q19" s="51">
        <f>IF(H19=0,"",'Ark1'!X1829)</f>
        <v>0.25584472871636527</v>
      </c>
      <c r="R19" s="51">
        <f>IF(H19=0,"",'Ark1'!Y1829)</f>
        <v>0.51168945743273053</v>
      </c>
      <c r="S19" s="114"/>
      <c r="T19" s="270">
        <f>IF(G19=0,"",'Ark1'!Z1829)</f>
        <v>0</v>
      </c>
      <c r="U19" s="114"/>
      <c r="V19" s="51">
        <f>IF(H19=0,"",'Ark1'!AA1829)</f>
        <v>6.3788040957838925</v>
      </c>
      <c r="W19" s="12">
        <f>IF(H19=0,"",'Ark1'!AB1829)</f>
        <v>2.4470704859835242</v>
      </c>
      <c r="X19" s="15">
        <f>+IF('Ark1'!AD1829=0,"",'Ark1'!AC1829)</f>
        <v>-22.83263763144091</v>
      </c>
      <c r="Y19" s="15">
        <f t="shared" si="0"/>
        <v>145.15384615384616</v>
      </c>
      <c r="Z19" s="12">
        <f>IF(H19=0,"",'Ark1'!T1829)</f>
        <v>4.9411557123952363</v>
      </c>
      <c r="AA19" s="51">
        <f>IF(H19=0,"",'Ark1'!V1829)</f>
        <v>92.464014584975615</v>
      </c>
      <c r="AB19" s="39"/>
      <c r="AC19" s="4"/>
      <c r="AD19" s="15"/>
      <c r="AE19" s="51"/>
      <c r="AF19" s="4"/>
      <c r="AG19" s="18"/>
      <c r="AH19"/>
      <c r="AI19"/>
      <c r="AJ19"/>
      <c r="AK19"/>
      <c r="AL19"/>
      <c r="AM19"/>
    </row>
    <row r="20" spans="1:39" ht="15.6">
      <c r="A20" s="39"/>
      <c r="B20" s="2">
        <f>+'Ark1'!C1830</f>
        <v>2024</v>
      </c>
      <c r="C20" s="2">
        <f>+'Ark1'!J1830</f>
        <v>106</v>
      </c>
      <c r="D20" s="2" t="s">
        <v>35</v>
      </c>
      <c r="E20" s="2">
        <f>+'Ark1'!D1830</f>
        <v>11</v>
      </c>
      <c r="F20" s="2" t="s">
        <v>499</v>
      </c>
      <c r="G20" s="3">
        <f>+'Ark1'!Q1830</f>
        <v>83</v>
      </c>
      <c r="H20" s="304">
        <f>+'Ark1'!R1830</f>
        <v>10903</v>
      </c>
      <c r="I20" s="304">
        <f>IF(H20=0,"",'Ark1'!S1830)</f>
        <v>10886</v>
      </c>
      <c r="J20" s="86"/>
      <c r="K20" s="51">
        <f>100*H20/Måned!H20</f>
        <v>8.5630586054694255</v>
      </c>
      <c r="L20" s="86"/>
      <c r="M20" s="51">
        <f>+IF(H20=0,"",'Ark1'!AD1830)</f>
        <v>8.4537073651074248</v>
      </c>
      <c r="N20" s="51">
        <f>+IF(H20=0,"",'Ark1'!AE1830)</f>
        <v>8.545259841733019</v>
      </c>
      <c r="O20" s="96">
        <f>IF(H20=0,"",'Ark1'!U1830)</f>
        <v>60.529028109498419</v>
      </c>
      <c r="P20" s="12">
        <f>IF(H20=0,"",'Ark1'!W1830)</f>
        <v>85.485614550799212</v>
      </c>
      <c r="Q20" s="51">
        <f>IF(H20=0,"",'Ark1'!X1830)</f>
        <v>0.74291479409336869</v>
      </c>
      <c r="R20" s="51">
        <f>IF(H20=0,"",'Ark1'!Y1830)</f>
        <v>1.4858295881867372</v>
      </c>
      <c r="S20" s="114"/>
      <c r="T20" s="270">
        <f>IF(G20=0,"",'Ark1'!Z1830)</f>
        <v>0</v>
      </c>
      <c r="U20" s="114"/>
      <c r="V20" s="51">
        <f>IF(H20=0,"",'Ark1'!AA1830)</f>
        <v>6.9962420507648</v>
      </c>
      <c r="W20" s="12">
        <f>IF(H20=0,"",'Ark1'!AB1830)</f>
        <v>2.504017112766606</v>
      </c>
      <c r="X20" s="15">
        <f>+IF('Ark1'!AD1830=0,"",'Ark1'!AC1830)</f>
        <v>-28.110810464821661</v>
      </c>
      <c r="Y20" s="15">
        <f t="shared" si="0"/>
        <v>131.15662650602408</v>
      </c>
      <c r="Z20" s="12">
        <f>IF(H20=0,"",'Ark1'!T1830)</f>
        <v>4.219756030450335</v>
      </c>
      <c r="AA20" s="51">
        <f>IF(H20=0,"",'Ark1'!V1830)</f>
        <v>92.742823338652443</v>
      </c>
      <c r="AB20" s="39"/>
      <c r="AC20" s="4"/>
      <c r="AD20" s="15"/>
      <c r="AE20" s="51"/>
      <c r="AF20" s="4"/>
      <c r="AG20" s="18"/>
      <c r="AH20"/>
      <c r="AI20"/>
      <c r="AJ20"/>
      <c r="AK20"/>
      <c r="AL20"/>
      <c r="AM20"/>
    </row>
    <row r="21" spans="1:39" ht="15.6">
      <c r="A21" s="39"/>
      <c r="B21" s="2">
        <f>+'Ark1'!C1831</f>
        <v>2024</v>
      </c>
      <c r="C21" s="2">
        <f>+'Ark1'!J1831</f>
        <v>106</v>
      </c>
      <c r="D21" s="2" t="s">
        <v>35</v>
      </c>
      <c r="E21" s="2">
        <f>+'Ark1'!D1831</f>
        <v>12</v>
      </c>
      <c r="F21" s="2" t="s">
        <v>500</v>
      </c>
      <c r="G21" s="3">
        <f>+'Ark1'!Q1831</f>
        <v>75</v>
      </c>
      <c r="H21" s="304">
        <f>+'Ark1'!R1831</f>
        <v>9744</v>
      </c>
      <c r="I21" s="304">
        <f>IF(H21=0,"",'Ark1'!S1831)</f>
        <v>9732</v>
      </c>
      <c r="J21" s="86"/>
      <c r="K21" s="51">
        <f>100*H21/Måned!H21</f>
        <v>8.6824026303830628</v>
      </c>
      <c r="L21" s="86"/>
      <c r="M21" s="51">
        <f>+IF(H21=0,"",'Ark1'!AD1831)</f>
        <v>7.5550696657439937</v>
      </c>
      <c r="N21" s="51">
        <f>+IF(H21=0,"",'Ark1'!AE1831)</f>
        <v>7.5579681412821902</v>
      </c>
      <c r="O21" s="96">
        <f>IF(H21=0,"",'Ark1'!U1831)</f>
        <v>60.595972050965869</v>
      </c>
      <c r="P21" s="12">
        <f>IF(H21=0,"",'Ark1'!W1831)</f>
        <v>84.574424578709611</v>
      </c>
      <c r="Q21" s="51">
        <f>IF(H21=0,"",'Ark1'!X1831)</f>
        <v>9.2364532019704404E-2</v>
      </c>
      <c r="R21" s="51">
        <f>IF(H21=0,"",'Ark1'!Y1831)</f>
        <v>0.18472906403940881</v>
      </c>
      <c r="S21" s="114"/>
      <c r="T21" s="270">
        <f>IF(G21=0,"",'Ark1'!Z1831)</f>
        <v>0</v>
      </c>
      <c r="U21" s="114"/>
      <c r="V21" s="51">
        <f>IF(H21=0,"",'Ark1'!AA1831)</f>
        <v>6.7887523352497947</v>
      </c>
      <c r="W21" s="12">
        <f>IF(H21=0,"",'Ark1'!AB1831)</f>
        <v>2.4266756767554014</v>
      </c>
      <c r="X21" s="15">
        <f>+IF('Ark1'!AD1831=0,"",'Ark1'!AC1831)</f>
        <v>-32.020059667470598</v>
      </c>
      <c r="Y21" s="15">
        <f t="shared" si="0"/>
        <v>129.76</v>
      </c>
      <c r="Z21" s="12">
        <f>IF(H21=0,"",'Ark1'!T1831)</f>
        <v>4.1449096880131364</v>
      </c>
      <c r="AA21" s="51">
        <f>IF(H21=0,"",'Ark1'!V1831)</f>
        <v>91.729465604528315</v>
      </c>
      <c r="AB21" s="39"/>
      <c r="AC21" s="4"/>
      <c r="AD21" s="15"/>
      <c r="AE21" s="51"/>
      <c r="AF21" s="4"/>
      <c r="AG21" s="18"/>
      <c r="AH21"/>
      <c r="AI21"/>
      <c r="AJ21"/>
      <c r="AK21"/>
      <c r="AL21"/>
      <c r="AM21"/>
    </row>
    <row r="22" spans="1:39" ht="18" customHeight="1">
      <c r="A22" s="44"/>
      <c r="B22" s="44"/>
      <c r="C22" s="44"/>
      <c r="D22" s="64"/>
      <c r="E22" s="56"/>
      <c r="F22" s="39"/>
      <c r="G22" s="39"/>
      <c r="H22" s="312"/>
      <c r="I22" s="330"/>
      <c r="J22" s="86"/>
      <c r="K22" s="69"/>
      <c r="L22" s="86"/>
      <c r="M22" s="146"/>
      <c r="N22" s="39"/>
      <c r="O22" s="44"/>
      <c r="P22" s="39"/>
      <c r="Q22" s="115"/>
      <c r="R22" s="115"/>
      <c r="S22" s="114"/>
      <c r="T22" s="115"/>
      <c r="U22" s="114"/>
      <c r="V22" s="115"/>
      <c r="W22" s="115"/>
      <c r="X22" s="115"/>
      <c r="Y22" s="115"/>
      <c r="Z22" s="39"/>
      <c r="AA22" s="115"/>
      <c r="AB22" s="39"/>
      <c r="AC22" s="2"/>
      <c r="AD22" s="5"/>
      <c r="AE22" s="5"/>
      <c r="AF22"/>
      <c r="AG22" s="4"/>
      <c r="AH22"/>
      <c r="AI22"/>
      <c r="AJ22"/>
      <c r="AK22"/>
      <c r="AL22"/>
      <c r="AM22"/>
    </row>
    <row r="23" spans="1:39" ht="15.6">
      <c r="A23" s="39"/>
      <c r="B23" s="2">
        <f>+'Ark1'!C1832</f>
        <v>2024</v>
      </c>
      <c r="C23" s="2">
        <f>+'Ark1'!J1832</f>
        <v>109</v>
      </c>
      <c r="D23" s="2" t="s">
        <v>57</v>
      </c>
      <c r="E23" s="2">
        <f>+'Ark1'!D1832</f>
        <v>1</v>
      </c>
      <c r="F23" s="2" t="s">
        <v>490</v>
      </c>
      <c r="G23" s="3">
        <f>+'Ark1'!Q1832</f>
        <v>238</v>
      </c>
      <c r="H23" s="304">
        <f>+'Ark1'!R1832</f>
        <v>30850</v>
      </c>
      <c r="I23" s="304">
        <f>IF(H23=0,"",'Ark1'!S1832)</f>
        <v>30717</v>
      </c>
      <c r="J23" s="86"/>
      <c r="K23" s="51">
        <f>100*H23/Måned!H10</f>
        <v>23.34132814805287</v>
      </c>
      <c r="L23" s="86"/>
      <c r="M23" s="51">
        <f>+IF(H23=0,"",'Ark1'!AD1832)</f>
        <v>8.6197502647394977</v>
      </c>
      <c r="N23" s="51">
        <f>+IF(H23=0,"",'Ark1'!AE1832)</f>
        <v>8.7819138432094732</v>
      </c>
      <c r="O23" s="96">
        <f>IF(H23=0,"",'Ark1'!U1832)</f>
        <v>60.748966370413775</v>
      </c>
      <c r="P23" s="12">
        <f>IF(H23=0,"",'Ark1'!W1832)</f>
        <v>83.46735032718</v>
      </c>
      <c r="Q23" s="51">
        <f>IF(H23=0,"",'Ark1'!X1832)</f>
        <v>3.1604538087520258</v>
      </c>
      <c r="R23" s="51">
        <f>IF(H23=0,"",'Ark1'!Y1832)</f>
        <v>6.3209076175040515</v>
      </c>
      <c r="S23" s="114"/>
      <c r="T23" s="270">
        <f>IF(H23=0,"",'Ark1'!Z1832)</f>
        <v>0</v>
      </c>
      <c r="U23" s="114"/>
      <c r="V23" s="51">
        <f>IF(H23=0,"",'Ark1'!AA1832)</f>
        <v>8.5973303297750689</v>
      </c>
      <c r="W23" s="12">
        <f>IF(H23=0,"",'Ark1'!AB1832)</f>
        <v>2.6578577995999488</v>
      </c>
      <c r="X23" s="15">
        <f>+IF('Ark1'!AD1832=0,"",'Ark1'!AC1832)</f>
        <v>-21.096115265032275</v>
      </c>
      <c r="Y23" s="15">
        <f>+(IF(H23=0,"",I23/G23))</f>
        <v>129.06302521008402</v>
      </c>
      <c r="Z23" s="12">
        <f>IF(H23=0,"",'Ark1'!T1832)</f>
        <v>3.9223338735818487</v>
      </c>
      <c r="AA23" s="51">
        <f>IF(H23=0,"",'Ark1'!V1832)</f>
        <v>90.804207042862942</v>
      </c>
      <c r="AB23" s="39"/>
      <c r="AC23" s="5"/>
      <c r="AD23" s="18"/>
      <c r="AE23" s="51"/>
      <c r="AF23" s="4"/>
      <c r="AG23"/>
      <c r="AH23"/>
      <c r="AI23"/>
      <c r="AJ23"/>
      <c r="AK23"/>
      <c r="AL23"/>
      <c r="AM23"/>
    </row>
    <row r="24" spans="1:39" ht="15.6">
      <c r="A24" s="39"/>
      <c r="B24" s="2">
        <f>+'Ark1'!C1833</f>
        <v>2024</v>
      </c>
      <c r="C24" s="2">
        <f>+'Ark1'!J1833</f>
        <v>109</v>
      </c>
      <c r="D24" s="2" t="s">
        <v>57</v>
      </c>
      <c r="E24" s="2">
        <f>+'Ark1'!D1833</f>
        <v>2</v>
      </c>
      <c r="F24" s="2" t="s">
        <v>491</v>
      </c>
      <c r="G24" s="3">
        <f>+'Ark1'!Q1833</f>
        <v>248</v>
      </c>
      <c r="H24" s="304">
        <f>+'Ark1'!R1833</f>
        <v>31646</v>
      </c>
      <c r="I24" s="304">
        <f>IF(H24=0,"",'Ark1'!S1833)</f>
        <v>31525</v>
      </c>
      <c r="J24" s="86"/>
      <c r="K24" s="51">
        <f>100*H24/Måned!H11</f>
        <v>25.893711901157797</v>
      </c>
      <c r="L24" s="86"/>
      <c r="M24" s="51">
        <f>+IF(H24=0,"",'Ark1'!AD1833)</f>
        <v>8.8421593801603251</v>
      </c>
      <c r="N24" s="51">
        <f>+IF(H24=0,"",'Ark1'!AE1833)</f>
        <v>8.9316549775218252</v>
      </c>
      <c r="O24" s="96">
        <f>IF(H24=0,"",'Ark1'!U1833)</f>
        <v>60.501950832672499</v>
      </c>
      <c r="P24" s="12">
        <f>IF(H24=0,"",'Ark1'!W1833)</f>
        <v>82.714775574940489</v>
      </c>
      <c r="Q24" s="51">
        <f>IF(H24=0,"",'Ark1'!X1833)</f>
        <v>3.4917525121658324</v>
      </c>
      <c r="R24" s="51">
        <f>IF(H24=0,"",'Ark1'!Y1833)</f>
        <v>6.9835050243316648</v>
      </c>
      <c r="S24" s="114"/>
      <c r="T24" s="270">
        <f>IF(H24=0,"",'Ark1'!Z1833)</f>
        <v>0</v>
      </c>
      <c r="U24" s="114"/>
      <c r="V24" s="51">
        <f>IF(H24=0,"",'Ark1'!AA1833)</f>
        <v>9.0193198882314949</v>
      </c>
      <c r="W24" s="12">
        <f>IF(H24=0,"",'Ark1'!AB1833)</f>
        <v>2.6815144206927379</v>
      </c>
      <c r="X24" s="15">
        <f>+IF('Ark1'!AD1833=0,"",'Ark1'!AC1833)</f>
        <v>-19.740615365949775</v>
      </c>
      <c r="Y24" s="15">
        <f t="shared" ref="Y24:Y34" si="1">+(IF(H24=0,"",I24/G24))</f>
        <v>127.11693548387096</v>
      </c>
      <c r="Z24" s="12">
        <f>IF(H24=0,"",'Ark1'!T1833)</f>
        <v>4.3675030019591743</v>
      </c>
      <c r="AA24" s="51">
        <f>IF(H24=0,"",'Ark1'!V1833)</f>
        <v>89.901969494021003</v>
      </c>
      <c r="AB24" s="39"/>
      <c r="AC24" s="12"/>
      <c r="AD24" s="12"/>
      <c r="AE24" s="51"/>
      <c r="AF24" s="4"/>
      <c r="AG24" s="5"/>
      <c r="AH24"/>
      <c r="AI24"/>
      <c r="AJ24"/>
      <c r="AK24"/>
      <c r="AL24"/>
      <c r="AM24"/>
    </row>
    <row r="25" spans="1:39" ht="15.6">
      <c r="A25" s="39"/>
      <c r="B25" s="2">
        <f>+'Ark1'!C1834</f>
        <v>2024</v>
      </c>
      <c r="C25" s="2">
        <f>+'Ark1'!J1834</f>
        <v>109</v>
      </c>
      <c r="D25" s="2" t="s">
        <v>57</v>
      </c>
      <c r="E25" s="2">
        <f>+'Ark1'!D1834</f>
        <v>3</v>
      </c>
      <c r="F25" s="2" t="s">
        <v>492</v>
      </c>
      <c r="G25" s="3">
        <f>+'Ark1'!Q1834</f>
        <v>223</v>
      </c>
      <c r="H25" s="304">
        <f>+'Ark1'!R1834</f>
        <v>23124</v>
      </c>
      <c r="I25" s="304">
        <f>IF(H25=0,"",'Ark1'!S1834)</f>
        <v>23061</v>
      </c>
      <c r="J25" s="86"/>
      <c r="K25" s="51">
        <f>100*H25/Måned!H12</f>
        <v>22.295499247946314</v>
      </c>
      <c r="L25" s="86"/>
      <c r="M25" s="51">
        <f>+IF(H25=0,"",'Ark1'!AD1834)</f>
        <v>6.4610406846624322</v>
      </c>
      <c r="N25" s="51">
        <f>+IF(H25=0,"",'Ark1'!AE1834)</f>
        <v>6.4976229729117678</v>
      </c>
      <c r="O25" s="96">
        <f>IF(H25=0,"",'Ark1'!U1834)</f>
        <v>60.679458826590349</v>
      </c>
      <c r="P25" s="12">
        <f>IF(H25=0,"",'Ark1'!W1834)</f>
        <v>82.258848271974543</v>
      </c>
      <c r="Q25" s="51">
        <f>IF(H25=0,"",'Ark1'!X1834)</f>
        <v>3.3255492129389386</v>
      </c>
      <c r="R25" s="51">
        <f>IF(H25=0,"",'Ark1'!Y1834)</f>
        <v>6.6510984258778771</v>
      </c>
      <c r="S25" s="114"/>
      <c r="T25" s="270">
        <f>IF(H25=0,"",'Ark1'!Z1834)</f>
        <v>0</v>
      </c>
      <c r="U25" s="114"/>
      <c r="V25" s="51">
        <f>IF(H25=0,"",'Ark1'!AA1834)</f>
        <v>8.5574486279553401</v>
      </c>
      <c r="W25" s="12">
        <f>IF(H25=0,"",'Ark1'!AB1834)</f>
        <v>2.6040846091777854</v>
      </c>
      <c r="X25" s="15">
        <f>+IF('Ark1'!AD1834=0,"",'Ark1'!AC1834)</f>
        <v>-17.581420594569654</v>
      </c>
      <c r="Y25" s="15">
        <f t="shared" si="1"/>
        <v>103.41255605381166</v>
      </c>
      <c r="Z25" s="12">
        <f>IF(H25=0,"",'Ark1'!T1834)</f>
        <v>3.9852101712506496</v>
      </c>
      <c r="AA25" s="51">
        <f>IF(H25=0,"",'Ark1'!V1834)</f>
        <v>89.319879543175546</v>
      </c>
      <c r="AB25" s="39"/>
      <c r="AC25" s="4"/>
      <c r="AD25" s="12"/>
      <c r="AE25" s="51"/>
      <c r="AF25" s="4"/>
      <c r="AG25" s="5"/>
      <c r="AH25"/>
      <c r="AI25"/>
      <c r="AJ25"/>
      <c r="AK25"/>
      <c r="AL25"/>
      <c r="AM25"/>
    </row>
    <row r="26" spans="1:39" ht="15.6">
      <c r="A26" s="39"/>
      <c r="B26" s="2">
        <f>+'Ark1'!C1835</f>
        <v>2024</v>
      </c>
      <c r="C26" s="2">
        <f>+'Ark1'!J1835</f>
        <v>109</v>
      </c>
      <c r="D26" s="2" t="s">
        <v>57</v>
      </c>
      <c r="E26" s="2">
        <f>+'Ark1'!D1835</f>
        <v>4</v>
      </c>
      <c r="F26" s="2" t="s">
        <v>493</v>
      </c>
      <c r="G26" s="3">
        <f>+'Ark1'!Q1835</f>
        <v>256</v>
      </c>
      <c r="H26" s="304">
        <f>+'Ark1'!R1835</f>
        <v>34799</v>
      </c>
      <c r="I26" s="304">
        <f>IF(H26=0,"",'Ark1'!S1835)</f>
        <v>34607</v>
      </c>
      <c r="J26" s="86"/>
      <c r="K26" s="51">
        <f>100*H26/Måned!H13</f>
        <v>24.288934955434108</v>
      </c>
      <c r="L26" s="86"/>
      <c r="M26" s="51">
        <f>+IF(H26=0,"",'Ark1'!AD1835)</f>
        <v>9.7231341803134388</v>
      </c>
      <c r="N26" s="51">
        <f>+IF(H26=0,"",'Ark1'!AE1835)</f>
        <v>9.8183445729126007</v>
      </c>
      <c r="O26" s="96">
        <f>IF(H26=0,"",'Ark1'!U1835)</f>
        <v>60.49585344005547</v>
      </c>
      <c r="P26" s="12">
        <f>IF(H26=0,"",'Ark1'!W1835)</f>
        <v>82.82864738347773</v>
      </c>
      <c r="Q26" s="51">
        <f>IF(H26=0,"",'Ark1'!X1835)</f>
        <v>4.5288657720049441</v>
      </c>
      <c r="R26" s="51">
        <f>IF(H26=0,"",'Ark1'!Y1835)</f>
        <v>9.0577315440098882</v>
      </c>
      <c r="S26" s="114"/>
      <c r="T26" s="270">
        <f>IF(H26=0,"",'Ark1'!Z1835)</f>
        <v>0</v>
      </c>
      <c r="U26" s="114"/>
      <c r="V26" s="51">
        <f>IF(H26=0,"",'Ark1'!AA1835)</f>
        <v>8.7763412094049205</v>
      </c>
      <c r="W26" s="12">
        <f>IF(H26=0,"",'Ark1'!AB1835)</f>
        <v>2.6992085913540471</v>
      </c>
      <c r="X26" s="15">
        <f>+IF('Ark1'!AD1835=0,"",'Ark1'!AC1835)</f>
        <v>-18.864351973176088</v>
      </c>
      <c r="Y26" s="15">
        <f t="shared" si="1"/>
        <v>135.18359375</v>
      </c>
      <c r="Z26" s="12">
        <f>IF(H26=0,"",'Ark1'!T1835)</f>
        <v>4.375786660536221</v>
      </c>
      <c r="AA26" s="51">
        <f>IF(H26=0,"",'Ark1'!V1835)</f>
        <v>90.187698359861841</v>
      </c>
      <c r="AB26" s="39"/>
      <c r="AC26" s="4"/>
      <c r="AD26" s="12"/>
      <c r="AE26" s="51"/>
      <c r="AF26" s="4"/>
      <c r="AG26" s="5"/>
      <c r="AH26"/>
      <c r="AI26"/>
      <c r="AJ26"/>
      <c r="AK26"/>
      <c r="AL26"/>
      <c r="AM26"/>
    </row>
    <row r="27" spans="1:39" ht="15.6">
      <c r="A27" s="39"/>
      <c r="B27" s="2">
        <f>+'Ark1'!C1836</f>
        <v>2024</v>
      </c>
      <c r="C27" s="2">
        <f>+'Ark1'!J1836</f>
        <v>109</v>
      </c>
      <c r="D27" s="2" t="s">
        <v>57</v>
      </c>
      <c r="E27" s="2">
        <f>+'Ark1'!D1836</f>
        <v>5</v>
      </c>
      <c r="F27" s="2" t="s">
        <v>377</v>
      </c>
      <c r="G27" s="3">
        <f>+'Ark1'!Q1836</f>
        <v>243</v>
      </c>
      <c r="H27" s="304">
        <f>+'Ark1'!R1836</f>
        <v>30608</v>
      </c>
      <c r="I27" s="304">
        <f>IF(H27=0,"",'Ark1'!S1836)</f>
        <v>30514</v>
      </c>
      <c r="J27" s="86"/>
      <c r="K27" s="51">
        <f>100*H27/Måned!H14</f>
        <v>24.355852629903715</v>
      </c>
      <c r="L27" s="86"/>
      <c r="M27" s="51">
        <f>+IF(H27=0,"",'Ark1'!AD1836)</f>
        <v>8.5521334231165778</v>
      </c>
      <c r="N27" s="51">
        <f>+IF(H27=0,"",'Ark1'!AE1836)</f>
        <v>8.5765591337866791</v>
      </c>
      <c r="O27" s="96">
        <f>IF(H27=0,"",'Ark1'!U1836)</f>
        <v>60.556826374778801</v>
      </c>
      <c r="P27" s="12">
        <f>IF(H27=0,"",'Ark1'!W1836)</f>
        <v>82.057861964999773</v>
      </c>
      <c r="Q27" s="51">
        <f>IF(H27=0,"",'Ark1'!X1836)</f>
        <v>3.2540512284370098</v>
      </c>
      <c r="R27" s="51">
        <f>IF(H27=0,"",'Ark1'!Y1836)</f>
        <v>6.5081024568740196</v>
      </c>
      <c r="S27" s="114"/>
      <c r="T27" s="270">
        <f>IF(H27=0,"",'Ark1'!Z1836)</f>
        <v>0</v>
      </c>
      <c r="U27" s="114"/>
      <c r="V27" s="51">
        <f>IF(H27=0,"",'Ark1'!AA1836)</f>
        <v>8.0793762752727858</v>
      </c>
      <c r="W27" s="12">
        <f>IF(H27=0,"",'Ark1'!AB1836)</f>
        <v>2.6813827218398676</v>
      </c>
      <c r="X27" s="15">
        <f>+IF('Ark1'!AD1836=0,"",'Ark1'!AC1836)</f>
        <v>-17.149284923749757</v>
      </c>
      <c r="Y27" s="15">
        <f t="shared" si="1"/>
        <v>125.57201646090535</v>
      </c>
      <c r="Z27" s="12">
        <f>IF(H27=0,"",'Ark1'!T1836)</f>
        <v>4.3296197072660743</v>
      </c>
      <c r="AA27" s="51">
        <f>IF(H27=0,"",'Ark1'!V1836)</f>
        <v>89.129562112085509</v>
      </c>
      <c r="AB27" s="39"/>
      <c r="AC27" s="4"/>
      <c r="AD27" s="12"/>
      <c r="AE27" s="51"/>
      <c r="AF27" s="4"/>
      <c r="AG27" s="5"/>
      <c r="AH27"/>
      <c r="AI27"/>
      <c r="AJ27"/>
      <c r="AK27"/>
      <c r="AL27"/>
      <c r="AM27"/>
    </row>
    <row r="28" spans="1:39" ht="15.6">
      <c r="A28" s="39"/>
      <c r="B28" s="2">
        <f>+'Ark1'!C1837</f>
        <v>2024</v>
      </c>
      <c r="C28" s="2">
        <f>+'Ark1'!J1837</f>
        <v>109</v>
      </c>
      <c r="D28" s="2" t="s">
        <v>57</v>
      </c>
      <c r="E28" s="2">
        <f>+'Ark1'!D1837</f>
        <v>6</v>
      </c>
      <c r="F28" s="2" t="s">
        <v>494</v>
      </c>
      <c r="G28" s="3">
        <f>+'Ark1'!Q1837</f>
        <v>232</v>
      </c>
      <c r="H28" s="304">
        <f>+'Ark1'!R1837</f>
        <v>28791</v>
      </c>
      <c r="I28" s="304">
        <f>IF(H28=0,"",'Ark1'!S1837)</f>
        <v>28613</v>
      </c>
      <c r="J28" s="86"/>
      <c r="K28" s="51">
        <f>100*H28/Måned!H15</f>
        <v>25.124571308893213</v>
      </c>
      <c r="L28" s="86"/>
      <c r="M28" s="51">
        <f>+IF(H28=0,"",'Ark1'!AD1837)</f>
        <v>8.0444482940717918</v>
      </c>
      <c r="N28" s="51">
        <f>+IF(H28=0,"",'Ark1'!AE1837)</f>
        <v>7.9669475133427872</v>
      </c>
      <c r="O28" s="96">
        <f>IF(H28=0,"",'Ark1'!U1837)</f>
        <v>60.462796630902041</v>
      </c>
      <c r="P28" s="12">
        <f>IF(H28=0,"",'Ark1'!W1837)</f>
        <v>81.289567679027201</v>
      </c>
      <c r="Q28" s="51">
        <f>IF(H28=0,"",'Ark1'!X1837)</f>
        <v>3.5983467055677121</v>
      </c>
      <c r="R28" s="51">
        <f>IF(H28=0,"",'Ark1'!Y1837)</f>
        <v>7.1966934111354242</v>
      </c>
      <c r="S28" s="114"/>
      <c r="T28" s="270">
        <f>IF(H28=0,"",'Ark1'!Z1837)</f>
        <v>0</v>
      </c>
      <c r="U28" s="114"/>
      <c r="V28" s="51">
        <f>IF(H28=0,"",'Ark1'!AA1837)</f>
        <v>8.3859011978579066</v>
      </c>
      <c r="W28" s="12">
        <f>IF(H28=0,"",'Ark1'!AB1837)</f>
        <v>2.5924599920647622</v>
      </c>
      <c r="X28" s="15">
        <f>+IF('Ark1'!AD1837=0,"",'Ark1'!AC1837)</f>
        <v>-17.354196433967996</v>
      </c>
      <c r="Y28" s="15">
        <f t="shared" si="1"/>
        <v>123.33189655172414</v>
      </c>
      <c r="Z28" s="12">
        <f>IF(H28=0,"",'Ark1'!T1837)</f>
        <v>4.3833489632176725</v>
      </c>
      <c r="AA28" s="51">
        <f>IF(H28=0,"",'Ark1'!V1837)</f>
        <v>88.454766353957979</v>
      </c>
      <c r="AB28" s="39"/>
      <c r="AC28" s="4"/>
      <c r="AD28" s="12"/>
      <c r="AE28" s="51"/>
      <c r="AF28" s="4"/>
      <c r="AG28" s="5"/>
      <c r="AH28"/>
      <c r="AI28"/>
      <c r="AJ28"/>
      <c r="AK28"/>
      <c r="AL28"/>
      <c r="AM28"/>
    </row>
    <row r="29" spans="1:39" ht="15.6">
      <c r="A29" s="39"/>
      <c r="B29" s="2">
        <f>+'Ark1'!C1838</f>
        <v>2024</v>
      </c>
      <c r="C29" s="2">
        <f>+'Ark1'!J1838</f>
        <v>109</v>
      </c>
      <c r="D29" s="2" t="s">
        <v>57</v>
      </c>
      <c r="E29" s="2">
        <f>+'Ark1'!D1838</f>
        <v>7</v>
      </c>
      <c r="F29" s="2" t="s">
        <v>495</v>
      </c>
      <c r="G29" s="3">
        <f>+'Ark1'!Q1838</f>
        <v>245</v>
      </c>
      <c r="H29" s="304">
        <f>+'Ark1'!R1838</f>
        <v>30465</v>
      </c>
      <c r="I29" s="304">
        <f>IF(H29=0,"",'Ark1'!S1838)</f>
        <v>30341</v>
      </c>
      <c r="J29" s="86"/>
      <c r="K29" s="51">
        <f>100*H29/Måned!H16</f>
        <v>23.851465614430666</v>
      </c>
      <c r="L29" s="86"/>
      <c r="M29" s="51">
        <f>+IF(H29=0,"",'Ark1'!AD1838)</f>
        <v>8.5121780167030359</v>
      </c>
      <c r="N29" s="51">
        <f>+IF(H29=0,"",'Ark1'!AE1838)</f>
        <v>8.3762268854655115</v>
      </c>
      <c r="O29" s="96">
        <f>IF(H29=0,"",'Ark1'!U1838)</f>
        <v>60.383243795524223</v>
      </c>
      <c r="P29" s="12">
        <f>IF(H29=0,"",'Ark1'!W1838)</f>
        <v>80.59809828285205</v>
      </c>
      <c r="Q29" s="51">
        <f>IF(H29=0,"",'Ark1'!X1838)</f>
        <v>4.2179550303627105</v>
      </c>
      <c r="R29" s="51">
        <f>IF(H29=0,"",'Ark1'!Y1838)</f>
        <v>8.4359100607254209</v>
      </c>
      <c r="S29" s="114"/>
      <c r="T29" s="270">
        <f>IF(H29=0,"",'Ark1'!Z1838)</f>
        <v>0</v>
      </c>
      <c r="U29" s="114"/>
      <c r="V29" s="51">
        <f>IF(H29=0,"",'Ark1'!AA1838)</f>
        <v>8.4175995202821721</v>
      </c>
      <c r="W29" s="12">
        <f>IF(H29=0,"",'Ark1'!AB1838)</f>
        <v>2.6717750214893128</v>
      </c>
      <c r="X29" s="15">
        <f>+IF('Ark1'!AD1838=0,"",'Ark1'!AC1838)</f>
        <v>-16.046303800374659</v>
      </c>
      <c r="Y29" s="15">
        <f t="shared" si="1"/>
        <v>123.84081632653061</v>
      </c>
      <c r="Z29" s="12">
        <f>IF(H29=0,"",'Ark1'!T1838)</f>
        <v>4.5495814869522411</v>
      </c>
      <c r="AA29" s="51">
        <f>IF(H29=0,"",'Ark1'!V1838)</f>
        <v>87.605875904663492</v>
      </c>
      <c r="AB29" s="39"/>
      <c r="AC29" s="4"/>
      <c r="AD29" s="12"/>
      <c r="AE29" s="51"/>
      <c r="AF29" s="4"/>
      <c r="AG29" s="5"/>
      <c r="AH29"/>
      <c r="AI29"/>
      <c r="AJ29"/>
      <c r="AK29"/>
      <c r="AL29"/>
      <c r="AM29"/>
    </row>
    <row r="30" spans="1:39" ht="15.6">
      <c r="A30" s="39"/>
      <c r="B30" s="2">
        <f>+'Ark1'!C1839</f>
        <v>2024</v>
      </c>
      <c r="C30" s="2">
        <f>+'Ark1'!J1839</f>
        <v>109</v>
      </c>
      <c r="D30" s="2" t="s">
        <v>57</v>
      </c>
      <c r="E30" s="2">
        <f>+'Ark1'!D1839</f>
        <v>8</v>
      </c>
      <c r="F30" s="2" t="s">
        <v>496</v>
      </c>
      <c r="G30" s="3">
        <f>+'Ark1'!Q1839</f>
        <v>231</v>
      </c>
      <c r="H30" s="304">
        <f>+'Ark1'!R1839</f>
        <v>27541</v>
      </c>
      <c r="I30" s="304">
        <f>IF(H30=0,"",'Ark1'!S1839)</f>
        <v>27436</v>
      </c>
      <c r="J30" s="86"/>
      <c r="K30" s="51">
        <f>100*H30/Måned!H17</f>
        <v>22.802993922734274</v>
      </c>
      <c r="L30" s="86"/>
      <c r="M30" s="51">
        <f>+IF(H30=0,"",'Ark1'!AD1839)</f>
        <v>7.6951877484988787</v>
      </c>
      <c r="N30" s="51">
        <f>+IF(H30=0,"",'Ark1'!AE1839)</f>
        <v>7.640491994576144</v>
      </c>
      <c r="O30" s="96">
        <f>IF(H30=0,"",'Ark1'!U1839)</f>
        <v>60.466831899693837</v>
      </c>
      <c r="P30" s="12">
        <f>IF(H30=0,"",'Ark1'!W1839)</f>
        <v>81.303039801720146</v>
      </c>
      <c r="Q30" s="51">
        <f>IF(H30=0,"",'Ark1'!X1839)</f>
        <v>4.4479140190987971</v>
      </c>
      <c r="R30" s="51">
        <f>IF(H30=0,"",'Ark1'!Y1839)</f>
        <v>8.8958280381975943</v>
      </c>
      <c r="S30" s="114"/>
      <c r="T30" s="270">
        <f>IF(H30=0,"",'Ark1'!Z1839)</f>
        <v>0</v>
      </c>
      <c r="U30" s="114"/>
      <c r="V30" s="51">
        <f>IF(H30=0,"",'Ark1'!AA1839)</f>
        <v>7.991160525254986</v>
      </c>
      <c r="W30" s="12">
        <f>IF(H30=0,"",'Ark1'!AB1839)</f>
        <v>2.6556847249603877</v>
      </c>
      <c r="X30" s="15">
        <f>+IF('Ark1'!AD1839=0,"",'Ark1'!AC1839)</f>
        <v>-16.982939439449197</v>
      </c>
      <c r="Y30" s="15">
        <f t="shared" si="1"/>
        <v>118.77056277056278</v>
      </c>
      <c r="Z30" s="12">
        <f>IF(H30=0,"",'Ark1'!T1839)</f>
        <v>4.3944301223630244</v>
      </c>
      <c r="AA30" s="51">
        <f>IF(H30=0,"",'Ark1'!V1839)</f>
        <v>88.380964851993525</v>
      </c>
      <c r="AB30" s="39"/>
      <c r="AC30" s="4"/>
      <c r="AD30" s="12"/>
      <c r="AE30" s="51"/>
      <c r="AF30" s="4"/>
      <c r="AG30" s="5"/>
      <c r="AH30"/>
      <c r="AI30"/>
      <c r="AJ30"/>
      <c r="AK30"/>
      <c r="AL30"/>
      <c r="AM30"/>
    </row>
    <row r="31" spans="1:39" ht="15.6">
      <c r="A31" s="39"/>
      <c r="B31" s="2">
        <f>+'Ark1'!C1840</f>
        <v>2024</v>
      </c>
      <c r="C31" s="2">
        <f>+'Ark1'!J1840</f>
        <v>109</v>
      </c>
      <c r="D31" s="2" t="s">
        <v>57</v>
      </c>
      <c r="E31" s="2">
        <f>+'Ark1'!D1840</f>
        <v>9</v>
      </c>
      <c r="F31" s="2" t="s">
        <v>497</v>
      </c>
      <c r="G31" s="3">
        <f>+'Ark1'!Q1840</f>
        <v>255</v>
      </c>
      <c r="H31" s="304">
        <f>+'Ark1'!R1840</f>
        <v>30349</v>
      </c>
      <c r="I31" s="304">
        <f>IF(H31=0,"",'Ark1'!S1840)</f>
        <v>30249</v>
      </c>
      <c r="J31" s="86"/>
      <c r="K31" s="51">
        <f>100*H31/Måned!H18</f>
        <v>25.122720462240178</v>
      </c>
      <c r="L31" s="86"/>
      <c r="M31" s="51">
        <f>+IF(H31=0,"",'Ark1'!AD1840)</f>
        <v>8.479766638073869</v>
      </c>
      <c r="N31" s="51">
        <f>+IF(H31=0,"",'Ark1'!AE1840)</f>
        <v>8.5261211289718393</v>
      </c>
      <c r="O31" s="96">
        <f>IF(H31=0,"",'Ark1'!U1840)</f>
        <v>60.397996627987688</v>
      </c>
      <c r="P31" s="12">
        <f>IF(H31=0,"",'Ark1'!W1840)</f>
        <v>82.28993685741689</v>
      </c>
      <c r="Q31" s="51">
        <f>IF(H31=0,"",'Ark1'!X1840)</f>
        <v>3.4333915450261951</v>
      </c>
      <c r="R31" s="51">
        <f>IF(H31=0,"",'Ark1'!Y1840)</f>
        <v>6.8667830900523903</v>
      </c>
      <c r="S31" s="114"/>
      <c r="T31" s="270">
        <f>IF(H31=0,"",'Ark1'!Z1840)</f>
        <v>0</v>
      </c>
      <c r="U31" s="114"/>
      <c r="V31" s="51">
        <f>IF(H31=0,"",'Ark1'!AA1840)</f>
        <v>8.1671837598778687</v>
      </c>
      <c r="W31" s="12">
        <f>IF(H31=0,"",'Ark1'!AB1840)</f>
        <v>2.6997937324446757</v>
      </c>
      <c r="X31" s="15">
        <f>+IF('Ark1'!AD1840=0,"",'Ark1'!AC1840)</f>
        <v>-20.145881813244017</v>
      </c>
      <c r="Y31" s="15">
        <f t="shared" si="1"/>
        <v>118.62352941176471</v>
      </c>
      <c r="Z31" s="12">
        <f>IF(H31=0,"",'Ark1'!T1840)</f>
        <v>4.5540874493393524</v>
      </c>
      <c r="AA31" s="51">
        <f>IF(H31=0,"",'Ark1'!V1840)</f>
        <v>89.432452428877696</v>
      </c>
      <c r="AB31" s="39"/>
      <c r="AC31" s="4"/>
      <c r="AD31" s="12"/>
      <c r="AE31" s="51"/>
      <c r="AF31" s="4"/>
      <c r="AG31" s="5"/>
      <c r="AH31"/>
      <c r="AI31"/>
      <c r="AJ31"/>
      <c r="AK31"/>
      <c r="AL31"/>
      <c r="AM31"/>
    </row>
    <row r="32" spans="1:39" ht="15.6">
      <c r="A32" s="39"/>
      <c r="B32" s="2">
        <f>+'Ark1'!C1841</f>
        <v>2024</v>
      </c>
      <c r="C32" s="2">
        <f>+'Ark1'!J1841</f>
        <v>109</v>
      </c>
      <c r="D32" s="2" t="s">
        <v>57</v>
      </c>
      <c r="E32" s="2">
        <f>+'Ark1'!D1841</f>
        <v>10</v>
      </c>
      <c r="F32" s="2" t="s">
        <v>498</v>
      </c>
      <c r="G32" s="3">
        <f>+'Ark1'!Q1841</f>
        <v>286</v>
      </c>
      <c r="H32" s="304">
        <f>+'Ark1'!R1841</f>
        <v>30586</v>
      </c>
      <c r="I32" s="304">
        <f>IF(H32=0,"",'Ark1'!S1841)</f>
        <v>30481</v>
      </c>
      <c r="J32" s="86"/>
      <c r="K32" s="51">
        <f>100*H32/Måned!H19</f>
        <v>23.628020517891354</v>
      </c>
      <c r="L32" s="86"/>
      <c r="M32" s="51">
        <f>+IF(H32=0,"",'Ark1'!AD1841)</f>
        <v>8.5459864375144967</v>
      </c>
      <c r="N32" s="51">
        <f>+IF(H32=0,"",'Ark1'!AE1841)</f>
        <v>8.636664254449018</v>
      </c>
      <c r="O32" s="96">
        <f>IF(H32=0,"",'Ark1'!U1841)</f>
        <v>60.308618483645553</v>
      </c>
      <c r="P32" s="12">
        <f>IF(H32=0,"",'Ark1'!W1841)</f>
        <v>82.7223909976709</v>
      </c>
      <c r="Q32" s="51">
        <f>IF(H32=0,"",'Ark1'!X1841)</f>
        <v>4.423592493297587</v>
      </c>
      <c r="R32" s="51">
        <f>IF(H32=0,"",'Ark1'!Y1841)</f>
        <v>8.8471849865951739</v>
      </c>
      <c r="S32" s="114"/>
      <c r="T32" s="270">
        <f>IF(H32=0,"",'Ark1'!Z1841)</f>
        <v>0</v>
      </c>
      <c r="U32" s="114"/>
      <c r="V32" s="51">
        <f>IF(H32=0,"",'Ark1'!AA1841)</f>
        <v>8.6917496812039552</v>
      </c>
      <c r="W32" s="12">
        <f>IF(H32=0,"",'Ark1'!AB1841)</f>
        <v>2.631570023048166</v>
      </c>
      <c r="X32" s="15">
        <f>+IF('Ark1'!AD1841=0,"",'Ark1'!AC1841)</f>
        <v>-21.774073251729313</v>
      </c>
      <c r="Y32" s="15">
        <f t="shared" si="1"/>
        <v>106.57692307692308</v>
      </c>
      <c r="Z32" s="12">
        <f>IF(H32=0,"",'Ark1'!T1841)</f>
        <v>4.6395082717583218</v>
      </c>
      <c r="AA32" s="51">
        <f>IF(H32=0,"",'Ark1'!V1841)</f>
        <v>89.90543564729937</v>
      </c>
      <c r="AB32" s="39"/>
      <c r="AC32" s="4"/>
      <c r="AD32" s="12"/>
      <c r="AE32" s="51"/>
      <c r="AF32" s="4"/>
      <c r="AG32" s="5"/>
      <c r="AH32"/>
      <c r="AI32"/>
      <c r="AJ32"/>
      <c r="AK32"/>
      <c r="AL32"/>
      <c r="AM32"/>
    </row>
    <row r="33" spans="1:39" ht="15.6">
      <c r="A33" s="39"/>
      <c r="B33" s="2">
        <f>+'Ark1'!C1842</f>
        <v>2024</v>
      </c>
      <c r="C33" s="2">
        <f>+'Ark1'!J1842</f>
        <v>109</v>
      </c>
      <c r="D33" s="2" t="s">
        <v>57</v>
      </c>
      <c r="E33" s="2">
        <f>+'Ark1'!D1842</f>
        <v>11</v>
      </c>
      <c r="F33" s="2" t="s">
        <v>499</v>
      </c>
      <c r="G33" s="3">
        <f>+'Ark1'!Q1842</f>
        <v>267</v>
      </c>
      <c r="H33" s="304">
        <f>+'Ark1'!R1842</f>
        <v>32185</v>
      </c>
      <c r="I33" s="304">
        <f>IF(H33=0,"",'Ark1'!S1842)</f>
        <v>32077</v>
      </c>
      <c r="J33" s="86"/>
      <c r="K33" s="51">
        <f>100*H33/Måned!H20</f>
        <v>25.277633790427721</v>
      </c>
      <c r="L33" s="86"/>
      <c r="M33" s="51">
        <f>+IF(H33=0,"",'Ark1'!AD1842)</f>
        <v>8.9927605274113649</v>
      </c>
      <c r="N33" s="51">
        <f>+IF(H33=0,"",'Ark1'!AE1842)</f>
        <v>9.028432661632861</v>
      </c>
      <c r="O33" s="96">
        <f>IF(H33=0,"",'Ark1'!U1842)</f>
        <v>60.264737974249456</v>
      </c>
      <c r="P33" s="12">
        <f>IF(H33=0,"",'Ark1'!W1842)</f>
        <v>82.172191913209573</v>
      </c>
      <c r="Q33" s="51">
        <f>IF(H33=0,"",'Ark1'!X1842)</f>
        <v>4.402672052198227</v>
      </c>
      <c r="R33" s="51">
        <f>IF(H33=0,"",'Ark1'!Y1842)</f>
        <v>8.805344104396454</v>
      </c>
      <c r="S33" s="114"/>
      <c r="T33" s="270">
        <f>IF(H33=0,"",'Ark1'!Z1842)</f>
        <v>0</v>
      </c>
      <c r="U33" s="114"/>
      <c r="V33" s="51">
        <f>IF(H33=0,"",'Ark1'!AA1842)</f>
        <v>8.5887414609030941</v>
      </c>
      <c r="W33" s="12">
        <f>IF(H33=0,"",'Ark1'!AB1842)</f>
        <v>2.6131521058161193</v>
      </c>
      <c r="X33" s="15">
        <f>+IF('Ark1'!AD1842=0,"",'Ark1'!AC1842)</f>
        <v>-22.351785417391497</v>
      </c>
      <c r="Y33" s="15">
        <f t="shared" si="1"/>
        <v>120.13857677902622</v>
      </c>
      <c r="Z33" s="12">
        <f>IF(H33=0,"",'Ark1'!T1842)</f>
        <v>4.7444772409507534</v>
      </c>
      <c r="AA33" s="51">
        <f>IF(H33=0,"",'Ark1'!V1842)</f>
        <v>89.310881174297563</v>
      </c>
      <c r="AB33" s="39"/>
      <c r="AC33" s="4"/>
      <c r="AD33" s="12"/>
      <c r="AE33" s="51"/>
      <c r="AF33" s="4"/>
      <c r="AG33" s="5"/>
      <c r="AH33"/>
      <c r="AI33"/>
      <c r="AJ33"/>
      <c r="AK33"/>
      <c r="AL33"/>
      <c r="AM33"/>
    </row>
    <row r="34" spans="1:39" ht="15.6">
      <c r="A34" s="39"/>
      <c r="B34" s="2">
        <f>+'Ark1'!C1843</f>
        <v>2024</v>
      </c>
      <c r="C34" s="2">
        <f>+'Ark1'!J1843</f>
        <v>109</v>
      </c>
      <c r="D34" s="2" t="s">
        <v>57</v>
      </c>
      <c r="E34" s="2">
        <f>+'Ark1'!D1843</f>
        <v>12</v>
      </c>
      <c r="F34" s="2" t="s">
        <v>500</v>
      </c>
      <c r="G34" s="3">
        <f>+'Ark1'!Q1843</f>
        <v>248</v>
      </c>
      <c r="H34" s="304">
        <f>+'Ark1'!R1843</f>
        <v>26955</v>
      </c>
      <c r="I34" s="304">
        <f>IF(H34=0,"",'Ark1'!S1843)</f>
        <v>26886</v>
      </c>
      <c r="J34" s="86"/>
      <c r="K34" s="51">
        <f>100*H34/Måned!H21</f>
        <v>24.018284370071374</v>
      </c>
      <c r="L34" s="86"/>
      <c r="M34" s="51">
        <f>+IF(H34=0,"",'Ark1'!AD1843)</f>
        <v>7.5314544047342977</v>
      </c>
      <c r="N34" s="51">
        <f>+IF(H34=0,"",'Ark1'!AE1843)</f>
        <v>7.2190200612194788</v>
      </c>
      <c r="O34" s="96">
        <f>IF(H34=0,"",'Ark1'!U1843)</f>
        <v>60.75760618909468</v>
      </c>
      <c r="P34" s="12">
        <f>IF(H34=0,"",'Ark1'!W1843)</f>
        <v>78.389574499739609</v>
      </c>
      <c r="Q34" s="51">
        <f>IF(H34=0,"",'Ark1'!X1843)</f>
        <v>4.1662029308106092</v>
      </c>
      <c r="R34" s="51">
        <f>IF(H34=0,"",'Ark1'!Y1843)</f>
        <v>8.3324058616212184</v>
      </c>
      <c r="S34" s="114"/>
      <c r="T34" s="270">
        <f>IF(H34=0,"",'Ark1'!Z1843)</f>
        <v>0</v>
      </c>
      <c r="U34" s="114"/>
      <c r="V34" s="51">
        <f>IF(H34=0,"",'Ark1'!AA1843)</f>
        <v>8.3862886533644243</v>
      </c>
      <c r="W34" s="12">
        <f>IF(H34=0,"",'Ark1'!AB1843)</f>
        <v>2.6093671888361456</v>
      </c>
      <c r="X34" s="15">
        <f>+IF('Ark1'!AD1843=0,"",'Ark1'!AC1843)</f>
        <v>-21.288698570151979</v>
      </c>
      <c r="Y34" s="15">
        <f t="shared" si="1"/>
        <v>108.41129032258064</v>
      </c>
      <c r="Z34" s="12">
        <f>IF(H34=0,"",'Ark1'!T1843)</f>
        <v>3.9150064923019849</v>
      </c>
      <c r="AA34" s="51">
        <f>IF(H34=0,"",'Ark1'!V1843)</f>
        <v>85.138555801070311</v>
      </c>
      <c r="AB34" s="39"/>
      <c r="AC34" s="4"/>
      <c r="AD34" s="12"/>
      <c r="AE34" s="51"/>
      <c r="AF34" s="4"/>
      <c r="AG34" s="5"/>
      <c r="AH34"/>
      <c r="AI34"/>
      <c r="AJ34"/>
      <c r="AK34"/>
      <c r="AL34"/>
      <c r="AM34"/>
    </row>
    <row r="35" spans="1:39" ht="18" customHeight="1">
      <c r="A35" s="44"/>
      <c r="B35" s="44"/>
      <c r="C35" s="44"/>
      <c r="D35" s="64"/>
      <c r="E35" s="56"/>
      <c r="F35" s="39"/>
      <c r="G35" s="39"/>
      <c r="H35" s="312"/>
      <c r="I35" s="330"/>
      <c r="J35" s="86"/>
      <c r="K35" s="69"/>
      <c r="L35" s="86"/>
      <c r="M35" s="53"/>
      <c r="N35" s="39"/>
      <c r="O35" s="44"/>
      <c r="P35" s="39"/>
      <c r="Q35" s="115"/>
      <c r="R35" s="125"/>
      <c r="S35" s="125"/>
      <c r="T35" s="125"/>
      <c r="U35" s="125"/>
      <c r="V35" s="115"/>
      <c r="W35" s="39"/>
      <c r="X35" s="85"/>
      <c r="Y35" s="44"/>
      <c r="Z35" s="39"/>
      <c r="AA35" s="115"/>
      <c r="AB35" s="39"/>
      <c r="AC35" s="2"/>
      <c r="AD35" s="5"/>
      <c r="AE35" s="5"/>
      <c r="AF35"/>
      <c r="AG35" s="4"/>
      <c r="AH35"/>
      <c r="AI35"/>
      <c r="AJ35"/>
      <c r="AK35"/>
      <c r="AL35"/>
      <c r="AM35"/>
    </row>
    <row r="36" spans="1:39" ht="15.6">
      <c r="A36" s="39"/>
      <c r="B36" s="2">
        <f>+'Ark1'!C1844</f>
        <v>2024</v>
      </c>
      <c r="C36" s="2">
        <f>+'Ark1'!J1844</f>
        <v>111</v>
      </c>
      <c r="D36" s="2" t="s">
        <v>36</v>
      </c>
      <c r="E36" s="2">
        <f>+'Ark1'!D1844</f>
        <v>1</v>
      </c>
      <c r="F36" s="2" t="s">
        <v>490</v>
      </c>
      <c r="G36" s="3">
        <f>+'Ark1'!Q1844</f>
        <v>118</v>
      </c>
      <c r="H36" s="304">
        <f>+'Ark1'!R1844</f>
        <v>14893</v>
      </c>
      <c r="I36" s="304">
        <f>IF(H36=0,"",'Ark1'!S1844)</f>
        <v>14804</v>
      </c>
      <c r="J36" s="86"/>
      <c r="K36" s="51">
        <f>100*H36/Måned!H10</f>
        <v>11.268149112121602</v>
      </c>
      <c r="L36" s="86"/>
      <c r="M36" s="51">
        <f>+IF(H36=0,"",'Ark1'!AD1844)</f>
        <v>8.802061477904715</v>
      </c>
      <c r="N36" s="51">
        <f>+IF(H36=0,"",'Ark1'!AE1844)</f>
        <v>8.8765232410291048</v>
      </c>
      <c r="O36" s="96">
        <f>IF(H36=0,"",'Ark1'!U1844)</f>
        <v>60.857606052418255</v>
      </c>
      <c r="P36" s="12">
        <f>IF(H36=0,"",'Ark1'!W1844)</f>
        <v>82.376080788976225</v>
      </c>
      <c r="Q36" s="51">
        <f>IF(H36=0,"",'Ark1'!X1844)</f>
        <v>3.0349828778620824</v>
      </c>
      <c r="R36" s="51">
        <f>IF(H36=0,"",'Ark1'!Y1844)</f>
        <v>6.0699657557241649</v>
      </c>
      <c r="S36" s="114"/>
      <c r="T36" s="270">
        <f>IF(H36=0,"",'Ark1'!Z1844)</f>
        <v>0</v>
      </c>
      <c r="U36" s="114"/>
      <c r="V36" s="51">
        <f>IF(H36=0,"",'Ark1'!AA1844)</f>
        <v>8.7035174442044454</v>
      </c>
      <c r="W36" s="12">
        <f>IF(H36=0,"",'Ark1'!AB1844)</f>
        <v>2.253128863527889</v>
      </c>
      <c r="X36" s="15">
        <f>+IF('Ark1'!AD1844=0,"",'Ark1'!AC1844)</f>
        <v>-33.322202449976821</v>
      </c>
      <c r="Y36" s="15">
        <f>+(IF(H36=0,"",I36/G36))</f>
        <v>125.45762711864407</v>
      </c>
      <c r="Z36" s="12">
        <f>IF(H36=0,"",'Ark1'!T1844)</f>
        <v>3.4361109245954475</v>
      </c>
      <c r="AA36" s="51">
        <f>IF(H36=0,"",'Ark1'!V1844)</f>
        <v>89.534965074883587</v>
      </c>
      <c r="AB36" s="39"/>
      <c r="AC36" s="4"/>
      <c r="AD36" s="12"/>
      <c r="AE36" s="51"/>
      <c r="AF36" s="4"/>
      <c r="AG36" s="5"/>
      <c r="AH36"/>
      <c r="AI36"/>
      <c r="AJ36"/>
      <c r="AK36"/>
      <c r="AL36"/>
      <c r="AM36"/>
    </row>
    <row r="37" spans="1:39" ht="15.6">
      <c r="A37" s="39"/>
      <c r="B37" s="2">
        <f>+'Ark1'!C1845</f>
        <v>2024</v>
      </c>
      <c r="C37" s="2">
        <f>+'Ark1'!J1845</f>
        <v>111</v>
      </c>
      <c r="D37" s="2" t="s">
        <v>36</v>
      </c>
      <c r="E37" s="2">
        <f>+'Ark1'!D1845</f>
        <v>2</v>
      </c>
      <c r="F37" s="2" t="s">
        <v>491</v>
      </c>
      <c r="G37" s="3">
        <f>+'Ark1'!Q1845</f>
        <v>129</v>
      </c>
      <c r="H37" s="304">
        <f>+'Ark1'!R1845</f>
        <v>13862</v>
      </c>
      <c r="I37" s="304">
        <f>IF(H37=0,"",'Ark1'!S1845)</f>
        <v>13796</v>
      </c>
      <c r="J37" s="86"/>
      <c r="K37" s="51">
        <f>100*H37/Måned!H11</f>
        <v>11.342306590844004</v>
      </c>
      <c r="L37" s="86"/>
      <c r="M37" s="51">
        <f>+IF(H37=0,"",'Ark1'!AD1845)</f>
        <v>8.1927198151289318</v>
      </c>
      <c r="N37" s="51">
        <f>+IF(H37=0,"",'Ark1'!AE1845)</f>
        <v>8.1481586943911744</v>
      </c>
      <c r="O37" s="96">
        <f>IF(H37=0,"",'Ark1'!U1845)</f>
        <v>61.028051609162063</v>
      </c>
      <c r="P37" s="12">
        <f>IF(H37=0,"",'Ark1'!W1845)</f>
        <v>81.141606262685059</v>
      </c>
      <c r="Q37" s="51">
        <f>IF(H37=0,"",'Ark1'!X1845)</f>
        <v>1.6952820660799299</v>
      </c>
      <c r="R37" s="51">
        <f>IF(H37=0,"",'Ark1'!Y1845)</f>
        <v>3.3905641321598599</v>
      </c>
      <c r="S37" s="114"/>
      <c r="T37" s="270">
        <f>IF(H37=0,"",'Ark1'!Z1845)</f>
        <v>0</v>
      </c>
      <c r="U37" s="114"/>
      <c r="V37" s="51">
        <f>IF(H37=0,"",'Ark1'!AA1845)</f>
        <v>9.0376104303551976</v>
      </c>
      <c r="W37" s="12">
        <f>IF(H37=0,"",'Ark1'!AB1845)</f>
        <v>2.2946567711837735</v>
      </c>
      <c r="X37" s="15">
        <f>+IF('Ark1'!AD1845=0,"",'Ark1'!AC1845)</f>
        <v>-32.289088056397624</v>
      </c>
      <c r="Y37" s="15">
        <f t="shared" ref="Y37:Y47" si="2">+(IF(H37=0,"",I37/G37))</f>
        <v>106.94573643410853</v>
      </c>
      <c r="Z37" s="12">
        <f>IF(H37=0,"",'Ark1'!T1845)</f>
        <v>3.272976482470062</v>
      </c>
      <c r="AA37" s="51">
        <f>IF(H37=0,"",'Ark1'!V1845)</f>
        <v>88.215683915477911</v>
      </c>
      <c r="AB37" s="39"/>
      <c r="AC37" s="4"/>
      <c r="AD37" s="12"/>
      <c r="AE37" s="51"/>
      <c r="AF37" s="4"/>
      <c r="AG37" s="5"/>
      <c r="AH37"/>
      <c r="AI37"/>
      <c r="AJ37"/>
      <c r="AK37"/>
      <c r="AL37"/>
      <c r="AM37"/>
    </row>
    <row r="38" spans="1:39" ht="15.6">
      <c r="A38" s="39"/>
      <c r="B38" s="2">
        <f>+'Ark1'!C1846</f>
        <v>2024</v>
      </c>
      <c r="C38" s="2">
        <f>+'Ark1'!J1846</f>
        <v>111</v>
      </c>
      <c r="D38" s="2" t="s">
        <v>36</v>
      </c>
      <c r="E38" s="2">
        <f>+'Ark1'!D1846</f>
        <v>3</v>
      </c>
      <c r="F38" s="2" t="s">
        <v>492</v>
      </c>
      <c r="G38" s="3">
        <f>+'Ark1'!Q1846</f>
        <v>109</v>
      </c>
      <c r="H38" s="304">
        <f>+'Ark1'!R1846</f>
        <v>10622</v>
      </c>
      <c r="I38" s="304">
        <f>IF(H38=0,"",'Ark1'!S1846)</f>
        <v>10602</v>
      </c>
      <c r="J38" s="86"/>
      <c r="K38" s="51">
        <f>100*H38/Måned!H12</f>
        <v>10.241428516333063</v>
      </c>
      <c r="L38" s="86"/>
      <c r="M38" s="51">
        <f>+IF(H38=0,"",'Ark1'!AD1846)</f>
        <v>6.2778148807026044</v>
      </c>
      <c r="N38" s="51">
        <f>+IF(H38=0,"",'Ark1'!AE1846)</f>
        <v>6.2990960164869909</v>
      </c>
      <c r="O38" s="96">
        <f>IF(H38=0,"",'Ark1'!U1846)</f>
        <v>60.845595170722511</v>
      </c>
      <c r="P38" s="12">
        <f>IF(H38=0,"",'Ark1'!W1846)</f>
        <v>81.625853612525916</v>
      </c>
      <c r="Q38" s="51">
        <f>IF(H38=0,"",'Ark1'!X1846)</f>
        <v>2.5324797589907742</v>
      </c>
      <c r="R38" s="51">
        <f>IF(H38=0,"",'Ark1'!Y1846)</f>
        <v>5.0649595179815483</v>
      </c>
      <c r="S38" s="114"/>
      <c r="T38" s="270">
        <f>IF(H38=0,"",'Ark1'!Z1846)</f>
        <v>0</v>
      </c>
      <c r="U38" s="114"/>
      <c r="V38" s="51">
        <f>IF(H38=0,"",'Ark1'!AA1846)</f>
        <v>8.7418828252063623</v>
      </c>
      <c r="W38" s="12">
        <f>IF(H38=0,"",'Ark1'!AB1846)</f>
        <v>2.2387289073883441</v>
      </c>
      <c r="X38" s="15">
        <f>+IF('Ark1'!AD1846=0,"",'Ark1'!AC1846)</f>
        <v>-28.069335497565326</v>
      </c>
      <c r="Y38" s="15">
        <f t="shared" si="2"/>
        <v>97.266055045871553</v>
      </c>
      <c r="Z38" s="12">
        <f>IF(H38=0,"",'Ark1'!T1846)</f>
        <v>3.4641310487667112</v>
      </c>
      <c r="AA38" s="51">
        <f>IF(H38=0,"",'Ark1'!V1846)</f>
        <v>88.587958321811485</v>
      </c>
      <c r="AB38" s="39"/>
      <c r="AC38" s="4"/>
      <c r="AD38" s="12"/>
      <c r="AE38" s="51"/>
      <c r="AF38" s="4"/>
      <c r="AG38" s="5"/>
      <c r="AH38"/>
      <c r="AI38"/>
      <c r="AJ38"/>
      <c r="AK38"/>
      <c r="AL38"/>
      <c r="AM38"/>
    </row>
    <row r="39" spans="1:39" ht="15.6">
      <c r="A39" s="39"/>
      <c r="B39" s="2">
        <f>+'Ark1'!C1847</f>
        <v>2024</v>
      </c>
      <c r="C39" s="2">
        <f>+'Ark1'!J1847</f>
        <v>111</v>
      </c>
      <c r="D39" s="2" t="s">
        <v>36</v>
      </c>
      <c r="E39" s="2">
        <f>+'Ark1'!D1847</f>
        <v>4</v>
      </c>
      <c r="F39" s="2" t="s">
        <v>493</v>
      </c>
      <c r="G39" s="3">
        <f>+'Ark1'!Q1847</f>
        <v>128</v>
      </c>
      <c r="H39" s="304">
        <f>+'Ark1'!R1847</f>
        <v>16735</v>
      </c>
      <c r="I39" s="304">
        <f>IF(H39=0,"",'Ark1'!S1847)</f>
        <v>16684</v>
      </c>
      <c r="J39" s="86"/>
      <c r="K39" s="51">
        <f>100*H39/Måned!H13</f>
        <v>11.680661124721681</v>
      </c>
      <c r="L39" s="86"/>
      <c r="M39" s="51">
        <f>+IF(H39=0,"",'Ark1'!AD1847)</f>
        <v>9.8907203943285698</v>
      </c>
      <c r="N39" s="51">
        <f>+IF(H39=0,"",'Ark1'!AE1847)</f>
        <v>9.971671157570718</v>
      </c>
      <c r="O39" s="96">
        <f>IF(H39=0,"",'Ark1'!U1847)</f>
        <v>61.014265164229201</v>
      </c>
      <c r="P39" s="12">
        <f>IF(H39=0,"",'Ark1'!W1847)</f>
        <v>82.111705825940902</v>
      </c>
      <c r="Q39" s="51">
        <f>IF(H39=0,"",'Ark1'!X1847)</f>
        <v>0.98595757394681793</v>
      </c>
      <c r="R39" s="51">
        <f>IF(H39=0,"",'Ark1'!Y1847)</f>
        <v>1.9719151478936361</v>
      </c>
      <c r="S39" s="114"/>
      <c r="T39" s="270">
        <f>IF(H39=0,"",'Ark1'!Z1847)</f>
        <v>0</v>
      </c>
      <c r="U39" s="114"/>
      <c r="V39" s="51">
        <f>IF(H39=0,"",'Ark1'!AA1847)</f>
        <v>8.7556614005056019</v>
      </c>
      <c r="W39" s="12">
        <f>IF(H39=0,"",'Ark1'!AB1847)</f>
        <v>2.3247828916571311</v>
      </c>
      <c r="X39" s="15">
        <f>+IF('Ark1'!AD1847=0,"",'Ark1'!AC1847)</f>
        <v>-34.487851992017823</v>
      </c>
      <c r="Y39" s="15">
        <f t="shared" si="2"/>
        <v>130.34375</v>
      </c>
      <c r="Z39" s="12">
        <f>IF(H39=0,"",'Ark1'!T1847)</f>
        <v>3.2424858081864358</v>
      </c>
      <c r="AA39" s="51">
        <f>IF(H39=0,"",'Ark1'!V1847)</f>
        <v>89.179933259442009</v>
      </c>
      <c r="AB39" s="39"/>
      <c r="AC39" s="4"/>
      <c r="AD39" s="12"/>
      <c r="AE39" s="51"/>
      <c r="AF39" s="4"/>
      <c r="AG39" s="5"/>
      <c r="AH39"/>
      <c r="AI39"/>
      <c r="AJ39"/>
      <c r="AK39"/>
      <c r="AL39"/>
      <c r="AM39"/>
    </row>
    <row r="40" spans="1:39" ht="15.6">
      <c r="A40" s="39"/>
      <c r="B40" s="2">
        <f>+'Ark1'!C1848</f>
        <v>2024</v>
      </c>
      <c r="C40" s="2">
        <f>+'Ark1'!J1848</f>
        <v>111</v>
      </c>
      <c r="D40" s="2" t="s">
        <v>36</v>
      </c>
      <c r="E40" s="2">
        <f>+'Ark1'!D1848</f>
        <v>5</v>
      </c>
      <c r="F40" s="2" t="s">
        <v>377</v>
      </c>
      <c r="G40" s="3">
        <f>+'Ark1'!Q1848</f>
        <v>118</v>
      </c>
      <c r="H40" s="304">
        <f>+'Ark1'!R1848</f>
        <v>12817</v>
      </c>
      <c r="I40" s="304">
        <f>IF(H40=0,"",'Ark1'!S1848)</f>
        <v>12742</v>
      </c>
      <c r="J40" s="86"/>
      <c r="K40" s="51">
        <f>100*H40/Måned!H14</f>
        <v>10.198933715286067</v>
      </c>
      <c r="L40" s="86"/>
      <c r="M40" s="51">
        <f>+IF(H40=0,"",'Ark1'!AD1848)</f>
        <v>7.5751038717722894</v>
      </c>
      <c r="N40" s="51">
        <f>+IF(H40=0,"",'Ark1'!AE1848)</f>
        <v>7.5655989498193614</v>
      </c>
      <c r="O40" s="96">
        <f>IF(H40=0,"",'Ark1'!U1848)</f>
        <v>60.596060273112549</v>
      </c>
      <c r="P40" s="12">
        <f>IF(H40=0,"",'Ark1'!W1848)</f>
        <v>81.572359127295698</v>
      </c>
      <c r="Q40" s="51">
        <f>IF(H40=0,"",'Ark1'!X1848)</f>
        <v>0.56955605835999079</v>
      </c>
      <c r="R40" s="51">
        <f>IF(H40=0,"",'Ark1'!Y1848)</f>
        <v>1.1391121167199816</v>
      </c>
      <c r="S40" s="114"/>
      <c r="T40" s="270">
        <f>IF(H40=0,"",'Ark1'!Z1848)</f>
        <v>0</v>
      </c>
      <c r="U40" s="114"/>
      <c r="V40" s="51">
        <f>IF(H40=0,"",'Ark1'!AA1848)</f>
        <v>8.332722545479335</v>
      </c>
      <c r="W40" s="12">
        <f>IF(H40=0,"",'Ark1'!AB1848)</f>
        <v>2.2345217837561608</v>
      </c>
      <c r="X40" s="15">
        <f>+IF('Ark1'!AD1848=0,"",'Ark1'!AC1848)</f>
        <v>-27.11065921336364</v>
      </c>
      <c r="Y40" s="15">
        <f t="shared" si="2"/>
        <v>107.98305084745763</v>
      </c>
      <c r="Z40" s="12">
        <f>IF(H40=0,"",'Ark1'!T1848)</f>
        <v>3.9324334867753752</v>
      </c>
      <c r="AA40" s="51">
        <f>IF(H40=0,"",'Ark1'!V1848)</f>
        <v>88.744655368065409</v>
      </c>
      <c r="AB40" s="39"/>
      <c r="AC40" s="4"/>
      <c r="AD40" s="12"/>
      <c r="AE40" s="51"/>
      <c r="AF40" s="4"/>
      <c r="AG40" s="5"/>
      <c r="AH40"/>
      <c r="AI40"/>
      <c r="AJ40"/>
      <c r="AK40"/>
      <c r="AL40"/>
      <c r="AM40"/>
    </row>
    <row r="41" spans="1:39" ht="15.6">
      <c r="A41" s="39"/>
      <c r="B41" s="2">
        <f>+'Ark1'!C1849</f>
        <v>2024</v>
      </c>
      <c r="C41" s="2">
        <f>+'Ark1'!J1849</f>
        <v>111</v>
      </c>
      <c r="D41" s="2" t="s">
        <v>36</v>
      </c>
      <c r="E41" s="2">
        <f>+'Ark1'!D1849</f>
        <v>6</v>
      </c>
      <c r="F41" s="2" t="s">
        <v>494</v>
      </c>
      <c r="G41" s="3">
        <f>+'Ark1'!Q1849</f>
        <v>125</v>
      </c>
      <c r="H41" s="304">
        <f>+'Ark1'!R1849</f>
        <v>13608</v>
      </c>
      <c r="I41" s="304">
        <f>IF(H41=0,"",'Ark1'!S1849)</f>
        <v>13578</v>
      </c>
      <c r="J41" s="86"/>
      <c r="K41" s="51">
        <f>100*H41/Måned!H15</f>
        <v>11.875070903109265</v>
      </c>
      <c r="L41" s="86"/>
      <c r="M41" s="51">
        <f>+IF(H41=0,"",'Ark1'!AD1849)</f>
        <v>8.0426007245905691</v>
      </c>
      <c r="N41" s="51">
        <f>+IF(H41=0,"",'Ark1'!AE1849)</f>
        <v>8.0975736074303288</v>
      </c>
      <c r="O41" s="96">
        <f>IF(H41=0,"",'Ark1'!U1849)</f>
        <v>60.2307409044042</v>
      </c>
      <c r="P41" s="12">
        <f>IF(H41=0,"",'Ark1'!W1849)</f>
        <v>81.932537929003004</v>
      </c>
      <c r="Q41" s="51">
        <f>IF(H41=0,"",'Ark1'!X1849)</f>
        <v>0.8965314520870078</v>
      </c>
      <c r="R41" s="51">
        <f>IF(H41=0,"",'Ark1'!Y1849)</f>
        <v>1.7930629041740156</v>
      </c>
      <c r="S41" s="114"/>
      <c r="T41" s="270">
        <f>IF(H41=0,"",'Ark1'!Z1849)</f>
        <v>0</v>
      </c>
      <c r="U41" s="114"/>
      <c r="V41" s="51">
        <f>IF(H41=0,"",'Ark1'!AA1849)</f>
        <v>8.345994232778974</v>
      </c>
      <c r="W41" s="12">
        <f>IF(H41=0,"",'Ark1'!AB1849)</f>
        <v>2.3700282868792959</v>
      </c>
      <c r="X41" s="15">
        <f>+IF('Ark1'!AD1849=0,"",'Ark1'!AC1849)</f>
        <v>-27.575622941423127</v>
      </c>
      <c r="Y41" s="15">
        <f t="shared" si="2"/>
        <v>108.624</v>
      </c>
      <c r="Z41" s="12">
        <f>IF(H41=0,"",'Ark1'!T1849)</f>
        <v>4.7832157554379764</v>
      </c>
      <c r="AA41" s="51">
        <f>IF(H41=0,"",'Ark1'!V1849)</f>
        <v>88.932681715227218</v>
      </c>
      <c r="AB41" s="39"/>
      <c r="AC41" s="4"/>
      <c r="AD41" s="12"/>
      <c r="AE41" s="51"/>
      <c r="AF41" s="4"/>
      <c r="AG41" s="5"/>
      <c r="AH41"/>
      <c r="AI41"/>
      <c r="AJ41"/>
      <c r="AK41"/>
      <c r="AL41"/>
      <c r="AM41"/>
    </row>
    <row r="42" spans="1:39" ht="15.6">
      <c r="A42" s="39"/>
      <c r="B42" s="2">
        <f>+'Ark1'!C1850</f>
        <v>2024</v>
      </c>
      <c r="C42" s="2">
        <f>+'Ark1'!J1850</f>
        <v>111</v>
      </c>
      <c r="D42" s="2" t="s">
        <v>36</v>
      </c>
      <c r="E42" s="2">
        <f>+'Ark1'!D1850</f>
        <v>7</v>
      </c>
      <c r="F42" s="2" t="s">
        <v>495</v>
      </c>
      <c r="G42" s="3">
        <f>+'Ark1'!Q1850</f>
        <v>143</v>
      </c>
      <c r="H42" s="304">
        <f>+'Ark1'!R1850</f>
        <v>16158</v>
      </c>
      <c r="I42" s="304">
        <f>IF(H42=0,"",'Ark1'!S1850)</f>
        <v>16067</v>
      </c>
      <c r="J42" s="86"/>
      <c r="K42" s="51">
        <f>100*H42/Måned!H16</f>
        <v>12.650319428786171</v>
      </c>
      <c r="L42" s="86"/>
      <c r="M42" s="51">
        <f>+IF(H42=0,"",'Ark1'!AD1850)</f>
        <v>9.5497018303890684</v>
      </c>
      <c r="N42" s="51">
        <f>+IF(H42=0,"",'Ark1'!AE1850)</f>
        <v>9.3728948659688633</v>
      </c>
      <c r="O42" s="96">
        <f>IF(H42=0,"",'Ark1'!U1850)</f>
        <v>60.577830335470189</v>
      </c>
      <c r="P42" s="12">
        <f>IF(H42=0,"",'Ark1'!W1850)</f>
        <v>80.144967946723028</v>
      </c>
      <c r="Q42" s="51">
        <f>IF(H42=0,"",'Ark1'!X1850)</f>
        <v>2.3270206708751089</v>
      </c>
      <c r="R42" s="51">
        <f>IF(H42=0,"",'Ark1'!Y1850)</f>
        <v>4.6540413417502178</v>
      </c>
      <c r="S42" s="114"/>
      <c r="T42" s="270">
        <f>IF(H42=0,"",'Ark1'!Z1850)</f>
        <v>0</v>
      </c>
      <c r="U42" s="114"/>
      <c r="V42" s="51">
        <f>IF(H42=0,"",'Ark1'!AA1850)</f>
        <v>8.7054025267268358</v>
      </c>
      <c r="W42" s="12">
        <f>IF(H42=0,"",'Ark1'!AB1850)</f>
        <v>2.339347698513393</v>
      </c>
      <c r="X42" s="15">
        <f>+IF('Ark1'!AD1850=0,"",'Ark1'!AC1850)</f>
        <v>-30.110274521784117</v>
      </c>
      <c r="Y42" s="15">
        <f t="shared" si="2"/>
        <v>112.35664335664336</v>
      </c>
      <c r="Z42" s="12">
        <f>IF(H42=0,"",'Ark1'!T1850)</f>
        <v>4.081755167718776</v>
      </c>
      <c r="AA42" s="51">
        <f>IF(H42=0,"",'Ark1'!V1850)</f>
        <v>87.241872653927487</v>
      </c>
      <c r="AB42" s="39"/>
      <c r="AC42" s="4"/>
      <c r="AD42" s="12"/>
      <c r="AE42" s="51"/>
      <c r="AF42" s="4"/>
      <c r="AG42" s="5"/>
      <c r="AH42"/>
      <c r="AI42"/>
      <c r="AJ42"/>
      <c r="AK42"/>
      <c r="AL42"/>
      <c r="AM42"/>
    </row>
    <row r="43" spans="1:39" ht="15.6">
      <c r="A43" s="39"/>
      <c r="B43" s="2">
        <f>+'Ark1'!C1851</f>
        <v>2024</v>
      </c>
      <c r="C43" s="2">
        <f>+'Ark1'!J1851</f>
        <v>111</v>
      </c>
      <c r="D43" s="2" t="s">
        <v>36</v>
      </c>
      <c r="E43" s="2">
        <f>+'Ark1'!D1851</f>
        <v>8</v>
      </c>
      <c r="F43" s="2" t="s">
        <v>496</v>
      </c>
      <c r="G43" s="3">
        <f>+'Ark1'!Q1851</f>
        <v>133</v>
      </c>
      <c r="H43" s="304">
        <f>+'Ark1'!R1851</f>
        <v>15512</v>
      </c>
      <c r="I43" s="304">
        <f>IF(H43=0,"",'Ark1'!S1851)</f>
        <v>15465</v>
      </c>
      <c r="J43" s="86"/>
      <c r="K43" s="51">
        <f>100*H43/Måned!H17</f>
        <v>12.843398632201229</v>
      </c>
      <c r="L43" s="86"/>
      <c r="M43" s="51">
        <f>+IF(H43=0,"",'Ark1'!AD1851)</f>
        <v>9.1679028835867822</v>
      </c>
      <c r="N43" s="51">
        <f>+IF(H43=0,"",'Ark1'!AE1851)</f>
        <v>9.2133017408007749</v>
      </c>
      <c r="O43" s="96">
        <f>IF(H43=0,"",'Ark1'!U1851)</f>
        <v>60.143808600064659</v>
      </c>
      <c r="P43" s="12">
        <f>IF(H43=0,"",'Ark1'!W1851)</f>
        <v>81.846983511154789</v>
      </c>
      <c r="Q43" s="51">
        <f>IF(H43=0,"",'Ark1'!X1851)</f>
        <v>2.1015987622485817</v>
      </c>
      <c r="R43" s="51">
        <f>IF(H43=0,"",'Ark1'!Y1851)</f>
        <v>4.2031975244971633</v>
      </c>
      <c r="S43" s="114"/>
      <c r="T43" s="270">
        <f>IF(H43=0,"",'Ark1'!Z1851)</f>
        <v>0</v>
      </c>
      <c r="U43" s="114"/>
      <c r="V43" s="51">
        <f>IF(H43=0,"",'Ark1'!AA1851)</f>
        <v>8.6975235772950423</v>
      </c>
      <c r="W43" s="12">
        <f>IF(H43=0,"",'Ark1'!AB1851)</f>
        <v>2.3034037658922633</v>
      </c>
      <c r="X43" s="15">
        <f>+IF('Ark1'!AD1851=0,"",'Ark1'!AC1851)</f>
        <v>-31.241145825621128</v>
      </c>
      <c r="Y43" s="15">
        <f t="shared" si="2"/>
        <v>116.27819548872181</v>
      </c>
      <c r="Z43" s="12">
        <f>IF(H43=0,"",'Ark1'!T1851)</f>
        <v>4.8118875709128419</v>
      </c>
      <c r="AA43" s="51">
        <f>IF(H43=0,"",'Ark1'!V1851)</f>
        <v>88.902750733052983</v>
      </c>
      <c r="AB43" s="39"/>
      <c r="AC43" s="4"/>
      <c r="AD43" s="12"/>
      <c r="AE43" s="51"/>
      <c r="AF43" s="4"/>
      <c r="AG43" s="5"/>
      <c r="AH43"/>
      <c r="AI43"/>
      <c r="AJ43"/>
      <c r="AK43"/>
      <c r="AL43"/>
      <c r="AM43"/>
    </row>
    <row r="44" spans="1:39" ht="15.6">
      <c r="A44" s="39"/>
      <c r="B44" s="2">
        <f>+'Ark1'!C1852</f>
        <v>2024</v>
      </c>
      <c r="C44" s="2">
        <f>+'Ark1'!J1852</f>
        <v>111</v>
      </c>
      <c r="D44" s="2" t="s">
        <v>36</v>
      </c>
      <c r="E44" s="2">
        <f>+'Ark1'!D1852</f>
        <v>9</v>
      </c>
      <c r="F44" s="2" t="s">
        <v>497</v>
      </c>
      <c r="G44" s="3">
        <f>+'Ark1'!Q1852</f>
        <v>123</v>
      </c>
      <c r="H44" s="304">
        <f>+'Ark1'!R1852</f>
        <v>13306</v>
      </c>
      <c r="I44" s="304">
        <f>IF(H44=0,"",'Ark1'!S1852)</f>
        <v>13263</v>
      </c>
      <c r="J44" s="86"/>
      <c r="K44" s="51">
        <f>100*H44/Måned!H18</f>
        <v>11.014627120187413</v>
      </c>
      <c r="L44" s="86"/>
      <c r="M44" s="51">
        <f>+IF(H44=0,"",'Ark1'!AD1852)</f>
        <v>7.8641126720607106</v>
      </c>
      <c r="N44" s="51">
        <f>+IF(H44=0,"",'Ark1'!AE1852)</f>
        <v>7.9008772788728772</v>
      </c>
      <c r="O44" s="96">
        <f>IF(H44=0,"",'Ark1'!U1852)</f>
        <v>60.186609364397199</v>
      </c>
      <c r="P44" s="12">
        <f>IF(H44=0,"",'Ark1'!W1852)</f>
        <v>81.840986202216868</v>
      </c>
      <c r="Q44" s="51">
        <f>IF(H44=0,"",'Ark1'!X1852)</f>
        <v>0.91687960318653261</v>
      </c>
      <c r="R44" s="51">
        <f>IF(H44=0,"",'Ark1'!Y1852)</f>
        <v>1.8337592063730652</v>
      </c>
      <c r="S44" s="114"/>
      <c r="T44" s="270">
        <f>IF(H44=0,"",'Ark1'!Z1852)</f>
        <v>0</v>
      </c>
      <c r="U44" s="114"/>
      <c r="V44" s="51">
        <f>IF(H44=0,"",'Ark1'!AA1852)</f>
        <v>8.6004035432552062</v>
      </c>
      <c r="W44" s="12">
        <f>IF(H44=0,"",'Ark1'!AB1852)</f>
        <v>2.3779748778267926</v>
      </c>
      <c r="X44" s="15">
        <f>+IF('Ark1'!AD1852=0,"",'Ark1'!AC1852)</f>
        <v>-30.919411976981632</v>
      </c>
      <c r="Y44" s="15">
        <f t="shared" si="2"/>
        <v>107.82926829268293</v>
      </c>
      <c r="Z44" s="12">
        <f>IF(H44=0,"",'Ark1'!T1852)</f>
        <v>4.8227115586953238</v>
      </c>
      <c r="AA44" s="51">
        <f>IF(H44=0,"",'Ark1'!V1852)</f>
        <v>88.903719558373609</v>
      </c>
      <c r="AB44" s="39"/>
      <c r="AC44" s="4"/>
      <c r="AD44" s="12"/>
      <c r="AE44" s="51"/>
      <c r="AF44" s="4"/>
      <c r="AG44" s="5"/>
      <c r="AH44"/>
      <c r="AI44"/>
      <c r="AJ44"/>
      <c r="AK44"/>
      <c r="AL44"/>
      <c r="AM44"/>
    </row>
    <row r="45" spans="1:39" ht="15.6">
      <c r="A45" s="39"/>
      <c r="B45" s="2">
        <f>+'Ark1'!C1853</f>
        <v>2024</v>
      </c>
      <c r="C45" s="2">
        <f>+'Ark1'!J1853</f>
        <v>111</v>
      </c>
      <c r="D45" s="2" t="s">
        <v>36</v>
      </c>
      <c r="E45" s="2">
        <f>+'Ark1'!D1853</f>
        <v>10</v>
      </c>
      <c r="F45" s="2" t="s">
        <v>498</v>
      </c>
      <c r="G45" s="3">
        <f>+'Ark1'!Q1853</f>
        <v>143</v>
      </c>
      <c r="H45" s="304">
        <f>+'Ark1'!R1853</f>
        <v>16868</v>
      </c>
      <c r="I45" s="304">
        <f>IF(H45=0,"",'Ark1'!S1853)</f>
        <v>16803</v>
      </c>
      <c r="J45" s="86"/>
      <c r="K45" s="51">
        <f>100*H45/Måned!H19</f>
        <v>13.030715036153513</v>
      </c>
      <c r="L45" s="86"/>
      <c r="M45" s="51">
        <f>+IF(H45=0,"",'Ark1'!AD1853)</f>
        <v>9.9693260598466882</v>
      </c>
      <c r="N45" s="51">
        <f>+IF(H45=0,"",'Ark1'!AE1853)</f>
        <v>10.079190671217875</v>
      </c>
      <c r="O45" s="96">
        <f>IF(H45=0,"",'Ark1'!U1853)</f>
        <v>60.146819020413034</v>
      </c>
      <c r="P45" s="12">
        <f>IF(H45=0,"",'Ark1'!W1853)</f>
        <v>82.409284056418556</v>
      </c>
      <c r="Q45" s="51">
        <f>IF(H45=0,"",'Ark1'!X1853)</f>
        <v>2.6262746027981967</v>
      </c>
      <c r="R45" s="51">
        <f>IF(H45=0,"",'Ark1'!Y1853)</f>
        <v>5.2525492055963934</v>
      </c>
      <c r="S45" s="114"/>
      <c r="T45" s="270">
        <f>IF(H45=0,"",'Ark1'!Z1853)</f>
        <v>0</v>
      </c>
      <c r="U45" s="114"/>
      <c r="V45" s="51">
        <f>IF(H45=0,"",'Ark1'!AA1853)</f>
        <v>8.2319651212927933</v>
      </c>
      <c r="W45" s="12">
        <f>IF(H45=0,"",'Ark1'!AB1853)</f>
        <v>2.3440440463059544</v>
      </c>
      <c r="X45" s="15">
        <f>+IF('Ark1'!AD1853=0,"",'Ark1'!AC1853)</f>
        <v>-21.949087109740049</v>
      </c>
      <c r="Y45" s="15">
        <f t="shared" si="2"/>
        <v>117.50349650349651</v>
      </c>
      <c r="Z45" s="12">
        <f>IF(H45=0,"",'Ark1'!T1853)</f>
        <v>4.961346929096516</v>
      </c>
      <c r="AA45" s="51">
        <f>IF(H45=0,"",'Ark1'!V1853)</f>
        <v>89.529317786142755</v>
      </c>
      <c r="AB45" s="39"/>
      <c r="AC45" s="4"/>
      <c r="AD45" s="12"/>
      <c r="AE45" s="51"/>
      <c r="AF45" s="4"/>
      <c r="AG45" s="5"/>
      <c r="AH45"/>
      <c r="AI45"/>
      <c r="AJ45"/>
      <c r="AK45"/>
      <c r="AL45"/>
      <c r="AM45"/>
    </row>
    <row r="46" spans="1:39" ht="15.6">
      <c r="A46" s="39"/>
      <c r="B46" s="2">
        <f>+'Ark1'!C1854</f>
        <v>2024</v>
      </c>
      <c r="C46" s="2">
        <f>+'Ark1'!J1854</f>
        <v>111</v>
      </c>
      <c r="D46" s="2" t="s">
        <v>36</v>
      </c>
      <c r="E46" s="2">
        <f>+'Ark1'!D1854</f>
        <v>11</v>
      </c>
      <c r="F46" s="2" t="s">
        <v>499</v>
      </c>
      <c r="G46" s="3">
        <f>+'Ark1'!Q1854</f>
        <v>128</v>
      </c>
      <c r="H46" s="304">
        <f>+'Ark1'!R1854</f>
        <v>15096</v>
      </c>
      <c r="I46" s="304">
        <f>IF(H46=0,"",'Ark1'!S1854)</f>
        <v>15048</v>
      </c>
      <c r="J46" s="86"/>
      <c r="K46" s="51">
        <f>100*H46/Måned!H20</f>
        <v>11.85618019885962</v>
      </c>
      <c r="L46" s="86"/>
      <c r="M46" s="51">
        <f>+IF(H46=0,"",'Ark1'!AD1854)</f>
        <v>8.9220385463271104</v>
      </c>
      <c r="N46" s="51">
        <f>+IF(H46=0,"",'Ark1'!AE1854)</f>
        <v>8.9208419671396726</v>
      </c>
      <c r="O46" s="96">
        <f>IF(H46=0,"",'Ark1'!U1854)</f>
        <v>60.345959595959577</v>
      </c>
      <c r="P46" s="12">
        <f>IF(H46=0,"",'Ark1'!W1854)</f>
        <v>81.444989367357365</v>
      </c>
      <c r="Q46" s="51">
        <f>IF(H46=0,"",'Ark1'!X1854)</f>
        <v>0.67567567567567588</v>
      </c>
      <c r="R46" s="51">
        <f>IF(H46=0,"",'Ark1'!Y1854)</f>
        <v>1.3513513513513515</v>
      </c>
      <c r="S46" s="114"/>
      <c r="T46" s="270">
        <f>IF(H46=0,"",'Ark1'!Z1854)</f>
        <v>0</v>
      </c>
      <c r="U46" s="114"/>
      <c r="V46" s="51">
        <f>IF(H46=0,"",'Ark1'!AA1854)</f>
        <v>8.808557842683804</v>
      </c>
      <c r="W46" s="12">
        <f>IF(H46=0,"",'Ark1'!AB1854)</f>
        <v>2.4762955724877425</v>
      </c>
      <c r="X46" s="15">
        <f>+IF('Ark1'!AD1854=0,"",'Ark1'!AC1854)</f>
        <v>-25.385619184300225</v>
      </c>
      <c r="Y46" s="15">
        <f t="shared" si="2"/>
        <v>117.5625</v>
      </c>
      <c r="Z46" s="12">
        <f>IF(H46=0,"",'Ark1'!T1854)</f>
        <v>4.5661764705882355</v>
      </c>
      <c r="AA46" s="51">
        <f>IF(H46=0,"",'Ark1'!V1854)</f>
        <v>88.464504772880943</v>
      </c>
      <c r="AB46" s="39"/>
      <c r="AC46" s="4"/>
      <c r="AD46" s="5"/>
      <c r="AE46" s="51"/>
      <c r="AF46" s="4"/>
      <c r="AG46" s="5"/>
      <c r="AH46"/>
      <c r="AI46"/>
      <c r="AJ46"/>
      <c r="AK46"/>
      <c r="AL46"/>
      <c r="AM46"/>
    </row>
    <row r="47" spans="1:39" ht="15.6">
      <c r="A47" s="39"/>
      <c r="B47" s="2">
        <f>+'Ark1'!C1855</f>
        <v>2024</v>
      </c>
      <c r="C47" s="2">
        <f>+'Ark1'!J1855</f>
        <v>111</v>
      </c>
      <c r="D47" s="2" t="s">
        <v>36</v>
      </c>
      <c r="E47" s="2">
        <f>+'Ark1'!D1855</f>
        <v>12</v>
      </c>
      <c r="F47" s="2" t="s">
        <v>500</v>
      </c>
      <c r="G47" s="3">
        <f>+'Ark1'!Q1855</f>
        <v>109</v>
      </c>
      <c r="H47" s="304">
        <f>+'Ark1'!R1855</f>
        <v>9722</v>
      </c>
      <c r="I47" s="304">
        <f>IF(H47=0,"",'Ark1'!S1855)</f>
        <v>9674</v>
      </c>
      <c r="J47" s="86"/>
      <c r="K47" s="51">
        <f>100*H47/Måned!H21</f>
        <v>8.6627995045755473</v>
      </c>
      <c r="L47" s="86"/>
      <c r="M47" s="51">
        <f>+IF(H47=0,"",'Ark1'!AD1855)</f>
        <v>5.7458968433619582</v>
      </c>
      <c r="N47" s="51">
        <f>+IF(H47=0,"",'Ark1'!AE1855)</f>
        <v>5.5542718092722652</v>
      </c>
      <c r="O47" s="96">
        <f>IF(H47=0,"",'Ark1'!U1855)</f>
        <v>60.61897870580939</v>
      </c>
      <c r="P47" s="12">
        <f>IF(H47=0,"",'Ark1'!W1855)</f>
        <v>78.878447384742657</v>
      </c>
      <c r="Q47" s="51">
        <f>IF(H47=0,"",'Ark1'!X1855)</f>
        <v>0.28800658300761178</v>
      </c>
      <c r="R47" s="51">
        <f>IF(H47=0,"",'Ark1'!Y1855)</f>
        <v>0.57601316601522357</v>
      </c>
      <c r="S47" s="114"/>
      <c r="T47" s="270">
        <f>IF(H47=0,"",'Ark1'!Z1855)</f>
        <v>0</v>
      </c>
      <c r="U47" s="114"/>
      <c r="V47" s="51">
        <f>IF(H47=0,"",'Ark1'!AA1855)</f>
        <v>8.963923837493823</v>
      </c>
      <c r="W47" s="12">
        <f>IF(H47=0,"",'Ark1'!AB1855)</f>
        <v>2.3685092804241634</v>
      </c>
      <c r="X47" s="15">
        <f>+IF('Ark1'!AD1855=0,"",'Ark1'!AC1855)</f>
        <v>-25.515428455158979</v>
      </c>
      <c r="Y47" s="15">
        <f t="shared" si="2"/>
        <v>88.752293577981646</v>
      </c>
      <c r="Z47" s="12">
        <f>IF(H47=0,"",'Ark1'!T1855)</f>
        <v>3.9702736062538575</v>
      </c>
      <c r="AA47" s="51">
        <f>IF(H47=0,"",'Ark1'!V1855)</f>
        <v>85.836291264228308</v>
      </c>
      <c r="AB47" s="39"/>
      <c r="AC47" s="4"/>
      <c r="AD47" s="5"/>
      <c r="AE47" s="51"/>
      <c r="AF47" s="4"/>
      <c r="AG47"/>
      <c r="AH47"/>
      <c r="AI47"/>
      <c r="AJ47"/>
      <c r="AK47"/>
      <c r="AL47"/>
      <c r="AM47"/>
    </row>
    <row r="48" spans="1:39" ht="18" customHeight="1">
      <c r="A48" s="44"/>
      <c r="B48" s="44"/>
      <c r="C48" s="44"/>
      <c r="D48" s="64"/>
      <c r="E48" s="56"/>
      <c r="F48" s="39"/>
      <c r="G48" s="39"/>
      <c r="H48" s="312"/>
      <c r="I48" s="330"/>
      <c r="J48" s="86"/>
      <c r="K48" s="69"/>
      <c r="L48" s="86"/>
      <c r="M48" s="53"/>
      <c r="N48" s="39"/>
      <c r="O48" s="44"/>
      <c r="P48" s="39"/>
      <c r="Q48" s="115"/>
      <c r="R48" s="125"/>
      <c r="S48" s="125"/>
      <c r="T48" s="125"/>
      <c r="U48" s="125"/>
      <c r="V48" s="115"/>
      <c r="W48" s="39"/>
      <c r="X48" s="85"/>
      <c r="Y48" s="44"/>
      <c r="Z48" s="39"/>
      <c r="AA48" s="115"/>
      <c r="AB48" s="39"/>
      <c r="AC48" s="2"/>
      <c r="AD48" s="5"/>
      <c r="AE48" s="5"/>
      <c r="AF48"/>
      <c r="AG48" s="4"/>
      <c r="AH48"/>
      <c r="AI48"/>
      <c r="AJ48"/>
      <c r="AK48"/>
      <c r="AL48"/>
      <c r="AM48"/>
    </row>
    <row r="49" spans="1:42" ht="15.6">
      <c r="A49" s="39"/>
      <c r="B49" s="2">
        <f>+'Ark1'!C1856</f>
        <v>2024</v>
      </c>
      <c r="C49" s="2">
        <f>+'Ark1'!J1856</f>
        <v>116</v>
      </c>
      <c r="D49" s="2" t="s">
        <v>37</v>
      </c>
      <c r="E49" s="2">
        <f>+'Ark1'!D1856</f>
        <v>1</v>
      </c>
      <c r="F49" s="2" t="s">
        <v>490</v>
      </c>
      <c r="G49" s="3">
        <f>+'Ark1'!Q1856</f>
        <v>32</v>
      </c>
      <c r="H49" s="304">
        <f>+'Ark1'!R1856</f>
        <v>3396</v>
      </c>
      <c r="I49" s="304">
        <f>IF(H49=0,"",'Ark1'!S1856)</f>
        <v>3390</v>
      </c>
      <c r="J49" s="86"/>
      <c r="K49" s="51">
        <f>100*H49/Måned!H10</f>
        <v>2.5694376139639403</v>
      </c>
      <c r="L49" s="86"/>
      <c r="M49" s="51">
        <f>+IF(H49=0,"",'Ark1'!AD1856)</f>
        <v>11.024900172061161</v>
      </c>
      <c r="N49" s="51">
        <f>+IF(H49=0,"",'Ark1'!AE1856)</f>
        <v>11.202508967352836</v>
      </c>
      <c r="O49" s="96">
        <f>IF(H49=0,"",'Ark1'!U1856)</f>
        <v>60.450442477876081</v>
      </c>
      <c r="P49" s="12">
        <f>IF(H49=0,"",'Ark1'!W1856)</f>
        <v>81.241179941003026</v>
      </c>
      <c r="Q49" s="51">
        <f>IF(H49=0,"",'Ark1'!X1856)</f>
        <v>0.91283863368669038</v>
      </c>
      <c r="R49" s="51">
        <f>IF(H49=0,"",'Ark1'!Y1856)</f>
        <v>1.8256772673733808</v>
      </c>
      <c r="S49" s="114"/>
      <c r="T49" s="270">
        <f>IF(H49=0,"",'Ark1'!Z1856)</f>
        <v>0</v>
      </c>
      <c r="U49" s="114"/>
      <c r="V49" s="51">
        <f>IF(H49=0,"",'Ark1'!AA1856)</f>
        <v>8.7131665750211482</v>
      </c>
      <c r="W49" s="12">
        <f>IF(H49=0,"",'Ark1'!AB1856)</f>
        <v>2.5145696005856619</v>
      </c>
      <c r="X49" s="51">
        <f>IF(H49=0,"",'Ark1'!AC1856)</f>
        <v>-39.202830005720763</v>
      </c>
      <c r="Y49" s="15">
        <f>+(IF(H49=0,"",I49/G49))</f>
        <v>105.9375</v>
      </c>
      <c r="Z49" s="12">
        <f>IF(H49=0,"",'Ark1'!T1856)</f>
        <v>4.480565371024734</v>
      </c>
      <c r="AA49" s="51">
        <f>IF(H49=0,"",'Ark1'!V1856)</f>
        <v>88.156581878381701</v>
      </c>
      <c r="AB49" s="39"/>
      <c r="AC49" s="12"/>
      <c r="AD49" s="12"/>
      <c r="AE49" s="51"/>
      <c r="AF49" s="4"/>
      <c r="AG49"/>
      <c r="AH49"/>
      <c r="AI49"/>
      <c r="AJ49"/>
      <c r="AK49"/>
      <c r="AL49"/>
      <c r="AM49"/>
    </row>
    <row r="50" spans="1:42" ht="15.6">
      <c r="A50" s="39"/>
      <c r="B50" s="2">
        <f>+'Ark1'!C1857</f>
        <v>2024</v>
      </c>
      <c r="C50" s="2">
        <f>+'Ark1'!J1857</f>
        <v>116</v>
      </c>
      <c r="D50" s="2" t="s">
        <v>37</v>
      </c>
      <c r="E50" s="2">
        <f>+'Ark1'!D1857</f>
        <v>2</v>
      </c>
      <c r="F50" s="2" t="s">
        <v>491</v>
      </c>
      <c r="G50" s="3">
        <f>+'Ark1'!Q1857</f>
        <v>34</v>
      </c>
      <c r="H50" s="304">
        <f>+'Ark1'!R1857</f>
        <v>3148</v>
      </c>
      <c r="I50" s="304">
        <f>IF(H50=0,"",'Ark1'!S1857)</f>
        <v>3142</v>
      </c>
      <c r="J50" s="86"/>
      <c r="K50" s="51">
        <f>100*H50/Måned!H11</f>
        <v>2.5757885693245508</v>
      </c>
      <c r="L50" s="86"/>
      <c r="M50" s="51">
        <f>+IF(H50=0,"",'Ark1'!AD1857)</f>
        <v>10.219783787293444</v>
      </c>
      <c r="N50" s="51">
        <f>+IF(H50=0,"",'Ark1'!AE1857)</f>
        <v>10.305645554831672</v>
      </c>
      <c r="O50" s="96">
        <f>IF(H50=0,"",'Ark1'!U1857)</f>
        <v>60.659770846594519</v>
      </c>
      <c r="P50" s="12">
        <f>IF(H50=0,"",'Ark1'!W1857)</f>
        <v>80.636123488224243</v>
      </c>
      <c r="Q50" s="51">
        <f>IF(H50=0,"",'Ark1'!X1857)</f>
        <v>7.0838627700127059</v>
      </c>
      <c r="R50" s="51">
        <f>IF(H50=0,"",'Ark1'!Y1857)</f>
        <v>14.167725540025412</v>
      </c>
      <c r="S50" s="114"/>
      <c r="T50" s="270">
        <f>IF(H50=0,"",'Ark1'!Z1857)</f>
        <v>0</v>
      </c>
      <c r="U50" s="114"/>
      <c r="V50" s="51">
        <f>IF(H50=0,"",'Ark1'!AA1857)</f>
        <v>8.3220120632971692</v>
      </c>
      <c r="W50" s="12">
        <f>IF(H50=0,"",'Ark1'!AB1857)</f>
        <v>2.4486642089803361</v>
      </c>
      <c r="X50" s="51">
        <f>IF(H50=0,"",'Ark1'!AC1857)</f>
        <v>-39.120760436265634</v>
      </c>
      <c r="Y50" s="15">
        <f t="shared" ref="Y50:Y60" si="3">+(IF(H50=0,"",I50/G50))</f>
        <v>92.411764705882348</v>
      </c>
      <c r="Z50" s="12">
        <f>IF(H50=0,"",'Ark1'!T1857)</f>
        <v>3.8541931385006354</v>
      </c>
      <c r="AA50" s="51">
        <f>IF(H50=0,"",'Ark1'!V1857)</f>
        <v>87.448354623653344</v>
      </c>
      <c r="AB50" s="39"/>
      <c r="AC50" s="12"/>
      <c r="AD50" s="12"/>
      <c r="AE50" s="51"/>
      <c r="AF50" s="4"/>
      <c r="AG50"/>
      <c r="AH50"/>
      <c r="AI50"/>
      <c r="AJ50"/>
      <c r="AK50"/>
      <c r="AL50"/>
      <c r="AM50"/>
    </row>
    <row r="51" spans="1:42" ht="15.6">
      <c r="A51" s="39"/>
      <c r="B51" s="2">
        <f>+'Ark1'!C1858</f>
        <v>2024</v>
      </c>
      <c r="C51" s="2">
        <f>+'Ark1'!J1858</f>
        <v>116</v>
      </c>
      <c r="D51" s="2" t="s">
        <v>37</v>
      </c>
      <c r="E51" s="2">
        <f>+'Ark1'!D1858</f>
        <v>3</v>
      </c>
      <c r="F51" s="2" t="s">
        <v>492</v>
      </c>
      <c r="G51" s="3">
        <f>+'Ark1'!Q1858</f>
        <v>31</v>
      </c>
      <c r="H51" s="304">
        <f>+'Ark1'!R1858</f>
        <v>2326</v>
      </c>
      <c r="I51" s="304">
        <f>IF(H51=0,"",'Ark1'!S1858)</f>
        <v>2319</v>
      </c>
      <c r="J51" s="86"/>
      <c r="K51" s="51">
        <f>100*H51/Måned!H12</f>
        <v>2.2426626557136795</v>
      </c>
      <c r="L51" s="86"/>
      <c r="M51" s="51">
        <f>+IF(H51=0,"",'Ark1'!AD1858)</f>
        <v>7.5512125442327056</v>
      </c>
      <c r="N51" s="51">
        <f>+IF(H51=0,"",'Ark1'!AE1858)</f>
        <v>7.5313927006807502</v>
      </c>
      <c r="O51" s="96">
        <f>IF(H51=0,"",'Ark1'!U1858)</f>
        <v>60.545493747304882</v>
      </c>
      <c r="P51" s="12">
        <f>IF(H51=0,"",'Ark1'!W1858)</f>
        <v>79.842690815006378</v>
      </c>
      <c r="Q51" s="51">
        <f>IF(H51=0,"",'Ark1'!X1858)</f>
        <v>6.5348237317282898</v>
      </c>
      <c r="R51" s="51">
        <f>IF(H51=0,"",'Ark1'!Y1858)</f>
        <v>13.069647463456578</v>
      </c>
      <c r="S51" s="114"/>
      <c r="T51" s="270">
        <f>IF(H51=0,"",'Ark1'!Z1858)</f>
        <v>0</v>
      </c>
      <c r="U51" s="114"/>
      <c r="V51" s="51">
        <f>IF(H51=0,"",'Ark1'!AA1858)</f>
        <v>8.8200595983954351</v>
      </c>
      <c r="W51" s="12">
        <f>IF(H51=0,"",'Ark1'!AB1858)</f>
        <v>2.634804563578256</v>
      </c>
      <c r="X51" s="51">
        <f>IF(H51=0,"",'Ark1'!AC1858)</f>
        <v>-40.734779105487121</v>
      </c>
      <c r="Y51" s="15">
        <f t="shared" si="3"/>
        <v>74.806451612903231</v>
      </c>
      <c r="Z51" s="12">
        <f>IF(H51=0,"",'Ark1'!T1858)</f>
        <v>4.2622527944969901</v>
      </c>
      <c r="AA51" s="51">
        <f>IF(H51=0,"",'Ark1'!V1858)</f>
        <v>86.662256352324235</v>
      </c>
      <c r="AB51" s="39"/>
      <c r="AC51" s="12"/>
      <c r="AD51" s="12"/>
      <c r="AE51" s="51"/>
      <c r="AF51" s="4"/>
      <c r="AG51"/>
      <c r="AH51"/>
      <c r="AI51"/>
      <c r="AJ51"/>
      <c r="AK51"/>
      <c r="AL51"/>
      <c r="AM51"/>
    </row>
    <row r="52" spans="1:42" ht="15.6">
      <c r="A52" s="39"/>
      <c r="B52" s="2">
        <f>+'Ark1'!C1859</f>
        <v>2024</v>
      </c>
      <c r="C52" s="2">
        <f>+'Ark1'!J1859</f>
        <v>116</v>
      </c>
      <c r="D52" s="2" t="s">
        <v>37</v>
      </c>
      <c r="E52" s="2">
        <f>+'Ark1'!D1859</f>
        <v>4</v>
      </c>
      <c r="F52" s="2" t="s">
        <v>493</v>
      </c>
      <c r="G52" s="3">
        <f>+'Ark1'!Q1859</f>
        <v>47</v>
      </c>
      <c r="H52" s="304">
        <f>+'Ark1'!R1859</f>
        <v>6205</v>
      </c>
      <c r="I52" s="304">
        <f>IF(H52=0,"",'Ark1'!S1859)</f>
        <v>6190</v>
      </c>
      <c r="J52" s="86"/>
      <c r="K52" s="51">
        <f>100*H52/Måned!H13</f>
        <v>4.3309532284970444</v>
      </c>
      <c r="L52" s="86"/>
      <c r="M52" s="51">
        <f>+IF(H52=0,"",'Ark1'!AD1859)</f>
        <v>20.144141804369703</v>
      </c>
      <c r="N52" s="51">
        <f>+IF(H52=0,"",'Ark1'!AE1859)</f>
        <v>20.027100862955812</v>
      </c>
      <c r="O52" s="96">
        <f>IF(H52=0,"",'Ark1'!U1859)</f>
        <v>60.581260096930521</v>
      </c>
      <c r="P52" s="12">
        <f>IF(H52=0,"",'Ark1'!W1859)</f>
        <v>79.540452342487882</v>
      </c>
      <c r="Q52" s="51">
        <f>IF(H52=0,"",'Ark1'!X1859)</f>
        <v>4.4802578565672846</v>
      </c>
      <c r="R52" s="51">
        <f>IF(H52=0,"",'Ark1'!Y1859)</f>
        <v>8.9605157131345692</v>
      </c>
      <c r="S52" s="114"/>
      <c r="T52" s="270">
        <f>IF(H52=0,"",'Ark1'!Z1859)</f>
        <v>0</v>
      </c>
      <c r="U52" s="114"/>
      <c r="V52" s="51">
        <f>IF(H52=0,"",'Ark1'!AA1859)</f>
        <v>8.7770944987855941</v>
      </c>
      <c r="W52" s="12">
        <f>IF(H52=0,"",'Ark1'!AB1859)</f>
        <v>2.4479270242127624</v>
      </c>
      <c r="X52" s="51">
        <f>IF(H52=0,"",'Ark1'!AC1859)</f>
        <v>-36.444254895280174</v>
      </c>
      <c r="Y52" s="15">
        <f t="shared" si="3"/>
        <v>131.70212765957447</v>
      </c>
      <c r="Z52" s="12">
        <f>IF(H52=0,"",'Ark1'!T1859)</f>
        <v>4.2201450443190973</v>
      </c>
      <c r="AA52" s="51">
        <f>IF(H52=0,"",'Ark1'!V1859)</f>
        <v>86.33760810169845</v>
      </c>
      <c r="AB52" s="39"/>
      <c r="AC52" s="12"/>
      <c r="AD52" s="12"/>
      <c r="AE52" s="51"/>
      <c r="AF52" s="4"/>
      <c r="AG52"/>
      <c r="AH52"/>
      <c r="AI52"/>
      <c r="AJ52"/>
      <c r="AK52"/>
      <c r="AL52"/>
      <c r="AM52"/>
    </row>
    <row r="53" spans="1:42" ht="15.6">
      <c r="A53" s="39"/>
      <c r="B53" s="2">
        <f>+'Ark1'!C1860</f>
        <v>2024</v>
      </c>
      <c r="C53" s="2">
        <f>+'Ark1'!J1860</f>
        <v>116</v>
      </c>
      <c r="D53" s="2" t="s">
        <v>37</v>
      </c>
      <c r="E53" s="2">
        <f>+'Ark1'!D1860</f>
        <v>5</v>
      </c>
      <c r="F53" s="2" t="s">
        <v>377</v>
      </c>
      <c r="G53" s="3">
        <f>+'Ark1'!Q1860</f>
        <v>44</v>
      </c>
      <c r="H53" s="304">
        <f>+'Ark1'!R1860</f>
        <v>5417</v>
      </c>
      <c r="I53" s="304">
        <f>IF(H53=0,"",'Ark1'!S1860)</f>
        <v>5407</v>
      </c>
      <c r="J53" s="86"/>
      <c r="K53" s="51">
        <f>100*H53/Måned!H14</f>
        <v>4.3104957428184925</v>
      </c>
      <c r="L53" s="86"/>
      <c r="M53" s="51">
        <f>+IF(H53=0,"",'Ark1'!AD1860)</f>
        <v>17.585949420510989</v>
      </c>
      <c r="N53" s="51">
        <f>+IF(H53=0,"",'Ark1'!AE1860)</f>
        <v>17.68263582148672</v>
      </c>
      <c r="O53" s="96">
        <f>IF(H53=0,"",'Ark1'!U1860)</f>
        <v>60.41964120584425</v>
      </c>
      <c r="P53" s="12">
        <f>IF(H53=0,"",'Ark1'!W1860)</f>
        <v>80.399112261882749</v>
      </c>
      <c r="Q53" s="51">
        <f>IF(H53=0,"",'Ark1'!X1860)</f>
        <v>4.7812442311242407</v>
      </c>
      <c r="R53" s="51">
        <f>IF(H53=0,"",'Ark1'!Y1860)</f>
        <v>9.5624884622484814</v>
      </c>
      <c r="S53" s="114"/>
      <c r="T53" s="270">
        <f>IF(H53=0,"",'Ark1'!Z1860)</f>
        <v>0</v>
      </c>
      <c r="U53" s="114"/>
      <c r="V53" s="51">
        <f>IF(H53=0,"",'Ark1'!AA1860)</f>
        <v>8.3258530531183013</v>
      </c>
      <c r="W53" s="12">
        <f>IF(H53=0,"",'Ark1'!AB1860)</f>
        <v>2.3608621468767073</v>
      </c>
      <c r="X53" s="51">
        <f>IF(H53=0,"",'Ark1'!AC1860)</f>
        <v>-35.826324792255178</v>
      </c>
      <c r="Y53" s="15">
        <f t="shared" si="3"/>
        <v>122.88636363636364</v>
      </c>
      <c r="Z53" s="12">
        <f>IF(H53=0,"",'Ark1'!T1860)</f>
        <v>4.449880007384162</v>
      </c>
      <c r="AA53" s="51">
        <f>IF(H53=0,"",'Ark1'!V1860)</f>
        <v>87.206243822211235</v>
      </c>
      <c r="AB53" s="39"/>
      <c r="AC53" s="12"/>
      <c r="AD53" s="12"/>
      <c r="AE53" s="51"/>
      <c r="AF53" s="4"/>
      <c r="AG53"/>
      <c r="AH53"/>
      <c r="AI53"/>
      <c r="AJ53"/>
      <c r="AK53"/>
      <c r="AL53"/>
      <c r="AM53"/>
    </row>
    <row r="54" spans="1:42" ht="15.6">
      <c r="A54" s="39"/>
      <c r="B54" s="2">
        <f>+'Ark1'!C1861</f>
        <v>2024</v>
      </c>
      <c r="C54" s="2">
        <f>+'Ark1'!J1861</f>
        <v>116</v>
      </c>
      <c r="D54" s="2" t="s">
        <v>37</v>
      </c>
      <c r="E54" s="2">
        <f>+'Ark1'!D1861</f>
        <v>6</v>
      </c>
      <c r="F54" s="2" t="s">
        <v>494</v>
      </c>
      <c r="G54" s="3">
        <f>+'Ark1'!Q1861</f>
        <v>12</v>
      </c>
      <c r="H54" s="304">
        <f>+'Ark1'!R1861</f>
        <v>1012</v>
      </c>
      <c r="I54" s="304">
        <f>IF(H54=0,"",'Ark1'!S1861)</f>
        <v>1008</v>
      </c>
      <c r="J54" s="86"/>
      <c r="K54" s="51">
        <f>100*H54/Måned!H15</f>
        <v>0.88312549632176485</v>
      </c>
      <c r="L54" s="86"/>
      <c r="M54" s="51">
        <f>+IF(H54=0,"",'Ark1'!AD1861)</f>
        <v>3.2853942797779445</v>
      </c>
      <c r="N54" s="51">
        <f>+IF(H54=0,"",'Ark1'!AE1861)</f>
        <v>3.3547293723021858</v>
      </c>
      <c r="O54" s="96">
        <f>IF(H54=0,"",'Ark1'!U1861)</f>
        <v>60.853174603174608</v>
      </c>
      <c r="P54" s="12">
        <f>IF(H54=0,"",'Ark1'!W1861)</f>
        <v>81.819642857142938</v>
      </c>
      <c r="Q54" s="51">
        <f>IF(H54=0,"",'Ark1'!X1861)</f>
        <v>13.24110671936759</v>
      </c>
      <c r="R54" s="51">
        <f>IF(H54=0,"",'Ark1'!Y1861)</f>
        <v>26.48221343873518</v>
      </c>
      <c r="S54" s="114"/>
      <c r="T54" s="270">
        <f>IF(H54=0,"",'Ark1'!Z1861)</f>
        <v>0</v>
      </c>
      <c r="U54" s="114"/>
      <c r="V54" s="51">
        <f>IF(H54=0,"",'Ark1'!AA1861)</f>
        <v>9.7425781210038522</v>
      </c>
      <c r="W54" s="12">
        <f>IF(H54=0,"",'Ark1'!AB1861)</f>
        <v>2.542548606016882</v>
      </c>
      <c r="X54" s="51">
        <f>IF(H54=0,"",'Ark1'!AC1861)</f>
        <v>-41.510801988283504</v>
      </c>
      <c r="Y54" s="15">
        <f t="shared" si="3"/>
        <v>84</v>
      </c>
      <c r="Z54" s="12">
        <f>IF(H54=0,"",'Ark1'!T1861)</f>
        <v>3.3083003952569174</v>
      </c>
      <c r="AA54" s="51">
        <f>IF(H54=0,"",'Ark1'!V1861)</f>
        <v>88.869864486061701</v>
      </c>
      <c r="AB54" s="39"/>
      <c r="AC54" s="12"/>
      <c r="AD54" s="12"/>
      <c r="AE54" s="51"/>
      <c r="AF54" s="4"/>
      <c r="AG54"/>
      <c r="AH54"/>
      <c r="AI54"/>
      <c r="AJ54"/>
      <c r="AK54"/>
      <c r="AL54"/>
      <c r="AM54"/>
    </row>
    <row r="55" spans="1:42" ht="15.6">
      <c r="A55" s="39"/>
      <c r="B55" s="2">
        <f>+'Ark1'!C1862</f>
        <v>2024</v>
      </c>
      <c r="C55" s="2">
        <f>+'Ark1'!J1862</f>
        <v>116</v>
      </c>
      <c r="D55" s="2" t="s">
        <v>37</v>
      </c>
      <c r="E55" s="2">
        <f>+'Ark1'!D1862</f>
        <v>7</v>
      </c>
      <c r="F55" s="2" t="s">
        <v>495</v>
      </c>
      <c r="G55" s="3">
        <f>+'Ark1'!Q1862</f>
        <v>0</v>
      </c>
      <c r="H55" s="304">
        <f>+'Ark1'!R1862</f>
        <v>0</v>
      </c>
      <c r="I55" s="304" t="str">
        <f>IF(H55=0,"",'Ark1'!S1862)</f>
        <v/>
      </c>
      <c r="J55" s="86"/>
      <c r="K55" s="51">
        <f>100*H55/Måned!H16</f>
        <v>0</v>
      </c>
      <c r="L55" s="86"/>
      <c r="M55" s="51" t="str">
        <f>+IF(H55=0,"",'Ark1'!AD1862)</f>
        <v/>
      </c>
      <c r="N55" s="51" t="str">
        <f>+IF(H55=0,"",'Ark1'!AE1862)</f>
        <v/>
      </c>
      <c r="O55" s="96" t="str">
        <f>IF(H55=0,"",'Ark1'!U1862)</f>
        <v/>
      </c>
      <c r="P55" s="12" t="str">
        <f>IF(H55=0,"",'Ark1'!W1862)</f>
        <v/>
      </c>
      <c r="Q55" s="51" t="str">
        <f>IF(H55=0,"",'Ark1'!X1862)</f>
        <v/>
      </c>
      <c r="R55" s="51" t="str">
        <f>IF(H55=0,"",'Ark1'!Y1862)</f>
        <v/>
      </c>
      <c r="S55" s="114"/>
      <c r="T55" s="270" t="str">
        <f>IF(H55=0,"",'Ark1'!Z1862)</f>
        <v/>
      </c>
      <c r="U55" s="114"/>
      <c r="V55" s="51" t="str">
        <f>IF(H55=0,"",'Ark1'!AA1862)</f>
        <v/>
      </c>
      <c r="W55" s="12" t="str">
        <f>IF(H55=0,"",'Ark1'!AB1862)</f>
        <v/>
      </c>
      <c r="X55" s="51" t="str">
        <f>IF(H55=0,"",'Ark1'!AC1862)</f>
        <v/>
      </c>
      <c r="Y55" s="15" t="str">
        <f t="shared" si="3"/>
        <v/>
      </c>
      <c r="Z55" s="12" t="str">
        <f>IF(H55=0,"",'Ark1'!T1862)</f>
        <v/>
      </c>
      <c r="AA55" s="51" t="str">
        <f>IF(H55=0,"",'Ark1'!V1862)</f>
        <v/>
      </c>
      <c r="AB55" s="39"/>
      <c r="AC55" s="12"/>
      <c r="AD55" s="12"/>
      <c r="AE55" s="51"/>
      <c r="AF55" s="4"/>
      <c r="AG55"/>
      <c r="AH55"/>
      <c r="AI55"/>
      <c r="AJ55"/>
      <c r="AK55"/>
      <c r="AL55"/>
      <c r="AM55"/>
    </row>
    <row r="56" spans="1:42" ht="15.6">
      <c r="A56" s="39"/>
      <c r="B56" s="2">
        <f>+'Ark1'!C1863</f>
        <v>2024</v>
      </c>
      <c r="C56" s="2">
        <f>+'Ark1'!J1863</f>
        <v>116</v>
      </c>
      <c r="D56" s="2" t="s">
        <v>37</v>
      </c>
      <c r="E56" s="2">
        <f>+'Ark1'!D1863</f>
        <v>8</v>
      </c>
      <c r="F56" s="2" t="s">
        <v>496</v>
      </c>
      <c r="G56" s="3">
        <f>+'Ark1'!Q1863</f>
        <v>18</v>
      </c>
      <c r="H56" s="304">
        <f>+'Ark1'!R1863</f>
        <v>864</v>
      </c>
      <c r="I56" s="304">
        <f>IF(H56=0,"",'Ark1'!S1863)</f>
        <v>861</v>
      </c>
      <c r="J56" s="86"/>
      <c r="K56" s="51">
        <f>100*H56/Måned!H17</f>
        <v>0.71536206925102253</v>
      </c>
      <c r="L56" s="86"/>
      <c r="M56" s="51">
        <f>+IF(H56=0,"",'Ark1'!AD1863)</f>
        <v>2.8049215985455969</v>
      </c>
      <c r="N56" s="51">
        <f>+IF(H56=0,"",'Ark1'!AE1863)</f>
        <v>2.77640462020373</v>
      </c>
      <c r="O56" s="96">
        <f>IF(H56=0,"",'Ark1'!U1863)</f>
        <v>61.016260162601618</v>
      </c>
      <c r="P56" s="12">
        <f>IF(H56=0,"",'Ark1'!W1863)</f>
        <v>79.2757259001161</v>
      </c>
      <c r="Q56" s="51">
        <f>IF(H56=0,"",'Ark1'!X1863)</f>
        <v>0</v>
      </c>
      <c r="R56" s="51">
        <f>IF(H56=0,"",'Ark1'!Y1863)</f>
        <v>0</v>
      </c>
      <c r="S56" s="114"/>
      <c r="T56" s="270">
        <f>IF(H56=0,"",'Ark1'!Z1863)</f>
        <v>0</v>
      </c>
      <c r="U56" s="114"/>
      <c r="V56" s="51">
        <f>IF(H56=0,"",'Ark1'!AA1863)</f>
        <v>9.1666239680972641</v>
      </c>
      <c r="W56" s="12">
        <f>IF(H56=0,"",'Ark1'!AB1863)</f>
        <v>2.4299171821019305</v>
      </c>
      <c r="X56" s="51">
        <f>IF(H56=0,"",'Ark1'!AC1863)</f>
        <v>-18.286861538029999</v>
      </c>
      <c r="Y56" s="15">
        <f t="shared" si="3"/>
        <v>47.833333333333336</v>
      </c>
      <c r="Z56" s="12">
        <f>IF(H56=0,"",'Ark1'!T1863)</f>
        <v>3.344907407407407</v>
      </c>
      <c r="AA56" s="51">
        <f>IF(H56=0,"",'Ark1'!V1863)</f>
        <v>86.0091128383811</v>
      </c>
      <c r="AB56" s="39"/>
      <c r="AC56" s="12"/>
      <c r="AD56" s="12"/>
      <c r="AE56" s="51"/>
      <c r="AF56" s="4"/>
      <c r="AG56"/>
      <c r="AH56"/>
      <c r="AI56"/>
      <c r="AJ56"/>
      <c r="AK56"/>
      <c r="AL56"/>
      <c r="AM56"/>
    </row>
    <row r="57" spans="1:42" ht="15.6">
      <c r="A57" s="39"/>
      <c r="B57" s="2">
        <f>+'Ark1'!C1864</f>
        <v>2024</v>
      </c>
      <c r="C57" s="2">
        <f>+'Ark1'!J1864</f>
        <v>116</v>
      </c>
      <c r="D57" s="2" t="s">
        <v>37</v>
      </c>
      <c r="E57" s="2">
        <f>+'Ark1'!D1864</f>
        <v>9</v>
      </c>
      <c r="F57" s="2" t="s">
        <v>497</v>
      </c>
      <c r="G57" s="3">
        <f>+'Ark1'!Q1864</f>
        <v>23</v>
      </c>
      <c r="H57" s="304">
        <f>+'Ark1'!R1864</f>
        <v>1359</v>
      </c>
      <c r="I57" s="304">
        <f>IF(H57=0,"",'Ark1'!S1864)</f>
        <v>1358</v>
      </c>
      <c r="J57" s="86"/>
      <c r="K57" s="51">
        <f>100*H57/Måned!H18</f>
        <v>1.1249720619521038</v>
      </c>
      <c r="L57" s="86"/>
      <c r="M57" s="51">
        <f>+IF(H57=0,"",'Ark1'!AD1864)</f>
        <v>4.4119079310456755</v>
      </c>
      <c r="N57" s="51">
        <f>+IF(H57=0,"",'Ark1'!AE1864)</f>
        <v>4.4909350651917972</v>
      </c>
      <c r="O57" s="96">
        <f>IF(H57=0,"",'Ark1'!U1864)</f>
        <v>60.112665684830617</v>
      </c>
      <c r="P57" s="12">
        <f>IF(H57=0,"",'Ark1'!W1864)</f>
        <v>81.301325478645026</v>
      </c>
      <c r="Q57" s="51">
        <f>IF(H57=0,"",'Ark1'!X1864)</f>
        <v>26.048565121412796</v>
      </c>
      <c r="R57" s="51">
        <f>IF(H57=0,"",'Ark1'!Y1864)</f>
        <v>52.097130242825592</v>
      </c>
      <c r="S57" s="114"/>
      <c r="T57" s="270">
        <f>IF(H57=0,"",'Ark1'!Z1864)</f>
        <v>0</v>
      </c>
      <c r="U57" s="114"/>
      <c r="V57" s="51">
        <f>IF(H57=0,"",'Ark1'!AA1864)</f>
        <v>9.358936315883561</v>
      </c>
      <c r="W57" s="12">
        <f>IF(H57=0,"",'Ark1'!AB1864)</f>
        <v>2.6013707373181898</v>
      </c>
      <c r="X57" s="51">
        <f>IF(H57=0,"",'Ark1'!AC1864)</f>
        <v>-45.407186039083555</v>
      </c>
      <c r="Y57" s="15">
        <f t="shared" si="3"/>
        <v>59.043478260869563</v>
      </c>
      <c r="Z57" s="12">
        <f>IF(H57=0,"",'Ark1'!T1864)</f>
        <v>5.1272994849153797</v>
      </c>
      <c r="AA57" s="51">
        <f>IF(H57=0,"",'Ark1'!V1864)</f>
        <v>88.145654258620723</v>
      </c>
      <c r="AB57" s="39"/>
      <c r="AC57" s="12"/>
      <c r="AD57" s="12"/>
      <c r="AE57" s="51"/>
      <c r="AF57" s="4"/>
      <c r="AG57"/>
      <c r="AH57"/>
      <c r="AI57"/>
      <c r="AJ57"/>
      <c r="AK57"/>
      <c r="AL57"/>
      <c r="AM57"/>
    </row>
    <row r="58" spans="1:42" ht="15.6">
      <c r="A58" s="39"/>
      <c r="B58" s="2">
        <f>+'Ark1'!C1865</f>
        <v>2024</v>
      </c>
      <c r="C58" s="2">
        <f>+'Ark1'!J1865</f>
        <v>116</v>
      </c>
      <c r="D58" s="2" t="s">
        <v>37</v>
      </c>
      <c r="E58" s="2">
        <f>+'Ark1'!D1865</f>
        <v>10</v>
      </c>
      <c r="F58" s="2" t="s">
        <v>498</v>
      </c>
      <c r="G58" s="3">
        <f>+'Ark1'!Q1865</f>
        <v>32</v>
      </c>
      <c r="H58" s="304">
        <f>+'Ark1'!R1865</f>
        <v>1638</v>
      </c>
      <c r="I58" s="304">
        <f>IF(H58=0,"",'Ark1'!S1865)</f>
        <v>1632</v>
      </c>
      <c r="J58" s="86"/>
      <c r="K58" s="51">
        <f>100*H58/Måned!H19</f>
        <v>1.2653729682961499</v>
      </c>
      <c r="L58" s="86"/>
      <c r="M58" s="51">
        <f>+IF(H58=0,"",'Ark1'!AD1865)</f>
        <v>5.3176638639093596</v>
      </c>
      <c r="N58" s="51">
        <f>+IF(H58=0,"",'Ark1'!AE1865)</f>
        <v>5.456781087334976</v>
      </c>
      <c r="O58" s="96">
        <f>IF(H58=0,"",'Ark1'!U1865)</f>
        <v>60.129901960784323</v>
      </c>
      <c r="P58" s="12">
        <f>IF(H58=0,"",'Ark1'!W1865)</f>
        <v>82.200980392156893</v>
      </c>
      <c r="Q58" s="51">
        <f>IF(H58=0,"",'Ark1'!X1865)</f>
        <v>0.9157509157509155</v>
      </c>
      <c r="R58" s="51">
        <f>IF(H58=0,"",'Ark1'!Y1865)</f>
        <v>1.8315018315018312</v>
      </c>
      <c r="S58" s="114"/>
      <c r="T58" s="270">
        <f>IF(H58=0,"",'Ark1'!Z1865)</f>
        <v>0</v>
      </c>
      <c r="U58" s="114"/>
      <c r="V58" s="51">
        <f>IF(H58=0,"",'Ark1'!AA1865)</f>
        <v>9.4525024707955101</v>
      </c>
      <c r="W58" s="12">
        <f>IF(H58=0,"",'Ark1'!AB1865)</f>
        <v>2.4647590643488861</v>
      </c>
      <c r="X58" s="51">
        <f>IF(H58=0,"",'Ark1'!AC1865)</f>
        <v>-37.08089483876568</v>
      </c>
      <c r="Y58" s="15">
        <f t="shared" si="3"/>
        <v>51</v>
      </c>
      <c r="Z58" s="12">
        <f>IF(H58=0,"",'Ark1'!T1865)</f>
        <v>5.0927960927960925</v>
      </c>
      <c r="AA58" s="51">
        <f>IF(H58=0,"",'Ark1'!V1865)</f>
        <v>89.176983090094225</v>
      </c>
      <c r="AB58" s="39"/>
      <c r="AC58" s="12"/>
      <c r="AD58" s="12"/>
      <c r="AE58" s="51"/>
      <c r="AF58" s="4"/>
      <c r="AG58"/>
      <c r="AH58"/>
      <c r="AI58"/>
      <c r="AJ58"/>
      <c r="AK58"/>
      <c r="AL58"/>
      <c r="AM58"/>
    </row>
    <row r="59" spans="1:42" ht="15.6">
      <c r="A59" s="39"/>
      <c r="B59" s="2">
        <f>+'Ark1'!C1866</f>
        <v>2024</v>
      </c>
      <c r="C59" s="2">
        <f>+'Ark1'!J1866</f>
        <v>116</v>
      </c>
      <c r="D59" s="2" t="s">
        <v>37</v>
      </c>
      <c r="E59" s="2">
        <f>+'Ark1'!D1866</f>
        <v>11</v>
      </c>
      <c r="F59" s="2" t="s">
        <v>499</v>
      </c>
      <c r="G59" s="3">
        <f>+'Ark1'!Q1866</f>
        <v>25</v>
      </c>
      <c r="H59" s="304">
        <f>+'Ark1'!R1866</f>
        <v>1237</v>
      </c>
      <c r="I59" s="304">
        <f>IF(H59=0,"",'Ark1'!S1866)</f>
        <v>1237</v>
      </c>
      <c r="J59" s="86"/>
      <c r="K59" s="51">
        <f>100*H59/Måned!H20</f>
        <v>0.97152192011058225</v>
      </c>
      <c r="L59" s="86"/>
      <c r="M59" s="51">
        <f>+IF(H59=0,"",'Ark1'!AD1866)</f>
        <v>4.0158426127325262</v>
      </c>
      <c r="N59" s="51">
        <f>+IF(H59=0,"",'Ark1'!AE1866)</f>
        <v>4.0678791481951357</v>
      </c>
      <c r="O59" s="96">
        <f>IF(H59=0,"",'Ark1'!U1866)</f>
        <v>59.958771220695219</v>
      </c>
      <c r="P59" s="12">
        <f>IF(H59=0,"",'Ark1'!W1866)</f>
        <v>80.846079223928868</v>
      </c>
      <c r="Q59" s="51">
        <f>IF(H59=0,"",'Ark1'!X1866)</f>
        <v>3.7186742118027496</v>
      </c>
      <c r="R59" s="51">
        <f>IF(H59=0,"",'Ark1'!Y1866)</f>
        <v>7.4373484236054992</v>
      </c>
      <c r="S59" s="114"/>
      <c r="T59" s="270">
        <f>IF(H59=0,"",'Ark1'!Z1866)</f>
        <v>0</v>
      </c>
      <c r="U59" s="114"/>
      <c r="V59" s="51">
        <f>IF(H59=0,"",'Ark1'!AA1866)</f>
        <v>8.7752266440815614</v>
      </c>
      <c r="W59" s="12">
        <f>IF(H59=0,"",'Ark1'!AB1866)</f>
        <v>2.6615768589532496</v>
      </c>
      <c r="X59" s="51">
        <f>IF(H59=0,"",'Ark1'!AC1866)</f>
        <v>-27.478689129642405</v>
      </c>
      <c r="Y59" s="15">
        <f t="shared" si="3"/>
        <v>49.48</v>
      </c>
      <c r="Z59" s="12">
        <f>IF(H59=0,"",'Ark1'!T1866)</f>
        <v>5.3637833468067919</v>
      </c>
      <c r="AA59" s="51">
        <f>IF(H59=0,"",'Ark1'!V1866)</f>
        <v>87.590551705231618</v>
      </c>
      <c r="AB59" s="39"/>
      <c r="AC59" s="12"/>
      <c r="AD59" s="12"/>
      <c r="AE59" s="51"/>
      <c r="AF59" s="4"/>
      <c r="AG59"/>
      <c r="AH59"/>
      <c r="AI59"/>
      <c r="AJ59"/>
      <c r="AK59"/>
      <c r="AL59"/>
      <c r="AM59"/>
    </row>
    <row r="60" spans="1:42" ht="15.6">
      <c r="A60" s="39"/>
      <c r="B60" s="2">
        <f>+'Ark1'!C1867</f>
        <v>2024</v>
      </c>
      <c r="C60" s="2">
        <f>+'Ark1'!J1867</f>
        <v>116</v>
      </c>
      <c r="D60" s="2" t="s">
        <v>37</v>
      </c>
      <c r="E60" s="2">
        <f>+'Ark1'!D1867</f>
        <v>12</v>
      </c>
      <c r="F60" s="2" t="s">
        <v>500</v>
      </c>
      <c r="G60" s="3">
        <f>+'Ark1'!Q1867</f>
        <v>37</v>
      </c>
      <c r="H60" s="304">
        <f>+'Ark1'!R1867</f>
        <v>4201</v>
      </c>
      <c r="I60" s="304">
        <f>IF(H60=0,"",'Ark1'!S1867)</f>
        <v>4192</v>
      </c>
      <c r="J60" s="86"/>
      <c r="K60" s="51">
        <f>100*H60/Måned!H21</f>
        <v>3.7433059780623199</v>
      </c>
      <c r="L60" s="86"/>
      <c r="M60" s="51">
        <f>+IF(H60=0,"",'Ark1'!AD1867)</f>
        <v>13.638281985520896</v>
      </c>
      <c r="N60" s="51">
        <f>+IF(H60=0,"",'Ark1'!AE1867)</f>
        <v>13.103986799464401</v>
      </c>
      <c r="O60" s="96">
        <f>IF(H60=0,"",'Ark1'!U1867)</f>
        <v>60.475667938931288</v>
      </c>
      <c r="P60" s="12">
        <f>IF(H60=0,"",'Ark1'!W1867)</f>
        <v>76.849809160305426</v>
      </c>
      <c r="Q60" s="51">
        <f>IF(H60=0,"",'Ark1'!X1867)</f>
        <v>8.6169959533444445</v>
      </c>
      <c r="R60" s="51">
        <f>IF(H60=0,"",'Ark1'!Y1867)</f>
        <v>17.233991906688889</v>
      </c>
      <c r="S60" s="114"/>
      <c r="T60" s="270">
        <f>IF(H60=0,"",'Ark1'!Z1867)</f>
        <v>0</v>
      </c>
      <c r="U60" s="114"/>
      <c r="V60" s="51">
        <f>IF(H60=0,"",'Ark1'!AA1867)</f>
        <v>9.8785431831616002</v>
      </c>
      <c r="W60" s="12">
        <f>IF(H60=0,"",'Ark1'!AB1867)</f>
        <v>2.4009737871074832</v>
      </c>
      <c r="X60" s="51">
        <f>IF(H60=0,"",'Ark1'!AC1867)</f>
        <v>-38.706651419221799</v>
      </c>
      <c r="Y60" s="15">
        <f t="shared" si="3"/>
        <v>113.29729729729729</v>
      </c>
      <c r="Z60" s="12">
        <f>IF(H60=0,"",'Ark1'!T1867)</f>
        <v>4.3668174244227558</v>
      </c>
      <c r="AA60" s="51">
        <f>IF(H60=0,"",'Ark1'!V1867)</f>
        <v>83.390821292995852</v>
      </c>
      <c r="AB60" s="39"/>
      <c r="AC60" s="12"/>
      <c r="AD60" s="12"/>
      <c r="AE60" s="51"/>
      <c r="AF60" s="4"/>
      <c r="AG60"/>
      <c r="AH60"/>
      <c r="AI60"/>
      <c r="AJ60"/>
      <c r="AK60"/>
      <c r="AL60"/>
      <c r="AM60"/>
    </row>
    <row r="61" spans="1:42" ht="18" customHeight="1">
      <c r="A61" s="44"/>
      <c r="B61" s="44"/>
      <c r="C61" s="44"/>
      <c r="D61" s="64"/>
      <c r="E61" s="56"/>
      <c r="F61" s="39"/>
      <c r="G61" s="39"/>
      <c r="H61" s="312"/>
      <c r="I61" s="330"/>
      <c r="J61" s="86"/>
      <c r="K61" s="69"/>
      <c r="L61" s="86"/>
      <c r="M61" s="53"/>
      <c r="N61" s="39"/>
      <c r="O61" s="44"/>
      <c r="P61" s="39"/>
      <c r="Q61" s="115"/>
      <c r="R61" s="125"/>
      <c r="S61" s="114"/>
      <c r="T61" s="125"/>
      <c r="U61" s="125"/>
      <c r="V61" s="115"/>
      <c r="W61" s="39"/>
      <c r="X61" s="85"/>
      <c r="Y61" s="44"/>
      <c r="Z61" s="39"/>
      <c r="AA61" s="115"/>
      <c r="AB61" s="39"/>
      <c r="AC61" s="2"/>
      <c r="AD61" s="5"/>
      <c r="AE61" s="5"/>
      <c r="AF61"/>
      <c r="AG61" s="4"/>
      <c r="AH61"/>
      <c r="AI61"/>
      <c r="AJ61"/>
      <c r="AK61"/>
      <c r="AL61"/>
      <c r="AM61"/>
    </row>
    <row r="62" spans="1:42" ht="15.6">
      <c r="A62" s="39"/>
      <c r="B62" s="2">
        <f>+'Ark1'!C1868</f>
        <v>2024</v>
      </c>
      <c r="C62" s="2">
        <f>+'Ark1'!J1868</f>
        <v>117</v>
      </c>
      <c r="D62" s="2" t="s">
        <v>38</v>
      </c>
      <c r="E62" s="2">
        <f>+'Ark1'!D1868</f>
        <v>1</v>
      </c>
      <c r="F62" s="2" t="s">
        <v>490</v>
      </c>
      <c r="G62" s="3">
        <f>+'Ark1'!Q1868</f>
        <v>97</v>
      </c>
      <c r="H62" s="304">
        <f>+'Ark1'!R1868</f>
        <v>11803</v>
      </c>
      <c r="I62" s="304">
        <f>IF(H62=0,"",'Ark1'!S1868)</f>
        <v>11624</v>
      </c>
      <c r="J62" s="86"/>
      <c r="K62" s="51">
        <f>IF(H62=0,"",100*H62/Måned!H10)</f>
        <v>8.9302332619600655</v>
      </c>
      <c r="L62" s="86"/>
      <c r="M62" s="51">
        <f>+IF(H62=0,"",'Ark1'!AD1868)</f>
        <v>9.970602645761879</v>
      </c>
      <c r="N62" s="51">
        <f>+IF(H62=0,"",'Ark1'!AE1868)</f>
        <v>10.128829737562789</v>
      </c>
      <c r="O62" s="96">
        <f>IF(H62=0,"",'Ark1'!U1868)</f>
        <v>60.56443565037852</v>
      </c>
      <c r="P62" s="12">
        <f>IF(H62=0,"",'Ark1'!W1868)</f>
        <v>83.093074673090101</v>
      </c>
      <c r="Q62" s="51">
        <f>IF(H62=0,"",'Ark1'!X1868)</f>
        <v>1.4403117851393712</v>
      </c>
      <c r="R62" s="51">
        <f>IF(H62=0,"",'Ark1'!Y1868)</f>
        <v>2.8806235702787424</v>
      </c>
      <c r="S62" s="114"/>
      <c r="T62" s="270">
        <f>IF(H62=0,"",'Ark1'!Z1868)</f>
        <v>0</v>
      </c>
      <c r="U62" s="114"/>
      <c r="V62" s="51">
        <f>IF(H62=0,"",'Ark1'!AA1868)</f>
        <v>10.170032985778404</v>
      </c>
      <c r="W62" s="12">
        <f>IF(H62=0,"",'Ark1'!AB1868)</f>
        <v>2.4981710050413368</v>
      </c>
      <c r="X62" s="15">
        <f>+IF('Ark1'!AD1868=0,"",'Ark1'!AC1868)</f>
        <v>-36.27382857545544</v>
      </c>
      <c r="Y62" s="15">
        <f>+(IF(H62=0,"",I62/G62))</f>
        <v>119.83505154639175</v>
      </c>
      <c r="Z62" s="12">
        <f>IF(H62=0,"",'Ark1'!T1868)</f>
        <v>4.2368042023214434</v>
      </c>
      <c r="AA62" s="51">
        <f>IF(H62=0,"",'Ark1'!V1868)</f>
        <v>90.765584560355933</v>
      </c>
      <c r="AB62" s="39"/>
      <c r="AC62" s="12"/>
      <c r="AD62" s="12"/>
      <c r="AE62" s="51"/>
      <c r="AF62" s="4"/>
      <c r="AG62"/>
      <c r="AH62"/>
      <c r="AI62"/>
      <c r="AJ62"/>
      <c r="AK62"/>
      <c r="AL62"/>
      <c r="AM62"/>
    </row>
    <row r="63" spans="1:42" ht="15.6">
      <c r="A63" s="39"/>
      <c r="B63" s="2">
        <f>+'Ark1'!C1869</f>
        <v>2024</v>
      </c>
      <c r="C63" s="2">
        <f>+'Ark1'!J1869</f>
        <v>117</v>
      </c>
      <c r="D63" s="2" t="s">
        <v>38</v>
      </c>
      <c r="E63" s="2">
        <f>+'Ark1'!D1869</f>
        <v>2</v>
      </c>
      <c r="F63" s="2" t="s">
        <v>491</v>
      </c>
      <c r="G63" s="3">
        <f>+'Ark1'!Q1869</f>
        <v>88</v>
      </c>
      <c r="H63" s="304">
        <f>+'Ark1'!R1869</f>
        <v>8706</v>
      </c>
      <c r="I63" s="304">
        <f>IF(H63=0,"",'Ark1'!S1869)</f>
        <v>8641</v>
      </c>
      <c r="J63" s="86"/>
      <c r="K63" s="51">
        <f>IF(H63=0,"",100*H63/Måned!H11)</f>
        <v>7.1235118438816842</v>
      </c>
      <c r="L63" s="86"/>
      <c r="M63" s="51">
        <f>+IF(H63=0,"",'Ark1'!AD1869)</f>
        <v>7.3544070688810432</v>
      </c>
      <c r="N63" s="51">
        <f>+IF(H63=0,"",'Ark1'!AE1869)</f>
        <v>7.421559170092638</v>
      </c>
      <c r="O63" s="96">
        <f>IF(H63=0,"",'Ark1'!U1869)</f>
        <v>60.950468695752811</v>
      </c>
      <c r="P63" s="12">
        <f>IF(H63=0,"",'Ark1'!W1869)</f>
        <v>81.901585464645194</v>
      </c>
      <c r="Q63" s="51">
        <f>IF(H63=0,"",'Ark1'!X1869)</f>
        <v>0.31013094417643</v>
      </c>
      <c r="R63" s="51">
        <f>IF(H63=0,"",'Ark1'!Y1869)</f>
        <v>0.62026188835286</v>
      </c>
      <c r="S63" s="114"/>
      <c r="T63" s="270">
        <f>IF(H63=0,"",'Ark1'!Z1869)</f>
        <v>0</v>
      </c>
      <c r="U63" s="114"/>
      <c r="V63" s="51">
        <f>IF(H63=0,"",'Ark1'!AA1869)</f>
        <v>8.7522801650169644</v>
      </c>
      <c r="W63" s="12">
        <f>IF(H63=0,"",'Ark1'!AB1869)</f>
        <v>2.365727609440234</v>
      </c>
      <c r="X63" s="15">
        <f>+IF('Ark1'!AD1869=0,"",'Ark1'!AC1869)</f>
        <v>-27.161704234646237</v>
      </c>
      <c r="Y63" s="15">
        <f t="shared" ref="Y63:Y73" si="4">+(IF(H63=0,"",I63/G63))</f>
        <v>98.193181818181813</v>
      </c>
      <c r="Z63" s="12">
        <f>IF(H63=0,"",'Ark1'!T1869)</f>
        <v>3.4365954514128179</v>
      </c>
      <c r="AA63" s="51">
        <f>IF(H63=0,"",'Ark1'!V1869)</f>
        <v>89.166766867574353</v>
      </c>
      <c r="AB63" s="39"/>
      <c r="AC63" s="12"/>
      <c r="AD63" s="12"/>
      <c r="AE63" s="51"/>
      <c r="AF63" s="4"/>
      <c r="AG63"/>
      <c r="AH63"/>
      <c r="AI63"/>
      <c r="AJ63"/>
      <c r="AK63"/>
      <c r="AL63"/>
      <c r="AM63"/>
    </row>
    <row r="64" spans="1:42" ht="15.6">
      <c r="A64" s="39"/>
      <c r="B64" s="2">
        <f>+'Ark1'!C1870</f>
        <v>2024</v>
      </c>
      <c r="C64" s="2">
        <f>+'Ark1'!J1870</f>
        <v>117</v>
      </c>
      <c r="D64" s="2" t="s">
        <v>38</v>
      </c>
      <c r="E64" s="2">
        <f>+'Ark1'!D1870</f>
        <v>3</v>
      </c>
      <c r="F64" s="2" t="s">
        <v>492</v>
      </c>
      <c r="G64" s="3">
        <f>+'Ark1'!Q1870</f>
        <v>91</v>
      </c>
      <c r="H64" s="304">
        <f>+'Ark1'!R1870</f>
        <v>8486</v>
      </c>
      <c r="I64" s="304">
        <f>IF(H64=0,"",'Ark1'!S1870)</f>
        <v>8410</v>
      </c>
      <c r="J64" s="86"/>
      <c r="K64" s="51">
        <f>IF(H64=0,"",100*H64/Måned!H12)</f>
        <v>8.1819584249296149</v>
      </c>
      <c r="L64" s="86"/>
      <c r="M64" s="51">
        <f>+IF(H64=0,"",'Ark1'!AD1870)</f>
        <v>7.1685617259963879</v>
      </c>
      <c r="N64" s="51">
        <f>+IF(H64=0,"",'Ark1'!AE1870)</f>
        <v>7.242408583556835</v>
      </c>
      <c r="O64" s="96">
        <f>IF(H64=0,"",'Ark1'!U1870)</f>
        <v>60.560642092746725</v>
      </c>
      <c r="P64" s="12">
        <f>IF(H64=0,"",'Ark1'!W1870)</f>
        <v>82.119857312722885</v>
      </c>
      <c r="Q64" s="51">
        <f>IF(H64=0,"",'Ark1'!X1870)</f>
        <v>0.65991044072590144</v>
      </c>
      <c r="R64" s="51">
        <f>IF(H64=0,"",'Ark1'!Y1870)</f>
        <v>1.3198208814518029</v>
      </c>
      <c r="S64" s="114"/>
      <c r="T64" s="270">
        <f>IF(H64=0,"",'Ark1'!Z1870)</f>
        <v>0</v>
      </c>
      <c r="U64" s="114"/>
      <c r="V64" s="51">
        <f>IF(H64=0,"",'Ark1'!AA1870)</f>
        <v>8.500335055499761</v>
      </c>
      <c r="W64" s="12">
        <f>IF(H64=0,"",'Ark1'!AB1870)</f>
        <v>2.4926902059552964</v>
      </c>
      <c r="X64" s="15">
        <f>+IF('Ark1'!AD1870=0,"",'Ark1'!AC1870)</f>
        <v>-32.538781605721432</v>
      </c>
      <c r="Y64" s="15">
        <f t="shared" si="4"/>
        <v>92.417582417582423</v>
      </c>
      <c r="Z64" s="12">
        <f>IF(H64=0,"",'Ark1'!T1870)</f>
        <v>4.1319820881451799</v>
      </c>
      <c r="AA64" s="51">
        <f>IF(H64=0,"",'Ark1'!V1870)</f>
        <v>89.434661568606586</v>
      </c>
      <c r="AB64" s="39"/>
      <c r="AC64" s="79"/>
      <c r="AE64" s="51"/>
      <c r="AF64" s="4"/>
      <c r="AN64" s="13"/>
      <c r="AO64" s="12"/>
      <c r="AP64" s="12"/>
    </row>
    <row r="65" spans="1:42" ht="15.6">
      <c r="A65" s="39"/>
      <c r="B65" s="2">
        <f>+'Ark1'!C1871</f>
        <v>2024</v>
      </c>
      <c r="C65" s="2">
        <f>+'Ark1'!J1871</f>
        <v>117</v>
      </c>
      <c r="D65" s="2" t="s">
        <v>38</v>
      </c>
      <c r="E65" s="2">
        <f>+'Ark1'!D1871</f>
        <v>4</v>
      </c>
      <c r="F65" s="2" t="s">
        <v>493</v>
      </c>
      <c r="G65" s="3">
        <f>+'Ark1'!Q1871</f>
        <v>97</v>
      </c>
      <c r="H65" s="304">
        <f>+'Ark1'!R1871</f>
        <v>11423</v>
      </c>
      <c r="I65" s="304">
        <f>IF(H65=0,"",'Ark1'!S1871)</f>
        <v>11328</v>
      </c>
      <c r="J65" s="86"/>
      <c r="K65" s="51">
        <f>IF(H65=0,"",100*H65/Måned!H13)</f>
        <v>7.9730022125901261</v>
      </c>
      <c r="L65" s="86"/>
      <c r="M65" s="51">
        <f>+IF(H65=0,"",'Ark1'!AD1871)</f>
        <v>9.6495970535065627</v>
      </c>
      <c r="N65" s="51">
        <f>+IF(H65=0,"",'Ark1'!AE1871)</f>
        <v>9.7930246331322248</v>
      </c>
      <c r="O65" s="96">
        <f>IF(H65=0,"",'Ark1'!U1871)</f>
        <v>60.560911016949184</v>
      </c>
      <c r="P65" s="12">
        <f>IF(H65=0,"",'Ark1'!W1871)</f>
        <v>82.437491172316143</v>
      </c>
      <c r="Q65" s="51">
        <f>IF(H65=0,"",'Ark1'!X1871)</f>
        <v>0.61279873938545038</v>
      </c>
      <c r="R65" s="51">
        <f>IF(H65=0,"",'Ark1'!Y1871)</f>
        <v>1.2255974787709008</v>
      </c>
      <c r="S65" s="114"/>
      <c r="T65" s="270">
        <f>IF(H65=0,"",'Ark1'!Z1871)</f>
        <v>0</v>
      </c>
      <c r="U65" s="114"/>
      <c r="V65" s="51">
        <f>IF(H65=0,"",'Ark1'!AA1871)</f>
        <v>8.2329234300106684</v>
      </c>
      <c r="W65" s="12">
        <f>IF(H65=0,"",'Ark1'!AB1871)</f>
        <v>2.5666946066772538</v>
      </c>
      <c r="X65" s="15">
        <f>+IF('Ark1'!AD1871=0,"",'Ark1'!AC1871)</f>
        <v>-31.071938380136906</v>
      </c>
      <c r="Y65" s="15">
        <f t="shared" si="4"/>
        <v>116.78350515463917</v>
      </c>
      <c r="Z65" s="12">
        <f>IF(H65=0,"",'Ark1'!T1871)</f>
        <v>4.239516764422655</v>
      </c>
      <c r="AA65" s="51">
        <f>IF(H65=0,"",'Ark1'!V1871)</f>
        <v>89.824320488336511</v>
      </c>
      <c r="AB65" s="39"/>
      <c r="AC65" s="79"/>
      <c r="AE65" s="51"/>
      <c r="AF65" s="4"/>
      <c r="AN65" s="13"/>
      <c r="AO65" s="12"/>
      <c r="AP65" s="12"/>
    </row>
    <row r="66" spans="1:42" ht="15.6">
      <c r="A66" s="39"/>
      <c r="B66" s="2">
        <f>+'Ark1'!C1872</f>
        <v>2024</v>
      </c>
      <c r="C66" s="2">
        <f>+'Ark1'!J1872</f>
        <v>117</v>
      </c>
      <c r="D66" s="2" t="s">
        <v>38</v>
      </c>
      <c r="E66" s="2">
        <f>+'Ark1'!D1872</f>
        <v>5</v>
      </c>
      <c r="F66" s="2" t="s">
        <v>377</v>
      </c>
      <c r="G66" s="3">
        <f>+'Ark1'!Q1872</f>
        <v>97</v>
      </c>
      <c r="H66" s="304">
        <f>+'Ark1'!R1872</f>
        <v>10178</v>
      </c>
      <c r="I66" s="304">
        <f>IF(H66=0,"",'Ark1'!S1872)</f>
        <v>10083</v>
      </c>
      <c r="J66" s="86"/>
      <c r="K66" s="51">
        <f>IF(H66=0,"",100*H66/Måned!H14)</f>
        <v>8.0989894167263472</v>
      </c>
      <c r="L66" s="86"/>
      <c r="M66" s="51">
        <f>+IF(H66=0,"",'Ark1'!AD1872)</f>
        <v>8.5978813630911191</v>
      </c>
      <c r="N66" s="51">
        <f>+IF(H66=0,"",'Ark1'!AE1872)</f>
        <v>8.5046905540547186</v>
      </c>
      <c r="O66" s="96">
        <f>IF(H66=0,"",'Ark1'!U1872)</f>
        <v>60.918377467023682</v>
      </c>
      <c r="P66" s="12">
        <f>IF(H66=0,"",'Ark1'!W1872)</f>
        <v>80.432192799761822</v>
      </c>
      <c r="Q66" s="51">
        <f>IF(H66=0,"",'Ark1'!X1872)</f>
        <v>0.29475338966398118</v>
      </c>
      <c r="R66" s="51">
        <f>IF(H66=0,"",'Ark1'!Y1872)</f>
        <v>0.58950677932796236</v>
      </c>
      <c r="S66" s="114"/>
      <c r="T66" s="270">
        <f>IF(H66=0,"",'Ark1'!Z1872)</f>
        <v>0</v>
      </c>
      <c r="U66" s="114"/>
      <c r="V66" s="51">
        <f>IF(H66=0,"",'Ark1'!AA1872)</f>
        <v>8.5956958605413512</v>
      </c>
      <c r="W66" s="12">
        <f>IF(H66=0,"",'Ark1'!AB1872)</f>
        <v>2.3964382446817578</v>
      </c>
      <c r="X66" s="15">
        <f>+IF('Ark1'!AD1872=0,"",'Ark1'!AC1872)</f>
        <v>-28.777529709983831</v>
      </c>
      <c r="Y66" s="15">
        <f t="shared" si="4"/>
        <v>103.94845360824742</v>
      </c>
      <c r="Z66" s="12">
        <f>IF(H66=0,"",'Ark1'!T1872)</f>
        <v>3.3579288661819602</v>
      </c>
      <c r="AA66" s="51">
        <f>IF(H66=0,"",'Ark1'!V1872)</f>
        <v>87.592946045116946</v>
      </c>
      <c r="AB66" s="39"/>
      <c r="AC66" s="79"/>
      <c r="AE66" s="51"/>
      <c r="AF66" s="4"/>
      <c r="AN66" s="13"/>
      <c r="AO66" s="12"/>
      <c r="AP66" s="12"/>
    </row>
    <row r="67" spans="1:42" ht="15.6">
      <c r="A67" s="39"/>
      <c r="B67" s="2">
        <f>+'Ark1'!C1873</f>
        <v>2024</v>
      </c>
      <c r="C67" s="2">
        <f>+'Ark1'!J1873</f>
        <v>117</v>
      </c>
      <c r="D67" s="2" t="s">
        <v>38</v>
      </c>
      <c r="E67" s="2">
        <f>+'Ark1'!D1873</f>
        <v>6</v>
      </c>
      <c r="F67" s="2" t="s">
        <v>494</v>
      </c>
      <c r="G67" s="3">
        <f>+'Ark1'!Q1873</f>
        <v>81</v>
      </c>
      <c r="H67" s="304">
        <f>+'Ark1'!R1873</f>
        <v>8705</v>
      </c>
      <c r="I67" s="304">
        <f>IF(H67=0,"",'Ark1'!S1873)</f>
        <v>8473</v>
      </c>
      <c r="J67" s="86"/>
      <c r="K67" s="51">
        <f>IF(H67=0,"",100*H67/Måned!H15)</f>
        <v>7.5964500449416628</v>
      </c>
      <c r="L67" s="86"/>
      <c r="M67" s="51">
        <f>+IF(H67=0,"",'Ark1'!AD1873)</f>
        <v>7.3535623173224751</v>
      </c>
      <c r="N67" s="51">
        <f>+IF(H67=0,"",'Ark1'!AE1873)</f>
        <v>7.1555975843844752</v>
      </c>
      <c r="O67" s="96">
        <f>IF(H67=0,"",'Ark1'!U1873)</f>
        <v>60.653841614540305</v>
      </c>
      <c r="P67" s="12">
        <f>IF(H67=0,"",'Ark1'!W1873)</f>
        <v>80.532255399504137</v>
      </c>
      <c r="Q67" s="51">
        <f>IF(H67=0,"",'Ark1'!X1873)</f>
        <v>0.67777139574956891</v>
      </c>
      <c r="R67" s="51">
        <f>IF(H67=0,"",'Ark1'!Y1873)</f>
        <v>1.3555427914991378</v>
      </c>
      <c r="S67" s="114"/>
      <c r="T67" s="270">
        <f>IF(H67=0,"",'Ark1'!Z1873)</f>
        <v>0</v>
      </c>
      <c r="U67" s="114"/>
      <c r="V67" s="51">
        <f>IF(H67=0,"",'Ark1'!AA1873)</f>
        <v>8.2557604078985758</v>
      </c>
      <c r="W67" s="12">
        <f>IF(H67=0,"",'Ark1'!AB1873)</f>
        <v>2.4230325383423033</v>
      </c>
      <c r="X67" s="15">
        <f>+IF('Ark1'!AD1873=0,"",'Ark1'!AC1873)</f>
        <v>-28.428253030315673</v>
      </c>
      <c r="Y67" s="15">
        <f t="shared" si="4"/>
        <v>104.60493827160494</v>
      </c>
      <c r="Z67" s="12">
        <f>IF(H67=0,"",'Ark1'!T1873)</f>
        <v>4.0052843193566927</v>
      </c>
      <c r="AA67" s="51">
        <f>IF(H67=0,"",'Ark1'!V1873)</f>
        <v>88.143780658695391</v>
      </c>
      <c r="AB67" s="39"/>
      <c r="AC67" s="79"/>
      <c r="AE67" s="51"/>
      <c r="AF67" s="4"/>
      <c r="AN67" s="13"/>
      <c r="AO67" s="12"/>
      <c r="AP67" s="12"/>
    </row>
    <row r="68" spans="1:42" ht="15.6">
      <c r="A68" s="39"/>
      <c r="B68" s="2">
        <f>+'Ark1'!C1874</f>
        <v>2024</v>
      </c>
      <c r="C68" s="2">
        <f>+'Ark1'!J1874</f>
        <v>117</v>
      </c>
      <c r="D68" s="2" t="s">
        <v>38</v>
      </c>
      <c r="E68" s="2">
        <f>+'Ark1'!D1874</f>
        <v>7</v>
      </c>
      <c r="F68" s="2" t="s">
        <v>495</v>
      </c>
      <c r="G68" s="3">
        <f>+'Ark1'!Q1874</f>
        <v>98</v>
      </c>
      <c r="H68" s="304">
        <f>+'Ark1'!R1874</f>
        <v>10489</v>
      </c>
      <c r="I68" s="304">
        <f>IF(H68=0,"",'Ark1'!S1874)</f>
        <v>10391</v>
      </c>
      <c r="J68" s="86"/>
      <c r="K68" s="51">
        <f>IF(H68=0,"",100*H68/Måned!H16)</f>
        <v>8.2119817111361648</v>
      </c>
      <c r="L68" s="86"/>
      <c r="M68" s="51">
        <f>+IF(H68=0,"",'Ark1'!AD1874)</f>
        <v>8.8605990978053359</v>
      </c>
      <c r="N68" s="51">
        <f>+IF(H68=0,"",'Ark1'!AE1874)</f>
        <v>8.7980444485906588</v>
      </c>
      <c r="O68" s="96">
        <f>IF(H68=0,"",'Ark1'!U1874)</f>
        <v>60.65123664709845</v>
      </c>
      <c r="P68" s="12">
        <f>IF(H68=0,"",'Ark1'!W1874)</f>
        <v>80.740227119622688</v>
      </c>
      <c r="Q68" s="51">
        <f>IF(H68=0,"",'Ark1'!X1874)</f>
        <v>1.0773190961960148</v>
      </c>
      <c r="R68" s="51">
        <f>IF(H68=0,"",'Ark1'!Y1874)</f>
        <v>2.1546381923920297</v>
      </c>
      <c r="S68" s="114"/>
      <c r="T68" s="270">
        <f>IF(H68=0,"",'Ark1'!Z1874)</f>
        <v>0</v>
      </c>
      <c r="U68" s="114"/>
      <c r="V68" s="51">
        <f>IF(H68=0,"",'Ark1'!AA1874)</f>
        <v>8.9805833445051704</v>
      </c>
      <c r="W68" s="12">
        <f>IF(H68=0,"",'Ark1'!AB1874)</f>
        <v>2.3852771071679535</v>
      </c>
      <c r="X68" s="15">
        <f>+IF('Ark1'!AD1874=0,"",'Ark1'!AC1874)</f>
        <v>-34.234996928667307</v>
      </c>
      <c r="Y68" s="15">
        <f t="shared" si="4"/>
        <v>106.03061224489795</v>
      </c>
      <c r="Z68" s="12">
        <f>IF(H68=0,"",'Ark1'!T1874)</f>
        <v>4.0370864715416142</v>
      </c>
      <c r="AA68" s="51">
        <f>IF(H68=0,"",'Ark1'!V1874)</f>
        <v>87.911876401915706</v>
      </c>
      <c r="AB68" s="39"/>
      <c r="AC68" s="79"/>
      <c r="AE68" s="51"/>
      <c r="AF68" s="4"/>
      <c r="AN68" s="13"/>
      <c r="AO68" s="12"/>
      <c r="AP68" s="12"/>
    </row>
    <row r="69" spans="1:42" ht="15.6">
      <c r="A69" s="39"/>
      <c r="B69" s="2">
        <f>+'Ark1'!C1875</f>
        <v>2024</v>
      </c>
      <c r="C69" s="2">
        <f>+'Ark1'!J1875</f>
        <v>117</v>
      </c>
      <c r="D69" s="2" t="s">
        <v>38</v>
      </c>
      <c r="E69" s="2">
        <f>+'Ark1'!D1875</f>
        <v>8</v>
      </c>
      <c r="F69" s="2" t="s">
        <v>496</v>
      </c>
      <c r="G69" s="3">
        <f>+'Ark1'!Q1875</f>
        <v>87</v>
      </c>
      <c r="H69" s="304">
        <f>+'Ark1'!R1875</f>
        <v>9317</v>
      </c>
      <c r="I69" s="304">
        <f>IF(H69=0,"",'Ark1'!S1875)</f>
        <v>8985</v>
      </c>
      <c r="J69" s="86"/>
      <c r="K69" s="51">
        <f>IF(H69=0,"",100*H69/Måned!H17)</f>
        <v>7.7141532398284456</v>
      </c>
      <c r="L69" s="86"/>
      <c r="M69" s="51">
        <f>+IF(H69=0,"",'Ark1'!AD1875)</f>
        <v>7.8705502711652509</v>
      </c>
      <c r="N69" s="51">
        <f>+IF(H69=0,"",'Ark1'!AE1875)</f>
        <v>7.5824041732703309</v>
      </c>
      <c r="O69" s="96">
        <f>IF(H69=0,"",'Ark1'!U1875)</f>
        <v>60.643516972732314</v>
      </c>
      <c r="P69" s="12">
        <f>IF(H69=0,"",'Ark1'!W1875)</f>
        <v>80.472966054535391</v>
      </c>
      <c r="Q69" s="51">
        <f>IF(H69=0,"",'Ark1'!X1875)</f>
        <v>1.8138885907480953</v>
      </c>
      <c r="R69" s="51">
        <f>IF(H69=0,"",'Ark1'!Y1875)</f>
        <v>3.6277771814961906</v>
      </c>
      <c r="S69" s="114"/>
      <c r="T69" s="270">
        <f>IF(H69=0,"",'Ark1'!Z1875)</f>
        <v>0</v>
      </c>
      <c r="U69" s="114"/>
      <c r="V69" s="51">
        <f>IF(H69=0,"",'Ark1'!AA1875)</f>
        <v>8.780600635412398</v>
      </c>
      <c r="W69" s="12">
        <f>IF(H69=0,"",'Ark1'!AB1875)</f>
        <v>2.4188368747779418</v>
      </c>
      <c r="X69" s="15">
        <f>+IF('Ark1'!AD1875=0,"",'Ark1'!AC1875)</f>
        <v>-33.589508784627178</v>
      </c>
      <c r="Y69" s="15">
        <f t="shared" si="4"/>
        <v>103.27586206896552</v>
      </c>
      <c r="Z69" s="12">
        <f>IF(H69=0,"",'Ark1'!T1875)</f>
        <v>3.8818289148867664</v>
      </c>
      <c r="AA69" s="51">
        <f>IF(H69=0,"",'Ark1'!V1875)</f>
        <v>88.197206009051868</v>
      </c>
      <c r="AB69" s="39"/>
      <c r="AC69" s="79"/>
      <c r="AE69" s="51"/>
      <c r="AF69" s="4"/>
      <c r="AN69" s="13"/>
      <c r="AO69" s="12"/>
      <c r="AP69" s="12"/>
    </row>
    <row r="70" spans="1:42" ht="15.6">
      <c r="A70" s="39"/>
      <c r="B70" s="2">
        <f>+'Ark1'!C1876</f>
        <v>2024</v>
      </c>
      <c r="C70" s="2">
        <f>+'Ark1'!J1876</f>
        <v>117</v>
      </c>
      <c r="D70" s="2" t="s">
        <v>38</v>
      </c>
      <c r="E70" s="2">
        <f>+'Ark1'!D1876</f>
        <v>9</v>
      </c>
      <c r="F70" s="2" t="s">
        <v>497</v>
      </c>
      <c r="G70" s="3">
        <f>+'Ark1'!Q1876</f>
        <v>85</v>
      </c>
      <c r="H70" s="304">
        <f>+'Ark1'!R1876</f>
        <v>9565</v>
      </c>
      <c r="I70" s="304">
        <f>IF(H70=0,"",'Ark1'!S1876)</f>
        <v>9468</v>
      </c>
      <c r="J70" s="86"/>
      <c r="K70" s="51">
        <f>IF(H70=0,"",100*H70/Måned!H18)</f>
        <v>7.9178497222751094</v>
      </c>
      <c r="L70" s="86"/>
      <c r="M70" s="51">
        <f>+IF(H70=0,"",'Ark1'!AD1876)</f>
        <v>8.0800486576897743</v>
      </c>
      <c r="N70" s="51">
        <f>+IF(H70=0,"",'Ark1'!AE1876)</f>
        <v>8.1094940246993676</v>
      </c>
      <c r="O70" s="96">
        <f>IF(H70=0,"",'Ark1'!U1876)</f>
        <v>60.398288973384012</v>
      </c>
      <c r="P70" s="12">
        <f>IF(H70=0,"",'Ark1'!W1876)</f>
        <v>81.676415293620551</v>
      </c>
      <c r="Q70" s="51">
        <f>IF(H70=0,"",'Ark1'!X1876)</f>
        <v>0.5227391531625718</v>
      </c>
      <c r="R70" s="51">
        <f>IF(H70=0,"",'Ark1'!Y1876)</f>
        <v>1.0454783063251436</v>
      </c>
      <c r="S70" s="114"/>
      <c r="T70" s="270">
        <f>IF(H70=0,"",'Ark1'!Z1876)</f>
        <v>0</v>
      </c>
      <c r="U70" s="114"/>
      <c r="V70" s="51">
        <f>IF(H70=0,"",'Ark1'!AA1876)</f>
        <v>8.7109379373368601</v>
      </c>
      <c r="W70" s="12">
        <f>IF(H70=0,"",'Ark1'!AB1876)</f>
        <v>2.4978032655721361</v>
      </c>
      <c r="X70" s="15">
        <f>+IF('Ark1'!AD1876=0,"",'Ark1'!AC1876)</f>
        <v>-30.493257968520744</v>
      </c>
      <c r="Y70" s="15">
        <f t="shared" si="4"/>
        <v>111.38823529411765</v>
      </c>
      <c r="Z70" s="12">
        <f>IF(H70=0,"",'Ark1'!T1876)</f>
        <v>4.489492943021431</v>
      </c>
      <c r="AA70" s="51">
        <f>IF(H70=0,"",'Ark1'!V1876)</f>
        <v>88.916374984494823</v>
      </c>
      <c r="AB70" s="39"/>
      <c r="AC70" s="79"/>
      <c r="AE70" s="51"/>
      <c r="AF70" s="4"/>
      <c r="AN70" s="13"/>
      <c r="AO70" s="12"/>
      <c r="AP70" s="12"/>
    </row>
    <row r="71" spans="1:42" ht="15.6">
      <c r="A71" s="39"/>
      <c r="B71" s="2">
        <f>+'Ark1'!C1877</f>
        <v>2024</v>
      </c>
      <c r="C71" s="2">
        <f>+'Ark1'!J1877</f>
        <v>117</v>
      </c>
      <c r="D71" s="2" t="s">
        <v>38</v>
      </c>
      <c r="E71" s="2">
        <f>+'Ark1'!D1877</f>
        <v>10</v>
      </c>
      <c r="F71" s="2" t="s">
        <v>498</v>
      </c>
      <c r="G71" s="3">
        <f>+'Ark1'!Q1877</f>
        <v>102</v>
      </c>
      <c r="H71" s="304">
        <f>+'Ark1'!R1877</f>
        <v>10972</v>
      </c>
      <c r="I71" s="304">
        <f>IF(H71=0,"",'Ark1'!S1877)</f>
        <v>10807</v>
      </c>
      <c r="J71" s="86"/>
      <c r="K71" s="51">
        <f>IF(H71=0,"",100*H71/Måned!H19)</f>
        <v>8.4759903590630987</v>
      </c>
      <c r="L71" s="86"/>
      <c r="M71" s="51">
        <f>+IF(H71=0,"",'Ark1'!AD1877)</f>
        <v>9.268614100593016</v>
      </c>
      <c r="N71" s="51">
        <f>+IF(H71=0,"",'Ark1'!AE1877)</f>
        <v>9.497831371432591</v>
      </c>
      <c r="O71" s="96">
        <f>IF(H71=0,"",'Ark1'!U1877)</f>
        <v>60.056629962061649</v>
      </c>
      <c r="P71" s="12">
        <f>IF(H71=0,"",'Ark1'!W1877)</f>
        <v>83.807032478948841</v>
      </c>
      <c r="Q71" s="51">
        <f>IF(H71=0,"",'Ark1'!X1877)</f>
        <v>0.35545023696682454</v>
      </c>
      <c r="R71" s="51">
        <f>IF(H71=0,"",'Ark1'!Y1877)</f>
        <v>0.71090047393364908</v>
      </c>
      <c r="S71" s="114"/>
      <c r="T71" s="270">
        <f>IF(H71=0,"",'Ark1'!Z1877)</f>
        <v>0</v>
      </c>
      <c r="U71" s="114"/>
      <c r="V71" s="51">
        <f>IF(H71=0,"",'Ark1'!AA1877)</f>
        <v>8.6204750739053431</v>
      </c>
      <c r="W71" s="12">
        <f>IF(H71=0,"",'Ark1'!AB1877)</f>
        <v>2.4634149657606632</v>
      </c>
      <c r="X71" s="15">
        <f>+IF('Ark1'!AD1877=0,"",'Ark1'!AC1877)</f>
        <v>-34.860443598787995</v>
      </c>
      <c r="Y71" s="15">
        <f t="shared" si="4"/>
        <v>105.95098039215686</v>
      </c>
      <c r="Z71" s="12">
        <f>IF(H71=0,"",'Ark1'!T1877)</f>
        <v>5.1407218374042998</v>
      </c>
      <c r="AA71" s="51">
        <f>IF(H71=0,"",'Ark1'!V1877)</f>
        <v>91.375649244636222</v>
      </c>
      <c r="AB71" s="39"/>
      <c r="AC71" s="79"/>
      <c r="AE71" s="51"/>
      <c r="AF71" s="4"/>
      <c r="AN71" s="13"/>
      <c r="AO71" s="12"/>
      <c r="AP71" s="12"/>
    </row>
    <row r="72" spans="1:42" ht="15.6">
      <c r="A72" s="39"/>
      <c r="B72" s="2">
        <f>+'Ark1'!C1878</f>
        <v>2024</v>
      </c>
      <c r="C72" s="2">
        <f>+'Ark1'!J1878</f>
        <v>117</v>
      </c>
      <c r="D72" s="2" t="s">
        <v>38</v>
      </c>
      <c r="E72" s="2">
        <f>+'Ark1'!D1878</f>
        <v>11</v>
      </c>
      <c r="F72" s="2" t="s">
        <v>499</v>
      </c>
      <c r="G72" s="3">
        <f>+'Ark1'!Q1878</f>
        <v>85</v>
      </c>
      <c r="H72" s="304">
        <f>+'Ark1'!R1878</f>
        <v>9433</v>
      </c>
      <c r="I72" s="304">
        <f>IF(H72=0,"",'Ark1'!S1878)</f>
        <v>9247</v>
      </c>
      <c r="J72" s="86"/>
      <c r="K72" s="51">
        <f>IF(H72=0,"",100*H72/Måned!H20)</f>
        <v>7.4085418531957341</v>
      </c>
      <c r="L72" s="86"/>
      <c r="M72" s="51">
        <f>+IF(H72=0,"",'Ark1'!AD1878)</f>
        <v>7.9685414519589823</v>
      </c>
      <c r="N72" s="51">
        <f>+IF(H72=0,"",'Ark1'!AE1878)</f>
        <v>8.0717849005028217</v>
      </c>
      <c r="O72" s="96">
        <f>IF(H72=0,"",'Ark1'!U1878)</f>
        <v>60.554341948740117</v>
      </c>
      <c r="P72" s="12">
        <f>IF(H72=0,"",'Ark1'!W1878)</f>
        <v>83.239580404455396</v>
      </c>
      <c r="Q72" s="51">
        <f>IF(H72=0,"",'Ark1'!X1878)</f>
        <v>0.89049083006466656</v>
      </c>
      <c r="R72" s="51">
        <f>IF(H72=0,"",'Ark1'!Y1878)</f>
        <v>1.7809816601293331</v>
      </c>
      <c r="S72" s="114"/>
      <c r="T72" s="270">
        <f>IF(H72=0,"",'Ark1'!Z1878)</f>
        <v>0</v>
      </c>
      <c r="U72" s="114"/>
      <c r="V72" s="51">
        <f>IF(H72=0,"",'Ark1'!AA1878)</f>
        <v>8.6489902467585722</v>
      </c>
      <c r="W72" s="12">
        <f>IF(H72=0,"",'Ark1'!AB1878)</f>
        <v>2.3586329668566579</v>
      </c>
      <c r="X72" s="15">
        <f>+IF('Ark1'!AD1878=0,"",'Ark1'!AC1878)</f>
        <v>-26.38894701829085</v>
      </c>
      <c r="Y72" s="15">
        <f t="shared" si="4"/>
        <v>108.78823529411764</v>
      </c>
      <c r="Z72" s="12">
        <f>IF(H72=0,"",'Ark1'!T1878)</f>
        <v>4.1298632460510989</v>
      </c>
      <c r="AA72" s="51">
        <f>IF(H72=0,"",'Ark1'!V1878)</f>
        <v>90.935832194588443</v>
      </c>
      <c r="AB72" s="39"/>
      <c r="AC72" s="79"/>
      <c r="AE72" s="51"/>
      <c r="AF72" s="4"/>
      <c r="AN72" s="13"/>
      <c r="AO72" s="12"/>
      <c r="AP72" s="12"/>
    </row>
    <row r="73" spans="1:42" ht="15.6">
      <c r="A73" s="39"/>
      <c r="B73" s="2">
        <f>+'Ark1'!C1879</f>
        <v>2024</v>
      </c>
      <c r="C73" s="2">
        <f>+'Ark1'!J1879</f>
        <v>117</v>
      </c>
      <c r="D73" s="2" t="s">
        <v>38</v>
      </c>
      <c r="E73" s="2">
        <f>+'Ark1'!D1879</f>
        <v>12</v>
      </c>
      <c r="F73" s="2" t="s">
        <v>500</v>
      </c>
      <c r="G73" s="3">
        <f>+'Ark1'!Q1879</f>
        <v>89</v>
      </c>
      <c r="H73" s="304">
        <f>+'Ark1'!R1879</f>
        <v>9301</v>
      </c>
      <c r="I73" s="304">
        <f>IF(H73=0,"",'Ark1'!S1879)</f>
        <v>9146</v>
      </c>
      <c r="J73" s="86"/>
      <c r="K73" s="51">
        <f>IF(H73=0,"",100*H73/Måned!H21)</f>
        <v>8.2876669607135529</v>
      </c>
      <c r="L73" s="86"/>
      <c r="M73" s="51">
        <f>+IF(H73=0,"",'Ark1'!AD1879)</f>
        <v>7.8570342462281859</v>
      </c>
      <c r="N73" s="51">
        <f>+IF(H73=0,"",'Ark1'!AE1879)</f>
        <v>7.6943308187205508</v>
      </c>
      <c r="O73" s="96">
        <f>IF(H73=0,"",'Ark1'!U1879)</f>
        <v>60.613054887382461</v>
      </c>
      <c r="P73" s="12">
        <f>IF(H73=0,"",'Ark1'!W1879)</f>
        <v>80.223354471899924</v>
      </c>
      <c r="Q73" s="51">
        <f>IF(H73=0,"",'Ark1'!X1879)</f>
        <v>1.2041715944522096</v>
      </c>
      <c r="R73" s="51">
        <f>IF(H73=0,"",'Ark1'!Y1879)</f>
        <v>2.4083431889044191</v>
      </c>
      <c r="S73" s="114"/>
      <c r="T73" s="270">
        <f>IF(H73=0,"",'Ark1'!Z1879)</f>
        <v>0</v>
      </c>
      <c r="U73" s="114"/>
      <c r="V73" s="51">
        <f>IF(H73=0,"",'Ark1'!AA1879)</f>
        <v>9.7951824552395497</v>
      </c>
      <c r="W73" s="12">
        <f>IF(H73=0,"",'Ark1'!AB1879)</f>
        <v>2.412102323109278</v>
      </c>
      <c r="X73" s="15">
        <f>+IF('Ark1'!AD1879=0,"",'Ark1'!AC1879)</f>
        <v>-39.084741572021926</v>
      </c>
      <c r="Y73" s="15">
        <f t="shared" si="4"/>
        <v>102.76404494382022</v>
      </c>
      <c r="Z73" s="12">
        <f>IF(H73=0,"",'Ark1'!T1879)</f>
        <v>4.0502096548758209</v>
      </c>
      <c r="AA73" s="51">
        <f>IF(H73=0,"",'Ark1'!V1879)</f>
        <v>87.654218469660023</v>
      </c>
      <c r="AB73" s="39"/>
      <c r="AC73" s="79"/>
      <c r="AE73" s="51"/>
      <c r="AF73" s="4"/>
      <c r="AN73" s="13"/>
      <c r="AO73" s="12"/>
      <c r="AP73" s="12"/>
    </row>
    <row r="74" spans="1:42" ht="15.6">
      <c r="A74" s="39"/>
      <c r="B74" s="39"/>
      <c r="C74" s="44"/>
      <c r="D74" s="44"/>
      <c r="E74" s="44"/>
      <c r="F74" s="44"/>
      <c r="G74" s="44"/>
      <c r="H74" s="321"/>
      <c r="I74" s="321"/>
      <c r="J74" s="86"/>
      <c r="K74" s="44"/>
      <c r="L74" s="86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39"/>
      <c r="AC74" s="79"/>
      <c r="AE74" s="51"/>
      <c r="AF74" s="4"/>
      <c r="AN74" s="13"/>
      <c r="AO74" s="12"/>
      <c r="AP74" s="12"/>
    </row>
    <row r="75" spans="1:42" ht="15.6">
      <c r="A75" s="39"/>
      <c r="B75" s="2">
        <f>+'Ark1'!C1885</f>
        <v>2024</v>
      </c>
      <c r="C75" s="2">
        <f>+'Ark1'!J1880</f>
        <v>121</v>
      </c>
      <c r="D75" s="2" t="s">
        <v>276</v>
      </c>
      <c r="E75" s="2">
        <f>+'Ark1'!D1880</f>
        <v>1</v>
      </c>
      <c r="F75" s="2" t="s">
        <v>490</v>
      </c>
      <c r="G75" s="3">
        <f>+'Ark1'!Q1880</f>
        <v>143</v>
      </c>
      <c r="H75" s="304">
        <f>+'Ark1'!R1880</f>
        <v>16548</v>
      </c>
      <c r="I75" s="304">
        <f>IF(H75=0,"",'Ark1'!S1880)</f>
        <v>16503</v>
      </c>
      <c r="J75" s="86"/>
      <c r="K75" s="51">
        <f>IF(H75=0,"",100*H75/Måned!H10)</f>
        <v>12.520333815039836</v>
      </c>
      <c r="L75" s="86"/>
      <c r="M75" s="51">
        <f>+IF(H75=0,"",'Ark1'!AD1880)</f>
        <v>9.1852197225783865</v>
      </c>
      <c r="N75" s="51">
        <f>+IF(H75=0,"",'Ark1'!AE1880)</f>
        <v>9.3939357013944473</v>
      </c>
      <c r="O75" s="96">
        <f>IF(H75=0,"",'Ark1'!U1880)</f>
        <v>60.47451978428164</v>
      </c>
      <c r="P75" s="12">
        <f>IF(H75=0,"",'Ark1'!W1880)</f>
        <v>82.916948433618145</v>
      </c>
      <c r="Q75" s="51">
        <f>IF(H75=0,"",'Ark1'!X1880)</f>
        <v>2.7858351462412361</v>
      </c>
      <c r="R75" s="51">
        <f>IF(H75=0,"",'Ark1'!Y1880)</f>
        <v>5.5716702924824721</v>
      </c>
      <c r="S75" s="114"/>
      <c r="T75" s="270">
        <f>IF(H75=0,"",'Ark1'!Z1880)</f>
        <v>0</v>
      </c>
      <c r="U75" s="114"/>
      <c r="V75" s="51">
        <f>IF(H75=0,"",'Ark1'!AA1880)</f>
        <v>9.9401965318096899</v>
      </c>
      <c r="W75" s="12">
        <f>IF(H75=0,"",'Ark1'!AB1880)</f>
        <v>2.4815752685432098</v>
      </c>
      <c r="X75" s="15">
        <f>+IF('Ark1'!AD1880=0,"",'Ark1'!AC1880)</f>
        <v>-37.860899823549261</v>
      </c>
      <c r="Y75" s="15">
        <f>+(IF(H75=0,"",I75/G75))</f>
        <v>115.4055944055944</v>
      </c>
      <c r="Z75" s="12">
        <f>IF(H75=0,"",'Ark1'!T1880)</f>
        <v>4.3686850374667632</v>
      </c>
      <c r="AA75" s="51">
        <f>IF(H75=0,"",'Ark1'!V1880)</f>
        <v>90.068025978269574</v>
      </c>
      <c r="AB75" s="39"/>
      <c r="AC75" s="12"/>
      <c r="AD75" s="12"/>
      <c r="AE75" s="51"/>
      <c r="AF75" s="4"/>
      <c r="AG75"/>
      <c r="AH75"/>
      <c r="AI75"/>
      <c r="AJ75"/>
      <c r="AK75"/>
      <c r="AL75"/>
      <c r="AM75"/>
    </row>
    <row r="76" spans="1:42" ht="15.6">
      <c r="A76" s="39"/>
      <c r="B76" s="2">
        <f>+'Ark1'!C1886</f>
        <v>2024</v>
      </c>
      <c r="C76" s="2">
        <f>+'Ark1'!J1881</f>
        <v>121</v>
      </c>
      <c r="D76" s="2" t="s">
        <v>276</v>
      </c>
      <c r="E76" s="2">
        <f>+'Ark1'!D1881</f>
        <v>2</v>
      </c>
      <c r="F76" s="2" t="s">
        <v>491</v>
      </c>
      <c r="G76" s="3">
        <f>+'Ark1'!Q1881</f>
        <v>144</v>
      </c>
      <c r="H76" s="304">
        <f>+'Ark1'!R1881</f>
        <v>14828</v>
      </c>
      <c r="I76" s="304">
        <f>IF(H76=0,"",'Ark1'!S1881)</f>
        <v>14764</v>
      </c>
      <c r="J76" s="86"/>
      <c r="K76" s="51">
        <f>IF(H76=0,"",100*H76/Måned!H11)</f>
        <v>12.132716933273329</v>
      </c>
      <c r="L76" s="86"/>
      <c r="M76" s="51">
        <f>+IF(H76=0,"",'Ark1'!AD1881)</f>
        <v>8.2305074961561733</v>
      </c>
      <c r="N76" s="51">
        <f>+IF(H76=0,"",'Ark1'!AE1881)</f>
        <v>8.3608747935218517</v>
      </c>
      <c r="O76" s="96">
        <f>IF(H76=0,"",'Ark1'!U1881)</f>
        <v>60.436331617447848</v>
      </c>
      <c r="P76" s="12">
        <f>IF(H76=0,"",'Ark1'!W1881)</f>
        <v>82.490950961798944</v>
      </c>
      <c r="Q76" s="51">
        <f>IF(H76=0,"",'Ark1'!X1881)</f>
        <v>1.7534394388993797</v>
      </c>
      <c r="R76" s="51">
        <f>IF(H76=0,"",'Ark1'!Y1881)</f>
        <v>3.5068788777987594</v>
      </c>
      <c r="S76" s="114"/>
      <c r="T76" s="270">
        <f>IF(H76=0,"",'Ark1'!Z1881)</f>
        <v>0</v>
      </c>
      <c r="U76" s="114"/>
      <c r="V76" s="51">
        <f>IF(H76=0,"",'Ark1'!AA1881)</f>
        <v>9.1918289984382167</v>
      </c>
      <c r="W76" s="12">
        <f>IF(H76=0,"",'Ark1'!AB1881)</f>
        <v>2.4817561323452582</v>
      </c>
      <c r="X76" s="15">
        <f>+IF('Ark1'!AD1881=0,"",'Ark1'!AC1881)</f>
        <v>-35.945890497058507</v>
      </c>
      <c r="Y76" s="15">
        <f t="shared" ref="Y76:Y86" si="5">+(IF(H76=0,"",I76/G76))</f>
        <v>102.52777777777777</v>
      </c>
      <c r="Z76" s="12">
        <f>IF(H76=0,"",'Ark1'!T1881)</f>
        <v>4.4720124089560302</v>
      </c>
      <c r="AA76" s="51">
        <f>IF(H76=0,"",'Ark1'!V1881)</f>
        <v>89.685702947023771</v>
      </c>
      <c r="AB76" s="39"/>
      <c r="AC76" s="12"/>
      <c r="AD76" s="12"/>
      <c r="AE76" s="51"/>
      <c r="AF76" s="4"/>
      <c r="AG76"/>
      <c r="AH76"/>
      <c r="AI76"/>
      <c r="AJ76"/>
      <c r="AK76"/>
      <c r="AL76"/>
      <c r="AM76"/>
    </row>
    <row r="77" spans="1:42" ht="15.6">
      <c r="A77" s="39"/>
      <c r="B77" s="2">
        <f>+'Ark1'!C1887</f>
        <v>2024</v>
      </c>
      <c r="C77" s="2">
        <f>+'Ark1'!J1882</f>
        <v>121</v>
      </c>
      <c r="D77" s="2" t="s">
        <v>276</v>
      </c>
      <c r="E77" s="2">
        <f>+'Ark1'!D1882</f>
        <v>3</v>
      </c>
      <c r="F77" s="2" t="s">
        <v>492</v>
      </c>
      <c r="G77" s="3">
        <f>+'Ark1'!Q1882</f>
        <v>133</v>
      </c>
      <c r="H77" s="304">
        <f>+'Ark1'!R1882</f>
        <v>12666</v>
      </c>
      <c r="I77" s="304">
        <f>IF(H77=0,"",'Ark1'!S1882)</f>
        <v>12625</v>
      </c>
      <c r="J77" s="86"/>
      <c r="K77" s="51">
        <f>IF(H77=0,"",100*H77/Måned!H12)</f>
        <v>12.212194839754714</v>
      </c>
      <c r="L77" s="86"/>
      <c r="M77" s="51">
        <f>+IF(H77=0,"",'Ark1'!AD1882)</f>
        <v>7.0304564301533645</v>
      </c>
      <c r="N77" s="51">
        <f>+IF(H77=0,"",'Ark1'!AE1882)</f>
        <v>6.9919575341270939</v>
      </c>
      <c r="O77" s="96">
        <f>IF(H77=0,"",'Ark1'!U1882)</f>
        <v>60.800237623762392</v>
      </c>
      <c r="P77" s="12">
        <f>IF(H77=0,"",'Ark1'!W1882)</f>
        <v>80.672594059405952</v>
      </c>
      <c r="Q77" s="51">
        <f>IF(H77=0,"",'Ark1'!X1882)</f>
        <v>5.1871151113216492</v>
      </c>
      <c r="R77" s="51">
        <f>IF(H77=0,"",'Ark1'!Y1882)</f>
        <v>10.374230222643298</v>
      </c>
      <c r="S77" s="114"/>
      <c r="T77" s="270">
        <f>IF(H77=0,"",'Ark1'!Z1882)</f>
        <v>0</v>
      </c>
      <c r="U77" s="114"/>
      <c r="V77" s="51">
        <f>IF(H77=0,"",'Ark1'!AA1882)</f>
        <v>8.9558144287791066</v>
      </c>
      <c r="W77" s="12">
        <f>IF(H77=0,"",'Ark1'!AB1882)</f>
        <v>2.4770502944746484</v>
      </c>
      <c r="X77" s="15">
        <f>+IF('Ark1'!AD1882=0,"",'Ark1'!AC1882)</f>
        <v>-34.114964977003098</v>
      </c>
      <c r="Y77" s="15">
        <f t="shared" si="5"/>
        <v>94.924812030075188</v>
      </c>
      <c r="Z77" s="12">
        <f>IF(H77=0,"",'Ark1'!T1882)</f>
        <v>3.8104373914416554</v>
      </c>
      <c r="AA77" s="51">
        <f>IF(H77=0,"",'Ark1'!V1882)</f>
        <v>87.64807826394798</v>
      </c>
      <c r="AB77" s="39"/>
      <c r="AC77" s="79"/>
      <c r="AE77" s="51"/>
      <c r="AF77" s="4"/>
      <c r="AN77" s="13"/>
      <c r="AO77" s="12"/>
      <c r="AP77" s="12"/>
    </row>
    <row r="78" spans="1:42" ht="15.6">
      <c r="A78" s="39"/>
      <c r="B78" s="2">
        <f>+'Ark1'!C1888</f>
        <v>2024</v>
      </c>
      <c r="C78" s="2">
        <f>+'Ark1'!J1883</f>
        <v>121</v>
      </c>
      <c r="D78" s="2" t="s">
        <v>276</v>
      </c>
      <c r="E78" s="2">
        <f>+'Ark1'!D1883</f>
        <v>4</v>
      </c>
      <c r="F78" s="2" t="s">
        <v>493</v>
      </c>
      <c r="G78" s="3">
        <f>+'Ark1'!Q1883</f>
        <v>145</v>
      </c>
      <c r="H78" s="304">
        <f>+'Ark1'!R1883</f>
        <v>17060</v>
      </c>
      <c r="I78" s="304">
        <f>IF(H78=0,"",'Ark1'!S1883)</f>
        <v>16999</v>
      </c>
      <c r="J78" s="86"/>
      <c r="K78" s="51">
        <f>IF(H78=0,"",100*H78/Måned!H13)</f>
        <v>11.907503961024911</v>
      </c>
      <c r="L78" s="86"/>
      <c r="M78" s="51">
        <f>+IF(H78=0,"",'Ark1'!AD1883)</f>
        <v>9.4694131295133754</v>
      </c>
      <c r="N78" s="51">
        <f>+IF(H78=0,"",'Ark1'!AE1883)</f>
        <v>9.5678203058095814</v>
      </c>
      <c r="O78" s="96">
        <f>IF(H78=0,"",'Ark1'!U1883)</f>
        <v>60.480675333843159</v>
      </c>
      <c r="P78" s="12">
        <f>IF(H78=0,"",'Ark1'!W1883)</f>
        <v>81.987616918642431</v>
      </c>
      <c r="Q78" s="51">
        <f>IF(H78=0,"",'Ark1'!X1883)</f>
        <v>3.9683470105509966</v>
      </c>
      <c r="R78" s="51">
        <f>IF(H78=0,"",'Ark1'!Y1883)</f>
        <v>7.9366940211019932</v>
      </c>
      <c r="S78" s="114"/>
      <c r="T78" s="270">
        <f>IF(H78=0,"",'Ark1'!Z1883)</f>
        <v>0</v>
      </c>
      <c r="U78" s="114"/>
      <c r="V78" s="51">
        <f>IF(H78=0,"",'Ark1'!AA1883)</f>
        <v>9.5364552155792133</v>
      </c>
      <c r="W78" s="12">
        <f>IF(H78=0,"",'Ark1'!AB1883)</f>
        <v>2.4705501347953831</v>
      </c>
      <c r="X78" s="15">
        <f>+IF('Ark1'!AD1883=0,"",'Ark1'!AC1883)</f>
        <v>-36.24315030977025</v>
      </c>
      <c r="Y78" s="15">
        <f t="shared" si="5"/>
        <v>117.23448275862069</v>
      </c>
      <c r="Z78" s="12">
        <f>IF(H78=0,"",'Ark1'!T1883)</f>
        <v>4.3376318874560376</v>
      </c>
      <c r="AA78" s="51">
        <f>IF(H78=0,"",'Ark1'!V1883)</f>
        <v>89.066280554262846</v>
      </c>
      <c r="AB78" s="39"/>
      <c r="AC78" s="79"/>
      <c r="AE78" s="51"/>
      <c r="AF78" s="4"/>
      <c r="AN78" s="13"/>
      <c r="AO78" s="12"/>
      <c r="AP78" s="12"/>
    </row>
    <row r="79" spans="1:42" ht="15.6">
      <c r="A79" s="39"/>
      <c r="B79" s="2">
        <f>+'Ark1'!C1889</f>
        <v>2024</v>
      </c>
      <c r="C79" s="2">
        <f>+'Ark1'!J1884</f>
        <v>121</v>
      </c>
      <c r="D79" s="2" t="s">
        <v>276</v>
      </c>
      <c r="E79" s="2">
        <f>+'Ark1'!D1884</f>
        <v>5</v>
      </c>
      <c r="F79" s="2" t="s">
        <v>377</v>
      </c>
      <c r="G79" s="3">
        <f>+'Ark1'!Q1884</f>
        <v>151</v>
      </c>
      <c r="H79" s="304">
        <f>+'Ark1'!R1884</f>
        <v>15068</v>
      </c>
      <c r="I79" s="304">
        <f>IF(H79=0,"",'Ark1'!S1884)</f>
        <v>14982</v>
      </c>
      <c r="J79" s="86"/>
      <c r="K79" s="51">
        <f>IF(H79=0,"",100*H79/Måned!H14)</f>
        <v>11.990132887721812</v>
      </c>
      <c r="L79" s="86"/>
      <c r="M79" s="51">
        <f>+IF(H79=0,"",'Ark1'!AD1884)</f>
        <v>8.3637231556569471</v>
      </c>
      <c r="N79" s="51">
        <f>+IF(H79=0,"",'Ark1'!AE1884)</f>
        <v>8.3648455171241221</v>
      </c>
      <c r="O79" s="96">
        <f>IF(H79=0,"",'Ark1'!U1884)</f>
        <v>60.575156854892541</v>
      </c>
      <c r="P79" s="12">
        <f>IF(H79=0,"",'Ark1'!W1884)</f>
        <v>81.329248431451248</v>
      </c>
      <c r="Q79" s="51">
        <f>IF(H79=0,"",'Ark1'!X1884)</f>
        <v>2.1237058667374566</v>
      </c>
      <c r="R79" s="51">
        <f>IF(H79=0,"",'Ark1'!Y1884)</f>
        <v>4.2474117334749133</v>
      </c>
      <c r="S79" s="114"/>
      <c r="T79" s="270">
        <f>IF(H79=0,"",'Ark1'!Z1884)</f>
        <v>0</v>
      </c>
      <c r="U79" s="114"/>
      <c r="V79" s="51">
        <f>IF(H79=0,"",'Ark1'!AA1884)</f>
        <v>9.160488142419549</v>
      </c>
      <c r="W79" s="12">
        <f>IF(H79=0,"",'Ark1'!AB1884)</f>
        <v>2.4092232746059876</v>
      </c>
      <c r="X79" s="15">
        <f>+IF('Ark1'!AD1884=0,"",'Ark1'!AC1884)</f>
        <v>-34.978996099224311</v>
      </c>
      <c r="Y79" s="15">
        <f t="shared" si="5"/>
        <v>99.21854304635761</v>
      </c>
      <c r="Z79" s="12">
        <f>IF(H79=0,"",'Ark1'!T1884)</f>
        <v>4.1568887709052307</v>
      </c>
      <c r="AA79" s="51">
        <f>IF(H79=0,"",'Ark1'!V1884)</f>
        <v>88.456100372089139</v>
      </c>
      <c r="AB79" s="39"/>
      <c r="AC79" s="79"/>
      <c r="AE79" s="51"/>
      <c r="AF79" s="4"/>
      <c r="AN79" s="13"/>
      <c r="AO79" s="12"/>
      <c r="AP79" s="12"/>
    </row>
    <row r="80" spans="1:42" ht="15.6">
      <c r="A80" s="39"/>
      <c r="B80" s="2">
        <f>+'Ark1'!C1890</f>
        <v>2024</v>
      </c>
      <c r="C80" s="2">
        <f>+'Ark1'!J1885</f>
        <v>121</v>
      </c>
      <c r="D80" s="2" t="s">
        <v>276</v>
      </c>
      <c r="E80" s="2">
        <f>+'Ark1'!D1885</f>
        <v>6</v>
      </c>
      <c r="F80" s="2" t="s">
        <v>494</v>
      </c>
      <c r="G80" s="3">
        <f>+'Ark1'!Q1885</f>
        <v>137</v>
      </c>
      <c r="H80" s="304">
        <f>+'Ark1'!R1885</f>
        <v>15447</v>
      </c>
      <c r="I80" s="304">
        <f>IF(H80=0,"",'Ark1'!S1885)</f>
        <v>15294</v>
      </c>
      <c r="J80" s="86"/>
      <c r="K80" s="51">
        <f>IF(H80=0,"",100*H80/Måned!H15)</f>
        <v>13.479880970041799</v>
      </c>
      <c r="L80" s="86"/>
      <c r="M80" s="51">
        <f>+IF(H80=0,"",'Ark1'!AD1885)</f>
        <v>8.5740928846185849</v>
      </c>
      <c r="N80" s="51">
        <f>+IF(H80=0,"",'Ark1'!AE1885)</f>
        <v>8.4629293924130433</v>
      </c>
      <c r="O80" s="96">
        <f>IF(H80=0,"",'Ark1'!U1885)</f>
        <v>60.521642474172879</v>
      </c>
      <c r="P80" s="12">
        <f>IF(H80=0,"",'Ark1'!W1885)</f>
        <v>80.604308879299097</v>
      </c>
      <c r="Q80" s="51">
        <f>IF(H80=0,"",'Ark1'!X1885)</f>
        <v>4.4409917783388364</v>
      </c>
      <c r="R80" s="51">
        <f>IF(H80=0,"",'Ark1'!Y1885)</f>
        <v>8.8819835566776728</v>
      </c>
      <c r="S80" s="114"/>
      <c r="T80" s="270">
        <f>IF(H80=0,"",'Ark1'!Z1885)</f>
        <v>0</v>
      </c>
      <c r="U80" s="114"/>
      <c r="V80" s="51">
        <f>IF(H80=0,"",'Ark1'!AA1885)</f>
        <v>9.3374141984246073</v>
      </c>
      <c r="W80" s="12">
        <f>IF(H80=0,"",'Ark1'!AB1885)</f>
        <v>2.3908681640928728</v>
      </c>
      <c r="X80" s="15">
        <f>+IF('Ark1'!AD1885=0,"",'Ark1'!AC1885)</f>
        <v>-35.771024548141995</v>
      </c>
      <c r="Y80" s="15">
        <f t="shared" si="5"/>
        <v>111.63503649635037</v>
      </c>
      <c r="Z80" s="12">
        <f>IF(H80=0,"",'Ark1'!T1885)</f>
        <v>4.2291059752702784</v>
      </c>
      <c r="AA80" s="51">
        <f>IF(H80=0,"",'Ark1'!V1885)</f>
        <v>87.780576893678116</v>
      </c>
      <c r="AB80" s="39"/>
      <c r="AC80" s="79"/>
      <c r="AE80" s="51"/>
      <c r="AF80" s="4"/>
      <c r="AN80" s="13"/>
      <c r="AO80" s="12"/>
      <c r="AP80" s="12"/>
    </row>
    <row r="81" spans="1:42" ht="15.6">
      <c r="A81" s="39"/>
      <c r="B81" s="2">
        <f>+'Ark1'!C1891</f>
        <v>2024</v>
      </c>
      <c r="C81" s="2">
        <f>+'Ark1'!J1886</f>
        <v>121</v>
      </c>
      <c r="D81" s="2" t="s">
        <v>276</v>
      </c>
      <c r="E81" s="2">
        <f>+'Ark1'!D1886</f>
        <v>7</v>
      </c>
      <c r="F81" s="2" t="s">
        <v>495</v>
      </c>
      <c r="G81" s="3">
        <f>+'Ark1'!Q1886</f>
        <v>144</v>
      </c>
      <c r="H81" s="304">
        <f>+'Ark1'!R1886</f>
        <v>15814</v>
      </c>
      <c r="I81" s="304">
        <f>IF(H81=0,"",'Ark1'!S1886)</f>
        <v>15729</v>
      </c>
      <c r="J81" s="86"/>
      <c r="K81" s="51">
        <f>IF(H81=0,"",100*H81/Måned!H16)</f>
        <v>12.380997118877614</v>
      </c>
      <c r="L81" s="86"/>
      <c r="M81" s="51">
        <f>+IF(H81=0,"",'Ark1'!AD1886)</f>
        <v>8.7778018306051848</v>
      </c>
      <c r="N81" s="51">
        <f>+IF(H81=0,"",'Ark1'!AE1886)</f>
        <v>8.6672411080831235</v>
      </c>
      <c r="O81" s="96">
        <f>IF(H81=0,"",'Ark1'!U1886)</f>
        <v>60.627439760951106</v>
      </c>
      <c r="P81" s="12">
        <f>IF(H81=0,"",'Ark1'!W1886)</f>
        <v>80.26725157352638</v>
      </c>
      <c r="Q81" s="51">
        <f>IF(H81=0,"",'Ark1'!X1886)</f>
        <v>3.4273428607562924</v>
      </c>
      <c r="R81" s="51">
        <f>IF(H81=0,"",'Ark1'!Y1886)</f>
        <v>6.8546857215125847</v>
      </c>
      <c r="S81" s="114"/>
      <c r="T81" s="270">
        <f>IF(H81=0,"",'Ark1'!Z1886)</f>
        <v>0</v>
      </c>
      <c r="U81" s="114"/>
      <c r="V81" s="51">
        <f>IF(H81=0,"",'Ark1'!AA1886)</f>
        <v>10.163726567470517</v>
      </c>
      <c r="W81" s="12">
        <f>IF(H81=0,"",'Ark1'!AB1886)</f>
        <v>2.4662358143676522</v>
      </c>
      <c r="X81" s="15">
        <f>+IF('Ark1'!AD1886=0,"",'Ark1'!AC1886)</f>
        <v>-38.650969347076199</v>
      </c>
      <c r="Y81" s="15">
        <f t="shared" si="5"/>
        <v>109.22916666666667</v>
      </c>
      <c r="Z81" s="12">
        <f>IF(H81=0,"",'Ark1'!T1886)</f>
        <v>4.099026179334766</v>
      </c>
      <c r="AA81" s="51">
        <f>IF(H81=0,"",'Ark1'!V1886)</f>
        <v>87.3066064043701</v>
      </c>
      <c r="AB81" s="39"/>
      <c r="AC81" s="79"/>
      <c r="AE81" s="51"/>
      <c r="AF81" s="4"/>
      <c r="AN81" s="13"/>
      <c r="AO81" s="12"/>
      <c r="AP81" s="12"/>
    </row>
    <row r="82" spans="1:42" ht="15.6">
      <c r="A82" s="39"/>
      <c r="B82" s="2">
        <f>+'Ark1'!C1892</f>
        <v>2024</v>
      </c>
      <c r="C82" s="2">
        <f>+'Ark1'!J1887</f>
        <v>121</v>
      </c>
      <c r="D82" s="2" t="s">
        <v>276</v>
      </c>
      <c r="E82" s="2">
        <f>+'Ark1'!D1887</f>
        <v>8</v>
      </c>
      <c r="F82" s="2" t="s">
        <v>496</v>
      </c>
      <c r="G82" s="3">
        <f>+'Ark1'!Q1887</f>
        <v>138</v>
      </c>
      <c r="H82" s="304">
        <f>+'Ark1'!R1887</f>
        <v>13934</v>
      </c>
      <c r="I82" s="304">
        <f>IF(H82=0,"",'Ark1'!S1887)</f>
        <v>13868</v>
      </c>
      <c r="J82" s="86"/>
      <c r="K82" s="51">
        <f>IF(H82=0,"",100*H82/Måned!H17)</f>
        <v>11.536869297388597</v>
      </c>
      <c r="L82" s="86"/>
      <c r="M82" s="51">
        <f>+IF(H82=0,"",'Ark1'!AD1887)</f>
        <v>7.7342791645157858</v>
      </c>
      <c r="N82" s="51">
        <f>+IF(H82=0,"",'Ark1'!AE1887)</f>
        <v>7.6854131067997953</v>
      </c>
      <c r="O82" s="96">
        <f>IF(H82=0,"",'Ark1'!U1887)</f>
        <v>60.469642342082494</v>
      </c>
      <c r="P82" s="12">
        <f>IF(H82=0,"",'Ark1'!W1887)</f>
        <v>80.725735506201275</v>
      </c>
      <c r="Q82" s="51">
        <f>IF(H82=0,"",'Ark1'!X1887)</f>
        <v>6.0499497631692272</v>
      </c>
      <c r="R82" s="51">
        <f>IF(H82=0,"",'Ark1'!Y1887)</f>
        <v>12.099899526338456</v>
      </c>
      <c r="S82" s="114"/>
      <c r="T82" s="270">
        <f>IF(H82=0,"",'Ark1'!Z1887)</f>
        <v>0</v>
      </c>
      <c r="U82" s="114"/>
      <c r="V82" s="51">
        <f>IF(H82=0,"",'Ark1'!AA1887)</f>
        <v>9.5252880414570082</v>
      </c>
      <c r="W82" s="12">
        <f>IF(H82=0,"",'Ark1'!AB1887)</f>
        <v>2.4309652043534964</v>
      </c>
      <c r="X82" s="15">
        <f>+IF('Ark1'!AD1887=0,"",'Ark1'!AC1887)</f>
        <v>-36.862296200752411</v>
      </c>
      <c r="Y82" s="15">
        <f t="shared" si="5"/>
        <v>100.49275362318841</v>
      </c>
      <c r="Z82" s="12">
        <f>IF(H82=0,"",'Ark1'!T1887)</f>
        <v>4.3577580020094731</v>
      </c>
      <c r="AA82" s="51">
        <f>IF(H82=0,"",'Ark1'!V1887)</f>
        <v>87.72750880379327</v>
      </c>
      <c r="AB82" s="39"/>
      <c r="AC82" s="79"/>
      <c r="AE82" s="51"/>
      <c r="AF82" s="4"/>
      <c r="AN82" s="13"/>
      <c r="AO82" s="12"/>
      <c r="AP82" s="12"/>
    </row>
    <row r="83" spans="1:42" ht="15.6">
      <c r="A83" s="39"/>
      <c r="B83" s="2">
        <f>+'Ark1'!C1893</f>
        <v>2024</v>
      </c>
      <c r="C83" s="2">
        <f>+'Ark1'!J1888</f>
        <v>121</v>
      </c>
      <c r="D83" s="2" t="s">
        <v>276</v>
      </c>
      <c r="E83" s="2">
        <f>+'Ark1'!D1888</f>
        <v>9</v>
      </c>
      <c r="F83" s="2" t="s">
        <v>497</v>
      </c>
      <c r="G83" s="3">
        <f>+'Ark1'!Q1888</f>
        <v>161</v>
      </c>
      <c r="H83" s="304">
        <f>+'Ark1'!R1888</f>
        <v>16074</v>
      </c>
      <c r="I83" s="304">
        <f>IF(H83=0,"",'Ark1'!S1888)</f>
        <v>16023</v>
      </c>
      <c r="J83" s="86"/>
      <c r="K83" s="51">
        <f>IF(H83=0,"",100*H83/Måned!H18)</f>
        <v>13.305960944678526</v>
      </c>
      <c r="L83" s="86"/>
      <c r="M83" s="51">
        <f>+IF(H83=0,"",'Ark1'!AD1888)</f>
        <v>8.9221187950643621</v>
      </c>
      <c r="N83" s="51">
        <f>+IF(H83=0,"",'Ark1'!AE1888)</f>
        <v>9.0286325624941792</v>
      </c>
      <c r="O83" s="96">
        <f>IF(H83=0,"",'Ark1'!U1888)</f>
        <v>59.840042438993947</v>
      </c>
      <c r="P83" s="12">
        <f>IF(H83=0,"",'Ark1'!W1888)</f>
        <v>82.079891406103613</v>
      </c>
      <c r="Q83" s="51">
        <f>IF(H83=0,"",'Ark1'!X1888)</f>
        <v>4.2055493343287296</v>
      </c>
      <c r="R83" s="51">
        <f>IF(H83=0,"",'Ark1'!Y1888)</f>
        <v>8.4110986686574591</v>
      </c>
      <c r="S83" s="114"/>
      <c r="T83" s="270">
        <f>IF(H83=0,"",'Ark1'!Z1888)</f>
        <v>0</v>
      </c>
      <c r="U83" s="114"/>
      <c r="V83" s="51">
        <f>IF(H83=0,"",'Ark1'!AA1888)</f>
        <v>9.7635634378470488</v>
      </c>
      <c r="W83" s="12">
        <f>IF(H83=0,"",'Ark1'!AB1888)</f>
        <v>2.6580834777185522</v>
      </c>
      <c r="X83" s="15">
        <f>+IF('Ark1'!AD1888=0,"",'Ark1'!AC1888)</f>
        <v>-38.896876745913744</v>
      </c>
      <c r="Y83" s="15">
        <f t="shared" si="5"/>
        <v>99.521739130434781</v>
      </c>
      <c r="Z83" s="12">
        <f>IF(H83=0,"",'Ark1'!T1888)</f>
        <v>5.7363444071170848</v>
      </c>
      <c r="AA83" s="51">
        <f>IF(H83=0,"",'Ark1'!V1888)</f>
        <v>89.169543591487908</v>
      </c>
      <c r="AB83" s="39"/>
      <c r="AC83" s="79"/>
      <c r="AE83" s="51"/>
      <c r="AF83" s="4"/>
      <c r="AN83" s="13"/>
      <c r="AO83" s="12"/>
      <c r="AP83" s="12"/>
    </row>
    <row r="84" spans="1:42" ht="15.6">
      <c r="A84" s="39"/>
      <c r="B84" s="2">
        <f>+'Ark1'!C1894</f>
        <v>2024</v>
      </c>
      <c r="C84" s="2">
        <f>+'Ark1'!J1889</f>
        <v>121</v>
      </c>
      <c r="D84" s="2" t="s">
        <v>276</v>
      </c>
      <c r="E84" s="2">
        <f>+'Ark1'!D1889</f>
        <v>10</v>
      </c>
      <c r="F84" s="2" t="s">
        <v>498</v>
      </c>
      <c r="G84" s="3">
        <f>+'Ark1'!Q1889</f>
        <v>164</v>
      </c>
      <c r="H84" s="304">
        <f>+'Ark1'!R1889</f>
        <v>14631</v>
      </c>
      <c r="I84" s="304">
        <f>IF(H84=0,"",'Ark1'!S1889)</f>
        <v>14581</v>
      </c>
      <c r="J84" s="86"/>
      <c r="K84" s="51">
        <f>IF(H84=0,"",100*H84/Måned!H19)</f>
        <v>11.302607997033558</v>
      </c>
      <c r="L84" s="86"/>
      <c r="M84" s="51">
        <f>+IF(H84=0,"",'Ark1'!AD1889)</f>
        <v>8.1211596423159502</v>
      </c>
      <c r="N84" s="51">
        <f>+IF(H84=0,"",'Ark1'!AE1889)</f>
        <v>8.1618402134552142</v>
      </c>
      <c r="O84" s="96">
        <f>IF(H84=0,"",'Ark1'!U1889)</f>
        <v>60.276181331870248</v>
      </c>
      <c r="P84" s="12">
        <f>IF(H84=0,"",'Ark1'!W1889)</f>
        <v>81.537878060489604</v>
      </c>
      <c r="Q84" s="51">
        <f>IF(H84=0,"",'Ark1'!X1889)</f>
        <v>3.1303396896999511</v>
      </c>
      <c r="R84" s="51">
        <f>IF(H84=0,"",'Ark1'!Y1889)</f>
        <v>6.2606793793999023</v>
      </c>
      <c r="S84" s="114"/>
      <c r="T84" s="270">
        <f>IF(H84=0,"",'Ark1'!Z1889)</f>
        <v>0</v>
      </c>
      <c r="U84" s="114"/>
      <c r="V84" s="51">
        <f>IF(H84=0,"",'Ark1'!AA1889)</f>
        <v>9.1921181828758414</v>
      </c>
      <c r="W84" s="12">
        <f>IF(H84=0,"",'Ark1'!AB1889)</f>
        <v>2.4553179761918842</v>
      </c>
      <c r="X84" s="15">
        <f>+IF('Ark1'!AD1889=0,"",'Ark1'!AC1889)</f>
        <v>-36.24508266989568</v>
      </c>
      <c r="Y84" s="15">
        <f t="shared" si="5"/>
        <v>88.908536585365852</v>
      </c>
      <c r="Z84" s="12">
        <f>IF(H84=0,"",'Ark1'!T1889)</f>
        <v>4.6575080308933092</v>
      </c>
      <c r="AA84" s="51">
        <f>IF(H84=0,"",'Ark1'!V1889)</f>
        <v>88.604621562232737</v>
      </c>
      <c r="AB84" s="39"/>
      <c r="AC84" s="79"/>
      <c r="AE84" s="51"/>
      <c r="AF84" s="4"/>
      <c r="AN84" s="13"/>
      <c r="AO84" s="12"/>
      <c r="AP84" s="12"/>
    </row>
    <row r="85" spans="1:42" ht="15.6">
      <c r="A85" s="39"/>
      <c r="B85" s="2">
        <f>+'Ark1'!C1895</f>
        <v>2024</v>
      </c>
      <c r="C85" s="2">
        <f>+'Ark1'!J1890</f>
        <v>121</v>
      </c>
      <c r="D85" s="2" t="s">
        <v>276</v>
      </c>
      <c r="E85" s="2">
        <f>+'Ark1'!D1890</f>
        <v>11</v>
      </c>
      <c r="F85" s="2" t="s">
        <v>499</v>
      </c>
      <c r="G85" s="3">
        <f>+'Ark1'!Q1890</f>
        <v>147</v>
      </c>
      <c r="H85" s="304">
        <f>+'Ark1'!R1890</f>
        <v>15565</v>
      </c>
      <c r="I85" s="304">
        <f>IF(H85=0,"",'Ark1'!S1890)</f>
        <v>15510</v>
      </c>
      <c r="J85" s="86"/>
      <c r="K85" s="51">
        <f>IF(H85=0,"",100*H85/Måned!H20)</f>
        <v>12.224526019823131</v>
      </c>
      <c r="L85" s="86"/>
      <c r="M85" s="51">
        <f>+IF(H85=0,"",'Ark1'!AD1890)</f>
        <v>8.6395905838731348</v>
      </c>
      <c r="N85" s="51">
        <f>+IF(H85=0,"",'Ark1'!AE1890)</f>
        <v>8.6561904964259302</v>
      </c>
      <c r="O85" s="96">
        <f>IF(H85=0,"",'Ark1'!U1890)</f>
        <v>60.566795615731799</v>
      </c>
      <c r="P85" s="12">
        <f>IF(H85=0,"",'Ark1'!W1890)</f>
        <v>81.296834300451437</v>
      </c>
      <c r="Q85" s="51">
        <f>IF(H85=0,"",'Ark1'!X1890)</f>
        <v>4.9855444908448439</v>
      </c>
      <c r="R85" s="51">
        <f>IF(H85=0,"",'Ark1'!Y1890)</f>
        <v>9.9710889816896877</v>
      </c>
      <c r="S85" s="114"/>
      <c r="T85" s="270">
        <f>IF(H85=0,"",'Ark1'!Z1890)</f>
        <v>0</v>
      </c>
      <c r="U85" s="114"/>
      <c r="V85" s="51">
        <f>IF(H85=0,"",'Ark1'!AA1890)</f>
        <v>9.6578562794824521</v>
      </c>
      <c r="W85" s="12">
        <f>IF(H85=0,"",'Ark1'!AB1890)</f>
        <v>2.370138476669382</v>
      </c>
      <c r="X85" s="15">
        <f>+IF('Ark1'!AD1890=0,"",'Ark1'!AC1890)</f>
        <v>-31.866844099038826</v>
      </c>
      <c r="Y85" s="15">
        <f t="shared" si="5"/>
        <v>105.51020408163265</v>
      </c>
      <c r="Z85" s="12">
        <f>IF(H85=0,"",'Ark1'!T1890)</f>
        <v>4.1319627369097356</v>
      </c>
      <c r="AA85" s="51">
        <f>IF(H85=0,"",'Ark1'!V1890)</f>
        <v>88.371413822417495</v>
      </c>
      <c r="AB85" s="39"/>
      <c r="AC85" s="79"/>
      <c r="AE85" s="51"/>
      <c r="AF85" s="4"/>
      <c r="AN85" s="13"/>
      <c r="AO85" s="12"/>
      <c r="AP85" s="12"/>
    </row>
    <row r="86" spans="1:42" ht="16.5" customHeight="1">
      <c r="A86" s="39"/>
      <c r="B86" s="2">
        <f>+'Ark1'!C1896</f>
        <v>2024</v>
      </c>
      <c r="C86" s="2">
        <f>+'Ark1'!J1891</f>
        <v>121</v>
      </c>
      <c r="D86" s="2" t="s">
        <v>276</v>
      </c>
      <c r="E86" s="2">
        <f>+'Ark1'!D1891</f>
        <v>12</v>
      </c>
      <c r="F86" s="2" t="s">
        <v>500</v>
      </c>
      <c r="G86" s="3">
        <f>+'Ark1'!Q1891</f>
        <v>139</v>
      </c>
      <c r="H86" s="304">
        <f>+'Ark1'!R1891</f>
        <v>12524</v>
      </c>
      <c r="I86" s="304">
        <f>IF(H86=0,"",'Ark1'!S1891)</f>
        <v>12419</v>
      </c>
      <c r="J86" s="86"/>
      <c r="K86" s="51">
        <f>IF(H86=0,"",100*H86/Måned!H21)</f>
        <v>11.15952489151452</v>
      </c>
      <c r="L86" s="86"/>
      <c r="M86" s="51">
        <f>+IF(H86=0,"",'Ark1'!AD1891)</f>
        <v>6.9516371649487398</v>
      </c>
      <c r="N86" s="51">
        <f>+IF(H86=0,"",'Ark1'!AE1891)</f>
        <v>6.6583192683516081</v>
      </c>
      <c r="O86" s="96">
        <f>IF(H86=0,"",'Ark1'!U1891)</f>
        <v>60.061921249698045</v>
      </c>
      <c r="P86" s="12">
        <f>IF(H86=0,"",'Ark1'!W1891)</f>
        <v>78.097407198647147</v>
      </c>
      <c r="Q86" s="51">
        <f>IF(H86=0,"",'Ark1'!X1891)</f>
        <v>3.3535611625678707</v>
      </c>
      <c r="R86" s="51">
        <f>IF(H86=0,"",'Ark1'!Y1891)</f>
        <v>6.7071223251357415</v>
      </c>
      <c r="S86" s="114"/>
      <c r="T86" s="270">
        <f>IF(H86=0,"",'Ark1'!Z1891)</f>
        <v>0</v>
      </c>
      <c r="U86" s="114"/>
      <c r="V86" s="51">
        <f>IF(H86=0,"",'Ark1'!AA1891)</f>
        <v>10.030084934514274</v>
      </c>
      <c r="W86" s="12">
        <f>IF(H86=0,"",'Ark1'!AB1891)</f>
        <v>2.3300669299005503</v>
      </c>
      <c r="X86" s="15">
        <f>+IF('Ark1'!AD1891=0,"",'Ark1'!AC1891)</f>
        <v>-37.453594719225691</v>
      </c>
      <c r="Y86" s="15">
        <f t="shared" si="5"/>
        <v>89.345323741007192</v>
      </c>
      <c r="Z86" s="12">
        <f>IF(H86=0,"",'Ark1'!T1891)</f>
        <v>5.1762216544235056</v>
      </c>
      <c r="AA86" s="51">
        <f>IF(H86=0,"",'Ark1'!V1891)</f>
        <v>85.226521379666949</v>
      </c>
      <c r="AB86" s="39"/>
      <c r="AC86" s="79"/>
      <c r="AE86" s="51"/>
      <c r="AF86" s="4"/>
      <c r="AN86" s="13"/>
      <c r="AO86" s="12"/>
      <c r="AP86" s="12"/>
    </row>
    <row r="87" spans="1:42" ht="18" customHeight="1">
      <c r="A87" s="44"/>
      <c r="B87" s="39"/>
      <c r="C87" s="44"/>
      <c r="D87" s="64"/>
      <c r="E87" s="56"/>
      <c r="F87" s="39"/>
      <c r="G87" s="39"/>
      <c r="H87" s="312"/>
      <c r="I87" s="330"/>
      <c r="J87" s="86"/>
      <c r="K87" s="69"/>
      <c r="L87" s="86"/>
      <c r="M87" s="53"/>
      <c r="N87" s="39"/>
      <c r="O87" s="44"/>
      <c r="P87" s="39"/>
      <c r="Q87" s="115"/>
      <c r="R87" s="125"/>
      <c r="S87" s="125"/>
      <c r="T87" s="125"/>
      <c r="U87" s="125"/>
      <c r="V87" s="115"/>
      <c r="W87" s="39"/>
      <c r="X87" s="85"/>
      <c r="Y87" s="44"/>
      <c r="Z87" s="39"/>
      <c r="AA87" s="115"/>
      <c r="AB87" s="39"/>
      <c r="AC87" s="2"/>
      <c r="AD87" s="5"/>
      <c r="AE87" s="5"/>
      <c r="AF87"/>
      <c r="AG87" s="4"/>
      <c r="AH87"/>
      <c r="AI87"/>
      <c r="AJ87"/>
      <c r="AK87"/>
      <c r="AL87"/>
      <c r="AM87"/>
    </row>
    <row r="88" spans="1:42" ht="15.6">
      <c r="A88" s="39"/>
      <c r="B88" s="2">
        <f>+'Ark1'!C1892</f>
        <v>2024</v>
      </c>
      <c r="C88" s="2">
        <f>+'Ark1'!J1892</f>
        <v>134</v>
      </c>
      <c r="D88" s="2" t="s">
        <v>31</v>
      </c>
      <c r="E88" s="2">
        <f>+'Ark1'!D1892</f>
        <v>1</v>
      </c>
      <c r="F88" s="2" t="s">
        <v>490</v>
      </c>
      <c r="G88" s="3">
        <f>+'Ark1'!Q1892</f>
        <v>33</v>
      </c>
      <c r="H88" s="304">
        <f>+'Ark1'!R1892</f>
        <v>3884</v>
      </c>
      <c r="I88" s="304">
        <f>IF(H88=0,"",'Ark1'!S1892)</f>
        <v>3874</v>
      </c>
      <c r="J88" s="86"/>
      <c r="K88" s="51">
        <f>IF(H88=0,"",100*H88/Måned!H10)</f>
        <v>2.9386618647337879</v>
      </c>
      <c r="L88" s="86"/>
      <c r="M88" s="51">
        <f>+IF(H88=0,"",'Ark1'!AE1892)</f>
        <v>9.0771913190499518</v>
      </c>
      <c r="N88" s="51">
        <f>+IF(H88=0,"",'Ark1'!AF1892)</f>
        <v>73</v>
      </c>
      <c r="O88" s="96">
        <f>IF(H88=0,"",'Ark1'!U1892)</f>
        <v>60.022973670624687</v>
      </c>
      <c r="P88" s="12">
        <f>IF(H88=0,"",'Ark1'!W1892)</f>
        <v>84.358982963345397</v>
      </c>
      <c r="Q88" s="51">
        <f>IF(H88=0,"",'Ark1'!X1892)</f>
        <v>2.3429454170957777</v>
      </c>
      <c r="R88" s="51">
        <f>IF(H88=0,"",'Ark1'!Y1892)</f>
        <v>4.6858908341915555</v>
      </c>
      <c r="S88" s="114"/>
      <c r="T88" s="270">
        <f>IF(H88=0,"",'Ark1'!Z1892)</f>
        <v>0</v>
      </c>
      <c r="U88" s="114"/>
      <c r="V88" s="51">
        <f>IF(H88=0,"",'Ark1'!AA1892)</f>
        <v>10.040816961982536</v>
      </c>
      <c r="W88" s="12">
        <f>IF(H88=0,"",'Ark1'!AB1892)</f>
        <v>2.6090543340739591</v>
      </c>
      <c r="X88" s="15">
        <f>+IF(H88=0,"",'Ark1'!AC1892)</f>
        <v>-42.642222587865113</v>
      </c>
      <c r="Y88" s="15">
        <f>+(IF(H88=0,"",I88/G88))</f>
        <v>117.39393939393939</v>
      </c>
      <c r="Z88" s="12">
        <f>IF(H88=0,"",'Ark1'!T1892)</f>
        <v>5.2136972193614843</v>
      </c>
      <c r="AA88" s="51">
        <f>IF(H88=0,"",'Ark1'!V1892)</f>
        <v>91.645584559339682</v>
      </c>
      <c r="AB88" s="39"/>
      <c r="AC88" s="79"/>
      <c r="AE88" s="51"/>
      <c r="AF88" s="4"/>
      <c r="AN88" s="13"/>
      <c r="AO88" s="12"/>
      <c r="AP88" s="12"/>
    </row>
    <row r="89" spans="1:42" ht="15.6">
      <c r="A89" s="39"/>
      <c r="B89" s="2">
        <f>+'Ark1'!C1893</f>
        <v>2024</v>
      </c>
      <c r="C89" s="2">
        <f>+'Ark1'!J1893</f>
        <v>134</v>
      </c>
      <c r="D89" s="2" t="s">
        <v>31</v>
      </c>
      <c r="E89" s="2">
        <f>+'Ark1'!D1893</f>
        <v>2</v>
      </c>
      <c r="F89" s="2" t="s">
        <v>491</v>
      </c>
      <c r="G89" s="3">
        <f>+'Ark1'!Q1893</f>
        <v>34</v>
      </c>
      <c r="H89" s="304">
        <f>+'Ark1'!R1893</f>
        <v>2993</v>
      </c>
      <c r="I89" s="304">
        <f>IF(H89=0,"",'Ark1'!S1893)</f>
        <v>2976</v>
      </c>
      <c r="J89" s="86"/>
      <c r="K89" s="51">
        <f>IF(H89=0,"",100*H89/Måned!H11)</f>
        <v>2.4489628932618746</v>
      </c>
      <c r="L89" s="86"/>
      <c r="M89" s="51">
        <f>+IF(H89=0,"",'Ark1'!AE1893)</f>
        <v>6.690627775458232</v>
      </c>
      <c r="N89" s="51">
        <f>+IF(H89=0,"",'Ark1'!AF1893)</f>
        <v>85</v>
      </c>
      <c r="O89" s="96">
        <f>IF(H89=0,"",'Ark1'!U1893)</f>
        <v>60.601814516129025</v>
      </c>
      <c r="P89" s="12">
        <f>IF(H89=0,"",'Ark1'!W1893)</f>
        <v>80.941901881720554</v>
      </c>
      <c r="Q89" s="51">
        <f>IF(H89=0,"",'Ark1'!X1893)</f>
        <v>1.1693952555963916</v>
      </c>
      <c r="R89" s="51">
        <f>IF(H89=0,"",'Ark1'!Y1893)</f>
        <v>2.3387905111927831</v>
      </c>
      <c r="S89" s="114"/>
      <c r="T89" s="270">
        <f>IF(H89=0,"",'Ark1'!Z1893)</f>
        <v>0</v>
      </c>
      <c r="U89" s="114"/>
      <c r="V89" s="51">
        <f>IF(H89=0,"",'Ark1'!AA1893)</f>
        <v>10.073822352317688</v>
      </c>
      <c r="W89" s="12">
        <f>IF(H89=0,"",'Ark1'!AB1893)</f>
        <v>2.7999586091418607</v>
      </c>
      <c r="X89" s="15">
        <f>+IF(H89=0,"",'Ark1'!AC1893)</f>
        <v>-46.162099612810735</v>
      </c>
      <c r="Y89" s="15">
        <f t="shared" ref="Y89:Y99" si="6">+(IF(H89=0,"",I89/G89))</f>
        <v>87.529411764705884</v>
      </c>
      <c r="Z89" s="12">
        <f>IF(H89=0,"",'Ark1'!T1893)</f>
        <v>4.0046775810223876</v>
      </c>
      <c r="AA89" s="51">
        <f>IF(H89=0,"",'Ark1'!V1893)</f>
        <v>88.161485455329284</v>
      </c>
      <c r="AB89" s="39"/>
      <c r="AC89" s="79"/>
      <c r="AE89" s="51"/>
      <c r="AF89" s="4"/>
      <c r="AN89" s="13"/>
      <c r="AO89" s="12"/>
      <c r="AP89" s="12"/>
    </row>
    <row r="90" spans="1:42" ht="15.6">
      <c r="A90" s="39"/>
      <c r="B90" s="2">
        <f>+'Ark1'!C1894</f>
        <v>2024</v>
      </c>
      <c r="C90" s="2">
        <f>+'Ark1'!J1894</f>
        <v>134</v>
      </c>
      <c r="D90" s="2" t="s">
        <v>31</v>
      </c>
      <c r="E90" s="2">
        <f>+'Ark1'!D1894</f>
        <v>3</v>
      </c>
      <c r="F90" s="2" t="s">
        <v>492</v>
      </c>
      <c r="G90" s="3">
        <f>+'Ark1'!Q1894</f>
        <v>37</v>
      </c>
      <c r="H90" s="304">
        <f>+'Ark1'!R1894</f>
        <v>3015</v>
      </c>
      <c r="I90" s="304">
        <f>IF(H90=0,"",'Ark1'!S1894)</f>
        <v>2993</v>
      </c>
      <c r="J90" s="86"/>
      <c r="K90" s="51">
        <f>IF(H90=0,"",100*H90/Måned!H12)</f>
        <v>2.9069767441860463</v>
      </c>
      <c r="L90" s="86"/>
      <c r="M90" s="51">
        <f>+IF(H90=0,"",'Ark1'!AE1894)</f>
        <v>6.7081429513887985</v>
      </c>
      <c r="N90" s="51">
        <f>+IF(H90=0,"",'Ark1'!AF1894)</f>
        <v>79</v>
      </c>
      <c r="O90" s="96">
        <f>IF(H90=0,"",'Ark1'!U1894)</f>
        <v>60.604744403608422</v>
      </c>
      <c r="P90" s="12">
        <f>IF(H90=0,"",'Ark1'!W1894)</f>
        <v>80.692849983294309</v>
      </c>
      <c r="Q90" s="51">
        <f>IF(H90=0,"",'Ark1'!X1894)</f>
        <v>3.8142620232172488</v>
      </c>
      <c r="R90" s="51">
        <f>IF(H90=0,"",'Ark1'!Y1894)</f>
        <v>7.6285240464344977</v>
      </c>
      <c r="S90" s="114"/>
      <c r="T90" s="270">
        <f>IF(H90=0,"",'Ark1'!Z1894)</f>
        <v>0</v>
      </c>
      <c r="U90" s="114"/>
      <c r="V90" s="51">
        <f>IF(H90=0,"",'Ark1'!AA1894)</f>
        <v>9.5920532976510238</v>
      </c>
      <c r="W90" s="12">
        <f>IF(H90=0,"",'Ark1'!AB1894)</f>
        <v>2.5027490818588256</v>
      </c>
      <c r="X90" s="15">
        <f>+IF(H90=0,"",'Ark1'!AC1894)</f>
        <v>-39.049251883861075</v>
      </c>
      <c r="Y90" s="15">
        <f t="shared" si="6"/>
        <v>80.891891891891888</v>
      </c>
      <c r="Z90" s="12">
        <f>IF(H90=0,"",'Ark1'!T1894)</f>
        <v>4.1641791044776122</v>
      </c>
      <c r="AA90" s="51">
        <f>IF(H90=0,"",'Ark1'!V1894)</f>
        <v>87.91647828320265</v>
      </c>
      <c r="AB90" s="39"/>
      <c r="AC90" s="79"/>
      <c r="AE90" s="51"/>
      <c r="AF90" s="4"/>
      <c r="AO90" s="12"/>
      <c r="AP90" s="12"/>
    </row>
    <row r="91" spans="1:42" ht="15.6">
      <c r="A91" s="39"/>
      <c r="B91" s="2">
        <f>+'Ark1'!C1895</f>
        <v>2024</v>
      </c>
      <c r="C91" s="2">
        <f>+'Ark1'!J1895</f>
        <v>134</v>
      </c>
      <c r="D91" s="2" t="s">
        <v>31</v>
      </c>
      <c r="E91" s="2">
        <f>+'Ark1'!D1895</f>
        <v>4</v>
      </c>
      <c r="F91" s="2" t="s">
        <v>493</v>
      </c>
      <c r="G91" s="3">
        <f>+'Ark1'!Q1895</f>
        <v>39</v>
      </c>
      <c r="H91" s="304">
        <f>+'Ark1'!R1895</f>
        <v>4454</v>
      </c>
      <c r="I91" s="304">
        <f>IF(H91=0,"",'Ark1'!S1895)</f>
        <v>4443</v>
      </c>
      <c r="J91" s="86"/>
      <c r="K91" s="51">
        <f>IF(H91=0,"",100*H91/Måned!H13)</f>
        <v>3.1087938242910287</v>
      </c>
      <c r="L91" s="86"/>
      <c r="M91" s="51">
        <f>+IF(H91=0,"",'Ark1'!AE1895)</f>
        <v>10.073184326756188</v>
      </c>
      <c r="N91" s="51">
        <f>+IF(H91=0,"",'Ark1'!AF1895)</f>
        <v>114</v>
      </c>
      <c r="O91" s="96">
        <f>IF(H91=0,"",'Ark1'!U1895)</f>
        <v>60.491334683772223</v>
      </c>
      <c r="P91" s="12">
        <f>IF(H91=0,"",'Ark1'!W1895)</f>
        <v>81.626266036461814</v>
      </c>
      <c r="Q91" s="51">
        <f>IF(H91=0,"",'Ark1'!X1895)</f>
        <v>6.7355186349348894E-2</v>
      </c>
      <c r="R91" s="51">
        <f>IF(H91=0,"",'Ark1'!Y1895)</f>
        <v>0.13471037269869779</v>
      </c>
      <c r="S91" s="114"/>
      <c r="T91" s="270">
        <f>IF(H91=0,"",'Ark1'!Z1895)</f>
        <v>0</v>
      </c>
      <c r="U91" s="114"/>
      <c r="V91" s="51">
        <f>IF(H91=0,"",'Ark1'!AA1895)</f>
        <v>9.4135748561220094</v>
      </c>
      <c r="W91" s="12">
        <f>IF(H91=0,"",'Ark1'!AB1895)</f>
        <v>2.7012895439750646</v>
      </c>
      <c r="X91" s="15">
        <f>+IF(H91=0,"",'Ark1'!AC1895)</f>
        <v>-36.299340805241577</v>
      </c>
      <c r="Y91" s="15">
        <f t="shared" si="6"/>
        <v>113.92307692307692</v>
      </c>
      <c r="Z91" s="12">
        <f>IF(H91=0,"",'Ark1'!T1895)</f>
        <v>4.2878311629995514</v>
      </c>
      <c r="AA91" s="51">
        <f>IF(H91=0,"",'Ark1'!V1895)</f>
        <v>88.644852372254022</v>
      </c>
      <c r="AB91" s="39"/>
      <c r="AC91" s="79"/>
      <c r="AE91" s="51"/>
      <c r="AF91" s="4"/>
      <c r="AO91" s="12"/>
      <c r="AP91" s="12"/>
    </row>
    <row r="92" spans="1:42" ht="15.6">
      <c r="A92" s="39"/>
      <c r="B92" s="2">
        <f>+'Ark1'!C1896</f>
        <v>2024</v>
      </c>
      <c r="C92" s="2">
        <f>+'Ark1'!J1896</f>
        <v>134</v>
      </c>
      <c r="D92" s="2" t="s">
        <v>31</v>
      </c>
      <c r="E92" s="2">
        <f>+'Ark1'!D1896</f>
        <v>5</v>
      </c>
      <c r="F92" s="2" t="s">
        <v>377</v>
      </c>
      <c r="G92" s="3">
        <f>+'Ark1'!Q1896</f>
        <v>40</v>
      </c>
      <c r="H92" s="304">
        <f>+'Ark1'!R1896</f>
        <v>3431</v>
      </c>
      <c r="I92" s="304">
        <f>IF(H92=0,"",'Ark1'!S1896)</f>
        <v>3415</v>
      </c>
      <c r="J92" s="86"/>
      <c r="K92" s="51">
        <f>IF(H92=0,"",100*H92/Måned!H14)</f>
        <v>2.7301663085859791</v>
      </c>
      <c r="L92" s="86"/>
      <c r="M92" s="51">
        <f>+IF(H92=0,"",'Ark1'!AE1896)</f>
        <v>7.671033220950302</v>
      </c>
      <c r="N92" s="51">
        <f>+IF(H92=0,"",'Ark1'!AF1896)</f>
        <v>60</v>
      </c>
      <c r="O92" s="96">
        <f>IF(H92=0,"",'Ark1'!U1896)</f>
        <v>60.509224011713037</v>
      </c>
      <c r="P92" s="12">
        <f>IF(H92=0,"",'Ark1'!W1896)</f>
        <v>80.87282576866761</v>
      </c>
      <c r="Q92" s="51">
        <f>IF(H92=0,"",'Ark1'!X1896)</f>
        <v>3.1769163509181002</v>
      </c>
      <c r="R92" s="51">
        <f>IF(H92=0,"",'Ark1'!Y1896)</f>
        <v>6.3538327018362004</v>
      </c>
      <c r="S92" s="114"/>
      <c r="T92" s="270">
        <f>IF(H92=0,"",'Ark1'!Z1896)</f>
        <v>0</v>
      </c>
      <c r="U92" s="114"/>
      <c r="V92" s="51">
        <f>IF(H92=0,"",'Ark1'!AA1896)</f>
        <v>9.2777268861049436</v>
      </c>
      <c r="W92" s="12">
        <f>IF(H92=0,"",'Ark1'!AB1896)</f>
        <v>2.3812013555442704</v>
      </c>
      <c r="X92" s="15">
        <f>+IF(H92=0,"",'Ark1'!AC1896)</f>
        <v>-34.641881339455843</v>
      </c>
      <c r="Y92" s="15">
        <f t="shared" si="6"/>
        <v>85.375</v>
      </c>
      <c r="Z92" s="12">
        <f>IF(H92=0,"",'Ark1'!T1896)</f>
        <v>4.3127368114252391</v>
      </c>
      <c r="AA92" s="51">
        <f>IF(H92=0,"",'Ark1'!V1896)</f>
        <v>87.987671495806751</v>
      </c>
      <c r="AB92" s="39"/>
      <c r="AC92" s="79"/>
      <c r="AE92" s="51"/>
      <c r="AF92" s="4"/>
      <c r="AO92" s="12"/>
      <c r="AP92" s="12"/>
    </row>
    <row r="93" spans="1:42" ht="15.6">
      <c r="A93" s="39"/>
      <c r="B93" s="2">
        <f>+'Ark1'!C1897</f>
        <v>2024</v>
      </c>
      <c r="C93" s="2">
        <f>+'Ark1'!J1897</f>
        <v>134</v>
      </c>
      <c r="D93" s="2" t="s">
        <v>31</v>
      </c>
      <c r="E93" s="2">
        <f>+'Ark1'!D1897</f>
        <v>6</v>
      </c>
      <c r="F93" s="2" t="s">
        <v>494</v>
      </c>
      <c r="G93" s="3">
        <f>+'Ark1'!Q1897</f>
        <v>39</v>
      </c>
      <c r="H93" s="304">
        <f>+'Ark1'!R1897</f>
        <v>3133</v>
      </c>
      <c r="I93" s="304">
        <f>IF(H93=0,"",'Ark1'!S1897)</f>
        <v>3120</v>
      </c>
      <c r="J93" s="86"/>
      <c r="K93" s="51">
        <f>IF(H93=0,"",100*H93/Måned!H15)</f>
        <v>2.7340238932570053</v>
      </c>
      <c r="L93" s="86"/>
      <c r="M93" s="51">
        <f>+IF(H93=0,"",'Ark1'!AE1897)</f>
        <v>6.8465283954721201</v>
      </c>
      <c r="N93" s="51">
        <f>+IF(H93=0,"",'Ark1'!AF1897)</f>
        <v>58</v>
      </c>
      <c r="O93" s="96">
        <f>IF(H93=0,"",'Ark1'!U1897)</f>
        <v>60.092628205128207</v>
      </c>
      <c r="P93" s="12">
        <f>IF(H93=0,"",'Ark1'!W1897)</f>
        <v>79.005128205128301</v>
      </c>
      <c r="Q93" s="51">
        <f>IF(H93=0,"",'Ark1'!X1897)</f>
        <v>2.6172997127353974</v>
      </c>
      <c r="R93" s="51">
        <f>IF(H93=0,"",'Ark1'!Y1897)</f>
        <v>5.2345994254707948</v>
      </c>
      <c r="S93" s="114"/>
      <c r="T93" s="270">
        <f>IF(H93=0,"",'Ark1'!Z1897)</f>
        <v>0</v>
      </c>
      <c r="U93" s="114"/>
      <c r="V93" s="51">
        <f>IF(H93=0,"",'Ark1'!AA1897)</f>
        <v>9.7364372786448623</v>
      </c>
      <c r="W93" s="12">
        <f>IF(H93=0,"",'Ark1'!AB1897)</f>
        <v>2.4716488870271833</v>
      </c>
      <c r="X93" s="15">
        <f>+IF(H93=0,"",'Ark1'!AC1897)</f>
        <v>-32.110853067404328</v>
      </c>
      <c r="Y93" s="15">
        <f t="shared" si="6"/>
        <v>80</v>
      </c>
      <c r="Z93" s="12">
        <f>IF(H93=0,"",'Ark1'!T1897)</f>
        <v>5.031918289179699</v>
      </c>
      <c r="AA93" s="51">
        <f>IF(H93=0,"",'Ark1'!V1897)</f>
        <v>85.955600466705619</v>
      </c>
      <c r="AB93" s="39"/>
      <c r="AC93" s="79"/>
      <c r="AE93" s="51"/>
      <c r="AF93" s="4"/>
      <c r="AO93" s="12"/>
      <c r="AP93" s="12"/>
    </row>
    <row r="94" spans="1:42" ht="15.6">
      <c r="A94" s="39"/>
      <c r="B94" s="2">
        <f>+'Ark1'!C1898</f>
        <v>2024</v>
      </c>
      <c r="C94" s="2">
        <f>+'Ark1'!J1898</f>
        <v>134</v>
      </c>
      <c r="D94" s="2" t="s">
        <v>31</v>
      </c>
      <c r="E94" s="2">
        <f>+'Ark1'!D1898</f>
        <v>7</v>
      </c>
      <c r="F94" s="2" t="s">
        <v>495</v>
      </c>
      <c r="G94" s="3">
        <f>+'Ark1'!Q1898</f>
        <v>46</v>
      </c>
      <c r="H94" s="304">
        <f>+'Ark1'!R1898</f>
        <v>4511</v>
      </c>
      <c r="I94" s="304">
        <f>IF(H94=0,"",'Ark1'!S1898)</f>
        <v>4505</v>
      </c>
      <c r="J94" s="86"/>
      <c r="K94" s="51">
        <f>IF(H94=0,"",100*H94/Måned!H16)</f>
        <v>3.5317236627834148</v>
      </c>
      <c r="L94" s="86"/>
      <c r="M94" s="51">
        <f>+IF(H94=0,"",'Ark1'!AE1898)</f>
        <v>10.10661759232493</v>
      </c>
      <c r="N94" s="51">
        <f>+IF(H94=0,"",'Ark1'!AF1898)</f>
        <v>55</v>
      </c>
      <c r="O94" s="96">
        <f>IF(H94=0,"",'Ark1'!U1898)</f>
        <v>60.628856825749182</v>
      </c>
      <c r="P94" s="12">
        <f>IF(H94=0,"",'Ark1'!W1898)</f>
        <v>80.77007769145402</v>
      </c>
      <c r="Q94" s="51">
        <f>IF(H94=0,"",'Ark1'!X1898)</f>
        <v>2.54932387497229</v>
      </c>
      <c r="R94" s="51">
        <f>IF(H94=0,"",'Ark1'!Y1898)</f>
        <v>5.0986477499445799</v>
      </c>
      <c r="S94" s="114"/>
      <c r="T94" s="270">
        <f>IF(H94=0,"",'Ark1'!Z1898)</f>
        <v>0</v>
      </c>
      <c r="U94" s="114"/>
      <c r="V94" s="51">
        <f>IF(H94=0,"",'Ark1'!AA1898)</f>
        <v>9.3635995155393132</v>
      </c>
      <c r="W94" s="12">
        <f>IF(H94=0,"",'Ark1'!AB1898)</f>
        <v>2.3251483602923484</v>
      </c>
      <c r="X94" s="15">
        <f>+IF(H94=0,"",'Ark1'!AC1898)</f>
        <v>-33.923867890498187</v>
      </c>
      <c r="Y94" s="15">
        <f t="shared" si="6"/>
        <v>97.934782608695656</v>
      </c>
      <c r="Z94" s="12">
        <f>IF(H94=0,"",'Ark1'!T1898)</f>
        <v>4.015295943249833</v>
      </c>
      <c r="AA94" s="51">
        <f>IF(H94=0,"",'Ark1'!V1898)</f>
        <v>87.608784268833318</v>
      </c>
      <c r="AB94" s="39"/>
      <c r="AC94" s="79"/>
      <c r="AE94" s="51"/>
      <c r="AF94" s="4"/>
      <c r="AO94" s="12"/>
      <c r="AP94" s="12"/>
    </row>
    <row r="95" spans="1:42" ht="15.6">
      <c r="A95" s="39"/>
      <c r="B95" s="2">
        <f>+'Ark1'!C1899</f>
        <v>2024</v>
      </c>
      <c r="C95" s="2">
        <f>+'Ark1'!J1899</f>
        <v>134</v>
      </c>
      <c r="D95" s="2" t="s">
        <v>31</v>
      </c>
      <c r="E95" s="2">
        <f>+'Ark1'!D1899</f>
        <v>8</v>
      </c>
      <c r="F95" s="2" t="s">
        <v>496</v>
      </c>
      <c r="G95" s="3">
        <f>+'Ark1'!Q1899</f>
        <v>42</v>
      </c>
      <c r="H95" s="304">
        <f>+'Ark1'!R1899</f>
        <v>4186</v>
      </c>
      <c r="I95" s="304">
        <f>IF(H95=0,"",'Ark1'!S1899)</f>
        <v>4170</v>
      </c>
      <c r="J95" s="86"/>
      <c r="K95" s="51">
        <f>IF(H95=0,"",100*H95/Måned!H17)</f>
        <v>3.46586298829257</v>
      </c>
      <c r="L95" s="86"/>
      <c r="M95" s="51">
        <f>+IF(H95=0,"",'Ark1'!AE1899)</f>
        <v>9.5454098017879776</v>
      </c>
      <c r="N95" s="51">
        <f>+IF(H95=0,"",'Ark1'!AF1899)</f>
        <v>60</v>
      </c>
      <c r="O95" s="96">
        <f>IF(H95=0,"",'Ark1'!U1899)</f>
        <v>60.050119904076759</v>
      </c>
      <c r="P95" s="12">
        <f>IF(H95=0,"",'Ark1'!W1899)</f>
        <v>82.413429256594725</v>
      </c>
      <c r="Q95" s="51">
        <f>IF(H95=0,"",'Ark1'!X1899)</f>
        <v>1.9589106545628283</v>
      </c>
      <c r="R95" s="51">
        <f>IF(H95=0,"",'Ark1'!Y1899)</f>
        <v>3.9178213091256566</v>
      </c>
      <c r="S95" s="114"/>
      <c r="T95" s="270">
        <f>IF(H95=0,"",'Ark1'!Z1899)</f>
        <v>0</v>
      </c>
      <c r="U95" s="114"/>
      <c r="V95" s="51">
        <f>IF(H95=0,"",'Ark1'!AA1899)</f>
        <v>10.009535597044064</v>
      </c>
      <c r="W95" s="12">
        <f>IF(H95=0,"",'Ark1'!AB1899)</f>
        <v>2.5112946272884402</v>
      </c>
      <c r="X95" s="15">
        <f>+IF(H95=0,"",'Ark1'!AC1899)</f>
        <v>-37.157978652759837</v>
      </c>
      <c r="Y95" s="15">
        <f t="shared" si="6"/>
        <v>99.285714285714292</v>
      </c>
      <c r="Z95" s="12">
        <f>IF(H95=0,"",'Ark1'!T1899)</f>
        <v>5.3203535594839924</v>
      </c>
      <c r="AA95" s="51">
        <f>IF(H95=0,"",'Ark1'!V1899)</f>
        <v>89.482372931557308</v>
      </c>
      <c r="AB95" s="39"/>
      <c r="AC95" s="79"/>
      <c r="AE95" s="51"/>
      <c r="AF95" s="4"/>
      <c r="AO95" s="12"/>
      <c r="AP95" s="12"/>
    </row>
    <row r="96" spans="1:42" ht="15.6">
      <c r="A96" s="39"/>
      <c r="B96" s="2">
        <f>+'Ark1'!C1900</f>
        <v>2024</v>
      </c>
      <c r="C96" s="2">
        <f>+'Ark1'!J1900</f>
        <v>134</v>
      </c>
      <c r="D96" s="2" t="s">
        <v>31</v>
      </c>
      <c r="E96" s="2">
        <f>+'Ark1'!D1900</f>
        <v>9</v>
      </c>
      <c r="F96" s="2" t="s">
        <v>497</v>
      </c>
      <c r="G96" s="3">
        <f>+'Ark1'!Q1900</f>
        <v>45</v>
      </c>
      <c r="H96" s="304">
        <f>+'Ark1'!R1900</f>
        <v>3253</v>
      </c>
      <c r="I96" s="304">
        <f>IF(H96=0,"",'Ark1'!S1900)</f>
        <v>3247</v>
      </c>
      <c r="J96" s="86"/>
      <c r="K96" s="51">
        <f>IF(H96=0,"",100*H96/Måned!H18)</f>
        <v>2.6928139201841015</v>
      </c>
      <c r="L96" s="86"/>
      <c r="M96" s="51">
        <f>+IF(H96=0,"",'Ark1'!AE1900)</f>
        <v>7.1783140457156867</v>
      </c>
      <c r="N96" s="51">
        <f>+IF(H96=0,"",'Ark1'!AF1900)</f>
        <v>54</v>
      </c>
      <c r="O96" s="96">
        <f>IF(H96=0,"",'Ark1'!U1900)</f>
        <v>60.520172466892518</v>
      </c>
      <c r="P96" s="12">
        <f>IF(H96=0,"",'Ark1'!W1900)</f>
        <v>79.593871265784017</v>
      </c>
      <c r="Q96" s="51">
        <f>IF(H96=0,"",'Ark1'!X1900)</f>
        <v>0.95296649246849108</v>
      </c>
      <c r="R96" s="51">
        <f>IF(H96=0,"",'Ark1'!Y1900)</f>
        <v>1.9059329849369819</v>
      </c>
      <c r="S96" s="114"/>
      <c r="T96" s="270">
        <f>IF(H96=0,"",'Ark1'!Z1900)</f>
        <v>0</v>
      </c>
      <c r="U96" s="114"/>
      <c r="V96" s="51">
        <f>IF(H96=0,"",'Ark1'!AA1900)</f>
        <v>10.169471092289564</v>
      </c>
      <c r="W96" s="12">
        <f>IF(H96=0,"",'Ark1'!AB1900)</f>
        <v>2.3431011056547697</v>
      </c>
      <c r="X96" s="15">
        <f>+IF(H96=0,"",'Ark1'!AC1900)</f>
        <v>-36.440490949823641</v>
      </c>
      <c r="Y96" s="15">
        <f t="shared" si="6"/>
        <v>72.155555555555551</v>
      </c>
      <c r="Z96" s="12">
        <f>IF(H96=0,"",'Ark1'!T1900)</f>
        <v>4.0857669843221629</v>
      </c>
      <c r="AA96" s="51">
        <f>IF(H96=0,"",'Ark1'!V1900)</f>
        <v>86.368281947733507</v>
      </c>
      <c r="AB96" s="39"/>
      <c r="AC96" s="79"/>
      <c r="AE96" s="51"/>
      <c r="AF96" s="4"/>
      <c r="AO96" s="12"/>
      <c r="AP96" s="12"/>
    </row>
    <row r="97" spans="1:42" ht="15.6">
      <c r="A97" s="39"/>
      <c r="B97" s="2">
        <f>+'Ark1'!C1901</f>
        <v>2024</v>
      </c>
      <c r="C97" s="2">
        <f>+'Ark1'!J1901</f>
        <v>134</v>
      </c>
      <c r="D97" s="2" t="s">
        <v>31</v>
      </c>
      <c r="E97" s="2">
        <f>+'Ark1'!D1901</f>
        <v>10</v>
      </c>
      <c r="F97" s="2" t="s">
        <v>498</v>
      </c>
      <c r="G97" s="3">
        <f>+'Ark1'!Q1901</f>
        <v>50</v>
      </c>
      <c r="H97" s="304">
        <f>+'Ark1'!R1901</f>
        <v>3284</v>
      </c>
      <c r="I97" s="304">
        <f>IF(H97=0,"",'Ark1'!S1901)</f>
        <v>3277</v>
      </c>
      <c r="J97" s="86"/>
      <c r="K97" s="51">
        <f>IF(H97=0,"",100*H97/Måned!H19)</f>
        <v>2.5369260243495457</v>
      </c>
      <c r="L97" s="86"/>
      <c r="M97" s="51">
        <f>+IF(H97=0,"",'Ark1'!AE1901)</f>
        <v>7.6653725916216606</v>
      </c>
      <c r="N97" s="51">
        <f>+IF(H97=0,"",'Ark1'!AF1901)</f>
        <v>40</v>
      </c>
      <c r="O97" s="96">
        <f>IF(H97=0,"",'Ark1'!U1901)</f>
        <v>59.935306682941693</v>
      </c>
      <c r="P97" s="12">
        <f>IF(H97=0,"",'Ark1'!W1901)</f>
        <v>84.216325907842688</v>
      </c>
      <c r="Q97" s="51">
        <f>IF(H97=0,"",'Ark1'!X1901)</f>
        <v>3.1364190012180275</v>
      </c>
      <c r="R97" s="51">
        <f>IF(H97=0,"",'Ark1'!Y1901)</f>
        <v>6.272838002436055</v>
      </c>
      <c r="S97" s="114"/>
      <c r="T97" s="270">
        <f>IF(H97=0,"",'Ark1'!Z1901)</f>
        <v>0</v>
      </c>
      <c r="U97" s="114"/>
      <c r="V97" s="51">
        <f>IF(H97=0,"",'Ark1'!AA1901)</f>
        <v>9.7552658106088472</v>
      </c>
      <c r="W97" s="12">
        <f>IF(H97=0,"",'Ark1'!AB1901)</f>
        <v>2.5782999165739984</v>
      </c>
      <c r="X97" s="15">
        <f>+IF(H97=0,"",'Ark1'!AC1901)</f>
        <v>-38.169319156755869</v>
      </c>
      <c r="Y97" s="15">
        <f t="shared" si="6"/>
        <v>65.540000000000006</v>
      </c>
      <c r="Z97" s="12">
        <f>IF(H97=0,"",'Ark1'!T1901)</f>
        <v>5.4177831912302068</v>
      </c>
      <c r="AA97" s="51">
        <f>IF(H97=0,"",'Ark1'!V1901)</f>
        <v>91.40471806685774</v>
      </c>
      <c r="AB97" s="39"/>
      <c r="AC97" s="79"/>
      <c r="AE97" s="51"/>
      <c r="AF97" s="4"/>
      <c r="AO97" s="12"/>
      <c r="AP97" s="12"/>
    </row>
    <row r="98" spans="1:42" ht="15.6">
      <c r="A98" s="39"/>
      <c r="B98" s="2">
        <f>+'Ark1'!C1902</f>
        <v>2024</v>
      </c>
      <c r="C98" s="2">
        <f>+'Ark1'!J1902</f>
        <v>134</v>
      </c>
      <c r="D98" s="2" t="s">
        <v>31</v>
      </c>
      <c r="E98" s="2">
        <f>+'Ark1'!D1902</f>
        <v>11</v>
      </c>
      <c r="F98" s="2" t="s">
        <v>499</v>
      </c>
      <c r="G98" s="3">
        <f>+'Ark1'!Q1902</f>
        <v>55</v>
      </c>
      <c r="H98" s="304">
        <f>+'Ark1'!R1902</f>
        <v>4533</v>
      </c>
      <c r="I98" s="304">
        <f>IF(H98=0,"",'Ark1'!S1902)</f>
        <v>4518</v>
      </c>
      <c r="J98" s="86"/>
      <c r="K98" s="51">
        <f>IF(H98=0,"",100*H98/Måned!H20)</f>
        <v>3.5601526789500966</v>
      </c>
      <c r="L98" s="86"/>
      <c r="M98" s="51">
        <f>+IF(H98=0,"",'Ark1'!AE1902)</f>
        <v>10.295265425187139</v>
      </c>
      <c r="N98" s="51">
        <f>+IF(H98=0,"",'Ark1'!AF1902)</f>
        <v>92</v>
      </c>
      <c r="O98" s="96">
        <f>IF(H98=0,"",'Ark1'!U1902)</f>
        <v>60.25365205843292</v>
      </c>
      <c r="P98" s="12">
        <f>IF(H98=0,"",'Ark1'!W1902)</f>
        <v>82.040969455511316</v>
      </c>
      <c r="Q98" s="51">
        <f>IF(H98=0,"",'Ark1'!X1902)</f>
        <v>4.4120891242003087E-2</v>
      </c>
      <c r="R98" s="51">
        <f>IF(H98=0,"",'Ark1'!Y1902)</f>
        <v>8.8241782484006173E-2</v>
      </c>
      <c r="S98" s="114"/>
      <c r="T98" s="270">
        <f>IF(H98=0,"",'Ark1'!Z1902)</f>
        <v>0</v>
      </c>
      <c r="U98" s="114"/>
      <c r="V98" s="51">
        <f>IF(H98=0,"",'Ark1'!AA1902)</f>
        <v>9.2172563511203389</v>
      </c>
      <c r="W98" s="12">
        <f>IF(H98=0,"",'Ark1'!AB1902)</f>
        <v>2.5054749585310128</v>
      </c>
      <c r="X98" s="15">
        <f>+IF(H98=0,"",'Ark1'!AC1902)</f>
        <v>-36.904631354749178</v>
      </c>
      <c r="Y98" s="15">
        <f t="shared" si="6"/>
        <v>82.145454545454541</v>
      </c>
      <c r="Z98" s="12">
        <f>IF(H98=0,"",'Ark1'!T1902)</f>
        <v>4.8722700198544011</v>
      </c>
      <c r="AA98" s="51">
        <f>IF(H98=0,"",'Ark1'!V1902)</f>
        <v>89.165404111254688</v>
      </c>
      <c r="AB98" s="39"/>
      <c r="AC98" s="79"/>
      <c r="AE98" s="51"/>
      <c r="AF98" s="4"/>
      <c r="AO98" s="12"/>
      <c r="AP98" s="12"/>
    </row>
    <row r="99" spans="1:42" ht="15.6">
      <c r="A99" s="39"/>
      <c r="B99" s="2">
        <f>+'Ark1'!C1903</f>
        <v>2024</v>
      </c>
      <c r="C99" s="2">
        <f>+'Ark1'!J1903</f>
        <v>134</v>
      </c>
      <c r="D99" s="2" t="s">
        <v>31</v>
      </c>
      <c r="E99" s="2">
        <f>+'Ark1'!D1903</f>
        <v>12</v>
      </c>
      <c r="F99" s="2" t="s">
        <v>500</v>
      </c>
      <c r="G99" s="3">
        <f>+'Ark1'!Q1903</f>
        <v>41</v>
      </c>
      <c r="H99" s="304">
        <f>+'Ark1'!R1903</f>
        <v>3647</v>
      </c>
      <c r="I99" s="304">
        <f>IF(H99=0,"",'Ark1'!S1903)</f>
        <v>3632</v>
      </c>
      <c r="J99" s="86"/>
      <c r="K99" s="51">
        <f>IF(H99=0,"",100*H99/Måned!H21)</f>
        <v>3.2496636281821667</v>
      </c>
      <c r="L99" s="86"/>
      <c r="M99" s="51">
        <f>+IF(H99=0,"",'Ark1'!AE1903)</f>
        <v>8.1423125542870238</v>
      </c>
      <c r="N99" s="51">
        <f>+IF(H99=0,"",'Ark1'!AF1903)</f>
        <v>46</v>
      </c>
      <c r="O99" s="96">
        <f>IF(H99=0,"",'Ark1'!U1903)</f>
        <v>60.54983480176211</v>
      </c>
      <c r="P99" s="12">
        <f>IF(H99=0,"",'Ark1'!W1903)</f>
        <v>80.712610132158389</v>
      </c>
      <c r="Q99" s="51">
        <f>IF(H99=0,"",'Ark1'!X1903)</f>
        <v>2.9887578831916639</v>
      </c>
      <c r="R99" s="51">
        <f>IF(H99=0,"",'Ark1'!Y1903)</f>
        <v>5.9775157663833278</v>
      </c>
      <c r="S99" s="114"/>
      <c r="T99" s="270">
        <f>IF(H99=0,"",'Ark1'!Z1903)</f>
        <v>0</v>
      </c>
      <c r="U99" s="114"/>
      <c r="V99" s="51">
        <f>IF(H99=0,"",'Ark1'!AA1903)</f>
        <v>9.6347975258156122</v>
      </c>
      <c r="W99" s="12">
        <f>IF(H99=0,"",'Ark1'!AB1903)</f>
        <v>2.3632755993773298</v>
      </c>
      <c r="X99" s="15">
        <f>+IF(H99=0,"",'Ark1'!AC1903)</f>
        <v>-38.085463973870226</v>
      </c>
      <c r="Y99" s="15">
        <f t="shared" si="6"/>
        <v>88.58536585365853</v>
      </c>
      <c r="Z99" s="12">
        <f>IF(H99=0,"",'Ark1'!T1903)</f>
        <v>4.2673430216616399</v>
      </c>
      <c r="AA99" s="51">
        <f>IF(H99=0,"",'Ark1'!V1903)</f>
        <v>87.710778394528603</v>
      </c>
      <c r="AB99" s="39"/>
      <c r="AC99" s="79"/>
      <c r="AE99" s="51"/>
      <c r="AF99" s="4"/>
      <c r="AO99" s="12"/>
      <c r="AP99" s="12"/>
    </row>
    <row r="100" spans="1:42" ht="15.6">
      <c r="A100" s="39"/>
      <c r="B100" s="39"/>
      <c r="C100" s="44"/>
      <c r="D100" s="44"/>
      <c r="E100" s="44"/>
      <c r="F100" s="44"/>
      <c r="G100" s="44"/>
      <c r="H100" s="321"/>
      <c r="I100" s="321"/>
      <c r="J100" s="86"/>
      <c r="K100" s="44"/>
      <c r="L100" s="86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39"/>
      <c r="AC100" s="79"/>
      <c r="AE100" s="51"/>
      <c r="AF100" s="4"/>
      <c r="AN100" s="13"/>
      <c r="AO100" s="12"/>
      <c r="AP100" s="12"/>
    </row>
    <row r="101" spans="1:42" ht="15.6">
      <c r="A101" s="39"/>
      <c r="B101" s="2">
        <f>+'Ark1'!C1904</f>
        <v>2024</v>
      </c>
      <c r="C101" s="2">
        <f>+'Ark1'!J1904</f>
        <v>141</v>
      </c>
      <c r="D101" s="2" t="s">
        <v>30</v>
      </c>
      <c r="E101" s="2">
        <f>+'Ark1'!D1904</f>
        <v>1</v>
      </c>
      <c r="F101" s="2" t="s">
        <v>490</v>
      </c>
      <c r="G101" s="3">
        <f>+'Ark1'!Q1904</f>
        <v>38</v>
      </c>
      <c r="H101" s="304">
        <f>+'Ark1'!R1904</f>
        <v>3855</v>
      </c>
      <c r="I101" s="304">
        <f>IF(H101=0,"",'Ark1'!S1904)</f>
        <v>3679</v>
      </c>
      <c r="J101" s="86"/>
      <c r="K101" s="51">
        <f>100*H101/Måned!H10</f>
        <v>2.9167202596675468</v>
      </c>
      <c r="L101" s="86"/>
      <c r="M101" s="51">
        <f>+IF(H101=0,"",'Ark1'!AD1904)</f>
        <v>8.0310826857773776</v>
      </c>
      <c r="N101" s="51">
        <f>+IF(H101=0,"",'Ark1'!AE1904)</f>
        <v>7.809211212254576</v>
      </c>
      <c r="O101" s="12">
        <f>IF(H101=0,"",'Ark1'!U1904)</f>
        <v>60.336776297907051</v>
      </c>
      <c r="P101" s="12">
        <f>IF(H101=0,"",'Ark1'!W1904)</f>
        <v>82.10633324272905</v>
      </c>
      <c r="Q101" s="51">
        <f>IF(H101=0,"",'Ark1'!X1904)</f>
        <v>0</v>
      </c>
      <c r="R101" s="51">
        <f>IF(H101=0,"",'Ark1'!Y1904)</f>
        <v>0</v>
      </c>
      <c r="S101" s="114"/>
      <c r="T101" s="270">
        <f>IF(H101=0,"",'Ark1'!Z1904)</f>
        <v>0</v>
      </c>
      <c r="U101" s="114"/>
      <c r="V101" s="51">
        <f>IF(H101=0,"",'Ark1'!AA1904)</f>
        <v>9.7696453198306568</v>
      </c>
      <c r="W101" s="12">
        <f>IF(H101=0,"",'Ark1'!AB1904)</f>
        <v>2.5131204588278431</v>
      </c>
      <c r="X101" s="15">
        <f>+IF('Ark1'!AD1904=0,"",'Ark1'!AC1904)</f>
        <v>-44.368294840382099</v>
      </c>
      <c r="Y101" s="15">
        <f>+(IF(H101=0,"",I101/G101))</f>
        <v>96.815789473684205</v>
      </c>
      <c r="Z101" s="12">
        <f>IF(H101=0,"",'Ark1'!T1904)</f>
        <v>4.754863813229572</v>
      </c>
      <c r="AA101" s="51">
        <f>IF(H101=0,"",'Ark1'!V1904)</f>
        <v>90.203895083129822</v>
      </c>
      <c r="AB101" s="39"/>
      <c r="AC101" s="79"/>
      <c r="AE101" s="51"/>
      <c r="AF101" s="4"/>
      <c r="AO101" s="12"/>
      <c r="AP101" s="12"/>
    </row>
    <row r="102" spans="1:42" ht="15.6">
      <c r="A102" s="39"/>
      <c r="B102" s="2">
        <f>+'Ark1'!C1905</f>
        <v>2024</v>
      </c>
      <c r="C102" s="2">
        <f>+'Ark1'!J1905</f>
        <v>141</v>
      </c>
      <c r="D102" s="2" t="s">
        <v>30</v>
      </c>
      <c r="E102" s="2">
        <f>+'Ark1'!D1905</f>
        <v>2</v>
      </c>
      <c r="F102" s="2" t="s">
        <v>491</v>
      </c>
      <c r="G102" s="3">
        <f>+'Ark1'!Q1905</f>
        <v>41</v>
      </c>
      <c r="H102" s="304">
        <f>+'Ark1'!R1905</f>
        <v>4412</v>
      </c>
      <c r="I102" s="304">
        <f>IF(H102=0,"",'Ark1'!S1905)</f>
        <v>4280</v>
      </c>
      <c r="J102" s="86"/>
      <c r="K102" s="51">
        <f>100*H102/Måned!H11</f>
        <v>3.6100315018614735</v>
      </c>
      <c r="L102" s="86"/>
      <c r="M102" s="51">
        <f>+IF(H102=0,"",'Ark1'!AD1905)</f>
        <v>9.1914751776004664</v>
      </c>
      <c r="N102" s="51">
        <f>+IF(H102=0,"",'Ark1'!AE1905)</f>
        <v>9.2571235165994814</v>
      </c>
      <c r="O102" s="12">
        <f>IF(H102=0,"",'Ark1'!U1905)</f>
        <v>60.644859813084118</v>
      </c>
      <c r="P102" s="12">
        <f>IF(H102=0,"",'Ark1'!W1905)</f>
        <v>83.662640186915993</v>
      </c>
      <c r="Q102" s="51">
        <f>IF(H102=0,"",'Ark1'!X1905)</f>
        <v>0</v>
      </c>
      <c r="R102" s="51">
        <f>IF(H102=0,"",'Ark1'!Y1905)</f>
        <v>0</v>
      </c>
      <c r="S102" s="114"/>
      <c r="T102" s="270">
        <f>IF(H102=0,"",'Ark1'!Z1905)</f>
        <v>0</v>
      </c>
      <c r="U102" s="114"/>
      <c r="V102" s="51">
        <f>IF(H102=0,"",'Ark1'!AA1905)</f>
        <v>7.9953037641932143</v>
      </c>
      <c r="W102" s="12">
        <f>IF(H102=0,"",'Ark1'!AB1905)</f>
        <v>2.3506902404434769</v>
      </c>
      <c r="X102" s="15">
        <f>+IF('Ark1'!AD1905=0,"",'Ark1'!AC1905)</f>
        <v>-25.832654653866101</v>
      </c>
      <c r="Y102" s="15">
        <f t="shared" ref="Y102:Y112" si="7">+(IF(H102=0,"",I102/G102))</f>
        <v>104.39024390243902</v>
      </c>
      <c r="Z102" s="12">
        <f>IF(H102=0,"",'Ark1'!T1905)</f>
        <v>3.7749320036264735</v>
      </c>
      <c r="AA102" s="51">
        <f>IF(H102=0,"",'Ark1'!V1905)</f>
        <v>91.460748676096799</v>
      </c>
      <c r="AB102" s="39"/>
      <c r="AC102" s="79"/>
      <c r="AE102" s="51"/>
      <c r="AF102" s="4"/>
      <c r="AO102" s="12"/>
      <c r="AP102" s="12"/>
    </row>
    <row r="103" spans="1:42" ht="15.6">
      <c r="A103" s="39"/>
      <c r="B103" s="2">
        <f>+'Ark1'!C1906</f>
        <v>2024</v>
      </c>
      <c r="C103" s="2">
        <f>+'Ark1'!J1906</f>
        <v>141</v>
      </c>
      <c r="D103" s="2" t="s">
        <v>30</v>
      </c>
      <c r="E103" s="2">
        <f>+'Ark1'!D1906</f>
        <v>3</v>
      </c>
      <c r="F103" s="2" t="s">
        <v>492</v>
      </c>
      <c r="G103" s="3">
        <f>+'Ark1'!Q1906</f>
        <v>43</v>
      </c>
      <c r="H103" s="304">
        <f>+'Ark1'!R1906</f>
        <v>4068</v>
      </c>
      <c r="I103" s="304">
        <f>IF(H103=0,"",'Ark1'!S1906)</f>
        <v>4044</v>
      </c>
      <c r="J103" s="86"/>
      <c r="K103" s="51">
        <f>100*H103/Måned!H12</f>
        <v>3.9222492190211731</v>
      </c>
      <c r="L103" s="86"/>
      <c r="M103" s="51">
        <f>+IF(H103=0,"",'Ark1'!AD1906)</f>
        <v>8.4748234411783105</v>
      </c>
      <c r="N103" s="51">
        <f>+IF(H103=0,"",'Ark1'!AE1906)</f>
        <v>8.7375240559734433</v>
      </c>
      <c r="O103" s="12">
        <f>IF(H103=0,"",'Ark1'!U1906)</f>
        <v>60.571463897131544</v>
      </c>
      <c r="P103" s="12">
        <f>IF(H103=0,"",'Ark1'!W1906)</f>
        <v>83.575024727992258</v>
      </c>
      <c r="Q103" s="51">
        <f>IF(H103=0,"",'Ark1'!X1906)</f>
        <v>0</v>
      </c>
      <c r="R103" s="51">
        <f>IF(H103=0,"",'Ark1'!Y1906)</f>
        <v>0</v>
      </c>
      <c r="S103" s="114"/>
      <c r="T103" s="270">
        <f>IF(H103=0,"",'Ark1'!Z1906)</f>
        <v>0</v>
      </c>
      <c r="U103" s="114"/>
      <c r="V103" s="51">
        <f>IF(H103=0,"",'Ark1'!AA1906)</f>
        <v>8.6835061071500945</v>
      </c>
      <c r="W103" s="12">
        <f>IF(H103=0,"",'Ark1'!AB1906)</f>
        <v>2.4161684878448124</v>
      </c>
      <c r="X103" s="15">
        <f>+IF('Ark1'!AD1906=0,"",'Ark1'!AC1906)</f>
        <v>-39.622515219144312</v>
      </c>
      <c r="Y103" s="15">
        <f t="shared" si="7"/>
        <v>94.04651162790698</v>
      </c>
      <c r="Z103" s="12">
        <f>IF(H103=0,"",'Ark1'!T1906)</f>
        <v>4.1624877089478849</v>
      </c>
      <c r="AA103" s="51">
        <f>IF(H103=0,"",'Ark1'!V1906)</f>
        <v>90.754999448107526</v>
      </c>
      <c r="AB103" s="39"/>
      <c r="AC103" s="79"/>
      <c r="AE103" s="51"/>
      <c r="AF103" s="4"/>
      <c r="AO103" s="12"/>
      <c r="AP103" s="12"/>
    </row>
    <row r="104" spans="1:42" ht="15.6">
      <c r="A104" s="39"/>
      <c r="B104" s="2">
        <f>+'Ark1'!C1907</f>
        <v>2024</v>
      </c>
      <c r="C104" s="2">
        <f>+'Ark1'!J1907</f>
        <v>141</v>
      </c>
      <c r="D104" s="2" t="s">
        <v>30</v>
      </c>
      <c r="E104" s="2">
        <f>+'Ark1'!D1907</f>
        <v>4</v>
      </c>
      <c r="F104" s="2" t="s">
        <v>493</v>
      </c>
      <c r="G104" s="3">
        <f>+'Ark1'!Q1907</f>
        <v>35</v>
      </c>
      <c r="H104" s="304">
        <f>+'Ark1'!R1907</f>
        <v>3279</v>
      </c>
      <c r="I104" s="304">
        <f>IF(H104=0,"",'Ark1'!S1907)</f>
        <v>3271</v>
      </c>
      <c r="J104" s="86"/>
      <c r="K104" s="51">
        <f>100*H104/Måned!H13</f>
        <v>2.2886697238101221</v>
      </c>
      <c r="L104" s="86"/>
      <c r="M104" s="51">
        <f>+IF(H104=0,"",'Ark1'!AD1907)</f>
        <v>6.8311076852565584</v>
      </c>
      <c r="N104" s="51">
        <f>+IF(H104=0,"",'Ark1'!AE1907)</f>
        <v>6.7875427976646332</v>
      </c>
      <c r="O104" s="12">
        <f>IF(H104=0,"",'Ark1'!U1907)</f>
        <v>60.765515132986842</v>
      </c>
      <c r="P104" s="12">
        <f>IF(H104=0,"",'Ark1'!W1907)</f>
        <v>80.265943136655508</v>
      </c>
      <c r="Q104" s="51">
        <f>IF(H104=0,"",'Ark1'!X1907)</f>
        <v>0</v>
      </c>
      <c r="R104" s="51">
        <f>IF(H104=0,"",'Ark1'!Y1907)</f>
        <v>0</v>
      </c>
      <c r="S104" s="114"/>
      <c r="T104" s="270">
        <f>IF(H104=0,"",'Ark1'!Z1907)</f>
        <v>0</v>
      </c>
      <c r="U104" s="114"/>
      <c r="V104" s="51">
        <f>IF(H104=0,"",'Ark1'!AA1907)</f>
        <v>8.8452963847304105</v>
      </c>
      <c r="W104" s="12">
        <f>IF(H104=0,"",'Ark1'!AB1907)</f>
        <v>2.456416183554758</v>
      </c>
      <c r="X104" s="15">
        <f>+IF('Ark1'!AD1907=0,"",'Ark1'!AC1907)</f>
        <v>-38.770899083999943</v>
      </c>
      <c r="Y104" s="15">
        <f t="shared" si="7"/>
        <v>93.457142857142856</v>
      </c>
      <c r="Z104" s="12">
        <f>IF(H104=0,"",'Ark1'!T1907)</f>
        <v>3.9853613906678862</v>
      </c>
      <c r="AA104" s="51">
        <f>IF(H104=0,"",'Ark1'!V1907)</f>
        <v>87.078707695222363</v>
      </c>
      <c r="AB104" s="39"/>
      <c r="AC104" s="79"/>
      <c r="AE104" s="51"/>
      <c r="AF104" s="4"/>
      <c r="AO104" s="12"/>
      <c r="AP104" s="12"/>
    </row>
    <row r="105" spans="1:42" ht="15.6">
      <c r="A105" s="39"/>
      <c r="B105" s="2">
        <f>+'Ark1'!C1908</f>
        <v>2024</v>
      </c>
      <c r="C105" s="2">
        <f>+'Ark1'!J1908</f>
        <v>141</v>
      </c>
      <c r="D105" s="2" t="s">
        <v>30</v>
      </c>
      <c r="E105" s="2">
        <f>+'Ark1'!D1908</f>
        <v>5</v>
      </c>
      <c r="F105" s="2" t="s">
        <v>377</v>
      </c>
      <c r="G105" s="3">
        <f>+'Ark1'!Q1908</f>
        <v>34</v>
      </c>
      <c r="H105" s="304">
        <f>+'Ark1'!R1908</f>
        <v>3976</v>
      </c>
      <c r="I105" s="304">
        <f>IF(H105=0,"",'Ark1'!S1908)</f>
        <v>3961</v>
      </c>
      <c r="J105" s="86"/>
      <c r="K105" s="51">
        <f>100*H105/Måned!H14</f>
        <v>3.1638418079096047</v>
      </c>
      <c r="L105" s="86"/>
      <c r="M105" s="51">
        <f>+IF(H105=0,"",'Ark1'!AD1908)</f>
        <v>8.2831607674840129</v>
      </c>
      <c r="N105" s="51">
        <f>+IF(H105=0,"",'Ark1'!AE1908)</f>
        <v>8.3721444514783059</v>
      </c>
      <c r="O105" s="12">
        <f>IF(H105=0,"",'Ark1'!U1908)</f>
        <v>60.470083312294889</v>
      </c>
      <c r="P105" s="12">
        <f>IF(H105=0,"",'Ark1'!W1908)</f>
        <v>81.758167129512785</v>
      </c>
      <c r="Q105" s="51">
        <f>IF(H105=0,"",'Ark1'!X1908)</f>
        <v>0</v>
      </c>
      <c r="R105" s="51">
        <f>IF(H105=0,"",'Ark1'!Y1908)</f>
        <v>0</v>
      </c>
      <c r="S105" s="114"/>
      <c r="T105" s="270">
        <f>IF(H105=0,"",'Ark1'!Z1908)</f>
        <v>0</v>
      </c>
      <c r="U105" s="114"/>
      <c r="V105" s="51">
        <f>IF(H105=0,"",'Ark1'!AA1908)</f>
        <v>9.0595663841183161</v>
      </c>
      <c r="W105" s="12">
        <f>IF(H105=0,"",'Ark1'!AB1908)</f>
        <v>2.5186356609591805</v>
      </c>
      <c r="X105" s="15">
        <f>+IF('Ark1'!AD1908=0,"",'Ark1'!AC1908)</f>
        <v>-42.51929773657411</v>
      </c>
      <c r="Y105" s="15">
        <f t="shared" si="7"/>
        <v>116.5</v>
      </c>
      <c r="Z105" s="12">
        <f>IF(H105=0,"",'Ark1'!T1908)</f>
        <v>4.438380281690141</v>
      </c>
      <c r="AA105" s="51">
        <f>IF(H105=0,"",'Ark1'!V1908)</f>
        <v>88.721289342486742</v>
      </c>
      <c r="AB105" s="39"/>
      <c r="AC105" s="79"/>
      <c r="AE105" s="51"/>
      <c r="AF105" s="4"/>
      <c r="AO105" s="12"/>
      <c r="AP105" s="12"/>
    </row>
    <row r="106" spans="1:42" ht="15.6">
      <c r="A106" s="39"/>
      <c r="B106" s="2">
        <f>+'Ark1'!C1909</f>
        <v>2024</v>
      </c>
      <c r="C106" s="2">
        <f>+'Ark1'!J1909</f>
        <v>141</v>
      </c>
      <c r="D106" s="2" t="s">
        <v>30</v>
      </c>
      <c r="E106" s="2">
        <f>+'Ark1'!D1909</f>
        <v>6</v>
      </c>
      <c r="F106" s="2" t="s">
        <v>494</v>
      </c>
      <c r="G106" s="3">
        <f>+'Ark1'!Q1909</f>
        <v>35</v>
      </c>
      <c r="H106" s="304">
        <f>+'Ark1'!R1909</f>
        <v>4248</v>
      </c>
      <c r="I106" s="304">
        <f>IF(H106=0,"",'Ark1'!S1909)</f>
        <v>4008</v>
      </c>
      <c r="J106" s="86"/>
      <c r="K106" s="51">
        <f>100*H106/Måned!H15</f>
        <v>3.7070327157854317</v>
      </c>
      <c r="L106" s="86"/>
      <c r="M106" s="51">
        <f>+IF(H106=0,"",'Ark1'!AD1909)</f>
        <v>8.8498156288410641</v>
      </c>
      <c r="N106" s="51">
        <f>+IF(H106=0,"",'Ark1'!AE1909)</f>
        <v>8.3461705537590021</v>
      </c>
      <c r="O106" s="12">
        <f>IF(H106=0,"",'Ark1'!U1909)</f>
        <v>60.562375249500995</v>
      </c>
      <c r="P106" s="12">
        <f>IF(H106=0,"",'Ark1'!W1909)</f>
        <v>80.548752495010021</v>
      </c>
      <c r="Q106" s="51">
        <f>IF(H106=0,"",'Ark1'!X1909)</f>
        <v>0</v>
      </c>
      <c r="R106" s="51">
        <f>IF(H106=0,"",'Ark1'!Y1909)</f>
        <v>0</v>
      </c>
      <c r="S106" s="114"/>
      <c r="T106" s="270">
        <f>IF(H106=0,"",'Ark1'!Z1909)</f>
        <v>0</v>
      </c>
      <c r="U106" s="114"/>
      <c r="V106" s="51">
        <f>IF(H106=0,"",'Ark1'!AA1909)</f>
        <v>7.8611369084643554</v>
      </c>
      <c r="W106" s="12">
        <f>IF(H106=0,"",'Ark1'!AB1909)</f>
        <v>2.3390509247234226</v>
      </c>
      <c r="X106" s="15">
        <f>+IF('Ark1'!AD1909=0,"",'Ark1'!AC1909)</f>
        <v>-38.608892436423758</v>
      </c>
      <c r="Y106" s="15">
        <f t="shared" si="7"/>
        <v>114.51428571428572</v>
      </c>
      <c r="Z106" s="12">
        <f>IF(H106=0,"",'Ark1'!T1909)</f>
        <v>4.0162429378531055</v>
      </c>
      <c r="AA106" s="51">
        <f>IF(H106=0,"",'Ark1'!V1909)</f>
        <v>88.58188282157235</v>
      </c>
      <c r="AB106" s="39"/>
      <c r="AC106" s="79"/>
      <c r="AE106" s="51"/>
      <c r="AF106" s="4"/>
      <c r="AO106" s="12"/>
      <c r="AP106" s="12"/>
    </row>
    <row r="107" spans="1:42" ht="15.6">
      <c r="A107" s="39"/>
      <c r="B107" s="2">
        <f>+'Ark1'!C1910</f>
        <v>2024</v>
      </c>
      <c r="C107" s="2">
        <f>+'Ark1'!J1910</f>
        <v>141</v>
      </c>
      <c r="D107" s="2" t="s">
        <v>30</v>
      </c>
      <c r="E107" s="2">
        <f>+'Ark1'!D1910</f>
        <v>7</v>
      </c>
      <c r="F107" s="2" t="s">
        <v>495</v>
      </c>
      <c r="G107" s="3">
        <f>+'Ark1'!Q1910</f>
        <v>36</v>
      </c>
      <c r="H107" s="304">
        <f>+'Ark1'!R1910</f>
        <v>3649</v>
      </c>
      <c r="I107" s="304">
        <f>IF(H107=0,"",'Ark1'!S1910)</f>
        <v>3628</v>
      </c>
      <c r="J107" s="86"/>
      <c r="K107" s="51">
        <f>100*H107/Måned!H16</f>
        <v>2.8568520606288361</v>
      </c>
      <c r="L107" s="86"/>
      <c r="M107" s="51">
        <f>+IF(H107=0,"",'Ark1'!AD1910)</f>
        <v>7.6019249598966692</v>
      </c>
      <c r="N107" s="51">
        <f>+IF(H107=0,"",'Ark1'!AE1910)</f>
        <v>7.3306756902543215</v>
      </c>
      <c r="O107" s="12">
        <f>IF(H107=0,"",'Ark1'!U1910)</f>
        <v>60.745314222712253</v>
      </c>
      <c r="P107" s="12">
        <f>IF(H107=0,"",'Ark1'!W1910)</f>
        <v>78.158461962513741</v>
      </c>
      <c r="Q107" s="51">
        <f>IF(H107=0,"",'Ark1'!X1910)</f>
        <v>8.2214305289120299E-2</v>
      </c>
      <c r="R107" s="51">
        <f>IF(H107=0,"",'Ark1'!Y1910)</f>
        <v>0.1644286105782406</v>
      </c>
      <c r="S107" s="114"/>
      <c r="T107" s="270">
        <f>IF(H107=0,"",'Ark1'!Z1910)</f>
        <v>0</v>
      </c>
      <c r="U107" s="114"/>
      <c r="V107" s="51">
        <f>IF(H107=0,"",'Ark1'!AA1910)</f>
        <v>8.8225600713270858</v>
      </c>
      <c r="W107" s="12">
        <f>IF(H107=0,"",'Ark1'!AB1910)</f>
        <v>2.3977818639495641</v>
      </c>
      <c r="X107" s="15">
        <f>+IF('Ark1'!AD1910=0,"",'Ark1'!AC1910)</f>
        <v>-38.2469595900114</v>
      </c>
      <c r="Y107" s="15">
        <f t="shared" si="7"/>
        <v>100.77777777777777</v>
      </c>
      <c r="Z107" s="12">
        <f>IF(H107=0,"",'Ark1'!T1910)</f>
        <v>3.7615785146615504</v>
      </c>
      <c r="AA107" s="51">
        <f>IF(H107=0,"",'Ark1'!V1910)</f>
        <v>84.923389885577578</v>
      </c>
      <c r="AB107" s="39"/>
      <c r="AC107" s="79"/>
      <c r="AE107" s="51"/>
      <c r="AF107" s="4"/>
      <c r="AO107" s="12"/>
      <c r="AP107" s="12"/>
    </row>
    <row r="108" spans="1:42" ht="15.6">
      <c r="A108" s="39"/>
      <c r="B108" s="2">
        <f>+'Ark1'!C1911</f>
        <v>2024</v>
      </c>
      <c r="C108" s="2">
        <f>+'Ark1'!J1911</f>
        <v>141</v>
      </c>
      <c r="D108" s="2" t="s">
        <v>30</v>
      </c>
      <c r="E108" s="2">
        <f>+'Ark1'!D1911</f>
        <v>8</v>
      </c>
      <c r="F108" s="2" t="s">
        <v>496</v>
      </c>
      <c r="G108" s="3">
        <f>+'Ark1'!Q1911</f>
        <v>44</v>
      </c>
      <c r="H108" s="304">
        <f>+'Ark1'!R1911</f>
        <v>4250</v>
      </c>
      <c r="I108" s="304">
        <f>IF(H108=0,"",'Ark1'!S1911)</f>
        <v>4240</v>
      </c>
      <c r="J108" s="86"/>
      <c r="K108" s="51">
        <f>100*H108/Måned!H17</f>
        <v>3.518852771200053</v>
      </c>
      <c r="L108" s="86"/>
      <c r="M108" s="51">
        <f>+IF(H108=0,"",'Ark1'!AD1911)</f>
        <v>8.8539822087039823</v>
      </c>
      <c r="N108" s="51">
        <f>+IF(H108=0,"",'Ark1'!AE1911)</f>
        <v>8.9059937502877577</v>
      </c>
      <c r="O108" s="12">
        <f>IF(H108=0,"",'Ark1'!U1911)</f>
        <v>60.462028301886797</v>
      </c>
      <c r="P108" s="12">
        <f>IF(H108=0,"",'Ark1'!W1911)</f>
        <v>81.248584905660252</v>
      </c>
      <c r="Q108" s="51">
        <f>IF(H108=0,"",'Ark1'!X1911)</f>
        <v>0</v>
      </c>
      <c r="R108" s="51">
        <f>IF(H108=0,"",'Ark1'!Y1911)</f>
        <v>0</v>
      </c>
      <c r="S108" s="114"/>
      <c r="T108" s="270">
        <f>IF(H108=0,"",'Ark1'!Z1911)</f>
        <v>0</v>
      </c>
      <c r="U108" s="114"/>
      <c r="V108" s="51">
        <f>IF(H108=0,"",'Ark1'!AA1911)</f>
        <v>9.112085737529382</v>
      </c>
      <c r="W108" s="12">
        <f>IF(H108=0,"",'Ark1'!AB1911)</f>
        <v>2.2562223476905232</v>
      </c>
      <c r="X108" s="15">
        <f>+IF('Ark1'!AD1911=0,"",'Ark1'!AC1911)</f>
        <v>-38.937472409415591</v>
      </c>
      <c r="Y108" s="15">
        <f t="shared" si="7"/>
        <v>96.36363636363636</v>
      </c>
      <c r="Z108" s="12">
        <f>IF(H108=0,"",'Ark1'!T1911)</f>
        <v>4.4312941176470595</v>
      </c>
      <c r="AA108" s="51">
        <f>IF(H108=0,"",'Ark1'!V1911)</f>
        <v>88.140420899854902</v>
      </c>
      <c r="AB108" s="39"/>
      <c r="AC108" s="79"/>
      <c r="AE108" s="51"/>
      <c r="AF108" s="4"/>
      <c r="AO108" s="12"/>
      <c r="AP108" s="12"/>
    </row>
    <row r="109" spans="1:42" ht="15.6">
      <c r="A109" s="39"/>
      <c r="B109" s="2">
        <f>+'Ark1'!C1912</f>
        <v>2024</v>
      </c>
      <c r="C109" s="2">
        <f>+'Ark1'!J1912</f>
        <v>141</v>
      </c>
      <c r="D109" s="2" t="s">
        <v>30</v>
      </c>
      <c r="E109" s="2">
        <f>+'Ark1'!D1912</f>
        <v>9</v>
      </c>
      <c r="F109" s="2" t="s">
        <v>497</v>
      </c>
      <c r="G109" s="3">
        <f>+'Ark1'!Q1912</f>
        <v>39</v>
      </c>
      <c r="H109" s="304">
        <f>+'Ark1'!R1912</f>
        <v>3368</v>
      </c>
      <c r="I109" s="304">
        <f>IF(H109=0,"",'Ark1'!S1912)</f>
        <v>3362</v>
      </c>
      <c r="J109" s="86"/>
      <c r="K109" s="51">
        <f>100*H109/Måned!H18</f>
        <v>2.7880102315339852</v>
      </c>
      <c r="L109" s="86"/>
      <c r="M109" s="51">
        <f>+IF(H109=0,"",'Ark1'!AD1912)</f>
        <v>7.0165204891564761</v>
      </c>
      <c r="N109" s="51">
        <f>+IF(H109=0,"",'Ark1'!AE1912)</f>
        <v>7.1748788382431643</v>
      </c>
      <c r="O109" s="12">
        <f>IF(H109=0,"",'Ark1'!U1912)</f>
        <v>60.441998810232015</v>
      </c>
      <c r="P109" s="12">
        <f>IF(H109=0,"",'Ark1'!W1912)</f>
        <v>82.549821534800799</v>
      </c>
      <c r="Q109" s="51">
        <f>IF(H109=0,"",'Ark1'!X1912)</f>
        <v>0</v>
      </c>
      <c r="R109" s="51">
        <f>IF(H109=0,"",'Ark1'!Y1912)</f>
        <v>0</v>
      </c>
      <c r="S109" s="114"/>
      <c r="T109" s="270">
        <f>IF(H109=0,"",'Ark1'!Z1912)</f>
        <v>0</v>
      </c>
      <c r="U109" s="114"/>
      <c r="V109" s="51">
        <f>IF(H109=0,"",'Ark1'!AA1912)</f>
        <v>7.615717741622829</v>
      </c>
      <c r="W109" s="12">
        <f>IF(H109=0,"",'Ark1'!AB1912)</f>
        <v>2.126375382872407</v>
      </c>
      <c r="X109" s="15">
        <f>+IF('Ark1'!AD1912=0,"",'Ark1'!AC1912)</f>
        <v>-33.060940896982004</v>
      </c>
      <c r="Y109" s="15">
        <f t="shared" si="7"/>
        <v>86.205128205128204</v>
      </c>
      <c r="Z109" s="12">
        <f>IF(H109=0,"",'Ark1'!T1912)</f>
        <v>4.233669833729218</v>
      </c>
      <c r="AA109" s="51">
        <f>IF(H109=0,"",'Ark1'!V1912)</f>
        <v>89.546444456332011</v>
      </c>
      <c r="AB109" s="39"/>
      <c r="AC109" s="79"/>
      <c r="AE109" s="51"/>
      <c r="AF109" s="4"/>
      <c r="AO109" s="12"/>
      <c r="AP109" s="12"/>
    </row>
    <row r="110" spans="1:42" ht="15.6">
      <c r="A110" s="39"/>
      <c r="B110" s="2">
        <f>+'Ark1'!C1913</f>
        <v>2024</v>
      </c>
      <c r="C110" s="2">
        <f>+'Ark1'!J1913</f>
        <v>141</v>
      </c>
      <c r="D110" s="2" t="s">
        <v>30</v>
      </c>
      <c r="E110" s="2">
        <f>+'Ark1'!D1913</f>
        <v>10</v>
      </c>
      <c r="F110" s="2" t="s">
        <v>498</v>
      </c>
      <c r="G110" s="3">
        <f>+'Ark1'!Q1913</f>
        <v>44</v>
      </c>
      <c r="H110" s="304">
        <f>+'Ark1'!R1913</f>
        <v>3708</v>
      </c>
      <c r="I110" s="304">
        <f>IF(H110=0,"",'Ark1'!S1913)</f>
        <v>3681</v>
      </c>
      <c r="J110" s="86"/>
      <c r="K110" s="51">
        <f>100*H110/Måned!H19</f>
        <v>2.864470675483592</v>
      </c>
      <c r="L110" s="86"/>
      <c r="M110" s="51">
        <f>+IF(H110=0,"",'Ark1'!AD1913)</f>
        <v>7.7248390658527954</v>
      </c>
      <c r="N110" s="51">
        <f>+IF(H110=0,"",'Ark1'!AE1913)</f>
        <v>8.0713105127896885</v>
      </c>
      <c r="O110" s="12">
        <f>IF(H110=0,"",'Ark1'!U1913)</f>
        <v>60.152404237978814</v>
      </c>
      <c r="P110" s="12">
        <f>IF(H110=0,"",'Ark1'!W1913)</f>
        <v>84.815946753599619</v>
      </c>
      <c r="Q110" s="51">
        <f>IF(H110=0,"",'Ark1'!X1913)</f>
        <v>0</v>
      </c>
      <c r="R110" s="51">
        <f>IF(H110=0,"",'Ark1'!Y1913)</f>
        <v>0</v>
      </c>
      <c r="S110" s="114"/>
      <c r="T110" s="270">
        <f>IF(H110=0,"",'Ark1'!Z1913)</f>
        <v>0</v>
      </c>
      <c r="U110" s="114"/>
      <c r="V110" s="51">
        <f>IF(H110=0,"",'Ark1'!AA1913)</f>
        <v>9.0747071999529503</v>
      </c>
      <c r="W110" s="12">
        <f>IF(H110=0,"",'Ark1'!AB1913)</f>
        <v>2.2427704627716736</v>
      </c>
      <c r="X110" s="15">
        <f>+IF('Ark1'!AD1913=0,"",'Ark1'!AC1913)</f>
        <v>-37.388790038766246</v>
      </c>
      <c r="Y110" s="15">
        <f t="shared" si="7"/>
        <v>83.659090909090907</v>
      </c>
      <c r="Z110" s="12">
        <f>IF(H110=0,"",'Ark1'!T1913)</f>
        <v>5.0258899676375393</v>
      </c>
      <c r="AA110" s="51">
        <f>IF(H110=0,"",'Ark1'!V1913)</f>
        <v>92.159674449009472</v>
      </c>
      <c r="AB110" s="39"/>
      <c r="AC110" s="79"/>
      <c r="AE110" s="51"/>
      <c r="AF110" s="4"/>
      <c r="AO110" s="12"/>
      <c r="AP110" s="12"/>
    </row>
    <row r="111" spans="1:42" ht="15.6">
      <c r="A111" s="39"/>
      <c r="B111" s="2">
        <f>+'Ark1'!C1914</f>
        <v>2024</v>
      </c>
      <c r="C111" s="2">
        <f>+'Ark1'!J1914</f>
        <v>141</v>
      </c>
      <c r="D111" s="2" t="s">
        <v>30</v>
      </c>
      <c r="E111" s="2">
        <f>+'Ark1'!D1914</f>
        <v>11</v>
      </c>
      <c r="F111" s="2" t="s">
        <v>499</v>
      </c>
      <c r="G111" s="3">
        <f>+'Ark1'!Q1914</f>
        <v>46</v>
      </c>
      <c r="H111" s="304">
        <f>+'Ark1'!R1914</f>
        <v>4760</v>
      </c>
      <c r="I111" s="304">
        <f>IF(H111=0,"",'Ark1'!S1914)</f>
        <v>4744</v>
      </c>
      <c r="J111" s="86"/>
      <c r="K111" s="51">
        <f>100*H111/Måned!H20</f>
        <v>3.7384351978386188</v>
      </c>
      <c r="L111" s="86"/>
      <c r="M111" s="51">
        <f>+IF(H111=0,"",'Ark1'!AD1914)</f>
        <v>9.9164600737484676</v>
      </c>
      <c r="N111" s="51">
        <f>+IF(H111=0,"",'Ark1'!AE1914)</f>
        <v>10.155116675591332</v>
      </c>
      <c r="O111" s="12">
        <f>IF(H111=0,"",'Ark1'!U1914)</f>
        <v>60.153035413153447</v>
      </c>
      <c r="P111" s="12">
        <f>IF(H111=0,"",'Ark1'!W1914)</f>
        <v>82.801749578414785</v>
      </c>
      <c r="Q111" s="51">
        <f>IF(H111=0,"",'Ark1'!X1914)</f>
        <v>0</v>
      </c>
      <c r="R111" s="51">
        <f>IF(H111=0,"",'Ark1'!Y1914)</f>
        <v>0</v>
      </c>
      <c r="S111" s="114"/>
      <c r="T111" s="270">
        <f>IF(H111=0,"",'Ark1'!Z1914)</f>
        <v>0</v>
      </c>
      <c r="U111" s="114"/>
      <c r="V111" s="51">
        <f>IF(H111=0,"",'Ark1'!AA1914)</f>
        <v>8.2488229969149618</v>
      </c>
      <c r="W111" s="12">
        <f>IF(H111=0,"",'Ark1'!AB1914)</f>
        <v>2.3708146884795944</v>
      </c>
      <c r="X111" s="15">
        <f>+IF('Ark1'!AD1914=0,"",'Ark1'!AC1914)</f>
        <v>-32.97163779887461</v>
      </c>
      <c r="Y111" s="15">
        <f t="shared" si="7"/>
        <v>103.1304347826087</v>
      </c>
      <c r="Z111" s="12">
        <f>IF(H111=0,"",'Ark1'!T1914)</f>
        <v>5.1529411764705868</v>
      </c>
      <c r="AA111" s="51">
        <f>IF(H111=0,"",'Ark1'!V1914)</f>
        <v>89.885062091318048</v>
      </c>
      <c r="AB111" s="39"/>
      <c r="AC111" s="79"/>
      <c r="AE111" s="51"/>
      <c r="AF111" s="4"/>
      <c r="AO111" s="12"/>
      <c r="AP111" s="12"/>
    </row>
    <row r="112" spans="1:42" ht="15.6">
      <c r="A112" s="39"/>
      <c r="B112" s="2">
        <f>+'Ark1'!C1915</f>
        <v>2024</v>
      </c>
      <c r="C112" s="2">
        <f>+'Ark1'!J1915</f>
        <v>141</v>
      </c>
      <c r="D112" s="2" t="s">
        <v>30</v>
      </c>
      <c r="E112" s="2">
        <f>+'Ark1'!D1915</f>
        <v>12</v>
      </c>
      <c r="F112" s="2" t="s">
        <v>500</v>
      </c>
      <c r="G112" s="3">
        <f>+'Ark1'!Q1915</f>
        <v>33</v>
      </c>
      <c r="H112" s="304">
        <f>+'Ark1'!R1915</f>
        <v>4428</v>
      </c>
      <c r="I112" s="304">
        <f>IF(H112=0,"",'Ark1'!S1915)</f>
        <v>4343</v>
      </c>
      <c r="J112" s="86"/>
      <c r="K112" s="51">
        <f>100*H112/Måned!H21</f>
        <v>3.9455745943489533</v>
      </c>
      <c r="L112" s="86"/>
      <c r="M112" s="51">
        <f>+IF(H112=0,"",'Ark1'!AD1915)</f>
        <v>9.2248078165038248</v>
      </c>
      <c r="N112" s="51">
        <f>+IF(H112=0,"",'Ark1'!AE1915)</f>
        <v>9.0523079451043138</v>
      </c>
      <c r="O112" s="12">
        <f>IF(H112=0,"",'Ark1'!U1915)</f>
        <v>60.199631591066094</v>
      </c>
      <c r="P112" s="12">
        <f>IF(H112=0,"",'Ark1'!W1915)</f>
        <v>80.624821551922693</v>
      </c>
      <c r="Q112" s="51">
        <f>IF(H112=0,"",'Ark1'!X1915)</f>
        <v>0</v>
      </c>
      <c r="R112" s="51">
        <f>IF(H112=0,"",'Ark1'!Y1915)</f>
        <v>0</v>
      </c>
      <c r="S112" s="114"/>
      <c r="T112" s="270">
        <f>IF(H112=0,"",'Ark1'!Z1915)</f>
        <v>0</v>
      </c>
      <c r="U112" s="114"/>
      <c r="V112" s="51">
        <f>IF(H112=0,"",'Ark1'!AA1915)</f>
        <v>8.1116055818499895</v>
      </c>
      <c r="W112" s="12">
        <f>IF(H112=0,"",'Ark1'!AB1915)</f>
        <v>2.2104309375995435</v>
      </c>
      <c r="X112" s="15">
        <f>+IF('Ark1'!AD1915=0,"",'Ark1'!AC1915)</f>
        <v>-29.097523189913577</v>
      </c>
      <c r="Y112" s="15">
        <f t="shared" si="7"/>
        <v>131.60606060606059</v>
      </c>
      <c r="Z112" s="12">
        <f>IF(H112=0,"",'Ark1'!T1915)</f>
        <v>4.7328364950316173</v>
      </c>
      <c r="AA112" s="51">
        <f>IF(H112=0,"",'Ark1'!V1915)</f>
        <v>88.029778059062593</v>
      </c>
      <c r="AB112" s="39"/>
      <c r="AC112" s="79"/>
      <c r="AE112" s="51"/>
      <c r="AF112" s="4"/>
      <c r="AO112" s="12"/>
      <c r="AP112" s="12"/>
    </row>
    <row r="113" spans="1:42" ht="15.6">
      <c r="A113" s="39"/>
      <c r="B113" s="39"/>
      <c r="C113" s="44"/>
      <c r="D113" s="44"/>
      <c r="E113" s="44"/>
      <c r="F113" s="44"/>
      <c r="G113" s="44"/>
      <c r="H113" s="321"/>
      <c r="I113" s="321"/>
      <c r="J113" s="86"/>
      <c r="K113" s="44"/>
      <c r="L113" s="86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39"/>
      <c r="AC113" s="79"/>
      <c r="AE113" s="51"/>
      <c r="AF113" s="4"/>
      <c r="AN113" s="13"/>
      <c r="AO113" s="12"/>
      <c r="AP113" s="12"/>
    </row>
    <row r="114" spans="1:42" ht="15.6">
      <c r="A114" s="39"/>
      <c r="B114" s="2">
        <f>+'Ark1'!C1916</f>
        <v>2024</v>
      </c>
      <c r="C114" s="2">
        <f>+'Ark1'!J1916</f>
        <v>143</v>
      </c>
      <c r="D114" s="2" t="s">
        <v>39</v>
      </c>
      <c r="E114" s="2">
        <f>+'Ark1'!D1916</f>
        <v>1</v>
      </c>
      <c r="F114" s="2" t="s">
        <v>490</v>
      </c>
      <c r="G114" s="3">
        <f>+'Ark1'!Q1916</f>
        <v>14</v>
      </c>
      <c r="H114" s="304">
        <f>+'Ark1'!R1916</f>
        <v>1050</v>
      </c>
      <c r="I114" s="304">
        <f>IF(H114=0,"",'Ark1'!S1916)</f>
        <v>1048</v>
      </c>
      <c r="J114" s="86"/>
      <c r="K114" s="51">
        <f>100*H114/Måned!H10</f>
        <v>0.79443742481217228</v>
      </c>
      <c r="L114" s="86"/>
      <c r="M114" s="51">
        <f>+IF(H114=0,"",'Ark1'!AD1916)</f>
        <v>82.938388625592452</v>
      </c>
      <c r="N114" s="51">
        <f>+IF(H114=0,"",'Ark1'!AE1916)</f>
        <v>83.611772625949953</v>
      </c>
      <c r="O114" s="12">
        <f>IF(H114=0,"",'Ark1'!U1916)</f>
        <v>61.053435114503806</v>
      </c>
      <c r="P114" s="12">
        <f>IF(H114=0,"",'Ark1'!W1916)</f>
        <v>83.787213740458057</v>
      </c>
      <c r="Q114" s="51">
        <f>IF(H114=0,"",'Ark1'!X1916)</f>
        <v>0</v>
      </c>
      <c r="R114" s="51">
        <f>IF(H114=0,"",'Ark1'!Y1916)</f>
        <v>0</v>
      </c>
      <c r="S114" s="114"/>
      <c r="T114" s="270">
        <f>IF(H114=0,"",'Ark1'!Z1916)</f>
        <v>0</v>
      </c>
      <c r="U114" s="114"/>
      <c r="V114" s="51">
        <f>IF(H114=0,"",'Ark1'!AA1916)</f>
        <v>9.8152362798413684</v>
      </c>
      <c r="W114" s="12">
        <f>IF(H114=0,"",'Ark1'!AB1916)</f>
        <v>2.4975193099963655</v>
      </c>
      <c r="X114" s="15">
        <f>+IF('Ark1'!AD1916=0,"",'Ark1'!AC1916)</f>
        <v>-34.535403731791007</v>
      </c>
      <c r="Y114" s="15">
        <f>+(IF(H114=0,"",I114/G114))</f>
        <v>74.857142857142861</v>
      </c>
      <c r="Z114" s="12">
        <f>IF(H114=0,"",'Ark1'!T1916)</f>
        <v>2.9161904761904762</v>
      </c>
      <c r="AA114" s="51">
        <f>IF(H114=0,"",'Ark1'!V1916)</f>
        <v>90.927981275793371</v>
      </c>
      <c r="AB114" s="39"/>
      <c r="AC114" s="79"/>
      <c r="AE114" s="51"/>
      <c r="AF114" s="4"/>
      <c r="AO114" s="12"/>
      <c r="AP114" s="12"/>
    </row>
    <row r="115" spans="1:42" ht="15.6">
      <c r="A115" s="39"/>
      <c r="B115" s="2">
        <f>+'Ark1'!C1917</f>
        <v>2024</v>
      </c>
      <c r="C115" s="2">
        <f>+'Ark1'!J1917</f>
        <v>143</v>
      </c>
      <c r="D115" s="2" t="s">
        <v>39</v>
      </c>
      <c r="E115" s="2">
        <f>+'Ark1'!D1917</f>
        <v>2</v>
      </c>
      <c r="F115" s="2" t="s">
        <v>491</v>
      </c>
      <c r="G115" s="3">
        <f>+'Ark1'!Q1917</f>
        <v>4</v>
      </c>
      <c r="H115" s="304">
        <f>+'Ark1'!R1917</f>
        <v>216</v>
      </c>
      <c r="I115" s="304">
        <f>IF(H115=0,"",'Ark1'!S1917)</f>
        <v>216</v>
      </c>
      <c r="J115" s="86"/>
      <c r="K115" s="51">
        <f>100*H115/Måned!H11</f>
        <v>0.1767377163196007</v>
      </c>
      <c r="L115" s="86"/>
      <c r="M115" s="51">
        <f>+IF(H115=0,"",'Ark1'!AD1917)</f>
        <v>17.061611374407587</v>
      </c>
      <c r="N115" s="51">
        <f>+IF(H115=0,"",'Ark1'!AE1917)</f>
        <v>16.388227374050047</v>
      </c>
      <c r="O115" s="12">
        <f>IF(H115=0,"",'Ark1'!U1917)</f>
        <v>61.143518518518512</v>
      </c>
      <c r="P115" s="12">
        <f>IF(H115=0,"",'Ark1'!W1917)</f>
        <v>79.680092592592601</v>
      </c>
      <c r="Q115" s="51">
        <f>IF(H115=0,"",'Ark1'!X1917)</f>
        <v>0</v>
      </c>
      <c r="R115" s="51">
        <f>IF(H115=0,"",'Ark1'!Y1917)</f>
        <v>0</v>
      </c>
      <c r="S115" s="114"/>
      <c r="T115" s="270">
        <f>IF(H115=0,"",'Ark1'!Z1917)</f>
        <v>0</v>
      </c>
      <c r="U115" s="114"/>
      <c r="V115" s="51">
        <f>IF(H115=0,"",'Ark1'!AA1917)</f>
        <v>8.8120404787331594</v>
      </c>
      <c r="W115" s="12">
        <f>IF(H115=0,"",'Ark1'!AB1917)</f>
        <v>2.6216256318095659</v>
      </c>
      <c r="X115" s="15">
        <f>+IF('Ark1'!AD1917=0,"",'Ark1'!AC1917)</f>
        <v>-48.80121908172616</v>
      </c>
      <c r="Y115" s="15">
        <f t="shared" ref="Y115:Y125" si="8">+(IF(H115=0,"",I115/G115))</f>
        <v>54</v>
      </c>
      <c r="Z115" s="12">
        <f>IF(H115=0,"",'Ark1'!T1917)</f>
        <v>2.9120370370370368</v>
      </c>
      <c r="AA115" s="51">
        <f>IF(H115=0,"",'Ark1'!V1917)</f>
        <v>86.327294249829407</v>
      </c>
      <c r="AB115" s="39"/>
      <c r="AC115" s="79"/>
      <c r="AE115" s="51"/>
      <c r="AF115" s="4"/>
      <c r="AO115" s="12"/>
      <c r="AP115" s="12"/>
    </row>
    <row r="116" spans="1:42" ht="15.6">
      <c r="A116" s="39"/>
      <c r="B116" s="2">
        <f>+'Ark1'!C1918</f>
        <v>2024</v>
      </c>
      <c r="C116" s="2">
        <f>+'Ark1'!J1918</f>
        <v>143</v>
      </c>
      <c r="D116" s="2" t="s">
        <v>39</v>
      </c>
      <c r="E116" s="2">
        <f>+'Ark1'!D1918</f>
        <v>3</v>
      </c>
      <c r="F116" s="2" t="s">
        <v>492</v>
      </c>
      <c r="G116" s="3">
        <f>+'Ark1'!Q1918</f>
        <v>0</v>
      </c>
      <c r="H116" s="304">
        <f>+'Ark1'!R1918</f>
        <v>0</v>
      </c>
      <c r="I116" s="304" t="str">
        <f>IF(H116=0,"",'Ark1'!S1918)</f>
        <v/>
      </c>
      <c r="J116" s="86"/>
      <c r="K116" s="51">
        <f>100*H116/Måned!H12</f>
        <v>0</v>
      </c>
      <c r="L116" s="86"/>
      <c r="M116" s="51" t="str">
        <f>+IF(H116=0,"",'Ark1'!AD1918)</f>
        <v/>
      </c>
      <c r="N116" s="51" t="str">
        <f>+IF(H116=0,"",'Ark1'!AE1918)</f>
        <v/>
      </c>
      <c r="O116" s="12" t="str">
        <f>IF(H116=0,"",'Ark1'!U1918)</f>
        <v/>
      </c>
      <c r="P116" s="12" t="str">
        <f>IF(H116=0,"",'Ark1'!W1918)</f>
        <v/>
      </c>
      <c r="Q116" s="51" t="str">
        <f>IF(H116=0,"",'Ark1'!X1918)</f>
        <v/>
      </c>
      <c r="R116" s="51" t="str">
        <f>IF(H116=0,"",'Ark1'!Y1918)</f>
        <v/>
      </c>
      <c r="S116" s="114"/>
      <c r="T116" s="270" t="str">
        <f>IF(H116=0,"",'Ark1'!Z1918)</f>
        <v/>
      </c>
      <c r="U116" s="114"/>
      <c r="V116" s="51" t="str">
        <f>IF(H116=0,"",'Ark1'!AA1918)</f>
        <v/>
      </c>
      <c r="W116" s="12" t="str">
        <f>IF(H116=0,"",'Ark1'!AB1918)</f>
        <v/>
      </c>
      <c r="X116" s="15" t="str">
        <f>+IF('Ark1'!AD1918=0,"",'Ark1'!AC1918)</f>
        <v/>
      </c>
      <c r="Y116" s="15" t="str">
        <f t="shared" si="8"/>
        <v/>
      </c>
      <c r="Z116" s="12" t="str">
        <f>IF(H116=0,"",'Ark1'!T1918)</f>
        <v/>
      </c>
      <c r="AA116" s="51" t="str">
        <f>IF(H116=0,"",'Ark1'!V1918)</f>
        <v/>
      </c>
      <c r="AB116" s="39"/>
      <c r="AC116" s="79"/>
      <c r="AE116" s="51"/>
      <c r="AF116" s="4"/>
      <c r="AO116" s="12"/>
      <c r="AP116" s="12"/>
    </row>
    <row r="117" spans="1:42" ht="15.6">
      <c r="A117" s="39"/>
      <c r="B117" s="2">
        <f>+'Ark1'!C1919</f>
        <v>2024</v>
      </c>
      <c r="C117" s="2">
        <f>+'Ark1'!J1919</f>
        <v>143</v>
      </c>
      <c r="D117" s="2" t="s">
        <v>39</v>
      </c>
      <c r="E117" s="2">
        <f>+'Ark1'!D1919</f>
        <v>4</v>
      </c>
      <c r="F117" s="2" t="s">
        <v>493</v>
      </c>
      <c r="G117" s="3">
        <f>+'Ark1'!Q1919</f>
        <v>0</v>
      </c>
      <c r="H117" s="304">
        <f>+'Ark1'!R1919</f>
        <v>0</v>
      </c>
      <c r="I117" s="304" t="str">
        <f>IF(H117=0,"",'Ark1'!S1919)</f>
        <v/>
      </c>
      <c r="J117" s="86"/>
      <c r="K117" s="51">
        <f>100*H117/Måned!H13</f>
        <v>0</v>
      </c>
      <c r="L117" s="86"/>
      <c r="M117" s="51" t="str">
        <f>+IF(H117=0,"",'Ark1'!AD1919)</f>
        <v/>
      </c>
      <c r="N117" s="51" t="str">
        <f>+IF(H117=0,"",'Ark1'!AE1919)</f>
        <v/>
      </c>
      <c r="O117" s="12" t="str">
        <f>IF(H117=0,"",'Ark1'!U1919)</f>
        <v/>
      </c>
      <c r="P117" s="12" t="str">
        <f>IF(H117=0,"",'Ark1'!W1919)</f>
        <v/>
      </c>
      <c r="Q117" s="51" t="str">
        <f>IF(H117=0,"",'Ark1'!X1919)</f>
        <v/>
      </c>
      <c r="R117" s="51" t="str">
        <f>IF(H117=0,"",'Ark1'!Y1919)</f>
        <v/>
      </c>
      <c r="S117" s="114"/>
      <c r="T117" s="270" t="str">
        <f>IF(H117=0,"",'Ark1'!Z1919)</f>
        <v/>
      </c>
      <c r="U117" s="114"/>
      <c r="V117" s="51" t="str">
        <f>IF(H117=0,"",'Ark1'!AA1919)</f>
        <v/>
      </c>
      <c r="W117" s="12" t="str">
        <f>IF(H117=0,"",'Ark1'!AB1919)</f>
        <v/>
      </c>
      <c r="X117" s="15" t="str">
        <f>+IF('Ark1'!AD1919=0,"",'Ark1'!AC1919)</f>
        <v/>
      </c>
      <c r="Y117" s="15" t="str">
        <f t="shared" si="8"/>
        <v/>
      </c>
      <c r="Z117" s="12" t="str">
        <f>IF(H117=0,"",'Ark1'!T1919)</f>
        <v/>
      </c>
      <c r="AA117" s="51" t="str">
        <f>IF(H117=0,"",'Ark1'!V1919)</f>
        <v/>
      </c>
      <c r="AB117" s="39"/>
      <c r="AC117" s="79"/>
      <c r="AE117" s="51"/>
      <c r="AF117" s="4"/>
    </row>
    <row r="118" spans="1:42" ht="15.6">
      <c r="A118" s="39"/>
      <c r="B118" s="2">
        <f>+'Ark1'!C1920</f>
        <v>2024</v>
      </c>
      <c r="C118" s="2">
        <f>+'Ark1'!J1920</f>
        <v>143</v>
      </c>
      <c r="D118" s="2" t="s">
        <v>39</v>
      </c>
      <c r="E118" s="2">
        <f>+'Ark1'!D1920</f>
        <v>5</v>
      </c>
      <c r="F118" s="2" t="s">
        <v>377</v>
      </c>
      <c r="G118" s="3">
        <f>+'Ark1'!Q1920</f>
        <v>0</v>
      </c>
      <c r="H118" s="304">
        <f>+'Ark1'!R1920</f>
        <v>0</v>
      </c>
      <c r="I118" s="304" t="str">
        <f>IF(H118=0,"",'Ark1'!S1920)</f>
        <v/>
      </c>
      <c r="J118" s="86"/>
      <c r="K118" s="51">
        <f>100*H118/Måned!H14</f>
        <v>0</v>
      </c>
      <c r="L118" s="86"/>
      <c r="M118" s="51" t="str">
        <f>+IF(H118=0,"",'Ark1'!AD1920)</f>
        <v/>
      </c>
      <c r="N118" s="51" t="str">
        <f>+IF(H118=0,"",'Ark1'!AE1920)</f>
        <v/>
      </c>
      <c r="O118" s="12" t="str">
        <f>IF(H118=0,"",'Ark1'!U1920)</f>
        <v/>
      </c>
      <c r="P118" s="12" t="str">
        <f>IF(H118=0,"",'Ark1'!W1920)</f>
        <v/>
      </c>
      <c r="Q118" s="51" t="str">
        <f>IF(H118=0,"",'Ark1'!X1920)</f>
        <v/>
      </c>
      <c r="R118" s="51" t="str">
        <f>IF(H118=0,"",'Ark1'!Y1920)</f>
        <v/>
      </c>
      <c r="S118" s="114"/>
      <c r="T118" s="270" t="str">
        <f>IF(H118=0,"",'Ark1'!Z1920)</f>
        <v/>
      </c>
      <c r="U118" s="114"/>
      <c r="V118" s="51" t="str">
        <f>IF(H118=0,"",'Ark1'!AA1920)</f>
        <v/>
      </c>
      <c r="W118" s="12" t="str">
        <f>IF(H118=0,"",'Ark1'!AB1920)</f>
        <v/>
      </c>
      <c r="X118" s="15" t="str">
        <f>+IF('Ark1'!AD1920=0,"",'Ark1'!AC1920)</f>
        <v/>
      </c>
      <c r="Y118" s="15" t="str">
        <f t="shared" si="8"/>
        <v/>
      </c>
      <c r="Z118" s="12" t="str">
        <f>IF(H118=0,"",'Ark1'!T1920)</f>
        <v/>
      </c>
      <c r="AA118" s="51" t="str">
        <f>IF(H118=0,"",'Ark1'!V1920)</f>
        <v/>
      </c>
      <c r="AB118" s="39"/>
      <c r="AC118" s="79"/>
      <c r="AE118" s="51"/>
      <c r="AF118" s="4"/>
    </row>
    <row r="119" spans="1:42" ht="15.6">
      <c r="A119" s="39"/>
      <c r="B119" s="2">
        <f>+'Ark1'!C1921</f>
        <v>2024</v>
      </c>
      <c r="C119" s="2">
        <f>+'Ark1'!J1921</f>
        <v>143</v>
      </c>
      <c r="D119" s="2" t="s">
        <v>39</v>
      </c>
      <c r="E119" s="2">
        <f>+'Ark1'!D1921</f>
        <v>6</v>
      </c>
      <c r="F119" s="2" t="s">
        <v>494</v>
      </c>
      <c r="G119" s="3">
        <f>+'Ark1'!Q1921</f>
        <v>0</v>
      </c>
      <c r="H119" s="304">
        <f>+'Ark1'!R1921</f>
        <v>0</v>
      </c>
      <c r="I119" s="304" t="str">
        <f>IF(H119=0,"",'Ark1'!S1921)</f>
        <v/>
      </c>
      <c r="J119" s="86"/>
      <c r="K119" s="51">
        <f>100*H119/Måned!H15</f>
        <v>0</v>
      </c>
      <c r="L119" s="86"/>
      <c r="M119" s="51" t="str">
        <f>+IF(H119=0,"",'Ark1'!AD1921)</f>
        <v/>
      </c>
      <c r="N119" s="51" t="str">
        <f>+IF(H119=0,"",'Ark1'!AE1921)</f>
        <v/>
      </c>
      <c r="O119" s="12" t="str">
        <f>IF(H119=0,"",'Ark1'!U1921)</f>
        <v/>
      </c>
      <c r="P119" s="12" t="str">
        <f>IF(H119=0,"",'Ark1'!W1921)</f>
        <v/>
      </c>
      <c r="Q119" s="51" t="str">
        <f>IF(H119=0,"",'Ark1'!X1921)</f>
        <v/>
      </c>
      <c r="R119" s="51" t="str">
        <f>IF(H119=0,"",'Ark1'!Y1921)</f>
        <v/>
      </c>
      <c r="S119" s="114"/>
      <c r="T119" s="270" t="str">
        <f>IF(H119=0,"",'Ark1'!Z1921)</f>
        <v/>
      </c>
      <c r="U119" s="114"/>
      <c r="V119" s="51" t="str">
        <f>IF(H119=0,"",'Ark1'!AA1921)</f>
        <v/>
      </c>
      <c r="W119" s="12" t="str">
        <f>IF(H119=0,"",'Ark1'!AB1921)</f>
        <v/>
      </c>
      <c r="X119" s="15" t="str">
        <f>+IF('Ark1'!AD1921=0,"",'Ark1'!AC1921)</f>
        <v/>
      </c>
      <c r="Y119" s="15" t="str">
        <f t="shared" si="8"/>
        <v/>
      </c>
      <c r="Z119" s="12" t="str">
        <f>IF(H119=0,"",'Ark1'!T1921)</f>
        <v/>
      </c>
      <c r="AA119" s="51" t="str">
        <f>IF(H119=0,"",'Ark1'!V1921)</f>
        <v/>
      </c>
      <c r="AB119" s="39"/>
      <c r="AC119" s="79"/>
      <c r="AE119" s="51"/>
      <c r="AF119" s="4"/>
    </row>
    <row r="120" spans="1:42" ht="15.6">
      <c r="A120" s="39"/>
      <c r="B120" s="2">
        <f>+'Ark1'!C1922</f>
        <v>2024</v>
      </c>
      <c r="C120" s="2">
        <f>+'Ark1'!J1922</f>
        <v>143</v>
      </c>
      <c r="D120" s="2" t="s">
        <v>39</v>
      </c>
      <c r="E120" s="2">
        <f>+'Ark1'!D1922</f>
        <v>7</v>
      </c>
      <c r="F120" s="2" t="s">
        <v>495</v>
      </c>
      <c r="G120" s="3">
        <f>+'Ark1'!Q1922</f>
        <v>0</v>
      </c>
      <c r="H120" s="304">
        <f>+'Ark1'!R1922</f>
        <v>0</v>
      </c>
      <c r="I120" s="304" t="str">
        <f>IF(H120=0,"",'Ark1'!S1922)</f>
        <v/>
      </c>
      <c r="J120" s="86"/>
      <c r="K120" s="51">
        <f>100*H120/Måned!H16</f>
        <v>0</v>
      </c>
      <c r="L120" s="86"/>
      <c r="M120" s="51" t="str">
        <f>+IF(H120=0,"",'Ark1'!AD1922)</f>
        <v/>
      </c>
      <c r="N120" s="51" t="str">
        <f>+IF(H120=0,"",'Ark1'!AE1922)</f>
        <v/>
      </c>
      <c r="O120" s="12" t="str">
        <f>IF(H120=0,"",'Ark1'!U1922)</f>
        <v/>
      </c>
      <c r="P120" s="12" t="str">
        <f>IF(H120=0,"",'Ark1'!W1922)</f>
        <v/>
      </c>
      <c r="Q120" s="51" t="str">
        <f>IF(H120=0,"",'Ark1'!X1922)</f>
        <v/>
      </c>
      <c r="R120" s="51" t="str">
        <f>IF(H120=0,"",'Ark1'!Y1922)</f>
        <v/>
      </c>
      <c r="S120" s="114"/>
      <c r="T120" s="270" t="str">
        <f>IF(H120=0,"",'Ark1'!Z1922)</f>
        <v/>
      </c>
      <c r="U120" s="114"/>
      <c r="V120" s="51" t="str">
        <f>IF(H120=0,"",'Ark1'!AA1922)</f>
        <v/>
      </c>
      <c r="W120" s="12" t="str">
        <f>IF(H120=0,"",'Ark1'!AB1922)</f>
        <v/>
      </c>
      <c r="X120" s="15" t="str">
        <f>+IF('Ark1'!AD1922=0,"",'Ark1'!AC1922)</f>
        <v/>
      </c>
      <c r="Y120" s="15" t="str">
        <f t="shared" si="8"/>
        <v/>
      </c>
      <c r="Z120" s="12" t="str">
        <f>IF(H120=0,"",'Ark1'!T1922)</f>
        <v/>
      </c>
      <c r="AA120" s="51" t="str">
        <f>IF(H120=0,"",'Ark1'!V1922)</f>
        <v/>
      </c>
      <c r="AB120" s="39"/>
      <c r="AC120" s="79"/>
      <c r="AE120" s="51"/>
      <c r="AF120" s="4"/>
    </row>
    <row r="121" spans="1:42" ht="15.6">
      <c r="A121" s="39"/>
      <c r="B121" s="2">
        <f>+'Ark1'!C1923</f>
        <v>2024</v>
      </c>
      <c r="C121" s="2">
        <f>+'Ark1'!J1923</f>
        <v>143</v>
      </c>
      <c r="D121" s="2" t="s">
        <v>39</v>
      </c>
      <c r="E121" s="2">
        <f>+'Ark1'!D1923</f>
        <v>8</v>
      </c>
      <c r="F121" s="2" t="s">
        <v>496</v>
      </c>
      <c r="G121" s="3">
        <f>+'Ark1'!Q1923</f>
        <v>0</v>
      </c>
      <c r="H121" s="304">
        <f>+'Ark1'!R1923</f>
        <v>0</v>
      </c>
      <c r="I121" s="304" t="str">
        <f>IF(H121=0,"",'Ark1'!S1923)</f>
        <v/>
      </c>
      <c r="J121" s="86"/>
      <c r="K121" s="51">
        <f>100*H121/Måned!H17</f>
        <v>0</v>
      </c>
      <c r="L121" s="86"/>
      <c r="M121" s="51" t="str">
        <f>+IF(H121=0,"",'Ark1'!AD1923)</f>
        <v/>
      </c>
      <c r="N121" s="51" t="str">
        <f>+IF(H121=0,"",'Ark1'!AE1923)</f>
        <v/>
      </c>
      <c r="O121" s="12" t="str">
        <f>IF(H121=0,"",'Ark1'!U1923)</f>
        <v/>
      </c>
      <c r="P121" s="12" t="str">
        <f>IF(H121=0,"",'Ark1'!W1923)</f>
        <v/>
      </c>
      <c r="Q121" s="51" t="str">
        <f>IF(H121=0,"",'Ark1'!X1923)</f>
        <v/>
      </c>
      <c r="R121" s="51" t="str">
        <f>IF(H121=0,"",'Ark1'!Y1923)</f>
        <v/>
      </c>
      <c r="S121" s="114"/>
      <c r="T121" s="270" t="str">
        <f>IF(H121=0,"",'Ark1'!Z1923)</f>
        <v/>
      </c>
      <c r="U121" s="114"/>
      <c r="V121" s="51" t="str">
        <f>IF(H121=0,"",'Ark1'!AA1923)</f>
        <v/>
      </c>
      <c r="W121" s="12" t="str">
        <f>IF(H121=0,"",'Ark1'!AB1923)</f>
        <v/>
      </c>
      <c r="X121" s="15" t="str">
        <f>+IF('Ark1'!AD1923=0,"",'Ark1'!AC1923)</f>
        <v/>
      </c>
      <c r="Y121" s="15" t="str">
        <f t="shared" si="8"/>
        <v/>
      </c>
      <c r="Z121" s="12" t="str">
        <f>IF(H121=0,"",'Ark1'!T1923)</f>
        <v/>
      </c>
      <c r="AA121" s="51" t="str">
        <f>IF(H121=0,"",'Ark1'!V1923)</f>
        <v/>
      </c>
      <c r="AB121" s="39"/>
      <c r="AC121" s="79"/>
      <c r="AE121" s="51"/>
      <c r="AF121" s="4"/>
    </row>
    <row r="122" spans="1:42" ht="15.6">
      <c r="A122" s="39"/>
      <c r="B122" s="2">
        <f>+'Ark1'!C1924</f>
        <v>2024</v>
      </c>
      <c r="C122" s="2">
        <f>+'Ark1'!J1924</f>
        <v>143</v>
      </c>
      <c r="D122" s="2" t="s">
        <v>39</v>
      </c>
      <c r="E122" s="2">
        <f>+'Ark1'!D1924</f>
        <v>9</v>
      </c>
      <c r="F122" s="2" t="s">
        <v>497</v>
      </c>
      <c r="G122" s="3">
        <f>+'Ark1'!Q1924</f>
        <v>0</v>
      </c>
      <c r="H122" s="304">
        <f>+'Ark1'!R1924</f>
        <v>0</v>
      </c>
      <c r="I122" s="304" t="str">
        <f>IF(H122=0,"",'Ark1'!S1924)</f>
        <v/>
      </c>
      <c r="J122" s="86"/>
      <c r="K122" s="51">
        <f>100*H122/Måned!H18</f>
        <v>0</v>
      </c>
      <c r="L122" s="86"/>
      <c r="M122" s="51" t="str">
        <f>+IF(H122=0,"",'Ark1'!AD1924)</f>
        <v/>
      </c>
      <c r="N122" s="51" t="str">
        <f>+IF(H122=0,"",'Ark1'!AE1924)</f>
        <v/>
      </c>
      <c r="O122" s="12" t="str">
        <f>IF(H122=0,"",'Ark1'!U1924)</f>
        <v/>
      </c>
      <c r="P122" s="12" t="str">
        <f>IF(H122=0,"",'Ark1'!W1924)</f>
        <v/>
      </c>
      <c r="Q122" s="51" t="str">
        <f>IF(H122=0,"",'Ark1'!X1924)</f>
        <v/>
      </c>
      <c r="R122" s="51" t="str">
        <f>IF(H122=0,"",'Ark1'!Y1924)</f>
        <v/>
      </c>
      <c r="S122" s="114"/>
      <c r="T122" s="270" t="str">
        <f>IF(H122=0,"",'Ark1'!Z1924)</f>
        <v/>
      </c>
      <c r="U122" s="114"/>
      <c r="V122" s="51" t="str">
        <f>IF(H122=0,"",'Ark1'!AA1924)</f>
        <v/>
      </c>
      <c r="W122" s="12" t="str">
        <f>IF(H122=0,"",'Ark1'!AB1924)</f>
        <v/>
      </c>
      <c r="X122" s="15" t="str">
        <f>+IF('Ark1'!AD1924=0,"",'Ark1'!AC1924)</f>
        <v/>
      </c>
      <c r="Y122" s="15" t="str">
        <f t="shared" si="8"/>
        <v/>
      </c>
      <c r="Z122" s="12" t="str">
        <f>IF(H122=0,"",'Ark1'!T1924)</f>
        <v/>
      </c>
      <c r="AA122" s="51" t="str">
        <f>IF(H122=0,"",'Ark1'!V1924)</f>
        <v/>
      </c>
      <c r="AB122" s="39"/>
      <c r="AC122" s="79"/>
      <c r="AE122" s="51"/>
      <c r="AF122" s="4"/>
    </row>
    <row r="123" spans="1:42" ht="15.6">
      <c r="A123" s="39"/>
      <c r="B123" s="2">
        <f>+'Ark1'!C1925</f>
        <v>2024</v>
      </c>
      <c r="C123" s="2">
        <f>+'Ark1'!J1925</f>
        <v>143</v>
      </c>
      <c r="D123" s="2" t="s">
        <v>39</v>
      </c>
      <c r="E123" s="2">
        <f>+'Ark1'!D1925</f>
        <v>10</v>
      </c>
      <c r="F123" s="2" t="s">
        <v>498</v>
      </c>
      <c r="G123" s="3">
        <f>+'Ark1'!Q1925</f>
        <v>0</v>
      </c>
      <c r="H123" s="304">
        <f>+'Ark1'!R1925</f>
        <v>0</v>
      </c>
      <c r="I123" s="304" t="str">
        <f>IF(H123=0,"",'Ark1'!S1925)</f>
        <v/>
      </c>
      <c r="J123" s="86"/>
      <c r="K123" s="51">
        <f>100*H123/Måned!H19</f>
        <v>0</v>
      </c>
      <c r="L123" s="86"/>
      <c r="M123" s="51" t="str">
        <f>+IF(H123=0,"",'Ark1'!AD1925)</f>
        <v/>
      </c>
      <c r="N123" s="51" t="str">
        <f>+IF(H123=0,"",'Ark1'!AE1925)</f>
        <v/>
      </c>
      <c r="O123" s="12" t="str">
        <f>IF(H123=0,"",'Ark1'!U1925)</f>
        <v/>
      </c>
      <c r="P123" s="12" t="str">
        <f>IF(H123=0,"",'Ark1'!W1925)</f>
        <v/>
      </c>
      <c r="Q123" s="51" t="str">
        <f>IF(H123=0,"",'Ark1'!X1925)</f>
        <v/>
      </c>
      <c r="R123" s="51" t="str">
        <f>IF(H123=0,"",'Ark1'!Y1925)</f>
        <v/>
      </c>
      <c r="S123" s="114"/>
      <c r="T123" s="270" t="str">
        <f>IF(H123=0,"",'Ark1'!Z1925)</f>
        <v/>
      </c>
      <c r="U123" s="114"/>
      <c r="V123" s="51" t="str">
        <f>IF(H123=0,"",'Ark1'!AA1925)</f>
        <v/>
      </c>
      <c r="W123" s="12" t="str">
        <f>IF(H123=0,"",'Ark1'!AB1925)</f>
        <v/>
      </c>
      <c r="X123" s="15" t="str">
        <f>+IF('Ark1'!AD1925=0,"",'Ark1'!AC1925)</f>
        <v/>
      </c>
      <c r="Y123" s="15" t="str">
        <f t="shared" si="8"/>
        <v/>
      </c>
      <c r="Z123" s="12" t="str">
        <f>IF(H123=0,"",'Ark1'!T1925)</f>
        <v/>
      </c>
      <c r="AA123" s="51" t="str">
        <f>IF(H123=0,"",'Ark1'!V1925)</f>
        <v/>
      </c>
      <c r="AB123" s="39"/>
      <c r="AC123" s="79"/>
      <c r="AE123" s="51"/>
      <c r="AF123" s="4"/>
    </row>
    <row r="124" spans="1:42" ht="15.6">
      <c r="A124" s="39"/>
      <c r="B124" s="2">
        <f>+'Ark1'!C1926</f>
        <v>2024</v>
      </c>
      <c r="C124" s="2">
        <f>+'Ark1'!J1926</f>
        <v>143</v>
      </c>
      <c r="D124" s="2" t="s">
        <v>39</v>
      </c>
      <c r="E124" s="2">
        <f>+'Ark1'!D1926</f>
        <v>11</v>
      </c>
      <c r="F124" s="2" t="s">
        <v>499</v>
      </c>
      <c r="G124" s="3">
        <f>+'Ark1'!Q1926</f>
        <v>0</v>
      </c>
      <c r="H124" s="304">
        <f>+'Ark1'!R1926</f>
        <v>0</v>
      </c>
      <c r="I124" s="304" t="str">
        <f>IF(H124=0,"",'Ark1'!S1926)</f>
        <v/>
      </c>
      <c r="J124" s="86"/>
      <c r="K124" s="51">
        <f>100*H124/Måned!H20</f>
        <v>0</v>
      </c>
      <c r="L124" s="86"/>
      <c r="M124" s="51" t="str">
        <f>+IF(H124=0,"",'Ark1'!AD1926)</f>
        <v/>
      </c>
      <c r="N124" s="51" t="str">
        <f>+IF(H124=0,"",'Ark1'!AE1926)</f>
        <v/>
      </c>
      <c r="O124" s="12" t="str">
        <f>IF(H124=0,"",'Ark1'!U1926)</f>
        <v/>
      </c>
      <c r="P124" s="12" t="str">
        <f>IF(H124=0,"",'Ark1'!W1926)</f>
        <v/>
      </c>
      <c r="Q124" s="51" t="str">
        <f>IF(H124=0,"",'Ark1'!X1926)</f>
        <v/>
      </c>
      <c r="R124" s="51" t="str">
        <f>IF(H124=0,"",'Ark1'!Y1926)</f>
        <v/>
      </c>
      <c r="S124" s="114"/>
      <c r="T124" s="270" t="str">
        <f>IF(H124=0,"",'Ark1'!Z1926)</f>
        <v/>
      </c>
      <c r="U124" s="114"/>
      <c r="V124" s="51" t="str">
        <f>IF(H124=0,"",'Ark1'!AA1926)</f>
        <v/>
      </c>
      <c r="W124" s="12" t="str">
        <f>IF(H124=0,"",'Ark1'!AB1926)</f>
        <v/>
      </c>
      <c r="X124" s="15" t="str">
        <f>+IF('Ark1'!AD1926=0,"",'Ark1'!AC1926)</f>
        <v/>
      </c>
      <c r="Y124" s="15" t="str">
        <f t="shared" si="8"/>
        <v/>
      </c>
      <c r="Z124" s="12" t="str">
        <f>IF(H124=0,"",'Ark1'!T1926)</f>
        <v/>
      </c>
      <c r="AA124" s="51" t="str">
        <f>IF(H124=0,"",'Ark1'!V1926)</f>
        <v/>
      </c>
      <c r="AB124" s="39"/>
      <c r="AC124" s="79"/>
      <c r="AE124" s="51"/>
      <c r="AF124" s="4"/>
    </row>
    <row r="125" spans="1:42" ht="15.6">
      <c r="A125" s="39"/>
      <c r="B125" s="2">
        <f>+'Ark1'!C1927</f>
        <v>2024</v>
      </c>
      <c r="C125" s="2">
        <f>+'Ark1'!J1927</f>
        <v>143</v>
      </c>
      <c r="D125" s="2" t="s">
        <v>39</v>
      </c>
      <c r="E125" s="2">
        <f>+'Ark1'!D1927</f>
        <v>12</v>
      </c>
      <c r="F125" s="2" t="s">
        <v>500</v>
      </c>
      <c r="G125" s="3">
        <f>+'Ark1'!Q1927</f>
        <v>0</v>
      </c>
      <c r="H125" s="304">
        <f>+'Ark1'!R1927</f>
        <v>0</v>
      </c>
      <c r="I125" s="304" t="str">
        <f>IF(H125=0,"",'Ark1'!S1927)</f>
        <v/>
      </c>
      <c r="J125" s="86"/>
      <c r="K125" s="51">
        <f>100*H125/Måned!H21</f>
        <v>0</v>
      </c>
      <c r="L125" s="86"/>
      <c r="M125" s="51" t="str">
        <f>+IF(H125=0,"",'Ark1'!AD1927)</f>
        <v/>
      </c>
      <c r="N125" s="51" t="str">
        <f>+IF(H125=0,"",'Ark1'!AE1927)</f>
        <v/>
      </c>
      <c r="O125" s="12" t="str">
        <f>IF(H125=0,"",'Ark1'!U1927)</f>
        <v/>
      </c>
      <c r="P125" s="12" t="str">
        <f>IF(H125=0,"",'Ark1'!W1927)</f>
        <v/>
      </c>
      <c r="Q125" s="51" t="str">
        <f>IF(H125=0,"",'Ark1'!X1927)</f>
        <v/>
      </c>
      <c r="R125" s="51" t="str">
        <f>IF(H125=0,"",'Ark1'!Y1927)</f>
        <v/>
      </c>
      <c r="S125" s="114"/>
      <c r="T125" s="270" t="str">
        <f>IF(H125=0,"",'Ark1'!Z1927)</f>
        <v/>
      </c>
      <c r="U125" s="114"/>
      <c r="V125" s="51" t="str">
        <f>IF(H125=0,"",'Ark1'!AA1927)</f>
        <v/>
      </c>
      <c r="W125" s="12" t="str">
        <f>IF(H125=0,"",'Ark1'!AB1927)</f>
        <v/>
      </c>
      <c r="X125" s="15" t="str">
        <f>+IF('Ark1'!AD1927=0,"",'Ark1'!AC1927)</f>
        <v/>
      </c>
      <c r="Y125" s="15" t="str">
        <f t="shared" si="8"/>
        <v/>
      </c>
      <c r="Z125" s="12" t="str">
        <f>IF(H125=0,"",'Ark1'!T1927)</f>
        <v/>
      </c>
      <c r="AA125" s="51" t="str">
        <f>IF(H125=0,"",'Ark1'!V1927)</f>
        <v/>
      </c>
      <c r="AB125" s="39"/>
      <c r="AC125" s="79"/>
      <c r="AE125" s="51"/>
      <c r="AF125" s="4"/>
    </row>
    <row r="126" spans="1:42" ht="15.6">
      <c r="A126" s="39"/>
      <c r="B126" s="39"/>
      <c r="C126" s="44"/>
      <c r="D126" s="44"/>
      <c r="E126" s="44"/>
      <c r="F126" s="44"/>
      <c r="G126" s="44"/>
      <c r="H126" s="321"/>
      <c r="I126" s="321"/>
      <c r="J126" s="86"/>
      <c r="K126" s="44"/>
      <c r="L126" s="86"/>
      <c r="M126" s="44"/>
      <c r="N126" s="44"/>
      <c r="O126" s="44"/>
      <c r="P126" s="44"/>
      <c r="Q126" s="44"/>
      <c r="R126" s="44"/>
      <c r="S126" s="114"/>
      <c r="T126" s="44"/>
      <c r="U126" s="44"/>
      <c r="V126" s="44"/>
      <c r="W126" s="44"/>
      <c r="X126" s="44"/>
      <c r="Y126" s="44"/>
      <c r="Z126" s="44"/>
      <c r="AA126" s="44"/>
      <c r="AB126" s="39"/>
      <c r="AC126" s="79"/>
      <c r="AE126" s="51"/>
      <c r="AF126" s="4"/>
      <c r="AN126" s="13"/>
      <c r="AO126" s="12"/>
      <c r="AP126" s="12"/>
    </row>
    <row r="127" spans="1:42" ht="15.6">
      <c r="A127" s="39"/>
      <c r="B127" s="2">
        <f>+'Ark1'!C1928</f>
        <v>2024</v>
      </c>
      <c r="C127" s="2">
        <f>+'Ark1'!J1928</f>
        <v>147</v>
      </c>
      <c r="D127" s="2" t="s">
        <v>4</v>
      </c>
      <c r="E127" s="2">
        <f>+'Ark1'!D1928</f>
        <v>1</v>
      </c>
      <c r="F127" s="2" t="s">
        <v>490</v>
      </c>
      <c r="G127" s="3">
        <f>+'Ark1'!Q1928</f>
        <v>48</v>
      </c>
      <c r="H127" s="304">
        <f>+'Ark1'!R1928</f>
        <v>7143</v>
      </c>
      <c r="I127" s="304">
        <f>IF(H127=0,"",'Ark1'!S1928)</f>
        <v>7128</v>
      </c>
      <c r="J127" s="86"/>
      <c r="K127" s="51">
        <f>100*H127/Måned!H10</f>
        <v>5.4044443099365207</v>
      </c>
      <c r="L127" s="86"/>
      <c r="M127" s="51">
        <f>+IF(H127=0,"",'Ark1'!AD1928)</f>
        <v>8.5207142942348302</v>
      </c>
      <c r="N127" s="51">
        <f>+IF(H127=0,"",'Ark1'!AE1928)</f>
        <v>8.759175741255552</v>
      </c>
      <c r="O127" s="12">
        <f>IF(H127=0,"",'Ark1'!U1928)</f>
        <v>61.142115600448946</v>
      </c>
      <c r="P127" s="12">
        <f>IF(H127=0,"",'Ark1'!W1928)</f>
        <v>83.40391414141402</v>
      </c>
      <c r="Q127" s="51">
        <f>IF(H127=0,"",'Ark1'!X1928)</f>
        <v>0.15399692006159876</v>
      </c>
      <c r="R127" s="51">
        <f>IF(H127=0,"",'Ark1'!Y1928)</f>
        <v>0.30799384012319753</v>
      </c>
      <c r="S127" s="114"/>
      <c r="T127" s="270">
        <f>IF(H127=0,"",'Ark1'!Z1928)</f>
        <v>0</v>
      </c>
      <c r="U127" s="114"/>
      <c r="V127" s="51">
        <f>IF(H127=0,"",'Ark1'!AA1928)</f>
        <v>9.4555603092875558</v>
      </c>
      <c r="W127" s="12">
        <f>IF(H127=0,"",'Ark1'!AB1928)</f>
        <v>2.369815710274938</v>
      </c>
      <c r="X127" s="15">
        <f>+IF('Ark1'!AD1928=0,"",'Ark1'!AC1928)</f>
        <v>-39.776589096482425</v>
      </c>
      <c r="Y127" s="15">
        <f>+(IF(H127=0,"",I127/G127))</f>
        <v>148.5</v>
      </c>
      <c r="Z127" s="12">
        <f>IF(H127=0,"",'Ark1'!T1928)</f>
        <v>3.1647767044659112</v>
      </c>
      <c r="AA127" s="51">
        <f>IF(H127=0,"",'Ark1'!V1928)</f>
        <v>90.521654488790404</v>
      </c>
      <c r="AB127" s="39"/>
      <c r="AC127" s="79"/>
      <c r="AE127" s="51"/>
      <c r="AF127" s="4"/>
      <c r="AO127" s="12"/>
      <c r="AP127" s="12"/>
    </row>
    <row r="128" spans="1:42" ht="15.6">
      <c r="A128" s="39"/>
      <c r="B128" s="2">
        <f>+'Ark1'!C1929</f>
        <v>2024</v>
      </c>
      <c r="C128" s="2">
        <f>+'Ark1'!J1929</f>
        <v>147</v>
      </c>
      <c r="D128" s="2" t="s">
        <v>4</v>
      </c>
      <c r="E128" s="2">
        <f>+'Ark1'!D1929</f>
        <v>2</v>
      </c>
      <c r="F128" s="2" t="s">
        <v>491</v>
      </c>
      <c r="G128" s="3">
        <f>+'Ark1'!Q1929</f>
        <v>40</v>
      </c>
      <c r="H128" s="304">
        <f>+'Ark1'!R1929</f>
        <v>6322</v>
      </c>
      <c r="I128" s="304">
        <f>IF(H128=0,"",'Ark1'!S1929)</f>
        <v>6304</v>
      </c>
      <c r="J128" s="86"/>
      <c r="K128" s="51">
        <f>100*H128/Måned!H11</f>
        <v>5.172851123020906</v>
      </c>
      <c r="L128" s="86"/>
      <c r="M128" s="51">
        <f>+IF(H128=0,"",'Ark1'!AD1929)</f>
        <v>7.5413629802817583</v>
      </c>
      <c r="N128" s="51">
        <f>+IF(H128=0,"",'Ark1'!AE1929)</f>
        <v>7.6842102145836542</v>
      </c>
      <c r="O128" s="12">
        <f>IF(H128=0,"",'Ark1'!U1929)</f>
        <v>60.86579949238579</v>
      </c>
      <c r="P128" s="12">
        <f>IF(H128=0,"",'Ark1'!W1929)</f>
        <v>82.732074873096394</v>
      </c>
      <c r="Q128" s="51">
        <f>IF(H128=0,"",'Ark1'!X1929)</f>
        <v>0</v>
      </c>
      <c r="R128" s="51">
        <f>IF(H128=0,"",'Ark1'!Y1929)</f>
        <v>0</v>
      </c>
      <c r="S128" s="114"/>
      <c r="T128" s="270">
        <f>IF(H128=0,"",'Ark1'!Z1929)</f>
        <v>0</v>
      </c>
      <c r="U128" s="114"/>
      <c r="V128" s="51">
        <f>IF(H128=0,"",'Ark1'!AA1929)</f>
        <v>8.3672252955619442</v>
      </c>
      <c r="W128" s="12">
        <f>IF(H128=0,"",'Ark1'!AB1929)</f>
        <v>2.3978650339870513</v>
      </c>
      <c r="X128" s="15">
        <f>+IF('Ark1'!AD1929=0,"",'Ark1'!AC1929)</f>
        <v>-36.146985495158631</v>
      </c>
      <c r="Y128" s="15">
        <f t="shared" ref="Y128:Y138" si="9">+(IF(H128=0,"",I128/G128))</f>
        <v>157.6</v>
      </c>
      <c r="Z128" s="12">
        <f>IF(H128=0,"",'Ark1'!T1929)</f>
        <v>3.7130654856058207</v>
      </c>
      <c r="AA128" s="51">
        <f>IF(H128=0,"",'Ark1'!V1929)</f>
        <v>89.882449224829514</v>
      </c>
      <c r="AB128" s="39"/>
      <c r="AC128" s="79"/>
      <c r="AE128" s="51"/>
      <c r="AF128" s="4"/>
      <c r="AO128" s="12"/>
      <c r="AP128" s="12"/>
    </row>
    <row r="129" spans="1:42" ht="15.6">
      <c r="A129" s="39"/>
      <c r="B129" s="2">
        <f>+'Ark1'!C1930</f>
        <v>2024</v>
      </c>
      <c r="C129" s="2">
        <f>+'Ark1'!J1930</f>
        <v>147</v>
      </c>
      <c r="D129" s="2" t="s">
        <v>4</v>
      </c>
      <c r="E129" s="2">
        <f>+'Ark1'!D1930</f>
        <v>3</v>
      </c>
      <c r="F129" s="2" t="s">
        <v>492</v>
      </c>
      <c r="G129" s="3">
        <f>+'Ark1'!Q1930</f>
        <v>47</v>
      </c>
      <c r="H129" s="304">
        <f>+'Ark1'!R1930</f>
        <v>6421</v>
      </c>
      <c r="I129" s="304">
        <f>IF(H129=0,"",'Ark1'!S1930)</f>
        <v>6409</v>
      </c>
      <c r="J129" s="86"/>
      <c r="K129" s="51">
        <f>100*H129/Måned!H12</f>
        <v>6.1909445022947276</v>
      </c>
      <c r="L129" s="86"/>
      <c r="M129" s="51">
        <f>+IF(H129=0,"",'Ark1'!AD1930)</f>
        <v>7.6594577185050881</v>
      </c>
      <c r="N129" s="51">
        <f>+IF(H129=0,"",'Ark1'!AE1930)</f>
        <v>7.7114791766158621</v>
      </c>
      <c r="O129" s="12">
        <f>IF(H129=0,"",'Ark1'!U1930)</f>
        <v>61.168513028553583</v>
      </c>
      <c r="P129" s="12">
        <f>IF(H129=0,"",'Ark1'!W1930)</f>
        <v>81.66543922608848</v>
      </c>
      <c r="Q129" s="51">
        <f>IF(H129=0,"",'Ark1'!X1930)</f>
        <v>3.1147796293412244E-2</v>
      </c>
      <c r="R129" s="51">
        <f>IF(H129=0,"",'Ark1'!Y1930)</f>
        <v>6.2295592586824489E-2</v>
      </c>
      <c r="S129" s="114"/>
      <c r="T129" s="270">
        <f>IF(H129=0,"",'Ark1'!Z1930)</f>
        <v>0</v>
      </c>
      <c r="U129" s="114"/>
      <c r="V129" s="51">
        <f>IF(H129=0,"",'Ark1'!AA1930)</f>
        <v>8.6179733117447199</v>
      </c>
      <c r="W129" s="12">
        <f>IF(H129=0,"",'Ark1'!AB1930)</f>
        <v>2.426256936641856</v>
      </c>
      <c r="X129" s="15">
        <f>+IF('Ark1'!AD1930=0,"",'Ark1'!AC1930)</f>
        <v>-35.739217852543348</v>
      </c>
      <c r="Y129" s="15">
        <f t="shared" si="9"/>
        <v>136.36170212765958</v>
      </c>
      <c r="Z129" s="12">
        <f>IF(H129=0,"",'Ark1'!T1930)</f>
        <v>3.2188132689612217</v>
      </c>
      <c r="AA129" s="51">
        <f>IF(H129=0,"",'Ark1'!V1930)</f>
        <v>88.639925538081314</v>
      </c>
      <c r="AB129" s="39"/>
      <c r="AC129" s="79"/>
      <c r="AE129" s="51"/>
      <c r="AF129" s="4"/>
      <c r="AO129" s="12"/>
      <c r="AP129" s="12"/>
    </row>
    <row r="130" spans="1:42" ht="15.6">
      <c r="A130" s="39"/>
      <c r="B130" s="2">
        <f>+'Ark1'!C1931</f>
        <v>2024</v>
      </c>
      <c r="C130" s="2">
        <f>+'Ark1'!J1931</f>
        <v>147</v>
      </c>
      <c r="D130" s="2" t="s">
        <v>4</v>
      </c>
      <c r="E130" s="2">
        <f>+'Ark1'!D1931</f>
        <v>4</v>
      </c>
      <c r="F130" s="2" t="s">
        <v>493</v>
      </c>
      <c r="G130" s="3">
        <f>+'Ark1'!Q1931</f>
        <v>51</v>
      </c>
      <c r="H130" s="304">
        <f>+'Ark1'!R1931</f>
        <v>7700</v>
      </c>
      <c r="I130" s="304">
        <f>IF(H130=0,"",'Ark1'!S1931)</f>
        <v>7684</v>
      </c>
      <c r="J130" s="86"/>
      <c r="K130" s="51">
        <f>100*H130/Måned!H13</f>
        <v>5.3744302754918998</v>
      </c>
      <c r="L130" s="86"/>
      <c r="M130" s="51">
        <f>+IF(H130=0,"",'Ark1'!AD1931)</f>
        <v>9.1851463062590231</v>
      </c>
      <c r="N130" s="51">
        <f>+IF(H130=0,"",'Ark1'!AE1931)</f>
        <v>9.6274596856434478</v>
      </c>
      <c r="O130" s="12">
        <f>IF(H130=0,"",'Ark1'!U1931)</f>
        <v>60.850338365434645</v>
      </c>
      <c r="P130" s="12">
        <f>IF(H130=0,"",'Ark1'!W1931)</f>
        <v>85.038430504945396</v>
      </c>
      <c r="Q130" s="51">
        <f>IF(H130=0,"",'Ark1'!X1931)</f>
        <v>0</v>
      </c>
      <c r="R130" s="51">
        <f>IF(H130=0,"",'Ark1'!Y1931)</f>
        <v>0</v>
      </c>
      <c r="S130" s="114"/>
      <c r="T130" s="270">
        <f>IF(H130=0,"",'Ark1'!Z1931)</f>
        <v>0</v>
      </c>
      <c r="U130" s="114"/>
      <c r="V130" s="51">
        <f>IF(H130=0,"",'Ark1'!AA1931)</f>
        <v>9.2914262328706752</v>
      </c>
      <c r="W130" s="12">
        <f>IF(H130=0,"",'Ark1'!AB1931)</f>
        <v>2.504288074702087</v>
      </c>
      <c r="X130" s="15">
        <f>+IF('Ark1'!AD1931=0,"",'Ark1'!AC1931)</f>
        <v>-35.650215207644997</v>
      </c>
      <c r="Y130" s="15">
        <f t="shared" si="9"/>
        <v>150.66666666666666</v>
      </c>
      <c r="Z130" s="12">
        <f>IF(H130=0,"",'Ark1'!T1931)</f>
        <v>3.7737662337662345</v>
      </c>
      <c r="AA130" s="51">
        <f>IF(H130=0,"",'Ark1'!V1931)</f>
        <v>92.308989483289565</v>
      </c>
      <c r="AB130" s="39"/>
      <c r="AC130" s="79"/>
      <c r="AE130" s="51"/>
      <c r="AF130" s="4"/>
    </row>
    <row r="131" spans="1:42" ht="15.6">
      <c r="A131" s="39"/>
      <c r="B131" s="2">
        <f>+'Ark1'!C1932</f>
        <v>2024</v>
      </c>
      <c r="C131" s="2">
        <f>+'Ark1'!J1932</f>
        <v>147</v>
      </c>
      <c r="D131" s="2" t="s">
        <v>4</v>
      </c>
      <c r="E131" s="2">
        <f>+'Ark1'!D1932</f>
        <v>5</v>
      </c>
      <c r="F131" s="2" t="s">
        <v>377</v>
      </c>
      <c r="G131" s="3">
        <f>+'Ark1'!Q1932</f>
        <v>47</v>
      </c>
      <c r="H131" s="304">
        <f>+'Ark1'!R1932</f>
        <v>7372</v>
      </c>
      <c r="I131" s="304">
        <f>IF(H131=0,"",'Ark1'!S1932)</f>
        <v>7355</v>
      </c>
      <c r="J131" s="86"/>
      <c r="K131" s="51">
        <f>100*H131/Måned!H14</f>
        <v>5.8661573963555345</v>
      </c>
      <c r="L131" s="86"/>
      <c r="M131" s="51">
        <f>+IF(H131=0,"",'Ark1'!AD1932)</f>
        <v>8.7938829311352613</v>
      </c>
      <c r="N131" s="51">
        <f>+IF(H131=0,"",'Ark1'!AE1932)</f>
        <v>8.921646185453362</v>
      </c>
      <c r="O131" s="12">
        <f>IF(H131=0,"",'Ark1'!U1932)</f>
        <v>61.172263766145491</v>
      </c>
      <c r="P131" s="12">
        <f>IF(H131=0,"",'Ark1'!W1932)</f>
        <v>82.329068660774865</v>
      </c>
      <c r="Q131" s="51">
        <f>IF(H131=0,"",'Ark1'!X1932)</f>
        <v>2.7129679869777528E-2</v>
      </c>
      <c r="R131" s="51">
        <f>IF(H131=0,"",'Ark1'!Y1932)</f>
        <v>5.4259359739555056E-2</v>
      </c>
      <c r="S131" s="114"/>
      <c r="T131" s="270">
        <f>IF(H131=0,"",'Ark1'!Z1932)</f>
        <v>0</v>
      </c>
      <c r="U131" s="114"/>
      <c r="V131" s="51">
        <f>IF(H131=0,"",'Ark1'!AA1932)</f>
        <v>8.9620370511462024</v>
      </c>
      <c r="W131" s="12">
        <f>IF(H131=0,"",'Ark1'!AB1932)</f>
        <v>2.3512364743470249</v>
      </c>
      <c r="X131" s="15">
        <f>+IF('Ark1'!AD1932=0,"",'Ark1'!AC1932)</f>
        <v>-34.993530132372022</v>
      </c>
      <c r="Y131" s="15">
        <f t="shared" si="9"/>
        <v>156.48936170212767</v>
      </c>
      <c r="Z131" s="12">
        <f>IF(H131=0,"",'Ark1'!T1932)</f>
        <v>3.1150298426478567</v>
      </c>
      <c r="AA131" s="51">
        <f>IF(H131=0,"",'Ark1'!V1932)</f>
        <v>89.386926590132191</v>
      </c>
      <c r="AB131" s="39"/>
      <c r="AC131" s="79"/>
      <c r="AE131" s="51"/>
      <c r="AF131" s="4"/>
    </row>
    <row r="132" spans="1:42" ht="15.6">
      <c r="A132" s="39"/>
      <c r="B132" s="2">
        <f>+'Ark1'!C1933</f>
        <v>2024</v>
      </c>
      <c r="C132" s="2">
        <f>+'Ark1'!J1933</f>
        <v>147</v>
      </c>
      <c r="D132" s="2" t="s">
        <v>4</v>
      </c>
      <c r="E132" s="2">
        <f>+'Ark1'!D1933</f>
        <v>6</v>
      </c>
      <c r="F132" s="2" t="s">
        <v>494</v>
      </c>
      <c r="G132" s="3">
        <f>+'Ark1'!Q1933</f>
        <v>52</v>
      </c>
      <c r="H132" s="304">
        <f>+'Ark1'!R1933</f>
        <v>6465</v>
      </c>
      <c r="I132" s="304">
        <f>IF(H132=0,"",'Ark1'!S1933)</f>
        <v>6441</v>
      </c>
      <c r="J132" s="86"/>
      <c r="K132" s="51">
        <f>100*H132/Måned!H15</f>
        <v>5.6417058633598911</v>
      </c>
      <c r="L132" s="86"/>
      <c r="M132" s="51">
        <f>+IF(H132=0,"",'Ark1'!AD1933)</f>
        <v>7.7119442688265698</v>
      </c>
      <c r="N132" s="51">
        <f>+IF(H132=0,"",'Ark1'!AE1933)</f>
        <v>7.6898620266841426</v>
      </c>
      <c r="O132" s="12">
        <f>IF(H132=0,"",'Ark1'!U1933)</f>
        <v>60.897686694612645</v>
      </c>
      <c r="P132" s="12">
        <f>IF(H132=0,"",'Ark1'!W1933)</f>
        <v>81.03192050923785</v>
      </c>
      <c r="Q132" s="51">
        <f>IF(H132=0,"",'Ark1'!X1933)</f>
        <v>4.6403712296983757E-2</v>
      </c>
      <c r="R132" s="51">
        <f>IF(H132=0,"",'Ark1'!Y1933)</f>
        <v>9.2807424593967514E-2</v>
      </c>
      <c r="S132" s="114"/>
      <c r="T132" s="270">
        <f>IF(H132=0,"",'Ark1'!Z1933)</f>
        <v>0</v>
      </c>
      <c r="U132" s="114"/>
      <c r="V132" s="51">
        <f>IF(H132=0,"",'Ark1'!AA1933)</f>
        <v>8.8646441219051848</v>
      </c>
      <c r="W132" s="12">
        <f>IF(H132=0,"",'Ark1'!AB1933)</f>
        <v>2.423798310615584</v>
      </c>
      <c r="X132" s="15">
        <f>+IF('Ark1'!AD1933=0,"",'Ark1'!AC1933)</f>
        <v>-33.98885330493701</v>
      </c>
      <c r="Y132" s="15">
        <f t="shared" si="9"/>
        <v>123.86538461538461</v>
      </c>
      <c r="Z132" s="12">
        <f>IF(H132=0,"",'Ark1'!T1933)</f>
        <v>3.5491105955143079</v>
      </c>
      <c r="AA132" s="51">
        <f>IF(H132=0,"",'Ark1'!V1933)</f>
        <v>87.996369412298577</v>
      </c>
      <c r="AB132" s="39"/>
      <c r="AC132" s="79"/>
      <c r="AE132" s="51"/>
      <c r="AF132" s="4"/>
    </row>
    <row r="133" spans="1:42" ht="15.6">
      <c r="A133" s="39"/>
      <c r="B133" s="2">
        <f>+'Ark1'!C1934</f>
        <v>2024</v>
      </c>
      <c r="C133" s="2">
        <f>+'Ark1'!J1934</f>
        <v>147</v>
      </c>
      <c r="D133" s="2" t="s">
        <v>4</v>
      </c>
      <c r="E133" s="2">
        <f>+'Ark1'!D1934</f>
        <v>7</v>
      </c>
      <c r="F133" s="2" t="s">
        <v>495</v>
      </c>
      <c r="G133" s="3">
        <f>+'Ark1'!Q1934</f>
        <v>47</v>
      </c>
      <c r="H133" s="304">
        <f>+'Ark1'!R1934</f>
        <v>7361</v>
      </c>
      <c r="I133" s="304">
        <f>IF(H133=0,"",'Ark1'!S1934)</f>
        <v>7340</v>
      </c>
      <c r="J133" s="86"/>
      <c r="K133" s="51">
        <f>100*H133/Måned!H16</f>
        <v>5.7630276838281347</v>
      </c>
      <c r="L133" s="86"/>
      <c r="M133" s="51">
        <f>+IF(H133=0,"",'Ark1'!AD1934)</f>
        <v>8.7807612935548889</v>
      </c>
      <c r="N133" s="51">
        <f>+IF(H133=0,"",'Ark1'!AE1934)</f>
        <v>8.6452378024251448</v>
      </c>
      <c r="O133" s="12">
        <f>IF(H133=0,"",'Ark1'!U1934)</f>
        <v>61.073433242506802</v>
      </c>
      <c r="P133" s="12">
        <f>IF(H133=0,"",'Ark1'!W1934)</f>
        <v>79.941403269754503</v>
      </c>
      <c r="Q133" s="51">
        <f>IF(H133=0,"",'Ark1'!X1934)</f>
        <v>2.7170221437304711E-2</v>
      </c>
      <c r="R133" s="51">
        <f>IF(H133=0,"",'Ark1'!Y1934)</f>
        <v>5.4340442874609422E-2</v>
      </c>
      <c r="S133" s="114"/>
      <c r="T133" s="270">
        <f>IF(H133=0,"",'Ark1'!Z1934)</f>
        <v>0</v>
      </c>
      <c r="U133" s="114"/>
      <c r="V133" s="51">
        <f>IF(H133=0,"",'Ark1'!AA1934)</f>
        <v>8.5276205154109377</v>
      </c>
      <c r="W133" s="12">
        <f>IF(H133=0,"",'Ark1'!AB1934)</f>
        <v>2.3295700005007518</v>
      </c>
      <c r="X133" s="15">
        <f>+IF('Ark1'!AD1934=0,"",'Ark1'!AC1934)</f>
        <v>-38.303630877227349</v>
      </c>
      <c r="Y133" s="15">
        <f t="shared" si="9"/>
        <v>156.17021276595744</v>
      </c>
      <c r="Z133" s="12">
        <f>IF(H133=0,"",'Ark1'!T1934)</f>
        <v>3.2213014536068472</v>
      </c>
      <c r="AA133" s="51">
        <f>IF(H133=0,"",'Ark1'!V1934)</f>
        <v>86.830646423078491</v>
      </c>
      <c r="AB133" s="39"/>
      <c r="AC133" s="79"/>
      <c r="AE133" s="51"/>
      <c r="AF133" s="4"/>
    </row>
    <row r="134" spans="1:42" ht="15.6">
      <c r="A134" s="39"/>
      <c r="B134" s="2">
        <f>+'Ark1'!C1935</f>
        <v>2024</v>
      </c>
      <c r="C134" s="2">
        <f>+'Ark1'!J1935</f>
        <v>147</v>
      </c>
      <c r="D134" s="2" t="s">
        <v>4</v>
      </c>
      <c r="E134" s="2">
        <f>+'Ark1'!D1935</f>
        <v>8</v>
      </c>
      <c r="F134" s="2" t="s">
        <v>496</v>
      </c>
      <c r="G134" s="3">
        <f>+'Ark1'!Q1935</f>
        <v>52</v>
      </c>
      <c r="H134" s="304">
        <f>+'Ark1'!R1935</f>
        <v>7373</v>
      </c>
      <c r="I134" s="304">
        <f>IF(H134=0,"",'Ark1'!S1935)</f>
        <v>7354</v>
      </c>
      <c r="J134" s="86"/>
      <c r="K134" s="51">
        <f>100*H134/Måned!H17</f>
        <v>6.1045885840136451</v>
      </c>
      <c r="L134" s="86"/>
      <c r="M134" s="51">
        <f>+IF(H134=0,"",'Ark1'!AD1935)</f>
        <v>8.7950758072789306</v>
      </c>
      <c r="N134" s="51">
        <f>+IF(H134=0,"",'Ark1'!AE1935)</f>
        <v>8.6931338159189337</v>
      </c>
      <c r="O134" s="12">
        <f>IF(H134=0,"",'Ark1'!U1935)</f>
        <v>60.986129997280401</v>
      </c>
      <c r="P134" s="12">
        <f>IF(H134=0,"",'Ark1'!W1935)</f>
        <v>80.231261898286732</v>
      </c>
      <c r="Q134" s="51">
        <f>IF(H134=0,"",'Ark1'!X1935)</f>
        <v>8.1378000813779994E-2</v>
      </c>
      <c r="R134" s="51">
        <f>IF(H134=0,"",'Ark1'!Y1935)</f>
        <v>0.16275600162755999</v>
      </c>
      <c r="S134" s="114"/>
      <c r="T134" s="270">
        <f>IF(H134=0,"",'Ark1'!Z1935)</f>
        <v>0</v>
      </c>
      <c r="U134" s="114"/>
      <c r="V134" s="51">
        <f>IF(H134=0,"",'Ark1'!AA1935)</f>
        <v>8.7830290630638608</v>
      </c>
      <c r="W134" s="12">
        <f>IF(H134=0,"",'Ark1'!AB1935)</f>
        <v>2.2782563881638751</v>
      </c>
      <c r="X134" s="15">
        <f>+IF('Ark1'!AD1935=0,"",'Ark1'!AC1935)</f>
        <v>-35.23471595278324</v>
      </c>
      <c r="Y134" s="15">
        <f t="shared" si="9"/>
        <v>141.42307692307693</v>
      </c>
      <c r="Z134" s="12">
        <f>IF(H134=0,"",'Ark1'!T1935)</f>
        <v>3.3099145530991447</v>
      </c>
      <c r="AA134" s="51">
        <f>IF(H134=0,"",'Ark1'!V1935)</f>
        <v>87.133512145865339</v>
      </c>
      <c r="AB134" s="39"/>
      <c r="AC134" s="79"/>
      <c r="AE134" s="51"/>
      <c r="AF134" s="4"/>
    </row>
    <row r="135" spans="1:42" ht="15.6">
      <c r="A135" s="39"/>
      <c r="B135" s="2">
        <f>+'Ark1'!C1936</f>
        <v>2024</v>
      </c>
      <c r="C135" s="2">
        <f>+'Ark1'!J1936</f>
        <v>147</v>
      </c>
      <c r="D135" s="2" t="s">
        <v>4</v>
      </c>
      <c r="E135" s="2">
        <f>+'Ark1'!D1936</f>
        <v>9</v>
      </c>
      <c r="F135" s="2" t="s">
        <v>497</v>
      </c>
      <c r="G135" s="3">
        <f>+'Ark1'!Q1936</f>
        <v>54</v>
      </c>
      <c r="H135" s="304">
        <f>+'Ark1'!R1936</f>
        <v>6325</v>
      </c>
      <c r="I135" s="304">
        <f>IF(H135=0,"",'Ark1'!S1936)</f>
        <v>6303</v>
      </c>
      <c r="J135" s="86"/>
      <c r="K135" s="51">
        <f>100*H135/Måned!H18</f>
        <v>5.2357971242436037</v>
      </c>
      <c r="L135" s="86"/>
      <c r="M135" s="51">
        <f>+IF(H135=0,"",'Ark1'!AD1936)</f>
        <v>7.5449416087127696</v>
      </c>
      <c r="N135" s="51">
        <f>+IF(H135=0,"",'Ark1'!AE1936)</f>
        <v>7.2650523219157197</v>
      </c>
      <c r="O135" s="12">
        <f>IF(H135=0,"",'Ark1'!U1936)</f>
        <v>60.675551324765998</v>
      </c>
      <c r="P135" s="12">
        <f>IF(H135=0,"",'Ark1'!W1936)</f>
        <v>78.231619863556944</v>
      </c>
      <c r="Q135" s="51">
        <f>IF(H135=0,"",'Ark1'!X1936)</f>
        <v>3.1620553359683785E-2</v>
      </c>
      <c r="R135" s="51">
        <f>IF(H135=0,"",'Ark1'!Y1936)</f>
        <v>6.3241106719367571E-2</v>
      </c>
      <c r="S135" s="114"/>
      <c r="T135" s="270">
        <f>IF(H135=0,"",'Ark1'!Z1936)</f>
        <v>0</v>
      </c>
      <c r="U135" s="114"/>
      <c r="V135" s="51">
        <f>IF(H135=0,"",'Ark1'!AA1936)</f>
        <v>9.4220304503640318</v>
      </c>
      <c r="W135" s="12">
        <f>IF(H135=0,"",'Ark1'!AB1936)</f>
        <v>2.4426632176742151</v>
      </c>
      <c r="X135" s="15">
        <f>+IF('Ark1'!AD1936=0,"",'Ark1'!AC1936)</f>
        <v>-41.251187281084469</v>
      </c>
      <c r="Y135" s="15">
        <f t="shared" si="9"/>
        <v>116.72222222222223</v>
      </c>
      <c r="Z135" s="12">
        <f>IF(H135=0,"",'Ark1'!T1936)</f>
        <v>3.8558102766798408</v>
      </c>
      <c r="AA135" s="51">
        <f>IF(H135=0,"",'Ark1'!V1936)</f>
        <v>84.996860426400943</v>
      </c>
      <c r="AB135" s="39"/>
      <c r="AC135" s="79"/>
      <c r="AE135" s="51"/>
      <c r="AF135" s="4"/>
    </row>
    <row r="136" spans="1:42" ht="15.6">
      <c r="A136" s="39"/>
      <c r="B136" s="2">
        <f>+'Ark1'!C1937</f>
        <v>2024</v>
      </c>
      <c r="C136" s="2">
        <f>+'Ark1'!J1937</f>
        <v>147</v>
      </c>
      <c r="D136" s="2" t="s">
        <v>4</v>
      </c>
      <c r="E136" s="2">
        <f>+'Ark1'!D1937</f>
        <v>10</v>
      </c>
      <c r="F136" s="2" t="s">
        <v>498</v>
      </c>
      <c r="G136" s="3">
        <f>+'Ark1'!Q1937</f>
        <v>56</v>
      </c>
      <c r="H136" s="304">
        <f>+'Ark1'!R1937</f>
        <v>7867</v>
      </c>
      <c r="I136" s="304">
        <f>IF(H136=0,"",'Ark1'!S1937)</f>
        <v>7847</v>
      </c>
      <c r="J136" s="86"/>
      <c r="K136" s="51">
        <f>100*H136/Måned!H19</f>
        <v>6.0773437982819356</v>
      </c>
      <c r="L136" s="86"/>
      <c r="M136" s="51">
        <f>+IF(H136=0,"",'Ark1'!AD1937)</f>
        <v>9.3843566222519144</v>
      </c>
      <c r="N136" s="51">
        <f>+IF(H136=0,"",'Ark1'!AE1937)</f>
        <v>9.3958930391318525</v>
      </c>
      <c r="O136" s="12">
        <f>IF(H136=0,"",'Ark1'!U1937)</f>
        <v>60.590034408054038</v>
      </c>
      <c r="P136" s="12">
        <f>IF(H136=0,"",'Ark1'!W1937)</f>
        <v>81.26907098254101</v>
      </c>
      <c r="Q136" s="51">
        <f>IF(H136=0,"",'Ark1'!X1937)</f>
        <v>0</v>
      </c>
      <c r="R136" s="51">
        <f>IF(H136=0,"",'Ark1'!Y1937)</f>
        <v>0</v>
      </c>
      <c r="S136" s="114"/>
      <c r="T136" s="270">
        <f>IF(H136=0,"",'Ark1'!Z1937)</f>
        <v>0</v>
      </c>
      <c r="U136" s="114"/>
      <c r="V136" s="51">
        <f>IF(H136=0,"",'Ark1'!AA1937)</f>
        <v>8.9473777265990844</v>
      </c>
      <c r="W136" s="12">
        <f>IF(H136=0,"",'Ark1'!AB1937)</f>
        <v>2.4097350637984678</v>
      </c>
      <c r="X136" s="15">
        <f>+IF('Ark1'!AD1937=0,"",'Ark1'!AC1937)</f>
        <v>-37.471404892800386</v>
      </c>
      <c r="Y136" s="15">
        <f t="shared" si="9"/>
        <v>140.125</v>
      </c>
      <c r="Z136" s="12">
        <f>IF(H136=0,"",'Ark1'!T1937)</f>
        <v>4.0772848608109804</v>
      </c>
      <c r="AA136" s="51">
        <f>IF(H136=0,"",'Ark1'!V1937)</f>
        <v>88.229824980211333</v>
      </c>
      <c r="AB136" s="39"/>
      <c r="AC136" s="79"/>
      <c r="AE136" s="51"/>
      <c r="AF136" s="4"/>
    </row>
    <row r="137" spans="1:42" ht="15.6">
      <c r="A137" s="39"/>
      <c r="B137" s="2">
        <f>+'Ark1'!C1938</f>
        <v>2024</v>
      </c>
      <c r="C137" s="2">
        <f>+'Ark1'!J1938</f>
        <v>147</v>
      </c>
      <c r="D137" s="2" t="s">
        <v>4</v>
      </c>
      <c r="E137" s="2">
        <f>+'Ark1'!D1938</f>
        <v>11</v>
      </c>
      <c r="F137" s="2" t="s">
        <v>499</v>
      </c>
      <c r="G137" s="3">
        <f>+'Ark1'!Q1938</f>
        <v>50</v>
      </c>
      <c r="H137" s="304">
        <f>+'Ark1'!R1938</f>
        <v>6518</v>
      </c>
      <c r="I137" s="304">
        <f>IF(H137=0,"",'Ark1'!S1938)</f>
        <v>6498</v>
      </c>
      <c r="J137" s="86"/>
      <c r="K137" s="51">
        <f>100*H137/Måned!H20</f>
        <v>5.1191429872924621</v>
      </c>
      <c r="L137" s="86"/>
      <c r="M137" s="51">
        <f>+IF(H137=0,"",'Ark1'!AD1938)</f>
        <v>7.7751667044410784</v>
      </c>
      <c r="N137" s="51">
        <f>+IF(H137=0,"",'Ark1'!AE1938)</f>
        <v>7.7308361910516892</v>
      </c>
      <c r="O137" s="12">
        <f>IF(H137=0,"",'Ark1'!U1938)</f>
        <v>60.989073561095722</v>
      </c>
      <c r="P137" s="12">
        <f>IF(H137=0,"",'Ark1'!W1938)</f>
        <v>80.749092028316284</v>
      </c>
      <c r="Q137" s="51">
        <f>IF(H137=0,"",'Ark1'!X1938)</f>
        <v>1.5342129487572876E-2</v>
      </c>
      <c r="R137" s="51">
        <f>IF(H137=0,"",'Ark1'!Y1938)</f>
        <v>3.0684258975145751E-2</v>
      </c>
      <c r="S137" s="114"/>
      <c r="T137" s="270">
        <f>IF(H137=0,"",'Ark1'!Z1938)</f>
        <v>0</v>
      </c>
      <c r="U137" s="114"/>
      <c r="V137" s="51">
        <f>IF(H137=0,"",'Ark1'!AA1938)</f>
        <v>9.6611198117878168</v>
      </c>
      <c r="W137" s="12">
        <f>IF(H137=0,"",'Ark1'!AB1938)</f>
        <v>2.4307023629076996</v>
      </c>
      <c r="X137" s="15">
        <f>+IF('Ark1'!AD1938=0,"",'Ark1'!AC1938)</f>
        <v>-39.031946638338063</v>
      </c>
      <c r="Y137" s="15">
        <f t="shared" si="9"/>
        <v>129.96</v>
      </c>
      <c r="Z137" s="12">
        <f>IF(H137=0,"",'Ark1'!T1938)</f>
        <v>3.3703590058300095</v>
      </c>
      <c r="AA137" s="51">
        <f>IF(H137=0,"",'Ark1'!V1938)</f>
        <v>87.696472654141104</v>
      </c>
      <c r="AB137" s="39"/>
      <c r="AC137" s="79"/>
      <c r="AE137" s="51"/>
      <c r="AF137" s="4"/>
    </row>
    <row r="138" spans="1:42" ht="15.6">
      <c r="A138" s="39"/>
      <c r="B138" s="2">
        <f>+'Ark1'!C1939</f>
        <v>2024</v>
      </c>
      <c r="C138" s="2">
        <f>+'Ark1'!J1939</f>
        <v>147</v>
      </c>
      <c r="D138" s="2" t="s">
        <v>4</v>
      </c>
      <c r="E138" s="2">
        <f>+'Ark1'!D1939</f>
        <v>12</v>
      </c>
      <c r="F138" s="2" t="s">
        <v>500</v>
      </c>
      <c r="G138" s="3">
        <f>+'Ark1'!Q1939</f>
        <v>46</v>
      </c>
      <c r="H138" s="304">
        <f>+'Ark1'!R1939</f>
        <v>6964</v>
      </c>
      <c r="I138" s="304">
        <f>IF(H138=0,"",'Ark1'!S1939)</f>
        <v>6924</v>
      </c>
      <c r="J138" s="86"/>
      <c r="K138" s="51">
        <f>100*H138/Måned!H21</f>
        <v>6.2052803692516063</v>
      </c>
      <c r="L138" s="86"/>
      <c r="M138" s="51">
        <f>+IF(H138=0,"",'Ark1'!AD1939)</f>
        <v>8.3071894645178972</v>
      </c>
      <c r="N138" s="51">
        <f>+IF(H138=0,"",'Ark1'!AE1939)</f>
        <v>7.8760137993206367</v>
      </c>
      <c r="O138" s="12">
        <f>IF(H138=0,"",'Ark1'!U1939)</f>
        <v>60.927498555748144</v>
      </c>
      <c r="P138" s="12">
        <f>IF(H138=0,"",'Ark1'!W1939)</f>
        <v>77.204087232813507</v>
      </c>
      <c r="Q138" s="51">
        <f>IF(H138=0,"",'Ark1'!X1939)</f>
        <v>1.4359563469270536E-2</v>
      </c>
      <c r="R138" s="51">
        <f>IF(H138=0,"",'Ark1'!Y1939)</f>
        <v>2.8719126938541072E-2</v>
      </c>
      <c r="S138" s="114"/>
      <c r="T138" s="270">
        <f>IF(H138=0,"",'Ark1'!Z1939)</f>
        <v>0</v>
      </c>
      <c r="U138" s="114"/>
      <c r="V138" s="51">
        <f>IF(H138=0,"",'Ark1'!AA1939)</f>
        <v>9.5597878008711419</v>
      </c>
      <c r="W138" s="12">
        <f>IF(H138=0,"",'Ark1'!AB1939)</f>
        <v>2.2651889364509579</v>
      </c>
      <c r="X138" s="15">
        <f>+IF('Ark1'!AD1939=0,"",'Ark1'!AC1939)</f>
        <v>-39.589842137783528</v>
      </c>
      <c r="Y138" s="15">
        <f t="shared" si="9"/>
        <v>150.52173913043478</v>
      </c>
      <c r="Z138" s="12">
        <f>IF(H138=0,"",'Ark1'!T1939)</f>
        <v>3.4168581275129242</v>
      </c>
      <c r="AA138" s="51">
        <f>IF(H138=0,"",'Ark1'!V1939)</f>
        <v>84.083217699298686</v>
      </c>
      <c r="AB138" s="39"/>
      <c r="AC138" s="79"/>
      <c r="AE138" s="51"/>
      <c r="AF138" s="4"/>
    </row>
    <row r="139" spans="1:42" ht="15.6">
      <c r="A139" s="39"/>
      <c r="B139" s="39"/>
      <c r="C139" s="44"/>
      <c r="D139" s="44"/>
      <c r="E139" s="44"/>
      <c r="F139" s="44"/>
      <c r="G139" s="44"/>
      <c r="H139" s="321"/>
      <c r="I139" s="321"/>
      <c r="J139" s="86"/>
      <c r="K139" s="44"/>
      <c r="L139" s="86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39"/>
      <c r="AC139" s="79"/>
      <c r="AE139" s="51"/>
      <c r="AF139" s="4"/>
      <c r="AN139" s="13"/>
      <c r="AO139" s="12"/>
      <c r="AP139" s="12"/>
    </row>
    <row r="140" spans="1:42" ht="15.6">
      <c r="A140" s="39"/>
      <c r="B140" s="2">
        <f>+'Ark1'!C1940</f>
        <v>2024</v>
      </c>
      <c r="C140" s="2">
        <f>+'Ark1'!J1940</f>
        <v>155</v>
      </c>
      <c r="D140" s="2" t="s">
        <v>33</v>
      </c>
      <c r="E140" s="2">
        <f>+'Ark1'!D1940</f>
        <v>1</v>
      </c>
      <c r="F140" s="2" t="s">
        <v>490</v>
      </c>
      <c r="G140" s="3">
        <f>+'Ark1'!Q1940</f>
        <v>10</v>
      </c>
      <c r="H140" s="304">
        <f>+'Ark1'!R1940</f>
        <v>964</v>
      </c>
      <c r="I140" s="304">
        <f>IF(H140=0,"",'Ark1'!S1940)</f>
        <v>957</v>
      </c>
      <c r="J140" s="86"/>
      <c r="K140" s="51">
        <f>100*H140/Måned!H10</f>
        <v>0.72936921668469912</v>
      </c>
      <c r="L140" s="86"/>
      <c r="M140" s="51">
        <f>+IF(H140=0,"",'Ark1'!AD1940)</f>
        <v>8.8448481512065307</v>
      </c>
      <c r="N140" s="51">
        <f>+IF(H140=0,"",'Ark1'!AE1940)</f>
        <v>9.0553145296161759</v>
      </c>
      <c r="O140" s="12">
        <f>IF(H140=0,"",'Ark1'!U1940)</f>
        <v>60.007314524555902</v>
      </c>
      <c r="P140" s="12">
        <f>IF(H140=0,"",'Ark1'!W1940)</f>
        <v>81.970637408568393</v>
      </c>
      <c r="Q140" s="51">
        <f>IF(H140=0,"",'Ark1'!X1940)</f>
        <v>0</v>
      </c>
      <c r="R140" s="51">
        <f>IF(H140=0,"",'Ark1'!Y1940)</f>
        <v>0</v>
      </c>
      <c r="S140" s="114"/>
      <c r="T140" s="270">
        <f>IF(H140=0,"",'Ark1'!Z1940)</f>
        <v>0</v>
      </c>
      <c r="U140" s="114"/>
      <c r="V140" s="51">
        <f>IF(H140=0,"",'Ark1'!AA1940)</f>
        <v>13.25607153379428</v>
      </c>
      <c r="W140" s="12">
        <f>IF(H140=0,"",'Ark1'!AB1940)</f>
        <v>2.6567767490283818</v>
      </c>
      <c r="X140" s="15">
        <f>+IF('Ark1'!AD1940=0,"",'Ark1'!AC1940)</f>
        <v>-45.971043373339917</v>
      </c>
      <c r="Y140" s="15">
        <f>+(IF(H140=0,"",I140/G140))</f>
        <v>95.7</v>
      </c>
      <c r="Z140" s="12">
        <f>IF(H140=0,"",'Ark1'!T1940)</f>
        <v>5.4522821576763505</v>
      </c>
      <c r="AA140" s="51">
        <f>IF(H140=0,"",'Ark1'!V1940)</f>
        <v>89.407128406642684</v>
      </c>
      <c r="AB140" s="39"/>
      <c r="AC140" s="79"/>
      <c r="AE140" s="51"/>
      <c r="AF140" s="4"/>
      <c r="AO140" s="12"/>
      <c r="AP140" s="12"/>
    </row>
    <row r="141" spans="1:42" ht="15.6">
      <c r="A141" s="39"/>
      <c r="B141" s="2">
        <f>+'Ark1'!C1941</f>
        <v>2024</v>
      </c>
      <c r="C141" s="2">
        <f>+'Ark1'!J1941</f>
        <v>155</v>
      </c>
      <c r="D141" s="2" t="s">
        <v>33</v>
      </c>
      <c r="E141" s="2">
        <f>+'Ark1'!D1941</f>
        <v>2</v>
      </c>
      <c r="F141" s="2" t="s">
        <v>491</v>
      </c>
      <c r="G141" s="3">
        <f>+'Ark1'!Q1941</f>
        <v>10</v>
      </c>
      <c r="H141" s="304">
        <f>+'Ark1'!R1941</f>
        <v>739</v>
      </c>
      <c r="I141" s="304">
        <f>IF(H141=0,"",'Ark1'!S1941)</f>
        <v>734</v>
      </c>
      <c r="J141" s="86"/>
      <c r="K141" s="51">
        <f>100*H141/Måned!H11</f>
        <v>0.60467209426011537</v>
      </c>
      <c r="L141" s="86"/>
      <c r="M141" s="51">
        <f>+IF(H141=0,"",'Ark1'!AD1941)</f>
        <v>6.7804385723460889</v>
      </c>
      <c r="N141" s="51">
        <f>+IF(H141=0,"",'Ark1'!AE1941)</f>
        <v>6.8953273289246759</v>
      </c>
      <c r="O141" s="12">
        <f>IF(H141=0,"",'Ark1'!U1941)</f>
        <v>59.904632152588562</v>
      </c>
      <c r="P141" s="12">
        <f>IF(H141=0,"",'Ark1'!W1941)</f>
        <v>81.381471389645696</v>
      </c>
      <c r="Q141" s="51">
        <f>IF(H141=0,"",'Ark1'!X1941)</f>
        <v>0</v>
      </c>
      <c r="R141" s="51">
        <f>IF(H141=0,"",'Ark1'!Y1941)</f>
        <v>0</v>
      </c>
      <c r="S141" s="114"/>
      <c r="T141" s="270">
        <f>IF(H141=0,"",'Ark1'!Z1941)</f>
        <v>0</v>
      </c>
      <c r="U141" s="114"/>
      <c r="V141" s="51">
        <f>IF(H141=0,"",'Ark1'!AA1941)</f>
        <v>10.810817320260163</v>
      </c>
      <c r="W141" s="12">
        <f>IF(H141=0,"",'Ark1'!AB1941)</f>
        <v>2.8253726456450488</v>
      </c>
      <c r="X141" s="15">
        <f>+IF('Ark1'!AD1941=0,"",'Ark1'!AC1941)</f>
        <v>-35.724328460798553</v>
      </c>
      <c r="Y141" s="15">
        <f t="shared" ref="Y141:Y151" si="10">+(IF(H141=0,"",I141/G141))</f>
        <v>73.400000000000006</v>
      </c>
      <c r="Z141" s="12">
        <f>IF(H141=0,"",'Ark1'!T1941)</f>
        <v>5.4898511502029761</v>
      </c>
      <c r="AA141" s="51">
        <f>IF(H141=0,"",'Ark1'!V1941)</f>
        <v>88.698932222553424</v>
      </c>
      <c r="AB141" s="39"/>
      <c r="AC141" s="79"/>
      <c r="AE141" s="51"/>
      <c r="AF141" s="4"/>
      <c r="AO141" s="12"/>
      <c r="AP141" s="12"/>
    </row>
    <row r="142" spans="1:42" ht="15.6">
      <c r="A142" s="39"/>
      <c r="B142" s="2">
        <f>+'Ark1'!C1942</f>
        <v>2024</v>
      </c>
      <c r="C142" s="2">
        <f>+'Ark1'!J1942</f>
        <v>155</v>
      </c>
      <c r="D142" s="2" t="s">
        <v>33</v>
      </c>
      <c r="E142" s="2">
        <f>+'Ark1'!D1942</f>
        <v>3</v>
      </c>
      <c r="F142" s="2" t="s">
        <v>492</v>
      </c>
      <c r="G142" s="3">
        <f>+'Ark1'!Q1942</f>
        <v>10</v>
      </c>
      <c r="H142" s="304">
        <f>+'Ark1'!R1942</f>
        <v>885</v>
      </c>
      <c r="I142" s="304">
        <f>IF(H142=0,"",'Ark1'!S1942)</f>
        <v>880</v>
      </c>
      <c r="J142" s="86"/>
      <c r="K142" s="51">
        <f>100*H142/Måned!H12</f>
        <v>0.85329168112923748</v>
      </c>
      <c r="L142" s="86"/>
      <c r="M142" s="51">
        <f>+IF(H142=0,"",'Ark1'!AD1942)</f>
        <v>8.1200110101844185</v>
      </c>
      <c r="N142" s="51">
        <f>+IF(H142=0,"",'Ark1'!AE1942)</f>
        <v>8.2642230699686419</v>
      </c>
      <c r="O142" s="12">
        <f>IF(H142=0,"",'Ark1'!U1942)</f>
        <v>60.360227272727279</v>
      </c>
      <c r="P142" s="12">
        <f>IF(H142=0,"",'Ark1'!W1942)</f>
        <v>81.355340909091012</v>
      </c>
      <c r="Q142" s="51">
        <f>IF(H142=0,"",'Ark1'!X1942)</f>
        <v>0</v>
      </c>
      <c r="R142" s="51">
        <f>IF(H142=0,"",'Ark1'!Y1942)</f>
        <v>0</v>
      </c>
      <c r="S142" s="114"/>
      <c r="T142" s="270">
        <f>IF(H142=0,"",'Ark1'!Z1942)</f>
        <v>0</v>
      </c>
      <c r="U142" s="114"/>
      <c r="V142" s="51">
        <f>IF(H142=0,"",'Ark1'!AA1942)</f>
        <v>8.8674811234457582</v>
      </c>
      <c r="W142" s="12">
        <f>IF(H142=0,"",'Ark1'!AB1942)</f>
        <v>2.5965028829320684</v>
      </c>
      <c r="X142" s="15">
        <f>+IF('Ark1'!AD1942=0,"",'Ark1'!AC1942)</f>
        <v>-33.990773292729337</v>
      </c>
      <c r="Y142" s="15">
        <f t="shared" si="10"/>
        <v>88</v>
      </c>
      <c r="Z142" s="12">
        <f>IF(H142=0,"",'Ark1'!T1942)</f>
        <v>4.71186440677966</v>
      </c>
      <c r="AA142" s="51">
        <f>IF(H142=0,"",'Ark1'!V1942)</f>
        <v>88.476189303654138</v>
      </c>
      <c r="AB142" s="39"/>
      <c r="AC142" s="79"/>
      <c r="AE142" s="51"/>
      <c r="AF142" s="4"/>
      <c r="AO142" s="12"/>
      <c r="AP142" s="12"/>
    </row>
    <row r="143" spans="1:42" ht="15.6">
      <c r="A143" s="39"/>
      <c r="B143" s="2">
        <f>+'Ark1'!C1943</f>
        <v>2024</v>
      </c>
      <c r="C143" s="2">
        <f>+'Ark1'!J1943</f>
        <v>155</v>
      </c>
      <c r="D143" s="2" t="s">
        <v>33</v>
      </c>
      <c r="E143" s="2">
        <f>+'Ark1'!D1943</f>
        <v>4</v>
      </c>
      <c r="F143" s="2" t="s">
        <v>493</v>
      </c>
      <c r="G143" s="3">
        <f>+'Ark1'!Q1943</f>
        <v>13</v>
      </c>
      <c r="H143" s="304">
        <f>+'Ark1'!R1943</f>
        <v>897</v>
      </c>
      <c r="I143" s="304">
        <f>IF(H143=0,"",'Ark1'!S1943)</f>
        <v>892</v>
      </c>
      <c r="J143" s="86"/>
      <c r="K143" s="51">
        <f>100*H143/Måned!H13</f>
        <v>0.62608622819691351</v>
      </c>
      <c r="L143" s="86"/>
      <c r="M143" s="51">
        <f>+IF(H143=0,"",'Ark1'!AD1943)</f>
        <v>8.2301128543903097</v>
      </c>
      <c r="N143" s="51">
        <f>+IF(H143=0,"",'Ark1'!AE1943)</f>
        <v>8.0535677841589592</v>
      </c>
      <c r="O143" s="12">
        <f>IF(H143=0,"",'Ark1'!U1943)</f>
        <v>60.465246636771305</v>
      </c>
      <c r="P143" s="12">
        <f>IF(H143=0,"",'Ark1'!W1943)</f>
        <v>78.215022421524651</v>
      </c>
      <c r="Q143" s="51">
        <f>IF(H143=0,"",'Ark1'!X1943)</f>
        <v>0</v>
      </c>
      <c r="R143" s="51">
        <f>IF(H143=0,"",'Ark1'!Y1943)</f>
        <v>0</v>
      </c>
      <c r="S143" s="114"/>
      <c r="T143" s="270">
        <f>IF(H143=0,"",'Ark1'!Z1943)</f>
        <v>0</v>
      </c>
      <c r="U143" s="114"/>
      <c r="V143" s="51">
        <f>IF(H143=0,"",'Ark1'!AA1943)</f>
        <v>10.070260944621962</v>
      </c>
      <c r="W143" s="12">
        <f>IF(H143=0,"",'Ark1'!AB1943)</f>
        <v>2.835537343145464</v>
      </c>
      <c r="X143" s="15">
        <f>+IF('Ark1'!AD1943=0,"",'Ark1'!AC1943)</f>
        <v>-26.327243602023017</v>
      </c>
      <c r="Y143" s="15">
        <f t="shared" si="10"/>
        <v>68.615384615384613</v>
      </c>
      <c r="Z143" s="12">
        <f>IF(H143=0,"",'Ark1'!T1943)</f>
        <v>3.6064659977703455</v>
      </c>
      <c r="AA143" s="51">
        <f>IF(H143=0,"",'Ark1'!V1943)</f>
        <v>85.144950420008797</v>
      </c>
      <c r="AB143" s="39"/>
      <c r="AC143" s="79"/>
      <c r="AE143" s="51"/>
      <c r="AF143" s="4"/>
    </row>
    <row r="144" spans="1:42" ht="15.6">
      <c r="A144" s="39"/>
      <c r="B144" s="2">
        <f>+'Ark1'!C1944</f>
        <v>2024</v>
      </c>
      <c r="C144" s="2">
        <f>+'Ark1'!J1944</f>
        <v>155</v>
      </c>
      <c r="D144" s="2" t="s">
        <v>33</v>
      </c>
      <c r="E144" s="2">
        <f>+'Ark1'!D1944</f>
        <v>5</v>
      </c>
      <c r="F144" s="2" t="s">
        <v>377</v>
      </c>
      <c r="G144" s="3">
        <f>+'Ark1'!Q1944</f>
        <v>12</v>
      </c>
      <c r="H144" s="304">
        <f>+'Ark1'!R1944</f>
        <v>955</v>
      </c>
      <c r="I144" s="304">
        <f>IF(H144=0,"",'Ark1'!S1944)</f>
        <v>954</v>
      </c>
      <c r="J144" s="86"/>
      <c r="K144" s="51">
        <f>100*H144/Måned!H14</f>
        <v>0.75992679239277472</v>
      </c>
      <c r="L144" s="86"/>
      <c r="M144" s="51">
        <f>+IF(H144=0,"",'Ark1'!AD1944)</f>
        <v>8.7622717680521127</v>
      </c>
      <c r="N144" s="51">
        <f>+IF(H144=0,"",'Ark1'!AE1944)</f>
        <v>8.8958772559242849</v>
      </c>
      <c r="O144" s="12">
        <f>IF(H144=0,"",'Ark1'!U1944)</f>
        <v>60.816561844863763</v>
      </c>
      <c r="P144" s="12">
        <f>IF(H144=0,"",'Ark1'!W1944)</f>
        <v>80.780607966456898</v>
      </c>
      <c r="Q144" s="51">
        <f>IF(H144=0,"",'Ark1'!X1944)</f>
        <v>0</v>
      </c>
      <c r="R144" s="51">
        <f>IF(H144=0,"",'Ark1'!Y1944)</f>
        <v>0</v>
      </c>
      <c r="S144" s="114"/>
      <c r="T144" s="270">
        <f>IF(H144=0,"",'Ark1'!Z1944)</f>
        <v>0</v>
      </c>
      <c r="U144" s="114"/>
      <c r="V144" s="51">
        <f>IF(H144=0,"",'Ark1'!AA1944)</f>
        <v>10.089957606161324</v>
      </c>
      <c r="W144" s="12">
        <f>IF(H144=0,"",'Ark1'!AB1944)</f>
        <v>2.5975513229012046</v>
      </c>
      <c r="X144" s="15">
        <f>+IF('Ark1'!AD1944=0,"",'Ark1'!AC1944)</f>
        <v>-30.716799954996695</v>
      </c>
      <c r="Y144" s="15">
        <f t="shared" si="10"/>
        <v>79.5</v>
      </c>
      <c r="Z144" s="12">
        <f>IF(H144=0,"",'Ark1'!T1944)</f>
        <v>3.9549738219895296</v>
      </c>
      <c r="AA144" s="51">
        <f>IF(H144=0,"",'Ark1'!V1944)</f>
        <v>87.630005155915285</v>
      </c>
      <c r="AB144" s="39"/>
      <c r="AC144" s="79"/>
      <c r="AE144" s="51"/>
      <c r="AF144" s="4"/>
    </row>
    <row r="145" spans="1:42" ht="15.6">
      <c r="A145" s="39"/>
      <c r="B145" s="2">
        <f>+'Ark1'!C1945</f>
        <v>2024</v>
      </c>
      <c r="C145" s="2">
        <f>+'Ark1'!J1945</f>
        <v>155</v>
      </c>
      <c r="D145" s="2" t="s">
        <v>33</v>
      </c>
      <c r="E145" s="2">
        <f>+'Ark1'!D1945</f>
        <v>6</v>
      </c>
      <c r="F145" s="2" t="s">
        <v>494</v>
      </c>
      <c r="G145" s="3">
        <f>+'Ark1'!Q1945</f>
        <v>10</v>
      </c>
      <c r="H145" s="304">
        <f>+'Ark1'!R1945</f>
        <v>856</v>
      </c>
      <c r="I145" s="304">
        <f>IF(H145=0,"",'Ark1'!S1945)</f>
        <v>852</v>
      </c>
      <c r="J145" s="86"/>
      <c r="K145" s="51">
        <f>100*H145/Måned!H15</f>
        <v>0.74699152653303436</v>
      </c>
      <c r="L145" s="86"/>
      <c r="M145" s="51">
        <f>+IF(H145=0,"",'Ark1'!AD1945)</f>
        <v>7.8539315533535188</v>
      </c>
      <c r="N145" s="51">
        <f>+IF(H145=0,"",'Ark1'!AE1945)</f>
        <v>7.6655714300225952</v>
      </c>
      <c r="O145" s="12">
        <f>IF(H145=0,"",'Ark1'!U1945)</f>
        <v>60.018779342722993</v>
      </c>
      <c r="P145" s="12">
        <f>IF(H145=0,"",'Ark1'!W1945)</f>
        <v>77.942018779342689</v>
      </c>
      <c r="Q145" s="51">
        <f>IF(H145=0,"",'Ark1'!X1945)</f>
        <v>0</v>
      </c>
      <c r="R145" s="51">
        <f>IF(H145=0,"",'Ark1'!Y1945)</f>
        <v>0</v>
      </c>
      <c r="S145" s="114"/>
      <c r="T145" s="270">
        <f>IF(H145=0,"",'Ark1'!Z1945)</f>
        <v>0</v>
      </c>
      <c r="U145" s="114"/>
      <c r="V145" s="51">
        <f>IF(H145=0,"",'Ark1'!AA1945)</f>
        <v>9.3051323442128062</v>
      </c>
      <c r="W145" s="12">
        <f>IF(H145=0,"",'Ark1'!AB1945)</f>
        <v>2.447979796233017</v>
      </c>
      <c r="X145" s="15">
        <f>+IF('Ark1'!AD1945=0,"",'Ark1'!AC1945)</f>
        <v>-42.702383014118311</v>
      </c>
      <c r="Y145" s="15">
        <f t="shared" si="10"/>
        <v>85.2</v>
      </c>
      <c r="Z145" s="12">
        <f>IF(H145=0,"",'Ark1'!T1945)</f>
        <v>4.9007009345794383</v>
      </c>
      <c r="AA145" s="51">
        <f>IF(H145=0,"",'Ark1'!V1945)</f>
        <v>84.687740019023423</v>
      </c>
      <c r="AB145" s="39"/>
      <c r="AC145" s="79"/>
      <c r="AE145" s="51"/>
      <c r="AF145" s="4"/>
    </row>
    <row r="146" spans="1:42" ht="15.6">
      <c r="A146" s="39"/>
      <c r="B146" s="2">
        <f>+'Ark1'!C1946</f>
        <v>2024</v>
      </c>
      <c r="C146" s="2">
        <f>+'Ark1'!J1946</f>
        <v>155</v>
      </c>
      <c r="D146" s="2" t="s">
        <v>33</v>
      </c>
      <c r="E146" s="2">
        <f>+'Ark1'!D1946</f>
        <v>7</v>
      </c>
      <c r="F146" s="2" t="s">
        <v>495</v>
      </c>
      <c r="G146" s="3">
        <f>+'Ark1'!Q1946</f>
        <v>11</v>
      </c>
      <c r="H146" s="304">
        <f>+'Ark1'!R1946</f>
        <v>868</v>
      </c>
      <c r="I146" s="304">
        <f>IF(H146=0,"",'Ark1'!S1946)</f>
        <v>868</v>
      </c>
      <c r="J146" s="86"/>
      <c r="K146" s="51">
        <f>100*H146/Måned!H16</f>
        <v>0.67956908430414631</v>
      </c>
      <c r="L146" s="86"/>
      <c r="M146" s="51">
        <f>+IF(H146=0,"",'Ark1'!AD1946)</f>
        <v>7.96403339755941</v>
      </c>
      <c r="N146" s="51">
        <f>+IF(H146=0,"",'Ark1'!AE1946)</f>
        <v>7.9498966174179682</v>
      </c>
      <c r="O146" s="12">
        <f>IF(H146=0,"",'Ark1'!U1946)</f>
        <v>60.229262672811046</v>
      </c>
      <c r="P146" s="12">
        <f>IF(H146=0,"",'Ark1'!W1946)</f>
        <v>79.342972350230497</v>
      </c>
      <c r="Q146" s="51">
        <f>IF(H146=0,"",'Ark1'!X1946)</f>
        <v>0</v>
      </c>
      <c r="R146" s="51">
        <f>IF(H146=0,"",'Ark1'!Y1946)</f>
        <v>0</v>
      </c>
      <c r="S146" s="114"/>
      <c r="T146" s="270">
        <f>IF(H146=0,"",'Ark1'!Z1946)</f>
        <v>0</v>
      </c>
      <c r="U146" s="114"/>
      <c r="V146" s="51">
        <f>IF(H146=0,"",'Ark1'!AA1946)</f>
        <v>9.2477352521660237</v>
      </c>
      <c r="W146" s="12">
        <f>IF(H146=0,"",'Ark1'!AB1946)</f>
        <v>2.6836629672494774</v>
      </c>
      <c r="X146" s="15">
        <f>+IF('Ark1'!AD1946=0,"",'Ark1'!AC1946)</f>
        <v>-49.272227416178751</v>
      </c>
      <c r="Y146" s="15">
        <f t="shared" si="10"/>
        <v>78.909090909090907</v>
      </c>
      <c r="Z146" s="12">
        <f>IF(H146=0,"",'Ark1'!T1946)</f>
        <v>4.6739631336405552</v>
      </c>
      <c r="AA146" s="51">
        <f>IF(H146=0,"",'Ark1'!V1946)</f>
        <v>85.962050216934415</v>
      </c>
      <c r="AB146" s="39"/>
      <c r="AC146" s="79"/>
      <c r="AE146" s="51"/>
      <c r="AF146" s="4"/>
    </row>
    <row r="147" spans="1:42" ht="15.6">
      <c r="A147" s="39"/>
      <c r="B147" s="2">
        <f>+'Ark1'!C1947</f>
        <v>2024</v>
      </c>
      <c r="C147" s="2">
        <f>+'Ark1'!J1947</f>
        <v>155</v>
      </c>
      <c r="D147" s="2" t="s">
        <v>33</v>
      </c>
      <c r="E147" s="2">
        <f>+'Ark1'!D1947</f>
        <v>8</v>
      </c>
      <c r="F147" s="2" t="s">
        <v>496</v>
      </c>
      <c r="G147" s="3">
        <f>+'Ark1'!Q1947</f>
        <v>16</v>
      </c>
      <c r="H147" s="304">
        <f>+'Ark1'!R1947</f>
        <v>1261</v>
      </c>
      <c r="I147" s="304">
        <f>IF(H147=0,"",'Ark1'!S1947)</f>
        <v>1258</v>
      </c>
      <c r="J147" s="86"/>
      <c r="K147" s="51">
        <f>100*H147/Måned!H17</f>
        <v>1.044064316349004</v>
      </c>
      <c r="L147" s="86"/>
      <c r="M147" s="51">
        <f>+IF(H147=0,"",'Ark1'!AD1947)</f>
        <v>11.56986879530232</v>
      </c>
      <c r="N147" s="51">
        <f>+IF(H147=0,"",'Ark1'!AE1947)</f>
        <v>11.434556840103758</v>
      </c>
      <c r="O147" s="12">
        <f>IF(H147=0,"",'Ark1'!U1947)</f>
        <v>60.444356120826711</v>
      </c>
      <c r="P147" s="12">
        <f>IF(H147=0,"",'Ark1'!W1947)</f>
        <v>78.741812400635894</v>
      </c>
      <c r="Q147" s="51">
        <f>IF(H147=0,"",'Ark1'!X1947)</f>
        <v>0</v>
      </c>
      <c r="R147" s="51">
        <f>IF(H147=0,"",'Ark1'!Y1947)</f>
        <v>0</v>
      </c>
      <c r="S147" s="114"/>
      <c r="T147" s="270">
        <f>IF(H147=0,"",'Ark1'!Z1947)</f>
        <v>0</v>
      </c>
      <c r="U147" s="114"/>
      <c r="V147" s="51">
        <f>IF(H147=0,"",'Ark1'!AA1947)</f>
        <v>9.920539655133144</v>
      </c>
      <c r="W147" s="12">
        <f>IF(H147=0,"",'Ark1'!AB1947)</f>
        <v>2.4660823072860656</v>
      </c>
      <c r="X147" s="15">
        <f>+IF('Ark1'!AD1947=0,"",'Ark1'!AC1947)</f>
        <v>-40.700696218359248</v>
      </c>
      <c r="Y147" s="15">
        <f t="shared" si="10"/>
        <v>78.625</v>
      </c>
      <c r="Z147" s="12">
        <f>IF(H147=0,"",'Ark1'!T1947)</f>
        <v>4.557494052339413</v>
      </c>
      <c r="AA147" s="51">
        <f>IF(H147=0,"",'Ark1'!V1947)</f>
        <v>85.49616151107459</v>
      </c>
      <c r="AB147" s="39"/>
      <c r="AC147" s="79"/>
      <c r="AE147" s="51"/>
      <c r="AF147" s="4"/>
    </row>
    <row r="148" spans="1:42" ht="15.6">
      <c r="A148" s="39"/>
      <c r="B148" s="2">
        <f>+'Ark1'!C1948</f>
        <v>2024</v>
      </c>
      <c r="C148" s="2">
        <f>+'Ark1'!J1948</f>
        <v>155</v>
      </c>
      <c r="D148" s="2" t="s">
        <v>33</v>
      </c>
      <c r="E148" s="2">
        <f>+'Ark1'!D1948</f>
        <v>9</v>
      </c>
      <c r="F148" s="2" t="s">
        <v>497</v>
      </c>
      <c r="G148" s="3">
        <f>+'Ark1'!Q1948</f>
        <v>14</v>
      </c>
      <c r="H148" s="304">
        <f>+'Ark1'!R1948</f>
        <v>510</v>
      </c>
      <c r="I148" s="304">
        <f>IF(H148=0,"",'Ark1'!S1948)</f>
        <v>502</v>
      </c>
      <c r="J148" s="86"/>
      <c r="K148" s="51">
        <f>100*H148/Måned!H18</f>
        <v>0.42217494598644073</v>
      </c>
      <c r="L148" s="86"/>
      <c r="M148" s="51">
        <f>+IF(H148=0,"",'Ark1'!AD1948)</f>
        <v>4.6793283787503439</v>
      </c>
      <c r="N148" s="51">
        <f>+IF(H148=0,"",'Ark1'!AE1948)</f>
        <v>4.5355471704385844</v>
      </c>
      <c r="O148" s="12">
        <f>IF(H148=0,"",'Ark1'!U1948)</f>
        <v>60.356573705179287</v>
      </c>
      <c r="P148" s="12">
        <f>IF(H148=0,"",'Ark1'!W1948)</f>
        <v>78.269521912350598</v>
      </c>
      <c r="Q148" s="51">
        <f>IF(H148=0,"",'Ark1'!X1948)</f>
        <v>0</v>
      </c>
      <c r="R148" s="51">
        <f>IF(H148=0,"",'Ark1'!Y1948)</f>
        <v>0</v>
      </c>
      <c r="S148" s="114"/>
      <c r="T148" s="270">
        <f>IF(H148=0,"",'Ark1'!Z1948)</f>
        <v>0</v>
      </c>
      <c r="U148" s="114"/>
      <c r="V148" s="51">
        <f>IF(H148=0,"",'Ark1'!AA1948)</f>
        <v>9.9903163955798373</v>
      </c>
      <c r="W148" s="12">
        <f>IF(H148=0,"",'Ark1'!AB1948)</f>
        <v>2.5252404353883398</v>
      </c>
      <c r="X148" s="15">
        <f>+IF('Ark1'!AD1948=0,"",'Ark1'!AC1948)</f>
        <v>-42.750000111881775</v>
      </c>
      <c r="Y148" s="15">
        <f t="shared" si="10"/>
        <v>35.857142857142854</v>
      </c>
      <c r="Z148" s="12">
        <f>IF(H148=0,"",'Ark1'!T1948)</f>
        <v>4.2882352941176469</v>
      </c>
      <c r="AA148" s="51">
        <f>IF(H148=0,"",'Ark1'!V1948)</f>
        <v>85.63168776680925</v>
      </c>
      <c r="AB148" s="39"/>
      <c r="AC148" s="79"/>
      <c r="AE148" s="51"/>
      <c r="AF148" s="4"/>
    </row>
    <row r="149" spans="1:42" ht="15.6">
      <c r="A149" s="39"/>
      <c r="B149" s="2">
        <f>+'Ark1'!C1949</f>
        <v>2024</v>
      </c>
      <c r="C149" s="2">
        <f>+'Ark1'!J1949</f>
        <v>155</v>
      </c>
      <c r="D149" s="2" t="s">
        <v>33</v>
      </c>
      <c r="E149" s="2">
        <f>+'Ark1'!D1949</f>
        <v>10</v>
      </c>
      <c r="F149" s="2" t="s">
        <v>498</v>
      </c>
      <c r="G149" s="3">
        <f>+'Ark1'!Q1949</f>
        <v>17</v>
      </c>
      <c r="H149" s="304">
        <f>+'Ark1'!R1949</f>
        <v>1167</v>
      </c>
      <c r="I149" s="304">
        <f>IF(H149=0,"",'Ark1'!S1949)</f>
        <v>1165</v>
      </c>
      <c r="J149" s="86"/>
      <c r="K149" s="51">
        <f>100*H149/Måned!H19</f>
        <v>0.90152030158828256</v>
      </c>
      <c r="L149" s="86"/>
      <c r="M149" s="51">
        <f>+IF(H149=0,"",'Ark1'!AD1949)</f>
        <v>10.707404349022845</v>
      </c>
      <c r="N149" s="51">
        <f>+IF(H149=0,"",'Ark1'!AE1949)</f>
        <v>10.640464099601894</v>
      </c>
      <c r="O149" s="12">
        <f>IF(H149=0,"",'Ark1'!U1949)</f>
        <v>60.461802575107306</v>
      </c>
      <c r="P149" s="12">
        <f>IF(H149=0,"",'Ark1'!W1949)</f>
        <v>79.122746781115907</v>
      </c>
      <c r="Q149" s="51">
        <f>IF(H149=0,"",'Ark1'!X1949)</f>
        <v>0</v>
      </c>
      <c r="R149" s="51">
        <f>IF(H149=0,"",'Ark1'!Y1949)</f>
        <v>0</v>
      </c>
      <c r="S149" s="114"/>
      <c r="T149" s="270">
        <f>IF(H149=0,"",'Ark1'!Z1949)</f>
        <v>0</v>
      </c>
      <c r="U149" s="114"/>
      <c r="V149" s="51">
        <f>IF(H149=0,"",'Ark1'!AA1949)</f>
        <v>10.270991159960117</v>
      </c>
      <c r="W149" s="12">
        <f>IF(H149=0,"",'Ark1'!AB1949)</f>
        <v>2.6723107640002861</v>
      </c>
      <c r="X149" s="15">
        <f>+IF('Ark1'!AD1949=0,"",'Ark1'!AC1949)</f>
        <v>-47.820861919869856</v>
      </c>
      <c r="Y149" s="15">
        <f t="shared" si="10"/>
        <v>68.529411764705884</v>
      </c>
      <c r="Z149" s="12">
        <f>IF(H149=0,"",'Ark1'!T1949)</f>
        <v>4.3898886032562121</v>
      </c>
      <c r="AA149" s="51">
        <f>IF(H149=0,"",'Ark1'!V1949)</f>
        <v>85.813660437368455</v>
      </c>
      <c r="AB149" s="39"/>
      <c r="AC149" s="79"/>
      <c r="AE149" s="51"/>
      <c r="AF149" s="4"/>
    </row>
    <row r="150" spans="1:42" ht="15.6">
      <c r="A150" s="39"/>
      <c r="B150" s="2">
        <f>+'Ark1'!C1950</f>
        <v>2024</v>
      </c>
      <c r="C150" s="2">
        <f>+'Ark1'!J1950</f>
        <v>155</v>
      </c>
      <c r="D150" s="2" t="s">
        <v>33</v>
      </c>
      <c r="E150" s="2">
        <f>+'Ark1'!D1950</f>
        <v>11</v>
      </c>
      <c r="F150" s="2" t="s">
        <v>499</v>
      </c>
      <c r="G150" s="3">
        <f>+'Ark1'!Q1950</f>
        <v>10</v>
      </c>
      <c r="H150" s="304">
        <f>+'Ark1'!R1950</f>
        <v>795</v>
      </c>
      <c r="I150" s="304">
        <f>IF(H150=0,"",'Ark1'!S1950)</f>
        <v>793</v>
      </c>
      <c r="J150" s="86"/>
      <c r="K150" s="51">
        <f>100*H150/Måned!H20</f>
        <v>0.62438150888271049</v>
      </c>
      <c r="L150" s="86"/>
      <c r="M150" s="51">
        <f>+IF(H150=0,"",'Ark1'!AD1950)</f>
        <v>7.2942471786402434</v>
      </c>
      <c r="N150" s="51">
        <f>+IF(H150=0,"",'Ark1'!AE1950)</f>
        <v>7.5266121264675121</v>
      </c>
      <c r="O150" s="12">
        <f>IF(H150=0,"",'Ark1'!U1950)</f>
        <v>60.079445145018894</v>
      </c>
      <c r="P150" s="12">
        <f>IF(H150=0,"",'Ark1'!W1950)</f>
        <v>82.222950819672121</v>
      </c>
      <c r="Q150" s="51">
        <f>IF(H150=0,"",'Ark1'!X1950)</f>
        <v>0</v>
      </c>
      <c r="R150" s="51">
        <f>IF(H150=0,"",'Ark1'!Y1950)</f>
        <v>0</v>
      </c>
      <c r="S150" s="114"/>
      <c r="T150" s="270">
        <f>IF(H150=0,"",'Ark1'!Z1950)</f>
        <v>0</v>
      </c>
      <c r="U150" s="114"/>
      <c r="V150" s="51">
        <f>IF(H150=0,"",'Ark1'!AA1950)</f>
        <v>8.6515568211081</v>
      </c>
      <c r="W150" s="12">
        <f>IF(H150=0,"",'Ark1'!AB1950)</f>
        <v>2.419444913531589</v>
      </c>
      <c r="X150" s="15">
        <f>+IF('Ark1'!AD1950=0,"",'Ark1'!AC1950)</f>
        <v>-35.455923580754238</v>
      </c>
      <c r="Y150" s="15">
        <f t="shared" si="10"/>
        <v>79.3</v>
      </c>
      <c r="Z150" s="12">
        <f>IF(H150=0,"",'Ark1'!T1950)</f>
        <v>5.2339622641509438</v>
      </c>
      <c r="AA150" s="51">
        <f>IF(H150=0,"",'Ark1'!V1950)</f>
        <v>89.257164873029097</v>
      </c>
      <c r="AB150" s="39"/>
      <c r="AC150" s="79"/>
      <c r="AE150" s="51"/>
      <c r="AF150" s="4"/>
    </row>
    <row r="151" spans="1:42" ht="17.25" customHeight="1">
      <c r="A151" s="39"/>
      <c r="B151" s="2">
        <f>+'Ark1'!C1951</f>
        <v>2024</v>
      </c>
      <c r="C151" s="2">
        <f>+'Ark1'!J1951</f>
        <v>155</v>
      </c>
      <c r="D151" s="2" t="s">
        <v>33</v>
      </c>
      <c r="E151" s="2">
        <f>+'Ark1'!D1951</f>
        <v>12</v>
      </c>
      <c r="F151" s="2" t="s">
        <v>500</v>
      </c>
      <c r="G151" s="3">
        <f>+'Ark1'!Q1951</f>
        <v>9</v>
      </c>
      <c r="H151" s="304">
        <f>+'Ark1'!R1951</f>
        <v>1002</v>
      </c>
      <c r="I151" s="304">
        <f>IF(H151=0,"",'Ark1'!S1951)</f>
        <v>1001</v>
      </c>
      <c r="J151" s="86"/>
      <c r="K151" s="51">
        <f>100*H151/Måned!H21</f>
        <v>0.89283327541500712</v>
      </c>
      <c r="L151" s="86"/>
      <c r="M151" s="51">
        <f>+IF(H151=0,"",'Ark1'!AD1951)</f>
        <v>9.1935039911918537</v>
      </c>
      <c r="N151" s="51">
        <f>+IF(H151=0,"",'Ark1'!AE1951)</f>
        <v>9.083041747354951</v>
      </c>
      <c r="O151" s="12">
        <f>IF(H151=0,"",'Ark1'!U1951)</f>
        <v>60.835164835164839</v>
      </c>
      <c r="P151" s="12">
        <f>IF(H151=0,"",'Ark1'!W1951)</f>
        <v>78.607492507492495</v>
      </c>
      <c r="Q151" s="51">
        <f>IF(H151=0,"",'Ark1'!X1951)</f>
        <v>0</v>
      </c>
      <c r="R151" s="51">
        <f>IF(H151=0,"",'Ark1'!Y1951)</f>
        <v>0</v>
      </c>
      <c r="S151" s="114"/>
      <c r="T151" s="270">
        <f>IF(H151=0,"",'Ark1'!Z1951)</f>
        <v>0</v>
      </c>
      <c r="U151" s="114"/>
      <c r="V151" s="51">
        <f>IF(H151=0,"",'Ark1'!AA1951)</f>
        <v>9.4894396221197308</v>
      </c>
      <c r="W151" s="12">
        <f>IF(H151=0,"",'Ark1'!AB1951)</f>
        <v>2.3397281615462111</v>
      </c>
      <c r="X151" s="15">
        <f>+IF('Ark1'!AD1951=0,"",'Ark1'!AC1951)</f>
        <v>-36.398631400820925</v>
      </c>
      <c r="Y151" s="15">
        <f t="shared" si="10"/>
        <v>111.22222222222223</v>
      </c>
      <c r="Z151" s="12">
        <f>IF(H151=0,"",'Ark1'!T1951)</f>
        <v>3.5948103792415158</v>
      </c>
      <c r="AA151" s="51">
        <f>IF(H151=0,"",'Ark1'!V1951)</f>
        <v>85.260784719072902</v>
      </c>
      <c r="AB151" s="39"/>
      <c r="AC151" s="79"/>
      <c r="AE151" s="51"/>
      <c r="AF151" s="4"/>
    </row>
    <row r="152" spans="1:42" ht="15.6">
      <c r="A152" s="39"/>
      <c r="B152" s="39"/>
      <c r="C152" s="44"/>
      <c r="D152" s="44"/>
      <c r="E152" s="44"/>
      <c r="F152" s="44"/>
      <c r="G152" s="44"/>
      <c r="H152" s="321"/>
      <c r="I152" s="321"/>
      <c r="J152" s="86"/>
      <c r="K152" s="44"/>
      <c r="L152" s="86"/>
      <c r="M152" s="44"/>
      <c r="N152" s="44"/>
      <c r="O152" s="44"/>
      <c r="P152" s="44"/>
      <c r="Q152" s="44"/>
      <c r="R152" s="44"/>
      <c r="S152" s="114"/>
      <c r="T152" s="44"/>
      <c r="U152" s="44"/>
      <c r="V152" s="44"/>
      <c r="W152" s="44"/>
      <c r="X152" s="44"/>
      <c r="Y152" s="44"/>
      <c r="Z152" s="44"/>
      <c r="AA152" s="44"/>
      <c r="AB152" s="39"/>
      <c r="AC152" s="79"/>
      <c r="AE152" s="51"/>
      <c r="AF152" s="4"/>
      <c r="AN152" s="13"/>
      <c r="AO152" s="12"/>
      <c r="AP152" s="12"/>
    </row>
    <row r="153" spans="1:42" ht="15.6">
      <c r="A153" s="39"/>
      <c r="B153" s="2">
        <f>+'Ark1'!C1952</f>
        <v>2024</v>
      </c>
      <c r="C153" s="2">
        <f>+'Ark1'!J1952</f>
        <v>160</v>
      </c>
      <c r="D153" s="2" t="s">
        <v>28</v>
      </c>
      <c r="E153" s="2">
        <f>+'Ark1'!D1952</f>
        <v>1</v>
      </c>
      <c r="F153" s="2" t="s">
        <v>490</v>
      </c>
      <c r="G153" s="3">
        <f>+'Ark1'!Q1952</f>
        <v>75</v>
      </c>
      <c r="H153" s="304">
        <f>+'Ark1'!R1952</f>
        <v>11499</v>
      </c>
      <c r="I153" s="304">
        <f>IF(H153=0,"",'Ark1'!S1952)</f>
        <v>11457</v>
      </c>
      <c r="J153" s="86"/>
      <c r="K153" s="51">
        <f>100*H153/Måned!H10</f>
        <v>8.7002247123001606</v>
      </c>
      <c r="L153" s="86"/>
      <c r="M153" s="51">
        <f>+IF(H153=0,"",'Ark1'!AD1952)</f>
        <v>8.9974413746156188</v>
      </c>
      <c r="N153" s="51">
        <f>+IF(H153=0,"",'Ark1'!AE1952)</f>
        <v>9.1933274123178119</v>
      </c>
      <c r="O153" s="12">
        <f>IF(H153=0,"",'Ark1'!U1952)</f>
        <v>60.501876582002254</v>
      </c>
      <c r="P153" s="12">
        <f>IF(H153=0,"",'Ark1'!W1952)</f>
        <v>85.69515492711902</v>
      </c>
      <c r="Q153" s="51">
        <f>IF(H153=0,"",'Ark1'!X1952)</f>
        <v>1.3653361161840163</v>
      </c>
      <c r="R153" s="51">
        <f>IF(H153=0,"",'Ark1'!Y1952)</f>
        <v>2.7306722323680326</v>
      </c>
      <c r="S153" s="114"/>
      <c r="T153" s="270">
        <f>IF(H153=0,"",'Ark1'!Z1952)</f>
        <v>0</v>
      </c>
      <c r="U153" s="114"/>
      <c r="V153" s="51">
        <f>IF(H153=0,"",'Ark1'!AA1952)</f>
        <v>8.6908558195152068</v>
      </c>
      <c r="W153" s="12">
        <f>IF(H153=0,"",'Ark1'!AB1952)</f>
        <v>2.8835326213239623</v>
      </c>
      <c r="X153" s="15">
        <f>+IF('Ark1'!AD1952=0,"",'Ark1'!AC1952)</f>
        <v>-25.055687046243833</v>
      </c>
      <c r="Y153" s="15">
        <f>+(IF(H153=0,"",I153/G153))</f>
        <v>152.76</v>
      </c>
      <c r="Z153" s="12">
        <f>IF(H153=0,"",'Ark1'!T1952)</f>
        <v>4.3422906339681715</v>
      </c>
      <c r="AA153" s="51">
        <f>IF(H153=0,"",'Ark1'!V1952)</f>
        <v>93.021897980020512</v>
      </c>
      <c r="AB153" s="39"/>
      <c r="AC153" s="79"/>
      <c r="AE153" s="51"/>
      <c r="AF153" s="4"/>
    </row>
    <row r="154" spans="1:42" ht="15.6">
      <c r="A154" s="39"/>
      <c r="B154" s="2">
        <f>+'Ark1'!C1953</f>
        <v>2024</v>
      </c>
      <c r="C154" s="2">
        <f>+'Ark1'!J1953</f>
        <v>160</v>
      </c>
      <c r="D154" s="2" t="s">
        <v>28</v>
      </c>
      <c r="E154" s="2">
        <f>+'Ark1'!D1953</f>
        <v>2</v>
      </c>
      <c r="F154" s="2" t="s">
        <v>491</v>
      </c>
      <c r="G154" s="3">
        <f>+'Ark1'!Q1953</f>
        <v>76</v>
      </c>
      <c r="H154" s="304">
        <f>+'Ark1'!R1953</f>
        <v>10994</v>
      </c>
      <c r="I154" s="304">
        <f>IF(H154=0,"",'Ark1'!S1953)</f>
        <v>10964</v>
      </c>
      <c r="J154" s="86"/>
      <c r="K154" s="51">
        <f>100*H154/Måned!H11</f>
        <v>8.995622468600418</v>
      </c>
      <c r="L154" s="86"/>
      <c r="M154" s="51">
        <f>+IF(H154=0,"",'Ark1'!AD1953)</f>
        <v>8.6023019803916974</v>
      </c>
      <c r="N154" s="51">
        <f>+IF(H154=0,"",'Ark1'!AE1953)</f>
        <v>8.7056017119913101</v>
      </c>
      <c r="O154" s="12">
        <f>IF(H154=0,"",'Ark1'!U1953)</f>
        <v>60.627690623859891</v>
      </c>
      <c r="P154" s="12">
        <f>IF(H154=0,"",'Ark1'!W1953)</f>
        <v>84.797728931047146</v>
      </c>
      <c r="Q154" s="51">
        <f>IF(H154=0,"",'Ark1'!X1953)</f>
        <v>0.22739676187011096</v>
      </c>
      <c r="R154" s="51">
        <f>IF(H154=0,"",'Ark1'!Y1953)</f>
        <v>0.45479352374022192</v>
      </c>
      <c r="S154" s="114"/>
      <c r="T154" s="270">
        <f>IF(H154=0,"",'Ark1'!Z1953)</f>
        <v>0</v>
      </c>
      <c r="U154" s="114"/>
      <c r="V154" s="51">
        <f>IF(H154=0,"",'Ark1'!AA1953)</f>
        <v>9.0114367190357356</v>
      </c>
      <c r="W154" s="12">
        <f>IF(H154=0,"",'Ark1'!AB1953)</f>
        <v>2.8298171523126951</v>
      </c>
      <c r="X154" s="15">
        <f>+IF('Ark1'!AD1953=0,"",'Ark1'!AC1953)</f>
        <v>-28.234524124106795</v>
      </c>
      <c r="Y154" s="15">
        <f t="shared" ref="Y154:Y164" si="11">+(IF(H154=0,"",I154/G154))</f>
        <v>144.26315789473685</v>
      </c>
      <c r="Z154" s="12">
        <f>IF(H154=0,"",'Ark1'!T1953)</f>
        <v>4.3038020738584688</v>
      </c>
      <c r="AA154" s="51">
        <f>IF(H154=0,"",'Ark1'!V1953)</f>
        <v>92.049880175165754</v>
      </c>
      <c r="AB154" s="39"/>
      <c r="AC154" s="79"/>
      <c r="AE154" s="51"/>
      <c r="AF154" s="4"/>
    </row>
    <row r="155" spans="1:42" ht="15.6">
      <c r="A155" s="39"/>
      <c r="B155" s="2">
        <f>+'Ark1'!C1954</f>
        <v>2024</v>
      </c>
      <c r="C155" s="2">
        <f>+'Ark1'!J1954</f>
        <v>160</v>
      </c>
      <c r="D155" s="2" t="s">
        <v>28</v>
      </c>
      <c r="E155" s="2">
        <f>+'Ark1'!D1954</f>
        <v>3</v>
      </c>
      <c r="F155" s="2" t="s">
        <v>492</v>
      </c>
      <c r="G155" s="3">
        <f>+'Ark1'!Q1954</f>
        <v>74</v>
      </c>
      <c r="H155" s="304">
        <f>+'Ark1'!R1954</f>
        <v>9359</v>
      </c>
      <c r="I155" s="304">
        <f>IF(H155=0,"",'Ark1'!S1954)</f>
        <v>9264</v>
      </c>
      <c r="J155" s="86"/>
      <c r="K155" s="51">
        <f>100*H155/Måned!H12</f>
        <v>9.0236800493655753</v>
      </c>
      <c r="L155" s="86"/>
      <c r="M155" s="51">
        <f>+IF(H155=0,"",'Ark1'!AD1954)</f>
        <v>7.3229892882013692</v>
      </c>
      <c r="N155" s="51">
        <f>+IF(H155=0,"",'Ark1'!AE1954)</f>
        <v>7.2561280436792996</v>
      </c>
      <c r="O155" s="12">
        <f>IF(H155=0,"",'Ark1'!U1954)</f>
        <v>60.594667530224527</v>
      </c>
      <c r="P155" s="12">
        <f>IF(H155=0,"",'Ark1'!W1954)</f>
        <v>83.649017702936263</v>
      </c>
      <c r="Q155" s="51">
        <f>IF(H155=0,"",'Ark1'!X1954)</f>
        <v>1.2928731702104923</v>
      </c>
      <c r="R155" s="51">
        <f>IF(H155=0,"",'Ark1'!Y1954)</f>
        <v>2.5857463404209846</v>
      </c>
      <c r="S155" s="114"/>
      <c r="T155" s="270">
        <f>IF(H155=0,"",'Ark1'!Z1954)</f>
        <v>0</v>
      </c>
      <c r="U155" s="114"/>
      <c r="V155" s="51">
        <f>IF(H155=0,"",'Ark1'!AA1954)</f>
        <v>7.6565866686808226</v>
      </c>
      <c r="W155" s="12">
        <f>IF(H155=0,"",'Ark1'!AB1954)</f>
        <v>2.7521183663843241</v>
      </c>
      <c r="X155" s="15">
        <f>+IF('Ark1'!AD1954=0,"",'Ark1'!AC1954)</f>
        <v>-23.043831356122535</v>
      </c>
      <c r="Y155" s="15">
        <f t="shared" si="11"/>
        <v>125.18918918918919</v>
      </c>
      <c r="Z155" s="12">
        <f>IF(H155=0,"",'Ark1'!T1954)</f>
        <v>4.2943690565231316</v>
      </c>
      <c r="AA155" s="51">
        <f>IF(H155=0,"",'Ark1'!V1954)</f>
        <v>90.994508969586875</v>
      </c>
      <c r="AB155" s="39"/>
      <c r="AC155" s="79"/>
      <c r="AE155" s="51"/>
      <c r="AF155" s="4"/>
    </row>
    <row r="156" spans="1:42" ht="15.6">
      <c r="A156" s="39"/>
      <c r="B156" s="2">
        <f>+'Ark1'!C1955</f>
        <v>2024</v>
      </c>
      <c r="C156" s="2">
        <f>+'Ark1'!J1955</f>
        <v>160</v>
      </c>
      <c r="D156" s="2" t="s">
        <v>28</v>
      </c>
      <c r="E156" s="2">
        <f>+'Ark1'!D1955</f>
        <v>4</v>
      </c>
      <c r="F156" s="2" t="s">
        <v>493</v>
      </c>
      <c r="G156" s="3">
        <f>+'Ark1'!Q1955</f>
        <v>76</v>
      </c>
      <c r="H156" s="304">
        <f>+'Ark1'!R1955</f>
        <v>11519</v>
      </c>
      <c r="I156" s="304">
        <f>IF(H156=0,"",'Ark1'!S1955)</f>
        <v>11483</v>
      </c>
      <c r="J156" s="86"/>
      <c r="K156" s="51">
        <f>100*H156/Måned!H13</f>
        <v>8.0400080965443106</v>
      </c>
      <c r="L156" s="86"/>
      <c r="M156" s="51">
        <f>+IF(H156=0,"",'Ark1'!AD1955)</f>
        <v>9.0130904595353751</v>
      </c>
      <c r="N156" s="51">
        <f>+IF(H156=0,"",'Ark1'!AE1955)</f>
        <v>8.9532133494788901</v>
      </c>
      <c r="O156" s="12">
        <f>IF(H156=0,"",'Ark1'!U1955)</f>
        <v>60.685012627362177</v>
      </c>
      <c r="P156" s="12">
        <f>IF(H156=0,"",'Ark1'!W1955)</f>
        <v>83.267978751197376</v>
      </c>
      <c r="Q156" s="51">
        <f>IF(H156=0,"",'Ark1'!X1955)</f>
        <v>0.93758138727320095</v>
      </c>
      <c r="R156" s="51">
        <f>IF(H156=0,"",'Ark1'!Y1955)</f>
        <v>1.8751627745464019</v>
      </c>
      <c r="S156" s="114"/>
      <c r="T156" s="270">
        <f>IF(H156=0,"",'Ark1'!Z1955)</f>
        <v>0</v>
      </c>
      <c r="U156" s="114"/>
      <c r="V156" s="51">
        <f>IF(H156=0,"",'Ark1'!AA1955)</f>
        <v>7.9736398192943296</v>
      </c>
      <c r="W156" s="12">
        <f>IF(H156=0,"",'Ark1'!AB1955)</f>
        <v>2.7903881168800662</v>
      </c>
      <c r="X156" s="15">
        <f>+IF('Ark1'!AD1955=0,"",'Ark1'!AC1955)</f>
        <v>-25.275635607077859</v>
      </c>
      <c r="Y156" s="15">
        <f t="shared" si="11"/>
        <v>151.09210526315789</v>
      </c>
      <c r="Z156" s="12">
        <f>IF(H156=0,"",'Ark1'!T1955)</f>
        <v>4.1481899470440151</v>
      </c>
      <c r="AA156" s="51">
        <f>IF(H156=0,"",'Ark1'!V1955)</f>
        <v>90.369899108475209</v>
      </c>
      <c r="AB156" s="39"/>
      <c r="AC156" s="79"/>
      <c r="AE156" s="51"/>
      <c r="AF156" s="4"/>
    </row>
    <row r="157" spans="1:42" ht="15.6">
      <c r="A157" s="39"/>
      <c r="B157" s="2">
        <f>+'Ark1'!C1956</f>
        <v>2024</v>
      </c>
      <c r="C157" s="2">
        <f>+'Ark1'!J1956</f>
        <v>160</v>
      </c>
      <c r="D157" s="2" t="s">
        <v>28</v>
      </c>
      <c r="E157" s="2">
        <f>+'Ark1'!D1956</f>
        <v>5</v>
      </c>
      <c r="F157" s="2" t="s">
        <v>377</v>
      </c>
      <c r="G157" s="3">
        <f>+'Ark1'!Q1956</f>
        <v>73</v>
      </c>
      <c r="H157" s="304">
        <f>+'Ark1'!R1956</f>
        <v>10519</v>
      </c>
      <c r="I157" s="304">
        <f>IF(H157=0,"",'Ark1'!S1956)</f>
        <v>10435</v>
      </c>
      <c r="J157" s="86"/>
      <c r="K157" s="51">
        <f>100*H157/Måned!H14</f>
        <v>8.3703350043765425</v>
      </c>
      <c r="L157" s="86"/>
      <c r="M157" s="51">
        <f>+IF(H157=0,"",'Ark1'!AD1956)</f>
        <v>8.2306362135474114</v>
      </c>
      <c r="N157" s="51">
        <f>+IF(H157=0,"",'Ark1'!AE1956)</f>
        <v>8.1730062049497505</v>
      </c>
      <c r="O157" s="12">
        <f>IF(H157=0,"",'Ark1'!U1956)</f>
        <v>60.676665069477743</v>
      </c>
      <c r="P157" s="12">
        <f>IF(H157=0,"",'Ark1'!W1956)</f>
        <v>83.645740297077268</v>
      </c>
      <c r="Q157" s="51">
        <f>IF(H157=0,"",'Ark1'!X1956)</f>
        <v>0.36125106949329777</v>
      </c>
      <c r="R157" s="51">
        <f>IF(H157=0,"",'Ark1'!Y1956)</f>
        <v>0.72250213898659554</v>
      </c>
      <c r="S157" s="114"/>
      <c r="T157" s="270">
        <f>IF(H157=0,"",'Ark1'!Z1956)</f>
        <v>0</v>
      </c>
      <c r="U157" s="114"/>
      <c r="V157" s="51">
        <f>IF(H157=0,"",'Ark1'!AA1956)</f>
        <v>7.960107641917725</v>
      </c>
      <c r="W157" s="12">
        <f>IF(H157=0,"",'Ark1'!AB1956)</f>
        <v>2.8459752757514072</v>
      </c>
      <c r="X157" s="15">
        <f>+IF('Ark1'!AD1956=0,"",'Ark1'!AC1956)</f>
        <v>-27.549668081795502</v>
      </c>
      <c r="Y157" s="15">
        <f t="shared" si="11"/>
        <v>142.94520547945206</v>
      </c>
      <c r="Z157" s="12">
        <f>IF(H157=0,"",'Ark1'!T1956)</f>
        <v>4.3656241087555845</v>
      </c>
      <c r="AA157" s="51">
        <f>IF(H157=0,"",'Ark1'!V1956)</f>
        <v>90.910994699166494</v>
      </c>
      <c r="AB157" s="39"/>
      <c r="AC157" s="79"/>
      <c r="AE157" s="51"/>
      <c r="AF157" s="4"/>
    </row>
    <row r="158" spans="1:42" ht="15.6">
      <c r="A158" s="39"/>
      <c r="B158" s="2">
        <f>+'Ark1'!C1957</f>
        <v>2024</v>
      </c>
      <c r="C158" s="2">
        <f>+'Ark1'!J1957</f>
        <v>160</v>
      </c>
      <c r="D158" s="2" t="s">
        <v>28</v>
      </c>
      <c r="E158" s="2">
        <f>+'Ark1'!D1957</f>
        <v>6</v>
      </c>
      <c r="F158" s="2" t="s">
        <v>494</v>
      </c>
      <c r="G158" s="3">
        <f>+'Ark1'!Q1957</f>
        <v>75</v>
      </c>
      <c r="H158" s="304">
        <f>+'Ark1'!R1957</f>
        <v>9541</v>
      </c>
      <c r="I158" s="304">
        <f>IF(H158=0,"",'Ark1'!S1957)</f>
        <v>9480</v>
      </c>
      <c r="J158" s="86"/>
      <c r="K158" s="51">
        <f>100*H158/Måned!H15</f>
        <v>8.3259884984248593</v>
      </c>
      <c r="L158" s="86"/>
      <c r="M158" s="51">
        <f>+IF(H158=0,"",'Ark1'!AD1957)</f>
        <v>7.4653959609711809</v>
      </c>
      <c r="N158" s="51">
        <f>+IF(H158=0,"",'Ark1'!AE1957)</f>
        <v>7.3593348446839117</v>
      </c>
      <c r="O158" s="12">
        <f>IF(H158=0,"",'Ark1'!U1957)</f>
        <v>60.202953586497905</v>
      </c>
      <c r="P158" s="12">
        <f>IF(H158=0,"",'Ark1'!W1957)</f>
        <v>82.905755274261551</v>
      </c>
      <c r="Q158" s="51">
        <f>IF(H158=0,"",'Ark1'!X1957)</f>
        <v>2.2115082276490936</v>
      </c>
      <c r="R158" s="51">
        <f>IF(H158=0,"",'Ark1'!Y1957)</f>
        <v>4.4230164552981872</v>
      </c>
      <c r="S158" s="114"/>
      <c r="T158" s="270">
        <f>IF(H158=0,"",'Ark1'!Z1957)</f>
        <v>0</v>
      </c>
      <c r="U158" s="114"/>
      <c r="V158" s="51">
        <f>IF(H158=0,"",'Ark1'!AA1957)</f>
        <v>7.9481235982686531</v>
      </c>
      <c r="W158" s="12">
        <f>IF(H158=0,"",'Ark1'!AB1957)</f>
        <v>3.1806627845310151</v>
      </c>
      <c r="X158" s="15">
        <f>+IF('Ark1'!AD1957=0,"",'Ark1'!AC1957)</f>
        <v>-22.302372453611795</v>
      </c>
      <c r="Y158" s="15">
        <f t="shared" si="11"/>
        <v>126.4</v>
      </c>
      <c r="Z158" s="12">
        <f>IF(H158=0,"",'Ark1'!T1957)</f>
        <v>4.91709464416728</v>
      </c>
      <c r="AA158" s="51">
        <f>IF(H158=0,"",'Ark1'!V1957)</f>
        <v>90.096166417524813</v>
      </c>
      <c r="AB158" s="39"/>
      <c r="AC158" s="79"/>
      <c r="AE158" s="51"/>
      <c r="AF158" s="4"/>
    </row>
    <row r="159" spans="1:42" ht="15.6">
      <c r="A159" s="39"/>
      <c r="B159" s="2">
        <f>+'Ark1'!C1958</f>
        <v>2024</v>
      </c>
      <c r="C159" s="2">
        <f>+'Ark1'!J1958</f>
        <v>160</v>
      </c>
      <c r="D159" s="2" t="s">
        <v>28</v>
      </c>
      <c r="E159" s="2">
        <f>+'Ark1'!D1958</f>
        <v>7</v>
      </c>
      <c r="F159" s="2" t="s">
        <v>495</v>
      </c>
      <c r="G159" s="3">
        <f>+'Ark1'!Q1958</f>
        <v>68</v>
      </c>
      <c r="H159" s="304">
        <f>+'Ark1'!R1958</f>
        <v>10771</v>
      </c>
      <c r="I159" s="304">
        <f>IF(H159=0,"",'Ark1'!S1958)</f>
        <v>10720</v>
      </c>
      <c r="J159" s="86"/>
      <c r="K159" s="51">
        <f>100*H159/Måned!H16</f>
        <v>8.4327633721658533</v>
      </c>
      <c r="L159" s="86"/>
      <c r="M159" s="51">
        <f>+IF(H159=0,"",'Ark1'!AD1958)</f>
        <v>8.427814683536381</v>
      </c>
      <c r="N159" s="51">
        <f>+IF(H159=0,"",'Ark1'!AE1958)</f>
        <v>8.3809833505825981</v>
      </c>
      <c r="O159" s="12">
        <f>IF(H159=0,"",'Ark1'!U1958)</f>
        <v>60.336847014925389</v>
      </c>
      <c r="P159" s="12">
        <f>IF(H159=0,"",'Ark1'!W1958)</f>
        <v>83.493880597015007</v>
      </c>
      <c r="Q159" s="51">
        <f>IF(H159=0,"",'Ark1'!X1958)</f>
        <v>0.52919877448704844</v>
      </c>
      <c r="R159" s="51">
        <f>IF(H159=0,"",'Ark1'!Y1958)</f>
        <v>1.0583975489740969</v>
      </c>
      <c r="S159" s="114"/>
      <c r="T159" s="270">
        <f>IF(H159=0,"",'Ark1'!Z1958)</f>
        <v>0</v>
      </c>
      <c r="U159" s="114"/>
      <c r="V159" s="51">
        <f>IF(H159=0,"",'Ark1'!AA1958)</f>
        <v>8.2889975998083987</v>
      </c>
      <c r="W159" s="12">
        <f>IF(H159=0,"",'Ark1'!AB1958)</f>
        <v>2.8437980015482478</v>
      </c>
      <c r="X159" s="15">
        <f>+IF('Ark1'!AD1958=0,"",'Ark1'!AC1958)</f>
        <v>-27.231594567790847</v>
      </c>
      <c r="Y159" s="15">
        <f t="shared" si="11"/>
        <v>157.64705882352942</v>
      </c>
      <c r="Z159" s="12">
        <f>IF(H159=0,"",'Ark1'!T1958)</f>
        <v>4.7507195246495213</v>
      </c>
      <c r="AA159" s="51">
        <f>IF(H159=0,"",'Ark1'!V1958)</f>
        <v>90.646688685499711</v>
      </c>
      <c r="AB159" s="39"/>
      <c r="AC159" s="79"/>
      <c r="AE159" s="51"/>
      <c r="AF159" s="4"/>
    </row>
    <row r="160" spans="1:42" ht="15.6">
      <c r="A160" s="39"/>
      <c r="B160" s="2">
        <f>+'Ark1'!C1959</f>
        <v>2024</v>
      </c>
      <c r="C160" s="2">
        <f>+'Ark1'!J1959</f>
        <v>160</v>
      </c>
      <c r="D160" s="2" t="s">
        <v>28</v>
      </c>
      <c r="E160" s="2">
        <f>+'Ark1'!D1959</f>
        <v>8</v>
      </c>
      <c r="F160" s="2" t="s">
        <v>496</v>
      </c>
      <c r="G160" s="3">
        <f>+'Ark1'!Q1959</f>
        <v>78</v>
      </c>
      <c r="H160" s="304">
        <f>+'Ark1'!R1959</f>
        <v>10068</v>
      </c>
      <c r="I160" s="304">
        <f>IF(H160=0,"",'Ark1'!S1959)</f>
        <v>9994</v>
      </c>
      <c r="J160" s="86"/>
      <c r="K160" s="51">
        <f>100*H160/Måned!H17</f>
        <v>8.3359552236334427</v>
      </c>
      <c r="L160" s="86"/>
      <c r="M160" s="51">
        <f>+IF(H160=0,"",'Ark1'!AD1959)</f>
        <v>7.8777493486068382</v>
      </c>
      <c r="N160" s="51">
        <f>+IF(H160=0,"",'Ark1'!AE1959)</f>
        <v>7.8846832549300396</v>
      </c>
      <c r="O160" s="12">
        <f>IF(H160=0,"",'Ark1'!U1959)</f>
        <v>60.043526115669394</v>
      </c>
      <c r="P160" s="12">
        <f>IF(H160=0,"",'Ark1'!W1959)</f>
        <v>84.255713428057177</v>
      </c>
      <c r="Q160" s="51">
        <f>IF(H160=0,"",'Ark1'!X1959)</f>
        <v>1.4501390544298771</v>
      </c>
      <c r="R160" s="51">
        <f>IF(H160=0,"",'Ark1'!Y1959)</f>
        <v>2.9002781088597542</v>
      </c>
      <c r="S160" s="114"/>
      <c r="T160" s="270">
        <f>IF(H160=0,"",'Ark1'!Z1959)</f>
        <v>0</v>
      </c>
      <c r="U160" s="114"/>
      <c r="V160" s="51">
        <f>IF(H160=0,"",'Ark1'!AA1959)</f>
        <v>8.3391412412951489</v>
      </c>
      <c r="W160" s="12">
        <f>IF(H160=0,"",'Ark1'!AB1959)</f>
        <v>2.9354346662762398</v>
      </c>
      <c r="X160" s="15">
        <f>+IF('Ark1'!AD1959=0,"",'Ark1'!AC1959)</f>
        <v>-18.466665370357717</v>
      </c>
      <c r="Y160" s="15">
        <f t="shared" si="11"/>
        <v>128.12820512820514</v>
      </c>
      <c r="Z160" s="12">
        <f>IF(H160=0,"",'Ark1'!T1959)</f>
        <v>5.2913190305919748</v>
      </c>
      <c r="AA160" s="51">
        <f>IF(H160=0,"",'Ark1'!V1959)</f>
        <v>91.617603281362221</v>
      </c>
      <c r="AB160" s="39"/>
      <c r="AC160" s="79"/>
      <c r="AE160" s="51"/>
      <c r="AF160" s="4"/>
    </row>
    <row r="161" spans="1:44" ht="15.6">
      <c r="A161" s="39"/>
      <c r="B161" s="2">
        <f>+'Ark1'!C1960</f>
        <v>2024</v>
      </c>
      <c r="C161" s="2">
        <f>+'Ark1'!J1960</f>
        <v>160</v>
      </c>
      <c r="D161" s="2" t="s">
        <v>28</v>
      </c>
      <c r="E161" s="2">
        <f>+'Ark1'!D1960</f>
        <v>9</v>
      </c>
      <c r="F161" s="2" t="s">
        <v>497</v>
      </c>
      <c r="G161" s="3">
        <f>+'Ark1'!Q1960</f>
        <v>90</v>
      </c>
      <c r="H161" s="304">
        <f>+'Ark1'!R1960</f>
        <v>10981</v>
      </c>
      <c r="I161" s="304">
        <f>IF(H161=0,"",'Ark1'!S1960)</f>
        <v>10937</v>
      </c>
      <c r="J161" s="86"/>
      <c r="K161" s="51">
        <f>100*H161/Måned!H18</f>
        <v>9.0900060428962863</v>
      </c>
      <c r="L161" s="86"/>
      <c r="M161" s="51">
        <f>+IF(H161=0,"",'Ark1'!AD1960)</f>
        <v>8.5921300751938503</v>
      </c>
      <c r="N161" s="51">
        <f>+IF(H161=0,"",'Ark1'!AE1960)</f>
        <v>8.6919612031060645</v>
      </c>
      <c r="O161" s="12">
        <f>IF(H161=0,"",'Ark1'!U1960)</f>
        <v>60.244582609490735</v>
      </c>
      <c r="P161" s="12">
        <f>IF(H161=0,"",'Ark1'!W1960)</f>
        <v>84.873873091341196</v>
      </c>
      <c r="Q161" s="51">
        <f>IF(H161=0,"",'Ark1'!X1960)</f>
        <v>0.2731991621892359</v>
      </c>
      <c r="R161" s="51">
        <f>IF(H161=0,"",'Ark1'!Y1960)</f>
        <v>0.5463983243784718</v>
      </c>
      <c r="S161" s="114"/>
      <c r="T161" s="270">
        <f>IF(H161=0,"",'Ark1'!Z1960)</f>
        <v>0</v>
      </c>
      <c r="U161" s="114"/>
      <c r="V161" s="51">
        <f>IF(H161=0,"",'Ark1'!AA1960)</f>
        <v>8.2945969713468664</v>
      </c>
      <c r="W161" s="12">
        <f>IF(H161=0,"",'Ark1'!AB1960)</f>
        <v>2.9157933290661089</v>
      </c>
      <c r="X161" s="15">
        <f>+IF('Ark1'!AD1960=0,"",'Ark1'!AC1960)</f>
        <v>-29.657154575181753</v>
      </c>
      <c r="Y161" s="15">
        <f t="shared" si="11"/>
        <v>121.52222222222223</v>
      </c>
      <c r="Z161" s="12">
        <f>IF(H161=0,"",'Ark1'!T1960)</f>
        <v>5.0390674801930606</v>
      </c>
      <c r="AA161" s="51">
        <f>IF(H161=0,"",'Ark1'!V1960)</f>
        <v>92.153460214519683</v>
      </c>
      <c r="AB161" s="39"/>
      <c r="AC161" s="79"/>
      <c r="AE161" s="51"/>
      <c r="AF161" s="4"/>
    </row>
    <row r="162" spans="1:44" ht="15.6">
      <c r="A162" s="39"/>
      <c r="B162" s="2">
        <f>+'Ark1'!C1961</f>
        <v>2024</v>
      </c>
      <c r="C162" s="2">
        <f>+'Ark1'!J1961</f>
        <v>160</v>
      </c>
      <c r="D162" s="2" t="s">
        <v>28</v>
      </c>
      <c r="E162" s="2">
        <f>+'Ark1'!D1961</f>
        <v>10</v>
      </c>
      <c r="F162" s="2" t="s">
        <v>498</v>
      </c>
      <c r="G162" s="3">
        <f>+'Ark1'!Q1961</f>
        <v>86</v>
      </c>
      <c r="H162" s="304">
        <f>+'Ark1'!R1961</f>
        <v>10921</v>
      </c>
      <c r="I162" s="304">
        <f>IF(H162=0,"",'Ark1'!S1961)</f>
        <v>10904</v>
      </c>
      <c r="J162" s="86"/>
      <c r="K162" s="51">
        <f>100*H162/Måned!H19</f>
        <v>8.4365922996106537</v>
      </c>
      <c r="L162" s="86"/>
      <c r="M162" s="51">
        <f>+IF(H162=0,"",'Ark1'!AD1961)</f>
        <v>8.5451828204345777</v>
      </c>
      <c r="N162" s="51">
        <f>+IF(H162=0,"",'Ark1'!AE1961)</f>
        <v>8.6254310080102243</v>
      </c>
      <c r="O162" s="12">
        <f>IF(H162=0,"",'Ark1'!U1961)</f>
        <v>60.127292736610407</v>
      </c>
      <c r="P162" s="12">
        <f>IF(H162=0,"",'Ark1'!W1961)</f>
        <v>84.479126925898626</v>
      </c>
      <c r="Q162" s="51">
        <f>IF(H162=0,"",'Ark1'!X1961)</f>
        <v>1.0713304642432011</v>
      </c>
      <c r="R162" s="51">
        <f>IF(H162=0,"",'Ark1'!Y1961)</f>
        <v>2.1426609284864022</v>
      </c>
      <c r="S162" s="114"/>
      <c r="T162" s="270">
        <f>IF(H162=0,"",'Ark1'!Z1961)</f>
        <v>0</v>
      </c>
      <c r="U162" s="114"/>
      <c r="V162" s="51">
        <f>IF(H162=0,"",'Ark1'!AA1961)</f>
        <v>8.5086523724504151</v>
      </c>
      <c r="W162" s="12">
        <f>IF(H162=0,"",'Ark1'!AB1961)</f>
        <v>2.909545439810576</v>
      </c>
      <c r="X162" s="15">
        <f>+IF('Ark1'!AD1961=0,"",'Ark1'!AC1961)</f>
        <v>-29.970284291574092</v>
      </c>
      <c r="Y162" s="15">
        <f t="shared" si="11"/>
        <v>126.79069767441861</v>
      </c>
      <c r="Z162" s="12">
        <f>IF(H162=0,"",'Ark1'!T1961)</f>
        <v>5.1083234136068123</v>
      </c>
      <c r="AA162" s="51">
        <f>IF(H162=0,"",'Ark1'!V1961)</f>
        <v>91.59490210635667</v>
      </c>
      <c r="AB162" s="39"/>
      <c r="AC162" s="79"/>
      <c r="AE162" s="51"/>
      <c r="AF162" s="4"/>
    </row>
    <row r="163" spans="1:44" ht="15.6">
      <c r="A163" s="39"/>
      <c r="B163" s="2">
        <f>+'Ark1'!C1962</f>
        <v>2024</v>
      </c>
      <c r="C163" s="2">
        <f>+'Ark1'!J1962</f>
        <v>160</v>
      </c>
      <c r="D163" s="2" t="s">
        <v>28</v>
      </c>
      <c r="E163" s="2">
        <f>+'Ark1'!D1962</f>
        <v>11</v>
      </c>
      <c r="F163" s="2" t="s">
        <v>499</v>
      </c>
      <c r="G163" s="3">
        <f>+'Ark1'!Q1962</f>
        <v>95</v>
      </c>
      <c r="H163" s="304">
        <f>+'Ark1'!R1962</f>
        <v>11886</v>
      </c>
      <c r="I163" s="304">
        <f>IF(H163=0,"",'Ark1'!S1962)</f>
        <v>11849</v>
      </c>
      <c r="J163" s="86"/>
      <c r="K163" s="51">
        <f>100*H163/Måned!H20</f>
        <v>9.335092596955846</v>
      </c>
      <c r="L163" s="86"/>
      <c r="M163" s="51">
        <f>+IF(H163=0,"",'Ark1'!AD1962)</f>
        <v>9.3002511678129629</v>
      </c>
      <c r="N163" s="51">
        <f>+IF(H163=0,"",'Ark1'!AE1962)</f>
        <v>9.4459852187728508</v>
      </c>
      <c r="O163" s="12">
        <f>IF(H163=0,"",'Ark1'!U1962)</f>
        <v>60.175204658620991</v>
      </c>
      <c r="P163" s="12">
        <f>IF(H163=0,"",'Ark1'!W1962)</f>
        <v>85.137328044561002</v>
      </c>
      <c r="Q163" s="51">
        <f>IF(H163=0,"",'Ark1'!X1962)</f>
        <v>2.1453811206461375</v>
      </c>
      <c r="R163" s="51">
        <f>IF(H163=0,"",'Ark1'!Y1962)</f>
        <v>4.290762241292275</v>
      </c>
      <c r="S163" s="114"/>
      <c r="T163" s="270">
        <f>IF(H163=0,"",'Ark1'!Z1962)</f>
        <v>0</v>
      </c>
      <c r="U163" s="114"/>
      <c r="V163" s="51">
        <f>IF(H163=0,"",'Ark1'!AA1962)</f>
        <v>8.5529779808410353</v>
      </c>
      <c r="W163" s="12">
        <f>IF(H163=0,"",'Ark1'!AB1962)</f>
        <v>2.9068335725624226</v>
      </c>
      <c r="X163" s="15">
        <f>+IF('Ark1'!AD1962=0,"",'Ark1'!AC1962)</f>
        <v>-31.109418336055526</v>
      </c>
      <c r="Y163" s="15">
        <f t="shared" si="11"/>
        <v>124.72631578947369</v>
      </c>
      <c r="Z163" s="12">
        <f>IF(H163=0,"",'Ark1'!T1962)</f>
        <v>5.0493858320713443</v>
      </c>
      <c r="AA163" s="51">
        <f>IF(H163=0,"",'Ark1'!V1962)</f>
        <v>92.402227853249499</v>
      </c>
      <c r="AB163" s="39"/>
      <c r="AC163" s="79"/>
      <c r="AE163" s="51"/>
      <c r="AF163" s="4"/>
    </row>
    <row r="164" spans="1:44" ht="15.6">
      <c r="A164" s="39"/>
      <c r="B164" s="2">
        <f>+'Ark1'!C1963</f>
        <v>2024</v>
      </c>
      <c r="C164" s="2">
        <f>+'Ark1'!J1963</f>
        <v>160</v>
      </c>
      <c r="D164" s="2" t="s">
        <v>28</v>
      </c>
      <c r="E164" s="2">
        <f>+'Ark1'!D1963</f>
        <v>12</v>
      </c>
      <c r="F164" s="2" t="s">
        <v>500</v>
      </c>
      <c r="G164" s="3">
        <f>+'Ark1'!Q1963</f>
        <v>72</v>
      </c>
      <c r="H164" s="304">
        <f>+'Ark1'!R1963</f>
        <v>9745</v>
      </c>
      <c r="I164" s="304">
        <f>IF(H164=0,"",'Ark1'!S1963)</f>
        <v>9709</v>
      </c>
      <c r="J164" s="86"/>
      <c r="K164" s="51">
        <f>100*H164/Måned!H21</f>
        <v>8.6832936815561315</v>
      </c>
      <c r="L164" s="86"/>
      <c r="M164" s="51">
        <f>+IF(H164=0,"",'Ark1'!AD1963)</f>
        <v>7.6250166271527284</v>
      </c>
      <c r="N164" s="51">
        <f>+IF(H164=0,"",'Ark1'!AE1963)</f>
        <v>7.3303443974972353</v>
      </c>
      <c r="O164" s="12">
        <f>IF(H164=0,"",'Ark1'!U1963)</f>
        <v>60.594087959625107</v>
      </c>
      <c r="P164" s="12">
        <f>IF(H164=0,"",'Ark1'!W1963)</f>
        <v>80.631424451539772</v>
      </c>
      <c r="Q164" s="51">
        <f>IF(H164=0,"",'Ark1'!X1963)</f>
        <v>3.0785017957927145E-2</v>
      </c>
      <c r="R164" s="51">
        <f>IF(H164=0,"",'Ark1'!Y1963)</f>
        <v>6.157003591585429E-2</v>
      </c>
      <c r="S164" s="114"/>
      <c r="T164" s="270">
        <f>IF(H164=0,"",'Ark1'!Z1963)</f>
        <v>0</v>
      </c>
      <c r="U164" s="114"/>
      <c r="V164" s="51">
        <f>IF(H164=0,"",'Ark1'!AA1963)</f>
        <v>10.512075573663187</v>
      </c>
      <c r="W164" s="12">
        <f>IF(H164=0,"",'Ark1'!AB1963)</f>
        <v>2.7372547684888877</v>
      </c>
      <c r="X164" s="15">
        <f>+IF('Ark1'!AD1963=0,"",'Ark1'!AC1963)</f>
        <v>-43.210972181102669</v>
      </c>
      <c r="Y164" s="15">
        <f t="shared" si="11"/>
        <v>134.84722222222223</v>
      </c>
      <c r="Z164" s="12">
        <f>IF(H164=0,"",'Ark1'!T1963)</f>
        <v>4.3069266290405324</v>
      </c>
      <c r="AA164" s="51">
        <f>IF(H164=0,"",'Ark1'!V1963)</f>
        <v>87.538932223478142</v>
      </c>
      <c r="AB164" s="39"/>
      <c r="AC164" s="79"/>
      <c r="AE164" s="51"/>
      <c r="AF164" s="4"/>
    </row>
    <row r="165" spans="1:44" ht="15.6">
      <c r="A165" s="39"/>
      <c r="B165" s="39"/>
      <c r="C165" s="44"/>
      <c r="D165" s="44"/>
      <c r="E165" s="44"/>
      <c r="F165" s="44"/>
      <c r="G165" s="44"/>
      <c r="H165" s="321"/>
      <c r="I165" s="321"/>
      <c r="J165" s="86"/>
      <c r="K165" s="44"/>
      <c r="L165" s="86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39"/>
      <c r="AC165" s="79"/>
      <c r="AE165" s="51"/>
      <c r="AF165" s="4"/>
      <c r="AN165" s="13"/>
      <c r="AO165" s="12"/>
      <c r="AP165" s="12"/>
    </row>
    <row r="166" spans="1:44" ht="15.6">
      <c r="A166" s="39"/>
      <c r="B166" s="2">
        <f>+'Ark1'!C1964</f>
        <v>2024</v>
      </c>
      <c r="C166" s="2">
        <f>+'Ark1'!J1964</f>
        <v>171</v>
      </c>
      <c r="D166" s="2" t="s">
        <v>503</v>
      </c>
      <c r="E166" s="2">
        <f>+'Ark1'!D1964</f>
        <v>1</v>
      </c>
      <c r="F166" s="2" t="s">
        <v>490</v>
      </c>
      <c r="G166" s="3">
        <f>+'Ark1'!Q1964</f>
        <v>54</v>
      </c>
      <c r="H166" s="304">
        <f>+'Ark1'!R1964</f>
        <v>6687</v>
      </c>
      <c r="I166" s="304">
        <f>IF(H166=0,"",'Ark1'!S1964)</f>
        <v>6635</v>
      </c>
      <c r="J166" s="86"/>
      <c r="K166" s="51">
        <f>100*H166/Måned!H10</f>
        <v>5.0594314854466633</v>
      </c>
      <c r="L166" s="86"/>
      <c r="M166" s="51">
        <f>+IF(H166=0,"",'Ark1'!AD1964)</f>
        <v>7.6791456132292142</v>
      </c>
      <c r="N166" s="51">
        <f>+IF(H166=0,"",'Ark1'!AE1964)</f>
        <v>7.6308740888009421</v>
      </c>
      <c r="O166" s="12">
        <f>IF(H166=0,"",'Ark1'!U1964)</f>
        <v>61.012358703843262</v>
      </c>
      <c r="P166" s="12">
        <f>IF(H166=0,"",'Ark1'!W1964)</f>
        <v>83.736262245666879</v>
      </c>
      <c r="Q166" s="51">
        <f>IF(H166=0,"",'Ark1'!X1964)</f>
        <v>7.4771945566023609E-2</v>
      </c>
      <c r="R166" s="51">
        <f>IF(H166=0,"",'Ark1'!Y1964)</f>
        <v>0.14954389113204725</v>
      </c>
      <c r="S166" s="114"/>
      <c r="T166" s="270">
        <f>IF(H166=0,"",'Ark1'!Z1964)</f>
        <v>0</v>
      </c>
      <c r="U166" s="114"/>
      <c r="V166" s="51">
        <f>IF(H166=0,"",'Ark1'!AA1964)</f>
        <v>8.5506915711951148</v>
      </c>
      <c r="W166" s="12">
        <f>IF(H166=0,"",'Ark1'!AB1964)</f>
        <v>2.3277425369238358</v>
      </c>
      <c r="X166" s="15">
        <f>+IF('Ark1'!AD1964=0,"",'Ark1'!AC1964)</f>
        <v>-29.521998456407886</v>
      </c>
      <c r="Y166" s="15">
        <f>+(IF(H166=0,"",I166/G166))</f>
        <v>122.87037037037037</v>
      </c>
      <c r="Z166" s="12">
        <f>IF(H166=0,"",'Ark1'!T1964)</f>
        <v>3.2069687453267539</v>
      </c>
      <c r="AA166" s="51">
        <f>IF(H166=0,"",'Ark1'!V1964)</f>
        <v>91.165615220509522</v>
      </c>
      <c r="AB166" s="39"/>
      <c r="AC166" s="79"/>
      <c r="AE166" s="51"/>
      <c r="AF166" s="4"/>
    </row>
    <row r="167" spans="1:44" ht="15.6">
      <c r="A167" s="39"/>
      <c r="B167" s="2">
        <f>+'Ark1'!C1965</f>
        <v>2024</v>
      </c>
      <c r="C167" s="2">
        <f>+'Ark1'!J1965</f>
        <v>171</v>
      </c>
      <c r="D167" s="2" t="s">
        <v>503</v>
      </c>
      <c r="E167" s="2">
        <f>+'Ark1'!D1965</f>
        <v>2</v>
      </c>
      <c r="F167" s="2" t="s">
        <v>491</v>
      </c>
      <c r="G167" s="3">
        <f>+'Ark1'!Q1965</f>
        <v>57</v>
      </c>
      <c r="H167" s="304">
        <f>+'Ark1'!R1965</f>
        <v>6478</v>
      </c>
      <c r="I167" s="304">
        <f>IF(H167=0,"",'Ark1'!S1965)</f>
        <v>6439</v>
      </c>
      <c r="J167" s="86"/>
      <c r="K167" s="51">
        <f>100*H167/Måned!H11</f>
        <v>5.3004950292517288</v>
      </c>
      <c r="L167" s="86"/>
      <c r="M167" s="51">
        <f>+IF(H167=0,"",'Ark1'!AD1965)</f>
        <v>7.4391364262746897</v>
      </c>
      <c r="N167" s="51">
        <f>+IF(H167=0,"",'Ark1'!AE1965)</f>
        <v>7.4902703934966892</v>
      </c>
      <c r="O167" s="12">
        <f>IF(H167=0,"",'Ark1'!U1965)</f>
        <v>61.014132629290259</v>
      </c>
      <c r="P167" s="12">
        <f>IF(H167=0,"",'Ark1'!W1965)</f>
        <v>84.695294300357219</v>
      </c>
      <c r="Q167" s="51">
        <f>IF(H167=0,"",'Ark1'!X1965)</f>
        <v>0.13893176906452609</v>
      </c>
      <c r="R167" s="51">
        <f>IF(H167=0,"",'Ark1'!Y1965)</f>
        <v>0.27786353812905218</v>
      </c>
      <c r="S167" s="114"/>
      <c r="T167" s="270">
        <f>IF(H167=0,"",'Ark1'!Z1965)</f>
        <v>0</v>
      </c>
      <c r="U167" s="114"/>
      <c r="V167" s="51">
        <f>IF(H167=0,"",'Ark1'!AA1965)</f>
        <v>7.8669038594870191</v>
      </c>
      <c r="W167" s="12">
        <f>IF(H167=0,"",'Ark1'!AB1965)</f>
        <v>2.3642426720061955</v>
      </c>
      <c r="X167" s="15">
        <f>+IF('Ark1'!AD1965=0,"",'Ark1'!AC1965)</f>
        <v>-34.197255343262498</v>
      </c>
      <c r="Y167" s="15">
        <f t="shared" ref="Y167:Y177" si="12">+(IF(H167=0,"",I167/G167))</f>
        <v>112.96491228070175</v>
      </c>
      <c r="Z167" s="12">
        <f>IF(H167=0,"",'Ark1'!T1965)</f>
        <v>3.2222908305032423</v>
      </c>
      <c r="AA167" s="51">
        <f>IF(H167=0,"",'Ark1'!V1965)</f>
        <v>92.116956580776247</v>
      </c>
      <c r="AB167" s="39"/>
      <c r="AC167" s="79"/>
      <c r="AE167" s="51"/>
      <c r="AF167" s="4"/>
    </row>
    <row r="168" spans="1:44" s="58" customFormat="1" ht="15.6">
      <c r="A168" s="39"/>
      <c r="B168" s="2">
        <f>+'Ark1'!C1966</f>
        <v>2024</v>
      </c>
      <c r="C168" s="2">
        <f>+'Ark1'!J1966</f>
        <v>171</v>
      </c>
      <c r="D168" s="2" t="s">
        <v>503</v>
      </c>
      <c r="E168" s="2">
        <f>+'Ark1'!D1966</f>
        <v>3</v>
      </c>
      <c r="F168" s="2" t="s">
        <v>492</v>
      </c>
      <c r="G168" s="3">
        <f>+'Ark1'!Q1966</f>
        <v>59</v>
      </c>
      <c r="H168" s="304">
        <f>+'Ark1'!R1966</f>
        <v>6591</v>
      </c>
      <c r="I168" s="304">
        <f>IF(H168=0,"",'Ark1'!S1966)</f>
        <v>6551</v>
      </c>
      <c r="J168" s="86"/>
      <c r="K168" s="51">
        <f>100*H168/Måned!H12</f>
        <v>6.3548536387828296</v>
      </c>
      <c r="L168" s="86"/>
      <c r="M168" s="51">
        <f>+IF(H168=0,"",'Ark1'!AD1966)</f>
        <v>7.5689021589343133</v>
      </c>
      <c r="N168" s="51">
        <f>+IF(H168=0,"",'Ark1'!AE1966)</f>
        <v>7.4889628482159871</v>
      </c>
      <c r="O168" s="12">
        <f>IF(H168=0,"",'Ark1'!U1966)</f>
        <v>60.900320561746305</v>
      </c>
      <c r="P168" s="12">
        <f>IF(H168=0,"",'Ark1'!W1966)</f>
        <v>83.23275835750259</v>
      </c>
      <c r="Q168" s="51">
        <f>IF(H168=0,"",'Ark1'!X1966)</f>
        <v>1.5172204521316944E-2</v>
      </c>
      <c r="R168" s="51">
        <f>IF(H168=0,"",'Ark1'!Y1966)</f>
        <v>3.0344409042633889E-2</v>
      </c>
      <c r="S168" s="114"/>
      <c r="T168" s="270">
        <f>IF(H168=0,"",'Ark1'!Z1966)</f>
        <v>0</v>
      </c>
      <c r="U168" s="114"/>
      <c r="V168" s="51">
        <f>IF(H168=0,"",'Ark1'!AA1966)</f>
        <v>8.6282584128361943</v>
      </c>
      <c r="W168" s="12">
        <f>IF(H168=0,"",'Ark1'!AB1966)</f>
        <v>2.3933170746639738</v>
      </c>
      <c r="X168" s="15">
        <f>+IF('Ark1'!AD1966=0,"",'Ark1'!AC1966)</f>
        <v>-28.120222957567815</v>
      </c>
      <c r="Y168" s="15">
        <f t="shared" si="12"/>
        <v>111.03389830508475</v>
      </c>
      <c r="Z168" s="12">
        <f>IF(H168=0,"",'Ark1'!T1966)</f>
        <v>3.5845850402063433</v>
      </c>
      <c r="AA168" s="51">
        <f>IF(H168=0,"",'Ark1'!V1966)</f>
        <v>90.532223790236245</v>
      </c>
      <c r="AB168" s="39"/>
      <c r="AC168" s="79"/>
      <c r="AD168" s="100"/>
      <c r="AE168" s="51"/>
      <c r="AF168" s="4"/>
      <c r="AG168" s="1"/>
      <c r="AH168" s="1"/>
      <c r="AI168" s="1"/>
      <c r="AJ168" s="1"/>
      <c r="AK168" s="1"/>
      <c r="AL168" s="1"/>
      <c r="AM168" s="10"/>
      <c r="AN168"/>
      <c r="AO168"/>
      <c r="AP168"/>
      <c r="AQ168"/>
      <c r="AR168"/>
    </row>
    <row r="169" spans="1:44" s="58" customFormat="1" ht="15.6">
      <c r="A169" s="39"/>
      <c r="B169" s="2">
        <f>+'Ark1'!C1967</f>
        <v>2024</v>
      </c>
      <c r="C169" s="2">
        <f>+'Ark1'!J1967</f>
        <v>171</v>
      </c>
      <c r="D169" s="2" t="s">
        <v>503</v>
      </c>
      <c r="E169" s="2">
        <f>+'Ark1'!D1967</f>
        <v>4</v>
      </c>
      <c r="F169" s="2" t="s">
        <v>493</v>
      </c>
      <c r="G169" s="3">
        <f>+'Ark1'!Q1967</f>
        <v>53</v>
      </c>
      <c r="H169" s="304">
        <f>+'Ark1'!R1967</f>
        <v>7473</v>
      </c>
      <c r="I169" s="304">
        <f>IF(H169=0,"",'Ark1'!S1967)</f>
        <v>7436</v>
      </c>
      <c r="J169" s="86"/>
      <c r="K169" s="51">
        <f>100*H169/Måned!H13</f>
        <v>5.2159892790585669</v>
      </c>
      <c r="L169" s="86"/>
      <c r="M169" s="51">
        <f>+IF(H169=0,"",'Ark1'!AD1967)</f>
        <v>8.5817638952687201</v>
      </c>
      <c r="N169" s="51">
        <f>+IF(H169=0,"",'Ark1'!AE1967)</f>
        <v>8.537942423122578</v>
      </c>
      <c r="O169" s="12">
        <f>IF(H169=0,"",'Ark1'!U1967)</f>
        <v>61.085395373856919</v>
      </c>
      <c r="P169" s="12">
        <f>IF(H169=0,"",'Ark1'!W1967)</f>
        <v>83.597646584184986</v>
      </c>
      <c r="Q169" s="51">
        <f>IF(H169=0,"",'Ark1'!X1967)</f>
        <v>0.14719657433427003</v>
      </c>
      <c r="R169" s="51">
        <f>IF(H169=0,"",'Ark1'!Y1967)</f>
        <v>0.29439314866854005</v>
      </c>
      <c r="S169" s="114"/>
      <c r="T169" s="270">
        <f>IF(H169=0,"",'Ark1'!Z1967)</f>
        <v>0</v>
      </c>
      <c r="U169" s="114"/>
      <c r="V169" s="51">
        <f>IF(H169=0,"",'Ark1'!AA1967)</f>
        <v>7.9674251810080943</v>
      </c>
      <c r="W169" s="12">
        <f>IF(H169=0,"",'Ark1'!AB1967)</f>
        <v>2.4220159164900745</v>
      </c>
      <c r="X169" s="15">
        <f>+IF('Ark1'!AD1967=0,"",'Ark1'!AC1967)</f>
        <v>-29.322302643680182</v>
      </c>
      <c r="Y169" s="15">
        <f t="shared" si="12"/>
        <v>140.30188679245282</v>
      </c>
      <c r="Z169" s="12">
        <f>IF(H169=0,"",'Ark1'!T1967)</f>
        <v>3.2525090325170614</v>
      </c>
      <c r="AA169" s="51">
        <f>IF(H169=0,"",'Ark1'!V1967)</f>
        <v>90.898236274933907</v>
      </c>
      <c r="AB169" s="39"/>
      <c r="AC169" s="79"/>
      <c r="AD169" s="100"/>
      <c r="AE169" s="51"/>
      <c r="AF169" s="4"/>
      <c r="AG169" s="1"/>
      <c r="AH169" s="1"/>
      <c r="AI169" s="1"/>
      <c r="AJ169" s="1"/>
      <c r="AK169" s="1"/>
      <c r="AL169" s="1"/>
      <c r="AM169" s="10"/>
      <c r="AN169"/>
    </row>
    <row r="170" spans="1:44" s="58" customFormat="1" ht="15.6">
      <c r="A170" s="39"/>
      <c r="B170" s="2">
        <f>+'Ark1'!C1968</f>
        <v>2024</v>
      </c>
      <c r="C170" s="2">
        <f>+'Ark1'!J1968</f>
        <v>171</v>
      </c>
      <c r="D170" s="2" t="s">
        <v>503</v>
      </c>
      <c r="E170" s="2">
        <f>+'Ark1'!D1968</f>
        <v>5</v>
      </c>
      <c r="F170" s="2" t="s">
        <v>377</v>
      </c>
      <c r="G170" s="3">
        <f>+'Ark1'!Q1968</f>
        <v>58</v>
      </c>
      <c r="H170" s="304">
        <f>+'Ark1'!R1968</f>
        <v>7492</v>
      </c>
      <c r="I170" s="304">
        <f>IF(H170=0,"",'Ark1'!S1968)</f>
        <v>7421</v>
      </c>
      <c r="J170" s="86"/>
      <c r="K170" s="51">
        <f>100*H170/Måned!H14</f>
        <v>5.9616455796928465</v>
      </c>
      <c r="L170" s="86"/>
      <c r="M170" s="51">
        <f>+IF(H170=0,"",'Ark1'!AD1968)</f>
        <v>8.603582912264585</v>
      </c>
      <c r="N170" s="51">
        <f>+IF(H170=0,"",'Ark1'!AE1968)</f>
        <v>8.6455608164719351</v>
      </c>
      <c r="O170" s="12">
        <f>IF(H170=0,"",'Ark1'!U1968)</f>
        <v>60.380137447783312</v>
      </c>
      <c r="P170" s="12">
        <f>IF(H170=0,"",'Ark1'!W1968)</f>
        <v>84.822476755154355</v>
      </c>
      <c r="Q170" s="51">
        <f>IF(H170=0,"",'Ark1'!X1968)</f>
        <v>4.0042712226374809E-2</v>
      </c>
      <c r="R170" s="51">
        <f>IF(H170=0,"",'Ark1'!Y1968)</f>
        <v>8.0085424452749618E-2</v>
      </c>
      <c r="S170" s="114"/>
      <c r="T170" s="270">
        <f>IF(H170=0,"",'Ark1'!Z1968)</f>
        <v>0</v>
      </c>
      <c r="U170" s="114"/>
      <c r="V170" s="51">
        <f>IF(H170=0,"",'Ark1'!AA1968)</f>
        <v>7.5701047395027938</v>
      </c>
      <c r="W170" s="12">
        <f>IF(H170=0,"",'Ark1'!AB1968)</f>
        <v>2.3924552461459569</v>
      </c>
      <c r="X170" s="15">
        <f>+IF('Ark1'!AD1968=0,"",'Ark1'!AC1968)</f>
        <v>-27.086058850544354</v>
      </c>
      <c r="Y170" s="15">
        <f t="shared" si="12"/>
        <v>127.94827586206897</v>
      </c>
      <c r="Z170" s="12">
        <f>IF(H170=0,"",'Ark1'!T1968)</f>
        <v>4.5102776294714371</v>
      </c>
      <c r="AA170" s="51">
        <f>IF(H170=0,"",'Ark1'!V1968)</f>
        <v>92.451292290347979</v>
      </c>
      <c r="AB170" s="39"/>
      <c r="AC170" s="79"/>
      <c r="AD170" s="100"/>
      <c r="AE170" s="51"/>
      <c r="AF170" s="4"/>
      <c r="AG170" s="1"/>
      <c r="AH170" s="1"/>
      <c r="AI170" s="1"/>
      <c r="AJ170" s="1"/>
      <c r="AK170" s="1"/>
      <c r="AL170" s="1"/>
      <c r="AM170" s="10"/>
      <c r="AN170"/>
    </row>
    <row r="171" spans="1:44" s="58" customFormat="1" ht="15.6">
      <c r="A171" s="39"/>
      <c r="B171" s="2">
        <f>+'Ark1'!C1969</f>
        <v>2024</v>
      </c>
      <c r="C171" s="2">
        <f>+'Ark1'!J1969</f>
        <v>171</v>
      </c>
      <c r="D171" s="2" t="s">
        <v>503</v>
      </c>
      <c r="E171" s="2">
        <f>+'Ark1'!D1969</f>
        <v>6</v>
      </c>
      <c r="F171" s="2" t="s">
        <v>494</v>
      </c>
      <c r="G171" s="3">
        <f>+'Ark1'!Q1969</f>
        <v>58</v>
      </c>
      <c r="H171" s="304">
        <f>+'Ark1'!R1969</f>
        <v>6180</v>
      </c>
      <c r="I171" s="304">
        <f>IF(H171=0,"",'Ark1'!S1969)</f>
        <v>6154</v>
      </c>
      <c r="J171" s="86"/>
      <c r="K171" s="51">
        <f>100*H171/Måned!H15</f>
        <v>5.3929995723997104</v>
      </c>
      <c r="L171" s="86"/>
      <c r="M171" s="51">
        <f>+IF(H171=0,"",'Ark1'!AD1969)</f>
        <v>7.0969223702342683</v>
      </c>
      <c r="N171" s="51">
        <f>+IF(H171=0,"",'Ark1'!AE1969)</f>
        <v>6.9746209581433494</v>
      </c>
      <c r="O171" s="12">
        <f>IF(H171=0,"",'Ark1'!U1969)</f>
        <v>60.562723431914215</v>
      </c>
      <c r="P171" s="12">
        <f>IF(H171=0,"",'Ark1'!W1969)</f>
        <v>82.516980825479251</v>
      </c>
      <c r="Q171" s="51">
        <f>IF(H171=0,"",'Ark1'!X1969)</f>
        <v>9.7087378640776725E-2</v>
      </c>
      <c r="R171" s="51">
        <f>IF(H171=0,"",'Ark1'!Y1969)</f>
        <v>0.19417475728155345</v>
      </c>
      <c r="S171" s="114"/>
      <c r="T171" s="270">
        <f>IF(H171=0,"",'Ark1'!Z1969)</f>
        <v>0</v>
      </c>
      <c r="U171" s="114"/>
      <c r="V171" s="51">
        <f>IF(H171=0,"",'Ark1'!AA1969)</f>
        <v>10.3822706081473</v>
      </c>
      <c r="W171" s="12">
        <f>IF(H171=0,"",'Ark1'!AB1969)</f>
        <v>2.4452499752678478</v>
      </c>
      <c r="X171" s="15">
        <f>+IF('Ark1'!AD1969=0,"",'Ark1'!AC1969)</f>
        <v>-37.441808403645446</v>
      </c>
      <c r="Y171" s="15">
        <f t="shared" si="12"/>
        <v>106.10344827586206</v>
      </c>
      <c r="Z171" s="12">
        <f>IF(H171=0,"",'Ark1'!T1969)</f>
        <v>4.2302588996763753</v>
      </c>
      <c r="AA171" s="51">
        <f>IF(H171=0,"",'Ark1'!V1969)</f>
        <v>89.647512333318446</v>
      </c>
      <c r="AB171" s="39"/>
      <c r="AC171" s="10"/>
      <c r="AD171" s="100"/>
      <c r="AE171" s="51"/>
      <c r="AF171" s="4"/>
      <c r="AG171" s="1"/>
      <c r="AH171" s="1"/>
      <c r="AI171" s="1"/>
      <c r="AJ171" s="1"/>
      <c r="AK171" s="1"/>
      <c r="AL171" s="1"/>
      <c r="AM171" s="10"/>
      <c r="AN171"/>
    </row>
    <row r="172" spans="1:44" s="58" customFormat="1" ht="15.6">
      <c r="A172" s="39"/>
      <c r="B172" s="2">
        <f>+'Ark1'!C1970</f>
        <v>2024</v>
      </c>
      <c r="C172" s="2">
        <f>+'Ark1'!J1970</f>
        <v>171</v>
      </c>
      <c r="D172" s="2" t="s">
        <v>503</v>
      </c>
      <c r="E172" s="2">
        <f>+'Ark1'!D1970</f>
        <v>7</v>
      </c>
      <c r="F172" s="2" t="s">
        <v>495</v>
      </c>
      <c r="G172" s="3">
        <f>+'Ark1'!Q1970</f>
        <v>60</v>
      </c>
      <c r="H172" s="304">
        <f>+'Ark1'!R1970</f>
        <v>8028</v>
      </c>
      <c r="I172" s="304">
        <f>IF(H172=0,"",'Ark1'!S1970)</f>
        <v>8007</v>
      </c>
      <c r="J172" s="86"/>
      <c r="K172" s="51">
        <f>100*H172/Måned!H16</f>
        <v>6.2852311161217589</v>
      </c>
      <c r="L172" s="86"/>
      <c r="M172" s="51">
        <f>+IF(H172=0,"",'Ark1'!AD1970)</f>
        <v>9.2191088654111173</v>
      </c>
      <c r="N172" s="51">
        <f>+IF(H172=0,"",'Ark1'!AE1970)</f>
        <v>9.3065579191878154</v>
      </c>
      <c r="O172" s="12">
        <f>IF(H172=0,"",'Ark1'!U1970)</f>
        <v>60.581616085924814</v>
      </c>
      <c r="P172" s="12">
        <f>IF(H172=0,"",'Ark1'!W1970)</f>
        <v>84.625152991132722</v>
      </c>
      <c r="Q172" s="51">
        <f>IF(H172=0,"",'Ark1'!X1970)</f>
        <v>0.17438963627304438</v>
      </c>
      <c r="R172" s="51">
        <f>IF(H172=0,"",'Ark1'!Y1970)</f>
        <v>0.34877927254608876</v>
      </c>
      <c r="S172" s="114"/>
      <c r="T172" s="270">
        <f>IF(H172=0,"",'Ark1'!Z1970)</f>
        <v>0</v>
      </c>
      <c r="U172" s="114"/>
      <c r="V172" s="51">
        <f>IF(H172=0,"",'Ark1'!AA1970)</f>
        <v>8.3274332118333501</v>
      </c>
      <c r="W172" s="12">
        <f>IF(H172=0,"",'Ark1'!AB1970)</f>
        <v>2.4137530544050434</v>
      </c>
      <c r="X172" s="15">
        <f>+IF('Ark1'!AD1970=0,"",'Ark1'!AC1970)</f>
        <v>-28.481297607179712</v>
      </c>
      <c r="Y172" s="15">
        <f t="shared" si="12"/>
        <v>133.44999999999999</v>
      </c>
      <c r="Z172" s="12">
        <f>IF(H172=0,"",'Ark1'!T1970)</f>
        <v>4.1468609865470851</v>
      </c>
      <c r="AA172" s="51">
        <f>IF(H172=0,"",'Ark1'!V1970)</f>
        <v>91.831443261793723</v>
      </c>
      <c r="AB172" s="39"/>
      <c r="AC172" s="10"/>
      <c r="AD172" s="100"/>
      <c r="AE172" s="51"/>
      <c r="AF172" s="4"/>
      <c r="AG172" s="1"/>
      <c r="AH172" s="1"/>
      <c r="AI172" s="1"/>
      <c r="AJ172" s="1"/>
      <c r="AK172" s="1"/>
      <c r="AL172" s="1"/>
      <c r="AM172" s="10"/>
      <c r="AN172"/>
    </row>
    <row r="173" spans="1:44" s="58" customFormat="1" ht="15.6">
      <c r="A173" s="39"/>
      <c r="B173" s="2">
        <f>+'Ark1'!C1971</f>
        <v>2024</v>
      </c>
      <c r="C173" s="2">
        <f>+'Ark1'!J1971</f>
        <v>171</v>
      </c>
      <c r="D173" s="2" t="s">
        <v>503</v>
      </c>
      <c r="E173" s="2">
        <f>+'Ark1'!D1971</f>
        <v>8</v>
      </c>
      <c r="F173" s="2" t="s">
        <v>496</v>
      </c>
      <c r="G173" s="3">
        <f>+'Ark1'!Q1971</f>
        <v>56</v>
      </c>
      <c r="H173" s="304">
        <f>+'Ark1'!R1971</f>
        <v>8093</v>
      </c>
      <c r="I173" s="304">
        <f>IF(H173=0,"",'Ark1'!S1971)</f>
        <v>8030</v>
      </c>
      <c r="J173" s="86"/>
      <c r="K173" s="51">
        <f>100*H173/Måned!H17</f>
        <v>6.7007236417228304</v>
      </c>
      <c r="L173" s="86"/>
      <c r="M173" s="51">
        <f>+IF(H173=0,"",'Ark1'!AD1971)</f>
        <v>9.2937528709232886</v>
      </c>
      <c r="N173" s="51">
        <f>+IF(H173=0,"",'Ark1'!AE1971)</f>
        <v>9.2070306489987388</v>
      </c>
      <c r="O173" s="12">
        <f>IF(H173=0,"",'Ark1'!U1971)</f>
        <v>60.208592777085933</v>
      </c>
      <c r="P173" s="12">
        <f>IF(H173=0,"",'Ark1'!W1971)</f>
        <v>83.480348692403552</v>
      </c>
      <c r="Q173" s="51">
        <f>IF(H173=0,"",'Ark1'!X1971)</f>
        <v>4.9425429383417777E-2</v>
      </c>
      <c r="R173" s="51">
        <f>IF(H173=0,"",'Ark1'!Y1971)</f>
        <v>9.8850858766835553E-2</v>
      </c>
      <c r="S173" s="114"/>
      <c r="T173" s="270">
        <f>IF(H173=0,"",'Ark1'!Z1971)</f>
        <v>0</v>
      </c>
      <c r="U173" s="114"/>
      <c r="V173" s="51">
        <f>IF(H173=0,"",'Ark1'!AA1971)</f>
        <v>8.4835018191929823</v>
      </c>
      <c r="W173" s="12">
        <f>IF(H173=0,"",'Ark1'!AB1971)</f>
        <v>2.4550151252189454</v>
      </c>
      <c r="X173" s="15">
        <f>+IF('Ark1'!AD1971=0,"",'Ark1'!AC1971)</f>
        <v>-36.076912760638123</v>
      </c>
      <c r="Y173" s="15">
        <f t="shared" si="12"/>
        <v>143.39285714285714</v>
      </c>
      <c r="Z173" s="12">
        <f>IF(H173=0,"",'Ark1'!T1971)</f>
        <v>4.678611145434326</v>
      </c>
      <c r="AA173" s="51">
        <f>IF(H173=0,"",'Ark1'!V1971)</f>
        <v>90.989180605233159</v>
      </c>
      <c r="AB173" s="39"/>
      <c r="AC173" s="10"/>
      <c r="AD173" s="100"/>
      <c r="AE173" s="51"/>
      <c r="AF173" s="4"/>
      <c r="AG173" s="1"/>
      <c r="AH173" s="1"/>
      <c r="AI173" s="1"/>
      <c r="AJ173" s="1"/>
      <c r="AK173" s="1"/>
      <c r="AL173" s="1"/>
      <c r="AM173" s="10"/>
      <c r="AN173"/>
    </row>
    <row r="174" spans="1:44" s="58" customFormat="1" ht="15.6">
      <c r="A174" s="39"/>
      <c r="B174" s="2">
        <f>+'Ark1'!C1972</f>
        <v>2024</v>
      </c>
      <c r="C174" s="2">
        <f>+'Ark1'!J1972</f>
        <v>171</v>
      </c>
      <c r="D174" s="2" t="s">
        <v>503</v>
      </c>
      <c r="E174" s="2">
        <f>+'Ark1'!D1972</f>
        <v>9</v>
      </c>
      <c r="F174" s="2" t="s">
        <v>497</v>
      </c>
      <c r="G174" s="3">
        <f>+'Ark1'!Q1972</f>
        <v>57</v>
      </c>
      <c r="H174" s="304">
        <f>+'Ark1'!R1972</f>
        <v>7389</v>
      </c>
      <c r="I174" s="304">
        <f>IF(H174=0,"",'Ark1'!S1972)</f>
        <v>7372</v>
      </c>
      <c r="J174" s="86"/>
      <c r="K174" s="51">
        <f>100*H174/Måned!H18</f>
        <v>6.116569952732962</v>
      </c>
      <c r="L174" s="86"/>
      <c r="M174" s="51">
        <f>+IF(H174=0,"",'Ark1'!AD1972)</f>
        <v>8.4853008727606802</v>
      </c>
      <c r="N174" s="51">
        <f>+IF(H174=0,"",'Ark1'!AE1972)</f>
        <v>8.5524819970106023</v>
      </c>
      <c r="O174" s="12">
        <f>IF(H174=0,"",'Ark1'!U1972)</f>
        <v>60.182854042322283</v>
      </c>
      <c r="P174" s="12">
        <f>IF(H174=0,"",'Ark1'!W1972)</f>
        <v>84.466996744438276</v>
      </c>
      <c r="Q174" s="51">
        <f>IF(H174=0,"",'Ark1'!X1972)</f>
        <v>5.4134524292867803E-2</v>
      </c>
      <c r="R174" s="51">
        <f>IF(H174=0,"",'Ark1'!Y1972)</f>
        <v>0.10826904858573561</v>
      </c>
      <c r="S174" s="114"/>
      <c r="T174" s="270">
        <f>IF(H174=0,"",'Ark1'!Z1972)</f>
        <v>0</v>
      </c>
      <c r="U174" s="114"/>
      <c r="V174" s="51">
        <f>IF(H174=0,"",'Ark1'!AA1972)</f>
        <v>8.7632191464371854</v>
      </c>
      <c r="W174" s="12">
        <f>IF(H174=0,"",'Ark1'!AB1972)</f>
        <v>2.4703755569049033</v>
      </c>
      <c r="X174" s="15">
        <f>+IF('Ark1'!AD1972=0,"",'Ark1'!AC1972)</f>
        <v>-30.288119411857977</v>
      </c>
      <c r="Y174" s="15">
        <f t="shared" si="12"/>
        <v>129.33333333333334</v>
      </c>
      <c r="Z174" s="12">
        <f>IF(H174=0,"",'Ark1'!T1972)</f>
        <v>4.8882122073352283</v>
      </c>
      <c r="AA174" s="51">
        <f>IF(H174=0,"",'Ark1'!V1972)</f>
        <v>91.636298865021217</v>
      </c>
      <c r="AB174" s="39"/>
      <c r="AC174" s="10"/>
      <c r="AD174" s="100"/>
      <c r="AE174" s="51"/>
      <c r="AF174" s="4"/>
      <c r="AG174" s="1"/>
      <c r="AH174" s="1"/>
      <c r="AI174" s="1"/>
      <c r="AJ174" s="1"/>
      <c r="AK174" s="1"/>
      <c r="AL174" s="1"/>
      <c r="AM174" s="10"/>
      <c r="AN174"/>
    </row>
    <row r="175" spans="1:44" s="58" customFormat="1" ht="15.6">
      <c r="A175" s="39"/>
      <c r="B175" s="2">
        <f>+'Ark1'!C1973</f>
        <v>2024</v>
      </c>
      <c r="C175" s="2">
        <f>+'Ark1'!J1973</f>
        <v>171</v>
      </c>
      <c r="D175" s="2" t="s">
        <v>503</v>
      </c>
      <c r="E175" s="2">
        <f>+'Ark1'!D1973</f>
        <v>10</v>
      </c>
      <c r="F175" s="2" t="s">
        <v>498</v>
      </c>
      <c r="G175" s="3">
        <f>+'Ark1'!Q1973</f>
        <v>63</v>
      </c>
      <c r="H175" s="304">
        <f>+'Ark1'!R1973</f>
        <v>8676</v>
      </c>
      <c r="I175" s="304">
        <f>IF(H175=0,"",'Ark1'!S1973)</f>
        <v>8659</v>
      </c>
      <c r="J175" s="86"/>
      <c r="K175" s="51">
        <f>100*H175/Måned!H19</f>
        <v>6.7023051727334524</v>
      </c>
      <c r="L175" s="86"/>
      <c r="M175" s="51">
        <f>+IF(H175=0,"",'Ark1'!AD1973)</f>
        <v>9.9632521819017033</v>
      </c>
      <c r="N175" s="51">
        <f>+IF(H175=0,"",'Ark1'!AE1973)</f>
        <v>10.090446423153578</v>
      </c>
      <c r="O175" s="12">
        <f>IF(H175=0,"",'Ark1'!U1973)</f>
        <v>60.164222196558491</v>
      </c>
      <c r="P175" s="12">
        <f>IF(H175=0,"",'Ark1'!W1973)</f>
        <v>84.844335373599748</v>
      </c>
      <c r="Q175" s="51">
        <f>IF(H175=0,"",'Ark1'!X1973)</f>
        <v>5.763024435223605E-2</v>
      </c>
      <c r="R175" s="51">
        <f>IF(H175=0,"",'Ark1'!Y1973)</f>
        <v>0.1152604887044721</v>
      </c>
      <c r="S175" s="114"/>
      <c r="T175" s="270">
        <f>IF(H175=0,"",'Ark1'!Z1973)</f>
        <v>0</v>
      </c>
      <c r="U175" s="114"/>
      <c r="V175" s="51">
        <f>IF(H175=0,"",'Ark1'!AA1973)</f>
        <v>8.3146965230944545</v>
      </c>
      <c r="W175" s="12">
        <f>IF(H175=0,"",'Ark1'!AB1973)</f>
        <v>2.5001322528016474</v>
      </c>
      <c r="X175" s="15">
        <f>+IF('Ark1'!AD1973=0,"",'Ark1'!AC1973)</f>
        <v>-29.356101553135368</v>
      </c>
      <c r="Y175" s="15">
        <f t="shared" si="12"/>
        <v>137.44444444444446</v>
      </c>
      <c r="Z175" s="12">
        <f>IF(H175=0,"",'Ark1'!T1973)</f>
        <v>4.9114799446749684</v>
      </c>
      <c r="AA175" s="51">
        <f>IF(H175=0,"",'Ark1'!V1973)</f>
        <v>92.100316593923168</v>
      </c>
      <c r="AB175" s="39"/>
      <c r="AC175" s="10"/>
      <c r="AD175" s="100"/>
      <c r="AE175" s="51"/>
      <c r="AF175" s="4"/>
      <c r="AG175" s="1"/>
      <c r="AH175" s="1"/>
      <c r="AI175" s="1"/>
      <c r="AJ175" s="1"/>
      <c r="AK175" s="1"/>
      <c r="AL175" s="1"/>
      <c r="AM175" s="10"/>
      <c r="AN175"/>
    </row>
    <row r="176" spans="1:44" s="58" customFormat="1" ht="15.6">
      <c r="A176" s="39"/>
      <c r="B176" s="2">
        <f>+'Ark1'!C1974</f>
        <v>2024</v>
      </c>
      <c r="C176" s="2">
        <f>+'Ark1'!J1974</f>
        <v>171</v>
      </c>
      <c r="D176" s="2" t="s">
        <v>503</v>
      </c>
      <c r="E176" s="2">
        <f>+'Ark1'!D1974</f>
        <v>11</v>
      </c>
      <c r="F176" s="2" t="s">
        <v>499</v>
      </c>
      <c r="G176" s="3">
        <f>+'Ark1'!Q1974</f>
        <v>57</v>
      </c>
      <c r="H176" s="304">
        <f>+'Ark1'!R1974</f>
        <v>7029</v>
      </c>
      <c r="I176" s="304">
        <f>IF(H176=0,"",'Ark1'!S1974)</f>
        <v>7008</v>
      </c>
      <c r="J176" s="86"/>
      <c r="K176" s="51">
        <f>100*H176/Måned!H20</f>
        <v>5.5204750011780783</v>
      </c>
      <c r="L176" s="86"/>
      <c r="M176" s="51">
        <f>+IF(H176=0,"",'Ark1'!AD1974)</f>
        <v>8.0718879191548005</v>
      </c>
      <c r="N176" s="51">
        <f>+IF(H176=0,"",'Ark1'!AE1974)</f>
        <v>8.1725892745082476</v>
      </c>
      <c r="O176" s="12">
        <f>IF(H176=0,"",'Ark1'!U1974)</f>
        <v>60.203053652968016</v>
      </c>
      <c r="P176" s="12">
        <f>IF(H176=0,"",'Ark1'!W1974)</f>
        <v>84.907448630137196</v>
      </c>
      <c r="Q176" s="51">
        <f>IF(H176=0,"",'Ark1'!X1974)</f>
        <v>0.1280409731113957</v>
      </c>
      <c r="R176" s="51">
        <f>IF(H176=0,"",'Ark1'!Y1974)</f>
        <v>0.2560819462227914</v>
      </c>
      <c r="S176" s="114"/>
      <c r="T176" s="270">
        <f>IF(H176=0,"",'Ark1'!Z1974)</f>
        <v>0</v>
      </c>
      <c r="U176" s="114"/>
      <c r="V176" s="51">
        <f>IF(H176=0,"",'Ark1'!AA1974)</f>
        <v>9.1549841328213937</v>
      </c>
      <c r="W176" s="12">
        <f>IF(H176=0,"",'Ark1'!AB1974)</f>
        <v>2.5755716729159097</v>
      </c>
      <c r="X176" s="15">
        <f>+IF('Ark1'!AD1974=0,"",'Ark1'!AC1974)</f>
        <v>-29.013846355679028</v>
      </c>
      <c r="Y176" s="15">
        <f t="shared" si="12"/>
        <v>122.94736842105263</v>
      </c>
      <c r="Z176" s="12">
        <f>IF(H176=0,"",'Ark1'!T1974)</f>
        <v>4.9337032294778762</v>
      </c>
      <c r="AA176" s="51">
        <f>IF(H176=0,"",'Ark1'!V1974)</f>
        <v>92.243163052781028</v>
      </c>
      <c r="AB176" s="39"/>
      <c r="AC176" s="10"/>
      <c r="AD176" s="100"/>
      <c r="AE176" s="51"/>
      <c r="AF176" s="4"/>
      <c r="AG176" s="1"/>
      <c r="AH176" s="1"/>
      <c r="AI176" s="1"/>
      <c r="AJ176" s="1"/>
      <c r="AK176" s="1"/>
      <c r="AL176" s="1"/>
      <c r="AM176" s="10"/>
      <c r="AN176"/>
    </row>
    <row r="177" spans="1:44" s="58" customFormat="1" ht="15.6">
      <c r="A177" s="39"/>
      <c r="B177" s="2">
        <f>+'Ark1'!C1975</f>
        <v>2024</v>
      </c>
      <c r="C177" s="2">
        <f>+'Ark1'!J1975</f>
        <v>171</v>
      </c>
      <c r="D177" s="2" t="s">
        <v>503</v>
      </c>
      <c r="E177" s="2">
        <f>+'Ark1'!D1975</f>
        <v>12</v>
      </c>
      <c r="F177" s="2" t="s">
        <v>500</v>
      </c>
      <c r="G177" s="3">
        <f>+'Ark1'!Q1975</f>
        <v>55</v>
      </c>
      <c r="H177" s="304">
        <f>+'Ark1'!R1975</f>
        <v>6964</v>
      </c>
      <c r="I177" s="304">
        <f>IF(H177=0,"",'Ark1'!S1975)</f>
        <v>6938</v>
      </c>
      <c r="J177" s="86"/>
      <c r="K177" s="51">
        <f>100*H177/Måned!H21</f>
        <v>6.2052803692516063</v>
      </c>
      <c r="L177" s="86"/>
      <c r="M177" s="51">
        <f>+IF(H177=0,"",'Ark1'!AD1975)</f>
        <v>7.9972439136426257</v>
      </c>
      <c r="N177" s="51">
        <f>+IF(H177=0,"",'Ark1'!AE1975)</f>
        <v>7.9026622088895309</v>
      </c>
      <c r="O177" s="12">
        <f>IF(H177=0,"",'Ark1'!U1975)</f>
        <v>60.468146439896238</v>
      </c>
      <c r="P177" s="12">
        <f>IF(H177=0,"",'Ark1'!W1975)</f>
        <v>82.931464398962206</v>
      </c>
      <c r="Q177" s="51">
        <f>IF(H177=0,"",'Ark1'!X1975)</f>
        <v>0.10051694428489374</v>
      </c>
      <c r="R177" s="51">
        <f>IF(H177=0,"",'Ark1'!Y1975)</f>
        <v>0.20103388856978749</v>
      </c>
      <c r="S177" s="114"/>
      <c r="T177" s="270">
        <f>IF(H177=0,"",'Ark1'!Z1975)</f>
        <v>0</v>
      </c>
      <c r="U177" s="114"/>
      <c r="V177" s="51">
        <f>IF(H177=0,"",'Ark1'!AA1975)</f>
        <v>8.7904038236791369</v>
      </c>
      <c r="W177" s="12">
        <f>IF(H177=0,"",'Ark1'!AB1975)</f>
        <v>2.3879761614136914</v>
      </c>
      <c r="X177" s="15">
        <f>+IF('Ark1'!AD1975=0,"",'Ark1'!AC1975)</f>
        <v>-23.800329472086808</v>
      </c>
      <c r="Y177" s="15">
        <f t="shared" si="12"/>
        <v>126.14545454545454</v>
      </c>
      <c r="Z177" s="12">
        <f>IF(H177=0,"",'Ark1'!T1975)</f>
        <v>4.307007466973003</v>
      </c>
      <c r="AA177" s="51">
        <f>IF(H177=0,"",'Ark1'!V1975)</f>
        <v>90.097417554086093</v>
      </c>
      <c r="AB177" s="39"/>
      <c r="AC177" s="10"/>
      <c r="AD177" s="100"/>
      <c r="AE177" s="51"/>
      <c r="AF177" s="4"/>
      <c r="AG177" s="1"/>
      <c r="AH177" s="1"/>
      <c r="AI177" s="1"/>
      <c r="AJ177" s="1"/>
      <c r="AK177" s="1"/>
      <c r="AL177" s="1"/>
      <c r="AM177" s="10"/>
      <c r="AN177"/>
    </row>
    <row r="178" spans="1:44" s="395" customFormat="1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79"/>
      <c r="AD178" s="100"/>
      <c r="AE178" s="51"/>
      <c r="AF178" s="4"/>
      <c r="AG178" s="1"/>
      <c r="AH178" s="1"/>
      <c r="AI178" s="1"/>
      <c r="AJ178" s="1"/>
      <c r="AK178" s="1"/>
      <c r="AL178" s="1"/>
      <c r="AM178" s="396"/>
      <c r="AN178" s="13"/>
      <c r="AO178" s="12"/>
      <c r="AP178" s="12"/>
    </row>
    <row r="179" spans="1:44" ht="15.6">
      <c r="A179" s="39"/>
      <c r="B179" s="2">
        <f>+'Ark1'!C1976</f>
        <v>2024</v>
      </c>
      <c r="C179" s="2">
        <f>+'Ark1'!J1976</f>
        <v>172</v>
      </c>
      <c r="D179" s="2" t="s">
        <v>503</v>
      </c>
      <c r="E179" s="2">
        <f>+'Ark1'!D1976</f>
        <v>1</v>
      </c>
      <c r="F179" s="2" t="s">
        <v>490</v>
      </c>
      <c r="G179" s="3">
        <f>+'Ark1'!Q1976</f>
        <v>1</v>
      </c>
      <c r="H179" s="304">
        <f>+'Ark1'!R1976</f>
        <v>61</v>
      </c>
      <c r="I179" s="304">
        <f>IF(H179=0,"",'Ark1'!S1976)</f>
        <v>61</v>
      </c>
      <c r="J179" s="86"/>
      <c r="K179" s="51">
        <f>100*H179/Måned!H10</f>
        <v>4.6153031346230965E-2</v>
      </c>
      <c r="L179" s="86"/>
      <c r="M179" s="51">
        <f>+IF(H179=0,"",'Ark1'!AD1976)</f>
        <v>3.1106578276389598</v>
      </c>
      <c r="N179" s="51">
        <f>+IF(H179=0,"",'Ark1'!AE1976)</f>
        <v>2.9839115843787423</v>
      </c>
      <c r="O179" s="12">
        <f>IF(H179=0,"",'Ark1'!U1976)</f>
        <v>61.606557377049192</v>
      </c>
      <c r="P179" s="12">
        <f>IF(H179=0,"",'Ark1'!W1976)</f>
        <v>76.14590163934426</v>
      </c>
      <c r="Q179" s="51">
        <f>IF(H179=0,"",'Ark1'!X1976)</f>
        <v>0</v>
      </c>
      <c r="R179" s="51">
        <f>IF(H179=0,"",'Ark1'!Y1976)</f>
        <v>0</v>
      </c>
      <c r="S179" s="114"/>
      <c r="T179" s="270">
        <f>IF(H179=0,"",'Ark1'!Z1976)</f>
        <v>0</v>
      </c>
      <c r="U179" s="114"/>
      <c r="V179" s="51">
        <f>IF(H179=0,"",'Ark1'!AA1976)</f>
        <v>9.4184606617125244</v>
      </c>
      <c r="W179" s="12">
        <f>IF(H179=0,"",'Ark1'!AB1976)</f>
        <v>1.9692612289109537</v>
      </c>
      <c r="X179" s="15">
        <f>+IF('Ark1'!AD1976=0,"",'Ark1'!AC1976)</f>
        <v>-10.031745250035017</v>
      </c>
      <c r="Y179" s="15">
        <f t="shared" ref="Y179:Y190" si="13">+(IF(H179=0,"",I179/G179))</f>
        <v>61</v>
      </c>
      <c r="Z179" s="12">
        <f>IF(H179=0,"",'Ark1'!T1976)</f>
        <v>2.5245901639344259</v>
      </c>
      <c r="AA179" s="51">
        <f>IF(H179=0,"",'Ark1'!V1976)</f>
        <v>82.498268298314485</v>
      </c>
      <c r="AB179" s="39"/>
      <c r="AC179" s="79"/>
      <c r="AE179" s="51"/>
      <c r="AF179" s="4"/>
      <c r="AN179" s="13"/>
      <c r="AO179" s="12"/>
      <c r="AP179" s="12"/>
    </row>
    <row r="180" spans="1:44" s="395" customFormat="1" ht="15.6">
      <c r="A180" s="39"/>
      <c r="B180" s="2">
        <f>+'Ark1'!C1977</f>
        <v>2024</v>
      </c>
      <c r="C180" s="2">
        <f>+'Ark1'!J1977</f>
        <v>172</v>
      </c>
      <c r="D180" s="2" t="s">
        <v>503</v>
      </c>
      <c r="E180" s="2">
        <f>+'Ark1'!D1977</f>
        <v>2</v>
      </c>
      <c r="F180" s="2" t="s">
        <v>491</v>
      </c>
      <c r="G180" s="3">
        <f>+'Ark1'!Q1977</f>
        <v>2</v>
      </c>
      <c r="H180" s="304">
        <f>+'Ark1'!R1977</f>
        <v>415</v>
      </c>
      <c r="I180" s="304">
        <f>IF(H180=0,"",'Ark1'!S1977)</f>
        <v>413</v>
      </c>
      <c r="J180" s="86"/>
      <c r="K180" s="51">
        <f>100*H180/Måned!H23</f>
        <v>0.31668510816894963</v>
      </c>
      <c r="L180" s="86"/>
      <c r="M180" s="51">
        <f>+IF(H180=0,"",'Ark1'!AD1977)</f>
        <v>21.162672106068328</v>
      </c>
      <c r="N180" s="51">
        <f>+IF(H180=0,"",'Ark1'!AE1977)</f>
        <v>20.395298102075749</v>
      </c>
      <c r="O180" s="12">
        <f>IF(H180=0,"",'Ark1'!U1977)</f>
        <v>62.523002421307503</v>
      </c>
      <c r="P180" s="12">
        <f>IF(H180=0,"",'Ark1'!W1977)</f>
        <v>76.87239709443098</v>
      </c>
      <c r="Q180" s="51">
        <f>IF(H180=0,"",'Ark1'!X1977)</f>
        <v>0</v>
      </c>
      <c r="R180" s="51">
        <f>IF(H180=0,"",'Ark1'!Y1977)</f>
        <v>0</v>
      </c>
      <c r="S180" s="114"/>
      <c r="T180" s="270">
        <f>IF(H180=0,"",'Ark1'!Z1977)</f>
        <v>0</v>
      </c>
      <c r="U180" s="114"/>
      <c r="V180" s="51">
        <f>IF(H180=0,"",'Ark1'!AA1977)</f>
        <v>8.6113030804312736</v>
      </c>
      <c r="W180" s="12">
        <f>IF(H180=0,"",'Ark1'!AB1977)</f>
        <v>1.9713636809849335</v>
      </c>
      <c r="X180" s="15">
        <f>+IF('Ark1'!AD1977=0,"",'Ark1'!AC1977)</f>
        <v>-24.517403658069551</v>
      </c>
      <c r="Y180" s="15">
        <f t="shared" si="13"/>
        <v>206.5</v>
      </c>
      <c r="Z180" s="12">
        <f>IF(H180=0,"",'Ark1'!T1977)</f>
        <v>1.03855421686747</v>
      </c>
      <c r="AA180" s="51">
        <f>IF(H180=0,"",'Ark1'!V1977)</f>
        <v>83.646730447876308</v>
      </c>
      <c r="AB180" s="39"/>
      <c r="AC180" s="79"/>
      <c r="AD180" s="100"/>
      <c r="AE180" s="51"/>
      <c r="AF180" s="4"/>
      <c r="AG180" s="1"/>
      <c r="AH180" s="1"/>
      <c r="AI180" s="1"/>
      <c r="AJ180" s="1"/>
      <c r="AK180" s="1"/>
      <c r="AL180" s="1"/>
      <c r="AM180" s="396"/>
      <c r="AN180" s="13"/>
      <c r="AO180" s="12"/>
      <c r="AP180" s="12"/>
    </row>
    <row r="181" spans="1:44" s="395" customFormat="1" ht="15.6">
      <c r="A181" s="39"/>
      <c r="B181" s="2">
        <f>+'Ark1'!C1978</f>
        <v>2024</v>
      </c>
      <c r="C181" s="2">
        <f>+'Ark1'!J1978</f>
        <v>172</v>
      </c>
      <c r="D181" s="2" t="s">
        <v>503</v>
      </c>
      <c r="E181" s="2">
        <f>+'Ark1'!D1978</f>
        <v>3</v>
      </c>
      <c r="F181" s="2" t="s">
        <v>492</v>
      </c>
      <c r="G181" s="3">
        <f>+'Ark1'!Q1978</f>
        <v>0</v>
      </c>
      <c r="H181" s="304">
        <f>+'Ark1'!R1978</f>
        <v>0</v>
      </c>
      <c r="I181" s="304" t="str">
        <f>IF(H181=0,"",'Ark1'!S1978)</f>
        <v/>
      </c>
      <c r="J181" s="86"/>
      <c r="K181" s="51">
        <f>100*H181/Måned!H24</f>
        <v>0</v>
      </c>
      <c r="L181" s="86"/>
      <c r="M181" s="51" t="str">
        <f>+IF(H181=0,"",'Ark1'!AD1978)</f>
        <v/>
      </c>
      <c r="N181" s="51" t="str">
        <f>+IF(H181=0,"",'Ark1'!AE1978)</f>
        <v/>
      </c>
      <c r="O181" s="12" t="str">
        <f>IF(H181=0,"",'Ark1'!U1978)</f>
        <v/>
      </c>
      <c r="P181" s="12" t="str">
        <f>IF(H181=0,"",'Ark1'!W1978)</f>
        <v/>
      </c>
      <c r="Q181" s="51" t="str">
        <f>IF(H181=0,"",'Ark1'!X1978)</f>
        <v/>
      </c>
      <c r="R181" s="51" t="str">
        <f>IF(H181=0,"",'Ark1'!Y1978)</f>
        <v/>
      </c>
      <c r="S181" s="114"/>
      <c r="T181" s="270" t="str">
        <f>IF(H181=0,"",'Ark1'!Z1978)</f>
        <v/>
      </c>
      <c r="U181" s="114"/>
      <c r="V181" s="51" t="str">
        <f>IF(H181=0,"",'Ark1'!AA1978)</f>
        <v/>
      </c>
      <c r="W181" s="12" t="str">
        <f>IF(H181=0,"",'Ark1'!AB1978)</f>
        <v/>
      </c>
      <c r="X181" s="15" t="str">
        <f>+IF('Ark1'!AD1978=0,"",'Ark1'!AC1978)</f>
        <v/>
      </c>
      <c r="Y181" s="15" t="str">
        <f t="shared" si="13"/>
        <v/>
      </c>
      <c r="Z181" s="12" t="str">
        <f>IF(H181=0,"",'Ark1'!T1978)</f>
        <v/>
      </c>
      <c r="AA181" s="51" t="str">
        <f>IF(H181=0,"",'Ark1'!V1978)</f>
        <v/>
      </c>
      <c r="AB181" s="39"/>
      <c r="AC181" s="79"/>
      <c r="AD181" s="100"/>
      <c r="AE181" s="51"/>
      <c r="AF181" s="4"/>
      <c r="AG181" s="1"/>
      <c r="AH181" s="1"/>
      <c r="AI181" s="1"/>
      <c r="AJ181" s="1"/>
      <c r="AK181" s="1"/>
      <c r="AL181" s="1"/>
      <c r="AM181" s="396"/>
      <c r="AN181" s="13"/>
      <c r="AO181" s="12"/>
      <c r="AP181" s="12"/>
    </row>
    <row r="182" spans="1:44" s="395" customFormat="1" ht="15.6">
      <c r="A182" s="39"/>
      <c r="B182" s="2">
        <f>+'Ark1'!C1979</f>
        <v>2024</v>
      </c>
      <c r="C182" s="2">
        <f>+'Ark1'!J1979</f>
        <v>172</v>
      </c>
      <c r="D182" s="2" t="s">
        <v>503</v>
      </c>
      <c r="E182" s="2">
        <f>+'Ark1'!D1979</f>
        <v>4</v>
      </c>
      <c r="F182" s="2" t="s">
        <v>493</v>
      </c>
      <c r="G182" s="3">
        <f>+'Ark1'!Q1979</f>
        <v>1</v>
      </c>
      <c r="H182" s="304">
        <f>+'Ark1'!R1979</f>
        <v>162</v>
      </c>
      <c r="I182" s="304">
        <f>IF(H182=0,"",'Ark1'!S1979)</f>
        <v>162</v>
      </c>
      <c r="J182" s="86"/>
      <c r="K182" s="51">
        <f>100*H182/Måned!H25</f>
        <v>0.12194112200886707</v>
      </c>
      <c r="L182" s="86"/>
      <c r="M182" s="51">
        <f>+IF(H182=0,"",'Ark1'!AD1979)</f>
        <v>8.2610912799592011</v>
      </c>
      <c r="N182" s="51">
        <f>+IF(H182=0,"",'Ark1'!AE1979)</f>
        <v>8.0648932835168949</v>
      </c>
      <c r="O182" s="12">
        <f>IF(H182=0,"",'Ark1'!U1979)</f>
        <v>63.012345679012356</v>
      </c>
      <c r="P182" s="12">
        <f>IF(H182=0,"",'Ark1'!W1979)</f>
        <v>77.495061728395058</v>
      </c>
      <c r="Q182" s="51">
        <f>IF(H182=0,"",'Ark1'!X1979)</f>
        <v>0</v>
      </c>
      <c r="R182" s="51">
        <f>IF(H182=0,"",'Ark1'!Y1979)</f>
        <v>0</v>
      </c>
      <c r="S182" s="114"/>
      <c r="T182" s="270">
        <f>IF(H182=0,"",'Ark1'!Z1979)</f>
        <v>0</v>
      </c>
      <c r="U182" s="114"/>
      <c r="V182" s="51">
        <f>IF(H182=0,"",'Ark1'!AA1979)</f>
        <v>10.517562047163787</v>
      </c>
      <c r="W182" s="12">
        <f>IF(H182=0,"",'Ark1'!AB1979)</f>
        <v>1.6666209413022159</v>
      </c>
      <c r="X182" s="15">
        <f>+IF('Ark1'!AD1979=0,"",'Ark1'!AC1979)</f>
        <v>-56.118970804849553</v>
      </c>
      <c r="Y182" s="15">
        <f t="shared" si="13"/>
        <v>162</v>
      </c>
      <c r="Z182" s="12">
        <f>IF(H182=0,"",'Ark1'!T1979)</f>
        <v>0.2592592592592593</v>
      </c>
      <c r="AA182" s="51">
        <f>IF(H182=0,"",'Ark1'!V1979)</f>
        <v>83.959980204111602</v>
      </c>
      <c r="AB182" s="39"/>
      <c r="AC182" s="79"/>
      <c r="AD182" s="100"/>
      <c r="AE182" s="51"/>
      <c r="AF182" s="4"/>
      <c r="AG182" s="1"/>
      <c r="AH182" s="1"/>
      <c r="AI182" s="1"/>
      <c r="AJ182" s="1"/>
      <c r="AK182" s="1"/>
      <c r="AL182" s="1"/>
      <c r="AM182" s="396"/>
      <c r="AN182" s="13"/>
      <c r="AO182" s="12"/>
      <c r="AP182" s="12"/>
    </row>
    <row r="183" spans="1:44" s="395" customFormat="1" ht="15.6">
      <c r="A183" s="39"/>
      <c r="B183" s="2">
        <f>+'Ark1'!C1980</f>
        <v>2024</v>
      </c>
      <c r="C183" s="2">
        <f>+'Ark1'!J1980</f>
        <v>172</v>
      </c>
      <c r="D183" s="2" t="s">
        <v>503</v>
      </c>
      <c r="E183" s="2">
        <f>+'Ark1'!D1980</f>
        <v>5</v>
      </c>
      <c r="F183" s="2" t="s">
        <v>377</v>
      </c>
      <c r="G183" s="3">
        <f>+'Ark1'!Q1980</f>
        <v>2</v>
      </c>
      <c r="H183" s="304">
        <f>+'Ark1'!R1980</f>
        <v>424</v>
      </c>
      <c r="I183" s="304">
        <f>IF(H183=0,"",'Ark1'!S1980)</f>
        <v>424</v>
      </c>
      <c r="J183" s="86"/>
      <c r="K183" s="51">
        <f>100*H183/Måned!H26</f>
        <v>0.40157979977837344</v>
      </c>
      <c r="L183" s="86"/>
      <c r="M183" s="51">
        <f>+IF(H183=0,"",'Ark1'!AD1980)</f>
        <v>21.621621621621625</v>
      </c>
      <c r="N183" s="51">
        <f>+IF(H183=0,"",'Ark1'!AE1980)</f>
        <v>21.511157307239653</v>
      </c>
      <c r="O183" s="12">
        <f>IF(H183=0,"",'Ark1'!U1980)</f>
        <v>62.5</v>
      </c>
      <c r="P183" s="12">
        <f>IF(H183=0,"",'Ark1'!W1980)</f>
        <v>78.974764150943372</v>
      </c>
      <c r="Q183" s="51">
        <f>IF(H183=0,"",'Ark1'!X1980)</f>
        <v>0</v>
      </c>
      <c r="R183" s="51">
        <f>IF(H183=0,"",'Ark1'!Y1980)</f>
        <v>0</v>
      </c>
      <c r="S183" s="114"/>
      <c r="T183" s="270">
        <f>IF(H183=0,"",'Ark1'!Z1980)</f>
        <v>0</v>
      </c>
      <c r="U183" s="114"/>
      <c r="V183" s="51">
        <f>IF(H183=0,"",'Ark1'!AA1980)</f>
        <v>8.6420701977520356</v>
      </c>
      <c r="W183" s="12">
        <f>IF(H183=0,"",'Ark1'!AB1980)</f>
        <v>1.9462106384090607</v>
      </c>
      <c r="X183" s="15">
        <f>+IF('Ark1'!AD1980=0,"",'Ark1'!AC1980)</f>
        <v>-26.91555349707594</v>
      </c>
      <c r="Y183" s="15">
        <f t="shared" si="13"/>
        <v>212</v>
      </c>
      <c r="Z183" s="12">
        <f>IF(H183=0,"",'Ark1'!T1980)</f>
        <v>1.1226415094339621</v>
      </c>
      <c r="AA183" s="51">
        <f>IF(H183=0,"",'Ark1'!V1980)</f>
        <v>85.563124757251714</v>
      </c>
      <c r="AB183" s="39"/>
      <c r="AC183" s="79"/>
      <c r="AD183" s="100"/>
      <c r="AE183" s="51"/>
      <c r="AF183" s="4"/>
      <c r="AG183" s="1"/>
      <c r="AH183" s="1"/>
      <c r="AI183" s="1"/>
      <c r="AJ183" s="1"/>
      <c r="AK183" s="1"/>
      <c r="AL183" s="1"/>
      <c r="AM183" s="396"/>
      <c r="AN183" s="13"/>
      <c r="AO183" s="12"/>
      <c r="AP183" s="12"/>
    </row>
    <row r="184" spans="1:44" s="395" customFormat="1" ht="15.6">
      <c r="A184" s="39"/>
      <c r="B184" s="2">
        <f>+'Ark1'!C1981</f>
        <v>2024</v>
      </c>
      <c r="C184" s="2">
        <f>+'Ark1'!J1981</f>
        <v>172</v>
      </c>
      <c r="D184" s="2" t="s">
        <v>503</v>
      </c>
      <c r="E184" s="2">
        <f>+'Ark1'!D1981</f>
        <v>6</v>
      </c>
      <c r="F184" s="2" t="s">
        <v>494</v>
      </c>
      <c r="G184" s="3">
        <f>+'Ark1'!Q1981</f>
        <v>0</v>
      </c>
      <c r="H184" s="304">
        <f>+'Ark1'!R1981</f>
        <v>0</v>
      </c>
      <c r="I184" s="304" t="str">
        <f>IF(H184=0,"",'Ark1'!S1981)</f>
        <v/>
      </c>
      <c r="J184" s="86"/>
      <c r="K184" s="51">
        <f>100*H184/Måned!H27</f>
        <v>0</v>
      </c>
      <c r="L184" s="86"/>
      <c r="M184" s="51" t="str">
        <f>+IF(H184=0,"",'Ark1'!AD1981)</f>
        <v/>
      </c>
      <c r="N184" s="51" t="str">
        <f>+IF(H184=0,"",'Ark1'!AE1981)</f>
        <v/>
      </c>
      <c r="O184" s="12" t="str">
        <f>IF(H184=0,"",'Ark1'!U1981)</f>
        <v/>
      </c>
      <c r="P184" s="12" t="str">
        <f>IF(H184=0,"",'Ark1'!W1981)</f>
        <v/>
      </c>
      <c r="Q184" s="51" t="str">
        <f>IF(H184=0,"",'Ark1'!X1981)</f>
        <v/>
      </c>
      <c r="R184" s="51" t="str">
        <f>IF(H184=0,"",'Ark1'!Y1981)</f>
        <v/>
      </c>
      <c r="S184" s="114"/>
      <c r="T184" s="270" t="str">
        <f>IF(H184=0,"",'Ark1'!Z1981)</f>
        <v/>
      </c>
      <c r="U184" s="114"/>
      <c r="V184" s="51" t="str">
        <f>IF(H184=0,"",'Ark1'!AA1981)</f>
        <v/>
      </c>
      <c r="W184" s="12" t="str">
        <f>IF(H184=0,"",'Ark1'!AB1981)</f>
        <v/>
      </c>
      <c r="X184" s="15" t="str">
        <f>+IF('Ark1'!AD1981=0,"",'Ark1'!AC1981)</f>
        <v/>
      </c>
      <c r="Y184" s="15" t="str">
        <f t="shared" si="13"/>
        <v/>
      </c>
      <c r="Z184" s="12" t="str">
        <f>IF(H184=0,"",'Ark1'!T1981)</f>
        <v/>
      </c>
      <c r="AA184" s="51" t="str">
        <f>IF(H184=0,"",'Ark1'!V1981)</f>
        <v/>
      </c>
      <c r="AB184" s="39"/>
      <c r="AC184" s="79"/>
      <c r="AD184" s="100"/>
      <c r="AE184" s="51"/>
      <c r="AF184" s="4"/>
      <c r="AG184" s="1"/>
      <c r="AH184" s="1"/>
      <c r="AI184" s="1"/>
      <c r="AJ184" s="1"/>
      <c r="AK184" s="1"/>
      <c r="AL184" s="1"/>
      <c r="AM184" s="396"/>
      <c r="AN184" s="13"/>
      <c r="AO184" s="12"/>
      <c r="AP184" s="12"/>
    </row>
    <row r="185" spans="1:44" s="395" customFormat="1" ht="15.6">
      <c r="A185" s="39"/>
      <c r="B185" s="2">
        <f>+'Ark1'!C1982</f>
        <v>2024</v>
      </c>
      <c r="C185" s="2">
        <f>+'Ark1'!J1982</f>
        <v>172</v>
      </c>
      <c r="D185" s="2" t="s">
        <v>503</v>
      </c>
      <c r="E185" s="2">
        <f>+'Ark1'!D1982</f>
        <v>7</v>
      </c>
      <c r="F185" s="2" t="s">
        <v>495</v>
      </c>
      <c r="G185" s="3">
        <f>+'Ark1'!Q1982</f>
        <v>0</v>
      </c>
      <c r="H185" s="304">
        <f>+'Ark1'!R1982</f>
        <v>0</v>
      </c>
      <c r="I185" s="304" t="str">
        <f>IF(H185=0,"",'Ark1'!S1982)</f>
        <v/>
      </c>
      <c r="J185" s="86"/>
      <c r="K185" s="51">
        <f>100*H185/Måned!H28</f>
        <v>0</v>
      </c>
      <c r="L185" s="86"/>
      <c r="M185" s="51" t="str">
        <f>+IF(H185=0,"",'Ark1'!AD1982)</f>
        <v/>
      </c>
      <c r="N185" s="51" t="str">
        <f>+IF(H185=0,"",'Ark1'!AE1982)</f>
        <v/>
      </c>
      <c r="O185" s="12" t="str">
        <f>IF(H185=0,"",'Ark1'!U1982)</f>
        <v/>
      </c>
      <c r="P185" s="12" t="str">
        <f>IF(H185=0,"",'Ark1'!W1982)</f>
        <v/>
      </c>
      <c r="Q185" s="51" t="str">
        <f>IF(H185=0,"",'Ark1'!X1982)</f>
        <v/>
      </c>
      <c r="R185" s="51" t="str">
        <f>IF(H185=0,"",'Ark1'!Y1982)</f>
        <v/>
      </c>
      <c r="S185" s="114"/>
      <c r="T185" s="270" t="str">
        <f>IF(H185=0,"",'Ark1'!Z1982)</f>
        <v/>
      </c>
      <c r="U185" s="114"/>
      <c r="V185" s="51" t="str">
        <f>IF(H185=0,"",'Ark1'!AA1982)</f>
        <v/>
      </c>
      <c r="W185" s="12" t="str">
        <f>IF(H185=0,"",'Ark1'!AB1982)</f>
        <v/>
      </c>
      <c r="X185" s="15" t="str">
        <f>+IF('Ark1'!AD1982=0,"",'Ark1'!AC1982)</f>
        <v/>
      </c>
      <c r="Y185" s="15" t="str">
        <f t="shared" si="13"/>
        <v/>
      </c>
      <c r="Z185" s="12" t="str">
        <f>IF(H185=0,"",'Ark1'!T1982)</f>
        <v/>
      </c>
      <c r="AA185" s="51" t="str">
        <f>IF(H185=0,"",'Ark1'!V1982)</f>
        <v/>
      </c>
      <c r="AB185" s="39"/>
      <c r="AC185" s="79"/>
      <c r="AD185" s="100"/>
      <c r="AE185" s="51"/>
      <c r="AF185" s="4"/>
      <c r="AG185" s="1"/>
      <c r="AH185" s="1"/>
      <c r="AI185" s="1"/>
      <c r="AJ185" s="1"/>
      <c r="AK185" s="1"/>
      <c r="AL185" s="1"/>
      <c r="AM185" s="396"/>
      <c r="AN185" s="13"/>
      <c r="AO185" s="12"/>
      <c r="AP185" s="12"/>
    </row>
    <row r="186" spans="1:44" s="395" customFormat="1" ht="15.6">
      <c r="A186" s="39"/>
      <c r="B186" s="2">
        <f>+'Ark1'!C1983</f>
        <v>2024</v>
      </c>
      <c r="C186" s="2">
        <f>+'Ark1'!J1983</f>
        <v>172</v>
      </c>
      <c r="D186" s="2" t="s">
        <v>503</v>
      </c>
      <c r="E186" s="2">
        <f>+'Ark1'!D1983</f>
        <v>8</v>
      </c>
      <c r="F186" s="2" t="s">
        <v>496</v>
      </c>
      <c r="G186" s="3">
        <f>+'Ark1'!Q1983</f>
        <v>3</v>
      </c>
      <c r="H186" s="304">
        <f>+'Ark1'!R1983</f>
        <v>222</v>
      </c>
      <c r="I186" s="304">
        <f>IF(H186=0,"",'Ark1'!S1983)</f>
        <v>222</v>
      </c>
      <c r="J186" s="86"/>
      <c r="K186" s="51">
        <f>100*H186/Måned!H29</f>
        <v>0.18249675287309078</v>
      </c>
      <c r="L186" s="86"/>
      <c r="M186" s="51">
        <f>+IF(H186=0,"",'Ark1'!AD1983)</f>
        <v>11.320754716981128</v>
      </c>
      <c r="N186" s="51">
        <f>+IF(H186=0,"",'Ark1'!AE1983)</f>
        <v>12.218433454448272</v>
      </c>
      <c r="O186" s="12">
        <f>IF(H186=0,"",'Ark1'!U1983)</f>
        <v>60.31531531531531</v>
      </c>
      <c r="P186" s="12">
        <f>IF(H186=0,"",'Ark1'!W1983)</f>
        <v>85.674774774774747</v>
      </c>
      <c r="Q186" s="51">
        <f>IF(H186=0,"",'Ark1'!X1983)</f>
        <v>0</v>
      </c>
      <c r="R186" s="51">
        <f>IF(H186=0,"",'Ark1'!Y1983)</f>
        <v>0</v>
      </c>
      <c r="S186" s="114"/>
      <c r="T186" s="270">
        <f>IF(H186=0,"",'Ark1'!Z1983)</f>
        <v>0</v>
      </c>
      <c r="U186" s="114"/>
      <c r="V186" s="51">
        <f>IF(H186=0,"",'Ark1'!AA1983)</f>
        <v>8.4903969969312509</v>
      </c>
      <c r="W186" s="12">
        <f>IF(H186=0,"",'Ark1'!AB1983)</f>
        <v>2.4216812787588395</v>
      </c>
      <c r="X186" s="15">
        <f>+IF('Ark1'!AD1983=0,"",'Ark1'!AC1983)</f>
        <v>-46.730439897372193</v>
      </c>
      <c r="Y186" s="15">
        <f t="shared" si="13"/>
        <v>74</v>
      </c>
      <c r="Z186" s="12">
        <f>IF(H186=0,"",'Ark1'!T1983)</f>
        <v>4.0045045045045047</v>
      </c>
      <c r="AA186" s="51">
        <f>IF(H186=0,"",'Ark1'!V1983)</f>
        <v>92.822074512215323</v>
      </c>
      <c r="AB186" s="39"/>
      <c r="AC186" s="79"/>
      <c r="AD186" s="100"/>
      <c r="AE186" s="51"/>
      <c r="AF186" s="4"/>
      <c r="AG186" s="1"/>
      <c r="AH186" s="1"/>
      <c r="AI186" s="1"/>
      <c r="AJ186" s="1"/>
      <c r="AK186" s="1"/>
      <c r="AL186" s="1"/>
      <c r="AM186" s="396"/>
      <c r="AN186" s="13"/>
      <c r="AO186" s="12"/>
      <c r="AP186" s="12"/>
    </row>
    <row r="187" spans="1:44" s="395" customFormat="1" ht="15.6">
      <c r="A187" s="39"/>
      <c r="B187" s="2">
        <f>+'Ark1'!C1984</f>
        <v>2024</v>
      </c>
      <c r="C187" s="2">
        <f>+'Ark1'!J1984</f>
        <v>172</v>
      </c>
      <c r="D187" s="2" t="s">
        <v>503</v>
      </c>
      <c r="E187" s="2">
        <f>+'Ark1'!D1984</f>
        <v>9</v>
      </c>
      <c r="F187" s="2" t="s">
        <v>497</v>
      </c>
      <c r="G187" s="3">
        <f>+'Ark1'!Q1984</f>
        <v>1</v>
      </c>
      <c r="H187" s="304">
        <f>+'Ark1'!R1984</f>
        <v>114</v>
      </c>
      <c r="I187" s="304">
        <f>IF(H187=0,"",'Ark1'!S1984)</f>
        <v>114</v>
      </c>
      <c r="J187" s="86"/>
      <c r="K187" s="51">
        <f>100*H187/Måned!H30</f>
        <v>8.7893109642799325E-2</v>
      </c>
      <c r="L187" s="86"/>
      <c r="M187" s="51">
        <f>+IF(H187=0,"",'Ark1'!AD1984)</f>
        <v>5.8133605303416624</v>
      </c>
      <c r="N187" s="51">
        <f>+IF(H187=0,"",'Ark1'!AE1984)</f>
        <v>5.5586747935307184</v>
      </c>
      <c r="O187" s="12">
        <f>IF(H187=0,"",'Ark1'!U1984)</f>
        <v>62.894736842105239</v>
      </c>
      <c r="P187" s="12">
        <f>IF(H187=0,"",'Ark1'!W1984)</f>
        <v>75.902631578947393</v>
      </c>
      <c r="Q187" s="51">
        <f>IF(H187=0,"",'Ark1'!X1984)</f>
        <v>0</v>
      </c>
      <c r="R187" s="51">
        <f>IF(H187=0,"",'Ark1'!Y1984)</f>
        <v>0</v>
      </c>
      <c r="S187" s="114"/>
      <c r="T187" s="270">
        <f>IF(H187=0,"",'Ark1'!Z1984)</f>
        <v>0</v>
      </c>
      <c r="U187" s="114"/>
      <c r="V187" s="51">
        <f>IF(H187=0,"",'Ark1'!AA1984)</f>
        <v>8.5286561386263458</v>
      </c>
      <c r="W187" s="12">
        <f>IF(H187=0,"",'Ark1'!AB1984)</f>
        <v>1.5238940254898052</v>
      </c>
      <c r="X187" s="15">
        <f>+IF('Ark1'!AD1984=0,"",'Ark1'!AC1984)</f>
        <v>-19.948847443283352</v>
      </c>
      <c r="Y187" s="15">
        <f t="shared" si="13"/>
        <v>114</v>
      </c>
      <c r="Z187" s="12">
        <f>IF(H187=0,"",'Ark1'!T1984)</f>
        <v>0.24561403508771928</v>
      </c>
      <c r="AA187" s="51">
        <f>IF(H187=0,"",'Ark1'!V1984)</f>
        <v>82.234703769173748</v>
      </c>
      <c r="AB187" s="39"/>
      <c r="AC187" s="79"/>
      <c r="AD187" s="100"/>
      <c r="AE187" s="51"/>
      <c r="AF187" s="4"/>
      <c r="AG187" s="1"/>
      <c r="AH187" s="1"/>
      <c r="AI187" s="1"/>
      <c r="AJ187" s="1"/>
      <c r="AK187" s="1"/>
      <c r="AL187" s="1"/>
      <c r="AM187" s="396"/>
      <c r="AN187" s="13"/>
      <c r="AO187" s="12"/>
      <c r="AP187" s="12"/>
    </row>
    <row r="188" spans="1:44" s="395" customFormat="1" ht="15.6">
      <c r="A188" s="39"/>
      <c r="B188" s="2">
        <f>+'Ark1'!C1985</f>
        <v>2024</v>
      </c>
      <c r="C188" s="2">
        <f>+'Ark1'!J1985</f>
        <v>172</v>
      </c>
      <c r="D188" s="2" t="s">
        <v>503</v>
      </c>
      <c r="E188" s="2">
        <f>+'Ark1'!D1985</f>
        <v>10</v>
      </c>
      <c r="F188" s="2" t="s">
        <v>498</v>
      </c>
      <c r="G188" s="3">
        <f>+'Ark1'!Q1985</f>
        <v>0</v>
      </c>
      <c r="H188" s="304">
        <f>+'Ark1'!R1985</f>
        <v>0</v>
      </c>
      <c r="I188" s="304" t="str">
        <f>IF(H188=0,"",'Ark1'!S1985)</f>
        <v/>
      </c>
      <c r="J188" s="86"/>
      <c r="K188" s="51">
        <f>100*H188/Måned!H31</f>
        <v>0</v>
      </c>
      <c r="L188" s="86"/>
      <c r="M188" s="51" t="str">
        <f>+IF(H188=0,"",'Ark1'!AD1985)</f>
        <v/>
      </c>
      <c r="N188" s="51" t="str">
        <f>+IF(H188=0,"",'Ark1'!AE1985)</f>
        <v/>
      </c>
      <c r="O188" s="12" t="str">
        <f>IF(H188=0,"",'Ark1'!U1985)</f>
        <v/>
      </c>
      <c r="P188" s="12" t="str">
        <f>IF(H188=0,"",'Ark1'!W1985)</f>
        <v/>
      </c>
      <c r="Q188" s="51" t="str">
        <f>IF(H188=0,"",'Ark1'!X1985)</f>
        <v/>
      </c>
      <c r="R188" s="51" t="str">
        <f>IF(H188=0,"",'Ark1'!Y1985)</f>
        <v/>
      </c>
      <c r="S188" s="114"/>
      <c r="T188" s="270" t="str">
        <f>IF(H188=0,"",'Ark1'!Z1985)</f>
        <v/>
      </c>
      <c r="U188" s="114"/>
      <c r="V188" s="51" t="str">
        <f>IF(H188=0,"",'Ark1'!AA1985)</f>
        <v/>
      </c>
      <c r="W188" s="12" t="str">
        <f>IF(H188=0,"",'Ark1'!AB1985)</f>
        <v/>
      </c>
      <c r="X188" s="15" t="str">
        <f>+IF('Ark1'!AD1985=0,"",'Ark1'!AC1985)</f>
        <v/>
      </c>
      <c r="Y188" s="15" t="str">
        <f t="shared" si="13"/>
        <v/>
      </c>
      <c r="Z188" s="12" t="str">
        <f>IF(H188=0,"",'Ark1'!T1985)</f>
        <v/>
      </c>
      <c r="AA188" s="51" t="str">
        <f>IF(H188=0,"",'Ark1'!V1985)</f>
        <v/>
      </c>
      <c r="AB188" s="39"/>
      <c r="AC188" s="79"/>
      <c r="AD188" s="100"/>
      <c r="AE188" s="51"/>
      <c r="AF188" s="4"/>
      <c r="AG188" s="1"/>
      <c r="AH188" s="1"/>
      <c r="AI188" s="1"/>
      <c r="AJ188" s="1"/>
      <c r="AK188" s="1"/>
      <c r="AL188" s="1"/>
      <c r="AM188" s="396"/>
      <c r="AN188" s="13"/>
      <c r="AO188" s="12"/>
      <c r="AP188" s="12"/>
    </row>
    <row r="189" spans="1:44" s="395" customFormat="1" ht="15.6">
      <c r="A189" s="39"/>
      <c r="B189" s="2">
        <f>+'Ark1'!C1986</f>
        <v>2024</v>
      </c>
      <c r="C189" s="2">
        <f>+'Ark1'!J1986</f>
        <v>172</v>
      </c>
      <c r="D189" s="2" t="s">
        <v>503</v>
      </c>
      <c r="E189" s="2">
        <f>+'Ark1'!D1986</f>
        <v>11</v>
      </c>
      <c r="F189" s="2" t="s">
        <v>499</v>
      </c>
      <c r="G189" s="3">
        <f>+'Ark1'!Q1986</f>
        <v>2</v>
      </c>
      <c r="H189" s="304">
        <f>+'Ark1'!R1986</f>
        <v>230</v>
      </c>
      <c r="I189" s="304">
        <f>IF(H189=0,"",'Ark1'!S1986)</f>
        <v>229</v>
      </c>
      <c r="J189" s="86"/>
      <c r="K189" s="51">
        <f>100*H189/Måned!H32</f>
        <v>0.18233130390664637</v>
      </c>
      <c r="L189" s="86"/>
      <c r="M189" s="51">
        <f>+IF(H189=0,"",'Ark1'!AD1986)</f>
        <v>11.728709841917388</v>
      </c>
      <c r="N189" s="51">
        <f>+IF(H189=0,"",'Ark1'!AE1986)</f>
        <v>12.569379846953202</v>
      </c>
      <c r="O189" s="12">
        <f>IF(H189=0,"",'Ark1'!U1986)</f>
        <v>61.091703056768559</v>
      </c>
      <c r="P189" s="12">
        <f>IF(H189=0,"",'Ark1'!W1986)</f>
        <v>85.441484716157206</v>
      </c>
      <c r="Q189" s="51">
        <f>IF(H189=0,"",'Ark1'!X1986)</f>
        <v>0</v>
      </c>
      <c r="R189" s="51">
        <f>IF(H189=0,"",'Ark1'!Y1986)</f>
        <v>0</v>
      </c>
      <c r="S189" s="114"/>
      <c r="T189" s="270">
        <f>IF(H189=0,"",'Ark1'!Z1986)</f>
        <v>0</v>
      </c>
      <c r="U189" s="114"/>
      <c r="V189" s="51">
        <f>IF(H189=0,"",'Ark1'!AA1986)</f>
        <v>8.7766999734775979</v>
      </c>
      <c r="W189" s="12">
        <f>IF(H189=0,"",'Ark1'!AB1986)</f>
        <v>2.2046737134023089</v>
      </c>
      <c r="X189" s="15">
        <f>+IF('Ark1'!AD1986=0,"",'Ark1'!AC1986)</f>
        <v>-35.584233411012505</v>
      </c>
      <c r="Y189" s="15">
        <f t="shared" si="13"/>
        <v>114.5</v>
      </c>
      <c r="Z189" s="12">
        <f>IF(H189=0,"",'Ark1'!T1986)</f>
        <v>2.9695652173913043</v>
      </c>
      <c r="AA189" s="51">
        <f>IF(H189=0,"",'Ark1'!V1986)</f>
        <v>92.759039963665145</v>
      </c>
      <c r="AB189" s="39"/>
      <c r="AC189" s="79"/>
      <c r="AD189" s="100"/>
      <c r="AE189" s="51"/>
      <c r="AF189" s="4"/>
      <c r="AG189" s="1"/>
      <c r="AH189" s="1"/>
      <c r="AI189" s="1"/>
      <c r="AJ189" s="1"/>
      <c r="AK189" s="1"/>
      <c r="AL189" s="1"/>
      <c r="AM189" s="396"/>
      <c r="AN189" s="13"/>
      <c r="AO189" s="12"/>
      <c r="AP189" s="12"/>
    </row>
    <row r="190" spans="1:44" s="395" customFormat="1" ht="15.6">
      <c r="A190" s="39"/>
      <c r="B190" s="2">
        <f>+'Ark1'!C1987</f>
        <v>2024</v>
      </c>
      <c r="C190" s="2">
        <f>+'Ark1'!J1987</f>
        <v>172</v>
      </c>
      <c r="D190" s="2" t="s">
        <v>503</v>
      </c>
      <c r="E190" s="2">
        <f>+'Ark1'!D1987</f>
        <v>12</v>
      </c>
      <c r="F190" s="2" t="s">
        <v>500</v>
      </c>
      <c r="G190" s="3">
        <f>+'Ark1'!Q1987</f>
        <v>2</v>
      </c>
      <c r="H190" s="304">
        <f>+'Ark1'!R1987</f>
        <v>333</v>
      </c>
      <c r="I190" s="304">
        <f>IF(H190=0,"",'Ark1'!S1987)</f>
        <v>333</v>
      </c>
      <c r="J190" s="86"/>
      <c r="K190" s="51">
        <f>100*H190/Måned!H33</f>
        <v>0.23835257571094204</v>
      </c>
      <c r="L190" s="86"/>
      <c r="M190" s="51">
        <f>+IF(H190=0,"",'Ark1'!AD1987)</f>
        <v>16.981132075471692</v>
      </c>
      <c r="N190" s="51">
        <f>+IF(H190=0,"",'Ark1'!AE1987)</f>
        <v>16.698251627856784</v>
      </c>
      <c r="O190" s="12">
        <f>IF(H190=0,"",'Ark1'!U1987)</f>
        <v>61.447447447447438</v>
      </c>
      <c r="P190" s="12">
        <f>IF(H190=0,"",'Ark1'!W1987)</f>
        <v>78.057957957957981</v>
      </c>
      <c r="Q190" s="51">
        <f>IF(H190=0,"",'Ark1'!X1987)</f>
        <v>0</v>
      </c>
      <c r="R190" s="51">
        <f>IF(H190=0,"",'Ark1'!Y1987)</f>
        <v>0</v>
      </c>
      <c r="S190" s="114"/>
      <c r="T190" s="270">
        <f>IF(H190=0,"",'Ark1'!Z1987)</f>
        <v>0</v>
      </c>
      <c r="U190" s="114"/>
      <c r="V190" s="51">
        <f>IF(H190=0,"",'Ark1'!AA1987)</f>
        <v>8.6472706401359076</v>
      </c>
      <c r="W190" s="12">
        <f>IF(H190=0,"",'Ark1'!AB1987)</f>
        <v>1.8521396849059848</v>
      </c>
      <c r="X190" s="15">
        <f>+IF('Ark1'!AD1987=0,"",'Ark1'!AC1987)</f>
        <v>-42.394586534950321</v>
      </c>
      <c r="Y190" s="15">
        <f t="shared" si="13"/>
        <v>166.5</v>
      </c>
      <c r="Z190" s="12">
        <f>IF(H190=0,"",'Ark1'!T1987)</f>
        <v>2.144144144144144</v>
      </c>
      <c r="AA190" s="51">
        <f>IF(H190=0,"",'Ark1'!V1987)</f>
        <v>84.569835274060651</v>
      </c>
      <c r="AB190" s="39"/>
      <c r="AC190" s="79"/>
      <c r="AD190" s="100"/>
      <c r="AE190" s="51"/>
      <c r="AF190" s="4"/>
      <c r="AG190" s="1"/>
      <c r="AH190" s="1"/>
      <c r="AI190" s="1"/>
      <c r="AJ190" s="1"/>
      <c r="AK190" s="1"/>
      <c r="AL190" s="1"/>
      <c r="AM190" s="396"/>
      <c r="AN190" s="13"/>
      <c r="AO190" s="12"/>
      <c r="AP190" s="12"/>
    </row>
    <row r="191" spans="1:44" s="395" customFormat="1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79"/>
      <c r="AD191" s="100"/>
      <c r="AE191" s="51"/>
      <c r="AF191" s="4"/>
      <c r="AG191" s="1"/>
      <c r="AH191" s="1"/>
      <c r="AI191" s="1"/>
      <c r="AJ191" s="1"/>
      <c r="AK191" s="1"/>
      <c r="AL191" s="1"/>
      <c r="AM191" s="396"/>
      <c r="AN191" s="13"/>
      <c r="AO191" s="12"/>
      <c r="AP191" s="12"/>
    </row>
    <row r="192" spans="1:44" ht="15.6">
      <c r="A192" s="39"/>
      <c r="B192" s="2">
        <f>+'Ark1'!C1988</f>
        <v>2024</v>
      </c>
      <c r="C192" s="2">
        <f>+'Ark1'!J1988</f>
        <v>181</v>
      </c>
      <c r="D192" s="2" t="s">
        <v>40</v>
      </c>
      <c r="E192" s="2">
        <f>+'Ark1'!D1988</f>
        <v>1</v>
      </c>
      <c r="F192" s="2" t="s">
        <v>490</v>
      </c>
      <c r="G192" s="3">
        <f>+'Ark1'!Q1988</f>
        <v>9</v>
      </c>
      <c r="H192" s="304">
        <f>+'Ark1'!R1988</f>
        <v>908</v>
      </c>
      <c r="I192" s="304">
        <f>IF(H192=0,"",'Ark1'!S1988)</f>
        <v>907</v>
      </c>
      <c r="J192" s="86"/>
      <c r="K192" s="51">
        <f>100*H192/Måned!H10</f>
        <v>0.68699922069471664</v>
      </c>
      <c r="L192" s="86"/>
      <c r="M192" s="51">
        <f>+IF(H192=0,"",'Ark1'!AE1988)</f>
        <v>10.868463368882178</v>
      </c>
      <c r="N192" s="51">
        <f>+IF(H192=0,"",'Ark1'!AF1988)</f>
        <v>5</v>
      </c>
      <c r="O192" s="12">
        <f>IF(H192=0,"",'Ark1'!U1988)</f>
        <v>61.649393605292175</v>
      </c>
      <c r="P192" s="12">
        <f>IF(H192=0,"",'Ark1'!W1988)</f>
        <v>84.117640573318596</v>
      </c>
      <c r="Q192" s="51">
        <f>IF(H192=0,"",'Ark1'!X1988)</f>
        <v>0</v>
      </c>
      <c r="R192" s="51">
        <f>IF(H192=0,"",'Ark1'!Y1988)</f>
        <v>0</v>
      </c>
      <c r="S192" s="114"/>
      <c r="T192" s="270">
        <f>IF(H192=0,"",'Ark1'!Z1988)</f>
        <v>0</v>
      </c>
      <c r="U192" s="114"/>
      <c r="V192" s="51">
        <f>IF(H192=0,"",'Ark1'!AA1988)</f>
        <v>10.918936432794856</v>
      </c>
      <c r="W192" s="12">
        <f>IF(H192=0,"",'Ark1'!AB1988)</f>
        <v>2.6163145103082526</v>
      </c>
      <c r="X192" s="15">
        <f>+IF('Ark1'!AD1988=0,"",'Ark1'!AC1988)</f>
        <v>-44.881969132957373</v>
      </c>
      <c r="Y192" s="15">
        <f>+(IF(H192=0,"",I192/G192))</f>
        <v>100.77777777777777</v>
      </c>
      <c r="Z192" s="12">
        <f>IF(H192=0,"",'Ark1'!T1988)</f>
        <v>2.5947136563876647</v>
      </c>
      <c r="AA192" s="51">
        <f>IF(H192=0,"",'Ark1'!V1988)</f>
        <v>91.182819075422842</v>
      </c>
      <c r="AB192" s="39"/>
      <c r="AE192" s="51"/>
      <c r="AF192" s="4"/>
      <c r="AO192" s="58"/>
      <c r="AP192" s="58"/>
      <c r="AQ192" s="58"/>
      <c r="AR192" s="58"/>
    </row>
    <row r="193" spans="1:49" ht="15.6">
      <c r="A193" s="39"/>
      <c r="B193" s="2">
        <f>+'Ark1'!C1989</f>
        <v>2024</v>
      </c>
      <c r="C193" s="2">
        <f>+'Ark1'!J1989</f>
        <v>181</v>
      </c>
      <c r="D193" s="2" t="s">
        <v>40</v>
      </c>
      <c r="E193" s="2">
        <f>+'Ark1'!D1989</f>
        <v>2</v>
      </c>
      <c r="F193" s="2" t="s">
        <v>491</v>
      </c>
      <c r="G193" s="3">
        <f>+'Ark1'!Q1989</f>
        <v>10</v>
      </c>
      <c r="H193" s="304">
        <f>+'Ark1'!R1989</f>
        <v>652</v>
      </c>
      <c r="I193" s="304">
        <f>IF(H193=0,"",'Ark1'!S1989)</f>
        <v>652</v>
      </c>
      <c r="J193" s="86"/>
      <c r="K193" s="51">
        <f>100*H193/Måned!H11</f>
        <v>0.53348606963138734</v>
      </c>
      <c r="L193" s="86"/>
      <c r="M193" s="51">
        <f>+IF(H193=0,"",'Ark1'!AE1989)</f>
        <v>7.6463170586613058</v>
      </c>
      <c r="N193" s="51">
        <f>+IF(H193=0,"",'Ark1'!AF1989)</f>
        <v>0</v>
      </c>
      <c r="O193" s="12">
        <f>IF(H193=0,"",'Ark1'!U1989)</f>
        <v>61.75153374233129</v>
      </c>
      <c r="P193" s="12">
        <f>IF(H193=0,"",'Ark1'!W1989)</f>
        <v>82.324846625766938</v>
      </c>
      <c r="Q193" s="51">
        <f>IF(H193=0,"",'Ark1'!X1989)</f>
        <v>0</v>
      </c>
      <c r="R193" s="51">
        <f>IF(H193=0,"",'Ark1'!Y1989)</f>
        <v>0</v>
      </c>
      <c r="S193" s="114"/>
      <c r="T193" s="270">
        <f>IF(H193=0,"",'Ark1'!Z1989)</f>
        <v>0</v>
      </c>
      <c r="U193" s="114"/>
      <c r="V193" s="51">
        <f>IF(H193=0,"",'Ark1'!AA1989)</f>
        <v>9.4889164828979826</v>
      </c>
      <c r="W193" s="12">
        <f>IF(H193=0,"",'Ark1'!AB1989)</f>
        <v>2.4267642580602202</v>
      </c>
      <c r="X193" s="15">
        <f>+IF('Ark1'!AD1989=0,"",'Ark1'!AC1989)</f>
        <v>-31.848444867070221</v>
      </c>
      <c r="Y193" s="15">
        <f t="shared" ref="Y193:Y203" si="14">+(IF(H193=0,"",I193/G193))</f>
        <v>65.2</v>
      </c>
      <c r="Z193" s="12">
        <f>IF(H193=0,"",'Ark1'!T1989)</f>
        <v>2.1702453987730057</v>
      </c>
      <c r="AA193" s="51">
        <f>IF(H193=0,"",'Ark1'!V1989)</f>
        <v>89.192683234850307</v>
      </c>
      <c r="AB193" s="39"/>
      <c r="AE193" s="51"/>
      <c r="AF193" s="4"/>
    </row>
    <row r="194" spans="1:49" ht="15.6">
      <c r="A194" s="39"/>
      <c r="B194" s="2">
        <f>+'Ark1'!C1990</f>
        <v>2024</v>
      </c>
      <c r="C194" s="2">
        <f>+'Ark1'!J1990</f>
        <v>181</v>
      </c>
      <c r="D194" s="2" t="s">
        <v>40</v>
      </c>
      <c r="E194" s="2">
        <f>+'Ark1'!D1990</f>
        <v>3</v>
      </c>
      <c r="F194" s="2" t="s">
        <v>492</v>
      </c>
      <c r="G194" s="3">
        <f>+'Ark1'!Q1990</f>
        <v>7</v>
      </c>
      <c r="H194" s="304">
        <f>+'Ark1'!R1990</f>
        <v>241</v>
      </c>
      <c r="I194" s="304">
        <f>IF(H194=0,"",'Ark1'!S1990)</f>
        <v>241</v>
      </c>
      <c r="J194" s="86"/>
      <c r="K194" s="51">
        <f>100*H194/Måned!H12</f>
        <v>0.23236530525666244</v>
      </c>
      <c r="L194" s="86"/>
      <c r="M194" s="51">
        <f>+IF(H194=0,"",'Ark1'!AE1990)</f>
        <v>2.8782487994000991</v>
      </c>
      <c r="N194" s="51">
        <f>+IF(H194=0,"",'Ark1'!AF1990)</f>
        <v>2</v>
      </c>
      <c r="O194" s="12">
        <f>IF(H194=0,"",'Ark1'!U1990)</f>
        <v>61.692946058091287</v>
      </c>
      <c r="P194" s="12">
        <f>IF(H194=0,"",'Ark1'!W1990)</f>
        <v>83.837344398340292</v>
      </c>
      <c r="Q194" s="51">
        <f>IF(H194=0,"",'Ark1'!X1990)</f>
        <v>0</v>
      </c>
      <c r="R194" s="51">
        <f>IF(H194=0,"",'Ark1'!Y1990)</f>
        <v>0</v>
      </c>
      <c r="S194" s="114"/>
      <c r="T194" s="270">
        <f>IF(H194=0,"",'Ark1'!Z1990)</f>
        <v>0</v>
      </c>
      <c r="U194" s="114"/>
      <c r="V194" s="51">
        <f>IF(H194=0,"",'Ark1'!AA1990)</f>
        <v>9.8895569004058501</v>
      </c>
      <c r="W194" s="12">
        <f>IF(H194=0,"",'Ark1'!AB1990)</f>
        <v>2.7354124665642914</v>
      </c>
      <c r="X194" s="15">
        <f>+IF('Ark1'!AD1990=0,"",'Ark1'!AC1990)</f>
        <v>-21.968380584383674</v>
      </c>
      <c r="Y194" s="15">
        <f t="shared" si="14"/>
        <v>34.428571428571431</v>
      </c>
      <c r="Z194" s="12">
        <f>IF(H194=0,"",'Ark1'!T1990)</f>
        <v>3.2406639004149382</v>
      </c>
      <c r="AA194" s="51">
        <f>IF(H194=0,"",'Ark1'!V1990)</f>
        <v>90.831359044789039</v>
      </c>
      <c r="AB194" s="39"/>
      <c r="AE194" s="51"/>
      <c r="AF194" s="4"/>
    </row>
    <row r="195" spans="1:49" ht="15.6">
      <c r="A195" s="39"/>
      <c r="B195" s="2">
        <f>+'Ark1'!C1991</f>
        <v>2024</v>
      </c>
      <c r="C195" s="2">
        <f>+'Ark1'!J1991</f>
        <v>181</v>
      </c>
      <c r="D195" s="2" t="s">
        <v>40</v>
      </c>
      <c r="E195" s="2">
        <f>+'Ark1'!D1991</f>
        <v>4</v>
      </c>
      <c r="F195" s="2" t="s">
        <v>493</v>
      </c>
      <c r="G195" s="3">
        <f>+'Ark1'!Q1991</f>
        <v>11</v>
      </c>
      <c r="H195" s="304">
        <f>+'Ark1'!R1991</f>
        <v>1062</v>
      </c>
      <c r="I195" s="304">
        <f>IF(H195=0,"",'Ark1'!S1991)</f>
        <v>1062</v>
      </c>
      <c r="J195" s="86"/>
      <c r="K195" s="51">
        <f>100*H195/Måned!H13</f>
        <v>0.74125259124316856</v>
      </c>
      <c r="L195" s="86"/>
      <c r="M195" s="51">
        <f>+IF(H195=0,"",'Ark1'!AE1991)</f>
        <v>12.800776771611377</v>
      </c>
      <c r="N195" s="51">
        <f>+IF(H195=0,"",'Ark1'!AF1991)</f>
        <v>1</v>
      </c>
      <c r="O195" s="12">
        <f>IF(H195=0,"",'Ark1'!U1991)</f>
        <v>61.50847457627119</v>
      </c>
      <c r="P195" s="12">
        <f>IF(H195=0,"",'Ark1'!W1991)</f>
        <v>84.613182674199692</v>
      </c>
      <c r="Q195" s="51">
        <f>IF(H195=0,"",'Ark1'!X1991)</f>
        <v>0</v>
      </c>
      <c r="R195" s="51">
        <f>IF(H195=0,"",'Ark1'!Y1991)</f>
        <v>0</v>
      </c>
      <c r="S195" s="114"/>
      <c r="T195" s="270">
        <f>IF(H195=0,"",'Ark1'!Z1991)</f>
        <v>0</v>
      </c>
      <c r="U195" s="114"/>
      <c r="V195" s="51">
        <f>IF(H195=0,"",'Ark1'!AA1991)</f>
        <v>10.246408375500099</v>
      </c>
      <c r="W195" s="12">
        <f>IF(H195=0,"",'Ark1'!AB1991)</f>
        <v>2.8680038480325409</v>
      </c>
      <c r="X195" s="15">
        <f>+IF('Ark1'!AD1991=0,"",'Ark1'!AC1991)</f>
        <v>-48.148146913401611</v>
      </c>
      <c r="Y195" s="15">
        <f t="shared" si="14"/>
        <v>96.545454545454547</v>
      </c>
      <c r="Z195" s="12">
        <f>IF(H195=0,"",'Ark1'!T1991)</f>
        <v>2.9482109227871929</v>
      </c>
      <c r="AA195" s="51">
        <f>IF(H195=0,"",'Ark1'!V1991)</f>
        <v>91.671920557096129</v>
      </c>
      <c r="AB195" s="39"/>
      <c r="AE195" s="51"/>
      <c r="AF195" s="4"/>
    </row>
    <row r="196" spans="1:49" ht="15.6">
      <c r="A196" s="39"/>
      <c r="B196" s="2">
        <f>+'Ark1'!C1992</f>
        <v>2024</v>
      </c>
      <c r="C196" s="2">
        <f>+'Ark1'!J1992</f>
        <v>181</v>
      </c>
      <c r="D196" s="2" t="s">
        <v>40</v>
      </c>
      <c r="E196" s="2">
        <f>+'Ark1'!D1992</f>
        <v>5</v>
      </c>
      <c r="F196" s="2" t="s">
        <v>377</v>
      </c>
      <c r="G196" s="3">
        <f>+'Ark1'!Q1992</f>
        <v>8</v>
      </c>
      <c r="H196" s="304">
        <f>+'Ark1'!R1992</f>
        <v>677</v>
      </c>
      <c r="I196" s="304">
        <f>IF(H196=0,"",'Ark1'!S1992)</f>
        <v>671</v>
      </c>
      <c r="J196" s="86"/>
      <c r="K196" s="51">
        <f>100*H196/Måned!H14</f>
        <v>0.53871250099466861</v>
      </c>
      <c r="L196" s="86"/>
      <c r="M196" s="51">
        <f>+IF(H196=0,"",'Ark1'!AE1992)</f>
        <v>7.4140462780833136</v>
      </c>
      <c r="N196" s="51">
        <f>+IF(H196=0,"",'Ark1'!AF1992)</f>
        <v>5</v>
      </c>
      <c r="O196" s="12">
        <f>IF(H196=0,"",'Ark1'!U1992)</f>
        <v>62.548435171385997</v>
      </c>
      <c r="P196" s="12">
        <f>IF(H196=0,"",'Ark1'!W1992)</f>
        <v>77.56378539493285</v>
      </c>
      <c r="Q196" s="51">
        <f>IF(H196=0,"",'Ark1'!X1992)</f>
        <v>0</v>
      </c>
      <c r="R196" s="51">
        <f>IF(H196=0,"",'Ark1'!Y1992)</f>
        <v>0</v>
      </c>
      <c r="S196" s="114"/>
      <c r="T196" s="270">
        <f>IF(H196=0,"",'Ark1'!Z1992)</f>
        <v>0</v>
      </c>
      <c r="U196" s="114"/>
      <c r="V196" s="51">
        <f>IF(H196=0,"",'Ark1'!AA1992)</f>
        <v>8.3255366394894548</v>
      </c>
      <c r="W196" s="12">
        <f>IF(H196=0,"",'Ark1'!AB1992)</f>
        <v>2.3201880342019598</v>
      </c>
      <c r="X196" s="15">
        <f>+IF('Ark1'!AD1992=0,"",'Ark1'!AC1992)</f>
        <v>-34.723954035579922</v>
      </c>
      <c r="Y196" s="15">
        <f t="shared" si="14"/>
        <v>83.875</v>
      </c>
      <c r="Z196" s="12">
        <f>IF(H196=0,"",'Ark1'!T1992)</f>
        <v>1.2776957163958642</v>
      </c>
      <c r="AA196" s="51">
        <f>IF(H196=0,"",'Ark1'!V1992)</f>
        <v>84.252574947564554</v>
      </c>
      <c r="AB196" s="39"/>
      <c r="AE196" s="51"/>
      <c r="AF196" s="4"/>
    </row>
    <row r="197" spans="1:49" ht="15.6">
      <c r="A197" s="39"/>
      <c r="B197" s="2">
        <f>+'Ark1'!C1993</f>
        <v>2024</v>
      </c>
      <c r="C197" s="2">
        <f>+'Ark1'!J1993</f>
        <v>181</v>
      </c>
      <c r="D197" s="2" t="s">
        <v>40</v>
      </c>
      <c r="E197" s="2">
        <f>+'Ark1'!D1993</f>
        <v>6</v>
      </c>
      <c r="F197" s="2" t="s">
        <v>494</v>
      </c>
      <c r="G197" s="3">
        <f>+'Ark1'!Q1993</f>
        <v>10</v>
      </c>
      <c r="H197" s="304">
        <f>+'Ark1'!R1993</f>
        <v>775</v>
      </c>
      <c r="I197" s="304">
        <f>IF(H197=0,"",'Ark1'!S1993)</f>
        <v>771</v>
      </c>
      <c r="J197" s="86"/>
      <c r="K197" s="51">
        <f>100*H197/Måned!H15</f>
        <v>0.67630658068119343</v>
      </c>
      <c r="L197" s="86"/>
      <c r="M197" s="51">
        <f>+IF(H197=0,"",'Ark1'!AE1993)</f>
        <v>8.6321252498638117</v>
      </c>
      <c r="N197" s="51">
        <f>+IF(H197=0,"",'Ark1'!AF1993)</f>
        <v>1</v>
      </c>
      <c r="O197" s="12">
        <f>IF(H197=0,"",'Ark1'!U1993)</f>
        <v>62.062256809338521</v>
      </c>
      <c r="P197" s="12">
        <f>IF(H197=0,"",'Ark1'!W1993)</f>
        <v>78.594033722438382</v>
      </c>
      <c r="Q197" s="51">
        <f>IF(H197=0,"",'Ark1'!X1993)</f>
        <v>0</v>
      </c>
      <c r="R197" s="51">
        <f>IF(H197=0,"",'Ark1'!Y1993)</f>
        <v>0</v>
      </c>
      <c r="S197" s="114"/>
      <c r="T197" s="270">
        <f>IF(H197=0,"",'Ark1'!Z1993)</f>
        <v>0</v>
      </c>
      <c r="U197" s="114"/>
      <c r="V197" s="51">
        <f>IF(H197=0,"",'Ark1'!AA1993)</f>
        <v>8.1139735160624991</v>
      </c>
      <c r="W197" s="12">
        <f>IF(H197=0,"",'Ark1'!AB1993)</f>
        <v>2.6127026009233369</v>
      </c>
      <c r="X197" s="15">
        <f>+IF('Ark1'!AD1993=0,"",'Ark1'!AC1993)</f>
        <v>-28.274627905976953</v>
      </c>
      <c r="Y197" s="15">
        <f t="shared" si="14"/>
        <v>77.099999999999994</v>
      </c>
      <c r="Z197" s="12">
        <f>IF(H197=0,"",'Ark1'!T1993)</f>
        <v>2.1729032258064516</v>
      </c>
      <c r="AA197" s="51">
        <f>IF(H197=0,"",'Ark1'!V1993)</f>
        <v>85.341742162041399</v>
      </c>
      <c r="AB197" s="39"/>
      <c r="AE197" s="51"/>
      <c r="AF197" s="4"/>
    </row>
    <row r="198" spans="1:49" s="1" customFormat="1" ht="15.6">
      <c r="A198" s="39"/>
      <c r="B198" s="2">
        <f>+'Ark1'!C1994</f>
        <v>2024</v>
      </c>
      <c r="C198" s="2">
        <f>+'Ark1'!J1994</f>
        <v>181</v>
      </c>
      <c r="D198" s="2" t="s">
        <v>40</v>
      </c>
      <c r="E198" s="2">
        <f>+'Ark1'!D1994</f>
        <v>7</v>
      </c>
      <c r="F198" s="2" t="s">
        <v>495</v>
      </c>
      <c r="G198" s="3">
        <f>+'Ark1'!Q1994</f>
        <v>12</v>
      </c>
      <c r="H198" s="304">
        <f>+'Ark1'!R1994</f>
        <v>983</v>
      </c>
      <c r="I198" s="304">
        <f>IF(H198=0,"",'Ark1'!S1994)</f>
        <v>976</v>
      </c>
      <c r="J198" s="86"/>
      <c r="K198" s="51">
        <f>100*H198/Måned!H16</f>
        <v>0.76960415883752975</v>
      </c>
      <c r="L198" s="86"/>
      <c r="M198" s="51">
        <f>+IF(H198=0,"",'Ark1'!AE1994)</f>
        <v>11.18374192857258</v>
      </c>
      <c r="N198" s="51">
        <f>+IF(H198=0,"",'Ark1'!AF1994)</f>
        <v>2</v>
      </c>
      <c r="O198" s="12">
        <f>IF(H198=0,"",'Ark1'!U1994)</f>
        <v>61.813524590163951</v>
      </c>
      <c r="P198" s="12">
        <f>IF(H198=0,"",'Ark1'!W1994)</f>
        <v>80.438422131147618</v>
      </c>
      <c r="Q198" s="51">
        <f>IF(H198=0,"",'Ark1'!X1994)</f>
        <v>0</v>
      </c>
      <c r="R198" s="51">
        <f>IF(H198=0,"",'Ark1'!Y1994)</f>
        <v>0</v>
      </c>
      <c r="S198" s="114"/>
      <c r="T198" s="270">
        <f>IF(H198=0,"",'Ark1'!Z1994)</f>
        <v>0</v>
      </c>
      <c r="U198" s="114"/>
      <c r="V198" s="51">
        <f>IF(H198=0,"",'Ark1'!AA1994)</f>
        <v>8.6955182757606391</v>
      </c>
      <c r="W198" s="12">
        <f>IF(H198=0,"",'Ark1'!AB1994)</f>
        <v>2.3647993787749022</v>
      </c>
      <c r="X198" s="15">
        <f>+IF('Ark1'!AD1994=0,"",'Ark1'!AC1994)</f>
        <v>-19.849917982334727</v>
      </c>
      <c r="Y198" s="15">
        <f t="shared" si="14"/>
        <v>81.333333333333329</v>
      </c>
      <c r="Z198" s="12">
        <f>IF(H198=0,"",'Ark1'!T1994)</f>
        <v>2.2299084435401828</v>
      </c>
      <c r="AA198" s="51">
        <f>IF(H198=0,"",'Ark1'!V1994)</f>
        <v>87.458150542599981</v>
      </c>
      <c r="AB198" s="39"/>
      <c r="AC198" s="10"/>
      <c r="AD198" s="100"/>
      <c r="AE198" s="51"/>
      <c r="AF198" s="4"/>
      <c r="AM198" s="10"/>
      <c r="AN198"/>
      <c r="AO198"/>
      <c r="AP198"/>
      <c r="AQ198"/>
      <c r="AR198"/>
      <c r="AS198"/>
      <c r="AT198"/>
      <c r="AU198"/>
      <c r="AV198"/>
      <c r="AW198"/>
    </row>
    <row r="199" spans="1:49" s="1" customFormat="1" ht="15.6">
      <c r="A199" s="39"/>
      <c r="B199" s="2">
        <f>+'Ark1'!C1995</f>
        <v>2024</v>
      </c>
      <c r="C199" s="2">
        <f>+'Ark1'!J1995</f>
        <v>181</v>
      </c>
      <c r="D199" s="2" t="s">
        <v>40</v>
      </c>
      <c r="E199" s="2">
        <f>+'Ark1'!D1995</f>
        <v>8</v>
      </c>
      <c r="F199" s="2" t="s">
        <v>496</v>
      </c>
      <c r="G199" s="3">
        <f>+'Ark1'!Q1995</f>
        <v>15</v>
      </c>
      <c r="H199" s="304">
        <f>+'Ark1'!R1995</f>
        <v>681</v>
      </c>
      <c r="I199" s="304">
        <f>IF(H199=0,"",'Ark1'!S1995)</f>
        <v>681</v>
      </c>
      <c r="J199" s="86"/>
      <c r="K199" s="51">
        <f>100*H199/Måned!H17</f>
        <v>0.56384440874993791</v>
      </c>
      <c r="L199" s="86"/>
      <c r="M199" s="51">
        <f>+IF(H199=0,"",'Ark1'!AE1995)</f>
        <v>7.9351846997873405</v>
      </c>
      <c r="N199" s="51">
        <f>+IF(H199=0,"",'Ark1'!AF1995)</f>
        <v>13</v>
      </c>
      <c r="O199" s="12">
        <f>IF(H199=0,"",'Ark1'!U1995)</f>
        <v>61.367107195301017</v>
      </c>
      <c r="P199" s="12">
        <f>IF(H199=0,"",'Ark1'!W1995)</f>
        <v>81.79676945668129</v>
      </c>
      <c r="Q199" s="51">
        <f>IF(H199=0,"",'Ark1'!X1995)</f>
        <v>0</v>
      </c>
      <c r="R199" s="51">
        <f>IF(H199=0,"",'Ark1'!Y1995)</f>
        <v>0</v>
      </c>
      <c r="S199" s="114"/>
      <c r="T199" s="270">
        <f>IF(H199=0,"",'Ark1'!Z1995)</f>
        <v>0</v>
      </c>
      <c r="U199" s="114"/>
      <c r="V199" s="51">
        <f>IF(H199=0,"",'Ark1'!AA1995)</f>
        <v>12.635966712596204</v>
      </c>
      <c r="W199" s="12">
        <f>IF(H199=0,"",'Ark1'!AB1995)</f>
        <v>2.639979308749036</v>
      </c>
      <c r="X199" s="15">
        <f>+IF('Ark1'!AD1995=0,"",'Ark1'!AC1995)</f>
        <v>-26.7074028099704</v>
      </c>
      <c r="Y199" s="15">
        <f t="shared" si="14"/>
        <v>45.4</v>
      </c>
      <c r="Z199" s="12">
        <f>IF(H199=0,"",'Ark1'!T1995)</f>
        <v>2.5653450807635818</v>
      </c>
      <c r="AA199" s="51">
        <f>IF(H199=0,"",'Ark1'!V1995)</f>
        <v>88.620551957401389</v>
      </c>
      <c r="AB199" s="39"/>
      <c r="AC199" s="10"/>
      <c r="AD199" s="100"/>
      <c r="AE199" s="51"/>
      <c r="AF199" s="4"/>
      <c r="AM199" s="10"/>
      <c r="AN199"/>
      <c r="AO199"/>
      <c r="AP199"/>
      <c r="AQ199"/>
      <c r="AR199"/>
      <c r="AS199"/>
      <c r="AT199"/>
      <c r="AU199"/>
      <c r="AV199"/>
      <c r="AW199"/>
    </row>
    <row r="200" spans="1:49" s="1" customFormat="1" ht="15.6">
      <c r="A200" s="39"/>
      <c r="B200" s="2">
        <f>+'Ark1'!C1996</f>
        <v>2024</v>
      </c>
      <c r="C200" s="2">
        <f>+'Ark1'!J1996</f>
        <v>181</v>
      </c>
      <c r="D200" s="2" t="s">
        <v>40</v>
      </c>
      <c r="E200" s="2">
        <f>+'Ark1'!D1996</f>
        <v>9</v>
      </c>
      <c r="F200" s="2" t="s">
        <v>497</v>
      </c>
      <c r="G200" s="3">
        <f>+'Ark1'!Q1996</f>
        <v>13</v>
      </c>
      <c r="H200" s="304">
        <f>+'Ark1'!R1996</f>
        <v>585</v>
      </c>
      <c r="I200" s="304">
        <f>IF(H200=0,"",'Ark1'!S1996)</f>
        <v>584</v>
      </c>
      <c r="J200" s="86"/>
      <c r="K200" s="51">
        <f>100*H200/Måned!H18</f>
        <v>0.48425949686679964</v>
      </c>
      <c r="L200" s="86"/>
      <c r="M200" s="51">
        <f>+IF(H200=0,"",'Ark1'!AE1996)</f>
        <v>6.2801859419837296</v>
      </c>
      <c r="N200" s="51">
        <f>+IF(H200=0,"",'Ark1'!AF1996)</f>
        <v>2</v>
      </c>
      <c r="O200" s="12">
        <f>IF(H200=0,"",'Ark1'!U1996)</f>
        <v>62.571917808219183</v>
      </c>
      <c r="P200" s="12">
        <f>IF(H200=0,"",'Ark1'!W1996)</f>
        <v>75.489383561643862</v>
      </c>
      <c r="Q200" s="51">
        <f>IF(H200=0,"",'Ark1'!X1996)</f>
        <v>0</v>
      </c>
      <c r="R200" s="51">
        <f>IF(H200=0,"",'Ark1'!Y1996)</f>
        <v>0</v>
      </c>
      <c r="S200" s="114"/>
      <c r="T200" s="270">
        <f>IF(H200=0,"",'Ark1'!Z1996)</f>
        <v>0</v>
      </c>
      <c r="U200" s="114"/>
      <c r="V200" s="51">
        <f>IF(H200=0,"",'Ark1'!AA1996)</f>
        <v>9.7728406662796807</v>
      </c>
      <c r="W200" s="12">
        <f>IF(H200=0,"",'Ark1'!AB1996)</f>
        <v>2.5632343425084327</v>
      </c>
      <c r="X200" s="15">
        <f>+IF('Ark1'!AD1996=0,"",'Ark1'!AC1996)</f>
        <v>-40.637457477123213</v>
      </c>
      <c r="Y200" s="15">
        <f t="shared" si="14"/>
        <v>44.92307692307692</v>
      </c>
      <c r="Z200" s="12">
        <f>IF(H200=0,"",'Ark1'!T1996)</f>
        <v>1.3623931623931622</v>
      </c>
      <c r="AA200" s="51">
        <f>IF(H200=0,"",'Ark1'!V1996)</f>
        <v>81.85209783463695</v>
      </c>
      <c r="AB200" s="39"/>
      <c r="AC200" s="10"/>
      <c r="AD200" s="100"/>
      <c r="AE200" s="51"/>
      <c r="AF200" s="4"/>
      <c r="AM200" s="10"/>
      <c r="AN200"/>
      <c r="AO200"/>
      <c r="AP200"/>
      <c r="AQ200"/>
      <c r="AR200"/>
      <c r="AS200"/>
      <c r="AT200"/>
      <c r="AU200"/>
      <c r="AV200"/>
      <c r="AW200"/>
    </row>
    <row r="201" spans="1:49" s="1" customFormat="1" ht="15.6">
      <c r="A201" s="39"/>
      <c r="B201" s="2">
        <f>+'Ark1'!C1997</f>
        <v>2024</v>
      </c>
      <c r="C201" s="2">
        <f>+'Ark1'!J1997</f>
        <v>181</v>
      </c>
      <c r="D201" s="2" t="s">
        <v>40</v>
      </c>
      <c r="E201" s="2">
        <f>+'Ark1'!D1997</f>
        <v>10</v>
      </c>
      <c r="F201" s="2" t="s">
        <v>498</v>
      </c>
      <c r="G201" s="3">
        <f>+'Ark1'!Q1997</f>
        <v>16</v>
      </c>
      <c r="H201" s="304">
        <f>+'Ark1'!R1997</f>
        <v>912</v>
      </c>
      <c r="I201" s="304">
        <f>IF(H201=0,"",'Ark1'!S1997)</f>
        <v>910</v>
      </c>
      <c r="J201" s="86"/>
      <c r="K201" s="51">
        <f>100*H201/Måned!H19</f>
        <v>0.70453000432606139</v>
      </c>
      <c r="L201" s="86"/>
      <c r="M201" s="51">
        <f>+IF(H201=0,"",'Ark1'!AE1997)</f>
        <v>10.286710891897002</v>
      </c>
      <c r="N201" s="51">
        <f>+IF(H201=0,"",'Ark1'!AF1997)</f>
        <v>5</v>
      </c>
      <c r="O201" s="12">
        <f>IF(H201=0,"",'Ark1'!U1997)</f>
        <v>61.458241758241755</v>
      </c>
      <c r="P201" s="12">
        <f>IF(H201=0,"",'Ark1'!W1997)</f>
        <v>79.352637362637381</v>
      </c>
      <c r="Q201" s="51">
        <f>IF(H201=0,"",'Ark1'!X1997)</f>
        <v>0</v>
      </c>
      <c r="R201" s="51">
        <f>IF(H201=0,"",'Ark1'!Y1997)</f>
        <v>0</v>
      </c>
      <c r="S201" s="114"/>
      <c r="T201" s="270">
        <f>IF(H201=0,"",'Ark1'!Z1997)</f>
        <v>0</v>
      </c>
      <c r="U201" s="114"/>
      <c r="V201" s="51">
        <f>IF(H201=0,"",'Ark1'!AA1997)</f>
        <v>8.985512678710311</v>
      </c>
      <c r="W201" s="12">
        <f>IF(H201=0,"",'Ark1'!AB1997)</f>
        <v>2.6190160862879099</v>
      </c>
      <c r="X201" s="15">
        <f>+IF('Ark1'!AD1997=0,"",'Ark1'!AC1997)</f>
        <v>-25.394328388986324</v>
      </c>
      <c r="Y201" s="15">
        <f t="shared" si="14"/>
        <v>56.875</v>
      </c>
      <c r="Z201" s="12">
        <f>IF(H201=0,"",'Ark1'!T1997)</f>
        <v>2.5043859649122808</v>
      </c>
      <c r="AA201" s="51">
        <f>IF(H201=0,"",'Ark1'!V1997)</f>
        <v>86.067529436976898</v>
      </c>
      <c r="AB201" s="39"/>
      <c r="AC201" s="10"/>
      <c r="AD201" s="100"/>
      <c r="AE201" s="51"/>
      <c r="AF201" s="4"/>
      <c r="AM201" s="10"/>
      <c r="AN201"/>
      <c r="AO201"/>
      <c r="AP201"/>
      <c r="AQ201"/>
      <c r="AR201"/>
      <c r="AS201"/>
      <c r="AT201"/>
      <c r="AU201"/>
      <c r="AV201"/>
      <c r="AW201"/>
    </row>
    <row r="202" spans="1:49" s="1" customFormat="1" ht="15.6">
      <c r="A202" s="39"/>
      <c r="B202" s="2">
        <f>+'Ark1'!C1998</f>
        <v>2024</v>
      </c>
      <c r="C202" s="2">
        <f>+'Ark1'!J1998</f>
        <v>181</v>
      </c>
      <c r="D202" s="2" t="s">
        <v>40</v>
      </c>
      <c r="E202" s="2">
        <f>+'Ark1'!D1998</f>
        <v>11</v>
      </c>
      <c r="F202" s="2" t="s">
        <v>499</v>
      </c>
      <c r="G202" s="3">
        <f>+'Ark1'!Q1998</f>
        <v>10</v>
      </c>
      <c r="H202" s="304">
        <f>+'Ark1'!R1998</f>
        <v>677</v>
      </c>
      <c r="I202" s="304">
        <f>IF(H202=0,"",'Ark1'!S1998)</f>
        <v>661</v>
      </c>
      <c r="J202" s="86"/>
      <c r="K202" s="51">
        <f>100*H202/Måned!H20</f>
        <v>0.53170601448250943</v>
      </c>
      <c r="L202" s="86"/>
      <c r="M202" s="51">
        <f>+IF(H202=0,"",'Ark1'!AE1998)</f>
        <v>7.392122651508064</v>
      </c>
      <c r="N202" s="51">
        <f>+IF(H202=0,"",'Ark1'!AF1998)</f>
        <v>5</v>
      </c>
      <c r="O202" s="12">
        <f>IF(H202=0,"",'Ark1'!U1998)</f>
        <v>61.901664145234477</v>
      </c>
      <c r="P202" s="12">
        <f>IF(H202=0,"",'Ark1'!W1998)</f>
        <v>78.504387291981743</v>
      </c>
      <c r="Q202" s="51">
        <f>IF(H202=0,"",'Ark1'!X1998)</f>
        <v>0</v>
      </c>
      <c r="R202" s="51">
        <f>IF(H202=0,"",'Ark1'!Y1998)</f>
        <v>0</v>
      </c>
      <c r="S202" s="114"/>
      <c r="T202" s="270">
        <f>IF(H202=0,"",'Ark1'!Z1998)</f>
        <v>0</v>
      </c>
      <c r="U202" s="114"/>
      <c r="V202" s="51">
        <f>IF(H202=0,"",'Ark1'!AA1998)</f>
        <v>10.236703657936836</v>
      </c>
      <c r="W202" s="12">
        <f>IF(H202=0,"",'Ark1'!AB1998)</f>
        <v>2.6105245412356539</v>
      </c>
      <c r="X202" s="15">
        <f>+IF('Ark1'!AD1998=0,"",'Ark1'!AC1998)</f>
        <v>-20.752446606340776</v>
      </c>
      <c r="Y202" s="15">
        <f t="shared" si="14"/>
        <v>66.099999999999994</v>
      </c>
      <c r="Z202" s="12">
        <f>IF(H202=0,"",'Ark1'!T1998)</f>
        <v>2.0324963072378135</v>
      </c>
      <c r="AA202" s="51">
        <f>IF(H202=0,"",'Ark1'!V1998)</f>
        <v>85.965976236799321</v>
      </c>
      <c r="AB202" s="39"/>
      <c r="AC202" s="10"/>
      <c r="AD202" s="100"/>
      <c r="AE202" s="51"/>
      <c r="AF202" s="4"/>
      <c r="AM202" s="10"/>
      <c r="AN202"/>
      <c r="AO202"/>
      <c r="AP202"/>
      <c r="AQ202"/>
      <c r="AR202"/>
      <c r="AS202"/>
      <c r="AT202"/>
      <c r="AU202"/>
      <c r="AV202"/>
      <c r="AW202"/>
    </row>
    <row r="203" spans="1:49" s="1" customFormat="1" ht="15.6">
      <c r="A203" s="39"/>
      <c r="B203" s="2">
        <f>+'Ark1'!C1999</f>
        <v>2024</v>
      </c>
      <c r="C203" s="2">
        <f>+'Ark1'!J1999</f>
        <v>181</v>
      </c>
      <c r="D203" s="2" t="s">
        <v>40</v>
      </c>
      <c r="E203" s="2">
        <f>+'Ark1'!D1999</f>
        <v>12</v>
      </c>
      <c r="F203" s="2" t="s">
        <v>500</v>
      </c>
      <c r="G203" s="3">
        <f>+'Ark1'!Q1999</f>
        <v>9</v>
      </c>
      <c r="H203" s="304">
        <f>+'Ark1'!R1999</f>
        <v>578</v>
      </c>
      <c r="I203" s="304">
        <f>IF(H203=0,"",'Ark1'!S1999)</f>
        <v>576</v>
      </c>
      <c r="J203" s="86"/>
      <c r="K203" s="51">
        <f>100*H203/Måned!H21</f>
        <v>0.5150275780338065</v>
      </c>
      <c r="L203" s="86"/>
      <c r="M203" s="51">
        <f>+IF(H203=0,"",'Ark1'!AE1999)</f>
        <v>6.6820763597491917</v>
      </c>
      <c r="N203" s="51">
        <f>+IF(H203=0,"",'Ark1'!AF1999)</f>
        <v>2</v>
      </c>
      <c r="O203" s="12">
        <f>IF(H203=0,"",'Ark1'!U1999)</f>
        <v>60.913194444444443</v>
      </c>
      <c r="P203" s="12">
        <f>IF(H203=0,"",'Ark1'!W1999)</f>
        <v>81.4357638888889</v>
      </c>
      <c r="Q203" s="51">
        <f>IF(H203=0,"",'Ark1'!X1999)</f>
        <v>0</v>
      </c>
      <c r="R203" s="51">
        <f>IF(H203=0,"",'Ark1'!Y1999)</f>
        <v>0</v>
      </c>
      <c r="S203" s="114"/>
      <c r="T203" s="270">
        <f>IF(H203=0,"",'Ark1'!Z1999)</f>
        <v>0</v>
      </c>
      <c r="U203" s="114"/>
      <c r="V203" s="51">
        <f>IF(H203=0,"",'Ark1'!AA1999)</f>
        <v>9.6260067352188159</v>
      </c>
      <c r="W203" s="12">
        <f>IF(H203=0,"",'Ark1'!AB1999)</f>
        <v>2.7385049278702391</v>
      </c>
      <c r="X203" s="15">
        <f>+IF('Ark1'!AD1999=0,"",'Ark1'!AC1999)</f>
        <v>-16.343748666108731</v>
      </c>
      <c r="Y203" s="15">
        <f t="shared" si="14"/>
        <v>64</v>
      </c>
      <c r="Z203" s="12">
        <f>IF(H203=0,"",'Ark1'!T1999)</f>
        <v>3.7698961937716255</v>
      </c>
      <c r="AA203" s="51">
        <f>IF(H203=0,"",'Ark1'!V1999)</f>
        <v>88.356017515348455</v>
      </c>
      <c r="AB203" s="39"/>
      <c r="AC203" s="10"/>
      <c r="AD203" s="100"/>
      <c r="AE203" s="51"/>
      <c r="AF203" s="4"/>
      <c r="AM203" s="10"/>
      <c r="AN203"/>
      <c r="AO203"/>
      <c r="AP203"/>
      <c r="AQ203"/>
      <c r="AR203"/>
      <c r="AS203"/>
      <c r="AT203"/>
      <c r="AU203"/>
      <c r="AV203"/>
      <c r="AW203"/>
    </row>
    <row r="204" spans="1:49" ht="15.6">
      <c r="A204" s="39"/>
      <c r="B204" s="39"/>
      <c r="C204" s="44"/>
      <c r="D204" s="44"/>
      <c r="E204" s="44"/>
      <c r="F204" s="44"/>
      <c r="G204" s="44"/>
      <c r="H204" s="321"/>
      <c r="I204" s="321"/>
      <c r="J204" s="86"/>
      <c r="K204" s="44"/>
      <c r="L204" s="86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39"/>
      <c r="AC204" s="79"/>
      <c r="AE204" s="51"/>
      <c r="AF204" s="4"/>
      <c r="AN204" s="13"/>
      <c r="AO204" s="12"/>
      <c r="AP204" s="12"/>
    </row>
    <row r="205" spans="1:49" s="1" customFormat="1" ht="15.6">
      <c r="A205" s="39"/>
      <c r="B205" s="2">
        <f>+'Ark1'!C2000</f>
        <v>2024</v>
      </c>
      <c r="C205" s="2">
        <f>+'Ark1'!J2000</f>
        <v>470</v>
      </c>
      <c r="D205" s="2" t="s">
        <v>41</v>
      </c>
      <c r="E205" s="2">
        <f>+'Ark1'!D2000</f>
        <v>1</v>
      </c>
      <c r="F205" s="2" t="s">
        <v>490</v>
      </c>
      <c r="G205" s="3">
        <f>+'Ark1'!Q2000</f>
        <v>9</v>
      </c>
      <c r="H205" s="304">
        <f>+'Ark1'!R2000</f>
        <v>736</v>
      </c>
      <c r="I205" s="304">
        <f>IF(H205=0,"",'Ark1'!S2000)</f>
        <v>736</v>
      </c>
      <c r="J205" s="86"/>
      <c r="K205" s="51">
        <f>100*H205/Måned!H10</f>
        <v>0.55686280443977032</v>
      </c>
      <c r="L205" s="86"/>
      <c r="M205" s="51">
        <f>+IF(H205=0,"",'Ark1'!AD2000)</f>
        <v>7.9131276206859491</v>
      </c>
      <c r="N205" s="51">
        <f>+IF(H205=0,"",'Ark1'!AE2000)</f>
        <v>8.2912292737425641</v>
      </c>
      <c r="O205" s="12">
        <f>IF(H205=0,"",'Ark1'!U2000)</f>
        <v>60.035326086956523</v>
      </c>
      <c r="P205" s="12">
        <f>IF(H205=0,"",'Ark1'!W2000)</f>
        <v>88.409918478260934</v>
      </c>
      <c r="Q205" s="51">
        <f>IF(H205=0,"",'Ark1'!X2000)</f>
        <v>0</v>
      </c>
      <c r="R205" s="51">
        <f>IF(H205=0,"",'Ark1'!Y2000)</f>
        <v>0</v>
      </c>
      <c r="S205" s="114"/>
      <c r="T205" s="270">
        <f>IF(H205=0,"",'Ark1'!Z2000)</f>
        <v>0</v>
      </c>
      <c r="U205" s="114"/>
      <c r="V205" s="51">
        <f>IF(H205=0,"",'Ark1'!AA2000)</f>
        <v>10.923570794679621</v>
      </c>
      <c r="W205" s="12">
        <f>IF(H205=0,"",'Ark1'!AB2000)</f>
        <v>2.7418559055337499</v>
      </c>
      <c r="X205" s="15">
        <f>+IF('Ark1'!AD2000=0,"",'Ark1'!AC2000)</f>
        <v>-34.25474429542512</v>
      </c>
      <c r="Y205" s="15">
        <f>+(IF(H205=0,"",I205/G205))</f>
        <v>81.777777777777771</v>
      </c>
      <c r="Z205" s="12">
        <f>IF(H205=0,"",'Ark1'!T2000)</f>
        <v>5.4198369565217392</v>
      </c>
      <c r="AA205" s="51">
        <f>IF(H205=0,"",'Ark1'!V2000)</f>
        <v>95.785393800932638</v>
      </c>
      <c r="AB205" s="39"/>
      <c r="AC205" s="10"/>
      <c r="AD205" s="100"/>
      <c r="AE205" s="51"/>
      <c r="AF205" s="4"/>
      <c r="AM205" s="10"/>
      <c r="AN205"/>
      <c r="AO205"/>
      <c r="AP205"/>
      <c r="AQ205"/>
      <c r="AR205"/>
      <c r="AS205"/>
      <c r="AT205"/>
      <c r="AU205"/>
      <c r="AV205"/>
      <c r="AW205"/>
    </row>
    <row r="206" spans="1:49" s="1" customFormat="1" ht="15.6">
      <c r="A206" s="39"/>
      <c r="B206" s="2">
        <f>+'Ark1'!C2001</f>
        <v>2024</v>
      </c>
      <c r="C206" s="2">
        <f>+'Ark1'!J2001</f>
        <v>470</v>
      </c>
      <c r="D206" s="2" t="s">
        <v>41</v>
      </c>
      <c r="E206" s="2">
        <f>+'Ark1'!D2001</f>
        <v>2</v>
      </c>
      <c r="F206" s="2" t="s">
        <v>491</v>
      </c>
      <c r="G206" s="3">
        <f>+'Ark1'!Q2001</f>
        <v>10</v>
      </c>
      <c r="H206" s="304">
        <f>+'Ark1'!R2001</f>
        <v>564</v>
      </c>
      <c r="I206" s="304">
        <f>IF(H206=0,"",'Ark1'!S2001)</f>
        <v>559</v>
      </c>
      <c r="J206" s="86"/>
      <c r="K206" s="51">
        <f>100*H206/Måned!H11</f>
        <v>0.46148181483451295</v>
      </c>
      <c r="L206" s="86"/>
      <c r="M206" s="51">
        <f>+IF(H206=0,"",'Ark1'!AD2001)</f>
        <v>6.0638641006343397</v>
      </c>
      <c r="N206" s="51">
        <f>+IF(H206=0,"",'Ark1'!AE2001)</f>
        <v>6.2632262727293107</v>
      </c>
      <c r="O206" s="12">
        <f>IF(H206=0,"",'Ark1'!U2001)</f>
        <v>59.801431127012506</v>
      </c>
      <c r="P206" s="12">
        <f>IF(H206=0,"",'Ark1'!W2001)</f>
        <v>87.931842576028657</v>
      </c>
      <c r="Q206" s="51">
        <f>IF(H206=0,"",'Ark1'!X2001)</f>
        <v>0</v>
      </c>
      <c r="R206" s="51">
        <f>IF(H206=0,"",'Ark1'!Y2001)</f>
        <v>0</v>
      </c>
      <c r="S206" s="114"/>
      <c r="T206" s="270">
        <f>IF(H206=0,"",'Ark1'!Z2001)</f>
        <v>0</v>
      </c>
      <c r="U206" s="114"/>
      <c r="V206" s="51">
        <f>IF(H206=0,"",'Ark1'!AA2001)</f>
        <v>9.6105946683133752</v>
      </c>
      <c r="W206" s="12">
        <f>IF(H206=0,"",'Ark1'!AB2001)</f>
        <v>2.4622222081532441</v>
      </c>
      <c r="X206" s="15">
        <f>+IF('Ark1'!AD2001=0,"",'Ark1'!AC2001)</f>
        <v>-32.060122925776426</v>
      </c>
      <c r="Y206" s="15">
        <f t="shared" ref="Y206:Y216" si="15">+(IF(H206=0,"",I206/G206))</f>
        <v>55.9</v>
      </c>
      <c r="Z206" s="12">
        <f>IF(H206=0,"",'Ark1'!T2001)</f>
        <v>5.8829787234042579</v>
      </c>
      <c r="AA206" s="51">
        <f>IF(H206=0,"",'Ark1'!V2001)</f>
        <v>95.502919816961509</v>
      </c>
      <c r="AB206" s="39"/>
      <c r="AC206" s="10"/>
      <c r="AD206" s="100"/>
      <c r="AE206" s="51"/>
      <c r="AF206" s="4"/>
      <c r="AM206" s="10"/>
      <c r="AN206"/>
      <c r="AO206"/>
      <c r="AP206"/>
      <c r="AQ206"/>
      <c r="AR206"/>
      <c r="AS206"/>
      <c r="AT206"/>
      <c r="AU206"/>
      <c r="AV206"/>
      <c r="AW206"/>
    </row>
    <row r="207" spans="1:49" s="1" customFormat="1" ht="15.6">
      <c r="A207" s="39"/>
      <c r="B207" s="2">
        <f>+'Ark1'!C2002</f>
        <v>2024</v>
      </c>
      <c r="C207" s="2">
        <f>+'Ark1'!J2002</f>
        <v>470</v>
      </c>
      <c r="D207" s="2" t="s">
        <v>41</v>
      </c>
      <c r="E207" s="2">
        <f>+'Ark1'!D2002</f>
        <v>3</v>
      </c>
      <c r="F207" s="2" t="s">
        <v>492</v>
      </c>
      <c r="G207" s="3">
        <f>+'Ark1'!Q2002</f>
        <v>12</v>
      </c>
      <c r="H207" s="304">
        <f>+'Ark1'!R2002</f>
        <v>434</v>
      </c>
      <c r="I207" s="304">
        <f>IF(H207=0,"",'Ark1'!S2002)</f>
        <v>415</v>
      </c>
      <c r="J207" s="86"/>
      <c r="K207" s="51">
        <f>100*H207/Måned!H12</f>
        <v>0.41845038374021365</v>
      </c>
      <c r="L207" s="86"/>
      <c r="M207" s="51">
        <f>+IF(H207=0,"",'Ark1'!AD2002)</f>
        <v>4.6661649285023108</v>
      </c>
      <c r="N207" s="51">
        <f>+IF(H207=0,"",'Ark1'!AE2002)</f>
        <v>4.7844321418304929</v>
      </c>
      <c r="O207" s="12">
        <f>IF(H207=0,"",'Ark1'!U2002)</f>
        <v>59.033734939759057</v>
      </c>
      <c r="P207" s="12">
        <f>IF(H207=0,"",'Ark1'!W2002)</f>
        <v>90.477831325301153</v>
      </c>
      <c r="Q207" s="51">
        <f>IF(H207=0,"",'Ark1'!X2002)</f>
        <v>0</v>
      </c>
      <c r="R207" s="51">
        <f>IF(H207=0,"",'Ark1'!Y2002)</f>
        <v>0</v>
      </c>
      <c r="S207" s="114"/>
      <c r="T207" s="270">
        <f>IF(H207=0,"",'Ark1'!Z2002)</f>
        <v>0</v>
      </c>
      <c r="U207" s="114"/>
      <c r="V207" s="51">
        <f>IF(H207=0,"",'Ark1'!AA2002)</f>
        <v>13.321291594837691</v>
      </c>
      <c r="W207" s="12">
        <f>IF(H207=0,"",'Ark1'!AB2002)</f>
        <v>3.0377257309523578</v>
      </c>
      <c r="X207" s="15">
        <f>+IF('Ark1'!AD2002=0,"",'Ark1'!AC2002)</f>
        <v>-5.87063812832365</v>
      </c>
      <c r="Y207" s="15">
        <f t="shared" si="15"/>
        <v>34.583333333333336</v>
      </c>
      <c r="Z207" s="12">
        <f>IF(H207=0,"",'Ark1'!T2002)</f>
        <v>7.0622119815668203</v>
      </c>
      <c r="AA207" s="51">
        <f>IF(H207=0,"",'Ark1'!V2002)</f>
        <v>99.017608897126976</v>
      </c>
      <c r="AB207" s="39"/>
      <c r="AC207" s="10"/>
      <c r="AD207" s="100"/>
      <c r="AE207" s="51"/>
      <c r="AF207" s="4"/>
      <c r="AM207" s="10"/>
      <c r="AN207"/>
      <c r="AO207"/>
      <c r="AP207"/>
      <c r="AQ207"/>
      <c r="AR207"/>
      <c r="AS207"/>
      <c r="AT207"/>
      <c r="AU207"/>
      <c r="AV207"/>
      <c r="AW207"/>
    </row>
    <row r="208" spans="1:49" s="1" customFormat="1" ht="15.6">
      <c r="A208" s="39"/>
      <c r="B208" s="2">
        <f>+'Ark1'!C2003</f>
        <v>2024</v>
      </c>
      <c r="C208" s="2">
        <f>+'Ark1'!J2003</f>
        <v>470</v>
      </c>
      <c r="D208" s="2" t="s">
        <v>41</v>
      </c>
      <c r="E208" s="2">
        <f>+'Ark1'!D2003</f>
        <v>4</v>
      </c>
      <c r="F208" s="2" t="s">
        <v>493</v>
      </c>
      <c r="G208" s="3">
        <f>+'Ark1'!Q2003</f>
        <v>16</v>
      </c>
      <c r="H208" s="304">
        <f>+'Ark1'!R2003</f>
        <v>781</v>
      </c>
      <c r="I208" s="304">
        <f>IF(H208=0,"",'Ark1'!S2003)</f>
        <v>770</v>
      </c>
      <c r="J208" s="86"/>
      <c r="K208" s="51">
        <f>100*H208/Måned!H13</f>
        <v>0.54512078508560702</v>
      </c>
      <c r="L208" s="86"/>
      <c r="M208" s="51">
        <f>+IF(H208=0,"",'Ark1'!AD2003)</f>
        <v>8.3969465648854982</v>
      </c>
      <c r="N208" s="51">
        <f>+IF(H208=0,"",'Ark1'!AE2003)</f>
        <v>8.604709776330731</v>
      </c>
      <c r="O208" s="12">
        <f>IF(H208=0,"",'Ark1'!U2003)</f>
        <v>59.690909090909081</v>
      </c>
      <c r="P208" s="12">
        <f>IF(H208=0,"",'Ark1'!W2003)</f>
        <v>87.701168831168843</v>
      </c>
      <c r="Q208" s="51">
        <f>IF(H208=0,"",'Ark1'!X2003)</f>
        <v>0</v>
      </c>
      <c r="R208" s="51">
        <f>IF(H208=0,"",'Ark1'!Y2003)</f>
        <v>0</v>
      </c>
      <c r="S208" s="114"/>
      <c r="T208" s="270">
        <f>IF(H208=0,"",'Ark1'!Z2003)</f>
        <v>0</v>
      </c>
      <c r="U208" s="114"/>
      <c r="V208" s="51">
        <f>IF(H208=0,"",'Ark1'!AA2003)</f>
        <v>10.873505805579065</v>
      </c>
      <c r="W208" s="12">
        <f>IF(H208=0,"",'Ark1'!AB2003)</f>
        <v>2.8632096156977487</v>
      </c>
      <c r="X208" s="15">
        <f>+IF('Ark1'!AD2003=0,"",'Ark1'!AC2003)</f>
        <v>-17.741664494535893</v>
      </c>
      <c r="Y208" s="15">
        <f t="shared" si="15"/>
        <v>48.125</v>
      </c>
      <c r="Z208" s="12">
        <f>IF(H208=0,"",'Ark1'!T2003)</f>
        <v>5.5749039692701681</v>
      </c>
      <c r="AA208" s="51">
        <f>IF(H208=0,"",'Ark1'!V2003)</f>
        <v>95.637461130418885</v>
      </c>
      <c r="AB208" s="39"/>
      <c r="AC208" s="10"/>
      <c r="AD208" s="100"/>
      <c r="AE208" s="51"/>
      <c r="AF208" s="4"/>
      <c r="AM208" s="10"/>
      <c r="AN208"/>
      <c r="AO208"/>
      <c r="AP208"/>
      <c r="AQ208"/>
      <c r="AR208"/>
      <c r="AS208"/>
      <c r="AT208"/>
      <c r="AU208"/>
      <c r="AV208"/>
      <c r="AW208"/>
    </row>
    <row r="209" spans="1:49" s="1" customFormat="1" ht="15.6">
      <c r="A209" s="39"/>
      <c r="B209" s="2">
        <f>+'Ark1'!C2004</f>
        <v>2024</v>
      </c>
      <c r="C209" s="2">
        <f>+'Ark1'!J2004</f>
        <v>470</v>
      </c>
      <c r="D209" s="2" t="s">
        <v>41</v>
      </c>
      <c r="E209" s="2">
        <f>+'Ark1'!D2004</f>
        <v>5</v>
      </c>
      <c r="F209" s="2" t="s">
        <v>377</v>
      </c>
      <c r="G209" s="3">
        <f>+'Ark1'!Q2004</f>
        <v>18</v>
      </c>
      <c r="H209" s="304">
        <f>+'Ark1'!R2004</f>
        <v>707</v>
      </c>
      <c r="I209" s="304">
        <f>IF(H209=0,"",'Ark1'!S2004)</f>
        <v>658</v>
      </c>
      <c r="J209" s="86"/>
      <c r="K209" s="51">
        <f>100*H209/Måned!H14</f>
        <v>0.56258454682899661</v>
      </c>
      <c r="L209" s="86"/>
      <c r="M209" s="51">
        <f>+IF(H209=0,"",'Ark1'!AD2004)</f>
        <v>7.6013331899795711</v>
      </c>
      <c r="N209" s="51">
        <f>+IF(H209=0,"",'Ark1'!AE2004)</f>
        <v>7.4352294898481439</v>
      </c>
      <c r="O209" s="12">
        <f>IF(H209=0,"",'Ark1'!U2004)</f>
        <v>58.876899696048639</v>
      </c>
      <c r="P209" s="12">
        <f>IF(H209=0,"",'Ark1'!W2004)</f>
        <v>88.680547112462094</v>
      </c>
      <c r="Q209" s="51">
        <f>IF(H209=0,"",'Ark1'!X2004)</f>
        <v>0</v>
      </c>
      <c r="R209" s="51">
        <f>IF(H209=0,"",'Ark1'!Y2004)</f>
        <v>0</v>
      </c>
      <c r="S209" s="114"/>
      <c r="T209" s="270">
        <f>IF(H209=0,"",'Ark1'!Z2004)</f>
        <v>0</v>
      </c>
      <c r="U209" s="114"/>
      <c r="V209" s="51">
        <f>IF(H209=0,"",'Ark1'!AA2004)</f>
        <v>11.383903943795112</v>
      </c>
      <c r="W209" s="12">
        <f>IF(H209=0,"",'Ark1'!AB2004)</f>
        <v>2.9039928689037966</v>
      </c>
      <c r="X209" s="15">
        <f>+IF('Ark1'!AD2004=0,"",'Ark1'!AC2004)</f>
        <v>-27.102762362681844</v>
      </c>
      <c r="Y209" s="15">
        <f t="shared" si="15"/>
        <v>36.555555555555557</v>
      </c>
      <c r="Z209" s="12">
        <f>IF(H209=0,"",'Ark1'!T2004)</f>
        <v>7.0028288543140018</v>
      </c>
      <c r="AA209" s="51">
        <f>IF(H209=0,"",'Ark1'!V2004)</f>
        <v>97.825084714506374</v>
      </c>
      <c r="AB209" s="39"/>
      <c r="AC209" s="10"/>
      <c r="AD209" s="100"/>
      <c r="AE209" s="51"/>
      <c r="AF209" s="4"/>
      <c r="AM209" s="10"/>
      <c r="AN209"/>
      <c r="AO209"/>
      <c r="AP209"/>
      <c r="AQ209"/>
      <c r="AR209"/>
      <c r="AS209"/>
      <c r="AT209"/>
      <c r="AU209"/>
      <c r="AV209"/>
      <c r="AW209"/>
    </row>
    <row r="210" spans="1:49" s="1" customFormat="1" ht="15.6">
      <c r="A210" s="39"/>
      <c r="B210" s="2">
        <f>+'Ark1'!C2005</f>
        <v>2024</v>
      </c>
      <c r="C210" s="2">
        <f>+'Ark1'!J2005</f>
        <v>470</v>
      </c>
      <c r="D210" s="2" t="s">
        <v>41</v>
      </c>
      <c r="E210" s="2">
        <f>+'Ark1'!D2005</f>
        <v>6</v>
      </c>
      <c r="F210" s="2" t="s">
        <v>494</v>
      </c>
      <c r="G210" s="3">
        <f>+'Ark1'!Q2005</f>
        <v>13</v>
      </c>
      <c r="H210" s="304">
        <f>+'Ark1'!R2005</f>
        <v>688</v>
      </c>
      <c r="I210" s="304">
        <f>IF(H210=0,"",'Ark1'!S2005)</f>
        <v>668</v>
      </c>
      <c r="J210" s="86"/>
      <c r="K210" s="51">
        <f>100*H210/Måned!H15</f>
        <v>0.60038571291440135</v>
      </c>
      <c r="L210" s="86"/>
      <c r="M210" s="51">
        <f>+IF(H210=0,"",'Ark1'!AD2005)</f>
        <v>7.3970540802064306</v>
      </c>
      <c r="N210" s="51">
        <f>+IF(H210=0,"",'Ark1'!AE2005)</f>
        <v>7.6819287830198046</v>
      </c>
      <c r="O210" s="12">
        <f>IF(H210=0,"",'Ark1'!U2005)</f>
        <v>59.076347305389206</v>
      </c>
      <c r="P210" s="12">
        <f>IF(H210=0,"",'Ark1'!W2005)</f>
        <v>90.251347305389189</v>
      </c>
      <c r="Q210" s="51">
        <f>IF(H210=0,"",'Ark1'!X2005)</f>
        <v>0</v>
      </c>
      <c r="R210" s="51">
        <f>IF(H210=0,"",'Ark1'!Y2005)</f>
        <v>0</v>
      </c>
      <c r="S210" s="114"/>
      <c r="T210" s="270">
        <f>IF(H210=0,"",'Ark1'!Z2005)</f>
        <v>0</v>
      </c>
      <c r="U210" s="114"/>
      <c r="V210" s="51">
        <f>IF(H210=0,"",'Ark1'!AA2005)</f>
        <v>12.243471240017392</v>
      </c>
      <c r="W210" s="12">
        <f>IF(H210=0,"",'Ark1'!AB2005)</f>
        <v>2.9326538346879367</v>
      </c>
      <c r="X210" s="15">
        <f>+IF('Ark1'!AD2005=0,"",'Ark1'!AC2005)</f>
        <v>-30.601555517173345</v>
      </c>
      <c r="Y210" s="15">
        <f t="shared" si="15"/>
        <v>51.384615384615387</v>
      </c>
      <c r="Z210" s="12">
        <f>IF(H210=0,"",'Ark1'!T2005)</f>
        <v>6.674418604651164</v>
      </c>
      <c r="AA210" s="51">
        <f>IF(H210=0,"",'Ark1'!V2005)</f>
        <v>98.448985020208809</v>
      </c>
      <c r="AB210" s="39"/>
      <c r="AC210" s="10"/>
      <c r="AD210" s="100"/>
      <c r="AE210" s="51"/>
      <c r="AF210" s="4"/>
      <c r="AM210" s="10"/>
      <c r="AN210"/>
      <c r="AO210"/>
      <c r="AP210"/>
      <c r="AQ210"/>
      <c r="AR210"/>
      <c r="AS210"/>
      <c r="AT210"/>
      <c r="AU210"/>
      <c r="AV210"/>
      <c r="AW210"/>
    </row>
    <row r="211" spans="1:49" s="1" customFormat="1" ht="15.6">
      <c r="A211" s="39"/>
      <c r="B211" s="2">
        <f>+'Ark1'!C2006</f>
        <v>2024</v>
      </c>
      <c r="C211" s="2">
        <f>+'Ark1'!J2006</f>
        <v>470</v>
      </c>
      <c r="D211" s="2" t="s">
        <v>41</v>
      </c>
      <c r="E211" s="2">
        <f>+'Ark1'!D2006</f>
        <v>7</v>
      </c>
      <c r="F211" s="2" t="s">
        <v>495</v>
      </c>
      <c r="G211" s="3">
        <f>+'Ark1'!Q2006</f>
        <v>16</v>
      </c>
      <c r="H211" s="304">
        <f>+'Ark1'!R2006</f>
        <v>929</v>
      </c>
      <c r="I211" s="304">
        <f>IF(H211=0,"",'Ark1'!S2006)</f>
        <v>921</v>
      </c>
      <c r="J211" s="86"/>
      <c r="K211" s="51">
        <f>100*H211/Måned!H16</f>
        <v>0.72732681949141931</v>
      </c>
      <c r="L211" s="86"/>
      <c r="M211" s="51">
        <f>+IF(H211=0,"",'Ark1'!AD2006)</f>
        <v>9.9881733146973435</v>
      </c>
      <c r="N211" s="51">
        <f>+IF(H211=0,"",'Ark1'!AE2006)</f>
        <v>10.021042260872049</v>
      </c>
      <c r="O211" s="12">
        <f>IF(H211=0,"",'Ark1'!U2006)</f>
        <v>59.153094462540736</v>
      </c>
      <c r="P211" s="12">
        <f>IF(H211=0,"",'Ark1'!W2006)</f>
        <v>85.391205211726415</v>
      </c>
      <c r="Q211" s="51">
        <f>IF(H211=0,"",'Ark1'!X2006)</f>
        <v>0</v>
      </c>
      <c r="R211" s="51">
        <f>IF(H211=0,"",'Ark1'!Y2006)</f>
        <v>0</v>
      </c>
      <c r="S211" s="114"/>
      <c r="T211" s="270">
        <f>IF(H211=0,"",'Ark1'!Z2006)</f>
        <v>0</v>
      </c>
      <c r="U211" s="114"/>
      <c r="V211" s="51">
        <f>IF(H211=0,"",'Ark1'!AA2006)</f>
        <v>10.992685296822456</v>
      </c>
      <c r="W211" s="12">
        <f>IF(H211=0,"",'Ark1'!AB2006)</f>
        <v>2.7869351003988312</v>
      </c>
      <c r="X211" s="15">
        <f>+IF('Ark1'!AD2006=0,"",'Ark1'!AC2006)</f>
        <v>-43.217695598166799</v>
      </c>
      <c r="Y211" s="15">
        <f t="shared" si="15"/>
        <v>57.5625</v>
      </c>
      <c r="Z211" s="12">
        <f>IF(H211=0,"",'Ark1'!T2006)</f>
        <v>6.6727664155005391</v>
      </c>
      <c r="AA211" s="51">
        <f>IF(H211=0,"",'Ark1'!V2006)</f>
        <v>92.840463813533574</v>
      </c>
      <c r="AB211" s="39"/>
      <c r="AC211" s="10"/>
      <c r="AD211" s="100"/>
      <c r="AE211" s="51"/>
      <c r="AF211" s="4"/>
      <c r="AM211" s="10"/>
      <c r="AN211"/>
      <c r="AO211"/>
      <c r="AP211"/>
      <c r="AQ211"/>
      <c r="AR211"/>
      <c r="AS211"/>
      <c r="AT211"/>
      <c r="AU211"/>
      <c r="AV211"/>
      <c r="AW211"/>
    </row>
    <row r="212" spans="1:49" s="1" customFormat="1" ht="15.6">
      <c r="A212" s="39"/>
      <c r="B212" s="2">
        <f>+'Ark1'!C2007</f>
        <v>2024</v>
      </c>
      <c r="C212" s="2">
        <f>+'Ark1'!J2007</f>
        <v>470</v>
      </c>
      <c r="D212" s="2" t="s">
        <v>41</v>
      </c>
      <c r="E212" s="2">
        <f>+'Ark1'!D2007</f>
        <v>8</v>
      </c>
      <c r="F212" s="2" t="s">
        <v>496</v>
      </c>
      <c r="G212" s="3">
        <f>+'Ark1'!Q2007</f>
        <v>24</v>
      </c>
      <c r="H212" s="304">
        <f>+'Ark1'!R2007</f>
        <v>628</v>
      </c>
      <c r="I212" s="304">
        <f>IF(H212=0,"",'Ark1'!S2007)</f>
        <v>616</v>
      </c>
      <c r="J212" s="86"/>
      <c r="K212" s="51">
        <f>100*H212/Måned!H17</f>
        <v>0.51996224477967845</v>
      </c>
      <c r="L212" s="86"/>
      <c r="M212" s="51">
        <f>+IF(H212=0,"",'Ark1'!AD2007)</f>
        <v>6.751962154607031</v>
      </c>
      <c r="N212" s="51">
        <f>+IF(H212=0,"",'Ark1'!AE2007)</f>
        <v>6.8386073626761243</v>
      </c>
      <c r="O212" s="12">
        <f>IF(H212=0,"",'Ark1'!U2007)</f>
        <v>58.746753246753237</v>
      </c>
      <c r="P212" s="12">
        <f>IF(H212=0,"",'Ark1'!W2007)</f>
        <v>87.125811688311742</v>
      </c>
      <c r="Q212" s="51">
        <f>IF(H212=0,"",'Ark1'!X2007)</f>
        <v>0</v>
      </c>
      <c r="R212" s="51">
        <f>IF(H212=0,"",'Ark1'!Y2007)</f>
        <v>0</v>
      </c>
      <c r="S212" s="114"/>
      <c r="T212" s="270">
        <f>IF(H212=0,"",'Ark1'!Z2007)</f>
        <v>0</v>
      </c>
      <c r="U212" s="114"/>
      <c r="V212" s="51">
        <f>IF(H212=0,"",'Ark1'!AA2007)</f>
        <v>12.139351835147759</v>
      </c>
      <c r="W212" s="12">
        <f>IF(H212=0,"",'Ark1'!AB2007)</f>
        <v>3.2941539881364328</v>
      </c>
      <c r="X212" s="15">
        <f>+IF('Ark1'!AD2007=0,"",'Ark1'!AC2007)</f>
        <v>-45.785737178482222</v>
      </c>
      <c r="Y212" s="15">
        <f t="shared" si="15"/>
        <v>25.666666666666668</v>
      </c>
      <c r="Z212" s="12">
        <f>IF(H212=0,"",'Ark1'!T2007)</f>
        <v>7.0700636942675148</v>
      </c>
      <c r="AA212" s="51">
        <f>IF(H212=0,"",'Ark1'!V2007)</f>
        <v>94.947833856284561</v>
      </c>
      <c r="AB212" s="39"/>
      <c r="AC212" s="10"/>
      <c r="AD212" s="100"/>
      <c r="AE212" s="51"/>
      <c r="AF212" s="4"/>
      <c r="AM212" s="10"/>
      <c r="AN212"/>
      <c r="AO212"/>
      <c r="AP212"/>
      <c r="AQ212"/>
      <c r="AR212"/>
      <c r="AS212"/>
      <c r="AT212"/>
      <c r="AU212"/>
      <c r="AV212"/>
      <c r="AW212"/>
    </row>
    <row r="213" spans="1:49" s="1" customFormat="1" ht="15.6">
      <c r="A213" s="39"/>
      <c r="B213" s="2">
        <f>+'Ark1'!C2008</f>
        <v>2024</v>
      </c>
      <c r="C213" s="2">
        <f>+'Ark1'!J2008</f>
        <v>470</v>
      </c>
      <c r="D213" s="2" t="s">
        <v>41</v>
      </c>
      <c r="E213" s="2">
        <f>+'Ark1'!D2008</f>
        <v>9</v>
      </c>
      <c r="F213" s="2" t="s">
        <v>497</v>
      </c>
      <c r="G213" s="3">
        <f>+'Ark1'!Q2008</f>
        <v>37</v>
      </c>
      <c r="H213" s="304">
        <f>+'Ark1'!R2008</f>
        <v>1124</v>
      </c>
      <c r="I213" s="304">
        <f>IF(H213=0,"",'Ark1'!S2008)</f>
        <v>1085</v>
      </c>
      <c r="J213" s="86"/>
      <c r="K213" s="51">
        <f>100*H213/Måned!H18</f>
        <v>0.93044046919364587</v>
      </c>
      <c r="L213" s="86"/>
      <c r="M213" s="51">
        <f>+IF(H213=0,"",'Ark1'!AD2008)</f>
        <v>12.084722072895389</v>
      </c>
      <c r="N213" s="51">
        <f>+IF(H213=0,"",'Ark1'!AE2008)</f>
        <v>11.891272902603673</v>
      </c>
      <c r="O213" s="12">
        <f>IF(H213=0,"",'Ark1'!U2008)</f>
        <v>59.847926267281103</v>
      </c>
      <c r="P213" s="12">
        <f>IF(H213=0,"",'Ark1'!W2008)</f>
        <v>86.01188940092176</v>
      </c>
      <c r="Q213" s="51">
        <f>IF(H213=0,"",'Ark1'!X2008)</f>
        <v>0</v>
      </c>
      <c r="R213" s="51">
        <f>IF(H213=0,"",'Ark1'!Y2008)</f>
        <v>0</v>
      </c>
      <c r="S213" s="114"/>
      <c r="T213" s="270">
        <f>IF(H213=0,"",'Ark1'!Z2008)</f>
        <v>0</v>
      </c>
      <c r="U213" s="114"/>
      <c r="V213" s="51">
        <f>IF(H213=0,"",'Ark1'!AA2008)</f>
        <v>10.660702487929502</v>
      </c>
      <c r="W213" s="12">
        <f>IF(H213=0,"",'Ark1'!AB2008)</f>
        <v>2.8511308830946209</v>
      </c>
      <c r="X213" s="15">
        <f>+IF('Ark1'!AD2008=0,"",'Ark1'!AC2008)</f>
        <v>-16.581455676481976</v>
      </c>
      <c r="Y213" s="15">
        <f t="shared" si="15"/>
        <v>29.324324324324323</v>
      </c>
      <c r="Z213" s="12">
        <f>IF(H213=0,"",'Ark1'!T2008)</f>
        <v>5.0418149466192173</v>
      </c>
      <c r="AA213" s="51">
        <f>IF(H213=0,"",'Ark1'!V2008)</f>
        <v>94.113864327403675</v>
      </c>
      <c r="AB213" s="39"/>
      <c r="AC213" s="10"/>
      <c r="AD213" s="100"/>
      <c r="AE213" s="51"/>
      <c r="AF213" s="4"/>
      <c r="AM213" s="10"/>
      <c r="AN213"/>
      <c r="AO213"/>
      <c r="AP213"/>
      <c r="AQ213"/>
      <c r="AR213"/>
      <c r="AS213"/>
      <c r="AT213"/>
      <c r="AU213"/>
      <c r="AV213"/>
      <c r="AW213"/>
    </row>
    <row r="214" spans="1:49" s="1" customFormat="1" ht="15.6">
      <c r="A214" s="39"/>
      <c r="B214" s="2">
        <f>+'Ark1'!C2009</f>
        <v>2024</v>
      </c>
      <c r="C214" s="2">
        <f>+'Ark1'!J2009</f>
        <v>470</v>
      </c>
      <c r="D214" s="2" t="s">
        <v>41</v>
      </c>
      <c r="E214" s="2">
        <f>+'Ark1'!D2009</f>
        <v>10</v>
      </c>
      <c r="F214" s="2" t="s">
        <v>498</v>
      </c>
      <c r="G214" s="3">
        <f>+'Ark1'!Q2009</f>
        <v>30</v>
      </c>
      <c r="H214" s="304">
        <f>+'Ark1'!R2009</f>
        <v>1068</v>
      </c>
      <c r="I214" s="304">
        <f>IF(H214=0,"",'Ark1'!S2009)</f>
        <v>990</v>
      </c>
      <c r="J214" s="86"/>
      <c r="K214" s="51">
        <f>100*H214/Måned!H19</f>
        <v>0.82504171559236139</v>
      </c>
      <c r="L214" s="86"/>
      <c r="M214" s="51">
        <f>+IF(H214=0,"",'Ark1'!AD2009)</f>
        <v>11.482636275669284</v>
      </c>
      <c r="N214" s="51">
        <f>+IF(H214=0,"",'Ark1'!AE2009)</f>
        <v>10.847595111936563</v>
      </c>
      <c r="O214" s="12">
        <f>IF(H214=0,"",'Ark1'!U2009)</f>
        <v>59.110101010101019</v>
      </c>
      <c r="P214" s="12">
        <f>IF(H214=0,"",'Ark1'!W2009)</f>
        <v>85.992020202020186</v>
      </c>
      <c r="Q214" s="51">
        <f>IF(H214=0,"",'Ark1'!X2009)</f>
        <v>0</v>
      </c>
      <c r="R214" s="51">
        <f>IF(H214=0,"",'Ark1'!Y2009)</f>
        <v>0</v>
      </c>
      <c r="S214" s="114"/>
      <c r="T214" s="270">
        <f>IF(H214=0,"",'Ark1'!Z2009)</f>
        <v>0</v>
      </c>
      <c r="U214" s="114"/>
      <c r="V214" s="51">
        <f>IF(H214=0,"",'Ark1'!AA2009)</f>
        <v>11.717837863770569</v>
      </c>
      <c r="W214" s="12">
        <f>IF(H214=0,"",'Ark1'!AB2009)</f>
        <v>3.2322552076175679</v>
      </c>
      <c r="X214" s="15">
        <f>+IF('Ark1'!AD2009=0,"",'Ark1'!AC2009)</f>
        <v>-27.465996352546345</v>
      </c>
      <c r="Y214" s="15">
        <f t="shared" si="15"/>
        <v>33</v>
      </c>
      <c r="Z214" s="12">
        <f>IF(H214=0,"",'Ark1'!T2009)</f>
        <v>6.0327715355805207</v>
      </c>
      <c r="AA214" s="51">
        <f>IF(H214=0,"",'Ark1'!V2009)</f>
        <v>95.024130798778756</v>
      </c>
      <c r="AB214" s="39"/>
      <c r="AC214" s="10"/>
      <c r="AD214" s="100"/>
      <c r="AE214" s="51"/>
      <c r="AF214" s="4"/>
      <c r="AM214" s="10"/>
      <c r="AN214"/>
      <c r="AO214"/>
      <c r="AP214"/>
      <c r="AQ214"/>
      <c r="AR214"/>
      <c r="AS214"/>
      <c r="AT214"/>
      <c r="AU214"/>
      <c r="AV214"/>
      <c r="AW214"/>
    </row>
    <row r="215" spans="1:49" s="1" customFormat="1" ht="15.6">
      <c r="A215" s="39"/>
      <c r="B215" s="2">
        <f>+'Ark1'!C2010</f>
        <v>2024</v>
      </c>
      <c r="C215" s="2">
        <f>+'Ark1'!J2010</f>
        <v>470</v>
      </c>
      <c r="D215" s="2" t="s">
        <v>41</v>
      </c>
      <c r="E215" s="2">
        <f>+'Ark1'!D2010</f>
        <v>11</v>
      </c>
      <c r="F215" s="2" t="s">
        <v>499</v>
      </c>
      <c r="G215" s="3">
        <f>+'Ark1'!Q2010</f>
        <v>24</v>
      </c>
      <c r="H215" s="304">
        <f>+'Ark1'!R2010</f>
        <v>876</v>
      </c>
      <c r="I215" s="304">
        <f>IF(H215=0,"",'Ark1'!S2010)</f>
        <v>848</v>
      </c>
      <c r="J215" s="86"/>
      <c r="K215" s="51">
        <f>100*H215/Måned!H20</f>
        <v>0.68799773808962816</v>
      </c>
      <c r="L215" s="86"/>
      <c r="M215" s="51">
        <f>+IF(H215=0,"",'Ark1'!AD2010)</f>
        <v>9.4183421137512102</v>
      </c>
      <c r="N215" s="51">
        <f>+IF(H215=0,"",'Ark1'!AE2010)</f>
        <v>9.4669786605939681</v>
      </c>
      <c r="O215" s="12">
        <f>IF(H215=0,"",'Ark1'!U2010)</f>
        <v>58.386792452830193</v>
      </c>
      <c r="P215" s="12">
        <f>IF(H215=0,"",'Ark1'!W2010)</f>
        <v>87.614386792452876</v>
      </c>
      <c r="Q215" s="51">
        <f>IF(H215=0,"",'Ark1'!X2010)</f>
        <v>0</v>
      </c>
      <c r="R215" s="51">
        <f>IF(H215=0,"",'Ark1'!Y2010)</f>
        <v>0</v>
      </c>
      <c r="S215" s="114"/>
      <c r="T215" s="270">
        <f>IF(H215=0,"",'Ark1'!Z2010)</f>
        <v>0</v>
      </c>
      <c r="U215" s="114"/>
      <c r="V215" s="51">
        <f>IF(H215=0,"",'Ark1'!AA2010)</f>
        <v>11.781235303835732</v>
      </c>
      <c r="W215" s="12">
        <f>IF(H215=0,"",'Ark1'!AB2010)</f>
        <v>3.3419736421535156</v>
      </c>
      <c r="X215" s="15">
        <f>+IF('Ark1'!AD2010=0,"",'Ark1'!AC2010)</f>
        <v>-37.134715802371034</v>
      </c>
      <c r="Y215" s="15">
        <f t="shared" si="15"/>
        <v>35.333333333333336</v>
      </c>
      <c r="Z215" s="12">
        <f>IF(H215=0,"",'Ark1'!T2010)</f>
        <v>7.4737442922374431</v>
      </c>
      <c r="AA215" s="51">
        <f>IF(H215=0,"",'Ark1'!V2010)</f>
        <v>95.666050001022157</v>
      </c>
      <c r="AB215" s="39"/>
      <c r="AC215" s="10"/>
      <c r="AD215" s="100"/>
      <c r="AE215" s="51"/>
      <c r="AF215" s="4"/>
      <c r="AM215" s="10"/>
      <c r="AN215"/>
      <c r="AO215"/>
      <c r="AP215"/>
      <c r="AQ215"/>
      <c r="AR215"/>
      <c r="AS215"/>
      <c r="AT215"/>
      <c r="AU215"/>
      <c r="AV215"/>
      <c r="AW215"/>
    </row>
    <row r="216" spans="1:49" s="1" customFormat="1" ht="15.6">
      <c r="A216" s="39"/>
      <c r="B216" s="2">
        <f>+'Ark1'!C2011</f>
        <v>2024</v>
      </c>
      <c r="C216" s="2">
        <f>+'Ark1'!J2011</f>
        <v>470</v>
      </c>
      <c r="D216" s="2" t="s">
        <v>41</v>
      </c>
      <c r="E216" s="2">
        <f>+'Ark1'!D2011</f>
        <v>12</v>
      </c>
      <c r="F216" s="2" t="s">
        <v>500</v>
      </c>
      <c r="G216" s="3">
        <f>+'Ark1'!Q2011</f>
        <v>16</v>
      </c>
      <c r="H216" s="304">
        <f>+'Ark1'!R2011</f>
        <v>766</v>
      </c>
      <c r="I216" s="304">
        <f>IF(H216=0,"",'Ark1'!S2011)</f>
        <v>748</v>
      </c>
      <c r="J216" s="86"/>
      <c r="K216" s="51">
        <f>100*H216/Måned!H21</f>
        <v>0.68254519857075391</v>
      </c>
      <c r="L216" s="86"/>
      <c r="M216" s="51">
        <f>+IF(H216=0,"",'Ark1'!AD2011)</f>
        <v>8.235673583485644</v>
      </c>
      <c r="N216" s="51">
        <f>+IF(H216=0,"",'Ark1'!AE2011)</f>
        <v>7.8737479638165855</v>
      </c>
      <c r="O216" s="12">
        <f>IF(H216=0,"",'Ark1'!U2011)</f>
        <v>60.120320855614963</v>
      </c>
      <c r="P216" s="12">
        <f>IF(H216=0,"",'Ark1'!W2011)</f>
        <v>82.611363636363649</v>
      </c>
      <c r="Q216" s="51">
        <f>IF(H216=0,"",'Ark1'!X2011)</f>
        <v>0</v>
      </c>
      <c r="R216" s="51">
        <f>IF(H216=0,"",'Ark1'!Y2011)</f>
        <v>0</v>
      </c>
      <c r="S216" s="114"/>
      <c r="T216" s="270">
        <f>IF(H216=0,"",'Ark1'!Z2011)</f>
        <v>0</v>
      </c>
      <c r="U216" s="114"/>
      <c r="V216" s="51">
        <f>IF(H216=0,"",'Ark1'!AA2011)</f>
        <v>9.4945941141170689</v>
      </c>
      <c r="W216" s="12">
        <f>IF(H216=0,"",'Ark1'!AB2011)</f>
        <v>2.5471938851402034</v>
      </c>
      <c r="X216" s="15">
        <f>+IF('Ark1'!AD2011=0,"",'Ark1'!AC2011)</f>
        <v>-33.512452463633394</v>
      </c>
      <c r="Y216" s="15">
        <f t="shared" si="15"/>
        <v>46.75</v>
      </c>
      <c r="Z216" s="12">
        <f>IF(H216=0,"",'Ark1'!T2011)</f>
        <v>4.7245430809399487</v>
      </c>
      <c r="AA216" s="51">
        <f>IF(H216=0,"",'Ark1'!V2011)</f>
        <v>90.555240120277318</v>
      </c>
      <c r="AB216" s="39"/>
      <c r="AC216" s="10"/>
      <c r="AD216" s="100"/>
      <c r="AE216" s="51"/>
      <c r="AF216" s="4"/>
      <c r="AM216" s="10"/>
      <c r="AN216"/>
      <c r="AO216"/>
      <c r="AP216"/>
      <c r="AQ216"/>
      <c r="AR216"/>
      <c r="AS216"/>
      <c r="AT216"/>
      <c r="AU216"/>
      <c r="AV216"/>
      <c r="AW216"/>
    </row>
    <row r="217" spans="1:49" ht="15.6">
      <c r="A217" s="39"/>
      <c r="B217" s="39"/>
      <c r="C217" s="44"/>
      <c r="D217" s="44"/>
      <c r="E217" s="44"/>
      <c r="F217" s="44"/>
      <c r="G217" s="44"/>
      <c r="H217" s="321"/>
      <c r="I217" s="321"/>
      <c r="J217" s="86"/>
      <c r="K217" s="44"/>
      <c r="L217" s="86"/>
      <c r="M217" s="44"/>
      <c r="N217" s="44"/>
      <c r="O217" s="44"/>
      <c r="P217" s="44"/>
      <c r="Q217" s="44"/>
      <c r="R217" s="44"/>
      <c r="S217" s="114"/>
      <c r="T217" s="44"/>
      <c r="U217" s="44"/>
      <c r="V217" s="44"/>
      <c r="W217" s="44"/>
      <c r="X217" s="44"/>
      <c r="Y217" s="44"/>
      <c r="Z217" s="44"/>
      <c r="AA217" s="44"/>
      <c r="AB217" s="39"/>
      <c r="AC217" s="79"/>
      <c r="AE217" s="51"/>
      <c r="AF217" s="4"/>
      <c r="AN217" s="13"/>
      <c r="AO217" s="12"/>
      <c r="AP217" s="12"/>
    </row>
    <row r="218" spans="1:49" s="1" customFormat="1" ht="15.6">
      <c r="A218" s="39"/>
      <c r="B218" s="2">
        <f>+'Ark1'!C2012</f>
        <v>2024</v>
      </c>
      <c r="C218" s="2">
        <f>+'Ark1'!J2012</f>
        <v>643</v>
      </c>
      <c r="D218" s="2" t="s">
        <v>51</v>
      </c>
      <c r="E218" s="2">
        <f>+'Ark1'!D2012</f>
        <v>1</v>
      </c>
      <c r="F218" s="2" t="s">
        <v>490</v>
      </c>
      <c r="G218" s="3">
        <f>+'Ark1'!Q2012</f>
        <v>51</v>
      </c>
      <c r="H218" s="304">
        <f>+'Ark1'!R2012</f>
        <v>5997</v>
      </c>
      <c r="I218" s="304">
        <f>IF(H218=0,"",'Ark1'!S2012)</f>
        <v>5974</v>
      </c>
      <c r="J218" s="86"/>
      <c r="K218" s="51">
        <f>100*H218/Måned!H10</f>
        <v>4.5373726062843787</v>
      </c>
      <c r="L218" s="86"/>
      <c r="M218" s="51">
        <f>+IF(H218=0,"",'Ark1'!AD2012)</f>
        <v>8.4066950768195561</v>
      </c>
      <c r="N218" s="51">
        <f>+IF(H218=0,"",'Ark1'!AE2012)</f>
        <v>8.5170333246019112</v>
      </c>
      <c r="O218" s="12">
        <f>IF(H218=0,"",'Ark1'!U2012)</f>
        <v>61.017910947438885</v>
      </c>
      <c r="P218" s="12">
        <f>IF(H218=0,"",'Ark1'!W2012)</f>
        <v>80.6939236692333</v>
      </c>
      <c r="Q218" s="51">
        <f>IF(H218=0,"",'Ark1'!X2012)</f>
        <v>3.4850758712689678</v>
      </c>
      <c r="R218" s="51">
        <f>IF(H218=0,"",'Ark1'!Y2012)</f>
        <v>6.9701517425379356</v>
      </c>
      <c r="S218" s="114"/>
      <c r="T218" s="270">
        <f>IF(H218=0,"",'Ark1'!Z2012)</f>
        <v>0</v>
      </c>
      <c r="U218" s="114"/>
      <c r="V218" s="51">
        <f>IF(H218=0,"",'Ark1'!AA2012)</f>
        <v>10.315794974245087</v>
      </c>
      <c r="W218" s="12">
        <f>IF(H218=0,"",'Ark1'!AB2012)</f>
        <v>2.4027479639941123</v>
      </c>
      <c r="X218" s="15">
        <f>+IF('Ark1'!AD2012=0,"",'Ark1'!AC2012)</f>
        <v>-38.892921051786033</v>
      </c>
      <c r="Y218" s="15">
        <f>+(IF(H218=0,"",I218/G218))</f>
        <v>117.13725490196079</v>
      </c>
      <c r="Z218" s="12">
        <f>IF(H218=0,"",'Ark1'!T2012)</f>
        <v>3.29948307487077</v>
      </c>
      <c r="AA218" s="51">
        <f>IF(H218=0,"",'Ark1'!V2012)</f>
        <v>87.622637786493314</v>
      </c>
      <c r="AB218" s="39"/>
      <c r="AC218" s="10"/>
      <c r="AD218" s="100"/>
      <c r="AE218" s="51"/>
      <c r="AF218" s="4"/>
      <c r="AM218" s="10"/>
      <c r="AN218"/>
      <c r="AO218"/>
      <c r="AP218"/>
      <c r="AQ218"/>
      <c r="AR218"/>
      <c r="AS218"/>
      <c r="AT218"/>
      <c r="AU218"/>
      <c r="AV218"/>
      <c r="AW218"/>
    </row>
    <row r="219" spans="1:49" s="1" customFormat="1" ht="15.6">
      <c r="A219" s="39"/>
      <c r="B219" s="2">
        <f>+'Ark1'!C2013</f>
        <v>2024</v>
      </c>
      <c r="C219" s="2">
        <f>+'Ark1'!J2013</f>
        <v>643</v>
      </c>
      <c r="D219" s="2" t="s">
        <v>51</v>
      </c>
      <c r="E219" s="2">
        <f>+'Ark1'!D2013</f>
        <v>2</v>
      </c>
      <c r="F219" s="2" t="s">
        <v>491</v>
      </c>
      <c r="G219" s="3">
        <f>+'Ark1'!Q2013</f>
        <v>59</v>
      </c>
      <c r="H219" s="304">
        <f>+'Ark1'!R2013</f>
        <v>6171</v>
      </c>
      <c r="I219" s="304">
        <f>IF(H219=0,"",'Ark1'!S2013)</f>
        <v>6161</v>
      </c>
      <c r="J219" s="86"/>
      <c r="K219" s="51">
        <f>100*H219/Måned!H11</f>
        <v>5.049298367630815</v>
      </c>
      <c r="L219" s="86"/>
      <c r="M219" s="51">
        <f>+IF(H219=0,"",'Ark1'!AD2013)</f>
        <v>8.650611192104968</v>
      </c>
      <c r="N219" s="51">
        <f>+IF(H219=0,"",'Ark1'!AE2013)</f>
        <v>8.940014416212124</v>
      </c>
      <c r="O219" s="12">
        <f>IF(H219=0,"",'Ark1'!U2013)</f>
        <v>60.504788183736423</v>
      </c>
      <c r="P219" s="12">
        <f>IF(H219=0,"",'Ark1'!W2013)</f>
        <v>82.130546989124994</v>
      </c>
      <c r="Q219" s="51">
        <f>IF(H219=0,"",'Ark1'!X2013)</f>
        <v>2.9816885431858697</v>
      </c>
      <c r="R219" s="51">
        <f>IF(H219=0,"",'Ark1'!Y2013)</f>
        <v>5.9633770863717395</v>
      </c>
      <c r="S219" s="114"/>
      <c r="T219" s="270">
        <f>IF(H219=0,"",'Ark1'!Z2013)</f>
        <v>0</v>
      </c>
      <c r="U219" s="114"/>
      <c r="V219" s="51">
        <f>IF(H219=0,"",'Ark1'!AA2013)</f>
        <v>10.160985078527736</v>
      </c>
      <c r="W219" s="12">
        <f>IF(H219=0,"",'Ark1'!AB2013)</f>
        <v>2.4599406549881544</v>
      </c>
      <c r="X219" s="15">
        <f>+IF('Ark1'!AD2013=0,"",'Ark1'!AC2013)</f>
        <v>-39.983497950814851</v>
      </c>
      <c r="Y219" s="15">
        <f t="shared" ref="Y219:Y229" si="16">+(IF(H219=0,"",I219/G219))</f>
        <v>104.42372881355932</v>
      </c>
      <c r="Z219" s="12">
        <f>IF(H219=0,"",'Ark1'!T2013)</f>
        <v>4.2686760654675071</v>
      </c>
      <c r="AA219" s="51">
        <f>IF(H219=0,"",'Ark1'!V2013)</f>
        <v>89.074883546468897</v>
      </c>
      <c r="AB219" s="39"/>
      <c r="AC219" s="10"/>
      <c r="AD219" s="100"/>
      <c r="AE219" s="51"/>
      <c r="AF219" s="4"/>
      <c r="AM219" s="10"/>
      <c r="AN219"/>
      <c r="AO219"/>
      <c r="AP219"/>
      <c r="AQ219"/>
      <c r="AR219"/>
      <c r="AS219"/>
      <c r="AT219"/>
      <c r="AU219"/>
      <c r="AV219"/>
      <c r="AW219"/>
    </row>
    <row r="220" spans="1:49" s="1" customFormat="1" ht="15.6">
      <c r="A220" s="39"/>
      <c r="B220" s="2">
        <f>+'Ark1'!C2014</f>
        <v>2024</v>
      </c>
      <c r="C220" s="2">
        <f>+'Ark1'!J2014</f>
        <v>643</v>
      </c>
      <c r="D220" s="2" t="s">
        <v>51</v>
      </c>
      <c r="E220" s="2">
        <f>+'Ark1'!D2014</f>
        <v>3</v>
      </c>
      <c r="F220" s="2" t="s">
        <v>492</v>
      </c>
      <c r="G220" s="3">
        <f>+'Ark1'!Q2014</f>
        <v>54</v>
      </c>
      <c r="H220" s="304">
        <f>+'Ark1'!R2014</f>
        <v>6074</v>
      </c>
      <c r="I220" s="304">
        <f>IF(H220=0,"",'Ark1'!S2014)</f>
        <v>6066</v>
      </c>
      <c r="J220" s="86"/>
      <c r="K220" s="51">
        <f>100*H220/Måned!H12</f>
        <v>5.856377029580778</v>
      </c>
      <c r="L220" s="86"/>
      <c r="M220" s="51">
        <f>+IF(H220=0,"",'Ark1'!AD2014)</f>
        <v>8.5146349669171286</v>
      </c>
      <c r="N220" s="51">
        <f>+IF(H220=0,"",'Ark1'!AE2014)</f>
        <v>8.5421516254917105</v>
      </c>
      <c r="O220" s="12">
        <f>IF(H220=0,"",'Ark1'!U2014)</f>
        <v>60.701615562149698</v>
      </c>
      <c r="P220" s="12">
        <f>IF(H220=0,"",'Ark1'!W2014)</f>
        <v>79.704451038575741</v>
      </c>
      <c r="Q220" s="51">
        <f>IF(H220=0,"",'Ark1'!X2014)</f>
        <v>4.0335857754362863</v>
      </c>
      <c r="R220" s="51">
        <f>IF(H220=0,"",'Ark1'!Y2014)</f>
        <v>8.0671715508725725</v>
      </c>
      <c r="S220" s="114"/>
      <c r="T220" s="270">
        <f>IF(H220=0,"",'Ark1'!Z2014)</f>
        <v>0</v>
      </c>
      <c r="U220" s="114"/>
      <c r="V220" s="51">
        <f>IF(H220=0,"",'Ark1'!AA2014)</f>
        <v>9.1902328116977223</v>
      </c>
      <c r="W220" s="12">
        <f>IF(H220=0,"",'Ark1'!AB2014)</f>
        <v>2.3516282973948903</v>
      </c>
      <c r="X220" s="15">
        <f>+IF('Ark1'!AD2014=0,"",'Ark1'!AC2014)</f>
        <v>-42.107315965661051</v>
      </c>
      <c r="Y220" s="15">
        <f t="shared" si="16"/>
        <v>112.33333333333333</v>
      </c>
      <c r="Z220" s="12">
        <f>IF(H220=0,"",'Ark1'!T2014)</f>
        <v>3.8628580836351674</v>
      </c>
      <c r="AA220" s="51">
        <f>IF(H220=0,"",'Ark1'!V2014)</f>
        <v>86.42378759610321</v>
      </c>
      <c r="AB220" s="39"/>
      <c r="AC220" s="10"/>
      <c r="AD220" s="100"/>
      <c r="AE220" s="51"/>
      <c r="AF220" s="4"/>
      <c r="AM220" s="10"/>
      <c r="AN220"/>
      <c r="AO220"/>
      <c r="AP220"/>
      <c r="AQ220"/>
      <c r="AR220"/>
      <c r="AS220"/>
      <c r="AT220"/>
      <c r="AU220"/>
      <c r="AV220"/>
      <c r="AW220"/>
    </row>
    <row r="221" spans="1:49" s="1" customFormat="1" ht="15.6">
      <c r="A221" s="39"/>
      <c r="B221" s="2">
        <f>+'Ark1'!C2015</f>
        <v>2024</v>
      </c>
      <c r="C221" s="2">
        <f>+'Ark1'!J2015</f>
        <v>643</v>
      </c>
      <c r="D221" s="2" t="s">
        <v>51</v>
      </c>
      <c r="E221" s="2">
        <f>+'Ark1'!D2015</f>
        <v>4</v>
      </c>
      <c r="F221" s="2" t="s">
        <v>493</v>
      </c>
      <c r="G221" s="3">
        <f>+'Ark1'!Q2015</f>
        <v>51</v>
      </c>
      <c r="H221" s="304">
        <f>+'Ark1'!R2015</f>
        <v>6802</v>
      </c>
      <c r="I221" s="304">
        <f>IF(H221=0,"",'Ark1'!S2015)</f>
        <v>6794</v>
      </c>
      <c r="J221" s="86"/>
      <c r="K221" s="51">
        <f>100*H221/Måned!H13</f>
        <v>4.7476460693371303</v>
      </c>
      <c r="L221" s="86"/>
      <c r="M221" s="51">
        <f>+IF(H221=0,"",'Ark1'!AD2015)</f>
        <v>9.5351575642032032</v>
      </c>
      <c r="N221" s="51">
        <f>+IF(H221=0,"",'Ark1'!AE2015)</f>
        <v>9.764515531632874</v>
      </c>
      <c r="O221" s="12">
        <f>IF(H221=0,"",'Ark1'!U2015)</f>
        <v>60.539299381807474</v>
      </c>
      <c r="P221" s="12">
        <f>IF(H221=0,"",'Ark1'!W2015)</f>
        <v>81.347247571386319</v>
      </c>
      <c r="Q221" s="51">
        <f>IF(H221=0,"",'Ark1'!X2015)</f>
        <v>3.6018817994707444</v>
      </c>
      <c r="R221" s="51">
        <f>IF(H221=0,"",'Ark1'!Y2015)</f>
        <v>7.2037635989414888</v>
      </c>
      <c r="S221" s="114"/>
      <c r="T221" s="270">
        <f>IF(H221=0,"",'Ark1'!Z2015)</f>
        <v>0</v>
      </c>
      <c r="U221" s="114"/>
      <c r="V221" s="51">
        <f>IF(H221=0,"",'Ark1'!AA2015)</f>
        <v>9.247226935410362</v>
      </c>
      <c r="W221" s="12">
        <f>IF(H221=0,"",'Ark1'!AB2015)</f>
        <v>2.4358114401477966</v>
      </c>
      <c r="X221" s="15">
        <f>+IF('Ark1'!AD2015=0,"",'Ark1'!AC2015)</f>
        <v>-40.078369997449045</v>
      </c>
      <c r="Y221" s="15">
        <f t="shared" si="16"/>
        <v>133.21568627450981</v>
      </c>
      <c r="Z221" s="12">
        <f>IF(H221=0,"",'Ark1'!T2015)</f>
        <v>4.2877094972067047</v>
      </c>
      <c r="AA221" s="51">
        <f>IF(H221=0,"",'Ark1'!V2015)</f>
        <v>88.219211330116877</v>
      </c>
      <c r="AB221" s="39"/>
      <c r="AC221" s="10"/>
      <c r="AD221" s="100"/>
      <c r="AE221" s="51"/>
      <c r="AF221" s="4"/>
      <c r="AM221" s="10"/>
      <c r="AN221"/>
      <c r="AO221"/>
      <c r="AP221"/>
      <c r="AQ221"/>
      <c r="AR221"/>
      <c r="AS221"/>
      <c r="AT221"/>
      <c r="AU221"/>
      <c r="AV221"/>
      <c r="AW221"/>
    </row>
    <row r="222" spans="1:49" s="1" customFormat="1" ht="15.6">
      <c r="A222" s="39"/>
      <c r="B222" s="2">
        <f>+'Ark1'!C2016</f>
        <v>2024</v>
      </c>
      <c r="C222" s="2">
        <f>+'Ark1'!J2016</f>
        <v>643</v>
      </c>
      <c r="D222" s="2" t="s">
        <v>51</v>
      </c>
      <c r="E222" s="2">
        <f>+'Ark1'!D2016</f>
        <v>5</v>
      </c>
      <c r="F222" s="2" t="s">
        <v>377</v>
      </c>
      <c r="G222" s="3">
        <f>+'Ark1'!Q2016</f>
        <v>50</v>
      </c>
      <c r="H222" s="304">
        <f>+'Ark1'!R2016</f>
        <v>5827</v>
      </c>
      <c r="I222" s="304">
        <f>IF(H222=0,"",'Ark1'!S2016)</f>
        <v>5819</v>
      </c>
      <c r="J222" s="86"/>
      <c r="K222" s="51">
        <f>100*H222/Måned!H14</f>
        <v>4.6367470358876419</v>
      </c>
      <c r="L222" s="86"/>
      <c r="M222" s="51">
        <f>+IF(H222=0,"",'Ark1'!AD2016)</f>
        <v>8.1683862285522011</v>
      </c>
      <c r="N222" s="51">
        <f>+IF(H222=0,"",'Ark1'!AE2016)</f>
        <v>8.1838805914456252</v>
      </c>
      <c r="O222" s="12">
        <f>IF(H222=0,"",'Ark1'!U2016)</f>
        <v>60.983158618319315</v>
      </c>
      <c r="P222" s="12">
        <f>IF(H222=0,"",'Ark1'!W2016)</f>
        <v>79.602852723835809</v>
      </c>
      <c r="Q222" s="51">
        <f>IF(H222=0,"",'Ark1'!X2016)</f>
        <v>3.1233911103483787</v>
      </c>
      <c r="R222" s="51">
        <f>IF(H222=0,"",'Ark1'!Y2016)</f>
        <v>6.2467822206967574</v>
      </c>
      <c r="S222" s="114"/>
      <c r="T222" s="270">
        <f>IF(H222=0,"",'Ark1'!Z2016)</f>
        <v>0</v>
      </c>
      <c r="U222" s="114"/>
      <c r="V222" s="51">
        <f>IF(H222=0,"",'Ark1'!AA2016)</f>
        <v>9.1776632149513251</v>
      </c>
      <c r="W222" s="12">
        <f>IF(H222=0,"",'Ark1'!AB2016)</f>
        <v>2.2552510585522976</v>
      </c>
      <c r="X222" s="15">
        <f>+IF('Ark1'!AD2016=0,"",'Ark1'!AC2016)</f>
        <v>-38.184764978604271</v>
      </c>
      <c r="Y222" s="15">
        <f t="shared" si="16"/>
        <v>116.38</v>
      </c>
      <c r="Z222" s="12">
        <f>IF(H222=0,"",'Ark1'!T2016)</f>
        <v>3.206109490303759</v>
      </c>
      <c r="AA222" s="51">
        <f>IF(H222=0,"",'Ark1'!V2016)</f>
        <v>86.341835698314796</v>
      </c>
      <c r="AB222" s="39"/>
      <c r="AC222" s="10"/>
      <c r="AD222" s="100"/>
      <c r="AE222" s="51"/>
      <c r="AF222" s="4"/>
      <c r="AM222" s="10"/>
      <c r="AN222"/>
      <c r="AO222"/>
      <c r="AP222"/>
      <c r="AQ222"/>
      <c r="AR222"/>
      <c r="AS222"/>
      <c r="AT222"/>
      <c r="AU222"/>
      <c r="AV222"/>
      <c r="AW222"/>
    </row>
    <row r="223" spans="1:49" s="1" customFormat="1" ht="15.6">
      <c r="A223" s="39"/>
      <c r="B223" s="2">
        <f>+'Ark1'!C2017</f>
        <v>2024</v>
      </c>
      <c r="C223" s="2">
        <f>+'Ark1'!J2017</f>
        <v>643</v>
      </c>
      <c r="D223" s="2" t="s">
        <v>51</v>
      </c>
      <c r="E223" s="2">
        <f>+'Ark1'!D2017</f>
        <v>6</v>
      </c>
      <c r="F223" s="2" t="s">
        <v>494</v>
      </c>
      <c r="G223" s="3">
        <f>+'Ark1'!Q2017</f>
        <v>50</v>
      </c>
      <c r="H223" s="304">
        <f>+'Ark1'!R2017</f>
        <v>5918</v>
      </c>
      <c r="I223" s="304">
        <f>IF(H223=0,"",'Ark1'!S2017)</f>
        <v>5909</v>
      </c>
      <c r="J223" s="86"/>
      <c r="K223" s="51">
        <f>100*H223/Måned!H15</f>
        <v>5.1643643154468419</v>
      </c>
      <c r="L223" s="86"/>
      <c r="M223" s="51">
        <f>+IF(H223=0,"",'Ark1'!AD2017)</f>
        <v>8.295951553212964</v>
      </c>
      <c r="N223" s="51">
        <f>+IF(H223=0,"",'Ark1'!AE2017)</f>
        <v>8.1508912889054006</v>
      </c>
      <c r="O223" s="12">
        <f>IF(H223=0,"",'Ark1'!U2017)</f>
        <v>60.989845997630717</v>
      </c>
      <c r="P223" s="12">
        <f>IF(H223=0,"",'Ark1'!W2017)</f>
        <v>78.074428837366639</v>
      </c>
      <c r="Q223" s="51">
        <f>IF(H223=0,"",'Ark1'!X2017)</f>
        <v>5.6437985806015556</v>
      </c>
      <c r="R223" s="51">
        <f>IF(H223=0,"",'Ark1'!Y2017)</f>
        <v>11.287597161203109</v>
      </c>
      <c r="S223" s="114"/>
      <c r="T223" s="270">
        <f>IF(H223=0,"",'Ark1'!Z2017)</f>
        <v>0</v>
      </c>
      <c r="U223" s="114"/>
      <c r="V223" s="51">
        <f>IF(H223=0,"",'Ark1'!AA2017)</f>
        <v>9.0306211391188977</v>
      </c>
      <c r="W223" s="12">
        <f>IF(H223=0,"",'Ark1'!AB2017)</f>
        <v>2.3397855685937041</v>
      </c>
      <c r="X223" s="15">
        <f>+IF('Ark1'!AD2017=0,"",'Ark1'!AC2017)</f>
        <v>-45.64735654436803</v>
      </c>
      <c r="Y223" s="15">
        <f t="shared" si="16"/>
        <v>118.18</v>
      </c>
      <c r="Z223" s="12">
        <f>IF(H223=0,"",'Ark1'!T2017)</f>
        <v>3.3611017235552554</v>
      </c>
      <c r="AA223" s="51">
        <f>IF(H223=0,"",'Ark1'!V2017)</f>
        <v>84.676660664351942</v>
      </c>
      <c r="AB223" s="39"/>
      <c r="AC223" s="10"/>
      <c r="AD223" s="100"/>
      <c r="AE223" s="51"/>
      <c r="AF223" s="4"/>
      <c r="AM223" s="10"/>
      <c r="AN223"/>
      <c r="AO223"/>
      <c r="AP223"/>
      <c r="AQ223"/>
      <c r="AR223"/>
      <c r="AS223"/>
      <c r="AT223"/>
      <c r="AU223"/>
      <c r="AV223"/>
      <c r="AW223"/>
    </row>
    <row r="224" spans="1:49" s="1" customFormat="1" ht="15.6">
      <c r="A224" s="39"/>
      <c r="B224" s="2">
        <f>+'Ark1'!C2018</f>
        <v>2024</v>
      </c>
      <c r="C224" s="2">
        <f>+'Ark1'!J2018</f>
        <v>643</v>
      </c>
      <c r="D224" s="2" t="s">
        <v>51</v>
      </c>
      <c r="E224" s="2">
        <f>+'Ark1'!D2018</f>
        <v>7</v>
      </c>
      <c r="F224" s="2" t="s">
        <v>495</v>
      </c>
      <c r="G224" s="3">
        <f>+'Ark1'!Q2018</f>
        <v>50</v>
      </c>
      <c r="H224" s="304">
        <f>+'Ark1'!R2018</f>
        <v>5852</v>
      </c>
      <c r="I224" s="304">
        <f>IF(H224=0,"",'Ark1'!S2018)</f>
        <v>5843</v>
      </c>
      <c r="J224" s="86"/>
      <c r="K224" s="51">
        <f>100*H224/Måned!H16</f>
        <v>4.5816109232118247</v>
      </c>
      <c r="L224" s="86"/>
      <c r="M224" s="51">
        <f>+IF(H224=0,"",'Ark1'!AD2018)</f>
        <v>8.2034316474150497</v>
      </c>
      <c r="N224" s="51">
        <f>+IF(H224=0,"",'Ark1'!AE2018)</f>
        <v>8.1910060122438413</v>
      </c>
      <c r="O224" s="12">
        <f>IF(H224=0,"",'Ark1'!U2018)</f>
        <v>60.337326715728238</v>
      </c>
      <c r="P224" s="12">
        <f>IF(H224=0,"",'Ark1'!W2018)</f>
        <v>79.344908437446406</v>
      </c>
      <c r="Q224" s="51">
        <f>IF(H224=0,"",'Ark1'!X2018)</f>
        <v>2.7853725222146273</v>
      </c>
      <c r="R224" s="51">
        <f>IF(H224=0,"",'Ark1'!Y2018)</f>
        <v>5.5707450444292546</v>
      </c>
      <c r="S224" s="114"/>
      <c r="T224" s="270">
        <f>IF(H224=0,"",'Ark1'!Z2018)</f>
        <v>0</v>
      </c>
      <c r="U224" s="114"/>
      <c r="V224" s="51">
        <f>IF(H224=0,"",'Ark1'!AA2018)</f>
        <v>9.3693218736146378</v>
      </c>
      <c r="W224" s="12">
        <f>IF(H224=0,"",'Ark1'!AB2018)</f>
        <v>2.3197331550293625</v>
      </c>
      <c r="X224" s="15">
        <f>+IF('Ark1'!AD2018=0,"",'Ark1'!AC2018)</f>
        <v>-37.036975489466073</v>
      </c>
      <c r="Y224" s="15">
        <f t="shared" si="16"/>
        <v>116.86</v>
      </c>
      <c r="Z224" s="12">
        <f>IF(H224=0,"",'Ark1'!T2018)</f>
        <v>4.4851332877648655</v>
      </c>
      <c r="AA224" s="51">
        <f>IF(H224=0,"",'Ark1'!V2018)</f>
        <v>86.041196427501902</v>
      </c>
      <c r="AB224" s="39"/>
      <c r="AC224" s="10"/>
      <c r="AD224" s="100"/>
      <c r="AE224" s="51"/>
      <c r="AF224" s="4"/>
      <c r="AM224" s="10"/>
      <c r="AN224"/>
      <c r="AO224"/>
      <c r="AP224"/>
      <c r="AQ224"/>
      <c r="AR224"/>
      <c r="AS224"/>
      <c r="AT224"/>
      <c r="AU224"/>
      <c r="AV224"/>
      <c r="AW224"/>
    </row>
    <row r="225" spans="1:49" s="1" customFormat="1" ht="15.6">
      <c r="A225" s="39"/>
      <c r="B225" s="2">
        <f>+'Ark1'!C2019</f>
        <v>2024</v>
      </c>
      <c r="C225" s="2">
        <f>+'Ark1'!J2019</f>
        <v>643</v>
      </c>
      <c r="D225" s="2" t="s">
        <v>51</v>
      </c>
      <c r="E225" s="2">
        <f>+'Ark1'!D2019</f>
        <v>8</v>
      </c>
      <c r="F225" s="2" t="s">
        <v>496</v>
      </c>
      <c r="G225" s="3">
        <f>+'Ark1'!Q2019</f>
        <v>49</v>
      </c>
      <c r="H225" s="304">
        <f>+'Ark1'!R2019</f>
        <v>6157</v>
      </c>
      <c r="I225" s="304">
        <f>IF(H225=0,"",'Ark1'!S2019)</f>
        <v>6125</v>
      </c>
      <c r="J225" s="86"/>
      <c r="K225" s="51">
        <f>100*H225/Måned!H17</f>
        <v>5.0977827087714651</v>
      </c>
      <c r="L225" s="86"/>
      <c r="M225" s="51">
        <f>+IF(H225=0,"",'Ark1'!AD2019)</f>
        <v>8.6309857575417723</v>
      </c>
      <c r="N225" s="51">
        <f>+IF(H225=0,"",'Ark1'!AE2019)</f>
        <v>8.3604154093823748</v>
      </c>
      <c r="O225" s="12">
        <f>IF(H225=0,"",'Ark1'!U2019)</f>
        <v>60.913469387755114</v>
      </c>
      <c r="P225" s="12">
        <f>IF(H225=0,"",'Ark1'!W2019)</f>
        <v>77.257289795918396</v>
      </c>
      <c r="Q225" s="51">
        <f>IF(H225=0,"",'Ark1'!X2019)</f>
        <v>4.3040441773591036</v>
      </c>
      <c r="R225" s="51">
        <f>IF(H225=0,"",'Ark1'!Y2019)</f>
        <v>8.6080883547182072</v>
      </c>
      <c r="S225" s="114"/>
      <c r="T225" s="270">
        <f>IF(H225=0,"",'Ark1'!Z2019)</f>
        <v>0</v>
      </c>
      <c r="U225" s="114"/>
      <c r="V225" s="51">
        <f>IF(H225=0,"",'Ark1'!AA2019)</f>
        <v>9.7563933367050168</v>
      </c>
      <c r="W225" s="12">
        <f>IF(H225=0,"",'Ark1'!AB2019)</f>
        <v>2.2377882220206402</v>
      </c>
      <c r="X225" s="15">
        <f>+IF('Ark1'!AD2019=0,"",'Ark1'!AC2019)</f>
        <v>-40.852356417307696</v>
      </c>
      <c r="Y225" s="15">
        <f t="shared" si="16"/>
        <v>125</v>
      </c>
      <c r="Z225" s="12">
        <f>IF(H225=0,"",'Ark1'!T2019)</f>
        <v>3.3873639759623191</v>
      </c>
      <c r="AA225" s="51">
        <f>IF(H225=0,"",'Ark1'!V2019)</f>
        <v>83.959157140646241</v>
      </c>
      <c r="AB225" s="39"/>
      <c r="AC225" s="10"/>
      <c r="AD225" s="100"/>
      <c r="AE225" s="51"/>
      <c r="AF225" s="4"/>
      <c r="AM225" s="10"/>
      <c r="AN225"/>
      <c r="AO225"/>
      <c r="AP225"/>
      <c r="AQ225"/>
      <c r="AR225"/>
      <c r="AS225"/>
      <c r="AT225"/>
      <c r="AU225"/>
      <c r="AV225"/>
      <c r="AW225"/>
    </row>
    <row r="226" spans="1:49" s="1" customFormat="1" ht="15.6">
      <c r="A226" s="39"/>
      <c r="B226" s="2">
        <f>+'Ark1'!C2020</f>
        <v>2024</v>
      </c>
      <c r="C226" s="2">
        <f>+'Ark1'!J2020</f>
        <v>643</v>
      </c>
      <c r="D226" s="2" t="s">
        <v>51</v>
      </c>
      <c r="E226" s="2">
        <f>+'Ark1'!D2020</f>
        <v>9</v>
      </c>
      <c r="F226" s="2" t="s">
        <v>497</v>
      </c>
      <c r="G226" s="3">
        <f>+'Ark1'!Q2020</f>
        <v>56</v>
      </c>
      <c r="H226" s="304">
        <f>+'Ark1'!R2020</f>
        <v>5767</v>
      </c>
      <c r="I226" s="304">
        <f>IF(H226=0,"",'Ark1'!S2020)</f>
        <v>5758</v>
      </c>
      <c r="J226" s="86"/>
      <c r="K226" s="51">
        <f>100*H226/Måned!H18</f>
        <v>4.7738880656937326</v>
      </c>
      <c r="L226" s="86"/>
      <c r="M226" s="51">
        <f>+IF(H226=0,"",'Ark1'!AD2020)</f>
        <v>8.084277223281374</v>
      </c>
      <c r="N226" s="51">
        <f>+IF(H226=0,"",'Ark1'!AE2020)</f>
        <v>7.9128442838842492</v>
      </c>
      <c r="O226" s="12">
        <f>IF(H226=0,"",'Ark1'!U2020)</f>
        <v>60.241924279263614</v>
      </c>
      <c r="P226" s="12">
        <f>IF(H226=0,"",'Ark1'!W2020)</f>
        <v>77.781920805835242</v>
      </c>
      <c r="Q226" s="51">
        <f>IF(H226=0,"",'Ark1'!X2020)</f>
        <v>4.3350095370209809</v>
      </c>
      <c r="R226" s="51">
        <f>IF(H226=0,"",'Ark1'!Y2020)</f>
        <v>8.6700190740419618</v>
      </c>
      <c r="S226" s="114"/>
      <c r="T226" s="270">
        <f>IF(H226=0,"",'Ark1'!Z2020)</f>
        <v>0</v>
      </c>
      <c r="U226" s="114"/>
      <c r="V226" s="51">
        <f>IF(H226=0,"",'Ark1'!AA2020)</f>
        <v>9.4126223143298819</v>
      </c>
      <c r="W226" s="12">
        <f>IF(H226=0,"",'Ark1'!AB2020)</f>
        <v>2.3972457088002779</v>
      </c>
      <c r="X226" s="15">
        <f>+IF('Ark1'!AD2020=0,"",'Ark1'!AC2020)</f>
        <v>-38.990393427756572</v>
      </c>
      <c r="Y226" s="15">
        <f t="shared" si="16"/>
        <v>102.82142857142857</v>
      </c>
      <c r="Z226" s="12">
        <f>IF(H226=0,"",'Ark1'!T2020)</f>
        <v>4.6771284896826781</v>
      </c>
      <c r="AA226" s="51">
        <f>IF(H226=0,"",'Ark1'!V2020)</f>
        <v>84.347859137618755</v>
      </c>
      <c r="AB226" s="39"/>
      <c r="AC226" s="10"/>
      <c r="AD226" s="100"/>
      <c r="AE226" s="51"/>
      <c r="AF226" s="4"/>
      <c r="AM226" s="10"/>
      <c r="AN226"/>
      <c r="AO226"/>
      <c r="AP226"/>
      <c r="AQ226"/>
      <c r="AR226"/>
      <c r="AS226"/>
      <c r="AT226"/>
      <c r="AU226"/>
      <c r="AV226"/>
      <c r="AW226"/>
    </row>
    <row r="227" spans="1:49" s="1" customFormat="1" ht="15.6">
      <c r="A227" s="39"/>
      <c r="B227" s="2">
        <f>+'Ark1'!C2021</f>
        <v>2024</v>
      </c>
      <c r="C227" s="2">
        <f>+'Ark1'!J2021</f>
        <v>643</v>
      </c>
      <c r="D227" s="2" t="s">
        <v>51</v>
      </c>
      <c r="E227" s="2">
        <f>+'Ark1'!D2021</f>
        <v>10</v>
      </c>
      <c r="F227" s="2" t="s">
        <v>498</v>
      </c>
      <c r="G227" s="3">
        <f>+'Ark1'!Q2021</f>
        <v>44</v>
      </c>
      <c r="H227" s="304">
        <f>+'Ark1'!R2021</f>
        <v>5815</v>
      </c>
      <c r="I227" s="304">
        <f>IF(H227=0,"",'Ark1'!S2021)</f>
        <v>5798</v>
      </c>
      <c r="J227" s="86"/>
      <c r="K227" s="51">
        <f>100*H227/Måned!H19</f>
        <v>4.492151288548297</v>
      </c>
      <c r="L227" s="86"/>
      <c r="M227" s="51">
        <f>+IF(H227=0,"",'Ark1'!AD2021)</f>
        <v>8.1515644274980392</v>
      </c>
      <c r="N227" s="51">
        <f>+IF(H227=0,"",'Ark1'!AE2021)</f>
        <v>7.9610102203587312</v>
      </c>
      <c r="O227" s="12">
        <f>IF(H227=0,"",'Ark1'!U2021)</f>
        <v>60.706278026905842</v>
      </c>
      <c r="P227" s="12">
        <f>IF(H227=0,"",'Ark1'!W2021)</f>
        <v>77.715505346671392</v>
      </c>
      <c r="Q227" s="51">
        <f>IF(H227=0,"",'Ark1'!X2021)</f>
        <v>0.30954428202923479</v>
      </c>
      <c r="R227" s="51">
        <f>IF(H227=0,"",'Ark1'!Y2021)</f>
        <v>0.61908856405846957</v>
      </c>
      <c r="S227" s="114"/>
      <c r="T227" s="270">
        <f>IF(H227=0,"",'Ark1'!Z2021)</f>
        <v>0</v>
      </c>
      <c r="U227" s="114"/>
      <c r="V227" s="51">
        <f>IF(H227=0,"",'Ark1'!AA2021)</f>
        <v>9.4214024664144311</v>
      </c>
      <c r="W227" s="12">
        <f>IF(H227=0,"",'Ark1'!AB2021)</f>
        <v>2.3599360773195821</v>
      </c>
      <c r="X227" s="15">
        <f>+IF('Ark1'!AD2021=0,"",'Ark1'!AC2021)</f>
        <v>-42.324850577389263</v>
      </c>
      <c r="Y227" s="15">
        <f t="shared" si="16"/>
        <v>131.77272727272728</v>
      </c>
      <c r="Z227" s="12">
        <f>IF(H227=0,"",'Ark1'!T2021)</f>
        <v>3.6892519346517632</v>
      </c>
      <c r="AA227" s="51">
        <f>IF(H227=0,"",'Ark1'!V2021)</f>
        <v>84.388777540131457</v>
      </c>
      <c r="AB227" s="39"/>
      <c r="AC227" s="10"/>
      <c r="AD227" s="100"/>
      <c r="AE227" s="51"/>
      <c r="AF227" s="4"/>
      <c r="AM227" s="10"/>
      <c r="AN227"/>
      <c r="AO227"/>
      <c r="AP227"/>
      <c r="AQ227"/>
      <c r="AR227"/>
      <c r="AS227"/>
      <c r="AT227"/>
      <c r="AU227"/>
      <c r="AV227"/>
      <c r="AW227"/>
    </row>
    <row r="228" spans="1:49" s="1" customFormat="1" ht="15.6">
      <c r="A228" s="39"/>
      <c r="B228" s="2">
        <f>+'Ark1'!C2022</f>
        <v>2024</v>
      </c>
      <c r="C228" s="2">
        <f>+'Ark1'!J2022</f>
        <v>643</v>
      </c>
      <c r="D228" s="2" t="s">
        <v>51</v>
      </c>
      <c r="E228" s="2">
        <f>+'Ark1'!D2022</f>
        <v>11</v>
      </c>
      <c r="F228" s="2" t="s">
        <v>499</v>
      </c>
      <c r="G228" s="3">
        <f>+'Ark1'!Q2022</f>
        <v>51</v>
      </c>
      <c r="H228" s="304">
        <f>+'Ark1'!R2022</f>
        <v>5603</v>
      </c>
      <c r="I228" s="304">
        <f>IF(H228=0,"",'Ark1'!S2022)</f>
        <v>5581</v>
      </c>
      <c r="J228" s="86"/>
      <c r="K228" s="51">
        <f>100*H228/Måned!H20</f>
        <v>4.4005152129180214</v>
      </c>
      <c r="L228" s="86"/>
      <c r="M228" s="51">
        <f>+IF(H228=0,"",'Ark1'!AD2022)</f>
        <v>7.8543792755411008</v>
      </c>
      <c r="N228" s="51">
        <f>+IF(H228=0,"",'Ark1'!AE2022)</f>
        <v>8.0183740097157976</v>
      </c>
      <c r="O228" s="12">
        <f>IF(H228=0,"",'Ark1'!U2022)</f>
        <v>60.540046586633203</v>
      </c>
      <c r="P228" s="12">
        <f>IF(H228=0,"",'Ark1'!W2022)</f>
        <v>81.318993012004995</v>
      </c>
      <c r="Q228" s="51">
        <f>IF(H228=0,"",'Ark1'!X2022)</f>
        <v>2.677137247902909</v>
      </c>
      <c r="R228" s="51">
        <f>IF(H228=0,"",'Ark1'!Y2022)</f>
        <v>5.3542744958058179</v>
      </c>
      <c r="S228" s="114"/>
      <c r="T228" s="270">
        <f>IF(H228=0,"",'Ark1'!Z2022)</f>
        <v>0</v>
      </c>
      <c r="U228" s="114"/>
      <c r="V228" s="51">
        <f>IF(H228=0,"",'Ark1'!AA2022)</f>
        <v>9.8855270833662221</v>
      </c>
      <c r="W228" s="12">
        <f>IF(H228=0,"",'Ark1'!AB2022)</f>
        <v>2.3591784406589902</v>
      </c>
      <c r="X228" s="15">
        <f>+IF('Ark1'!AD2022=0,"",'Ark1'!AC2022)</f>
        <v>-40.769317155442472</v>
      </c>
      <c r="Y228" s="15">
        <f t="shared" si="16"/>
        <v>109.43137254901961</v>
      </c>
      <c r="Z228" s="12">
        <f>IF(H228=0,"",'Ark1'!T2022)</f>
        <v>4.0192753881848997</v>
      </c>
      <c r="AA228" s="51">
        <f>IF(H228=0,"",'Ark1'!V2022)</f>
        <v>88.371589647043749</v>
      </c>
      <c r="AB228" s="39"/>
      <c r="AC228" s="10"/>
      <c r="AD228" s="100"/>
      <c r="AE228" s="51"/>
      <c r="AF228" s="4"/>
      <c r="AM228" s="10"/>
      <c r="AN228"/>
      <c r="AO228"/>
      <c r="AP228"/>
      <c r="AQ228"/>
      <c r="AR228"/>
      <c r="AS228"/>
      <c r="AT228"/>
      <c r="AU228"/>
      <c r="AV228"/>
      <c r="AW228"/>
    </row>
    <row r="229" spans="1:49" s="1" customFormat="1" ht="15.6">
      <c r="A229" s="39"/>
      <c r="B229" s="2">
        <f>+'Ark1'!C2023</f>
        <v>2024</v>
      </c>
      <c r="C229" s="2">
        <f>+'Ark1'!J2023</f>
        <v>643</v>
      </c>
      <c r="D229" s="2" t="s">
        <v>51</v>
      </c>
      <c r="E229" s="2">
        <f>+'Ark1'!D2023</f>
        <v>12</v>
      </c>
      <c r="F229" s="2" t="s">
        <v>500</v>
      </c>
      <c r="G229" s="3">
        <f>+'Ark1'!Q2023</f>
        <v>45</v>
      </c>
      <c r="H229" s="304">
        <f>+'Ark1'!R2023</f>
        <v>5353</v>
      </c>
      <c r="I229" s="304">
        <f>IF(H229=0,"",'Ark1'!S2023)</f>
        <v>5341</v>
      </c>
      <c r="J229" s="86"/>
      <c r="K229" s="51">
        <f>100*H229/Måned!H21</f>
        <v>4.7697969294376579</v>
      </c>
      <c r="L229" s="86"/>
      <c r="M229" s="51">
        <f>+IF(H229=0,"",'Ark1'!AD2023)</f>
        <v>7.5039250869126404</v>
      </c>
      <c r="N229" s="51">
        <f>+IF(H229=0,"",'Ark1'!AE2023)</f>
        <v>7.4578632861253409</v>
      </c>
      <c r="O229" s="12">
        <f>IF(H229=0,"",'Ark1'!U2023)</f>
        <v>61.021906010110477</v>
      </c>
      <c r="P229" s="12">
        <f>IF(H229=0,"",'Ark1'!W2023)</f>
        <v>79.033196030705781</v>
      </c>
      <c r="Q229" s="51">
        <f>IF(H229=0,"",'Ark1'!X2023)</f>
        <v>2.8955725761255366</v>
      </c>
      <c r="R229" s="51">
        <f>IF(H229=0,"",'Ark1'!Y2023)</f>
        <v>5.7911451522510733</v>
      </c>
      <c r="S229" s="114"/>
      <c r="T229" s="270">
        <f>IF(H229=0,"",'Ark1'!Z2023)</f>
        <v>0</v>
      </c>
      <c r="U229" s="114"/>
      <c r="V229" s="51">
        <f>IF(H229=0,"",'Ark1'!AA2023)</f>
        <v>8.9374395209562696</v>
      </c>
      <c r="W229" s="12">
        <f>IF(H229=0,"",'Ark1'!AB2023)</f>
        <v>2.1544221338279725</v>
      </c>
      <c r="X229" s="15">
        <f>+IF('Ark1'!AD2023=0,"",'Ark1'!AC2023)</f>
        <v>-32.130442451982738</v>
      </c>
      <c r="Y229" s="15">
        <f t="shared" si="16"/>
        <v>118.68888888888888</v>
      </c>
      <c r="Z229" s="12">
        <f>IF(H229=0,"",'Ark1'!T2023)</f>
        <v>3.0085933121614055</v>
      </c>
      <c r="AA229" s="51">
        <f>IF(H229=0,"",'Ark1'!V2023)</f>
        <v>85.830295818666372</v>
      </c>
      <c r="AB229" s="39"/>
      <c r="AC229" s="10"/>
      <c r="AD229" s="100"/>
      <c r="AE229" s="51"/>
      <c r="AF229" s="4"/>
      <c r="AM229" s="10"/>
      <c r="AN229"/>
      <c r="AO229"/>
      <c r="AP229"/>
      <c r="AQ229"/>
      <c r="AR229"/>
      <c r="AS229"/>
      <c r="AT229"/>
      <c r="AU229"/>
      <c r="AV229"/>
      <c r="AW229"/>
    </row>
    <row r="230" spans="1:49" ht="15.6">
      <c r="A230" s="39"/>
      <c r="B230" s="39"/>
      <c r="C230" s="44"/>
      <c r="D230" s="44"/>
      <c r="E230" s="44"/>
      <c r="F230" s="44"/>
      <c r="G230" s="44"/>
      <c r="H230" s="321"/>
      <c r="I230" s="321"/>
      <c r="J230" s="86"/>
      <c r="K230" s="44"/>
      <c r="L230" s="86"/>
      <c r="M230" s="44"/>
      <c r="N230" s="44"/>
      <c r="O230" s="44"/>
      <c r="P230" s="44"/>
      <c r="Q230" s="44"/>
      <c r="R230" s="44"/>
      <c r="S230" s="44"/>
      <c r="T230" s="44"/>
      <c r="U230" s="114"/>
      <c r="V230" s="44"/>
      <c r="W230" s="44"/>
      <c r="X230" s="44"/>
      <c r="Y230" s="44"/>
      <c r="Z230" s="44"/>
      <c r="AA230" s="44"/>
      <c r="AB230" s="39"/>
      <c r="AC230" s="79"/>
      <c r="AE230" s="51"/>
      <c r="AF230" s="4"/>
      <c r="AN230" s="13"/>
      <c r="AO230" s="12"/>
      <c r="AP230" s="12"/>
    </row>
    <row r="231" spans="1:49" ht="15.6">
      <c r="A231" s="257"/>
      <c r="B231" s="257"/>
      <c r="C231" s="254"/>
      <c r="D231" s="254"/>
      <c r="E231" s="254"/>
      <c r="F231" s="254"/>
      <c r="G231" s="254"/>
      <c r="H231" s="349"/>
      <c r="I231" s="349"/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  <c r="AA231" s="254"/>
      <c r="AB231" s="257"/>
      <c r="AC231" s="79"/>
      <c r="AE231" s="51"/>
      <c r="AF231" s="4"/>
      <c r="AN231" s="13"/>
      <c r="AO231" s="12"/>
      <c r="AP231" s="12"/>
    </row>
    <row r="232" spans="1:49" s="1" customFormat="1" ht="15.6">
      <c r="A232" s="257"/>
      <c r="B232" s="2">
        <f>+'Ark1'!C2036</f>
        <v>2023</v>
      </c>
      <c r="C232" s="2">
        <f>+'Ark1'!J2036</f>
        <v>106</v>
      </c>
      <c r="D232" s="2" t="s">
        <v>35</v>
      </c>
      <c r="E232" s="2">
        <f>+'Ark1'!D2036</f>
        <v>1</v>
      </c>
      <c r="F232" s="2" t="s">
        <v>490</v>
      </c>
      <c r="G232" s="3">
        <f>+'Ark1'!Q2036</f>
        <v>72</v>
      </c>
      <c r="H232" s="304">
        <f>+'Ark1'!R2036</f>
        <v>10696</v>
      </c>
      <c r="I232" s="304">
        <f>IF(H232=0,"",'Ark1'!S2036)</f>
        <v>10687</v>
      </c>
      <c r="J232" s="254"/>
      <c r="K232" s="51">
        <f>100*H232/Måned!H23</f>
        <v>8.1620817276508077</v>
      </c>
      <c r="L232" s="254"/>
      <c r="M232" s="51">
        <f>+IF(H232=0,"",'Ark1'!AD2036)</f>
        <v>9.0818007370047749</v>
      </c>
      <c r="N232" s="51">
        <f>+IF(H232=0,"",'Ark1'!AE2036)</f>
        <v>9.2264763538637773</v>
      </c>
      <c r="O232" s="12">
        <f>IF(H232=0,"",'Ark1'!U2036)</f>
        <v>60.315523533264702</v>
      </c>
      <c r="P232" s="12">
        <f>IF(H232=0,"",'Ark1'!W2036)</f>
        <v>87.707991017123518</v>
      </c>
      <c r="Q232" s="51">
        <f>IF(H232=0,"",'Ark1'!X2036)</f>
        <v>0.39267015706806274</v>
      </c>
      <c r="R232" s="51">
        <f>IF(H232=0,"",'Ark1'!Y2036)</f>
        <v>0.78534031413612548</v>
      </c>
      <c r="S232" s="262"/>
      <c r="T232" s="51">
        <f>IF(H232=0,"",'Ark1'!Z2036)</f>
        <v>0</v>
      </c>
      <c r="U232" s="262"/>
      <c r="V232" s="51">
        <f>IF(H232=0,"",'Ark1'!AA2036)</f>
        <v>7.5466749347086717</v>
      </c>
      <c r="W232" s="12">
        <f>IF(H232=0,"",'Ark1'!AB2036)</f>
        <v>2.4359687073456633</v>
      </c>
      <c r="X232" s="15">
        <f>+IF('Ark1'!AC2036=0,"",'Ark1'!AC2036)</f>
        <v>-32.814775014739496</v>
      </c>
      <c r="Y232" s="15">
        <f t="shared" ref="Y232:Y300" si="17">+(IF(H232=0,"",I232/G232))</f>
        <v>148.43055555555554</v>
      </c>
      <c r="Z232" s="12">
        <f>IF(H232=0,"",'Ark1'!T2036)</f>
        <v>4.6577225130890065</v>
      </c>
      <c r="AA232" s="51">
        <f>IF(H232=0,"",'Ark1'!V2036)</f>
        <v>95.095407072575782</v>
      </c>
      <c r="AB232" s="257"/>
      <c r="AC232" s="10"/>
      <c r="AD232" s="100"/>
      <c r="AE232" s="51"/>
      <c r="AF232" s="4"/>
      <c r="AM232" s="10"/>
      <c r="AN232"/>
      <c r="AO232"/>
      <c r="AP232"/>
      <c r="AQ232"/>
      <c r="AR232"/>
      <c r="AS232"/>
      <c r="AT232"/>
      <c r="AU232"/>
      <c r="AV232"/>
      <c r="AW232"/>
    </row>
    <row r="233" spans="1:49" s="1" customFormat="1" ht="15.6">
      <c r="A233" s="257"/>
      <c r="B233" s="2">
        <f>+'Ark1'!C2037</f>
        <v>2023</v>
      </c>
      <c r="C233" s="2">
        <f>+'Ark1'!J2037</f>
        <v>106</v>
      </c>
      <c r="D233" s="2"/>
      <c r="E233" s="2">
        <f>+'Ark1'!D2037</f>
        <v>2</v>
      </c>
      <c r="F233" s="2" t="s">
        <v>491</v>
      </c>
      <c r="G233" s="3">
        <f>+'Ark1'!Q2037</f>
        <v>67</v>
      </c>
      <c r="H233" s="304">
        <f>+'Ark1'!R2037</f>
        <v>8229</v>
      </c>
      <c r="I233" s="304">
        <f>IF(H233=0,"",'Ark1'!S2037)</f>
        <v>8206</v>
      </c>
      <c r="J233" s="254"/>
      <c r="K233" s="51">
        <f>100*H233/Måned!H24</f>
        <v>7.4652321034917586</v>
      </c>
      <c r="L233" s="254"/>
      <c r="M233" s="51">
        <f>+IF(H233=0,"",'Ark1'!AD2037)</f>
        <v>6.9871109073309912</v>
      </c>
      <c r="N233" s="51">
        <f>+IF(H233=0,"",'Ark1'!AE2037)</f>
        <v>7.0443654643976448</v>
      </c>
      <c r="O233" s="12">
        <f>IF(H233=0,"",'Ark1'!U2037)</f>
        <v>60.341457470143794</v>
      </c>
      <c r="P233" s="12">
        <f>IF(H233=0,"",'Ark1'!W2037)</f>
        <v>87.210638557153501</v>
      </c>
      <c r="Q233" s="51">
        <f>IF(H233=0,"",'Ark1'!X2037)</f>
        <v>0.49823793899623287</v>
      </c>
      <c r="R233" s="51">
        <f>IF(H233=0,"",'Ark1'!Y2037)</f>
        <v>0.99647587799246573</v>
      </c>
      <c r="S233" s="262"/>
      <c r="T233" s="51">
        <f>IF(H233=0,"",'Ark1'!Z2037)</f>
        <v>0</v>
      </c>
      <c r="U233" s="262"/>
      <c r="V233" s="51">
        <f>IF(H233=0,"",'Ark1'!AA2037)</f>
        <v>7.187487615127</v>
      </c>
      <c r="W233" s="12">
        <f>IF(H233=0,"",'Ark1'!AB2037)</f>
        <v>2.4252217893118</v>
      </c>
      <c r="X233" s="15">
        <f>+IF('Ark1'!AC2037=0,"",'Ark1'!AC2037)</f>
        <v>-30.257027352522996</v>
      </c>
      <c r="Y233" s="15">
        <f t="shared" si="17"/>
        <v>122.4776119402985</v>
      </c>
      <c r="Z233" s="12">
        <f>IF(H233=0,"",'Ark1'!T2037)</f>
        <v>4.6246202454733281</v>
      </c>
      <c r="AA233" s="51">
        <f>IF(H233=0,"",'Ark1'!V2037)</f>
        <v>94.680490373954044</v>
      </c>
      <c r="AB233" s="257"/>
      <c r="AC233" s="10"/>
      <c r="AD233" s="100"/>
      <c r="AE233" s="51"/>
      <c r="AF233" s="4"/>
      <c r="AM233" s="10"/>
      <c r="AN233"/>
      <c r="AO233"/>
      <c r="AP233"/>
      <c r="AQ233"/>
      <c r="AR233"/>
      <c r="AS233"/>
      <c r="AT233"/>
      <c r="AU233"/>
      <c r="AV233"/>
      <c r="AW233"/>
    </row>
    <row r="234" spans="1:49" s="1" customFormat="1" ht="15.6">
      <c r="A234" s="257"/>
      <c r="B234" s="2">
        <f>+'Ark1'!C2038</f>
        <v>2023</v>
      </c>
      <c r="C234" s="2">
        <f>+'Ark1'!J2038</f>
        <v>106</v>
      </c>
      <c r="D234" s="2"/>
      <c r="E234" s="2">
        <f>+'Ark1'!D2038</f>
        <v>3</v>
      </c>
      <c r="F234" s="2" t="s">
        <v>492</v>
      </c>
      <c r="G234" s="3">
        <f>+'Ark1'!Q2038</f>
        <v>75</v>
      </c>
      <c r="H234" s="304">
        <f>+'Ark1'!R2038</f>
        <v>9278</v>
      </c>
      <c r="I234" s="304">
        <f>IF(H234=0,"",'Ark1'!S2038)</f>
        <v>9264</v>
      </c>
      <c r="J234" s="254"/>
      <c r="K234" s="51">
        <f>100*H234/Måned!H25</f>
        <v>6.9837637654214122</v>
      </c>
      <c r="L234" s="254"/>
      <c r="M234" s="51">
        <f>+IF(H234=0,"",'Ark1'!AD2038)</f>
        <v>7.8777998539575806</v>
      </c>
      <c r="N234" s="51">
        <f>+IF(H234=0,"",'Ark1'!AE2038)</f>
        <v>7.8995241589329677</v>
      </c>
      <c r="O234" s="12">
        <f>IF(H234=0,"",'Ark1'!U2038)</f>
        <v>60.489313471502605</v>
      </c>
      <c r="P234" s="12">
        <f>IF(H234=0,"",'Ark1'!W2038)</f>
        <v>86.6286377374783</v>
      </c>
      <c r="Q234" s="51">
        <f>IF(H234=0,"",'Ark1'!X2038)</f>
        <v>0.33412373356326797</v>
      </c>
      <c r="R234" s="51">
        <f>IF(H234=0,"",'Ark1'!Y2038)</f>
        <v>0.66824746712653593</v>
      </c>
      <c r="S234" s="262"/>
      <c r="T234" s="51">
        <f>IF(H234=0,"",'Ark1'!Z2038)</f>
        <v>0</v>
      </c>
      <c r="U234" s="262"/>
      <c r="V234" s="51">
        <f>IF(H234=0,"",'Ark1'!AA2038)</f>
        <v>7.1885236179459984</v>
      </c>
      <c r="W234" s="12">
        <f>IF(H234=0,"",'Ark1'!AB2038)</f>
        <v>2.4664620453002208</v>
      </c>
      <c r="X234" s="15">
        <f>+IF('Ark1'!AC2038=0,"",'Ark1'!AC2038)</f>
        <v>-29.9247413521582</v>
      </c>
      <c r="Y234" s="15">
        <f t="shared" si="17"/>
        <v>123.52</v>
      </c>
      <c r="Z234" s="12">
        <f>IF(H234=0,"",'Ark1'!T2038)</f>
        <v>4.3942660056046572</v>
      </c>
      <c r="AA234" s="51">
        <f>IF(H234=0,"",'Ark1'!V2038)</f>
        <v>93.950124621784028</v>
      </c>
      <c r="AB234" s="257"/>
      <c r="AC234" s="10"/>
      <c r="AD234" s="100"/>
      <c r="AE234" s="51"/>
      <c r="AF234" s="4"/>
      <c r="AM234" s="10"/>
      <c r="AN234"/>
      <c r="AO234"/>
      <c r="AP234"/>
      <c r="AQ234"/>
      <c r="AR234"/>
      <c r="AS234"/>
      <c r="AT234"/>
      <c r="AU234"/>
      <c r="AV234"/>
      <c r="AW234"/>
    </row>
    <row r="235" spans="1:49" s="1" customFormat="1" ht="15.6">
      <c r="A235" s="257"/>
      <c r="B235" s="2">
        <f>+'Ark1'!C2039</f>
        <v>2023</v>
      </c>
      <c r="C235" s="2">
        <f>+'Ark1'!J2039</f>
        <v>106</v>
      </c>
      <c r="D235" s="2"/>
      <c r="E235" s="2">
        <f>+'Ark1'!D2039</f>
        <v>4</v>
      </c>
      <c r="F235" s="2" t="s">
        <v>493</v>
      </c>
      <c r="G235" s="3">
        <f>+'Ark1'!Q2039</f>
        <v>70</v>
      </c>
      <c r="H235" s="304">
        <f>+'Ark1'!R2039</f>
        <v>9696</v>
      </c>
      <c r="I235" s="304">
        <f>IF(H235=0,"",'Ark1'!S2039)</f>
        <v>9685</v>
      </c>
      <c r="J235" s="254"/>
      <c r="K235" s="51">
        <f>100*H235/Måned!H26</f>
        <v>9.1832965534224265</v>
      </c>
      <c r="L235" s="254"/>
      <c r="M235" s="51">
        <f>+IF(H235=0,"",'Ark1'!AD2039)</f>
        <v>8.2327168984665526</v>
      </c>
      <c r="N235" s="51">
        <f>+IF(H235=0,"",'Ark1'!AE2039)</f>
        <v>8.3473403549952057</v>
      </c>
      <c r="O235" s="12">
        <f>IF(H235=0,"",'Ark1'!U2039)</f>
        <v>60.535570469798643</v>
      </c>
      <c r="P235" s="12">
        <f>IF(H235=0,"",'Ark1'!W2039)</f>
        <v>87.560371708827986</v>
      </c>
      <c r="Q235" s="51">
        <f>IF(H235=0,"",'Ark1'!X2039)</f>
        <v>0.42285478547854782</v>
      </c>
      <c r="R235" s="51">
        <f>IF(H235=0,"",'Ark1'!Y2039)</f>
        <v>0.84570957095709565</v>
      </c>
      <c r="S235" s="262"/>
      <c r="T235" s="51">
        <f>IF(H235=0,"",'Ark1'!Z2039)</f>
        <v>0</v>
      </c>
      <c r="U235" s="262"/>
      <c r="V235" s="51">
        <f>IF(H235=0,"",'Ark1'!AA2039)</f>
        <v>6.7766265264658641</v>
      </c>
      <c r="W235" s="12">
        <f>IF(H235=0,"",'Ark1'!AB2039)</f>
        <v>2.4277903164537262</v>
      </c>
      <c r="X235" s="15">
        <f>+IF('Ark1'!AC2039=0,"",'Ark1'!AC2039)</f>
        <v>-29.64635260935999</v>
      </c>
      <c r="Y235" s="15">
        <f t="shared" si="17"/>
        <v>138.35714285714286</v>
      </c>
      <c r="Z235" s="12">
        <f>IF(H235=0,"",'Ark1'!T2039)</f>
        <v>4.2680486798679871</v>
      </c>
      <c r="AA235" s="51">
        <f>IF(H235=0,"",'Ark1'!V2039)</f>
        <v>94.950955085183196</v>
      </c>
      <c r="AB235" s="257"/>
      <c r="AC235" s="10"/>
      <c r="AD235" s="100"/>
      <c r="AE235" s="51"/>
      <c r="AF235" s="4"/>
      <c r="AM235" s="10"/>
      <c r="AN235"/>
      <c r="AO235"/>
      <c r="AP235"/>
      <c r="AQ235"/>
      <c r="AR235"/>
      <c r="AS235"/>
      <c r="AT235"/>
      <c r="AU235"/>
      <c r="AV235"/>
      <c r="AW235"/>
    </row>
    <row r="236" spans="1:49" s="1" customFormat="1" ht="15.6">
      <c r="A236" s="257"/>
      <c r="B236" s="2">
        <f>+'Ark1'!C2040</f>
        <v>2023</v>
      </c>
      <c r="C236" s="2">
        <f>+'Ark1'!J2040</f>
        <v>106</v>
      </c>
      <c r="D236" s="2"/>
      <c r="E236" s="2">
        <f>+'Ark1'!D2040</f>
        <v>5</v>
      </c>
      <c r="F236" s="2" t="s">
        <v>377</v>
      </c>
      <c r="G236" s="3">
        <f>+'Ark1'!Q2040</f>
        <v>73</v>
      </c>
      <c r="H236" s="304">
        <f>+'Ark1'!R2040</f>
        <v>9338</v>
      </c>
      <c r="I236" s="304">
        <f>IF(H236=0,"",'Ark1'!S2040)</f>
        <v>9325</v>
      </c>
      <c r="J236" s="254"/>
      <c r="K236" s="51">
        <f>100*H236/Måned!H27</f>
        <v>7.4765008246729332</v>
      </c>
      <c r="L236" s="254"/>
      <c r="M236" s="51">
        <f>+IF(H236=0,"",'Ark1'!AD2040)</f>
        <v>7.9287448842698716</v>
      </c>
      <c r="N236" s="51">
        <f>+IF(H236=0,"",'Ark1'!AE2040)</f>
        <v>7.970854646055245</v>
      </c>
      <c r="O236" s="12">
        <f>IF(H236=0,"",'Ark1'!U2040)</f>
        <v>60.484718498659504</v>
      </c>
      <c r="P236" s="12">
        <f>IF(H236=0,"",'Ark1'!W2040)</f>
        <v>86.839067024128553</v>
      </c>
      <c r="Q236" s="51">
        <f>IF(H236=0,"",'Ark1'!X2040)</f>
        <v>0.80316984364960353</v>
      </c>
      <c r="R236" s="51">
        <f>IF(H236=0,"",'Ark1'!Y2040)</f>
        <v>1.6063396872992071</v>
      </c>
      <c r="S236" s="262"/>
      <c r="T236" s="51">
        <f>IF(H236=0,"",'Ark1'!Z2040)</f>
        <v>0</v>
      </c>
      <c r="U236" s="262"/>
      <c r="V236" s="51">
        <f>IF(H236=0,"",'Ark1'!AA2040)</f>
        <v>6.5799870260996691</v>
      </c>
      <c r="W236" s="12">
        <f>IF(H236=0,"",'Ark1'!AB2040)</f>
        <v>2.4539309687880526</v>
      </c>
      <c r="X236" s="15">
        <f>+IF('Ark1'!AC2040=0,"",'Ark1'!AC2040)</f>
        <v>-28.48243559131674</v>
      </c>
      <c r="Y236" s="15">
        <f t="shared" si="17"/>
        <v>127.73972602739725</v>
      </c>
      <c r="Z236" s="12">
        <f>IF(H236=0,"",'Ark1'!T2040)</f>
        <v>4.4066181195116716</v>
      </c>
      <c r="AA236" s="51">
        <f>IF(H236=0,"",'Ark1'!V2040)</f>
        <v>94.186668370710819</v>
      </c>
      <c r="AB236" s="257"/>
      <c r="AC236" s="10"/>
      <c r="AD236" s="100"/>
      <c r="AE236" s="51"/>
      <c r="AF236" s="4"/>
      <c r="AM236" s="10"/>
      <c r="AN236"/>
      <c r="AO236"/>
      <c r="AP236"/>
      <c r="AQ236"/>
      <c r="AR236"/>
      <c r="AS236"/>
      <c r="AT236"/>
      <c r="AU236"/>
      <c r="AV236"/>
      <c r="AW236"/>
    </row>
    <row r="237" spans="1:49" s="1" customFormat="1" ht="15.6">
      <c r="A237" s="257"/>
      <c r="B237" s="2">
        <f>+'Ark1'!C2041</f>
        <v>2023</v>
      </c>
      <c r="C237" s="2">
        <f>+'Ark1'!J2041</f>
        <v>106</v>
      </c>
      <c r="D237" s="2"/>
      <c r="E237" s="2">
        <f>+'Ark1'!D2041</f>
        <v>6</v>
      </c>
      <c r="F237" s="2" t="s">
        <v>494</v>
      </c>
      <c r="G237" s="3">
        <f>+'Ark1'!Q2041</f>
        <v>74</v>
      </c>
      <c r="H237" s="304">
        <f>+'Ark1'!R2041</f>
        <v>9275</v>
      </c>
      <c r="I237" s="304">
        <f>IF(H237=0,"",'Ark1'!S2041)</f>
        <v>9241</v>
      </c>
      <c r="J237" s="254"/>
      <c r="K237" s="51">
        <f>100*H237/Måned!H28</f>
        <v>7.1507320345085459</v>
      </c>
      <c r="L237" s="254"/>
      <c r="M237" s="51">
        <f>+IF(H237=0,"",'Ark1'!AD2041)</f>
        <v>7.8752526024419645</v>
      </c>
      <c r="N237" s="51">
        <f>+IF(H237=0,"",'Ark1'!AE2041)</f>
        <v>7.9291780967113148</v>
      </c>
      <c r="O237" s="12">
        <f>IF(H237=0,"",'Ark1'!U2041)</f>
        <v>60.169895033005105</v>
      </c>
      <c r="P237" s="12">
        <f>IF(H237=0,"",'Ark1'!W2041)</f>
        <v>87.17025213721449</v>
      </c>
      <c r="Q237" s="51">
        <f>IF(H237=0,"",'Ark1'!X2041)</f>
        <v>0.88409703504043102</v>
      </c>
      <c r="R237" s="51">
        <f>IF(H237=0,"",'Ark1'!Y2041)</f>
        <v>1.768194070080862</v>
      </c>
      <c r="S237" s="262"/>
      <c r="T237" s="51">
        <f>IF(H237=0,"",'Ark1'!Z2041)</f>
        <v>0</v>
      </c>
      <c r="U237" s="262"/>
      <c r="V237" s="51">
        <f>IF(H237=0,"",'Ark1'!AA2041)</f>
        <v>6.8309263849632256</v>
      </c>
      <c r="W237" s="12">
        <f>IF(H237=0,"",'Ark1'!AB2041)</f>
        <v>2.5343706956313379</v>
      </c>
      <c r="X237" s="15">
        <f>+IF('Ark1'!AC2041=0,"",'Ark1'!AC2041)</f>
        <v>-28.807460467621823</v>
      </c>
      <c r="Y237" s="15">
        <f t="shared" si="17"/>
        <v>124.87837837837837</v>
      </c>
      <c r="Z237" s="12">
        <f>IF(H237=0,"",'Ark1'!T2041)</f>
        <v>5.0432345013477091</v>
      </c>
      <c r="AA237" s="51">
        <f>IF(H237=0,"",'Ark1'!V2041)</f>
        <v>94.751661978396484</v>
      </c>
      <c r="AB237" s="257"/>
      <c r="AC237" s="10"/>
      <c r="AD237" s="100"/>
      <c r="AE237" s="51"/>
      <c r="AF237" s="4"/>
      <c r="AM237" s="10"/>
      <c r="AN237"/>
      <c r="AO237"/>
      <c r="AP237"/>
      <c r="AQ237"/>
      <c r="AR237"/>
      <c r="AS237"/>
      <c r="AT237"/>
      <c r="AU237"/>
      <c r="AV237"/>
      <c r="AW237"/>
    </row>
    <row r="238" spans="1:49" s="1" customFormat="1" ht="15.6">
      <c r="A238" s="257"/>
      <c r="B238" s="2">
        <f>+'Ark1'!C2042</f>
        <v>2023</v>
      </c>
      <c r="C238" s="2">
        <f>+'Ark1'!J2042</f>
        <v>106</v>
      </c>
      <c r="D238" s="2"/>
      <c r="E238" s="2">
        <f>+'Ark1'!D2042</f>
        <v>7</v>
      </c>
      <c r="F238" s="2" t="s">
        <v>495</v>
      </c>
      <c r="G238" s="3">
        <f>+'Ark1'!Q2042</f>
        <v>71</v>
      </c>
      <c r="H238" s="304">
        <f>+'Ark1'!R2042</f>
        <v>10188</v>
      </c>
      <c r="I238" s="304">
        <f>IF(H238=0,"",'Ark1'!S2042)</f>
        <v>10168</v>
      </c>
      <c r="J238" s="254"/>
      <c r="K238" s="51">
        <f>100*H238/Måned!H29</f>
        <v>8.3751212534731927</v>
      </c>
      <c r="L238" s="254"/>
      <c r="M238" s="51">
        <f>+IF(H238=0,"",'Ark1'!AD2042)</f>
        <v>8.6504661470273589</v>
      </c>
      <c r="N238" s="51">
        <f>+IF(H238=0,"",'Ark1'!AE2042)</f>
        <v>8.5876144225035755</v>
      </c>
      <c r="O238" s="12">
        <f>IF(H238=0,"",'Ark1'!U2042)</f>
        <v>60.156569630212402</v>
      </c>
      <c r="P238" s="12">
        <f>IF(H238=0,"",'Ark1'!W2042)</f>
        <v>85.801740755310689</v>
      </c>
      <c r="Q238" s="51">
        <f>IF(H238=0,"",'Ark1'!X2042)</f>
        <v>8.8339222614840993E-2</v>
      </c>
      <c r="R238" s="51">
        <f>IF(H238=0,"",'Ark1'!Y2042)</f>
        <v>0.17667844522968199</v>
      </c>
      <c r="S238" s="262"/>
      <c r="T238" s="51">
        <f>IF(H238=0,"",'Ark1'!Z2042)</f>
        <v>0</v>
      </c>
      <c r="U238" s="262"/>
      <c r="V238" s="51">
        <f>IF(H238=0,"",'Ark1'!AA2042)</f>
        <v>7.1327577556734196</v>
      </c>
      <c r="W238" s="12">
        <f>IF(H238=0,"",'Ark1'!AB2042)</f>
        <v>2.4793946501725705</v>
      </c>
      <c r="X238" s="15">
        <f>+IF('Ark1'!AC2042=0,"",'Ark1'!AC2042)</f>
        <v>-27.188463397867579</v>
      </c>
      <c r="Y238" s="15">
        <f t="shared" si="17"/>
        <v>143.21126760563379</v>
      </c>
      <c r="Z238" s="12">
        <f>IF(H238=0,"",'Ark1'!T2042)</f>
        <v>4.9785041224970552</v>
      </c>
      <c r="AA238" s="51">
        <f>IF(H238=0,"",'Ark1'!V2042)</f>
        <v>93.120888680141221</v>
      </c>
      <c r="AB238" s="257"/>
      <c r="AC238" s="10"/>
      <c r="AD238" s="100"/>
      <c r="AE238" s="51"/>
      <c r="AF238" s="4"/>
      <c r="AM238" s="10"/>
      <c r="AN238"/>
      <c r="AO238"/>
      <c r="AP238"/>
      <c r="AQ238"/>
      <c r="AR238"/>
      <c r="AS238"/>
      <c r="AT238"/>
      <c r="AU238"/>
      <c r="AV238"/>
      <c r="AW238"/>
    </row>
    <row r="239" spans="1:49" s="1" customFormat="1" ht="15.6">
      <c r="A239" s="257"/>
      <c r="B239" s="2">
        <f>+'Ark1'!C2043</f>
        <v>2023</v>
      </c>
      <c r="C239" s="2">
        <f>+'Ark1'!J2043</f>
        <v>106</v>
      </c>
      <c r="D239" s="2"/>
      <c r="E239" s="2">
        <f>+'Ark1'!D2043</f>
        <v>8</v>
      </c>
      <c r="F239" s="2" t="s">
        <v>496</v>
      </c>
      <c r="G239" s="3">
        <f>+'Ark1'!Q2043</f>
        <v>73</v>
      </c>
      <c r="H239" s="304">
        <f>+'Ark1'!R2043</f>
        <v>10054</v>
      </c>
      <c r="I239" s="304">
        <f>IF(H239=0,"",'Ark1'!S2043)</f>
        <v>10032</v>
      </c>
      <c r="J239" s="254"/>
      <c r="K239" s="51">
        <f>100*H239/Måned!H30</f>
        <v>7.7515554767430208</v>
      </c>
      <c r="L239" s="254"/>
      <c r="M239" s="51">
        <f>+IF(H239=0,"",'Ark1'!AD2043)</f>
        <v>8.5366889126632355</v>
      </c>
      <c r="N239" s="51">
        <f>+IF(H239=0,"",'Ark1'!AE2043)</f>
        <v>8.4647886902484135</v>
      </c>
      <c r="O239" s="12">
        <f>IF(H239=0,"",'Ark1'!U2043)</f>
        <v>60.30631977671451</v>
      </c>
      <c r="P239" s="12">
        <f>IF(H239=0,"",'Ark1'!W2043)</f>
        <v>85.721092503987549</v>
      </c>
      <c r="Q239" s="51">
        <f>IF(H239=0,"",'Ark1'!X2043)</f>
        <v>0.25860354087925203</v>
      </c>
      <c r="R239" s="51">
        <f>IF(H239=0,"",'Ark1'!Y2043)</f>
        <v>0.51720708175850405</v>
      </c>
      <c r="S239" s="262"/>
      <c r="T239" s="51">
        <f>IF(H239=0,"",'Ark1'!Z2043)</f>
        <v>0</v>
      </c>
      <c r="U239" s="262"/>
      <c r="V239" s="51">
        <f>IF(H239=0,"",'Ark1'!AA2043)</f>
        <v>7.0374455334108736</v>
      </c>
      <c r="W239" s="12">
        <f>IF(H239=0,"",'Ark1'!AB2043)</f>
        <v>2.5161297708463821</v>
      </c>
      <c r="X239" s="15">
        <f>+IF('Ark1'!AC2043=0,"",'Ark1'!AC2043)</f>
        <v>-29.146494142110239</v>
      </c>
      <c r="Y239" s="15">
        <f t="shared" si="17"/>
        <v>137.42465753424656</v>
      </c>
      <c r="Z239" s="12">
        <f>IF(H239=0,"",'Ark1'!T2043)</f>
        <v>4.6843047543266358</v>
      </c>
      <c r="AA239" s="51">
        <f>IF(H239=0,"",'Ark1'!V2043)</f>
        <v>93.046865415286589</v>
      </c>
      <c r="AB239" s="257"/>
      <c r="AC239" s="10"/>
      <c r="AD239" s="100"/>
      <c r="AE239" s="51"/>
      <c r="AF239" s="4"/>
      <c r="AM239" s="10"/>
      <c r="AN239"/>
      <c r="AO239"/>
      <c r="AP239"/>
      <c r="AQ239"/>
      <c r="AR239"/>
      <c r="AS239"/>
      <c r="AT239"/>
      <c r="AU239"/>
      <c r="AV239"/>
      <c r="AW239"/>
    </row>
    <row r="240" spans="1:49" s="1" customFormat="1" ht="15.6">
      <c r="A240" s="257"/>
      <c r="B240" s="2">
        <f>+'Ark1'!C2044</f>
        <v>2023</v>
      </c>
      <c r="C240" s="2">
        <f>+'Ark1'!J2044</f>
        <v>106</v>
      </c>
      <c r="D240" s="2"/>
      <c r="E240" s="2">
        <f>+'Ark1'!D2044</f>
        <v>9</v>
      </c>
      <c r="F240" s="2" t="s">
        <v>497</v>
      </c>
      <c r="G240" s="3">
        <f>+'Ark1'!Q2044</f>
        <v>76</v>
      </c>
      <c r="H240" s="304">
        <f>+'Ark1'!R2044</f>
        <v>9203</v>
      </c>
      <c r="I240" s="304">
        <f>IF(H240=0,"",'Ark1'!S2044)</f>
        <v>9183</v>
      </c>
      <c r="J240" s="254"/>
      <c r="K240" s="51">
        <f>100*H240/Måned!H31</f>
        <v>7.6430529025828422</v>
      </c>
      <c r="L240" s="254"/>
      <c r="M240" s="51">
        <f>+IF(H240=0,"",'Ark1'!AD2044)</f>
        <v>7.8141185660672132</v>
      </c>
      <c r="N240" s="51">
        <f>+IF(H240=0,"",'Ark1'!AE2044)</f>
        <v>7.6773155073459485</v>
      </c>
      <c r="O240" s="12">
        <f>IF(H240=0,"",'Ark1'!U2044)</f>
        <v>60.370793858216295</v>
      </c>
      <c r="P240" s="12">
        <f>IF(H240=0,"",'Ark1'!W2044)</f>
        <v>84.934454971142486</v>
      </c>
      <c r="Q240" s="51">
        <f>IF(H240=0,"",'Ark1'!X2044)</f>
        <v>4.3464087797457349E-2</v>
      </c>
      <c r="R240" s="51">
        <f>IF(H240=0,"",'Ark1'!Y2044)</f>
        <v>8.6928175594914697E-2</v>
      </c>
      <c r="S240" s="262"/>
      <c r="T240" s="51">
        <f>IF(H240=0,"",'Ark1'!Z2044)</f>
        <v>0</v>
      </c>
      <c r="U240" s="262"/>
      <c r="V240" s="51">
        <f>IF(H240=0,"",'Ark1'!AA2044)</f>
        <v>7.572523927817552</v>
      </c>
      <c r="W240" s="12">
        <f>IF(H240=0,"",'Ark1'!AB2044)</f>
        <v>2.3980110572481097</v>
      </c>
      <c r="X240" s="15">
        <f>+IF('Ark1'!AC2044=0,"",'Ark1'!AC2044)</f>
        <v>-29.962640066062686</v>
      </c>
      <c r="Y240" s="15">
        <f t="shared" si="17"/>
        <v>120.82894736842105</v>
      </c>
      <c r="Z240" s="12">
        <f>IF(H240=0,"",'Ark1'!T2044)</f>
        <v>4.5755731826578279</v>
      </c>
      <c r="AA240" s="51">
        <f>IF(H240=0,"",'Ark1'!V2044)</f>
        <v>92.196813344739823</v>
      </c>
      <c r="AB240" s="257"/>
      <c r="AC240" s="10"/>
      <c r="AD240" s="100"/>
      <c r="AE240" s="51"/>
      <c r="AF240" s="4"/>
      <c r="AM240" s="10"/>
      <c r="AN240"/>
      <c r="AO240"/>
      <c r="AP240"/>
      <c r="AQ240"/>
      <c r="AR240"/>
      <c r="AS240"/>
      <c r="AT240"/>
      <c r="AU240"/>
      <c r="AV240"/>
      <c r="AW240"/>
    </row>
    <row r="241" spans="1:49" s="1" customFormat="1" ht="15.6">
      <c r="A241" s="257"/>
      <c r="B241" s="2">
        <f>+'Ark1'!C2045</f>
        <v>2023</v>
      </c>
      <c r="C241" s="2">
        <f>+'Ark1'!J2045</f>
        <v>106</v>
      </c>
      <c r="D241" s="2"/>
      <c r="E241" s="2">
        <f>+'Ark1'!D2045</f>
        <v>10</v>
      </c>
      <c r="F241" s="2" t="s">
        <v>498</v>
      </c>
      <c r="G241" s="3">
        <f>+'Ark1'!Q2045</f>
        <v>73</v>
      </c>
      <c r="H241" s="304">
        <f>+'Ark1'!R2045</f>
        <v>11146</v>
      </c>
      <c r="I241" s="304">
        <f>IF(H241=0,"",'Ark1'!S2045)</f>
        <v>11126</v>
      </c>
      <c r="J241" s="254"/>
      <c r="K241" s="51">
        <f>100*H241/Måned!H32</f>
        <v>8.8359335362760021</v>
      </c>
      <c r="L241" s="254"/>
      <c r="M241" s="51">
        <f>+IF(H241=0,"",'Ark1'!AD2045)</f>
        <v>9.4638884643469687</v>
      </c>
      <c r="N241" s="51">
        <f>+IF(H241=0,"",'Ark1'!AE2045)</f>
        <v>9.3675436971828123</v>
      </c>
      <c r="O241" s="12">
        <f>IF(H241=0,"",'Ark1'!U2045)</f>
        <v>59.973395649829207</v>
      </c>
      <c r="P241" s="12">
        <f>IF(H241=0,"",'Ark1'!W2045)</f>
        <v>85.535376595362322</v>
      </c>
      <c r="Q241" s="51">
        <f>IF(H241=0,"",'Ark1'!X2045)</f>
        <v>0.25121119684191645</v>
      </c>
      <c r="R241" s="51">
        <f>IF(H241=0,"",'Ark1'!Y2045)</f>
        <v>0.5024223936838329</v>
      </c>
      <c r="S241" s="262"/>
      <c r="T241" s="51">
        <f>IF(H241=0,"",'Ark1'!Z2045)</f>
        <v>0</v>
      </c>
      <c r="U241" s="262"/>
      <c r="V241" s="51">
        <f>IF(H241=0,"",'Ark1'!AA2045)</f>
        <v>7.2779991478091421</v>
      </c>
      <c r="W241" s="12">
        <f>IF(H241=0,"",'Ark1'!AB2045)</f>
        <v>2.4796878429957672</v>
      </c>
      <c r="X241" s="15">
        <f>+IF('Ark1'!AC2045=0,"",'Ark1'!AC2045)</f>
        <v>-28.191019431544046</v>
      </c>
      <c r="Y241" s="15">
        <f t="shared" si="17"/>
        <v>152.41095890410958</v>
      </c>
      <c r="Z241" s="12">
        <f>IF(H241=0,"",'Ark1'!T2045)</f>
        <v>5.4224834021173507</v>
      </c>
      <c r="AA241" s="51">
        <f>IF(H241=0,"",'Ark1'!V2045)</f>
        <v>92.82575108834105</v>
      </c>
      <c r="AB241" s="257"/>
      <c r="AC241" s="10"/>
      <c r="AD241" s="100"/>
      <c r="AE241" s="51"/>
      <c r="AF241" s="4"/>
      <c r="AM241" s="10"/>
      <c r="AN241"/>
      <c r="AO241"/>
      <c r="AP241"/>
      <c r="AQ241"/>
      <c r="AR241"/>
      <c r="AS241"/>
      <c r="AT241"/>
      <c r="AU241"/>
      <c r="AV241"/>
      <c r="AW241"/>
    </row>
    <row r="242" spans="1:49" s="1" customFormat="1" ht="15.6">
      <c r="A242" s="257"/>
      <c r="B242" s="2">
        <f>+'Ark1'!C2046</f>
        <v>2023</v>
      </c>
      <c r="C242" s="2">
        <f>+'Ark1'!J2046</f>
        <v>106</v>
      </c>
      <c r="D242" s="2"/>
      <c r="E242" s="2">
        <f>+'Ark1'!D2046</f>
        <v>11</v>
      </c>
      <c r="F242" s="2" t="s">
        <v>499</v>
      </c>
      <c r="G242" s="3">
        <f>+'Ark1'!Q2046</f>
        <v>84</v>
      </c>
      <c r="H242" s="304">
        <f>+'Ark1'!R2046</f>
        <v>11112</v>
      </c>
      <c r="I242" s="304">
        <f>IF(H242=0,"",'Ark1'!S2046)</f>
        <v>11091</v>
      </c>
      <c r="J242" s="254"/>
      <c r="K242" s="51">
        <f>100*H242/Måned!H33</f>
        <v>7.9536751390390021</v>
      </c>
      <c r="L242" s="254"/>
      <c r="M242" s="51">
        <f>+IF(H242=0,"",'Ark1'!AD2046)</f>
        <v>9.4350196138366709</v>
      </c>
      <c r="N242" s="51">
        <f>+IF(H242=0,"",'Ark1'!AE2046)</f>
        <v>9.4359733626017981</v>
      </c>
      <c r="O242" s="12">
        <f>IF(H242=0,"",'Ark1'!U2046)</f>
        <v>60.460102786042739</v>
      </c>
      <c r="P242" s="12">
        <f>IF(H242=0,"",'Ark1'!W2046)</f>
        <v>86.432107113876086</v>
      </c>
      <c r="Q242" s="51">
        <f>IF(H242=0,"",'Ark1'!X2046)</f>
        <v>0.5039596832253419</v>
      </c>
      <c r="R242" s="51">
        <f>IF(H242=0,"",'Ark1'!Y2046)</f>
        <v>1.0079193664506838</v>
      </c>
      <c r="S242" s="262"/>
      <c r="T242" s="51">
        <f>IF(H242=0,"",'Ark1'!Z2046)</f>
        <v>0</v>
      </c>
      <c r="U242" s="262"/>
      <c r="V242" s="51">
        <f>IF(H242=0,"",'Ark1'!AA2046)</f>
        <v>7.8979326335622879</v>
      </c>
      <c r="W242" s="12">
        <f>IF(H242=0,"",'Ark1'!AB2046)</f>
        <v>2.4607109382077876</v>
      </c>
      <c r="X242" s="15">
        <f>+IF('Ark1'!AC2046=0,"",'Ark1'!AC2046)</f>
        <v>-33.791740002239727</v>
      </c>
      <c r="Y242" s="15">
        <f t="shared" si="17"/>
        <v>132.03571428571428</v>
      </c>
      <c r="Z242" s="12">
        <f>IF(H242=0,"",'Ark1'!T2046)</f>
        <v>4.4187365010799127</v>
      </c>
      <c r="AA242" s="51">
        <f>IF(H242=0,"",'Ark1'!V2046)</f>
        <v>93.819097072744228</v>
      </c>
      <c r="AB242" s="257"/>
      <c r="AC242" s="10"/>
      <c r="AD242" s="100"/>
      <c r="AE242" s="51"/>
      <c r="AF242" s="4"/>
      <c r="AM242" s="10"/>
      <c r="AN242"/>
      <c r="AO242"/>
      <c r="AP242"/>
      <c r="AQ242"/>
      <c r="AR242"/>
      <c r="AS242"/>
      <c r="AT242"/>
      <c r="AU242"/>
      <c r="AV242"/>
      <c r="AW242"/>
    </row>
    <row r="243" spans="1:49" s="1" customFormat="1" ht="15.6">
      <c r="A243" s="257"/>
      <c r="B243" s="2">
        <f>+'Ark1'!C2047</f>
        <v>2023</v>
      </c>
      <c r="C243" s="2">
        <f>+'Ark1'!J2047</f>
        <v>106</v>
      </c>
      <c r="D243" s="2"/>
      <c r="E243" s="2">
        <f>+'Ark1'!D2047</f>
        <v>12</v>
      </c>
      <c r="F243" s="2" t="s">
        <v>500</v>
      </c>
      <c r="G243" s="3">
        <f>+'Ark1'!Q2047</f>
        <v>83</v>
      </c>
      <c r="H243" s="304">
        <f>+'Ark1'!R2047</f>
        <v>9559</v>
      </c>
      <c r="I243" s="304">
        <f>IF(H243=0,"",'Ark1'!S2047)</f>
        <v>9541</v>
      </c>
      <c r="J243" s="254"/>
      <c r="K243" s="51">
        <f>100*H243/Måned!H34</f>
        <v>8.6356737614281069</v>
      </c>
      <c r="L243" s="254"/>
      <c r="M243" s="51">
        <f>+IF(H243=0,"",'Ark1'!AD2047)</f>
        <v>8.1163924125868228</v>
      </c>
      <c r="N243" s="51">
        <f>+IF(H243=0,"",'Ark1'!AE2047)</f>
        <v>8.0490252451612854</v>
      </c>
      <c r="O243" s="12">
        <f>IF(H243=0,"",'Ark1'!U2047)</f>
        <v>60.500157216224721</v>
      </c>
      <c r="P243" s="12">
        <f>IF(H243=0,"",'Ark1'!W2047)</f>
        <v>85.705460643538629</v>
      </c>
      <c r="Q243" s="51">
        <f>IF(H243=0,"",'Ark1'!X2047)</f>
        <v>8.3690762632074478E-2</v>
      </c>
      <c r="R243" s="51">
        <f>IF(H243=0,"",'Ark1'!Y2047)</f>
        <v>0.16738152526414896</v>
      </c>
      <c r="S243" s="262"/>
      <c r="T243" s="51">
        <f>IF(H243=0,"",'Ark1'!Z2047)</f>
        <v>0</v>
      </c>
      <c r="U243" s="262"/>
      <c r="V243" s="51">
        <f>IF(H243=0,"",'Ark1'!AA2047)</f>
        <v>7.09816716475836</v>
      </c>
      <c r="W243" s="12">
        <f>IF(H243=0,"",'Ark1'!AB2047)</f>
        <v>2.4616809610904022</v>
      </c>
      <c r="X243" s="15">
        <f>+IF('Ark1'!AC2047=0,"",'Ark1'!AC2047)</f>
        <v>-31.341507364807796</v>
      </c>
      <c r="Y243" s="15">
        <f t="shared" si="17"/>
        <v>114.95180722891567</v>
      </c>
      <c r="Z243" s="12">
        <f>IF(H243=0,"",'Ark1'!T2047)</f>
        <v>4.3079820064860348</v>
      </c>
      <c r="AA243" s="51">
        <f>IF(H243=0,"",'Ark1'!V2047)</f>
        <v>93.025322770189518</v>
      </c>
      <c r="AB243" s="257"/>
      <c r="AC243" s="10"/>
      <c r="AD243" s="100"/>
      <c r="AE243" s="51"/>
      <c r="AF243" s="4"/>
      <c r="AM243" s="10"/>
      <c r="AN243"/>
      <c r="AO243"/>
      <c r="AP243"/>
      <c r="AQ243"/>
      <c r="AR243"/>
      <c r="AS243"/>
      <c r="AT243"/>
      <c r="AU243"/>
      <c r="AV243"/>
      <c r="AW243"/>
    </row>
    <row r="244" spans="1:49" ht="15.6">
      <c r="A244" s="257"/>
      <c r="B244" s="257"/>
      <c r="C244" s="254"/>
      <c r="D244" s="254"/>
      <c r="E244" s="254"/>
      <c r="F244" s="254"/>
      <c r="G244" s="254"/>
      <c r="H244" s="349"/>
      <c r="I244" s="349"/>
      <c r="J244" s="254"/>
      <c r="K244" s="254"/>
      <c r="L244" s="254"/>
      <c r="M244" s="254"/>
      <c r="N244" s="254"/>
      <c r="O244" s="254"/>
      <c r="P244" s="254"/>
      <c r="Q244" s="254"/>
      <c r="R244" s="254"/>
      <c r="S244" s="262"/>
      <c r="T244" s="254"/>
      <c r="U244" s="254"/>
      <c r="V244" s="254"/>
      <c r="W244" s="254"/>
      <c r="X244" s="254"/>
      <c r="Y244" s="254"/>
      <c r="Z244" s="254"/>
      <c r="AA244" s="254"/>
      <c r="AB244" s="257"/>
      <c r="AC244" s="79"/>
      <c r="AE244" s="51"/>
      <c r="AF244" s="4"/>
      <c r="AN244" s="13"/>
      <c r="AO244" s="12"/>
      <c r="AP244" s="12"/>
    </row>
    <row r="245" spans="1:49" s="1" customFormat="1" ht="15.6">
      <c r="A245" s="257"/>
      <c r="B245" s="2">
        <f>+'Ark1'!C2048</f>
        <v>2023</v>
      </c>
      <c r="C245" s="2">
        <f>+'Ark1'!J2048</f>
        <v>109</v>
      </c>
      <c r="D245" s="2" t="s">
        <v>57</v>
      </c>
      <c r="E245" s="2">
        <f>+'Ark1'!D2048</f>
        <v>1</v>
      </c>
      <c r="F245" s="2" t="s">
        <v>490</v>
      </c>
      <c r="G245" s="3">
        <f>+'Ark1'!Q2048</f>
        <v>259</v>
      </c>
      <c r="H245" s="304">
        <f>+'Ark1'!R2048</f>
        <v>31361</v>
      </c>
      <c r="I245" s="304">
        <f>IF(H245=0,"",'Ark1'!S2048)</f>
        <v>31226</v>
      </c>
      <c r="J245" s="254"/>
      <c r="K245" s="51">
        <f>100*H245/Måned!H23</f>
        <v>23.931473921172117</v>
      </c>
      <c r="L245" s="254"/>
      <c r="M245" s="51">
        <f>+IF(H245=0,"",'Ark1'!AD2048)</f>
        <v>8.6574003781970745</v>
      </c>
      <c r="N245" s="51">
        <f>+IF(H245=0,"",'Ark1'!AE2048)</f>
        <v>8.8399262419108418</v>
      </c>
      <c r="O245" s="12">
        <f>IF(H245=0,"",'Ark1'!U2048)</f>
        <v>60.442291680010243</v>
      </c>
      <c r="P245" s="12">
        <f>IF(H245=0,"",'Ark1'!W2048)</f>
        <v>85.824700570037749</v>
      </c>
      <c r="Q245" s="51">
        <f>IF(H245=0,"",'Ark1'!X2048)</f>
        <v>3.9571442237173553</v>
      </c>
      <c r="R245" s="51">
        <f>IF(H245=0,"",'Ark1'!Y2048)</f>
        <v>7.9142884474347106</v>
      </c>
      <c r="S245" s="262"/>
      <c r="T245" s="51">
        <f>IF(H245=0,"",'Ark1'!Z2048)</f>
        <v>0</v>
      </c>
      <c r="U245" s="262"/>
      <c r="V245" s="51">
        <f>IF(H245=0,"",'Ark1'!AA2048)</f>
        <v>9.903321361284668</v>
      </c>
      <c r="W245" s="12">
        <f>IF(H245=0,"",'Ark1'!AB2048)</f>
        <v>2.7117462727074795</v>
      </c>
      <c r="X245" s="15">
        <f>+IF('Ark1'!AC2048=0,"",'Ark1'!AC2048)</f>
        <v>-22.622345211915153</v>
      </c>
      <c r="Y245" s="15">
        <f t="shared" si="17"/>
        <v>120.56370656370656</v>
      </c>
      <c r="Z245" s="12">
        <f>IF(H245=0,"",'Ark1'!T2048)</f>
        <v>4.4583718631421192</v>
      </c>
      <c r="AA245" s="51">
        <f>IF(H245=0,"",'Ark1'!V2048)</f>
        <v>93.282374558134919</v>
      </c>
      <c r="AB245" s="257"/>
      <c r="AC245" s="10"/>
      <c r="AD245" s="100"/>
      <c r="AE245" s="51"/>
      <c r="AF245" s="4"/>
      <c r="AM245" s="10"/>
      <c r="AN245"/>
      <c r="AO245"/>
      <c r="AP245"/>
      <c r="AQ245"/>
      <c r="AR245"/>
      <c r="AS245"/>
      <c r="AT245"/>
      <c r="AU245"/>
      <c r="AV245"/>
      <c r="AW245"/>
    </row>
    <row r="246" spans="1:49" s="1" customFormat="1" ht="15.6">
      <c r="A246" s="257"/>
      <c r="B246" s="2">
        <f>+'Ark1'!C2049</f>
        <v>2023</v>
      </c>
      <c r="C246" s="2">
        <f>+'Ark1'!J2049</f>
        <v>109</v>
      </c>
      <c r="D246" s="2"/>
      <c r="E246" s="2">
        <f>+'Ark1'!D2049</f>
        <v>2</v>
      </c>
      <c r="F246" s="2" t="s">
        <v>491</v>
      </c>
      <c r="G246" s="3">
        <f>+'Ark1'!Q2049</f>
        <v>234</v>
      </c>
      <c r="H246" s="304">
        <f>+'Ark1'!R2049</f>
        <v>26351</v>
      </c>
      <c r="I246" s="304">
        <f>IF(H246=0,"",'Ark1'!S2049)</f>
        <v>26265</v>
      </c>
      <c r="J246" s="254"/>
      <c r="K246" s="51">
        <f>100*H246/Måned!H24</f>
        <v>23.905253513077085</v>
      </c>
      <c r="L246" s="254"/>
      <c r="M246" s="51">
        <f>+IF(H246=0,"",'Ark1'!AD2049)</f>
        <v>7.2743585142652094</v>
      </c>
      <c r="N246" s="51">
        <f>+IF(H246=0,"",'Ark1'!AE2049)</f>
        <v>7.3642944187910748</v>
      </c>
      <c r="O246" s="12">
        <f>IF(H246=0,"",'Ark1'!U2049)</f>
        <v>60.424900057110221</v>
      </c>
      <c r="P246" s="12">
        <f>IF(H246=0,"",'Ark1'!W2049)</f>
        <v>85.002901199314508</v>
      </c>
      <c r="Q246" s="51">
        <f>IF(H246=0,"",'Ark1'!X2049)</f>
        <v>3.5330727486622902</v>
      </c>
      <c r="R246" s="51">
        <f>IF(H246=0,"",'Ark1'!Y2049)</f>
        <v>7.0661454973245803</v>
      </c>
      <c r="S246" s="262"/>
      <c r="T246" s="51">
        <f>IF(H246=0,"",'Ark1'!Z2049)</f>
        <v>0</v>
      </c>
      <c r="U246" s="262"/>
      <c r="V246" s="51">
        <f>IF(H246=0,"",'Ark1'!AA2049)</f>
        <v>8.5960890946065245</v>
      </c>
      <c r="W246" s="12">
        <f>IF(H246=0,"",'Ark1'!AB2049)</f>
        <v>2.6902543928723355</v>
      </c>
      <c r="X246" s="15">
        <f>+IF('Ark1'!AC2049=0,"",'Ark1'!AC2049)</f>
        <v>-20.798450185933756</v>
      </c>
      <c r="Y246" s="15">
        <f t="shared" si="17"/>
        <v>112.24358974358974</v>
      </c>
      <c r="Z246" s="12">
        <f>IF(H246=0,"",'Ark1'!T2049)</f>
        <v>4.5271147205039677</v>
      </c>
      <c r="AA246" s="51">
        <f>IF(H246=0,"",'Ark1'!V2049)</f>
        <v>92.289257812540228</v>
      </c>
      <c r="AB246" s="257"/>
      <c r="AC246" s="10"/>
      <c r="AD246" s="100"/>
      <c r="AE246" s="51"/>
      <c r="AF246" s="4"/>
      <c r="AM246" s="10"/>
      <c r="AN246"/>
      <c r="AO246"/>
      <c r="AP246"/>
      <c r="AQ246"/>
      <c r="AR246"/>
      <c r="AS246"/>
      <c r="AT246"/>
      <c r="AU246"/>
      <c r="AV246"/>
      <c r="AW246"/>
    </row>
    <row r="247" spans="1:49" s="1" customFormat="1" ht="15.6">
      <c r="A247" s="257"/>
      <c r="B247" s="2">
        <f>+'Ark1'!C2050</f>
        <v>2023</v>
      </c>
      <c r="C247" s="2">
        <f>+'Ark1'!J2050</f>
        <v>109</v>
      </c>
      <c r="D247" s="2"/>
      <c r="E247" s="2">
        <f>+'Ark1'!D2050</f>
        <v>3</v>
      </c>
      <c r="F247" s="2" t="s">
        <v>492</v>
      </c>
      <c r="G247" s="3">
        <f>+'Ark1'!Q2050</f>
        <v>257</v>
      </c>
      <c r="H247" s="304">
        <f>+'Ark1'!R2050</f>
        <v>33335</v>
      </c>
      <c r="I247" s="304">
        <f>IF(H247=0,"",'Ark1'!S2050)</f>
        <v>33258</v>
      </c>
      <c r="J247" s="254"/>
      <c r="K247" s="51">
        <f>100*H247/Måned!H25</f>
        <v>25.092020383738173</v>
      </c>
      <c r="L247" s="254"/>
      <c r="M247" s="51">
        <f>+IF(H247=0,"",'Ark1'!AD2050)</f>
        <v>9.202335435961853</v>
      </c>
      <c r="N247" s="51">
        <f>+IF(H247=0,"",'Ark1'!AE2050)</f>
        <v>9.2433538556772952</v>
      </c>
      <c r="O247" s="12">
        <f>IF(H247=0,"",'Ark1'!U2050)</f>
        <v>60.514011666366002</v>
      </c>
      <c r="P247" s="12">
        <f>IF(H247=0,"",'Ark1'!W2050)</f>
        <v>84.258449094954997</v>
      </c>
      <c r="Q247" s="51">
        <f>IF(H247=0,"",'Ark1'!X2050)</f>
        <v>3.1948402579870998</v>
      </c>
      <c r="R247" s="51">
        <f>IF(H247=0,"",'Ark1'!Y2050)</f>
        <v>6.3896805159741996</v>
      </c>
      <c r="S247" s="262"/>
      <c r="T247" s="51">
        <f>IF(H247=0,"",'Ark1'!Z2050)</f>
        <v>0</v>
      </c>
      <c r="U247" s="262"/>
      <c r="V247" s="51">
        <f>IF(H247=0,"",'Ark1'!AA2050)</f>
        <v>8.9588066959517505</v>
      </c>
      <c r="W247" s="12">
        <f>IF(H247=0,"",'Ark1'!AB2050)</f>
        <v>2.6510984755702873</v>
      </c>
      <c r="X247" s="15">
        <f>+IF('Ark1'!AC2050=0,"",'Ark1'!AC2050)</f>
        <v>-21.631645920207404</v>
      </c>
      <c r="Y247" s="15">
        <f t="shared" si="17"/>
        <v>129.40856031128405</v>
      </c>
      <c r="Z247" s="12">
        <f>IF(H247=0,"",'Ark1'!T2050)</f>
        <v>4.336463176841157</v>
      </c>
      <c r="AA247" s="51">
        <f>IF(H247=0,"",'Ark1'!V2050)</f>
        <v>91.441282433728006</v>
      </c>
      <c r="AB247" s="257"/>
      <c r="AC247" s="10"/>
      <c r="AD247" s="100"/>
      <c r="AE247" s="51"/>
      <c r="AF247" s="4"/>
      <c r="AM247" s="10"/>
      <c r="AN247"/>
      <c r="AO247"/>
      <c r="AP247"/>
      <c r="AQ247"/>
      <c r="AR247"/>
      <c r="AS247"/>
      <c r="AT247"/>
      <c r="AU247"/>
      <c r="AV247"/>
      <c r="AW247"/>
    </row>
    <row r="248" spans="1:49" s="1" customFormat="1" ht="15.6">
      <c r="A248" s="257"/>
      <c r="B248" s="2">
        <f>+'Ark1'!C2051</f>
        <v>2023</v>
      </c>
      <c r="C248" s="2">
        <f>+'Ark1'!J2051</f>
        <v>109</v>
      </c>
      <c r="D248" s="2"/>
      <c r="E248" s="2">
        <f>+'Ark1'!D2051</f>
        <v>4</v>
      </c>
      <c r="F248" s="2" t="s">
        <v>493</v>
      </c>
      <c r="G248" s="3">
        <f>+'Ark1'!Q2051</f>
        <v>223</v>
      </c>
      <c r="H248" s="304">
        <f>+'Ark1'!R2051</f>
        <v>25201</v>
      </c>
      <c r="I248" s="304">
        <f>IF(H248=0,"",'Ark1'!S2051)</f>
        <v>25119</v>
      </c>
      <c r="J248" s="254"/>
      <c r="K248" s="51">
        <f>100*H248/Måned!H26</f>
        <v>23.868425788242426</v>
      </c>
      <c r="L248" s="254"/>
      <c r="M248" s="51">
        <f>+IF(H248=0,"",'Ark1'!AD2051)</f>
        <v>6.9568938149594892</v>
      </c>
      <c r="N248" s="51">
        <f>+IF(H248=0,"",'Ark1'!AE2051)</f>
        <v>7.1170065193036143</v>
      </c>
      <c r="O248" s="12">
        <f>IF(H248=0,"",'Ark1'!U2051)</f>
        <v>60.34471913690831</v>
      </c>
      <c r="P248" s="12">
        <f>IF(H248=0,"",'Ark1'!W2051)</f>
        <v>85.896413073768997</v>
      </c>
      <c r="Q248" s="51">
        <f>IF(H248=0,"",'Ark1'!X2051)</f>
        <v>3.6268402047537802</v>
      </c>
      <c r="R248" s="51">
        <f>IF(H248=0,"",'Ark1'!Y2051)</f>
        <v>7.2536804095075604</v>
      </c>
      <c r="S248" s="262"/>
      <c r="T248" s="51">
        <f>IF(H248=0,"",'Ark1'!Z2051)</f>
        <v>0</v>
      </c>
      <c r="U248" s="262"/>
      <c r="V248" s="51">
        <f>IF(H248=0,"",'Ark1'!AA2051)</f>
        <v>9.2973316646529849</v>
      </c>
      <c r="W248" s="12">
        <f>IF(H248=0,"",'Ark1'!AB2051)</f>
        <v>2.7740535509911255</v>
      </c>
      <c r="X248" s="15">
        <f>+IF('Ark1'!AC2051=0,"",'Ark1'!AC2051)</f>
        <v>-22.082719122012652</v>
      </c>
      <c r="Y248" s="15">
        <f t="shared" si="17"/>
        <v>112.64125560538116</v>
      </c>
      <c r="Z248" s="12">
        <f>IF(H248=0,"",'Ark1'!T2051)</f>
        <v>4.7020356335066076</v>
      </c>
      <c r="AA248" s="51">
        <f>IF(H248=0,"",'Ark1'!V2051)</f>
        <v>93.275958765636318</v>
      </c>
      <c r="AB248" s="257"/>
      <c r="AC248" s="10"/>
      <c r="AD248" s="100"/>
      <c r="AE248" s="51"/>
      <c r="AF248" s="4"/>
      <c r="AM248" s="10"/>
      <c r="AN248"/>
      <c r="AO248"/>
      <c r="AP248"/>
      <c r="AQ248"/>
      <c r="AR248"/>
      <c r="AS248"/>
      <c r="AT248"/>
      <c r="AU248"/>
      <c r="AV248"/>
      <c r="AW248"/>
    </row>
    <row r="249" spans="1:49" s="1" customFormat="1" ht="15.6">
      <c r="A249" s="257"/>
      <c r="B249" s="2">
        <f>+'Ark1'!C2052</f>
        <v>2023</v>
      </c>
      <c r="C249" s="2">
        <f>+'Ark1'!J2052</f>
        <v>109</v>
      </c>
      <c r="D249" s="2"/>
      <c r="E249" s="2">
        <f>+'Ark1'!D2052</f>
        <v>5</v>
      </c>
      <c r="F249" s="2" t="s">
        <v>377</v>
      </c>
      <c r="G249" s="3">
        <f>+'Ark1'!Q2052</f>
        <v>245</v>
      </c>
      <c r="H249" s="304">
        <f>+'Ark1'!R2052</f>
        <v>30020</v>
      </c>
      <c r="I249" s="304">
        <f>IF(H249=0,"",'Ark1'!S2052)</f>
        <v>29924</v>
      </c>
      <c r="J249" s="254"/>
      <c r="K249" s="51">
        <f>100*H249/Måned!H27</f>
        <v>24.03561306025717</v>
      </c>
      <c r="L249" s="254"/>
      <c r="M249" s="51">
        <f>+IF(H249=0,"",'Ark1'!AD2052)</f>
        <v>8.2872089331805796</v>
      </c>
      <c r="N249" s="51">
        <f>+IF(H249=0,"",'Ark1'!AE2052)</f>
        <v>8.4238438308892185</v>
      </c>
      <c r="O249" s="12">
        <f>IF(H249=0,"",'Ark1'!U2052)</f>
        <v>60.466180991846002</v>
      </c>
      <c r="P249" s="12">
        <f>IF(H249=0,"",'Ark1'!W2052)</f>
        <v>85.343543643897519</v>
      </c>
      <c r="Q249" s="51">
        <f>IF(H249=0,"",'Ark1'!X2052)</f>
        <v>2.6382411725516319</v>
      </c>
      <c r="R249" s="51">
        <f>IF(H249=0,"",'Ark1'!Y2052)</f>
        <v>5.2764823451032639</v>
      </c>
      <c r="S249" s="262"/>
      <c r="T249" s="51">
        <f>IF(H249=0,"",'Ark1'!Z2052)</f>
        <v>0</v>
      </c>
      <c r="U249" s="262"/>
      <c r="V249" s="51">
        <f>IF(H249=0,"",'Ark1'!AA2052)</f>
        <v>9.2230541252457208</v>
      </c>
      <c r="W249" s="12">
        <f>IF(H249=0,"",'Ark1'!AB2052)</f>
        <v>2.7602161960365126</v>
      </c>
      <c r="X249" s="15">
        <f>+IF('Ark1'!AC2052=0,"",'Ark1'!AC2052)</f>
        <v>-19.196167052739796</v>
      </c>
      <c r="Y249" s="15">
        <f t="shared" si="17"/>
        <v>122.13877551020408</v>
      </c>
      <c r="Z249" s="12">
        <f>IF(H249=0,"",'Ark1'!T2052)</f>
        <v>4.511092604930047</v>
      </c>
      <c r="AA249" s="51">
        <f>IF(H249=0,"",'Ark1'!V2052)</f>
        <v>92.682821037563428</v>
      </c>
      <c r="AB249" s="257"/>
      <c r="AC249" s="10"/>
      <c r="AD249" s="100"/>
      <c r="AE249" s="51"/>
      <c r="AF249" s="4"/>
      <c r="AM249" s="10"/>
      <c r="AN249"/>
      <c r="AO249"/>
      <c r="AP249"/>
      <c r="AQ249"/>
      <c r="AR249"/>
      <c r="AS249"/>
      <c r="AT249"/>
      <c r="AU249"/>
      <c r="AV249"/>
      <c r="AW249"/>
    </row>
    <row r="250" spans="1:49" s="1" customFormat="1" ht="15.6">
      <c r="A250" s="257"/>
      <c r="B250" s="2">
        <f>+'Ark1'!C2053</f>
        <v>2023</v>
      </c>
      <c r="C250" s="2">
        <f>+'Ark1'!J2053</f>
        <v>109</v>
      </c>
      <c r="D250" s="2"/>
      <c r="E250" s="2">
        <f>+'Ark1'!D2053</f>
        <v>6</v>
      </c>
      <c r="F250" s="2" t="s">
        <v>494</v>
      </c>
      <c r="G250" s="3">
        <f>+'Ark1'!Q2053</f>
        <v>244</v>
      </c>
      <c r="H250" s="304">
        <f>+'Ark1'!R2053</f>
        <v>33138</v>
      </c>
      <c r="I250" s="304">
        <f>IF(H250=0,"",'Ark1'!S2053)</f>
        <v>33049</v>
      </c>
      <c r="J250" s="254"/>
      <c r="K250" s="51">
        <f>100*H250/Måned!H28</f>
        <v>25.548351284047893</v>
      </c>
      <c r="L250" s="254"/>
      <c r="M250" s="51">
        <f>+IF(H250=0,"",'Ark1'!AD2053)</f>
        <v>9.1479523526894759</v>
      </c>
      <c r="N250" s="51">
        <f>+IF(H250=0,"",'Ark1'!AE2053)</f>
        <v>9.1870186499320141</v>
      </c>
      <c r="O250" s="12">
        <f>IF(H250=0,"",'Ark1'!U2053)</f>
        <v>60.40760688674392</v>
      </c>
      <c r="P250" s="12">
        <f>IF(H250=0,"",'Ark1'!W2053)</f>
        <v>84.274519652637181</v>
      </c>
      <c r="Q250" s="51">
        <f>IF(H250=0,"",'Ark1'!X2053)</f>
        <v>2.8486933429899208</v>
      </c>
      <c r="R250" s="51">
        <f>IF(H250=0,"",'Ark1'!Y2053)</f>
        <v>5.6973866859798417</v>
      </c>
      <c r="S250" s="262"/>
      <c r="T250" s="51">
        <f>IF(H250=0,"",'Ark1'!Z2053)</f>
        <v>0</v>
      </c>
      <c r="U250" s="262"/>
      <c r="V250" s="51">
        <f>IF(H250=0,"",'Ark1'!AA2053)</f>
        <v>9.1697688821094179</v>
      </c>
      <c r="W250" s="12">
        <f>IF(H250=0,"",'Ark1'!AB2053)</f>
        <v>2.8307162219637032</v>
      </c>
      <c r="X250" s="15">
        <f>+IF('Ark1'!AC2053=0,"",'Ark1'!AC2053)</f>
        <v>-25.780776727395317</v>
      </c>
      <c r="Y250" s="15">
        <f t="shared" si="17"/>
        <v>135.44672131147541</v>
      </c>
      <c r="Z250" s="12">
        <f>IF(H250=0,"",'Ark1'!T2053)</f>
        <v>4.4971633773915149</v>
      </c>
      <c r="AA250" s="51">
        <f>IF(H250=0,"",'Ark1'!V2053)</f>
        <v>91.491189073566531</v>
      </c>
      <c r="AB250" s="257"/>
      <c r="AC250" s="10"/>
      <c r="AD250" s="100"/>
      <c r="AE250" s="51"/>
      <c r="AF250" s="4"/>
      <c r="AM250" s="10"/>
      <c r="AN250"/>
      <c r="AO250"/>
      <c r="AP250"/>
      <c r="AQ250"/>
      <c r="AR250"/>
      <c r="AS250"/>
      <c r="AT250"/>
      <c r="AU250"/>
      <c r="AV250"/>
      <c r="AW250"/>
    </row>
    <row r="251" spans="1:49" s="1" customFormat="1" ht="15.6">
      <c r="A251" s="257"/>
      <c r="B251" s="2">
        <f>+'Ark1'!C2054</f>
        <v>2023</v>
      </c>
      <c r="C251" s="2">
        <f>+'Ark1'!J2054</f>
        <v>109</v>
      </c>
      <c r="D251" s="2"/>
      <c r="E251" s="2">
        <f>+'Ark1'!D2054</f>
        <v>7</v>
      </c>
      <c r="F251" s="2" t="s">
        <v>495</v>
      </c>
      <c r="G251" s="3">
        <f>+'Ark1'!Q2054</f>
        <v>240</v>
      </c>
      <c r="H251" s="304">
        <f>+'Ark1'!R2054</f>
        <v>29160</v>
      </c>
      <c r="I251" s="304">
        <f>IF(H251=0,"",'Ark1'!S2054)</f>
        <v>29071</v>
      </c>
      <c r="J251" s="254"/>
      <c r="K251" s="51">
        <f>100*H251/Måned!H29</f>
        <v>23.971195107114085</v>
      </c>
      <c r="L251" s="254"/>
      <c r="M251" s="51">
        <f>+IF(H251=0,"",'Ark1'!AD2054)</f>
        <v>8.0498005493519607</v>
      </c>
      <c r="N251" s="51">
        <f>+IF(H251=0,"",'Ark1'!AE2054)</f>
        <v>8.0048573970595047</v>
      </c>
      <c r="O251" s="12">
        <f>IF(H251=0,"",'Ark1'!U2054)</f>
        <v>60.164562622544793</v>
      </c>
      <c r="P251" s="12">
        <f>IF(H251=0,"",'Ark1'!W2054)</f>
        <v>83.47830827972895</v>
      </c>
      <c r="Q251" s="51">
        <f>IF(H251=0,"",'Ark1'!X2054)</f>
        <v>3.569958847736626</v>
      </c>
      <c r="R251" s="51">
        <f>IF(H251=0,"",'Ark1'!Y2054)</f>
        <v>7.1399176954732519</v>
      </c>
      <c r="S251" s="262"/>
      <c r="T251" s="51">
        <f>IF(H251=0,"",'Ark1'!Z2054)</f>
        <v>0</v>
      </c>
      <c r="U251" s="262"/>
      <c r="V251" s="51">
        <f>IF(H251=0,"",'Ark1'!AA2054)</f>
        <v>8.7209823835792815</v>
      </c>
      <c r="W251" s="12">
        <f>IF(H251=0,"",'Ark1'!AB2054)</f>
        <v>2.7380866526111793</v>
      </c>
      <c r="X251" s="15">
        <f>+IF('Ark1'!AC2054=0,"",'Ark1'!AC2054)</f>
        <v>-21.39761525250934</v>
      </c>
      <c r="Y251" s="15">
        <f t="shared" si="17"/>
        <v>121.12916666666666</v>
      </c>
      <c r="Z251" s="12">
        <f>IF(H251=0,"",'Ark1'!T2054)</f>
        <v>4.9837791495198909</v>
      </c>
      <c r="AA251" s="51">
        <f>IF(H251=0,"",'Ark1'!V2054)</f>
        <v>90.647357072103674</v>
      </c>
      <c r="AB251" s="257"/>
      <c r="AC251" s="10"/>
      <c r="AD251" s="100"/>
      <c r="AE251" s="51"/>
      <c r="AF251" s="4"/>
      <c r="AM251" s="10"/>
      <c r="AN251"/>
      <c r="AO251"/>
      <c r="AP251"/>
      <c r="AQ251"/>
      <c r="AR251"/>
      <c r="AS251"/>
      <c r="AT251"/>
      <c r="AU251"/>
      <c r="AV251"/>
      <c r="AW251"/>
    </row>
    <row r="252" spans="1:49" s="1" customFormat="1" ht="15.6">
      <c r="A252" s="257"/>
      <c r="B252" s="2">
        <f>+'Ark1'!C2055</f>
        <v>2023</v>
      </c>
      <c r="C252" s="2">
        <f>+'Ark1'!J2055</f>
        <v>109</v>
      </c>
      <c r="D252" s="2"/>
      <c r="E252" s="2">
        <f>+'Ark1'!D2055</f>
        <v>8</v>
      </c>
      <c r="F252" s="2" t="s">
        <v>496</v>
      </c>
      <c r="G252" s="3">
        <f>+'Ark1'!Q2055</f>
        <v>262</v>
      </c>
      <c r="H252" s="304">
        <f>+'Ark1'!R2055</f>
        <v>30924</v>
      </c>
      <c r="I252" s="304">
        <f>IF(H252=0,"",'Ark1'!S2055)</f>
        <v>30831</v>
      </c>
      <c r="J252" s="254"/>
      <c r="K252" s="51">
        <f>100*H252/Måned!H30</f>
        <v>23.842162478894089</v>
      </c>
      <c r="L252" s="254"/>
      <c r="M252" s="51">
        <f>+IF(H252=0,"",'Ark1'!AD2055)</f>
        <v>8.5367637924608992</v>
      </c>
      <c r="N252" s="51">
        <f>+IF(H252=0,"",'Ark1'!AE2055)</f>
        <v>8.5205206765120849</v>
      </c>
      <c r="O252" s="12">
        <f>IF(H252=0,"",'Ark1'!U2055)</f>
        <v>60.312964224319693</v>
      </c>
      <c r="P252" s="12">
        <f>IF(H252=0,"",'Ark1'!W2055)</f>
        <v>83.783506859978431</v>
      </c>
      <c r="Q252" s="51">
        <f>IF(H252=0,"",'Ark1'!X2055)</f>
        <v>2.7454404346138928</v>
      </c>
      <c r="R252" s="51">
        <f>IF(H252=0,"",'Ark1'!Y2055)</f>
        <v>5.4908808692277855</v>
      </c>
      <c r="S252" s="262"/>
      <c r="T252" s="51">
        <f>IF(H252=0,"",'Ark1'!Z2055)</f>
        <v>0</v>
      </c>
      <c r="U252" s="262"/>
      <c r="V252" s="51">
        <f>IF(H252=0,"",'Ark1'!AA2055)</f>
        <v>11.52590574748624</v>
      </c>
      <c r="W252" s="12">
        <f>IF(H252=0,"",'Ark1'!AB2055)</f>
        <v>2.8180714419141122</v>
      </c>
      <c r="X252" s="15">
        <f>+IF('Ark1'!AC2055=0,"",'Ark1'!AC2055)</f>
        <v>-15.455545444269299</v>
      </c>
      <c r="Y252" s="15">
        <f t="shared" si="17"/>
        <v>117.67557251908397</v>
      </c>
      <c r="Z252" s="12">
        <f>IF(H252=0,"",'Ark1'!T2055)</f>
        <v>4.7267494502651681</v>
      </c>
      <c r="AA252" s="51">
        <f>IF(H252=0,"",'Ark1'!V2055)</f>
        <v>90.973497464403366</v>
      </c>
      <c r="AB252" s="257"/>
      <c r="AC252" s="10"/>
      <c r="AD252" s="100"/>
      <c r="AE252" s="51"/>
      <c r="AF252" s="4"/>
      <c r="AM252" s="10"/>
      <c r="AN252"/>
      <c r="AO252"/>
      <c r="AP252"/>
      <c r="AQ252"/>
      <c r="AR252"/>
      <c r="AS252"/>
      <c r="AT252"/>
      <c r="AU252"/>
      <c r="AV252"/>
      <c r="AW252"/>
    </row>
    <row r="253" spans="1:49" s="1" customFormat="1" ht="15.6">
      <c r="A253" s="257"/>
      <c r="B253" s="2">
        <f>+'Ark1'!C2056</f>
        <v>2023</v>
      </c>
      <c r="C253" s="2">
        <f>+'Ark1'!J2056</f>
        <v>109</v>
      </c>
      <c r="D253" s="2"/>
      <c r="E253" s="2">
        <f>+'Ark1'!D2056</f>
        <v>9</v>
      </c>
      <c r="F253" s="2" t="s">
        <v>497</v>
      </c>
      <c r="G253" s="3">
        <f>+'Ark1'!Q2056</f>
        <v>262</v>
      </c>
      <c r="H253" s="304">
        <f>+'Ark1'!R2056</f>
        <v>29453</v>
      </c>
      <c r="I253" s="304">
        <f>IF(H253=0,"",'Ark1'!S2056)</f>
        <v>29344</v>
      </c>
      <c r="J253" s="254"/>
      <c r="K253" s="51">
        <f>100*H253/Måned!H31</f>
        <v>24.460592974005483</v>
      </c>
      <c r="L253" s="254"/>
      <c r="M253" s="51">
        <f>+IF(H253=0,"",'Ark1'!AD2056)</f>
        <v>8.1306850336098488</v>
      </c>
      <c r="N253" s="51">
        <f>+IF(H253=0,"",'Ark1'!AE2056)</f>
        <v>8.0391851632617382</v>
      </c>
      <c r="O253" s="12">
        <f>IF(H253=0,"",'Ark1'!U2056)</f>
        <v>60.344158942202853</v>
      </c>
      <c r="P253" s="12">
        <f>IF(H253=0,"",'Ark1'!W2056)</f>
        <v>83.056328380589179</v>
      </c>
      <c r="Q253" s="51">
        <f>IF(H253=0,"",'Ark1'!X2056)</f>
        <v>3.4020303534444696</v>
      </c>
      <c r="R253" s="51">
        <f>IF(H253=0,"",'Ark1'!Y2056)</f>
        <v>6.8040607068889392</v>
      </c>
      <c r="S253" s="262"/>
      <c r="T253" s="51">
        <f>IF(H253=0,"",'Ark1'!Z2056)</f>
        <v>0</v>
      </c>
      <c r="U253" s="262"/>
      <c r="V253" s="51">
        <f>IF(H253=0,"",'Ark1'!AA2056)</f>
        <v>9.5762377172591933</v>
      </c>
      <c r="W253" s="12">
        <f>IF(H253=0,"",'Ark1'!AB2056)</f>
        <v>2.8589342903972503</v>
      </c>
      <c r="X253" s="15">
        <f>+IF('Ark1'!AC2056=0,"",'Ark1'!AC2056)</f>
        <v>-20.940323543965899</v>
      </c>
      <c r="Y253" s="15">
        <f t="shared" si="17"/>
        <v>112</v>
      </c>
      <c r="Z253" s="12">
        <f>IF(H253=0,"",'Ark1'!T2056)</f>
        <v>4.6379995246664176</v>
      </c>
      <c r="AA253" s="51">
        <f>IF(H253=0,"",'Ark1'!V2056)</f>
        <v>90.233761642077269</v>
      </c>
      <c r="AB253" s="257"/>
      <c r="AC253" s="10"/>
      <c r="AD253" s="100"/>
      <c r="AE253" s="51"/>
      <c r="AF253" s="4"/>
      <c r="AM253" s="10"/>
      <c r="AN253"/>
      <c r="AO253"/>
      <c r="AP253"/>
      <c r="AQ253"/>
      <c r="AR253"/>
      <c r="AS253"/>
      <c r="AT253"/>
      <c r="AU253"/>
      <c r="AV253"/>
      <c r="AW253"/>
    </row>
    <row r="254" spans="1:49" s="1" customFormat="1" ht="15.6">
      <c r="A254" s="257"/>
      <c r="B254" s="2">
        <f>+'Ark1'!C2057</f>
        <v>2023</v>
      </c>
      <c r="C254" s="2">
        <f>+'Ark1'!J2057</f>
        <v>109</v>
      </c>
      <c r="D254" s="2"/>
      <c r="E254" s="2">
        <f>+'Ark1'!D2057</f>
        <v>10</v>
      </c>
      <c r="F254" s="2" t="s">
        <v>498</v>
      </c>
      <c r="G254" s="3">
        <f>+'Ark1'!Q2057</f>
        <v>287</v>
      </c>
      <c r="H254" s="304">
        <f>+'Ark1'!R2057</f>
        <v>31351</v>
      </c>
      <c r="I254" s="304">
        <f>IF(H254=0,"",'Ark1'!S2057)</f>
        <v>31255</v>
      </c>
      <c r="J254" s="254"/>
      <c r="K254" s="51">
        <f>100*H254/Måned!H32</f>
        <v>24.853342212075088</v>
      </c>
      <c r="L254" s="254"/>
      <c r="M254" s="51">
        <f>+IF(H254=0,"",'Ark1'!AD2057)</f>
        <v>8.6546398155944217</v>
      </c>
      <c r="N254" s="51">
        <f>+IF(H254=0,"",'Ark1'!AE2057)</f>
        <v>8.6667087360747512</v>
      </c>
      <c r="O254" s="12">
        <f>IF(H254=0,"",'Ark1'!U2057)</f>
        <v>60.496464565669491</v>
      </c>
      <c r="P254" s="12">
        <f>IF(H254=0,"",'Ark1'!W2057)</f>
        <v>84.064901615741306</v>
      </c>
      <c r="Q254" s="51">
        <f>IF(H254=0,"",'Ark1'!X2057)</f>
        <v>3.1992599917068025</v>
      </c>
      <c r="R254" s="51">
        <f>IF(H254=0,"",'Ark1'!Y2057)</f>
        <v>6.3985199834136051</v>
      </c>
      <c r="S254" s="262"/>
      <c r="T254" s="51">
        <f>IF(H254=0,"",'Ark1'!Z2057)</f>
        <v>0</v>
      </c>
      <c r="U254" s="262"/>
      <c r="V254" s="51">
        <f>IF(H254=0,"",'Ark1'!AA2057)</f>
        <v>8.8188732059388659</v>
      </c>
      <c r="W254" s="12">
        <f>IF(H254=0,"",'Ark1'!AB2057)</f>
        <v>2.6542291365921877</v>
      </c>
      <c r="X254" s="15">
        <f>+IF('Ark1'!AC2057=0,"",'Ark1'!AC2057)</f>
        <v>-20.158377443121449</v>
      </c>
      <c r="Y254" s="15">
        <f t="shared" si="17"/>
        <v>108.90243902439025</v>
      </c>
      <c r="Z254" s="12">
        <f>IF(H254=0,"",'Ark1'!T2057)</f>
        <v>4.3785206213517913</v>
      </c>
      <c r="AA254" s="51">
        <f>IF(H254=0,"",'Ark1'!V2057)</f>
        <v>91.307732691262814</v>
      </c>
      <c r="AB254" s="257"/>
      <c r="AC254" s="10"/>
      <c r="AD254" s="100"/>
      <c r="AE254" s="51"/>
      <c r="AF254" s="4"/>
      <c r="AM254" s="10"/>
      <c r="AN254"/>
      <c r="AO254"/>
      <c r="AP254"/>
      <c r="AQ254"/>
      <c r="AR254"/>
      <c r="AS254"/>
      <c r="AT254"/>
      <c r="AU254"/>
      <c r="AV254"/>
      <c r="AW254"/>
    </row>
    <row r="255" spans="1:49" s="1" customFormat="1" ht="15.6">
      <c r="A255" s="257"/>
      <c r="B255" s="2">
        <f>+'Ark1'!C2058</f>
        <v>2023</v>
      </c>
      <c r="C255" s="2">
        <f>+'Ark1'!J2058</f>
        <v>109</v>
      </c>
      <c r="D255" s="2"/>
      <c r="E255" s="2">
        <f>+'Ark1'!D2058</f>
        <v>11</v>
      </c>
      <c r="F255" s="2" t="s">
        <v>499</v>
      </c>
      <c r="G255" s="3">
        <f>+'Ark1'!Q2058</f>
        <v>280</v>
      </c>
      <c r="H255" s="304">
        <f>+'Ark1'!R2058</f>
        <v>35541</v>
      </c>
      <c r="I255" s="304">
        <f>IF(H255=0,"",'Ark1'!S2058)</f>
        <v>35402</v>
      </c>
      <c r="J255" s="254"/>
      <c r="K255" s="51">
        <f>100*H255/Måned!H33</f>
        <v>25.439305986013785</v>
      </c>
      <c r="L255" s="254"/>
      <c r="M255" s="51">
        <f>+IF(H255=0,"",'Ark1'!AD2058)</f>
        <v>9.8113155461082968</v>
      </c>
      <c r="N255" s="51">
        <f>+IF(H255=0,"",'Ark1'!AE2058)</f>
        <v>9.7218938676442175</v>
      </c>
      <c r="O255" s="12">
        <f>IF(H255=0,"",'Ark1'!U2058)</f>
        <v>60.544319529970075</v>
      </c>
      <c r="P255" s="12">
        <f>IF(H255=0,"",'Ark1'!W2058)</f>
        <v>83.253612790237682</v>
      </c>
      <c r="Q255" s="51">
        <f>IF(H255=0,"",'Ark1'!X2058)</f>
        <v>3.5536422723052246</v>
      </c>
      <c r="R255" s="51">
        <f>IF(H255=0,"",'Ark1'!Y2058)</f>
        <v>7.1072845446104491</v>
      </c>
      <c r="S255" s="262"/>
      <c r="T255" s="51">
        <f>IF(H255=0,"",'Ark1'!Z2058)</f>
        <v>0</v>
      </c>
      <c r="U255" s="262"/>
      <c r="V255" s="51">
        <f>IF(H255=0,"",'Ark1'!AA2058)</f>
        <v>8.7052131621945303</v>
      </c>
      <c r="W255" s="12">
        <f>IF(H255=0,"",'Ark1'!AB2058)</f>
        <v>2.6093234913414154</v>
      </c>
      <c r="X255" s="15">
        <f>+IF('Ark1'!AC2058=0,"",'Ark1'!AC2058)</f>
        <v>-22.050215535254075</v>
      </c>
      <c r="Y255" s="15">
        <f t="shared" si="17"/>
        <v>126.43571428571428</v>
      </c>
      <c r="Z255" s="12">
        <f>IF(H255=0,"",'Ark1'!T2058)</f>
        <v>4.2657494161672442</v>
      </c>
      <c r="AA255" s="51">
        <f>IF(H255=0,"",'Ark1'!V2058)</f>
        <v>90.460547154328182</v>
      </c>
      <c r="AB255" s="257"/>
      <c r="AC255" s="10"/>
      <c r="AD255" s="100"/>
      <c r="AE255" s="51"/>
      <c r="AF255" s="4"/>
      <c r="AM255" s="10"/>
      <c r="AN255"/>
      <c r="AO255"/>
      <c r="AP255"/>
      <c r="AQ255"/>
      <c r="AR255"/>
      <c r="AS255"/>
      <c r="AT255"/>
      <c r="AU255"/>
      <c r="AV255"/>
      <c r="AW255"/>
    </row>
    <row r="256" spans="1:49" s="1" customFormat="1" ht="15.6">
      <c r="A256" s="257"/>
      <c r="B256" s="2">
        <f>+'Ark1'!C2059</f>
        <v>2023</v>
      </c>
      <c r="C256" s="2">
        <f>+'Ark1'!J2059</f>
        <v>109</v>
      </c>
      <c r="D256" s="2"/>
      <c r="E256" s="2">
        <f>+'Ark1'!D2059</f>
        <v>12</v>
      </c>
      <c r="F256" s="2" t="s">
        <v>500</v>
      </c>
      <c r="G256" s="3">
        <f>+'Ark1'!Q2059</f>
        <v>237</v>
      </c>
      <c r="H256" s="304">
        <f>+'Ark1'!R2059</f>
        <v>26410</v>
      </c>
      <c r="I256" s="304">
        <f>IF(H256=0,"",'Ark1'!S2059)</f>
        <v>26321</v>
      </c>
      <c r="J256" s="254"/>
      <c r="K256" s="51">
        <f>100*H256/Måned!H34</f>
        <v>23.858996133415243</v>
      </c>
      <c r="L256" s="254"/>
      <c r="M256" s="51">
        <f>+IF(H256=0,"",'Ark1'!AD2059)</f>
        <v>7.2906458336208928</v>
      </c>
      <c r="N256" s="51">
        <f>+IF(H256=0,"",'Ark1'!AE2059)</f>
        <v>6.8713906429436316</v>
      </c>
      <c r="O256" s="12">
        <f>IF(H256=0,"",'Ark1'!U2059)</f>
        <v>60.644048478401267</v>
      </c>
      <c r="P256" s="12">
        <f>IF(H256=0,"",'Ark1'!W2059)</f>
        <v>79.144777933969181</v>
      </c>
      <c r="Q256" s="51">
        <f>IF(H256=0,"",'Ark1'!X2059)</f>
        <v>3.7523665278303673</v>
      </c>
      <c r="R256" s="51">
        <f>IF(H256=0,"",'Ark1'!Y2059)</f>
        <v>7.5047330556607346</v>
      </c>
      <c r="S256" s="262"/>
      <c r="T256" s="51">
        <f>IF(H256=0,"",'Ark1'!Z2059)</f>
        <v>0</v>
      </c>
      <c r="U256" s="262"/>
      <c r="V256" s="51">
        <f>IF(H256=0,"",'Ark1'!AA2059)</f>
        <v>8.6830494424943652</v>
      </c>
      <c r="W256" s="12">
        <f>IF(H256=0,"",'Ark1'!AB2059)</f>
        <v>2.5215012491777409</v>
      </c>
      <c r="X256" s="15">
        <f>+IF('Ark1'!AC2059=0,"",'Ark1'!AC2059)</f>
        <v>-17.940151365550062</v>
      </c>
      <c r="Y256" s="15">
        <f t="shared" si="17"/>
        <v>111.05907172995781</v>
      </c>
      <c r="Z256" s="12">
        <f>IF(H256=0,"",'Ark1'!T2059)</f>
        <v>4.0782279439606208</v>
      </c>
      <c r="AA256" s="51">
        <f>IF(H256=0,"",'Ark1'!V2059)</f>
        <v>85.962442274998892</v>
      </c>
      <c r="AB256" s="257"/>
      <c r="AC256" s="10"/>
      <c r="AD256" s="100"/>
      <c r="AE256" s="51"/>
      <c r="AF256" s="4"/>
      <c r="AM256" s="10"/>
      <c r="AN256"/>
      <c r="AO256"/>
      <c r="AP256"/>
      <c r="AQ256"/>
      <c r="AR256"/>
      <c r="AS256"/>
      <c r="AT256"/>
      <c r="AU256"/>
      <c r="AV256"/>
      <c r="AW256"/>
    </row>
    <row r="257" spans="1:49" ht="15.6">
      <c r="A257" s="257"/>
      <c r="B257" s="257"/>
      <c r="C257" s="254"/>
      <c r="D257" s="254"/>
      <c r="E257" s="254"/>
      <c r="F257" s="254"/>
      <c r="G257" s="254"/>
      <c r="H257" s="349"/>
      <c r="I257" s="349"/>
      <c r="J257" s="254"/>
      <c r="K257" s="254"/>
      <c r="L257" s="254"/>
      <c r="M257" s="254"/>
      <c r="N257" s="254"/>
      <c r="O257" s="254"/>
      <c r="P257" s="254"/>
      <c r="Q257" s="254"/>
      <c r="R257" s="254"/>
      <c r="S257" s="262"/>
      <c r="T257" s="254"/>
      <c r="U257" s="262"/>
      <c r="V257" s="254"/>
      <c r="W257" s="254"/>
      <c r="X257" s="254"/>
      <c r="Y257" s="254"/>
      <c r="Z257" s="254"/>
      <c r="AA257" s="254"/>
      <c r="AB257" s="257"/>
      <c r="AC257" s="79"/>
      <c r="AE257" s="51"/>
      <c r="AF257" s="4"/>
      <c r="AN257" s="13"/>
      <c r="AO257" s="12"/>
      <c r="AP257" s="12"/>
    </row>
    <row r="258" spans="1:49" s="1" customFormat="1" ht="15.6">
      <c r="A258" s="257"/>
      <c r="B258" s="2">
        <f>+'Ark1'!C2060</f>
        <v>2023</v>
      </c>
      <c r="C258" s="2">
        <f>+'Ark1'!J2060</f>
        <v>111</v>
      </c>
      <c r="D258" s="2" t="s">
        <v>36</v>
      </c>
      <c r="E258" s="2">
        <f>+'Ark1'!D2060</f>
        <v>1</v>
      </c>
      <c r="F258" s="2" t="s">
        <v>490</v>
      </c>
      <c r="G258" s="3">
        <f>+'Ark1'!Q2060</f>
        <v>146</v>
      </c>
      <c r="H258" s="304">
        <f>+'Ark1'!R2060</f>
        <v>16212</v>
      </c>
      <c r="I258" s="304">
        <f>IF(H258=0,"",'Ark1'!S2060)</f>
        <v>16130</v>
      </c>
      <c r="J258" s="254"/>
      <c r="K258" s="51">
        <f>100*H258/Måned!H23</f>
        <v>12.37132282803617</v>
      </c>
      <c r="L258" s="254"/>
      <c r="M258" s="51">
        <f>+IF(H258=0,"",'Ark1'!AD2060)</f>
        <v>9.0995324506210622</v>
      </c>
      <c r="N258" s="51">
        <f>+IF(H258=0,"",'Ark1'!AE2060)</f>
        <v>9.3209794795411369</v>
      </c>
      <c r="O258" s="12">
        <f>IF(H258=0,"",'Ark1'!U2060)</f>
        <v>60.682269063856154</v>
      </c>
      <c r="P258" s="12">
        <f>IF(H258=0,"",'Ark1'!W2060)</f>
        <v>85.7779045257289</v>
      </c>
      <c r="Q258" s="51">
        <f>IF(H258=0,"",'Ark1'!X2060)</f>
        <v>2.6646928201332343</v>
      </c>
      <c r="R258" s="51">
        <f>IF(H258=0,"",'Ark1'!Y2060)</f>
        <v>5.3293856402664685</v>
      </c>
      <c r="S258" s="262"/>
      <c r="T258" s="51">
        <f>IF(H258=0,"",'Ark1'!Z2060)</f>
        <v>0</v>
      </c>
      <c r="U258" s="262"/>
      <c r="V258" s="51">
        <f>IF(H258=0,"",'Ark1'!AA2060)</f>
        <v>9.3349098639524666</v>
      </c>
      <c r="W258" s="12">
        <f>IF(H258=0,"",'Ark1'!AB2060)</f>
        <v>2.3205412946823278</v>
      </c>
      <c r="X258" s="15">
        <f>+IF('Ark1'!AC2060=0,"",'Ark1'!AC2060)</f>
        <v>-37.15002358986181</v>
      </c>
      <c r="Y258" s="15">
        <f t="shared" si="17"/>
        <v>110.47945205479452</v>
      </c>
      <c r="Z258" s="12">
        <f>IF(H258=0,"",'Ark1'!T2060)</f>
        <v>3.8106957809030342</v>
      </c>
      <c r="AA258" s="51">
        <f>IF(H258=0,"",'Ark1'!V2060)</f>
        <v>93.207706345852642</v>
      </c>
      <c r="AB258" s="257"/>
      <c r="AC258" s="10"/>
      <c r="AD258" s="100"/>
      <c r="AE258" s="51"/>
      <c r="AF258" s="4"/>
      <c r="AM258" s="10"/>
      <c r="AN258"/>
      <c r="AO258"/>
      <c r="AP258"/>
      <c r="AQ258"/>
      <c r="AR258"/>
      <c r="AS258"/>
      <c r="AT258"/>
      <c r="AU258"/>
      <c r="AV258"/>
      <c r="AW258"/>
    </row>
    <row r="259" spans="1:49" s="1" customFormat="1" ht="15.6">
      <c r="A259" s="257"/>
      <c r="B259" s="2">
        <f>+'Ark1'!C2061</f>
        <v>2023</v>
      </c>
      <c r="C259" s="2">
        <f>+'Ark1'!J2061</f>
        <v>111</v>
      </c>
      <c r="D259" s="2"/>
      <c r="E259" s="2">
        <f>+'Ark1'!D2061</f>
        <v>2</v>
      </c>
      <c r="F259" s="2" t="s">
        <v>491</v>
      </c>
      <c r="G259" s="3">
        <f>+'Ark1'!Q2061</f>
        <v>138</v>
      </c>
      <c r="H259" s="304">
        <f>+'Ark1'!R2061</f>
        <v>13147</v>
      </c>
      <c r="I259" s="304">
        <f>IF(H259=0,"",'Ark1'!S2061)</f>
        <v>13093</v>
      </c>
      <c r="J259" s="254"/>
      <c r="K259" s="51">
        <f>100*H259/Måned!H24</f>
        <v>11.926771960700711</v>
      </c>
      <c r="L259" s="254"/>
      <c r="M259" s="51">
        <f>+IF(H259=0,"",'Ark1'!AD2061)</f>
        <v>7.3791977009816883</v>
      </c>
      <c r="N259" s="51">
        <f>+IF(H259=0,"",'Ark1'!AE2061)</f>
        <v>7.4345436179548354</v>
      </c>
      <c r="O259" s="12">
        <f>IF(H259=0,"",'Ark1'!U2061)</f>
        <v>60.648285343313219</v>
      </c>
      <c r="P259" s="12">
        <f>IF(H259=0,"",'Ark1'!W2061)</f>
        <v>84.287542961888079</v>
      </c>
      <c r="Q259" s="51">
        <f>IF(H259=0,"",'Ark1'!X2061)</f>
        <v>1.6277477751578311</v>
      </c>
      <c r="R259" s="51">
        <f>IF(H259=0,"",'Ark1'!Y2061)</f>
        <v>3.2554955503156622</v>
      </c>
      <c r="S259" s="262"/>
      <c r="T259" s="51">
        <f>IF(H259=0,"",'Ark1'!Z2061)</f>
        <v>0</v>
      </c>
      <c r="U259" s="262"/>
      <c r="V259" s="51">
        <f>IF(H259=0,"",'Ark1'!AA2061)</f>
        <v>9.8804764888282115</v>
      </c>
      <c r="W259" s="12">
        <f>IF(H259=0,"",'Ark1'!AB2061)</f>
        <v>2.4179399319559005</v>
      </c>
      <c r="X259" s="15">
        <f>+IF('Ark1'!AC2061=0,"",'Ark1'!AC2061)</f>
        <v>-31.755633203296359</v>
      </c>
      <c r="Y259" s="15">
        <f t="shared" si="17"/>
        <v>94.876811594202906</v>
      </c>
      <c r="Z259" s="12">
        <f>IF(H259=0,"",'Ark1'!T2061)</f>
        <v>3.9754316574123374</v>
      </c>
      <c r="AA259" s="51">
        <f>IF(H259=0,"",'Ark1'!V2061)</f>
        <v>91.550611472771649</v>
      </c>
      <c r="AB259" s="257"/>
      <c r="AC259" s="10"/>
      <c r="AD259" s="100"/>
      <c r="AE259" s="51"/>
      <c r="AF259" s="4"/>
      <c r="AM259" s="10"/>
      <c r="AN259"/>
      <c r="AO259"/>
      <c r="AP259"/>
      <c r="AQ259"/>
      <c r="AR259"/>
      <c r="AS259"/>
      <c r="AT259"/>
      <c r="AU259"/>
      <c r="AV259"/>
      <c r="AW259"/>
    </row>
    <row r="260" spans="1:49" s="1" customFormat="1" ht="15.6">
      <c r="A260" s="257"/>
      <c r="B260" s="2">
        <f>+'Ark1'!C2062</f>
        <v>2023</v>
      </c>
      <c r="C260" s="2">
        <f>+'Ark1'!J2062</f>
        <v>111</v>
      </c>
      <c r="D260" s="2"/>
      <c r="E260" s="2">
        <f>+'Ark1'!D2062</f>
        <v>3</v>
      </c>
      <c r="F260" s="2" t="s">
        <v>492</v>
      </c>
      <c r="G260" s="3">
        <f>+'Ark1'!Q2062</f>
        <v>151</v>
      </c>
      <c r="H260" s="304">
        <f>+'Ark1'!R2062</f>
        <v>17145</v>
      </c>
      <c r="I260" s="304">
        <f>IF(H260=0,"",'Ark1'!S2062)</f>
        <v>17032</v>
      </c>
      <c r="J260" s="254"/>
      <c r="K260" s="51">
        <f>100*H260/Måned!H25</f>
        <v>12.905435412605099</v>
      </c>
      <c r="L260" s="254"/>
      <c r="M260" s="51">
        <f>+IF(H260=0,"",'Ark1'!AD2062)</f>
        <v>9.6232102063840408</v>
      </c>
      <c r="N260" s="51">
        <f>+IF(H260=0,"",'Ark1'!AE2062)</f>
        <v>9.6777622129935192</v>
      </c>
      <c r="O260" s="12">
        <f>IF(H260=0,"",'Ark1'!U2062)</f>
        <v>60.721876467825282</v>
      </c>
      <c r="P260" s="12">
        <f>IF(H260=0,"",'Ark1'!W2062)</f>
        <v>84.344651244715706</v>
      </c>
      <c r="Q260" s="51">
        <f>IF(H260=0,"",'Ark1'!X2062)</f>
        <v>0.93321668124817747</v>
      </c>
      <c r="R260" s="51">
        <f>IF(H260=0,"",'Ark1'!Y2062)</f>
        <v>1.8664333624963547</v>
      </c>
      <c r="S260" s="262"/>
      <c r="T260" s="51">
        <f>IF(H260=0,"",'Ark1'!Z2062)</f>
        <v>0</v>
      </c>
      <c r="U260" s="262"/>
      <c r="V260" s="51">
        <f>IF(H260=0,"",'Ark1'!AA2062)</f>
        <v>10.742146499169168</v>
      </c>
      <c r="W260" s="12">
        <f>IF(H260=0,"",'Ark1'!AB2062)</f>
        <v>2.4557560859620295</v>
      </c>
      <c r="X260" s="15">
        <f>+IF('Ark1'!AC2062=0,"",'Ark1'!AC2062)</f>
        <v>-37.465956751892122</v>
      </c>
      <c r="Y260" s="15">
        <f t="shared" si="17"/>
        <v>112.79470198675497</v>
      </c>
      <c r="Z260" s="12">
        <f>IF(H260=0,"",'Ark1'!T2062)</f>
        <v>3.8896471274424025</v>
      </c>
      <c r="AA260" s="51">
        <f>IF(H260=0,"",'Ark1'!V2062)</f>
        <v>91.754346035020006</v>
      </c>
      <c r="AB260" s="257"/>
      <c r="AC260" s="10"/>
      <c r="AD260" s="100"/>
      <c r="AE260" s="51"/>
      <c r="AF260" s="4"/>
      <c r="AM260" s="10"/>
      <c r="AN260"/>
      <c r="AO260"/>
      <c r="AP260"/>
      <c r="AQ260"/>
      <c r="AR260"/>
      <c r="AS260"/>
      <c r="AT260"/>
      <c r="AU260"/>
      <c r="AV260"/>
      <c r="AW260"/>
    </row>
    <row r="261" spans="1:49" s="1" customFormat="1" ht="15.6">
      <c r="A261" s="257"/>
      <c r="B261" s="2">
        <f>+'Ark1'!C2063</f>
        <v>2023</v>
      </c>
      <c r="C261" s="2">
        <f>+'Ark1'!J2063</f>
        <v>111</v>
      </c>
      <c r="D261" s="2"/>
      <c r="E261" s="2">
        <f>+'Ark1'!D2063</f>
        <v>4</v>
      </c>
      <c r="F261" s="2" t="s">
        <v>493</v>
      </c>
      <c r="G261" s="3">
        <f>+'Ark1'!Q2063</f>
        <v>114</v>
      </c>
      <c r="H261" s="304">
        <f>+'Ark1'!R2063</f>
        <v>12510</v>
      </c>
      <c r="I261" s="304">
        <f>IF(H261=0,"",'Ark1'!S2063)</f>
        <v>12457</v>
      </c>
      <c r="J261" s="254"/>
      <c r="K261" s="51">
        <f>100*H261/Måned!H26</f>
        <v>11.848498337800592</v>
      </c>
      <c r="L261" s="254"/>
      <c r="M261" s="51">
        <f>+IF(H261=0,"",'Ark1'!AD2063)</f>
        <v>7.021659940616181</v>
      </c>
      <c r="N261" s="51">
        <f>+IF(H261=0,"",'Ark1'!AE2063)</f>
        <v>7.1930735112757995</v>
      </c>
      <c r="O261" s="12">
        <f>IF(H261=0,"",'Ark1'!U2063)</f>
        <v>60.753231115035724</v>
      </c>
      <c r="P261" s="12">
        <f>IF(H261=0,"",'Ark1'!W2063)</f>
        <v>85.71351047603774</v>
      </c>
      <c r="Q261" s="51">
        <f>IF(H261=0,"",'Ark1'!X2063)</f>
        <v>0.52757793764988037</v>
      </c>
      <c r="R261" s="51">
        <f>IF(H261=0,"",'Ark1'!Y2063)</f>
        <v>1.0551558752997605</v>
      </c>
      <c r="S261" s="262"/>
      <c r="T261" s="51">
        <f>IF(H261=0,"",'Ark1'!Z2063)</f>
        <v>0</v>
      </c>
      <c r="U261" s="262"/>
      <c r="V261" s="51">
        <f>IF(H261=0,"",'Ark1'!AA2063)</f>
        <v>9.347132944987667</v>
      </c>
      <c r="W261" s="12">
        <f>IF(H261=0,"",'Ark1'!AB2063)</f>
        <v>2.3959009516511323</v>
      </c>
      <c r="X261" s="15">
        <f>+IF('Ark1'!AC2063=0,"",'Ark1'!AC2063)</f>
        <v>-33.571125827412224</v>
      </c>
      <c r="Y261" s="15">
        <f t="shared" si="17"/>
        <v>109.2719298245614</v>
      </c>
      <c r="Z261" s="12">
        <f>IF(H261=0,"",'Ark1'!T2063)</f>
        <v>3.7546762589928058</v>
      </c>
      <c r="AA261" s="51">
        <f>IF(H261=0,"",'Ark1'!V2063)</f>
        <v>93.086892800725181</v>
      </c>
      <c r="AB261" s="257"/>
      <c r="AC261" s="10"/>
      <c r="AD261" s="100"/>
      <c r="AE261" s="51"/>
      <c r="AF261" s="4"/>
      <c r="AM261" s="10"/>
      <c r="AN261"/>
      <c r="AO261"/>
      <c r="AP261"/>
      <c r="AQ261"/>
      <c r="AR261"/>
      <c r="AS261"/>
      <c r="AT261"/>
      <c r="AU261"/>
      <c r="AV261"/>
      <c r="AW261"/>
    </row>
    <row r="262" spans="1:49" s="1" customFormat="1" ht="15.6">
      <c r="A262" s="257"/>
      <c r="B262" s="2">
        <f>+'Ark1'!C2064</f>
        <v>2023</v>
      </c>
      <c r="C262" s="2">
        <f>+'Ark1'!J2064</f>
        <v>111</v>
      </c>
      <c r="D262" s="2"/>
      <c r="E262" s="2">
        <f>+'Ark1'!D2064</f>
        <v>5</v>
      </c>
      <c r="F262" s="2" t="s">
        <v>377</v>
      </c>
      <c r="G262" s="3">
        <f>+'Ark1'!Q2064</f>
        <v>118</v>
      </c>
      <c r="H262" s="304">
        <f>+'Ark1'!R2064</f>
        <v>12886</v>
      </c>
      <c r="I262" s="304">
        <f>IF(H262=0,"",'Ark1'!S2064)</f>
        <v>12820</v>
      </c>
      <c r="J262" s="254"/>
      <c r="K262" s="51">
        <f>100*H262/Måned!H27</f>
        <v>10.317218850582075</v>
      </c>
      <c r="L262" s="254"/>
      <c r="M262" s="51">
        <f>+IF(H262=0,"",'Ark1'!AD2064)</f>
        <v>7.2327026374724239</v>
      </c>
      <c r="N262" s="51">
        <f>+IF(H262=0,"",'Ark1'!AE2064)</f>
        <v>7.3599588108462948</v>
      </c>
      <c r="O262" s="12">
        <f>IF(H262=0,"",'Ark1'!U2064)</f>
        <v>60.665990639625562</v>
      </c>
      <c r="P262" s="12">
        <f>IF(H262=0,"",'Ark1'!W2064)</f>
        <v>85.218837753510186</v>
      </c>
      <c r="Q262" s="51">
        <f>IF(H262=0,"",'Ark1'!X2064)</f>
        <v>1.0088468104920063</v>
      </c>
      <c r="R262" s="51">
        <f>IF(H262=0,"",'Ark1'!Y2064)</f>
        <v>2.0176936209840126</v>
      </c>
      <c r="S262" s="262"/>
      <c r="T262" s="51">
        <f>IF(H262=0,"",'Ark1'!Z2064)</f>
        <v>0</v>
      </c>
      <c r="U262" s="262"/>
      <c r="V262" s="51">
        <f>IF(H262=0,"",'Ark1'!AA2064)</f>
        <v>9.3597895253909158</v>
      </c>
      <c r="W262" s="12">
        <f>IF(H262=0,"",'Ark1'!AB2064)</f>
        <v>2.4215261223498969</v>
      </c>
      <c r="X262" s="15">
        <f>+IF('Ark1'!AC2064=0,"",'Ark1'!AC2064)</f>
        <v>-36.651160678730072</v>
      </c>
      <c r="Y262" s="15">
        <f t="shared" si="17"/>
        <v>108.64406779661017</v>
      </c>
      <c r="Z262" s="12">
        <f>IF(H262=0,"",'Ark1'!T2064)</f>
        <v>3.8915877696725127</v>
      </c>
      <c r="AA262" s="51">
        <f>IF(H262=0,"",'Ark1'!V2064)</f>
        <v>92.584176606500989</v>
      </c>
      <c r="AB262" s="257"/>
      <c r="AC262" s="10"/>
      <c r="AD262" s="100"/>
      <c r="AE262" s="51"/>
      <c r="AF262" s="4"/>
      <c r="AM262" s="10"/>
      <c r="AN262"/>
      <c r="AO262"/>
      <c r="AP262"/>
      <c r="AQ262"/>
      <c r="AR262"/>
      <c r="AS262"/>
      <c r="AT262"/>
      <c r="AU262"/>
      <c r="AV262"/>
      <c r="AW262"/>
    </row>
    <row r="263" spans="1:49" s="1" customFormat="1" ht="15.6">
      <c r="A263" s="257"/>
      <c r="B263" s="2">
        <f>+'Ark1'!C2065</f>
        <v>2023</v>
      </c>
      <c r="C263" s="2">
        <f>+'Ark1'!J2065</f>
        <v>111</v>
      </c>
      <c r="D263" s="2"/>
      <c r="E263" s="2">
        <f>+'Ark1'!D2065</f>
        <v>6</v>
      </c>
      <c r="F263" s="2" t="s">
        <v>494</v>
      </c>
      <c r="G263" s="3">
        <f>+'Ark1'!Q2065</f>
        <v>143</v>
      </c>
      <c r="H263" s="304">
        <f>+'Ark1'!R2065</f>
        <v>16825</v>
      </c>
      <c r="I263" s="304">
        <f>IF(H263=0,"",'Ark1'!S2065)</f>
        <v>16702</v>
      </c>
      <c r="J263" s="254"/>
      <c r="K263" s="51">
        <f>100*H263/Måned!H28</f>
        <v>12.971543555860517</v>
      </c>
      <c r="L263" s="254"/>
      <c r="M263" s="51">
        <f>+IF(H263=0,"",'Ark1'!AD2065)</f>
        <v>9.4435994005489352</v>
      </c>
      <c r="N263" s="51">
        <f>+IF(H263=0,"",'Ark1'!AE2065)</f>
        <v>9.5563844717493911</v>
      </c>
      <c r="O263" s="12">
        <f>IF(H263=0,"",'Ark1'!U2065)</f>
        <v>60.518919889833555</v>
      </c>
      <c r="P263" s="12">
        <f>IF(H263=0,"",'Ark1'!W2065)</f>
        <v>84.932397317686352</v>
      </c>
      <c r="Q263" s="51">
        <f>IF(H263=0,"",'Ark1'!X2065)</f>
        <v>1.158989598811293</v>
      </c>
      <c r="R263" s="51">
        <f>IF(H263=0,"",'Ark1'!Y2065)</f>
        <v>2.3179791976225861</v>
      </c>
      <c r="S263" s="262"/>
      <c r="T263" s="51">
        <f>IF(H263=0,"",'Ark1'!Z2065)</f>
        <v>0</v>
      </c>
      <c r="U263" s="262"/>
      <c r="V263" s="51">
        <f>IF(H263=0,"",'Ark1'!AA2065)</f>
        <v>9.4763738248166636</v>
      </c>
      <c r="W263" s="12">
        <f>IF(H263=0,"",'Ark1'!AB2065)</f>
        <v>2.3608378473678191</v>
      </c>
      <c r="X263" s="15">
        <f>+IF('Ark1'!AC2065=0,"",'Ark1'!AC2065)</f>
        <v>-34.191276782820594</v>
      </c>
      <c r="Y263" s="15">
        <f t="shared" si="17"/>
        <v>116.7972027972028</v>
      </c>
      <c r="Z263" s="12">
        <f>IF(H263=0,"",'Ark1'!T2065)</f>
        <v>4.1151857355126307</v>
      </c>
      <c r="AA263" s="51">
        <f>IF(H263=0,"",'Ark1'!V2065)</f>
        <v>92.313848271134162</v>
      </c>
      <c r="AB263" s="257"/>
      <c r="AC263" s="10"/>
      <c r="AD263" s="100"/>
      <c r="AE263" s="51"/>
      <c r="AF263" s="4"/>
      <c r="AM263" s="10"/>
      <c r="AN263"/>
      <c r="AO263"/>
      <c r="AP263"/>
      <c r="AQ263"/>
      <c r="AR263"/>
      <c r="AS263"/>
      <c r="AT263"/>
      <c r="AU263"/>
      <c r="AV263"/>
      <c r="AW263"/>
    </row>
    <row r="264" spans="1:49" s="1" customFormat="1" ht="15.6">
      <c r="A264" s="257"/>
      <c r="B264" s="2">
        <f>+'Ark1'!C2066</f>
        <v>2023</v>
      </c>
      <c r="C264" s="2">
        <f>+'Ark1'!J2066</f>
        <v>111</v>
      </c>
      <c r="D264" s="2"/>
      <c r="E264" s="2">
        <f>+'Ark1'!D2066</f>
        <v>7</v>
      </c>
      <c r="F264" s="2" t="s">
        <v>495</v>
      </c>
      <c r="G264" s="3">
        <f>+'Ark1'!Q2066</f>
        <v>155</v>
      </c>
      <c r="H264" s="304">
        <f>+'Ark1'!R2066</f>
        <v>17466</v>
      </c>
      <c r="I264" s="304">
        <f>IF(H264=0,"",'Ark1'!S2066)</f>
        <v>17366</v>
      </c>
      <c r="J264" s="254"/>
      <c r="K264" s="51">
        <f>100*H264/Måned!H29</f>
        <v>14.358055340907223</v>
      </c>
      <c r="L264" s="254"/>
      <c r="M264" s="51">
        <f>+IF(H264=0,"",'Ark1'!AD2066)</f>
        <v>9.8033822959873831</v>
      </c>
      <c r="N264" s="51">
        <f>+IF(H264=0,"",'Ark1'!AE2066)</f>
        <v>9.8363592638321151</v>
      </c>
      <c r="O264" s="12">
        <f>IF(H264=0,"",'Ark1'!U2066)</f>
        <v>60.322987446734999</v>
      </c>
      <c r="P264" s="12">
        <f>IF(H264=0,"",'Ark1'!W2066)</f>
        <v>84.078089370033283</v>
      </c>
      <c r="Q264" s="51">
        <f>IF(H264=0,"",'Ark1'!X2066)</f>
        <v>1.1279056452536356</v>
      </c>
      <c r="R264" s="51">
        <f>IF(H264=0,"",'Ark1'!Y2066)</f>
        <v>2.2558112905072711</v>
      </c>
      <c r="S264" s="262"/>
      <c r="T264" s="51">
        <f>IF(H264=0,"",'Ark1'!Z2066)</f>
        <v>0</v>
      </c>
      <c r="U264" s="262"/>
      <c r="V264" s="51">
        <f>IF(H264=0,"",'Ark1'!AA2066)</f>
        <v>9.2705257915236636</v>
      </c>
      <c r="W264" s="12">
        <f>IF(H264=0,"",'Ark1'!AB2066)</f>
        <v>2.4059334335079634</v>
      </c>
      <c r="X264" s="15">
        <f>+IF('Ark1'!AC2066=0,"",'Ark1'!AC2066)</f>
        <v>-34.071253767294138</v>
      </c>
      <c r="Y264" s="15">
        <f t="shared" si="17"/>
        <v>112.03870967741935</v>
      </c>
      <c r="Z264" s="12">
        <f>IF(H264=0,"",'Ark1'!T2066)</f>
        <v>4.5044085652124126</v>
      </c>
      <c r="AA264" s="51">
        <f>IF(H264=0,"",'Ark1'!V2066)</f>
        <v>91.337121676719647</v>
      </c>
      <c r="AB264" s="257"/>
      <c r="AC264" s="10"/>
      <c r="AD264" s="100"/>
      <c r="AE264" s="51"/>
      <c r="AF264" s="4"/>
      <c r="AM264" s="10"/>
      <c r="AN264"/>
      <c r="AO264"/>
      <c r="AP264"/>
      <c r="AQ264"/>
      <c r="AR264"/>
      <c r="AS264"/>
      <c r="AT264"/>
      <c r="AU264"/>
      <c r="AV264"/>
      <c r="AW264"/>
    </row>
    <row r="265" spans="1:49" s="1" customFormat="1" ht="15.6">
      <c r="A265" s="257"/>
      <c r="B265" s="2">
        <f>+'Ark1'!C2067</f>
        <v>2023</v>
      </c>
      <c r="C265" s="2">
        <f>+'Ark1'!J2067</f>
        <v>111</v>
      </c>
      <c r="D265" s="2"/>
      <c r="E265" s="2">
        <f>+'Ark1'!D2067</f>
        <v>8</v>
      </c>
      <c r="F265" s="2" t="s">
        <v>496</v>
      </c>
      <c r="G265" s="3">
        <f>+'Ark1'!Q2067</f>
        <v>149</v>
      </c>
      <c r="H265" s="304">
        <f>+'Ark1'!R2067</f>
        <v>14669</v>
      </c>
      <c r="I265" s="304">
        <f>IF(H265=0,"",'Ark1'!S2067)</f>
        <v>14603</v>
      </c>
      <c r="J265" s="254"/>
      <c r="K265" s="51">
        <f>100*H265/Måned!H30</f>
        <v>11.309684432896695</v>
      </c>
      <c r="L265" s="254"/>
      <c r="M265" s="51">
        <f>+IF(H265=0,"",'Ark1'!AD2067)</f>
        <v>8.2334715962349083</v>
      </c>
      <c r="N265" s="51">
        <f>+IF(H265=0,"",'Ark1'!AE2067)</f>
        <v>8.162426069501695</v>
      </c>
      <c r="O265" s="12">
        <f>IF(H265=0,"",'Ark1'!U2067)</f>
        <v>60.34513456139149</v>
      </c>
      <c r="P265" s="12">
        <f>IF(H265=0,"",'Ark1'!W2067)</f>
        <v>82.970827912072565</v>
      </c>
      <c r="Q265" s="51">
        <f>IF(H265=0,"",'Ark1'!X2067)</f>
        <v>3.9948190060672175</v>
      </c>
      <c r="R265" s="51">
        <f>IF(H265=0,"",'Ark1'!Y2067)</f>
        <v>7.989638012134435</v>
      </c>
      <c r="S265" s="262"/>
      <c r="T265" s="51">
        <f>IF(H265=0,"",'Ark1'!Z2067)</f>
        <v>0</v>
      </c>
      <c r="U265" s="262"/>
      <c r="V265" s="51">
        <f>IF(H265=0,"",'Ark1'!AA2067)</f>
        <v>9.782252644496344</v>
      </c>
      <c r="W265" s="12">
        <f>IF(H265=0,"",'Ark1'!AB2067)</f>
        <v>2.4296514800472746</v>
      </c>
      <c r="X265" s="15">
        <f>+IF('Ark1'!AC2067=0,"",'Ark1'!AC2067)</f>
        <v>-32.516215396590674</v>
      </c>
      <c r="Y265" s="15">
        <f t="shared" si="17"/>
        <v>98.006711409395976</v>
      </c>
      <c r="Z265" s="12">
        <f>IF(H265=0,"",'Ark1'!T2067)</f>
        <v>4.5594110027950085</v>
      </c>
      <c r="AA265" s="51">
        <f>IF(H265=0,"",'Ark1'!V2067)</f>
        <v>90.130265312289282</v>
      </c>
      <c r="AB265" s="257"/>
      <c r="AC265" s="10"/>
      <c r="AD265" s="100"/>
      <c r="AE265" s="51"/>
      <c r="AF265" s="4"/>
      <c r="AM265" s="10"/>
      <c r="AN265"/>
      <c r="AO265"/>
      <c r="AP265"/>
      <c r="AQ265"/>
      <c r="AR265"/>
      <c r="AS265"/>
      <c r="AT265"/>
      <c r="AU265"/>
      <c r="AV265"/>
      <c r="AW265"/>
    </row>
    <row r="266" spans="1:49" s="1" customFormat="1" ht="15.6">
      <c r="A266" s="257"/>
      <c r="B266" s="2">
        <f>+'Ark1'!C2068</f>
        <v>2023</v>
      </c>
      <c r="C266" s="2">
        <f>+'Ark1'!J2068</f>
        <v>111</v>
      </c>
      <c r="D266" s="2"/>
      <c r="E266" s="2">
        <f>+'Ark1'!D2068</f>
        <v>9</v>
      </c>
      <c r="F266" s="2" t="s">
        <v>497</v>
      </c>
      <c r="G266" s="3">
        <f>+'Ark1'!Q2068</f>
        <v>135</v>
      </c>
      <c r="H266" s="304">
        <f>+'Ark1'!R2068</f>
        <v>14086</v>
      </c>
      <c r="I266" s="304">
        <f>IF(H266=0,"",'Ark1'!S2068)</f>
        <v>14035</v>
      </c>
      <c r="J266" s="254"/>
      <c r="K266" s="51">
        <f>100*H266/Måned!H31</f>
        <v>11.698363923262187</v>
      </c>
      <c r="L266" s="254"/>
      <c r="M266" s="51">
        <f>+IF(H266=0,"",'Ark1'!AD2068)</f>
        <v>7.9062431593540765</v>
      </c>
      <c r="N266" s="51">
        <f>+IF(H266=0,"",'Ark1'!AE2068)</f>
        <v>7.9331023600133284</v>
      </c>
      <c r="O266" s="12">
        <f>IF(H266=0,"",'Ark1'!U2068)</f>
        <v>60.172711079444248</v>
      </c>
      <c r="P266" s="12">
        <f>IF(H266=0,"",'Ark1'!W2068)</f>
        <v>83.903270395440188</v>
      </c>
      <c r="Q266" s="51">
        <f>IF(H266=0,"",'Ark1'!X2068)</f>
        <v>0.67442851057787889</v>
      </c>
      <c r="R266" s="51">
        <f>IF(H266=0,"",'Ark1'!Y2068)</f>
        <v>1.3488570211557578</v>
      </c>
      <c r="S266" s="262"/>
      <c r="T266" s="51">
        <f>IF(H266=0,"",'Ark1'!Z2068)</f>
        <v>0</v>
      </c>
      <c r="U266" s="262"/>
      <c r="V266" s="51">
        <f>IF(H266=0,"",'Ark1'!AA2068)</f>
        <v>9.2392045821151907</v>
      </c>
      <c r="W266" s="12">
        <f>IF(H266=0,"",'Ark1'!AB2068)</f>
        <v>2.3481355434359643</v>
      </c>
      <c r="X266" s="15">
        <f>+IF('Ark1'!AC2068=0,"",'Ark1'!AC2068)</f>
        <v>-36.676004367487401</v>
      </c>
      <c r="Y266" s="15">
        <f t="shared" si="17"/>
        <v>103.96296296296296</v>
      </c>
      <c r="Z266" s="12">
        <f>IF(H266=0,"",'Ark1'!T2068)</f>
        <v>4.8825784466846516</v>
      </c>
      <c r="AA266" s="51">
        <f>IF(H266=0,"",'Ark1'!V2068)</f>
        <v>91.167978521425567</v>
      </c>
      <c r="AB266" s="257"/>
      <c r="AC266" s="10"/>
      <c r="AD266" s="100"/>
      <c r="AE266" s="51"/>
      <c r="AM266" s="10"/>
      <c r="AN266"/>
      <c r="AO266"/>
      <c r="AP266"/>
      <c r="AQ266"/>
      <c r="AR266"/>
      <c r="AS266"/>
      <c r="AT266"/>
      <c r="AU266"/>
      <c r="AV266"/>
      <c r="AW266"/>
    </row>
    <row r="267" spans="1:49" s="1" customFormat="1" ht="15.6">
      <c r="A267" s="257"/>
      <c r="B267" s="2">
        <f>+'Ark1'!C2069</f>
        <v>2023</v>
      </c>
      <c r="C267" s="2">
        <f>+'Ark1'!J2069</f>
        <v>111</v>
      </c>
      <c r="D267" s="2"/>
      <c r="E267" s="2">
        <f>+'Ark1'!D2069</f>
        <v>10</v>
      </c>
      <c r="F267" s="2" t="s">
        <v>498</v>
      </c>
      <c r="G267" s="3">
        <f>+'Ark1'!Q2069</f>
        <v>130</v>
      </c>
      <c r="H267" s="304">
        <f>+'Ark1'!R2069</f>
        <v>14283</v>
      </c>
      <c r="I267" s="304">
        <f>IF(H267=0,"",'Ark1'!S2069)</f>
        <v>14162</v>
      </c>
      <c r="J267" s="254"/>
      <c r="K267" s="51">
        <f>100*H267/Måned!H32</f>
        <v>11.322773972602739</v>
      </c>
      <c r="L267" s="254"/>
      <c r="M267" s="51">
        <f>+IF(H267=0,"",'Ark1'!AD2069)</f>
        <v>8.0168160616963124</v>
      </c>
      <c r="N267" s="51">
        <f>+IF(H267=0,"",'Ark1'!AE2069)</f>
        <v>7.9836726013617731</v>
      </c>
      <c r="O267" s="12">
        <f>IF(H267=0,"",'Ark1'!U2069)</f>
        <v>60.641011156616294</v>
      </c>
      <c r="P267" s="12">
        <f>IF(H267=0,"",'Ark1'!W2069)</f>
        <v>83.680906651603124</v>
      </c>
      <c r="Q267" s="51">
        <f>IF(H267=0,"",'Ark1'!X2069)</f>
        <v>0.78414898830777824</v>
      </c>
      <c r="R267" s="51">
        <f>IF(H267=0,"",'Ark1'!Y2069)</f>
        <v>1.5682979766155565</v>
      </c>
      <c r="S267" s="262"/>
      <c r="T267" s="51">
        <f>IF(H267=0,"",'Ark1'!Z2069)</f>
        <v>0</v>
      </c>
      <c r="U267" s="262"/>
      <c r="V267" s="51">
        <f>IF(H267=0,"",'Ark1'!AA2069)</f>
        <v>9.0037198967085565</v>
      </c>
      <c r="W267" s="12">
        <f>IF(H267=0,"",'Ark1'!AB2069)</f>
        <v>2.2825869998676604</v>
      </c>
      <c r="X267" s="15">
        <f>+IF('Ark1'!AC2069=0,"",'Ark1'!AC2069)</f>
        <v>-29.494356632207495</v>
      </c>
      <c r="Y267" s="15">
        <f t="shared" si="17"/>
        <v>108.93846153846154</v>
      </c>
      <c r="Z267" s="12">
        <f>IF(H267=0,"",'Ark1'!T2069)</f>
        <v>3.813554575369321</v>
      </c>
      <c r="AA267" s="51">
        <f>IF(H267=0,"",'Ark1'!V2069)</f>
        <v>91.370051209016793</v>
      </c>
      <c r="AB267" s="257"/>
      <c r="AC267" s="10"/>
      <c r="AD267" s="100"/>
      <c r="AE267" s="51"/>
      <c r="AM267" s="10"/>
      <c r="AN267"/>
      <c r="AO267"/>
      <c r="AP267"/>
      <c r="AQ267"/>
      <c r="AR267"/>
      <c r="AS267"/>
      <c r="AT267"/>
      <c r="AU267"/>
      <c r="AV267"/>
      <c r="AW267"/>
    </row>
    <row r="268" spans="1:49" s="1" customFormat="1" ht="15.6">
      <c r="A268" s="257"/>
      <c r="B268" s="2">
        <f>+'Ark1'!C2070</f>
        <v>2023</v>
      </c>
      <c r="C268" s="2">
        <f>+'Ark1'!J2070</f>
        <v>111</v>
      </c>
      <c r="D268" s="2"/>
      <c r="E268" s="2">
        <f>+'Ark1'!D2070</f>
        <v>11</v>
      </c>
      <c r="F268" s="2" t="s">
        <v>499</v>
      </c>
      <c r="G268" s="3">
        <f>+'Ark1'!Q2070</f>
        <v>140</v>
      </c>
      <c r="H268" s="304">
        <f>+'Ark1'!R2070</f>
        <v>16869</v>
      </c>
      <c r="I268" s="304">
        <f>IF(H268=0,"",'Ark1'!S2070)</f>
        <v>16728</v>
      </c>
      <c r="J268" s="254"/>
      <c r="K268" s="51">
        <f>100*H268/Måned!H33</f>
        <v>12.074383182185828</v>
      </c>
      <c r="L268" s="254"/>
      <c r="M268" s="51">
        <f>+IF(H268=0,"",'Ark1'!AD2070)</f>
        <v>9.4682958863512638</v>
      </c>
      <c r="N268" s="51">
        <f>+IF(H268=0,"",'Ark1'!AE2070)</f>
        <v>9.2735593520730237</v>
      </c>
      <c r="O268" s="12">
        <f>IF(H268=0,"",'Ark1'!U2070)</f>
        <v>60.873027259684378</v>
      </c>
      <c r="P268" s="12">
        <f>IF(H268=0,"",'Ark1'!W2070)</f>
        <v>82.290686274509653</v>
      </c>
      <c r="Q268" s="51">
        <f>IF(H268=0,"",'Ark1'!X2070)</f>
        <v>2.0155314482186251</v>
      </c>
      <c r="R268" s="51">
        <f>IF(H268=0,"",'Ark1'!Y2070)</f>
        <v>4.0310628964372501</v>
      </c>
      <c r="S268" s="262"/>
      <c r="T268" s="51">
        <f>IF(H268=0,"",'Ark1'!Z2070)</f>
        <v>0</v>
      </c>
      <c r="U268" s="262"/>
      <c r="V268" s="51">
        <f>IF(H268=0,"",'Ark1'!AA2070)</f>
        <v>9.9595315445508881</v>
      </c>
      <c r="W268" s="12">
        <f>IF(H268=0,"",'Ark1'!AB2070)</f>
        <v>2.3249359110840198</v>
      </c>
      <c r="X268" s="15">
        <f>+IF('Ark1'!AC2070=0,"",'Ark1'!AC2070)</f>
        <v>-36.203303510409611</v>
      </c>
      <c r="Y268" s="15">
        <f t="shared" si="17"/>
        <v>119.48571428571428</v>
      </c>
      <c r="Z268" s="12">
        <f>IF(H268=0,"",'Ark1'!T2070)</f>
        <v>3.4326871776631687</v>
      </c>
      <c r="AA268" s="51">
        <f>IF(H268=0,"",'Ark1'!V2070)</f>
        <v>89.613900154041588</v>
      </c>
      <c r="AB268" s="257"/>
      <c r="AC268" s="10"/>
      <c r="AD268" s="100"/>
      <c r="AE268" s="51"/>
      <c r="AM268" s="10"/>
      <c r="AN268"/>
      <c r="AO268"/>
      <c r="AP268"/>
      <c r="AQ268"/>
      <c r="AR268"/>
      <c r="AS268"/>
      <c r="AT268"/>
      <c r="AU268"/>
      <c r="AV268"/>
      <c r="AW268"/>
    </row>
    <row r="269" spans="1:49" s="1" customFormat="1" ht="15.6">
      <c r="A269" s="257"/>
      <c r="B269" s="2">
        <f>+'Ark1'!C2071</f>
        <v>2023</v>
      </c>
      <c r="C269" s="2">
        <f>+'Ark1'!J2071</f>
        <v>111</v>
      </c>
      <c r="D269" s="2"/>
      <c r="E269" s="2">
        <f>+'Ark1'!D2071</f>
        <v>12</v>
      </c>
      <c r="F269" s="2" t="s">
        <v>500</v>
      </c>
      <c r="G269" s="3">
        <f>+'Ark1'!Q2071</f>
        <v>109</v>
      </c>
      <c r="H269" s="304">
        <f>+'Ark1'!R2071</f>
        <v>12065</v>
      </c>
      <c r="I269" s="304">
        <f>IF(H269=0,"",'Ark1'!S2071)</f>
        <v>11984</v>
      </c>
      <c r="J269" s="254"/>
      <c r="K269" s="51">
        <f>100*H269/Måned!H34</f>
        <v>10.89961334152423</v>
      </c>
      <c r="L269" s="254"/>
      <c r="M269" s="51">
        <f>+IF(H269=0,"",'Ark1'!AD2071)</f>
        <v>6.771888663751735</v>
      </c>
      <c r="N269" s="51">
        <f>+IF(H269=0,"",'Ark1'!AE2071)</f>
        <v>6.2681782488570876</v>
      </c>
      <c r="O269" s="12">
        <f>IF(H269=0,"",'Ark1'!U2071)</f>
        <v>61.268024032042739</v>
      </c>
      <c r="P269" s="12">
        <f>IF(H269=0,"",'Ark1'!W2071)</f>
        <v>77.64040387182915</v>
      </c>
      <c r="Q269" s="51">
        <f>IF(H269=0,"",'Ark1'!X2071)</f>
        <v>0.54703688354745139</v>
      </c>
      <c r="R269" s="51">
        <f>IF(H269=0,"",'Ark1'!Y2071)</f>
        <v>1.0940737670949028</v>
      </c>
      <c r="S269" s="262"/>
      <c r="T269" s="51">
        <f>IF(H269=0,"",'Ark1'!Z2071)</f>
        <v>0</v>
      </c>
      <c r="U269" s="262"/>
      <c r="V269" s="51">
        <f>IF(H269=0,"",'Ark1'!AA2071)</f>
        <v>9.8433289357054381</v>
      </c>
      <c r="W269" s="12">
        <f>IF(H269=0,"",'Ark1'!AB2071)</f>
        <v>2.2237023264829565</v>
      </c>
      <c r="X269" s="15">
        <f>+IF('Ark1'!AC2071=0,"",'Ark1'!AC2071)</f>
        <v>-36.023086599718283</v>
      </c>
      <c r="Y269" s="15">
        <f t="shared" si="17"/>
        <v>109.94495412844037</v>
      </c>
      <c r="Z269" s="12">
        <f>IF(H269=0,"",'Ark1'!T2071)</f>
        <v>2.7525072523829257</v>
      </c>
      <c r="AA269" s="51">
        <f>IF(H269=0,"",'Ark1'!V2071)</f>
        <v>84.445376428231526</v>
      </c>
      <c r="AB269" s="257"/>
      <c r="AC269" s="10"/>
      <c r="AD269" s="100"/>
      <c r="AE269" s="51"/>
      <c r="AM269" s="10"/>
      <c r="AN269"/>
      <c r="AO269"/>
      <c r="AP269"/>
      <c r="AQ269"/>
      <c r="AR269"/>
      <c r="AS269"/>
      <c r="AT269"/>
      <c r="AU269"/>
      <c r="AV269"/>
      <c r="AW269"/>
    </row>
    <row r="270" spans="1:49" ht="15.6">
      <c r="A270" s="257"/>
      <c r="B270" s="257"/>
      <c r="C270" s="254"/>
      <c r="D270" s="254"/>
      <c r="E270" s="254"/>
      <c r="F270" s="254"/>
      <c r="G270" s="254"/>
      <c r="H270" s="349"/>
      <c r="I270" s="349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  <c r="AA270" s="254"/>
      <c r="AB270" s="257"/>
      <c r="AC270" s="79"/>
      <c r="AE270" s="51"/>
      <c r="AF270" s="4"/>
      <c r="AN270" s="13"/>
      <c r="AO270" s="12"/>
      <c r="AP270" s="12"/>
    </row>
    <row r="271" spans="1:49" s="1" customFormat="1" ht="15.6">
      <c r="A271" s="257"/>
      <c r="B271" s="2">
        <f>+'Ark1'!C2072</f>
        <v>2023</v>
      </c>
      <c r="C271" s="2">
        <f>+'Ark1'!J2072</f>
        <v>116</v>
      </c>
      <c r="D271" s="2" t="s">
        <v>37</v>
      </c>
      <c r="E271" s="2">
        <f>+'Ark1'!D2072</f>
        <v>1</v>
      </c>
      <c r="F271" s="2" t="s">
        <v>490</v>
      </c>
      <c r="G271" s="3">
        <f>+'Ark1'!Q2072</f>
        <v>38</v>
      </c>
      <c r="H271" s="304">
        <f>+'Ark1'!R2072</f>
        <v>2907</v>
      </c>
      <c r="I271" s="304">
        <f>IF(H271=0,"",'Ark1'!S2072)</f>
        <v>2899</v>
      </c>
      <c r="J271" s="254"/>
      <c r="K271" s="51">
        <f>100*H271/Måned!H23</f>
        <v>2.2183219504750276</v>
      </c>
      <c r="L271" s="254"/>
      <c r="M271" s="51">
        <f>+IF(H271=0,"",'Ark1'!AD2072)</f>
        <v>8.7391774891774894</v>
      </c>
      <c r="N271" s="51">
        <f>+IF(H271=0,"",'Ark1'!AE2072)</f>
        <v>8.8157813571427948</v>
      </c>
      <c r="O271" s="12">
        <f>IF(H271=0,"",'Ark1'!U2072)</f>
        <v>60.257675060365649</v>
      </c>
      <c r="P271" s="12">
        <f>IF(H271=0,"",'Ark1'!W2072)</f>
        <v>83.116177992411153</v>
      </c>
      <c r="Q271" s="51">
        <f>IF(H271=0,"",'Ark1'!X2072)</f>
        <v>3.6807705538355697</v>
      </c>
      <c r="R271" s="51">
        <f>IF(H271=0,"",'Ark1'!Y2072)</f>
        <v>7.3615411076711395</v>
      </c>
      <c r="S271" s="262"/>
      <c r="T271" s="51">
        <f>IF(H271=0,"",'Ark1'!Z2072)</f>
        <v>0</v>
      </c>
      <c r="U271" s="262"/>
      <c r="V271" s="51">
        <f>IF(H271=0,"",'Ark1'!AA2072)</f>
        <v>9.3478984261287223</v>
      </c>
      <c r="W271" s="12">
        <f>IF(H271=0,"",'Ark1'!AB2072)</f>
        <v>2.6934000518347077</v>
      </c>
      <c r="X271" s="15">
        <f>+IF('Ark1'!AC2072=0,"",'Ark1'!AC2072)</f>
        <v>-36.681330894549426</v>
      </c>
      <c r="Y271" s="15">
        <f t="shared" si="17"/>
        <v>76.28947368421052</v>
      </c>
      <c r="Z271" s="12">
        <f>IF(H271=0,"",'Ark1'!T2072)</f>
        <v>4.9552803577571378</v>
      </c>
      <c r="AA271" s="51">
        <f>IF(H271=0,"",'Ark1'!V2072)</f>
        <v>90.21409482180313</v>
      </c>
      <c r="AB271" s="257"/>
      <c r="AC271" s="10"/>
      <c r="AD271" s="100"/>
      <c r="AE271" s="51"/>
      <c r="AM271" s="10"/>
      <c r="AN271"/>
      <c r="AO271"/>
      <c r="AP271"/>
      <c r="AQ271"/>
      <c r="AR271"/>
      <c r="AS271"/>
      <c r="AT271"/>
      <c r="AU271"/>
      <c r="AV271"/>
      <c r="AW271"/>
    </row>
    <row r="272" spans="1:49" s="1" customFormat="1" ht="15.6">
      <c r="A272" s="257"/>
      <c r="B272" s="2">
        <f>+'Ark1'!C2073</f>
        <v>2023</v>
      </c>
      <c r="C272" s="2">
        <f>+'Ark1'!J2073</f>
        <v>116</v>
      </c>
      <c r="D272" s="2"/>
      <c r="E272" s="2">
        <f>+'Ark1'!D2073</f>
        <v>2</v>
      </c>
      <c r="F272" s="2" t="s">
        <v>491</v>
      </c>
      <c r="G272" s="3">
        <f>+'Ark1'!Q2073</f>
        <v>27</v>
      </c>
      <c r="H272" s="304">
        <f>+'Ark1'!R2073</f>
        <v>2674</v>
      </c>
      <c r="I272" s="304">
        <f>IF(H272=0,"",'Ark1'!S2073)</f>
        <v>2673</v>
      </c>
      <c r="J272" s="254"/>
      <c r="K272" s="51">
        <f>100*H272/Måned!H24</f>
        <v>2.4258148796618011</v>
      </c>
      <c r="L272" s="254"/>
      <c r="M272" s="51">
        <f>+IF(H272=0,"",'Ark1'!AD2073)</f>
        <v>8.038720538720538</v>
      </c>
      <c r="N272" s="51">
        <f>+IF(H272=0,"",'Ark1'!AE2073)</f>
        <v>8.1751060602812107</v>
      </c>
      <c r="O272" s="12">
        <f>IF(H272=0,"",'Ark1'!U2073)</f>
        <v>60.513280957725399</v>
      </c>
      <c r="P272" s="12">
        <f>IF(H272=0,"",'Ark1'!W2073)</f>
        <v>83.592517770295501</v>
      </c>
      <c r="Q272" s="51">
        <f>IF(H272=0,"",'Ark1'!X2073)</f>
        <v>4.5998504113687364</v>
      </c>
      <c r="R272" s="51">
        <f>IF(H272=0,"",'Ark1'!Y2073)</f>
        <v>9.1997008227374728</v>
      </c>
      <c r="S272" s="262"/>
      <c r="T272" s="51">
        <f>IF(H272=0,"",'Ark1'!Z2073)</f>
        <v>0</v>
      </c>
      <c r="U272" s="262"/>
      <c r="V272" s="51">
        <f>IF(H272=0,"",'Ark1'!AA2073)</f>
        <v>8.92886989930944</v>
      </c>
      <c r="W272" s="12">
        <f>IF(H272=0,"",'Ark1'!AB2073)</f>
        <v>2.6317707311702367</v>
      </c>
      <c r="X272" s="15">
        <f>+IF('Ark1'!AC2073=0,"",'Ark1'!AC2073)</f>
        <v>-23.024907547998382</v>
      </c>
      <c r="Y272" s="15">
        <f t="shared" si="17"/>
        <v>99</v>
      </c>
      <c r="Z272" s="12">
        <f>IF(H272=0,"",'Ark1'!T2073)</f>
        <v>4.201944652206433</v>
      </c>
      <c r="AA272" s="51">
        <f>IF(H272=0,"",'Ark1'!V2073)</f>
        <v>90.589332999348642</v>
      </c>
      <c r="AB272" s="257"/>
      <c r="AC272" s="10"/>
      <c r="AD272" s="100"/>
      <c r="AE272" s="51"/>
      <c r="AM272" s="10"/>
      <c r="AN272"/>
      <c r="AO272"/>
      <c r="AP272"/>
      <c r="AQ272"/>
      <c r="AR272"/>
      <c r="AS272"/>
      <c r="AT272"/>
      <c r="AU272"/>
      <c r="AV272"/>
      <c r="AW272"/>
    </row>
    <row r="273" spans="1:49" s="1" customFormat="1" ht="15.6">
      <c r="A273" s="257"/>
      <c r="B273" s="2">
        <f>+'Ark1'!C2074</f>
        <v>2023</v>
      </c>
      <c r="C273" s="2">
        <f>+'Ark1'!J2074</f>
        <v>116</v>
      </c>
      <c r="D273" s="2"/>
      <c r="E273" s="2">
        <f>+'Ark1'!D2074</f>
        <v>3</v>
      </c>
      <c r="F273" s="2" t="s">
        <v>492</v>
      </c>
      <c r="G273" s="3">
        <f>+'Ark1'!Q2074</f>
        <v>34</v>
      </c>
      <c r="H273" s="304">
        <f>+'Ark1'!R2074</f>
        <v>3283</v>
      </c>
      <c r="I273" s="304">
        <f>IF(H273=0,"",'Ark1'!S2074)</f>
        <v>3269</v>
      </c>
      <c r="J273" s="254"/>
      <c r="K273" s="51">
        <f>100*H273/Måned!H25</f>
        <v>2.4711895281179665</v>
      </c>
      <c r="L273" s="254"/>
      <c r="M273" s="51">
        <f>+IF(H273=0,"",'Ark1'!AD2074)</f>
        <v>9.8695286195286176</v>
      </c>
      <c r="N273" s="51">
        <f>+IF(H273=0,"",'Ark1'!AE2074)</f>
        <v>9.729348255666288</v>
      </c>
      <c r="O273" s="12">
        <f>IF(H273=0,"",'Ark1'!U2074)</f>
        <v>60.45763230345672</v>
      </c>
      <c r="P273" s="12">
        <f>IF(H273=0,"",'Ark1'!W2074)</f>
        <v>81.347048026919552</v>
      </c>
      <c r="Q273" s="51">
        <f>IF(H273=0,"",'Ark1'!X2074)</f>
        <v>10.539141029546148</v>
      </c>
      <c r="R273" s="51">
        <f>IF(H273=0,"",'Ark1'!Y2074)</f>
        <v>21.078282059092295</v>
      </c>
      <c r="S273" s="262"/>
      <c r="T273" s="51">
        <f>IF(H273=0,"",'Ark1'!Z2074)</f>
        <v>0</v>
      </c>
      <c r="U273" s="262"/>
      <c r="V273" s="51">
        <f>IF(H273=0,"",'Ark1'!AA2074)</f>
        <v>11.071127475147009</v>
      </c>
      <c r="W273" s="12">
        <f>IF(H273=0,"",'Ark1'!AB2074)</f>
        <v>2.7223614347830072</v>
      </c>
      <c r="X273" s="15">
        <f>+IF('Ark1'!AC2074=0,"",'Ark1'!AC2074)</f>
        <v>-42.254857061980886</v>
      </c>
      <c r="Y273" s="15">
        <f t="shared" si="17"/>
        <v>96.147058823529406</v>
      </c>
      <c r="Z273" s="12">
        <f>IF(H273=0,"",'Ark1'!T2074)</f>
        <v>4.572646969235457</v>
      </c>
      <c r="AA273" s="51">
        <f>IF(H273=0,"",'Ark1'!V2074)</f>
        <v>88.325538803567611</v>
      </c>
      <c r="AB273" s="257"/>
      <c r="AC273" s="10"/>
      <c r="AD273" s="100"/>
      <c r="AE273" s="51"/>
      <c r="AM273" s="10"/>
      <c r="AN273"/>
      <c r="AO273"/>
      <c r="AP273"/>
      <c r="AQ273"/>
      <c r="AR273"/>
      <c r="AS273"/>
      <c r="AT273"/>
      <c r="AU273"/>
      <c r="AV273"/>
      <c r="AW273"/>
    </row>
    <row r="274" spans="1:49" s="1" customFormat="1" ht="15.6">
      <c r="A274" s="257"/>
      <c r="B274" s="2">
        <f>+'Ark1'!C2075</f>
        <v>2023</v>
      </c>
      <c r="C274" s="2">
        <f>+'Ark1'!J2075</f>
        <v>116</v>
      </c>
      <c r="D274" s="2"/>
      <c r="E274" s="2">
        <f>+'Ark1'!D2075</f>
        <v>4</v>
      </c>
      <c r="F274" s="2" t="s">
        <v>493</v>
      </c>
      <c r="G274" s="3">
        <f>+'Ark1'!Q2075</f>
        <v>34</v>
      </c>
      <c r="H274" s="304">
        <f>+'Ark1'!R2075</f>
        <v>3346</v>
      </c>
      <c r="I274" s="304">
        <f>IF(H274=0,"",'Ark1'!S2075)</f>
        <v>3345</v>
      </c>
      <c r="J274" s="254"/>
      <c r="K274" s="51">
        <f>100*H274/Måned!H26</f>
        <v>3.169070778439711</v>
      </c>
      <c r="L274" s="254"/>
      <c r="M274" s="51">
        <f>+IF(H274=0,"",'Ark1'!AD2075)</f>
        <v>10.058922558922562</v>
      </c>
      <c r="N274" s="51">
        <f>+IF(H274=0,"",'Ark1'!AE2075)</f>
        <v>10.306464582411492</v>
      </c>
      <c r="O274" s="12">
        <f>IF(H274=0,"",'Ark1'!U2075)</f>
        <v>60.40239162929749</v>
      </c>
      <c r="P274" s="12">
        <f>IF(H274=0,"",'Ark1'!W2075)</f>
        <v>84.214439461883373</v>
      </c>
      <c r="Q274" s="51">
        <f>IF(H274=0,"",'Ark1'!X2075)</f>
        <v>0.59772863120143471</v>
      </c>
      <c r="R274" s="51">
        <f>IF(H274=0,"",'Ark1'!Y2075)</f>
        <v>1.1954572624028696</v>
      </c>
      <c r="S274" s="262"/>
      <c r="T274" s="51">
        <f>IF(H274=0,"",'Ark1'!Z2075)</f>
        <v>0</v>
      </c>
      <c r="U274" s="262"/>
      <c r="V274" s="51">
        <f>IF(H274=0,"",'Ark1'!AA2075)</f>
        <v>8.5158291470061993</v>
      </c>
      <c r="W274" s="12">
        <f>IF(H274=0,"",'Ark1'!AB2075)</f>
        <v>2.5519640355135582</v>
      </c>
      <c r="X274" s="15">
        <f>+IF('Ark1'!AC2075=0,"",'Ark1'!AC2075)</f>
        <v>-35.274977192998506</v>
      </c>
      <c r="Y274" s="15">
        <f t="shared" si="17"/>
        <v>98.382352941176464</v>
      </c>
      <c r="Z274" s="12">
        <f>IF(H274=0,"",'Ark1'!T2075)</f>
        <v>4.5397489539748941</v>
      </c>
      <c r="AA274" s="51">
        <f>IF(H274=0,"",'Ark1'!V2075)</f>
        <v>91.252382641254002</v>
      </c>
      <c r="AB274" s="257"/>
      <c r="AC274" s="10"/>
      <c r="AD274" s="100"/>
      <c r="AE274" s="51"/>
      <c r="AM274" s="10"/>
      <c r="AN274"/>
      <c r="AO274"/>
      <c r="AP274"/>
      <c r="AQ274"/>
      <c r="AR274"/>
      <c r="AS274"/>
      <c r="AT274"/>
      <c r="AU274"/>
      <c r="AV274"/>
      <c r="AW274"/>
    </row>
    <row r="275" spans="1:49" s="1" customFormat="1" ht="15.6">
      <c r="A275" s="257"/>
      <c r="B275" s="2">
        <f>+'Ark1'!C2076</f>
        <v>2023</v>
      </c>
      <c r="C275" s="2">
        <f>+'Ark1'!J2076</f>
        <v>116</v>
      </c>
      <c r="D275" s="2"/>
      <c r="E275" s="2">
        <f>+'Ark1'!D2076</f>
        <v>5</v>
      </c>
      <c r="F275" s="2" t="s">
        <v>377</v>
      </c>
      <c r="G275" s="3">
        <f>+'Ark1'!Q2076</f>
        <v>40</v>
      </c>
      <c r="H275" s="304">
        <f>+'Ark1'!R2076</f>
        <v>3876</v>
      </c>
      <c r="I275" s="304">
        <f>IF(H275=0,"",'Ark1'!S2076)</f>
        <v>3859</v>
      </c>
      <c r="J275" s="254"/>
      <c r="K275" s="51">
        <f>100*H275/Måned!H27</f>
        <v>3.1033323191724449</v>
      </c>
      <c r="L275" s="254"/>
      <c r="M275" s="51">
        <f>+IF(H275=0,"",'Ark1'!AD2076)</f>
        <v>11.652236652236651</v>
      </c>
      <c r="N275" s="51">
        <f>+IF(H275=0,"",'Ark1'!AE2076)</f>
        <v>11.726973904454763</v>
      </c>
      <c r="O275" s="12">
        <f>IF(H275=0,"",'Ark1'!U2076)</f>
        <v>60.541331951282714</v>
      </c>
      <c r="P275" s="12">
        <f>IF(H275=0,"",'Ark1'!W2076)</f>
        <v>83.05851256802282</v>
      </c>
      <c r="Q275" s="51">
        <f>IF(H275=0,"",'Ark1'!X2076)</f>
        <v>7.2755417956656352</v>
      </c>
      <c r="R275" s="51">
        <f>IF(H275=0,"",'Ark1'!Y2076)</f>
        <v>14.55108359133127</v>
      </c>
      <c r="S275" s="262"/>
      <c r="T275" s="51">
        <f>IF(H275=0,"",'Ark1'!Z2076)</f>
        <v>0</v>
      </c>
      <c r="U275" s="262"/>
      <c r="V275" s="51">
        <f>IF(H275=0,"",'Ark1'!AA2076)</f>
        <v>9.1722231830264622</v>
      </c>
      <c r="W275" s="12">
        <f>IF(H275=0,"",'Ark1'!AB2076)</f>
        <v>2.4431423799525618</v>
      </c>
      <c r="X275" s="15">
        <f>+IF('Ark1'!AC2076=0,"",'Ark1'!AC2076)</f>
        <v>-31.936917642519756</v>
      </c>
      <c r="Y275" s="15">
        <f t="shared" si="17"/>
        <v>96.474999999999994</v>
      </c>
      <c r="Z275" s="12">
        <f>IF(H275=0,"",'Ark1'!T2076)</f>
        <v>4.1295149638802879</v>
      </c>
      <c r="AA275" s="51">
        <f>IF(H275=0,"",'Ark1'!V2076)</f>
        <v>90.19932580111994</v>
      </c>
      <c r="AB275" s="257"/>
      <c r="AC275" s="10"/>
      <c r="AD275" s="100"/>
      <c r="AE275" s="100"/>
      <c r="AM275" s="10"/>
      <c r="AN275"/>
      <c r="AO275"/>
      <c r="AP275"/>
      <c r="AQ275"/>
      <c r="AR275"/>
      <c r="AS275"/>
      <c r="AT275"/>
      <c r="AU275"/>
      <c r="AV275"/>
      <c r="AW275"/>
    </row>
    <row r="276" spans="1:49" s="1" customFormat="1" ht="15.6">
      <c r="A276" s="257"/>
      <c r="B276" s="2">
        <f>+'Ark1'!C2077</f>
        <v>2023</v>
      </c>
      <c r="C276" s="2">
        <f>+'Ark1'!J2077</f>
        <v>116</v>
      </c>
      <c r="D276" s="2"/>
      <c r="E276" s="2">
        <f>+'Ark1'!D2077</f>
        <v>6</v>
      </c>
      <c r="F276" s="2" t="s">
        <v>494</v>
      </c>
      <c r="G276" s="3">
        <f>+'Ark1'!Q2077</f>
        <v>36</v>
      </c>
      <c r="H276" s="304">
        <f>+'Ark1'!R2077</f>
        <v>3438</v>
      </c>
      <c r="I276" s="304">
        <f>IF(H276=0,"",'Ark1'!S2077)</f>
        <v>3423</v>
      </c>
      <c r="J276" s="254"/>
      <c r="K276" s="51">
        <f>100*H276/Måned!H28</f>
        <v>2.6505894053520627</v>
      </c>
      <c r="L276" s="254"/>
      <c r="M276" s="51">
        <f>+IF(H276=0,"",'Ark1'!AD2077)</f>
        <v>10.335497835497836</v>
      </c>
      <c r="N276" s="51">
        <f>+IF(H276=0,"",'Ark1'!AE2077)</f>
        <v>10.59543617910342</v>
      </c>
      <c r="O276" s="12">
        <f>IF(H276=0,"",'Ark1'!U2077)</f>
        <v>60.077417470055515</v>
      </c>
      <c r="P276" s="12">
        <f>IF(H276=0,"",'Ark1'!W2077)</f>
        <v>84.60283377154542</v>
      </c>
      <c r="Q276" s="51">
        <f>IF(H276=0,"",'Ark1'!X2077)</f>
        <v>6.806282722513088</v>
      </c>
      <c r="R276" s="51">
        <f>IF(H276=0,"",'Ark1'!Y2077)</f>
        <v>13.612565445026176</v>
      </c>
      <c r="S276" s="262"/>
      <c r="T276" s="51">
        <f>IF(H276=0,"",'Ark1'!Z2077)</f>
        <v>0</v>
      </c>
      <c r="U276" s="262"/>
      <c r="V276" s="51">
        <f>IF(H276=0,"",'Ark1'!AA2077)</f>
        <v>10.245009366448311</v>
      </c>
      <c r="W276" s="12">
        <f>IF(H276=0,"",'Ark1'!AB2077)</f>
        <v>2.7398917546997033</v>
      </c>
      <c r="X276" s="15">
        <f>+IF('Ark1'!AC2077=0,"",'Ark1'!AC2077)</f>
        <v>-46.614094952130174</v>
      </c>
      <c r="Y276" s="15">
        <f t="shared" si="17"/>
        <v>95.083333333333329</v>
      </c>
      <c r="Z276" s="12">
        <f>IF(H276=0,"",'Ark1'!T2077)</f>
        <v>5.2827225130890048</v>
      </c>
      <c r="AA276" s="51">
        <f>IF(H276=0,"",'Ark1'!V2077)</f>
        <v>91.936580945480898</v>
      </c>
      <c r="AB276" s="257"/>
      <c r="AC276" s="10"/>
      <c r="AD276" s="100"/>
      <c r="AE276" s="100"/>
      <c r="AM276" s="10"/>
      <c r="AN276"/>
      <c r="AO276"/>
      <c r="AP276"/>
      <c r="AQ276"/>
      <c r="AR276"/>
      <c r="AS276"/>
      <c r="AT276"/>
      <c r="AU276"/>
      <c r="AV276"/>
      <c r="AW276"/>
    </row>
    <row r="277" spans="1:49" s="1" customFormat="1" ht="15.6">
      <c r="A277" s="257"/>
      <c r="B277" s="2">
        <f>+'Ark1'!C2078</f>
        <v>2023</v>
      </c>
      <c r="C277" s="2">
        <f>+'Ark1'!J2078</f>
        <v>116</v>
      </c>
      <c r="D277" s="2"/>
      <c r="E277" s="2">
        <f>+'Ark1'!D2078</f>
        <v>7</v>
      </c>
      <c r="F277" s="2" t="s">
        <v>495</v>
      </c>
      <c r="G277" s="3">
        <f>+'Ark1'!Q2078</f>
        <v>6</v>
      </c>
      <c r="H277" s="304">
        <f>+'Ark1'!R2078</f>
        <v>261</v>
      </c>
      <c r="I277" s="304">
        <f>IF(H277=0,"",'Ark1'!S2078)</f>
        <v>257</v>
      </c>
      <c r="J277" s="254"/>
      <c r="K277" s="51">
        <f>100*H277/Måned!H29</f>
        <v>0.21455699324268779</v>
      </c>
      <c r="L277" s="254"/>
      <c r="M277" s="51">
        <f>+IF(H277=0,"",'Ark1'!AD2078)</f>
        <v>0.78463203463203435</v>
      </c>
      <c r="N277" s="51">
        <f>+IF(H277=0,"",'Ark1'!AE2078)</f>
        <v>0.74057249465445307</v>
      </c>
      <c r="O277" s="12">
        <f>IF(H277=0,"",'Ark1'!U2078)</f>
        <v>60.852140077821005</v>
      </c>
      <c r="P277" s="12">
        <f>IF(H277=0,"",'Ark1'!W2078)</f>
        <v>78.760311284046693</v>
      </c>
      <c r="Q277" s="51">
        <f>IF(H277=0,"",'Ark1'!X2078)</f>
        <v>1.9157088122605359</v>
      </c>
      <c r="R277" s="51">
        <f>IF(H277=0,"",'Ark1'!Y2078)</f>
        <v>3.8314176245210718</v>
      </c>
      <c r="S277" s="262"/>
      <c r="T277" s="51">
        <f>IF(H277=0,"",'Ark1'!Z2078)</f>
        <v>0</v>
      </c>
      <c r="U277" s="262"/>
      <c r="V277" s="51">
        <f>IF(H277=0,"",'Ark1'!AA2078)</f>
        <v>8.3702305485677613</v>
      </c>
      <c r="W277" s="12">
        <f>IF(H277=0,"",'Ark1'!AB2078)</f>
        <v>2.3641134458920474</v>
      </c>
      <c r="X277" s="15">
        <f>+IF('Ark1'!AC2078=0,"",'Ark1'!AC2078)</f>
        <v>-13.701697595252837</v>
      </c>
      <c r="Y277" s="15">
        <f t="shared" si="17"/>
        <v>42.833333333333336</v>
      </c>
      <c r="Z277" s="12">
        <f>IF(H277=0,"",'Ark1'!T2078)</f>
        <v>3.4827586206896557</v>
      </c>
      <c r="AA277" s="51">
        <f>IF(H277=0,"",'Ark1'!V2078)</f>
        <v>86.015825573012989</v>
      </c>
      <c r="AB277" s="257"/>
      <c r="AC277" s="10"/>
      <c r="AD277" s="100"/>
      <c r="AE277" s="100"/>
      <c r="AM277" s="10"/>
      <c r="AN277"/>
      <c r="AO277"/>
      <c r="AP277"/>
      <c r="AQ277"/>
      <c r="AR277"/>
      <c r="AS277"/>
      <c r="AT277"/>
      <c r="AU277"/>
      <c r="AV277"/>
      <c r="AW277"/>
    </row>
    <row r="278" spans="1:49" s="1" customFormat="1" ht="15.6">
      <c r="A278" s="257"/>
      <c r="B278" s="2">
        <f>+'Ark1'!C2079</f>
        <v>2023</v>
      </c>
      <c r="C278" s="2">
        <f>+'Ark1'!J2079</f>
        <v>116</v>
      </c>
      <c r="D278" s="2"/>
      <c r="E278" s="2">
        <f>+'Ark1'!D2079</f>
        <v>8</v>
      </c>
      <c r="F278" s="2" t="s">
        <v>496</v>
      </c>
      <c r="G278" s="3">
        <f>+'Ark1'!Q2079</f>
        <v>25</v>
      </c>
      <c r="H278" s="304">
        <f>+'Ark1'!R2079</f>
        <v>1923</v>
      </c>
      <c r="I278" s="304">
        <f>IF(H278=0,"",'Ark1'!S2079)</f>
        <v>1919</v>
      </c>
      <c r="J278" s="254"/>
      <c r="K278" s="51">
        <f>100*H278/Måned!H30</f>
        <v>1.4826179810798517</v>
      </c>
      <c r="L278" s="254"/>
      <c r="M278" s="51">
        <f>+IF(H278=0,"",'Ark1'!AD2079)</f>
        <v>5.7810245310245314</v>
      </c>
      <c r="N278" s="51">
        <f>+IF(H278=0,"",'Ark1'!AE2079)</f>
        <v>5.8470593805129774</v>
      </c>
      <c r="O278" s="12">
        <f>IF(H278=0,"",'Ark1'!U2079)</f>
        <v>60.501302761855122</v>
      </c>
      <c r="P278" s="12">
        <f>IF(H278=0,"",'Ark1'!W2079)</f>
        <v>83.278999478895287</v>
      </c>
      <c r="Q278" s="51">
        <f>IF(H278=0,"",'Ark1'!X2079)</f>
        <v>6.0842433697347884</v>
      </c>
      <c r="R278" s="51">
        <f>IF(H278=0,"",'Ark1'!Y2079)</f>
        <v>12.168486739469579</v>
      </c>
      <c r="S278" s="262"/>
      <c r="T278" s="51">
        <f>IF(H278=0,"",'Ark1'!Z2079)</f>
        <v>0</v>
      </c>
      <c r="U278" s="262"/>
      <c r="V278" s="51">
        <f>IF(H278=0,"",'Ark1'!AA2079)</f>
        <v>8.6118967024968889</v>
      </c>
      <c r="W278" s="12">
        <f>IF(H278=0,"",'Ark1'!AB2079)</f>
        <v>2.3654789677340542</v>
      </c>
      <c r="X278" s="15">
        <f>+IF('Ark1'!AC2079=0,"",'Ark1'!AC2079)</f>
        <v>-23.21803249573032</v>
      </c>
      <c r="Y278" s="15">
        <f t="shared" si="17"/>
        <v>76.760000000000005</v>
      </c>
      <c r="Z278" s="12">
        <f>IF(H278=0,"",'Ark1'!T2079)</f>
        <v>4.0592823712948531</v>
      </c>
      <c r="AA278" s="51">
        <f>IF(H278=0,"",'Ark1'!V2079)</f>
        <v>90.33201090537294</v>
      </c>
      <c r="AB278" s="257"/>
      <c r="AC278" s="10"/>
      <c r="AD278" s="100"/>
      <c r="AE278" s="100"/>
      <c r="AM278" s="10"/>
      <c r="AN278"/>
      <c r="AO278"/>
      <c r="AP278"/>
      <c r="AQ278"/>
      <c r="AR278"/>
      <c r="AS278"/>
      <c r="AT278"/>
      <c r="AU278"/>
      <c r="AV278"/>
      <c r="AW278"/>
    </row>
    <row r="279" spans="1:49" s="1" customFormat="1" ht="15.6">
      <c r="A279" s="257"/>
      <c r="B279" s="2">
        <f>+'Ark1'!C2080</f>
        <v>2023</v>
      </c>
      <c r="C279" s="2">
        <f>+'Ark1'!J2080</f>
        <v>116</v>
      </c>
      <c r="D279" s="2"/>
      <c r="E279" s="2">
        <f>+'Ark1'!D2080</f>
        <v>9</v>
      </c>
      <c r="F279" s="2" t="s">
        <v>497</v>
      </c>
      <c r="G279" s="3">
        <f>+'Ark1'!Q2080</f>
        <v>40</v>
      </c>
      <c r="H279" s="304">
        <f>+'Ark1'!R2080</f>
        <v>3275</v>
      </c>
      <c r="I279" s="304">
        <f>IF(H279=0,"",'Ark1'!S2080)</f>
        <v>3257</v>
      </c>
      <c r="J279" s="254"/>
      <c r="K279" s="51">
        <f>100*H279/Måned!H31</f>
        <v>2.7198737646374886</v>
      </c>
      <c r="L279" s="254"/>
      <c r="M279" s="51">
        <f>+IF(H279=0,"",'Ark1'!AD2080)</f>
        <v>9.8454785954785944</v>
      </c>
      <c r="N279" s="51">
        <f>+IF(H279=0,"",'Ark1'!AE2080)</f>
        <v>9.7259310280535356</v>
      </c>
      <c r="O279" s="12">
        <f>IF(H279=0,"",'Ark1'!U2080)</f>
        <v>60.45901136014735</v>
      </c>
      <c r="P279" s="12">
        <f>IF(H279=0,"",'Ark1'!W2080)</f>
        <v>81.618084126496754</v>
      </c>
      <c r="Q279" s="51">
        <f>IF(H279=0,"",'Ark1'!X2080)</f>
        <v>5.5877862595419856</v>
      </c>
      <c r="R279" s="51">
        <f>IF(H279=0,"",'Ark1'!Y2080)</f>
        <v>11.175572519083971</v>
      </c>
      <c r="S279" s="262"/>
      <c r="T279" s="51">
        <f>IF(H279=0,"",'Ark1'!Z2080)</f>
        <v>0</v>
      </c>
      <c r="U279" s="262"/>
      <c r="V279" s="51">
        <f>IF(H279=0,"",'Ark1'!AA2080)</f>
        <v>10.374724322737196</v>
      </c>
      <c r="W279" s="12">
        <f>IF(H279=0,"",'Ark1'!AB2080)</f>
        <v>2.6064548730791901</v>
      </c>
      <c r="X279" s="15">
        <f>+IF('Ark1'!AC2080=0,"",'Ark1'!AC2080)</f>
        <v>-39.477247417450997</v>
      </c>
      <c r="Y279" s="15">
        <f t="shared" si="17"/>
        <v>81.424999999999997</v>
      </c>
      <c r="Z279" s="12">
        <f>IF(H279=0,"",'Ark1'!T2080)</f>
        <v>4.3648854961832058</v>
      </c>
      <c r="AA279" s="51">
        <f>IF(H279=0,"",'Ark1'!V2080)</f>
        <v>88.687620396572257</v>
      </c>
      <c r="AB279" s="257"/>
      <c r="AC279" s="10"/>
      <c r="AD279" s="100"/>
      <c r="AE279" s="100"/>
      <c r="AM279" s="10"/>
      <c r="AN279"/>
      <c r="AO279"/>
      <c r="AP279"/>
      <c r="AQ279"/>
      <c r="AR279"/>
      <c r="AS279"/>
      <c r="AT279"/>
      <c r="AU279"/>
      <c r="AV279"/>
      <c r="AW279"/>
    </row>
    <row r="280" spans="1:49" s="1" customFormat="1" ht="15.6">
      <c r="A280" s="257"/>
      <c r="B280" s="2">
        <f>+'Ark1'!C2081</f>
        <v>2023</v>
      </c>
      <c r="C280" s="2">
        <f>+'Ark1'!J2081</f>
        <v>116</v>
      </c>
      <c r="D280" s="2"/>
      <c r="E280" s="2">
        <f>+'Ark1'!D2081</f>
        <v>10</v>
      </c>
      <c r="F280" s="2" t="s">
        <v>498</v>
      </c>
      <c r="G280" s="3">
        <f>+'Ark1'!Q2081</f>
        <v>51</v>
      </c>
      <c r="H280" s="304">
        <f>+'Ark1'!R2081</f>
        <v>2808</v>
      </c>
      <c r="I280" s="304">
        <f>IF(H280=0,"",'Ark1'!S2081)</f>
        <v>2795</v>
      </c>
      <c r="J280" s="254"/>
      <c r="K280" s="51">
        <f>100*H280/Måned!H32</f>
        <v>2.2260273972602738</v>
      </c>
      <c r="L280" s="254"/>
      <c r="M280" s="51">
        <f>+IF(H280=0,"",'Ark1'!AD2081)</f>
        <v>8.4415584415584419</v>
      </c>
      <c r="N280" s="51">
        <f>+IF(H280=0,"",'Ark1'!AE2081)</f>
        <v>8.2644698551863698</v>
      </c>
      <c r="O280" s="12">
        <f>IF(H280=0,"",'Ark1'!U2081)</f>
        <v>60.511985688729879</v>
      </c>
      <c r="P280" s="12">
        <f>IF(H280=0,"",'Ark1'!W2081)</f>
        <v>80.817638640429195</v>
      </c>
      <c r="Q280" s="51">
        <f>IF(H280=0,"",'Ark1'!X2081)</f>
        <v>9.4373219373219381</v>
      </c>
      <c r="R280" s="51">
        <f>IF(H280=0,"",'Ark1'!Y2081)</f>
        <v>18.874643874643876</v>
      </c>
      <c r="S280" s="262"/>
      <c r="T280" s="51">
        <f>IF(H280=0,"",'Ark1'!Z2081)</f>
        <v>0</v>
      </c>
      <c r="U280" s="262"/>
      <c r="V280" s="51">
        <f>IF(H280=0,"",'Ark1'!AA2081)</f>
        <v>9.4670920557000766</v>
      </c>
      <c r="W280" s="12">
        <f>IF(H280=0,"",'Ark1'!AB2081)</f>
        <v>2.4817291911026702</v>
      </c>
      <c r="X280" s="15">
        <f>+IF('Ark1'!AC2081=0,"",'Ark1'!AC2081)</f>
        <v>-31.995018421752391</v>
      </c>
      <c r="Y280" s="15">
        <f t="shared" si="17"/>
        <v>54.803921568627452</v>
      </c>
      <c r="Z280" s="12">
        <f>IF(H280=0,"",'Ark1'!T2081)</f>
        <v>4.008903133903134</v>
      </c>
      <c r="AA280" s="51">
        <f>IF(H280=0,"",'Ark1'!V2081)</f>
        <v>87.80103768337267</v>
      </c>
      <c r="AB280" s="257"/>
      <c r="AC280" s="10"/>
      <c r="AD280" s="100"/>
      <c r="AE280" s="100"/>
      <c r="AM280" s="10"/>
      <c r="AN280"/>
      <c r="AO280"/>
      <c r="AP280"/>
      <c r="AQ280"/>
      <c r="AR280"/>
      <c r="AS280"/>
      <c r="AT280"/>
      <c r="AU280"/>
      <c r="AV280"/>
      <c r="AW280"/>
    </row>
    <row r="281" spans="1:49" s="1" customFormat="1" ht="15.6">
      <c r="A281" s="257"/>
      <c r="B281" s="2">
        <f>+'Ark1'!C2082</f>
        <v>2023</v>
      </c>
      <c r="C281" s="2">
        <f>+'Ark1'!J2082</f>
        <v>116</v>
      </c>
      <c r="D281" s="2"/>
      <c r="E281" s="2">
        <f>+'Ark1'!D2082</f>
        <v>11</v>
      </c>
      <c r="F281" s="2" t="s">
        <v>499</v>
      </c>
      <c r="G281" s="3">
        <f>+'Ark1'!Q2082</f>
        <v>29</v>
      </c>
      <c r="H281" s="304">
        <f>+'Ark1'!R2082</f>
        <v>2562</v>
      </c>
      <c r="I281" s="304">
        <f>IF(H281=0,"",'Ark1'!S2082)</f>
        <v>2561</v>
      </c>
      <c r="J281" s="254"/>
      <c r="K281" s="51">
        <f>100*H281/Måned!H33</f>
        <v>1.8338117086229233</v>
      </c>
      <c r="L281" s="254"/>
      <c r="M281" s="51">
        <f>+IF(H281=0,"",'Ark1'!AD2082)</f>
        <v>7.7020202020202015</v>
      </c>
      <c r="N281" s="51">
        <f>+IF(H281=0,"",'Ark1'!AE2082)</f>
        <v>7.8253890352654274</v>
      </c>
      <c r="O281" s="12">
        <f>IF(H281=0,"",'Ark1'!U2082)</f>
        <v>60.645841468176499</v>
      </c>
      <c r="P281" s="12">
        <f>IF(H281=0,"",'Ark1'!W2082)</f>
        <v>83.515931276845052</v>
      </c>
      <c r="Q281" s="51">
        <f>IF(H281=0,"",'Ark1'!X2082)</f>
        <v>6.8696330991412973</v>
      </c>
      <c r="R281" s="51">
        <f>IF(H281=0,"",'Ark1'!Y2082)</f>
        <v>13.739266198282596</v>
      </c>
      <c r="S281" s="262"/>
      <c r="T281" s="51">
        <f>IF(H281=0,"",'Ark1'!Z2082)</f>
        <v>0</v>
      </c>
      <c r="U281" s="262"/>
      <c r="V281" s="51">
        <f>IF(H281=0,"",'Ark1'!AA2082)</f>
        <v>9.893913068935273</v>
      </c>
      <c r="W281" s="12">
        <f>IF(H281=0,"",'Ark1'!AB2082)</f>
        <v>2.4062084714296641</v>
      </c>
      <c r="X281" s="15">
        <f>+IF('Ark1'!AC2082=0,"",'Ark1'!AC2082)</f>
        <v>-29.788372845667041</v>
      </c>
      <c r="Y281" s="15">
        <f t="shared" si="17"/>
        <v>88.310344827586206</v>
      </c>
      <c r="Z281" s="12">
        <f>IF(H281=0,"",'Ark1'!T2082)</f>
        <v>4.0573770491803289</v>
      </c>
      <c r="AA281" s="51">
        <f>IF(H281=0,"",'Ark1'!V2082)</f>
        <v>90.508980655325445</v>
      </c>
      <c r="AB281" s="257"/>
      <c r="AC281" s="10"/>
      <c r="AD281" s="100"/>
      <c r="AE281" s="100"/>
      <c r="AM281" s="10"/>
      <c r="AN281"/>
      <c r="AO281"/>
      <c r="AP281"/>
      <c r="AQ281"/>
      <c r="AR281"/>
      <c r="AS281"/>
      <c r="AT281"/>
      <c r="AU281"/>
      <c r="AV281"/>
      <c r="AW281"/>
    </row>
    <row r="282" spans="1:49" s="1" customFormat="1" ht="15.6">
      <c r="A282" s="257"/>
      <c r="B282" s="2">
        <f>+'Ark1'!C2083</f>
        <v>2023</v>
      </c>
      <c r="C282" s="2">
        <f>+'Ark1'!J2083</f>
        <v>116</v>
      </c>
      <c r="D282" s="2"/>
      <c r="E282" s="2">
        <f>+'Ark1'!D2083</f>
        <v>12</v>
      </c>
      <c r="F282" s="2" t="s">
        <v>500</v>
      </c>
      <c r="G282" s="3">
        <f>+'Ark1'!Q2083</f>
        <v>29</v>
      </c>
      <c r="H282" s="304">
        <f>+'Ark1'!R2083</f>
        <v>2911</v>
      </c>
      <c r="I282" s="304">
        <f>IF(H282=0,"",'Ark1'!S2083)</f>
        <v>2904</v>
      </c>
      <c r="J282" s="254"/>
      <c r="K282" s="51">
        <f>100*H282/Måned!H34</f>
        <v>2.6298196798323277</v>
      </c>
      <c r="L282" s="254"/>
      <c r="M282" s="51">
        <f>+IF(H282=0,"",'Ark1'!AD2083)</f>
        <v>8.751202501202501</v>
      </c>
      <c r="N282" s="51">
        <f>+IF(H282=0,"",'Ark1'!AE2083)</f>
        <v>8.2474678672672752</v>
      </c>
      <c r="O282" s="12">
        <f>IF(H282=0,"",'Ark1'!U2083)</f>
        <v>61.089876033057855</v>
      </c>
      <c r="P282" s="12">
        <f>IF(H282=0,"",'Ark1'!W2083)</f>
        <v>77.624173553719061</v>
      </c>
      <c r="Q282" s="51">
        <f>IF(H282=0,"",'Ark1'!X2083)</f>
        <v>2.7138440398488495</v>
      </c>
      <c r="R282" s="51">
        <f>IF(H282=0,"",'Ark1'!Y2083)</f>
        <v>5.427688079697699</v>
      </c>
      <c r="S282" s="262"/>
      <c r="T282" s="51">
        <f>IF(H282=0,"",'Ark1'!Z2083)</f>
        <v>0</v>
      </c>
      <c r="U282" s="262"/>
      <c r="V282" s="51">
        <f>IF(H282=0,"",'Ark1'!AA2083)</f>
        <v>9.1834937530644822</v>
      </c>
      <c r="W282" s="12">
        <f>IF(H282=0,"",'Ark1'!AB2083)</f>
        <v>2.2310992450767535</v>
      </c>
      <c r="X282" s="15">
        <f>+IF('Ark1'!AC2083=0,"",'Ark1'!AC2083)</f>
        <v>-27.018100480943964</v>
      </c>
      <c r="Y282" s="15">
        <f t="shared" si="17"/>
        <v>100.13793103448276</v>
      </c>
      <c r="Z282" s="12">
        <f>IF(H282=0,"",'Ark1'!T2083)</f>
        <v>2.982136722775679</v>
      </c>
      <c r="AA282" s="51">
        <f>IF(H282=0,"",'Ark1'!V2083)</f>
        <v>84.212719632053947</v>
      </c>
      <c r="AB282" s="257"/>
      <c r="AC282" s="10"/>
      <c r="AD282" s="100"/>
      <c r="AE282" s="100"/>
      <c r="AM282" s="10"/>
      <c r="AN282"/>
      <c r="AO282"/>
      <c r="AP282"/>
      <c r="AQ282"/>
      <c r="AR282"/>
      <c r="AS282"/>
      <c r="AT282"/>
      <c r="AU282"/>
      <c r="AV282"/>
      <c r="AW282"/>
    </row>
    <row r="283" spans="1:49" ht="15.6">
      <c r="A283" s="257"/>
      <c r="B283" s="257"/>
      <c r="C283" s="254"/>
      <c r="D283" s="254"/>
      <c r="E283" s="254"/>
      <c r="F283" s="254"/>
      <c r="G283" s="254"/>
      <c r="H283" s="349"/>
      <c r="I283" s="349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7"/>
      <c r="AC283" s="79"/>
      <c r="AE283" s="51"/>
      <c r="AF283" s="4"/>
      <c r="AN283" s="13"/>
      <c r="AO283" s="12"/>
      <c r="AP283" s="12"/>
    </row>
    <row r="284" spans="1:49" s="1" customFormat="1" ht="15.6">
      <c r="A284" s="257"/>
      <c r="B284" s="2">
        <f>+'Ark1'!C2084</f>
        <v>2023</v>
      </c>
      <c r="C284" s="2">
        <f>+'Ark1'!J2084</f>
        <v>117</v>
      </c>
      <c r="D284" s="2" t="s">
        <v>38</v>
      </c>
      <c r="E284" s="2">
        <f>+'Ark1'!D2084</f>
        <v>1</v>
      </c>
      <c r="F284" s="2" t="s">
        <v>490</v>
      </c>
      <c r="G284" s="3">
        <f>+'Ark1'!Q2084</f>
        <v>104</v>
      </c>
      <c r="H284" s="304">
        <f>+'Ark1'!R2084</f>
        <v>11899</v>
      </c>
      <c r="I284" s="304">
        <f>IF(H284=0,"",'Ark1'!S2084)</f>
        <v>11584</v>
      </c>
      <c r="J284" s="254"/>
      <c r="K284" s="51">
        <f>100*H284/Måned!H23</f>
        <v>9.080086993017666</v>
      </c>
      <c r="L284" s="254"/>
      <c r="M284" s="51">
        <f>+IF(H284=0,"",'Ark1'!AD2084)</f>
        <v>10.606020090738118</v>
      </c>
      <c r="N284" s="51">
        <f>+IF(H284=0,"",'Ark1'!AE2084)</f>
        <v>10.7138150978942</v>
      </c>
      <c r="O284" s="12">
        <f>IF(H284=0,"",'Ark1'!U2084)</f>
        <v>60.97479281767955</v>
      </c>
      <c r="P284" s="12">
        <f>IF(H284=0,"",'Ark1'!W2084)</f>
        <v>85.972815953038619</v>
      </c>
      <c r="Q284" s="51">
        <f>IF(H284=0,"",'Ark1'!X2084)</f>
        <v>1.2606101353054877</v>
      </c>
      <c r="R284" s="51">
        <f>IF(H284=0,"",'Ark1'!Y2084)</f>
        <v>2.5212202706109754</v>
      </c>
      <c r="S284" s="262"/>
      <c r="T284" s="51">
        <f>IF(H284=0,"",'Ark1'!Z2084)</f>
        <v>0</v>
      </c>
      <c r="U284" s="262"/>
      <c r="V284" s="51">
        <f>IF(H284=0,"",'Ark1'!AA2084)</f>
        <v>9.068080296349418</v>
      </c>
      <c r="W284" s="12">
        <f>IF(H284=0,"",'Ark1'!AB2084)</f>
        <v>2.3907524905116704</v>
      </c>
      <c r="X284" s="15">
        <f>+IF('Ark1'!AC2084=0,"",'Ark1'!AC2084)</f>
        <v>-35.177445391562955</v>
      </c>
      <c r="Y284" s="15">
        <f t="shared" si="17"/>
        <v>111.38461538461539</v>
      </c>
      <c r="Z284" s="12">
        <f>IF(H284=0,"",'Ark1'!T2084)</f>
        <v>3.2696024876039993</v>
      </c>
      <c r="AA284" s="51">
        <f>IF(H284=0,"",'Ark1'!V2084)</f>
        <v>93.951271376666242</v>
      </c>
      <c r="AB284" s="257"/>
      <c r="AC284" s="10"/>
      <c r="AD284" s="100"/>
      <c r="AE284" s="100"/>
      <c r="AM284" s="10"/>
      <c r="AN284"/>
      <c r="AO284"/>
      <c r="AP284"/>
      <c r="AQ284"/>
      <c r="AR284"/>
      <c r="AS284"/>
      <c r="AT284"/>
      <c r="AU284"/>
      <c r="AV284"/>
      <c r="AW284"/>
    </row>
    <row r="285" spans="1:49" s="1" customFormat="1" ht="15.6">
      <c r="A285" s="257"/>
      <c r="B285" s="2">
        <f>+'Ark1'!C2085</f>
        <v>2023</v>
      </c>
      <c r="C285" s="2">
        <f>+'Ark1'!J2085</f>
        <v>117</v>
      </c>
      <c r="D285" s="2"/>
      <c r="E285" s="2">
        <f>+'Ark1'!D2085</f>
        <v>2</v>
      </c>
      <c r="F285" s="2" t="s">
        <v>491</v>
      </c>
      <c r="G285" s="3">
        <f>+'Ark1'!Q2085</f>
        <v>98</v>
      </c>
      <c r="H285" s="304">
        <f>+'Ark1'!R2085</f>
        <v>8927</v>
      </c>
      <c r="I285" s="304">
        <f>IF(H285=0,"",'Ark1'!S2085)</f>
        <v>8848</v>
      </c>
      <c r="J285" s="254"/>
      <c r="K285" s="51">
        <f>100*H285/Måned!H24</f>
        <v>8.0984478050639108</v>
      </c>
      <c r="L285" s="254"/>
      <c r="M285" s="51">
        <f>+IF(H285=0,"",'Ark1'!AD2085)</f>
        <v>7.9569662450642227</v>
      </c>
      <c r="N285" s="51">
        <f>+IF(H285=0,"",'Ark1'!AE2085)</f>
        <v>7.9881363574452324</v>
      </c>
      <c r="O285" s="12">
        <f>IF(H285=0,"",'Ark1'!U2085)</f>
        <v>60.946654611211557</v>
      </c>
      <c r="P285" s="12">
        <f>IF(H285=0,"",'Ark1'!W2085)</f>
        <v>83.92201627486439</v>
      </c>
      <c r="Q285" s="51">
        <f>IF(H285=0,"",'Ark1'!X2085)</f>
        <v>1.3218326425450877</v>
      </c>
      <c r="R285" s="51">
        <f>IF(H285=0,"",'Ark1'!Y2085)</f>
        <v>2.6436652850901754</v>
      </c>
      <c r="S285" s="262"/>
      <c r="T285" s="51">
        <f>IF(H285=0,"",'Ark1'!Z2085)</f>
        <v>0</v>
      </c>
      <c r="U285" s="262"/>
      <c r="V285" s="51">
        <f>IF(H285=0,"",'Ark1'!AA2085)</f>
        <v>9.536489544080256</v>
      </c>
      <c r="W285" s="12">
        <f>IF(H285=0,"",'Ark1'!AB2085)</f>
        <v>2.4101114269824784</v>
      </c>
      <c r="X285" s="15">
        <f>+IF('Ark1'!AC2085=0,"",'Ark1'!AC2085)</f>
        <v>-30.989598744186871</v>
      </c>
      <c r="Y285" s="15">
        <f t="shared" si="17"/>
        <v>90.285714285714292</v>
      </c>
      <c r="Z285" s="12">
        <f>IF(H285=0,"",'Ark1'!T2085)</f>
        <v>3.4611851685896724</v>
      </c>
      <c r="AA285" s="51">
        <f>IF(H285=0,"",'Ark1'!V2085)</f>
        <v>91.293427556576233</v>
      </c>
      <c r="AB285" s="257"/>
      <c r="AC285" s="10"/>
      <c r="AD285" s="100"/>
      <c r="AE285" s="100"/>
      <c r="AM285" s="10"/>
      <c r="AN285"/>
      <c r="AO285"/>
      <c r="AP285"/>
      <c r="AQ285"/>
      <c r="AR285"/>
      <c r="AS285"/>
      <c r="AT285"/>
      <c r="AU285"/>
      <c r="AV285"/>
      <c r="AW285"/>
    </row>
    <row r="286" spans="1:49" s="1" customFormat="1" ht="15.6">
      <c r="A286" s="257"/>
      <c r="B286" s="2">
        <f>+'Ark1'!C2086</f>
        <v>2023</v>
      </c>
      <c r="C286" s="2">
        <f>+'Ark1'!J2086</f>
        <v>117</v>
      </c>
      <c r="D286" s="2"/>
      <c r="E286" s="2">
        <f>+'Ark1'!D2086</f>
        <v>3</v>
      </c>
      <c r="F286" s="2" t="s">
        <v>492</v>
      </c>
      <c r="G286" s="3">
        <f>+'Ark1'!Q2086</f>
        <v>95</v>
      </c>
      <c r="H286" s="304">
        <f>+'Ark1'!R2086</f>
        <v>8733</v>
      </c>
      <c r="I286" s="304">
        <f>IF(H286=0,"",'Ark1'!S2086)</f>
        <v>8656</v>
      </c>
      <c r="J286" s="254"/>
      <c r="K286" s="51">
        <f>100*H286/Måned!H25</f>
        <v>6.5735297438483711</v>
      </c>
      <c r="L286" s="254"/>
      <c r="M286" s="51">
        <f>+IF(H286=0,"",'Ark1'!AD2086)</f>
        <v>7.7840468486777024</v>
      </c>
      <c r="N286" s="51">
        <f>+IF(H286=0,"",'Ark1'!AE2086)</f>
        <v>7.8041958505372051</v>
      </c>
      <c r="O286" s="12">
        <f>IF(H286=0,"",'Ark1'!U2086)</f>
        <v>61.156076709796686</v>
      </c>
      <c r="P286" s="12">
        <f>IF(H286=0,"",'Ark1'!W2086)</f>
        <v>83.808190850277313</v>
      </c>
      <c r="Q286" s="51">
        <f>IF(H286=0,"",'Ark1'!X2086)</f>
        <v>0.17176228100309171</v>
      </c>
      <c r="R286" s="51">
        <f>IF(H286=0,"",'Ark1'!Y2086)</f>
        <v>0.34352456200618342</v>
      </c>
      <c r="S286" s="262"/>
      <c r="T286" s="51">
        <f>IF(H286=0,"",'Ark1'!Z2086)</f>
        <v>0</v>
      </c>
      <c r="U286" s="262"/>
      <c r="V286" s="51">
        <f>IF(H286=0,"",'Ark1'!AA2086)</f>
        <v>8.847264328507439</v>
      </c>
      <c r="W286" s="12">
        <f>IF(H286=0,"",'Ark1'!AB2086)</f>
        <v>2.4074394757928608</v>
      </c>
      <c r="X286" s="15">
        <f>+IF('Ark1'!AC2086=0,"",'Ark1'!AC2086)</f>
        <v>-28.060960892614844</v>
      </c>
      <c r="Y286" s="15">
        <f t="shared" si="17"/>
        <v>91.115789473684217</v>
      </c>
      <c r="Z286" s="12">
        <f>IF(H286=0,"",'Ark1'!T2086)</f>
        <v>3.0095041795488378</v>
      </c>
      <c r="AA286" s="51">
        <f>IF(H286=0,"",'Ark1'!V2086)</f>
        <v>91.185430155223756</v>
      </c>
      <c r="AB286" s="257"/>
      <c r="AC286" s="10"/>
      <c r="AD286" s="100"/>
      <c r="AE286" s="100"/>
      <c r="AM286" s="10"/>
      <c r="AN286"/>
      <c r="AO286"/>
      <c r="AP286"/>
      <c r="AQ286"/>
      <c r="AR286"/>
      <c r="AS286"/>
      <c r="AT286"/>
      <c r="AU286"/>
      <c r="AV286"/>
      <c r="AW286"/>
    </row>
    <row r="287" spans="1:49" s="1" customFormat="1" ht="15.6">
      <c r="A287" s="257"/>
      <c r="B287" s="2">
        <f>+'Ark1'!C2087</f>
        <v>2023</v>
      </c>
      <c r="C287" s="2">
        <f>+'Ark1'!J2087</f>
        <v>117</v>
      </c>
      <c r="D287" s="2"/>
      <c r="E287" s="2">
        <f>+'Ark1'!D2087</f>
        <v>4</v>
      </c>
      <c r="F287" s="2" t="s">
        <v>493</v>
      </c>
      <c r="G287" s="3">
        <f>+'Ark1'!Q2087</f>
        <v>76</v>
      </c>
      <c r="H287" s="304">
        <f>+'Ark1'!R2087</f>
        <v>7752</v>
      </c>
      <c r="I287" s="304">
        <f>IF(H287=0,"",'Ark1'!S2087)</f>
        <v>7691</v>
      </c>
      <c r="J287" s="254"/>
      <c r="K287" s="51">
        <f>100*H287/Måned!H26</f>
        <v>7.342091056325355</v>
      </c>
      <c r="L287" s="254"/>
      <c r="M287" s="51">
        <f>+IF(H287=0,"",'Ark1'!AD2087)</f>
        <v>6.9096451587025687</v>
      </c>
      <c r="N287" s="51">
        <f>+IF(H287=0,"",'Ark1'!AE2087)</f>
        <v>7.0145941397247116</v>
      </c>
      <c r="O287" s="12">
        <f>IF(H287=0,"",'Ark1'!U2087)</f>
        <v>61.196983487192817</v>
      </c>
      <c r="P287" s="12">
        <f>IF(H287=0,"",'Ark1'!W2087)</f>
        <v>84.78036666233271</v>
      </c>
      <c r="Q287" s="51">
        <f>IF(H287=0,"",'Ark1'!X2087)</f>
        <v>0.98039215686274495</v>
      </c>
      <c r="R287" s="51">
        <f>IF(H287=0,"",'Ark1'!Y2087)</f>
        <v>1.9607843137254899</v>
      </c>
      <c r="S287" s="262"/>
      <c r="T287" s="51">
        <f>IF(H287=0,"",'Ark1'!Z2087)</f>
        <v>0</v>
      </c>
      <c r="U287" s="262"/>
      <c r="V287" s="51">
        <f>IF(H287=0,"",'Ark1'!AA2087)</f>
        <v>8.7599086706178486</v>
      </c>
      <c r="W287" s="12">
        <f>IF(H287=0,"",'Ark1'!AB2087)</f>
        <v>2.4233019640372455</v>
      </c>
      <c r="X287" s="15">
        <f>+IF('Ark1'!AC2087=0,"",'Ark1'!AC2087)</f>
        <v>-29.059076745352225</v>
      </c>
      <c r="Y287" s="15">
        <f t="shared" si="17"/>
        <v>101.19736842105263</v>
      </c>
      <c r="Z287" s="12">
        <f>IF(H287=0,"",'Ark1'!T2087)</f>
        <v>3.0629514963880302</v>
      </c>
      <c r="AA287" s="51">
        <f>IF(H287=0,"",'Ark1'!V2087)</f>
        <v>92.19960351006128</v>
      </c>
      <c r="AB287" s="257"/>
      <c r="AC287" s="10"/>
      <c r="AD287" s="100"/>
      <c r="AE287" s="100"/>
      <c r="AM287" s="10"/>
      <c r="AN287"/>
      <c r="AO287"/>
      <c r="AP287"/>
      <c r="AQ287"/>
      <c r="AR287"/>
      <c r="AS287"/>
      <c r="AT287"/>
      <c r="AU287"/>
      <c r="AV287"/>
      <c r="AW287"/>
    </row>
    <row r="288" spans="1:49" s="1" customFormat="1" ht="15.6">
      <c r="A288" s="257"/>
      <c r="B288" s="2">
        <f>+'Ark1'!C2088</f>
        <v>2023</v>
      </c>
      <c r="C288" s="2">
        <f>+'Ark1'!J2088</f>
        <v>117</v>
      </c>
      <c r="D288" s="2"/>
      <c r="E288" s="2">
        <f>+'Ark1'!D2088</f>
        <v>5</v>
      </c>
      <c r="F288" s="2" t="s">
        <v>377</v>
      </c>
      <c r="G288" s="3">
        <f>+'Ark1'!Q2088</f>
        <v>96</v>
      </c>
      <c r="H288" s="304">
        <f>+'Ark1'!R2088</f>
        <v>9882</v>
      </c>
      <c r="I288" s="304">
        <f>IF(H288=0,"",'Ark1'!S2088)</f>
        <v>9817</v>
      </c>
      <c r="J288" s="254"/>
      <c r="K288" s="51">
        <f>100*H288/Måned!H27</f>
        <v>7.912056237890118</v>
      </c>
      <c r="L288" s="254"/>
      <c r="M288" s="51">
        <f>+IF(H288=0,"",'Ark1'!AD2088)</f>
        <v>8.8081931705751781</v>
      </c>
      <c r="N288" s="51">
        <f>+IF(H288=0,"",'Ark1'!AE2088)</f>
        <v>8.8842082551692378</v>
      </c>
      <c r="O288" s="12">
        <f>IF(H288=0,"",'Ark1'!U2088)</f>
        <v>60.842314352653553</v>
      </c>
      <c r="P288" s="12">
        <f>IF(H288=0,"",'Ark1'!W2088)</f>
        <v>84.12314352653577</v>
      </c>
      <c r="Q288" s="51">
        <f>IF(H288=0,"",'Ark1'!X2088)</f>
        <v>0.35417931592794993</v>
      </c>
      <c r="R288" s="51">
        <f>IF(H288=0,"",'Ark1'!Y2088)</f>
        <v>0.70835863185589987</v>
      </c>
      <c r="S288" s="262"/>
      <c r="T288" s="51">
        <f>IF(H288=0,"",'Ark1'!Z2088)</f>
        <v>0</v>
      </c>
      <c r="U288" s="262"/>
      <c r="V288" s="51">
        <f>IF(H288=0,"",'Ark1'!AA2088)</f>
        <v>9.0118052225798984</v>
      </c>
      <c r="W288" s="12">
        <f>IF(H288=0,"",'Ark1'!AB2088)</f>
        <v>2.4953435828368642</v>
      </c>
      <c r="X288" s="15">
        <f>+IF('Ark1'!AC2088=0,"",'Ark1'!AC2088)</f>
        <v>-37.156400247101629</v>
      </c>
      <c r="Y288" s="15">
        <f t="shared" si="17"/>
        <v>102.26041666666667</v>
      </c>
      <c r="Z288" s="12">
        <f>IF(H288=0,"",'Ark1'!T2088)</f>
        <v>3.7781825541388394</v>
      </c>
      <c r="AA288" s="51">
        <f>IF(H288=0,"",'Ark1'!V2088)</f>
        <v>91.452386914555845</v>
      </c>
      <c r="AB288" s="257"/>
      <c r="AC288" s="10"/>
      <c r="AD288" s="100"/>
      <c r="AE288" s="100"/>
      <c r="AM288" s="10"/>
      <c r="AN288"/>
      <c r="AO288"/>
      <c r="AP288"/>
      <c r="AQ288"/>
      <c r="AR288"/>
      <c r="AS288"/>
      <c r="AT288"/>
      <c r="AU288"/>
      <c r="AV288"/>
      <c r="AW288"/>
    </row>
    <row r="289" spans="1:49" s="1" customFormat="1" ht="15.6">
      <c r="A289" s="257"/>
      <c r="B289" s="2">
        <f>+'Ark1'!C2089</f>
        <v>2023</v>
      </c>
      <c r="C289" s="2">
        <f>+'Ark1'!J2089</f>
        <v>117</v>
      </c>
      <c r="D289" s="2"/>
      <c r="E289" s="2">
        <f>+'Ark1'!D2089</f>
        <v>6</v>
      </c>
      <c r="F289" s="2" t="s">
        <v>494</v>
      </c>
      <c r="G289" s="3">
        <f>+'Ark1'!Q2089</f>
        <v>95</v>
      </c>
      <c r="H289" s="304">
        <f>+'Ark1'!R2089</f>
        <v>10195</v>
      </c>
      <c r="I289" s="304">
        <f>IF(H289=0,"",'Ark1'!S2089)</f>
        <v>10091</v>
      </c>
      <c r="J289" s="254"/>
      <c r="K289" s="51">
        <f>100*H289/Måned!H28</f>
        <v>7.8600229748587198</v>
      </c>
      <c r="L289" s="254"/>
      <c r="M289" s="51">
        <f>+IF(H289=0,"",'Ark1'!AD2089)</f>
        <v>9.087181681240029</v>
      </c>
      <c r="N289" s="51">
        <f>+IF(H289=0,"",'Ark1'!AE2089)</f>
        <v>9.1122407806763821</v>
      </c>
      <c r="O289" s="12">
        <f>IF(H289=0,"",'Ark1'!U2089)</f>
        <v>60.844713110692688</v>
      </c>
      <c r="P289" s="12">
        <f>IF(H289=0,"",'Ark1'!W2089)</f>
        <v>83.939530274502175</v>
      </c>
      <c r="Q289" s="51">
        <f>IF(H289=0,"",'Ark1'!X2089)</f>
        <v>5.8852378616969105E-2</v>
      </c>
      <c r="R289" s="51">
        <f>IF(H289=0,"",'Ark1'!Y2089)</f>
        <v>0.1177047572339382</v>
      </c>
      <c r="S289" s="262"/>
      <c r="T289" s="51">
        <f>IF(H289=0,"",'Ark1'!Z2089)</f>
        <v>0</v>
      </c>
      <c r="U289" s="262"/>
      <c r="V289" s="51">
        <f>IF(H289=0,"",'Ark1'!AA2089)</f>
        <v>9.1184968376198938</v>
      </c>
      <c r="W289" s="12">
        <f>IF(H289=0,"",'Ark1'!AB2089)</f>
        <v>2.4176387760493379</v>
      </c>
      <c r="X289" s="15">
        <f>+IF('Ark1'!AC2089=0,"",'Ark1'!AC2089)</f>
        <v>-31.082686154932126</v>
      </c>
      <c r="Y289" s="15">
        <f t="shared" si="17"/>
        <v>106.22105263157894</v>
      </c>
      <c r="Z289" s="12">
        <f>IF(H289=0,"",'Ark1'!T2089)</f>
        <v>3.5237861696910247</v>
      </c>
      <c r="AA289" s="51">
        <f>IF(H289=0,"",'Ark1'!V2089)</f>
        <v>91.414477120607515</v>
      </c>
      <c r="AB289" s="257"/>
      <c r="AC289" s="10"/>
      <c r="AD289" s="100"/>
      <c r="AE289" s="100"/>
      <c r="AM289" s="10"/>
      <c r="AN289"/>
      <c r="AO289"/>
      <c r="AP289"/>
      <c r="AQ289"/>
      <c r="AR289"/>
      <c r="AS289"/>
      <c r="AT289"/>
      <c r="AU289"/>
      <c r="AV289"/>
      <c r="AW289"/>
    </row>
    <row r="290" spans="1:49" s="100" customFormat="1" ht="15.6">
      <c r="A290" s="257"/>
      <c r="B290" s="2">
        <f>+'Ark1'!C2090</f>
        <v>2023</v>
      </c>
      <c r="C290" s="2">
        <f>+'Ark1'!J2090</f>
        <v>117</v>
      </c>
      <c r="D290" s="2"/>
      <c r="E290" s="2">
        <f>+'Ark1'!D2090</f>
        <v>7</v>
      </c>
      <c r="F290" s="2" t="s">
        <v>495</v>
      </c>
      <c r="G290" s="3">
        <f>+'Ark1'!Q2090</f>
        <v>84</v>
      </c>
      <c r="H290" s="304">
        <f>+'Ark1'!R2090</f>
        <v>8726</v>
      </c>
      <c r="I290" s="304">
        <f>IF(H290=0,"",'Ark1'!S2090)</f>
        <v>8679</v>
      </c>
      <c r="J290" s="254"/>
      <c r="K290" s="51">
        <f>100*H290/Måned!H29</f>
        <v>7.1732732683359917</v>
      </c>
      <c r="L290" s="254"/>
      <c r="M290" s="51">
        <f>+IF(H290=0,"",'Ark1'!AD2090)</f>
        <v>7.7778074890142692</v>
      </c>
      <c r="N290" s="51">
        <f>+IF(H290=0,"",'Ark1'!AE2090)</f>
        <v>7.7856321489574718</v>
      </c>
      <c r="O290" s="12">
        <f>IF(H290=0,"",'Ark1'!U2090)</f>
        <v>60.971886162000239</v>
      </c>
      <c r="P290" s="12">
        <f>IF(H290=0,"",'Ark1'!W2090)</f>
        <v>83.387268118446755</v>
      </c>
      <c r="Q290" s="51">
        <f>IF(H290=0,"",'Ark1'!X2090)</f>
        <v>0.1031400412560165</v>
      </c>
      <c r="R290" s="51">
        <f>IF(H290=0,"",'Ark1'!Y2090)</f>
        <v>0.206280082512033</v>
      </c>
      <c r="S290" s="262"/>
      <c r="T290" s="51">
        <f>IF(H290=0,"",'Ark1'!Z2090)</f>
        <v>0</v>
      </c>
      <c r="U290" s="262"/>
      <c r="V290" s="51">
        <f>IF(H290=0,"",'Ark1'!AA2090)</f>
        <v>8.4690555463224886</v>
      </c>
      <c r="W290" s="12">
        <f>IF(H290=0,"",'Ark1'!AB2090)</f>
        <v>2.4172713656815281</v>
      </c>
      <c r="X290" s="15">
        <f>+IF('Ark1'!AC2090=0,"",'Ark1'!AC2090)</f>
        <v>-34.337008219281273</v>
      </c>
      <c r="Y290" s="15">
        <f t="shared" si="17"/>
        <v>103.32142857142857</v>
      </c>
      <c r="Z290" s="12">
        <f>IF(H290=0,"",'Ark1'!T2090)</f>
        <v>3.395713958285584</v>
      </c>
      <c r="AA290" s="51">
        <f>IF(H290=0,"",'Ark1'!V2090)</f>
        <v>90.66562955600601</v>
      </c>
      <c r="AB290" s="257"/>
      <c r="AC290" s="10"/>
      <c r="AF290" s="1"/>
      <c r="AG290" s="1"/>
      <c r="AH290" s="1"/>
      <c r="AI290" s="1"/>
      <c r="AJ290" s="1"/>
      <c r="AK290" s="1"/>
      <c r="AL290" s="1"/>
      <c r="AM290" s="10"/>
      <c r="AN290"/>
      <c r="AO290"/>
      <c r="AP290"/>
      <c r="AQ290"/>
      <c r="AR290"/>
      <c r="AS290"/>
      <c r="AT290"/>
      <c r="AU290"/>
      <c r="AV290"/>
      <c r="AW290"/>
    </row>
    <row r="291" spans="1:49" s="100" customFormat="1" ht="15.6">
      <c r="A291" s="257"/>
      <c r="B291" s="2">
        <f>+'Ark1'!C2091</f>
        <v>2023</v>
      </c>
      <c r="C291" s="2">
        <f>+'Ark1'!J2091</f>
        <v>117</v>
      </c>
      <c r="D291" s="2"/>
      <c r="E291" s="2">
        <f>+'Ark1'!D2091</f>
        <v>8</v>
      </c>
      <c r="F291" s="2" t="s">
        <v>496</v>
      </c>
      <c r="G291" s="3">
        <f>+'Ark1'!Q2091</f>
        <v>88</v>
      </c>
      <c r="H291" s="304">
        <f>+'Ark1'!R2091</f>
        <v>8783</v>
      </c>
      <c r="I291" s="304">
        <f>IF(H291=0,"",'Ark1'!S2091)</f>
        <v>8730</v>
      </c>
      <c r="J291" s="254"/>
      <c r="K291" s="51">
        <f>100*H291/Måned!H30</f>
        <v>6.7716244034447932</v>
      </c>
      <c r="L291" s="254"/>
      <c r="M291" s="51">
        <f>+IF(H291=0,"",'Ark1'!AD2091)</f>
        <v>7.8286137034164947</v>
      </c>
      <c r="N291" s="51">
        <f>+IF(H291=0,"",'Ark1'!AE2091)</f>
        <v>7.8965679087281471</v>
      </c>
      <c r="O291" s="12">
        <f>IF(H291=0,"",'Ark1'!U2091)</f>
        <v>60.685452462772048</v>
      </c>
      <c r="P291" s="12">
        <f>IF(H291=0,"",'Ark1'!W2091)</f>
        <v>84.081351660939546</v>
      </c>
      <c r="Q291" s="51">
        <f>IF(H291=0,"",'Ark1'!X2091)</f>
        <v>0</v>
      </c>
      <c r="R291" s="51">
        <f>IF(H291=0,"",'Ark1'!Y2091)</f>
        <v>0</v>
      </c>
      <c r="S291" s="262"/>
      <c r="T291" s="51">
        <f>IF(H291=0,"",'Ark1'!Z2091)</f>
        <v>0</v>
      </c>
      <c r="U291" s="262"/>
      <c r="V291" s="51">
        <f>IF(H291=0,"",'Ark1'!AA2091)</f>
        <v>8.5522161677722561</v>
      </c>
      <c r="W291" s="12">
        <f>IF(H291=0,"",'Ark1'!AB2091)</f>
        <v>2.4072783028455671</v>
      </c>
      <c r="X291" s="15">
        <f>+IF('Ark1'!AC2091=0,"",'Ark1'!AC2091)</f>
        <v>-32.703105951058802</v>
      </c>
      <c r="Y291" s="15">
        <f t="shared" si="17"/>
        <v>99.204545454545453</v>
      </c>
      <c r="Z291" s="12">
        <f>IF(H291=0,"",'Ark1'!T2091)</f>
        <v>3.9872480929067513</v>
      </c>
      <c r="AA291" s="51">
        <f>IF(H291=0,"",'Ark1'!V2091)</f>
        <v>91.408487935278046</v>
      </c>
      <c r="AB291" s="257"/>
      <c r="AC291" s="10"/>
      <c r="AF291" s="1"/>
      <c r="AG291" s="1"/>
      <c r="AH291" s="1"/>
      <c r="AI291" s="1"/>
      <c r="AJ291" s="1"/>
      <c r="AK291" s="1"/>
      <c r="AL291" s="1"/>
      <c r="AM291" s="10"/>
      <c r="AN291"/>
      <c r="AO291"/>
      <c r="AP291"/>
      <c r="AQ291"/>
      <c r="AR291"/>
      <c r="AS291"/>
      <c r="AT291"/>
      <c r="AU291"/>
      <c r="AV291"/>
      <c r="AW291"/>
    </row>
    <row r="292" spans="1:49" s="100" customFormat="1" ht="15.6">
      <c r="A292" s="257"/>
      <c r="B292" s="2">
        <f>+'Ark1'!C2092</f>
        <v>2023</v>
      </c>
      <c r="C292" s="2">
        <f>+'Ark1'!J2092</f>
        <v>117</v>
      </c>
      <c r="D292" s="2"/>
      <c r="E292" s="2">
        <f>+'Ark1'!D2092</f>
        <v>9</v>
      </c>
      <c r="F292" s="2" t="s">
        <v>497</v>
      </c>
      <c r="G292" s="3">
        <f>+'Ark1'!Q2092</f>
        <v>98</v>
      </c>
      <c r="H292" s="304">
        <f>+'Ark1'!R2092</f>
        <v>10169</v>
      </c>
      <c r="I292" s="304">
        <f>IF(H292=0,"",'Ark1'!S2092)</f>
        <v>10097</v>
      </c>
      <c r="J292" s="254"/>
      <c r="K292" s="51">
        <f>100*H292/Måned!H31</f>
        <v>8.4453118511751519</v>
      </c>
      <c r="L292" s="254"/>
      <c r="M292" s="51">
        <f>+IF(H292=0,"",'Ark1'!AD2092)</f>
        <v>9.0640069167758561</v>
      </c>
      <c r="N292" s="51">
        <f>+IF(H292=0,"",'Ark1'!AE2092)</f>
        <v>9.0796746950121765</v>
      </c>
      <c r="O292" s="12">
        <f>IF(H292=0,"",'Ark1'!U2092)</f>
        <v>61.254134891551949</v>
      </c>
      <c r="P292" s="12">
        <f>IF(H292=0,"",'Ark1'!W2092)</f>
        <v>83.589838565910625</v>
      </c>
      <c r="Q292" s="51">
        <f>IF(H292=0,"",'Ark1'!X2092)</f>
        <v>1.2783951224309178</v>
      </c>
      <c r="R292" s="51">
        <f>IF(H292=0,"",'Ark1'!Y2092)</f>
        <v>2.5567902448618356</v>
      </c>
      <c r="S292" s="262"/>
      <c r="T292" s="51">
        <f>IF(H292=0,"",'Ark1'!Z2092)</f>
        <v>0</v>
      </c>
      <c r="U292" s="262"/>
      <c r="V292" s="51">
        <f>IF(H292=0,"",'Ark1'!AA2092)</f>
        <v>8.854154954712266</v>
      </c>
      <c r="W292" s="12">
        <f>IF(H292=0,"",'Ark1'!AB2092)</f>
        <v>2.3526369147062995</v>
      </c>
      <c r="X292" s="15">
        <f>+IF('Ark1'!AC2092=0,"",'Ark1'!AC2092)</f>
        <v>-28.638175466560405</v>
      </c>
      <c r="Y292" s="15">
        <f t="shared" si="17"/>
        <v>103.03061224489795</v>
      </c>
      <c r="Z292" s="12">
        <f>IF(H292=0,"",'Ark1'!T2092)</f>
        <v>2.9360802438784535</v>
      </c>
      <c r="AA292" s="51">
        <f>IF(H292=0,"",'Ark1'!V2092)</f>
        <v>91.009451012073356</v>
      </c>
      <c r="AB292" s="257"/>
      <c r="AC292" s="10"/>
      <c r="AF292" s="1"/>
      <c r="AG292" s="1"/>
      <c r="AH292" s="1"/>
      <c r="AI292" s="1"/>
      <c r="AJ292" s="1"/>
      <c r="AK292" s="1"/>
      <c r="AL292" s="1"/>
      <c r="AM292" s="10"/>
      <c r="AN292"/>
      <c r="AO292"/>
      <c r="AP292"/>
      <c r="AQ292"/>
      <c r="AR292"/>
      <c r="AS292"/>
      <c r="AT292"/>
      <c r="AU292"/>
      <c r="AV292"/>
      <c r="AW292"/>
    </row>
    <row r="293" spans="1:49" s="100" customFormat="1" ht="15.6">
      <c r="A293" s="257"/>
      <c r="B293" s="2">
        <f>+'Ark1'!C2093</f>
        <v>2023</v>
      </c>
      <c r="C293" s="2">
        <f>+'Ark1'!J2093</f>
        <v>117</v>
      </c>
      <c r="D293" s="2"/>
      <c r="E293" s="2">
        <f>+'Ark1'!D2093</f>
        <v>10</v>
      </c>
      <c r="F293" s="2" t="s">
        <v>498</v>
      </c>
      <c r="G293" s="3">
        <f>+'Ark1'!Q2093</f>
        <v>94</v>
      </c>
      <c r="H293" s="304">
        <f>+'Ark1'!R2093</f>
        <v>8400</v>
      </c>
      <c r="I293" s="304">
        <f>IF(H293=0,"",'Ark1'!S2093)</f>
        <v>8306</v>
      </c>
      <c r="J293" s="254"/>
      <c r="K293" s="51">
        <f>100*H293/Måned!H32</f>
        <v>6.6590563165905632</v>
      </c>
      <c r="L293" s="254"/>
      <c r="M293" s="51">
        <f>+IF(H293=0,"",'Ark1'!AD2093)</f>
        <v>7.4872315961173346</v>
      </c>
      <c r="N293" s="51">
        <f>+IF(H293=0,"",'Ark1'!AE2093)</f>
        <v>7.4056485828250276</v>
      </c>
      <c r="O293" s="12">
        <f>IF(H293=0,"",'Ark1'!U2093)</f>
        <v>60.969660486395377</v>
      </c>
      <c r="P293" s="12">
        <f>IF(H293=0,"",'Ark1'!W2093)</f>
        <v>82.879424512400902</v>
      </c>
      <c r="Q293" s="51">
        <f>IF(H293=0,"",'Ark1'!X2093)</f>
        <v>2.0595238095238089</v>
      </c>
      <c r="R293" s="51">
        <f>IF(H293=0,"",'Ark1'!Y2093)</f>
        <v>4.1190476190476177</v>
      </c>
      <c r="S293" s="262"/>
      <c r="T293" s="51">
        <f>IF(H293=0,"",'Ark1'!Z2093)</f>
        <v>0</v>
      </c>
      <c r="U293" s="262"/>
      <c r="V293" s="51">
        <f>IF(H293=0,"",'Ark1'!AA2093)</f>
        <v>8.6516491042773254</v>
      </c>
      <c r="W293" s="12">
        <f>IF(H293=0,"",'Ark1'!AB2093)</f>
        <v>2.3998945127555542</v>
      </c>
      <c r="X293" s="15">
        <f>+IF('Ark1'!AC2093=0,"",'Ark1'!AC2093)</f>
        <v>-33.988701485045901</v>
      </c>
      <c r="Y293" s="15">
        <f t="shared" si="17"/>
        <v>88.361702127659569</v>
      </c>
      <c r="Z293" s="12">
        <f>IF(H293=0,"",'Ark1'!T2093)</f>
        <v>3.3764285714285704</v>
      </c>
      <c r="AA293" s="51">
        <f>IF(H293=0,"",'Ark1'!V2093)</f>
        <v>90.369673634613733</v>
      </c>
      <c r="AB293" s="257"/>
      <c r="AC293" s="10"/>
      <c r="AF293" s="1"/>
      <c r="AG293" s="1"/>
      <c r="AH293" s="1"/>
      <c r="AI293" s="1"/>
      <c r="AJ293" s="1"/>
      <c r="AK293" s="1"/>
      <c r="AL293" s="1"/>
      <c r="AM293" s="10"/>
      <c r="AN293"/>
      <c r="AO293"/>
      <c r="AP293"/>
      <c r="AQ293"/>
      <c r="AR293"/>
      <c r="AS293"/>
      <c r="AT293"/>
      <c r="AU293"/>
      <c r="AV293"/>
      <c r="AW293"/>
    </row>
    <row r="294" spans="1:49" s="100" customFormat="1" ht="15.6">
      <c r="A294" s="257"/>
      <c r="B294" s="2">
        <f>+'Ark1'!C2094</f>
        <v>2023</v>
      </c>
      <c r="C294" s="2">
        <f>+'Ark1'!J2094</f>
        <v>117</v>
      </c>
      <c r="D294" s="2"/>
      <c r="E294" s="2">
        <f>+'Ark1'!D2094</f>
        <v>11</v>
      </c>
      <c r="F294" s="2" t="s">
        <v>499</v>
      </c>
      <c r="G294" s="3">
        <f>+'Ark1'!Q2094</f>
        <v>93</v>
      </c>
      <c r="H294" s="304">
        <f>+'Ark1'!R2094</f>
        <v>10326</v>
      </c>
      <c r="I294" s="304">
        <f>IF(H294=0,"",'Ark1'!S2094)</f>
        <v>10259</v>
      </c>
      <c r="J294" s="254"/>
      <c r="K294" s="51">
        <f>100*H294/Måned!H33</f>
        <v>7.3910771675411029</v>
      </c>
      <c r="L294" s="254"/>
      <c r="M294" s="51">
        <f>+IF(H294=0,"",'Ark1'!AD2094)</f>
        <v>9.2039468406556697</v>
      </c>
      <c r="N294" s="51">
        <f>+IF(H294=0,"",'Ark1'!AE2094)</f>
        <v>9.1657706385174009</v>
      </c>
      <c r="O294" s="12">
        <f>IF(H294=0,"",'Ark1'!U2094)</f>
        <v>60.939272833609515</v>
      </c>
      <c r="P294" s="12">
        <f>IF(H294=0,"",'Ark1'!W2094)</f>
        <v>83.049975631152947</v>
      </c>
      <c r="Q294" s="51">
        <f>IF(H294=0,"",'Ark1'!X2094)</f>
        <v>0.93937633159016098</v>
      </c>
      <c r="R294" s="51">
        <f>IF(H294=0,"",'Ark1'!Y2094)</f>
        <v>1.878752663180322</v>
      </c>
      <c r="S294" s="262"/>
      <c r="T294" s="51">
        <f>IF(H294=0,"",'Ark1'!Z2094)</f>
        <v>0</v>
      </c>
      <c r="U294" s="262"/>
      <c r="V294" s="51">
        <f>IF(H294=0,"",'Ark1'!AA2094)</f>
        <v>8.9623293866770446</v>
      </c>
      <c r="W294" s="12">
        <f>IF(H294=0,"",'Ark1'!AB2094)</f>
        <v>2.5212841310517833</v>
      </c>
      <c r="X294" s="15">
        <f>+IF('Ark1'!AC2094=0,"",'Ark1'!AC2094)</f>
        <v>-30.772576800470581</v>
      </c>
      <c r="Y294" s="15">
        <f t="shared" si="17"/>
        <v>110.31182795698925</v>
      </c>
      <c r="Z294" s="12">
        <f>IF(H294=0,"",'Ark1'!T2094)</f>
        <v>3.5302149912841374</v>
      </c>
      <c r="AA294" s="51">
        <f>IF(H294=0,"",'Ark1'!V2094)</f>
        <v>90.376813657368487</v>
      </c>
      <c r="AB294" s="257"/>
      <c r="AC294" s="10"/>
      <c r="AF294" s="1"/>
      <c r="AG294" s="1"/>
      <c r="AH294" s="1"/>
      <c r="AI294" s="1"/>
      <c r="AJ294" s="1"/>
      <c r="AK294" s="1"/>
      <c r="AL294" s="1"/>
      <c r="AM294" s="10"/>
      <c r="AN294"/>
      <c r="AO294"/>
      <c r="AP294"/>
      <c r="AQ294"/>
      <c r="AR294"/>
      <c r="AS294"/>
      <c r="AT294"/>
      <c r="AU294"/>
      <c r="AV294"/>
      <c r="AW294"/>
    </row>
    <row r="295" spans="1:49" s="100" customFormat="1" ht="15.6">
      <c r="A295" s="257"/>
      <c r="B295" s="2">
        <f>+'Ark1'!C2095</f>
        <v>2023</v>
      </c>
      <c r="C295" s="2">
        <f>+'Ark1'!J2095</f>
        <v>117</v>
      </c>
      <c r="D295" s="2"/>
      <c r="E295" s="2">
        <f>+'Ark1'!D2095</f>
        <v>12</v>
      </c>
      <c r="F295" s="2" t="s">
        <v>500</v>
      </c>
      <c r="G295" s="3">
        <f>+'Ark1'!Q2095</f>
        <v>86</v>
      </c>
      <c r="H295" s="304">
        <f>+'Ark1'!R2095</f>
        <v>8399</v>
      </c>
      <c r="I295" s="304">
        <f>IF(H295=0,"",'Ark1'!S2095)</f>
        <v>8269</v>
      </c>
      <c r="J295" s="254"/>
      <c r="K295" s="51">
        <f>100*H295/Måned!H34</f>
        <v>7.5877208831713219</v>
      </c>
      <c r="L295" s="254"/>
      <c r="M295" s="51">
        <f>+IF(H295=0,"",'Ark1'!AD2095)</f>
        <v>7.4863402590225618</v>
      </c>
      <c r="N295" s="51">
        <f>+IF(H295=0,"",'Ark1'!AE2095)</f>
        <v>7.1495155445128153</v>
      </c>
      <c r="O295" s="12">
        <f>IF(H295=0,"",'Ark1'!U2095)</f>
        <v>60.741806748095314</v>
      </c>
      <c r="P295" s="12">
        <f>IF(H295=0,"",'Ark1'!W2095)</f>
        <v>80.370963840851431</v>
      </c>
      <c r="Q295" s="51">
        <f>IF(H295=0,"",'Ark1'!X2095)</f>
        <v>0.10715561376354332</v>
      </c>
      <c r="R295" s="51">
        <f>IF(H295=0,"",'Ark1'!Y2095)</f>
        <v>0.21431122752708665</v>
      </c>
      <c r="S295" s="262"/>
      <c r="T295" s="51">
        <f>IF(H295=0,"",'Ark1'!Z2095)</f>
        <v>0</v>
      </c>
      <c r="U295" s="262"/>
      <c r="V295" s="51">
        <f>IF(H295=0,"",'Ark1'!AA2095)</f>
        <v>8.4024950254712198</v>
      </c>
      <c r="W295" s="12">
        <f>IF(H295=0,"",'Ark1'!AB2095)</f>
        <v>2.3836261048178344</v>
      </c>
      <c r="X295" s="15">
        <f>+IF('Ark1'!AC2095=0,"",'Ark1'!AC2095)</f>
        <v>-35.125761371718859</v>
      </c>
      <c r="Y295" s="15">
        <f t="shared" si="17"/>
        <v>96.151162790697668</v>
      </c>
      <c r="Z295" s="12">
        <f>IF(H295=0,"",'Ark1'!T2095)</f>
        <v>3.880223836170972</v>
      </c>
      <c r="AA295" s="51">
        <f>IF(H295=0,"",'Ark1'!V2095)</f>
        <v>87.858331323232292</v>
      </c>
      <c r="AB295" s="257"/>
      <c r="AC295" s="10"/>
      <c r="AF295" s="1"/>
      <c r="AG295" s="1"/>
      <c r="AH295" s="1"/>
      <c r="AI295" s="1"/>
      <c r="AJ295" s="1"/>
      <c r="AK295" s="1"/>
      <c r="AL295" s="1"/>
      <c r="AM295" s="10"/>
      <c r="AN295"/>
      <c r="AO295"/>
      <c r="AP295"/>
      <c r="AQ295"/>
      <c r="AR295"/>
      <c r="AS295"/>
      <c r="AT295"/>
      <c r="AU295"/>
      <c r="AV295"/>
      <c r="AW295"/>
    </row>
    <row r="296" spans="1:49" ht="15.6">
      <c r="A296" s="257"/>
      <c r="B296" s="257"/>
      <c r="C296" s="254"/>
      <c r="D296" s="254"/>
      <c r="E296" s="254"/>
      <c r="F296" s="254"/>
      <c r="G296" s="254"/>
      <c r="H296" s="349"/>
      <c r="I296" s="349"/>
      <c r="J296" s="254"/>
      <c r="K296" s="254"/>
      <c r="L296" s="254"/>
      <c r="M296" s="254"/>
      <c r="N296" s="254"/>
      <c r="O296" s="254"/>
      <c r="P296" s="254"/>
      <c r="Q296" s="254"/>
      <c r="R296" s="254"/>
      <c r="S296" s="262"/>
      <c r="T296" s="254"/>
      <c r="U296" s="262"/>
      <c r="V296" s="254"/>
      <c r="W296" s="254"/>
      <c r="X296" s="254"/>
      <c r="Y296" s="254"/>
      <c r="Z296" s="254"/>
      <c r="AA296" s="254"/>
      <c r="AB296" s="257"/>
      <c r="AC296" s="79"/>
      <c r="AE296" s="51"/>
      <c r="AF296" s="4"/>
      <c r="AN296" s="13"/>
      <c r="AO296" s="12"/>
      <c r="AP296" s="12"/>
    </row>
    <row r="297" spans="1:49" s="100" customFormat="1" ht="15.6">
      <c r="A297" s="257"/>
      <c r="B297" s="2">
        <f>+'Ark1'!C2096</f>
        <v>2023</v>
      </c>
      <c r="C297" s="2">
        <f>+'Ark1'!J2096</f>
        <v>121</v>
      </c>
      <c r="D297" s="2" t="s">
        <v>276</v>
      </c>
      <c r="E297" s="2">
        <f>+'Ark1'!D2096</f>
        <v>1</v>
      </c>
      <c r="F297" s="2" t="s">
        <v>490</v>
      </c>
      <c r="G297" s="3">
        <f>+'Ark1'!Q2096</f>
        <v>155</v>
      </c>
      <c r="H297" s="304">
        <f>+'Ark1'!R2096</f>
        <v>17737</v>
      </c>
      <c r="I297" s="304">
        <f>IF(H297=0,"",'Ark1'!S2096)</f>
        <v>17694</v>
      </c>
      <c r="J297" s="254"/>
      <c r="K297" s="51">
        <f>100*H297/Måned!H23</f>
        <v>13.535045213476288</v>
      </c>
      <c r="L297" s="254"/>
      <c r="M297" s="51">
        <f>+IF(H297=0,"",'Ark1'!AD2096)</f>
        <v>9.1502357590202319</v>
      </c>
      <c r="N297" s="51">
        <f>+IF(H297=0,"",'Ark1'!AE2096)</f>
        <v>9.3621471576600079</v>
      </c>
      <c r="O297" s="12">
        <f>IF(H297=0,"",'Ark1'!U2096)</f>
        <v>60.597264609472113</v>
      </c>
      <c r="P297" s="12">
        <f>IF(H297=0,"",'Ark1'!W2096)</f>
        <v>84.841788176782941</v>
      </c>
      <c r="Q297" s="51">
        <f>IF(H297=0,"",'Ark1'!X2096)</f>
        <v>3.3771212719174604</v>
      </c>
      <c r="R297" s="51">
        <f>IF(H297=0,"",'Ark1'!Y2096)</f>
        <v>6.7542425438349207</v>
      </c>
      <c r="S297" s="262"/>
      <c r="T297" s="51">
        <f>IF(H297=0,"",'Ark1'!Z2096)</f>
        <v>0</v>
      </c>
      <c r="U297" s="262"/>
      <c r="V297" s="51">
        <f>IF(H297=0,"",'Ark1'!AA2096)</f>
        <v>10.383488856832201</v>
      </c>
      <c r="W297" s="12">
        <f>IF(H297=0,"",'Ark1'!AB2096)</f>
        <v>2.483062411195986</v>
      </c>
      <c r="X297" s="15">
        <f>+IF('Ark1'!AC2096=0,"",'Ark1'!AC2096)</f>
        <v>-39.888319607842405</v>
      </c>
      <c r="Y297" s="15">
        <f t="shared" si="17"/>
        <v>114.15483870967742</v>
      </c>
      <c r="Z297" s="12">
        <f>IF(H297=0,"",'Ark1'!T2096)</f>
        <v>4.1311946777921875</v>
      </c>
      <c r="AA297" s="51">
        <f>IF(H297=0,"",'Ark1'!V2096)</f>
        <v>92.121782350028511</v>
      </c>
      <c r="AB297" s="257"/>
      <c r="AC297" s="10"/>
      <c r="AF297" s="1"/>
      <c r="AG297" s="1"/>
      <c r="AH297" s="1"/>
      <c r="AI297" s="1"/>
      <c r="AJ297" s="1"/>
      <c r="AK297" s="1"/>
      <c r="AL297" s="1"/>
      <c r="AM297" s="10"/>
      <c r="AN297"/>
      <c r="AO297"/>
      <c r="AP297"/>
      <c r="AQ297"/>
      <c r="AR297"/>
      <c r="AS297"/>
      <c r="AT297"/>
      <c r="AU297"/>
      <c r="AV297"/>
      <c r="AW297"/>
    </row>
    <row r="298" spans="1:49" s="100" customFormat="1" ht="15.6">
      <c r="A298" s="257"/>
      <c r="B298" s="2">
        <f>+'Ark1'!C2097</f>
        <v>2023</v>
      </c>
      <c r="C298" s="2">
        <f>+'Ark1'!J2097</f>
        <v>121</v>
      </c>
      <c r="D298" s="2"/>
      <c r="E298" s="2">
        <f>+'Ark1'!D2097</f>
        <v>2</v>
      </c>
      <c r="F298" s="2" t="s">
        <v>491</v>
      </c>
      <c r="G298" s="3">
        <f>+'Ark1'!Q2097</f>
        <v>154</v>
      </c>
      <c r="H298" s="304">
        <f>+'Ark1'!R2097</f>
        <v>15243</v>
      </c>
      <c r="I298" s="304">
        <f>IF(H298=0,"",'Ark1'!S2097)</f>
        <v>15197</v>
      </c>
      <c r="J298" s="254"/>
      <c r="K298" s="51">
        <f>100*H298/Måned!H24</f>
        <v>13.828233437054912</v>
      </c>
      <c r="L298" s="254"/>
      <c r="M298" s="51">
        <f>+IF(H298=0,"",'Ark1'!AD2097)</f>
        <v>7.8636208871142497</v>
      </c>
      <c r="N298" s="51">
        <f>+IF(H298=0,"",'Ark1'!AE2097)</f>
        <v>7.8736730607480636</v>
      </c>
      <c r="O298" s="12">
        <f>IF(H298=0,"",'Ark1'!U2097)</f>
        <v>60.71389089951964</v>
      </c>
      <c r="P298" s="12">
        <f>IF(H298=0,"",'Ark1'!W2097)</f>
        <v>83.076824373231716</v>
      </c>
      <c r="Q298" s="51">
        <f>IF(H298=0,"",'Ark1'!X2097)</f>
        <v>2.2961359312471297</v>
      </c>
      <c r="R298" s="51">
        <f>IF(H298=0,"",'Ark1'!Y2097)</f>
        <v>4.5922718624942593</v>
      </c>
      <c r="S298" s="262"/>
      <c r="T298" s="51">
        <f>IF(H298=0,"",'Ark1'!Z2097)</f>
        <v>0</v>
      </c>
      <c r="U298" s="262"/>
      <c r="V298" s="51">
        <f>IF(H298=0,"",'Ark1'!AA2097)</f>
        <v>9.9297680394533767</v>
      </c>
      <c r="W298" s="12">
        <f>IF(H298=0,"",'Ark1'!AB2097)</f>
        <v>2.4030589292850237</v>
      </c>
      <c r="X298" s="15">
        <f>+IF('Ark1'!AC2097=0,"",'Ark1'!AC2097)</f>
        <v>-34.93234171610117</v>
      </c>
      <c r="Y298" s="15">
        <f t="shared" si="17"/>
        <v>98.681818181818187</v>
      </c>
      <c r="Z298" s="12">
        <f>IF(H298=0,"",'Ark1'!T2097)</f>
        <v>3.8390080692777007</v>
      </c>
      <c r="AA298" s="51">
        <f>IF(H298=0,"",'Ark1'!V2097)</f>
        <v>90.214560936821442</v>
      </c>
      <c r="AB298" s="257"/>
      <c r="AC298" s="10"/>
      <c r="AF298" s="1"/>
      <c r="AG298" s="1"/>
      <c r="AH298" s="1"/>
      <c r="AI298" s="1"/>
      <c r="AJ298" s="1"/>
      <c r="AK298" s="1"/>
      <c r="AL298" s="1"/>
      <c r="AM298" s="10"/>
      <c r="AN298"/>
      <c r="AO298"/>
      <c r="AP298"/>
      <c r="AQ298"/>
      <c r="AR298"/>
      <c r="AS298"/>
      <c r="AT298"/>
      <c r="AU298"/>
      <c r="AV298"/>
      <c r="AW298"/>
    </row>
    <row r="299" spans="1:49" s="100" customFormat="1" ht="15.6">
      <c r="A299" s="257"/>
      <c r="B299" s="2">
        <f>+'Ark1'!C2098</f>
        <v>2023</v>
      </c>
      <c r="C299" s="2">
        <f>+'Ark1'!J2098</f>
        <v>121</v>
      </c>
      <c r="D299" s="2"/>
      <c r="E299" s="2">
        <f>+'Ark1'!D2098</f>
        <v>3</v>
      </c>
      <c r="F299" s="2" t="s">
        <v>492</v>
      </c>
      <c r="G299" s="3">
        <f>+'Ark1'!Q2098</f>
        <v>156</v>
      </c>
      <c r="H299" s="304">
        <f>+'Ark1'!R2098</f>
        <v>17209</v>
      </c>
      <c r="I299" s="304">
        <f>IF(H299=0,"",'Ark1'!S2098)</f>
        <v>17151</v>
      </c>
      <c r="J299" s="254"/>
      <c r="K299" s="51">
        <f>100*H299/Måned!H25</f>
        <v>12.953609683028356</v>
      </c>
      <c r="L299" s="254"/>
      <c r="M299" s="51">
        <f>+IF(H299=0,"",'Ark1'!AD2098)</f>
        <v>8.8778489697795138</v>
      </c>
      <c r="N299" s="51">
        <f>+IF(H299=0,"",'Ark1'!AE2098)</f>
        <v>9.0404320314961311</v>
      </c>
      <c r="O299" s="12">
        <f>IF(H299=0,"",'Ark1'!U2098)</f>
        <v>60.397411229665906</v>
      </c>
      <c r="P299" s="12">
        <f>IF(H299=0,"",'Ark1'!W2098)</f>
        <v>84.520121275727362</v>
      </c>
      <c r="Q299" s="51">
        <f>IF(H299=0,"",'Ark1'!X2098)</f>
        <v>3.329653088500204</v>
      </c>
      <c r="R299" s="51">
        <f>IF(H299=0,"",'Ark1'!Y2098)</f>
        <v>6.6593061770004081</v>
      </c>
      <c r="S299" s="262"/>
      <c r="T299" s="51">
        <f>IF(H299=0,"",'Ark1'!Z2098)</f>
        <v>0</v>
      </c>
      <c r="U299" s="262"/>
      <c r="V299" s="51">
        <f>IF(H299=0,"",'Ark1'!AA2098)</f>
        <v>10.003522107706024</v>
      </c>
      <c r="W299" s="12">
        <f>IF(H299=0,"",'Ark1'!AB2098)</f>
        <v>2.5716171341738661</v>
      </c>
      <c r="X299" s="15">
        <f>+IF('Ark1'!AC2098=0,"",'Ark1'!AC2098)</f>
        <v>-36.871080204304903</v>
      </c>
      <c r="Y299" s="15">
        <f t="shared" si="17"/>
        <v>109.94230769230769</v>
      </c>
      <c r="Z299" s="12">
        <f>IF(H299=0,"",'Ark1'!T2098)</f>
        <v>4.5647626242082628</v>
      </c>
      <c r="AA299" s="51">
        <f>IF(H299=0,"",'Ark1'!V2098)</f>
        <v>91.836218893894497</v>
      </c>
      <c r="AB299" s="257"/>
      <c r="AC299" s="10"/>
      <c r="AF299" s="1"/>
      <c r="AG299" s="1"/>
      <c r="AH299" s="1"/>
      <c r="AI299" s="1"/>
      <c r="AJ299" s="1"/>
      <c r="AK299" s="1"/>
      <c r="AL299" s="1"/>
      <c r="AM299" s="10"/>
      <c r="AN299"/>
      <c r="AO299"/>
      <c r="AP299"/>
      <c r="AQ299"/>
      <c r="AR299"/>
      <c r="AS299"/>
      <c r="AT299"/>
      <c r="AU299"/>
      <c r="AV299"/>
      <c r="AW299"/>
    </row>
    <row r="300" spans="1:49" s="100" customFormat="1" ht="15.6">
      <c r="A300" s="257"/>
      <c r="B300" s="2">
        <f>+'Ark1'!C2099</f>
        <v>2023</v>
      </c>
      <c r="C300" s="2">
        <f>+'Ark1'!J2099</f>
        <v>121</v>
      </c>
      <c r="D300" s="2"/>
      <c r="E300" s="2">
        <f>+'Ark1'!D2099</f>
        <v>4</v>
      </c>
      <c r="F300" s="2" t="s">
        <v>493</v>
      </c>
      <c r="G300" s="3">
        <f>+'Ark1'!Q2099</f>
        <v>148</v>
      </c>
      <c r="H300" s="304">
        <f>+'Ark1'!R2099</f>
        <v>14142</v>
      </c>
      <c r="I300" s="304">
        <f>IF(H300=0,"",'Ark1'!S2099)</f>
        <v>14041</v>
      </c>
      <c r="J300" s="254"/>
      <c r="K300" s="51">
        <f>100*H300/Måned!H26</f>
        <v>13.394201718079614</v>
      </c>
      <c r="L300" s="254"/>
      <c r="M300" s="51">
        <f>+IF(H300=0,"",'Ark1'!AD2099)</f>
        <v>7.2956325254588785</v>
      </c>
      <c r="N300" s="51">
        <f>+IF(H300=0,"",'Ark1'!AE2099)</f>
        <v>7.42390052143723</v>
      </c>
      <c r="O300" s="12">
        <f>IF(H300=0,"",'Ark1'!U2099)</f>
        <v>60.558151128836975</v>
      </c>
      <c r="P300" s="12">
        <f>IF(H300=0,"",'Ark1'!W2099)</f>
        <v>84.780207962396247</v>
      </c>
      <c r="Q300" s="51">
        <f>IF(H300=0,"",'Ark1'!X2099)</f>
        <v>2.2344788573044836</v>
      </c>
      <c r="R300" s="51">
        <f>IF(H300=0,"",'Ark1'!Y2099)</f>
        <v>4.4689577146089672</v>
      </c>
      <c r="S300" s="262"/>
      <c r="T300" s="51">
        <f>IF(H300=0,"",'Ark1'!Z2099)</f>
        <v>0</v>
      </c>
      <c r="U300" s="262"/>
      <c r="V300" s="51">
        <f>IF(H300=0,"",'Ark1'!AA2099)</f>
        <v>10.723316516524298</v>
      </c>
      <c r="W300" s="12">
        <f>IF(H300=0,"",'Ark1'!AB2099)</f>
        <v>2.5340466299419258</v>
      </c>
      <c r="X300" s="15">
        <f>+IF('Ark1'!AC2099=0,"",'Ark1'!AC2099)</f>
        <v>-43.04506741265601</v>
      </c>
      <c r="Y300" s="15">
        <f t="shared" si="17"/>
        <v>94.871621621621628</v>
      </c>
      <c r="Z300" s="12">
        <f>IF(H300=0,"",'Ark1'!T2099)</f>
        <v>4.2416914156413528</v>
      </c>
      <c r="AA300" s="51">
        <f>IF(H300=0,"",'Ark1'!V2099)</f>
        <v>92.320547401692949</v>
      </c>
      <c r="AB300" s="257"/>
      <c r="AC300" s="10"/>
      <c r="AF300" s="1"/>
      <c r="AG300" s="1"/>
      <c r="AH300" s="1"/>
      <c r="AI300" s="1"/>
      <c r="AJ300" s="1"/>
      <c r="AK300" s="1"/>
      <c r="AL300" s="1"/>
      <c r="AM300" s="10"/>
      <c r="AN300"/>
      <c r="AO300"/>
      <c r="AP300"/>
      <c r="AQ300"/>
      <c r="AR300"/>
      <c r="AS300"/>
      <c r="AT300"/>
      <c r="AU300"/>
      <c r="AV300"/>
      <c r="AW300"/>
    </row>
    <row r="301" spans="1:49" s="100" customFormat="1" ht="15.6">
      <c r="A301" s="257"/>
      <c r="B301" s="2">
        <f>+'Ark1'!C2100</f>
        <v>2023</v>
      </c>
      <c r="C301" s="2">
        <f>+'Ark1'!J2100</f>
        <v>121</v>
      </c>
      <c r="D301" s="2"/>
      <c r="E301" s="2">
        <f>+'Ark1'!D2100</f>
        <v>5</v>
      </c>
      <c r="F301" s="2" t="s">
        <v>377</v>
      </c>
      <c r="G301" s="3">
        <f>+'Ark1'!Q2100</f>
        <v>149</v>
      </c>
      <c r="H301" s="304">
        <f>+'Ark1'!R2100</f>
        <v>15700</v>
      </c>
      <c r="I301" s="304">
        <f>IF(H301=0,"",'Ark1'!S2100)</f>
        <v>15621</v>
      </c>
      <c r="J301" s="254"/>
      <c r="K301" s="51">
        <f>100*H301/Måned!H27</f>
        <v>12.570257329981265</v>
      </c>
      <c r="L301" s="254"/>
      <c r="M301" s="51">
        <f>+IF(H301=0,"",'Ark1'!AD2100)</f>
        <v>8.0993799073472186</v>
      </c>
      <c r="N301" s="51">
        <f>+IF(H301=0,"",'Ark1'!AE2100)</f>
        <v>8.0715185709816417</v>
      </c>
      <c r="O301" s="12">
        <f>IF(H301=0,"",'Ark1'!U2100)</f>
        <v>60.491965943281485</v>
      </c>
      <c r="P301" s="12">
        <f>IF(H301=0,"",'Ark1'!W2100)</f>
        <v>82.852723897317631</v>
      </c>
      <c r="Q301" s="51">
        <f>IF(H301=0,"",'Ark1'!X2100)</f>
        <v>3.9681528662420358</v>
      </c>
      <c r="R301" s="51">
        <f>IF(H301=0,"",'Ark1'!Y2100)</f>
        <v>7.9363057324840716</v>
      </c>
      <c r="S301" s="262"/>
      <c r="T301" s="51">
        <f>IF(H301=0,"",'Ark1'!Z2100)</f>
        <v>0</v>
      </c>
      <c r="U301" s="262"/>
      <c r="V301" s="51">
        <f>IF(H301=0,"",'Ark1'!AA2100)</f>
        <v>10.076083068806732</v>
      </c>
      <c r="W301" s="12">
        <f>IF(H301=0,"",'Ark1'!AB2100)</f>
        <v>2.6065446003461208</v>
      </c>
      <c r="X301" s="15">
        <f>+IF('Ark1'!AC2100=0,"",'Ark1'!AC2100)</f>
        <v>-36.642547078105906</v>
      </c>
      <c r="Y301" s="15">
        <f t="shared" ref="Y301:Y369" si="18">+(IF(H301=0,"",I301/G301))</f>
        <v>104.83892617449665</v>
      </c>
      <c r="Z301" s="12">
        <f>IF(H301=0,"",'Ark1'!T2100)</f>
        <v>4.4349044585987274</v>
      </c>
      <c r="AA301" s="51">
        <f>IF(H301=0,"",'Ark1'!V2100)</f>
        <v>90.007867149417891</v>
      </c>
      <c r="AB301" s="257"/>
      <c r="AC301" s="10"/>
      <c r="AF301" s="1"/>
      <c r="AG301" s="1"/>
      <c r="AH301" s="1"/>
      <c r="AI301" s="1"/>
      <c r="AJ301" s="1"/>
      <c r="AK301" s="1"/>
      <c r="AL301" s="1"/>
      <c r="AM301" s="10"/>
      <c r="AN301"/>
      <c r="AO301"/>
      <c r="AP301"/>
      <c r="AQ301"/>
      <c r="AR301"/>
      <c r="AS301"/>
      <c r="AT301"/>
      <c r="AU301"/>
      <c r="AV301"/>
      <c r="AW301"/>
    </row>
    <row r="302" spans="1:49" s="100" customFormat="1" ht="15.6">
      <c r="A302" s="257"/>
      <c r="B302" s="2">
        <f>+'Ark1'!C2101</f>
        <v>2023</v>
      </c>
      <c r="C302" s="2">
        <f>+'Ark1'!J2101</f>
        <v>121</v>
      </c>
      <c r="D302" s="2"/>
      <c r="E302" s="2">
        <f>+'Ark1'!D2101</f>
        <v>6</v>
      </c>
      <c r="F302" s="2" t="s">
        <v>494</v>
      </c>
      <c r="G302" s="3">
        <f>+'Ark1'!Q2101</f>
        <v>156</v>
      </c>
      <c r="H302" s="304">
        <f>+'Ark1'!R2101</f>
        <v>16659</v>
      </c>
      <c r="I302" s="304">
        <f>IF(H302=0,"",'Ark1'!S2101)</f>
        <v>16596</v>
      </c>
      <c r="J302" s="254"/>
      <c r="K302" s="51">
        <f>100*H302/Måned!H28</f>
        <v>12.843562799232116</v>
      </c>
      <c r="L302" s="254"/>
      <c r="M302" s="51">
        <f>+IF(H302=0,"",'Ark1'!AD2101)</f>
        <v>8.5941127309870904</v>
      </c>
      <c r="N302" s="51">
        <f>+IF(H302=0,"",'Ark1'!AE2101)</f>
        <v>8.66500458618364</v>
      </c>
      <c r="O302" s="12">
        <f>IF(H302=0,"",'Ark1'!U2101)</f>
        <v>60.351771511207509</v>
      </c>
      <c r="P302" s="12">
        <f>IF(H302=0,"",'Ark1'!W2101)</f>
        <v>83.71932995902614</v>
      </c>
      <c r="Q302" s="51">
        <f>IF(H302=0,"",'Ark1'!X2101)</f>
        <v>2.7972867519058764</v>
      </c>
      <c r="R302" s="51">
        <f>IF(H302=0,"",'Ark1'!Y2101)</f>
        <v>5.5945735038117528</v>
      </c>
      <c r="S302" s="262"/>
      <c r="T302" s="51">
        <f>IF(H302=0,"",'Ark1'!Z2101)</f>
        <v>0</v>
      </c>
      <c r="U302" s="262"/>
      <c r="V302" s="51">
        <f>IF(H302=0,"",'Ark1'!AA2101)</f>
        <v>10.071843812189131</v>
      </c>
      <c r="W302" s="12">
        <f>IF(H302=0,"",'Ark1'!AB2101)</f>
        <v>2.6097546530459113</v>
      </c>
      <c r="X302" s="15">
        <f>+IF('Ark1'!AC2101=0,"",'Ark1'!AC2101)</f>
        <v>-39.653787790814391</v>
      </c>
      <c r="Y302" s="15">
        <f t="shared" si="18"/>
        <v>106.38461538461539</v>
      </c>
      <c r="Z302" s="12">
        <f>IF(H302=0,"",'Ark1'!T2101)</f>
        <v>4.6229665646197251</v>
      </c>
      <c r="AA302" s="51">
        <f>IF(H302=0,"",'Ark1'!V2101)</f>
        <v>90.913420900283356</v>
      </c>
      <c r="AB302" s="257"/>
      <c r="AC302" s="10"/>
      <c r="AF302" s="1"/>
      <c r="AG302" s="1"/>
      <c r="AH302" s="1"/>
      <c r="AI302" s="1"/>
      <c r="AJ302" s="1"/>
      <c r="AK302" s="1"/>
      <c r="AL302" s="1"/>
      <c r="AM302" s="10"/>
      <c r="AN302"/>
      <c r="AO302"/>
      <c r="AP302"/>
      <c r="AQ302"/>
      <c r="AR302"/>
      <c r="AS302"/>
      <c r="AT302"/>
      <c r="AU302"/>
      <c r="AV302"/>
      <c r="AW302"/>
    </row>
    <row r="303" spans="1:49" s="100" customFormat="1" ht="15.6">
      <c r="A303" s="257"/>
      <c r="B303" s="2">
        <f>+'Ark1'!C2102</f>
        <v>2023</v>
      </c>
      <c r="C303" s="2">
        <f>+'Ark1'!J2102</f>
        <v>121</v>
      </c>
      <c r="D303" s="2"/>
      <c r="E303" s="2">
        <f>+'Ark1'!D2102</f>
        <v>7</v>
      </c>
      <c r="F303" s="2" t="s">
        <v>495</v>
      </c>
      <c r="G303" s="3">
        <f>+'Ark1'!Q2102</f>
        <v>155</v>
      </c>
      <c r="H303" s="304">
        <f>+'Ark1'!R2102</f>
        <v>16739</v>
      </c>
      <c r="I303" s="304">
        <f>IF(H303=0,"",'Ark1'!S2102)</f>
        <v>16620</v>
      </c>
      <c r="J303" s="254"/>
      <c r="K303" s="51">
        <f>100*H303/Måned!H29</f>
        <v>13.76041957812012</v>
      </c>
      <c r="L303" s="254"/>
      <c r="M303" s="51">
        <f>+IF(H303=0,"",'Ark1'!AD2102)</f>
        <v>8.6353834566296257</v>
      </c>
      <c r="N303" s="51">
        <f>+IF(H303=0,"",'Ark1'!AE2102)</f>
        <v>8.6012060057714255</v>
      </c>
      <c r="O303" s="12">
        <f>IF(H303=0,"",'Ark1'!U2102)</f>
        <v>60.4013838748496</v>
      </c>
      <c r="P303" s="12">
        <f>IF(H303=0,"",'Ark1'!W2102)</f>
        <v>82.982918170878307</v>
      </c>
      <c r="Q303" s="51">
        <f>IF(H303=0,"",'Ark1'!X2102)</f>
        <v>2.031184658581755</v>
      </c>
      <c r="R303" s="51">
        <f>IF(H303=0,"",'Ark1'!Y2102)</f>
        <v>4.06236931716351</v>
      </c>
      <c r="S303" s="262"/>
      <c r="T303" s="51">
        <f>IF(H303=0,"",'Ark1'!Z2102)</f>
        <v>0</v>
      </c>
      <c r="U303" s="262"/>
      <c r="V303" s="51">
        <f>IF(H303=0,"",'Ark1'!AA2102)</f>
        <v>10.039394726688586</v>
      </c>
      <c r="W303" s="12">
        <f>IF(H303=0,"",'Ark1'!AB2102)</f>
        <v>2.5911467357504314</v>
      </c>
      <c r="X303" s="15">
        <f>+IF('Ark1'!AC2102=0,"",'Ark1'!AC2102)</f>
        <v>-36.674948164142386</v>
      </c>
      <c r="Y303" s="15">
        <f t="shared" si="18"/>
        <v>107.2258064516129</v>
      </c>
      <c r="Z303" s="12">
        <f>IF(H303=0,"",'Ark1'!T2102)</f>
        <v>4.5212975685524812</v>
      </c>
      <c r="AA303" s="51">
        <f>IF(H303=0,"",'Ark1'!V2102)</f>
        <v>90.255354211727223</v>
      </c>
      <c r="AB303" s="257"/>
      <c r="AC303" s="10"/>
      <c r="AF303" s="1"/>
      <c r="AG303" s="1"/>
      <c r="AH303" s="1"/>
      <c r="AI303" s="1"/>
      <c r="AJ303" s="1"/>
      <c r="AK303" s="1"/>
      <c r="AL303" s="1"/>
      <c r="AM303" s="10"/>
      <c r="AN303"/>
      <c r="AO303"/>
      <c r="AP303"/>
      <c r="AQ303"/>
      <c r="AR303"/>
      <c r="AS303"/>
      <c r="AT303"/>
      <c r="AU303"/>
      <c r="AV303"/>
      <c r="AW303"/>
    </row>
    <row r="304" spans="1:49" s="100" customFormat="1" ht="15.6">
      <c r="A304" s="257"/>
      <c r="B304" s="2">
        <f>+'Ark1'!C2103</f>
        <v>2023</v>
      </c>
      <c r="C304" s="2">
        <f>+'Ark1'!J2103</f>
        <v>121</v>
      </c>
      <c r="D304" s="2"/>
      <c r="E304" s="2">
        <f>+'Ark1'!D2103</f>
        <v>8</v>
      </c>
      <c r="F304" s="2" t="s">
        <v>496</v>
      </c>
      <c r="G304" s="3">
        <f>+'Ark1'!Q2103</f>
        <v>155</v>
      </c>
      <c r="H304" s="304">
        <f>+'Ark1'!R2103</f>
        <v>15888</v>
      </c>
      <c r="I304" s="304">
        <f>IF(H304=0,"",'Ark1'!S2103)</f>
        <v>15840</v>
      </c>
      <c r="J304" s="254"/>
      <c r="K304" s="51">
        <f>100*H304/Måned!H30</f>
        <v>12.249523912322768</v>
      </c>
      <c r="L304" s="254"/>
      <c r="M304" s="51">
        <f>+IF(H304=0,"",'Ark1'!AD2103)</f>
        <v>8.1963661126071745</v>
      </c>
      <c r="N304" s="51">
        <f>+IF(H304=0,"",'Ark1'!AE2103)</f>
        <v>8.1840147159007142</v>
      </c>
      <c r="O304" s="12">
        <f>IF(H304=0,"",'Ark1'!U2103)</f>
        <v>60.211111111111123</v>
      </c>
      <c r="P304" s="12">
        <f>IF(H304=0,"",'Ark1'!W2103)</f>
        <v>82.846010101010108</v>
      </c>
      <c r="Q304" s="51">
        <f>IF(H304=0,"",'Ark1'!X2103)</f>
        <v>3.3484390735146006</v>
      </c>
      <c r="R304" s="51">
        <f>IF(H304=0,"",'Ark1'!Y2103)</f>
        <v>6.6968781470292011</v>
      </c>
      <c r="S304" s="262"/>
      <c r="T304" s="51">
        <f>IF(H304=0,"",'Ark1'!Z2103)</f>
        <v>0</v>
      </c>
      <c r="U304" s="262"/>
      <c r="V304" s="51">
        <f>IF(H304=0,"",'Ark1'!AA2103)</f>
        <v>9.3192162169833299</v>
      </c>
      <c r="W304" s="12">
        <f>IF(H304=0,"",'Ark1'!AB2103)</f>
        <v>2.4274061847236079</v>
      </c>
      <c r="X304" s="15">
        <f>+IF('Ark1'!AC2103=0,"",'Ark1'!AC2103)</f>
        <v>-37.015554402051002</v>
      </c>
      <c r="Y304" s="15">
        <f t="shared" si="18"/>
        <v>102.19354838709677</v>
      </c>
      <c r="Z304" s="12">
        <f>IF(H304=0,"",'Ark1'!T2103)</f>
        <v>4.8948262839879133</v>
      </c>
      <c r="AA304" s="51">
        <f>IF(H304=0,"",'Ark1'!V2103)</f>
        <v>89.954488000262572</v>
      </c>
      <c r="AB304" s="257"/>
      <c r="AC304" s="10"/>
      <c r="AF304" s="1"/>
      <c r="AG304" s="1"/>
      <c r="AH304" s="1"/>
      <c r="AI304" s="1"/>
      <c r="AJ304" s="1"/>
      <c r="AK304" s="1"/>
      <c r="AL304" s="1"/>
      <c r="AM304" s="10"/>
      <c r="AN304"/>
      <c r="AO304"/>
      <c r="AP304"/>
      <c r="AQ304"/>
      <c r="AR304"/>
      <c r="AS304"/>
      <c r="AT304"/>
      <c r="AU304"/>
      <c r="AV304"/>
      <c r="AW304"/>
    </row>
    <row r="305" spans="1:49" s="100" customFormat="1" ht="15.6">
      <c r="A305" s="257"/>
      <c r="B305" s="2">
        <f>+'Ark1'!C2104</f>
        <v>2023</v>
      </c>
      <c r="C305" s="2">
        <f>+'Ark1'!J2104</f>
        <v>121</v>
      </c>
      <c r="D305" s="2"/>
      <c r="E305" s="2">
        <f>+'Ark1'!D2104</f>
        <v>9</v>
      </c>
      <c r="F305" s="2" t="s">
        <v>497</v>
      </c>
      <c r="G305" s="3">
        <f>+'Ark1'!Q2104</f>
        <v>162</v>
      </c>
      <c r="H305" s="304">
        <f>+'Ark1'!R2104</f>
        <v>16216</v>
      </c>
      <c r="I305" s="304">
        <f>IF(H305=0,"",'Ark1'!S2104)</f>
        <v>16180</v>
      </c>
      <c r="J305" s="254"/>
      <c r="K305" s="51">
        <f>100*H305/Måned!H31</f>
        <v>13.467319990034051</v>
      </c>
      <c r="L305" s="254"/>
      <c r="M305" s="51">
        <f>+IF(H305=0,"",'Ark1'!AD2104)</f>
        <v>8.3655760877415624</v>
      </c>
      <c r="N305" s="51">
        <f>+IF(H305=0,"",'Ark1'!AE2104)</f>
        <v>8.2855452556878681</v>
      </c>
      <c r="O305" s="12">
        <f>IF(H305=0,"",'Ark1'!U2104)</f>
        <v>60.475463535228656</v>
      </c>
      <c r="P305" s="12">
        <f>IF(H305=0,"",'Ark1'!W2104)</f>
        <v>82.1113040791099</v>
      </c>
      <c r="Q305" s="51">
        <f>IF(H305=0,"",'Ark1'!X2104)</f>
        <v>2.3310310804144057</v>
      </c>
      <c r="R305" s="51">
        <f>IF(H305=0,"",'Ark1'!Y2104)</f>
        <v>4.6620621608288113</v>
      </c>
      <c r="S305" s="262"/>
      <c r="T305" s="51">
        <f>IF(H305=0,"",'Ark1'!Z2104)</f>
        <v>0</v>
      </c>
      <c r="U305" s="262"/>
      <c r="V305" s="51">
        <f>IF(H305=0,"",'Ark1'!AA2104)</f>
        <v>9.7398912208549291</v>
      </c>
      <c r="W305" s="12">
        <f>IF(H305=0,"",'Ark1'!AB2104)</f>
        <v>2.50563344301831</v>
      </c>
      <c r="X305" s="15">
        <f>+IF('Ark1'!AC2104=0,"",'Ark1'!AC2104)</f>
        <v>-37.822101090959762</v>
      </c>
      <c r="Y305" s="15">
        <f t="shared" si="18"/>
        <v>99.876543209876544</v>
      </c>
      <c r="Z305" s="12">
        <f>IF(H305=0,"",'Ark1'!T2104)</f>
        <v>4.3013690182535758</v>
      </c>
      <c r="AA305" s="51">
        <f>IF(H305=0,"",'Ark1'!V2104)</f>
        <v>89.114552294272997</v>
      </c>
      <c r="AB305" s="257"/>
      <c r="AC305" s="10"/>
      <c r="AF305" s="1"/>
      <c r="AG305" s="1"/>
      <c r="AH305" s="1"/>
      <c r="AI305" s="1"/>
      <c r="AJ305" s="1"/>
      <c r="AK305" s="1"/>
      <c r="AL305" s="1"/>
      <c r="AM305" s="10"/>
      <c r="AN305"/>
      <c r="AO305"/>
      <c r="AP305"/>
      <c r="AQ305"/>
      <c r="AR305"/>
      <c r="AS305"/>
      <c r="AT305"/>
      <c r="AU305"/>
      <c r="AV305"/>
      <c r="AW305"/>
    </row>
    <row r="306" spans="1:49" s="100" customFormat="1" ht="15.6">
      <c r="A306" s="257"/>
      <c r="B306" s="2">
        <f>+'Ark1'!C2105</f>
        <v>2023</v>
      </c>
      <c r="C306" s="2">
        <f>+'Ark1'!J2105</f>
        <v>121</v>
      </c>
      <c r="D306" s="2"/>
      <c r="E306" s="2">
        <f>+'Ark1'!D2105</f>
        <v>10</v>
      </c>
      <c r="F306" s="2" t="s">
        <v>498</v>
      </c>
      <c r="G306" s="3">
        <f>+'Ark1'!Q2105</f>
        <v>173</v>
      </c>
      <c r="H306" s="304">
        <f>+'Ark1'!R2105</f>
        <v>15675</v>
      </c>
      <c r="I306" s="304">
        <f>IF(H306=0,"",'Ark1'!S2105)</f>
        <v>15603</v>
      </c>
      <c r="J306" s="254"/>
      <c r="K306" s="51">
        <f>100*H306/Måned!H32</f>
        <v>12.426274733637747</v>
      </c>
      <c r="L306" s="254"/>
      <c r="M306" s="51">
        <f>+IF(H306=0,"",'Ark1'!AD2105)</f>
        <v>8.0864828055839304</v>
      </c>
      <c r="N306" s="51">
        <f>+IF(H306=0,"",'Ark1'!AE2105)</f>
        <v>8.0783175829334244</v>
      </c>
      <c r="O306" s="12">
        <f>IF(H306=0,"",'Ark1'!U2105)</f>
        <v>60.542908415048402</v>
      </c>
      <c r="P306" s="12">
        <f>IF(H306=0,"",'Ark1'!W2105)</f>
        <v>83.018175991796497</v>
      </c>
      <c r="Q306" s="51">
        <f>IF(H306=0,"",'Ark1'!X2105)</f>
        <v>3.8596491228070176</v>
      </c>
      <c r="R306" s="51">
        <f>IF(H306=0,"",'Ark1'!Y2105)</f>
        <v>7.7192982456140351</v>
      </c>
      <c r="S306" s="262"/>
      <c r="T306" s="51">
        <f>IF(H306=0,"",'Ark1'!Z2105)</f>
        <v>0</v>
      </c>
      <c r="U306" s="262"/>
      <c r="V306" s="51">
        <f>IF(H306=0,"",'Ark1'!AA2105)</f>
        <v>9.8455058188528604</v>
      </c>
      <c r="W306" s="12">
        <f>IF(H306=0,"",'Ark1'!AB2105)</f>
        <v>2.4534377339736539</v>
      </c>
      <c r="X306" s="15">
        <f>+IF('Ark1'!AC2105=0,"",'Ark1'!AC2105)</f>
        <v>-37.04252104201931</v>
      </c>
      <c r="Y306" s="15">
        <f t="shared" si="18"/>
        <v>90.190751445086704</v>
      </c>
      <c r="Z306" s="12">
        <f>IF(H306=0,"",'Ark1'!T2105)</f>
        <v>4.2699840510366815</v>
      </c>
      <c r="AA306" s="51">
        <f>IF(H306=0,"",'Ark1'!V2105)</f>
        <v>90.258096183824819</v>
      </c>
      <c r="AB306" s="257"/>
      <c r="AC306" s="10"/>
      <c r="AF306" s="1"/>
      <c r="AG306" s="1"/>
      <c r="AH306" s="1"/>
      <c r="AI306" s="1"/>
      <c r="AJ306" s="1"/>
      <c r="AK306" s="1"/>
      <c r="AL306" s="1"/>
      <c r="AM306" s="10"/>
      <c r="AN306"/>
      <c r="AO306"/>
      <c r="AP306"/>
      <c r="AQ306"/>
      <c r="AR306"/>
      <c r="AS306"/>
      <c r="AT306"/>
      <c r="AU306"/>
      <c r="AV306"/>
      <c r="AW306"/>
    </row>
    <row r="307" spans="1:49" s="100" customFormat="1" ht="15.6">
      <c r="A307" s="257"/>
      <c r="B307" s="2">
        <f>+'Ark1'!C2106</f>
        <v>2023</v>
      </c>
      <c r="C307" s="2">
        <f>+'Ark1'!J2106</f>
        <v>121</v>
      </c>
      <c r="D307" s="2"/>
      <c r="E307" s="2">
        <f>+'Ark1'!D2106</f>
        <v>11</v>
      </c>
      <c r="F307" s="2" t="s">
        <v>499</v>
      </c>
      <c r="G307" s="3">
        <f>+'Ark1'!Q2106</f>
        <v>166</v>
      </c>
      <c r="H307" s="304">
        <f>+'Ark1'!R2106</f>
        <v>18233</v>
      </c>
      <c r="I307" s="304">
        <f>IF(H307=0,"",'Ark1'!S2106)</f>
        <v>18178</v>
      </c>
      <c r="J307" s="254"/>
      <c r="K307" s="51">
        <f>100*H307/Måned!H33</f>
        <v>13.050698237049868</v>
      </c>
      <c r="L307" s="254"/>
      <c r="M307" s="51">
        <f>+IF(H307=0,"",'Ark1'!AD2106)</f>
        <v>9.4061142580039441</v>
      </c>
      <c r="N307" s="51">
        <f>+IF(H307=0,"",'Ark1'!AE2106)</f>
        <v>9.3429537627023915</v>
      </c>
      <c r="O307" s="12">
        <f>IF(H307=0,"",'Ark1'!U2106)</f>
        <v>60.85031356584885</v>
      </c>
      <c r="P307" s="12">
        <f>IF(H307=0,"",'Ark1'!W2106)</f>
        <v>82.413521839585883</v>
      </c>
      <c r="Q307" s="51">
        <f>IF(H307=0,"",'Ark1'!X2106)</f>
        <v>3.3565513080677878</v>
      </c>
      <c r="R307" s="51">
        <f>IF(H307=0,"",'Ark1'!Y2106)</f>
        <v>6.7131026161355756</v>
      </c>
      <c r="S307" s="262"/>
      <c r="T307" s="51">
        <f>IF(H307=0,"",'Ark1'!Z2106)</f>
        <v>0</v>
      </c>
      <c r="U307" s="262"/>
      <c r="V307" s="51">
        <f>IF(H307=0,"",'Ark1'!AA2106)</f>
        <v>9.8205192604058436</v>
      </c>
      <c r="W307" s="12">
        <f>IF(H307=0,"",'Ark1'!AB2106)</f>
        <v>2.3675812170376247</v>
      </c>
      <c r="X307" s="15">
        <f>+IF('Ark1'!AC2106=0,"",'Ark1'!AC2106)</f>
        <v>-35.704157442508745</v>
      </c>
      <c r="Y307" s="15">
        <f t="shared" si="18"/>
        <v>109.50602409638554</v>
      </c>
      <c r="Z307" s="12">
        <f>IF(H307=0,"",'Ark1'!T2106)</f>
        <v>3.6561728733614873</v>
      </c>
      <c r="AA307" s="51">
        <f>IF(H307=0,"",'Ark1'!V2106)</f>
        <v>89.512878961353152</v>
      </c>
      <c r="AB307" s="257"/>
      <c r="AC307" s="10"/>
      <c r="AF307" s="1"/>
      <c r="AG307" s="1"/>
      <c r="AH307" s="1"/>
      <c r="AI307" s="1"/>
      <c r="AJ307" s="1"/>
      <c r="AK307" s="1"/>
      <c r="AL307" s="1"/>
      <c r="AM307" s="10"/>
      <c r="AN307"/>
      <c r="AO307"/>
      <c r="AP307"/>
      <c r="AQ307"/>
      <c r="AR307"/>
      <c r="AS307"/>
      <c r="AT307"/>
      <c r="AU307"/>
      <c r="AV307"/>
      <c r="AW307"/>
    </row>
    <row r="308" spans="1:49" s="100" customFormat="1" ht="16.2" customHeight="1">
      <c r="A308" s="257"/>
      <c r="B308" s="2">
        <f>+'Ark1'!C2107</f>
        <v>2023</v>
      </c>
      <c r="C308" s="2">
        <f>+'Ark1'!J2107</f>
        <v>121</v>
      </c>
      <c r="D308" s="2"/>
      <c r="E308" s="2">
        <f>+'Ark1'!D2107</f>
        <v>12</v>
      </c>
      <c r="F308" s="2" t="s">
        <v>500</v>
      </c>
      <c r="G308" s="3">
        <f>+'Ark1'!Q2107</f>
        <v>144</v>
      </c>
      <c r="H308" s="304">
        <f>+'Ark1'!R2107</f>
        <v>14401</v>
      </c>
      <c r="I308" s="304">
        <f>IF(H308=0,"",'Ark1'!S2107)</f>
        <v>14359</v>
      </c>
      <c r="J308" s="254"/>
      <c r="K308" s="51">
        <f>100*H308/Måned!H34</f>
        <v>13.009973620496513</v>
      </c>
      <c r="L308" s="254"/>
      <c r="M308" s="51">
        <f>+IF(H308=0,"",'Ark1'!AD2107)</f>
        <v>7.429246499726581</v>
      </c>
      <c r="N308" s="51">
        <f>+IF(H308=0,"",'Ark1'!AE2107)</f>
        <v>7.0712867484974611</v>
      </c>
      <c r="O308" s="12">
        <f>IF(H308=0,"",'Ark1'!U2107)</f>
        <v>60.790862873459155</v>
      </c>
      <c r="P308" s="12">
        <f>IF(H308=0,"",'Ark1'!W2107)</f>
        <v>78.964997562504394</v>
      </c>
      <c r="Q308" s="51">
        <f>IF(H308=0,"",'Ark1'!X2107)</f>
        <v>1.3193528227206439</v>
      </c>
      <c r="R308" s="51">
        <f>IF(H308=0,"",'Ark1'!Y2107)</f>
        <v>2.6387056454412878</v>
      </c>
      <c r="S308" s="262"/>
      <c r="T308" s="51">
        <f>IF(H308=0,"",'Ark1'!Z2107)</f>
        <v>0</v>
      </c>
      <c r="U308" s="262"/>
      <c r="V308" s="51">
        <f>IF(H308=0,"",'Ark1'!AA2107)</f>
        <v>9.4690874107354386</v>
      </c>
      <c r="W308" s="12">
        <f>IF(H308=0,"",'Ark1'!AB2107)</f>
        <v>2.3866892007195815</v>
      </c>
      <c r="X308" s="15">
        <f>+IF('Ark1'!AC2107=0,"",'Ark1'!AC2107)</f>
        <v>-40.668971834055661</v>
      </c>
      <c r="Y308" s="15">
        <f t="shared" si="18"/>
        <v>99.715277777777771</v>
      </c>
      <c r="Z308" s="12">
        <f>IF(H308=0,"",'Ark1'!T2107)</f>
        <v>3.7833483785848192</v>
      </c>
      <c r="AA308" s="51">
        <f>IF(H308=0,"",'Ark1'!V2107)</f>
        <v>85.73765876826495</v>
      </c>
      <c r="AB308" s="257"/>
      <c r="AC308" s="10"/>
      <c r="AF308" s="1"/>
      <c r="AG308" s="1"/>
      <c r="AH308" s="1"/>
      <c r="AI308" s="1"/>
      <c r="AJ308" s="1"/>
      <c r="AK308" s="1"/>
      <c r="AL308" s="1"/>
      <c r="AM308" s="10"/>
      <c r="AN308"/>
      <c r="AO308"/>
      <c r="AP308"/>
      <c r="AQ308"/>
      <c r="AR308"/>
      <c r="AS308"/>
      <c r="AT308"/>
      <c r="AU308"/>
      <c r="AV308"/>
      <c r="AW308"/>
    </row>
    <row r="309" spans="1:49" ht="15.6">
      <c r="A309" s="257"/>
      <c r="B309" s="257"/>
      <c r="C309" s="254"/>
      <c r="D309" s="254"/>
      <c r="E309" s="254"/>
      <c r="F309" s="254"/>
      <c r="G309" s="254"/>
      <c r="H309" s="349"/>
      <c r="I309" s="349"/>
      <c r="J309" s="254"/>
      <c r="K309" s="254"/>
      <c r="L309" s="254"/>
      <c r="M309" s="254"/>
      <c r="N309" s="254"/>
      <c r="O309" s="254"/>
      <c r="P309" s="254"/>
      <c r="Q309" s="254"/>
      <c r="R309" s="254"/>
      <c r="S309" s="262"/>
      <c r="T309" s="254"/>
      <c r="U309" s="254"/>
      <c r="V309" s="254"/>
      <c r="W309" s="254"/>
      <c r="X309" s="254"/>
      <c r="Y309" s="254"/>
      <c r="Z309" s="254"/>
      <c r="AA309" s="254"/>
      <c r="AB309" s="257"/>
      <c r="AC309" s="79"/>
      <c r="AE309" s="51"/>
      <c r="AF309" s="4"/>
      <c r="AN309" s="13"/>
      <c r="AO309" s="12"/>
      <c r="AP309" s="12"/>
    </row>
    <row r="310" spans="1:49" s="100" customFormat="1" ht="15.6">
      <c r="A310" s="257"/>
      <c r="B310" s="2">
        <f>+'Ark1'!C2108</f>
        <v>2023</v>
      </c>
      <c r="C310" s="2">
        <f>+'Ark1'!J2108</f>
        <v>134</v>
      </c>
      <c r="D310" s="2" t="s">
        <v>31</v>
      </c>
      <c r="E310" s="2">
        <f>+'Ark1'!D2108</f>
        <v>1</v>
      </c>
      <c r="F310" s="2" t="s">
        <v>490</v>
      </c>
      <c r="G310" s="3">
        <f>+'Ark1'!Q2108</f>
        <v>31</v>
      </c>
      <c r="H310" s="304">
        <f>+'Ark1'!R2108</f>
        <v>2572</v>
      </c>
      <c r="I310" s="304">
        <f>IF(H310=0,"",'Ark1'!S2108)</f>
        <v>2556</v>
      </c>
      <c r="J310" s="254"/>
      <c r="K310" s="51">
        <f>100*H310/Måned!H23</f>
        <v>1.9626845740012973</v>
      </c>
      <c r="L310" s="254"/>
      <c r="M310" s="51">
        <f>+IF(H310=0,"",'Ark1'!AD2108)</f>
        <v>7.1412705464238107</v>
      </c>
      <c r="N310" s="51">
        <f>+IF(H310=0,"",'Ark1'!AE2108)</f>
        <v>7.2057580369059187</v>
      </c>
      <c r="O310" s="12">
        <f>IF(H310=0,"",'Ark1'!U2108)</f>
        <v>61.156103286384962</v>
      </c>
      <c r="P310" s="12">
        <f>IF(H310=0,"",'Ark1'!W2108)</f>
        <v>83.902738654147029</v>
      </c>
      <c r="Q310" s="51">
        <f>IF(H310=0,"",'Ark1'!X2108)</f>
        <v>0</v>
      </c>
      <c r="R310" s="51">
        <f>IF(H310=0,"",'Ark1'!Y2108)</f>
        <v>0</v>
      </c>
      <c r="S310" s="262"/>
      <c r="T310" s="51">
        <f>IF(H310=0,"",'Ark1'!Z2108)</f>
        <v>0</v>
      </c>
      <c r="U310" s="262"/>
      <c r="V310" s="51">
        <f>IF(H310=0,"",'Ark1'!AA2108)</f>
        <v>9.5456780285955229</v>
      </c>
      <c r="W310" s="12">
        <f>IF(H310=0,"",'Ark1'!AB2108)</f>
        <v>2.3052225856304807</v>
      </c>
      <c r="X310" s="15">
        <f>+IF('Ark1'!AC2108=0,"",'Ark1'!AC2108)</f>
        <v>-38.166524960827374</v>
      </c>
      <c r="Y310" s="15">
        <f t="shared" si="18"/>
        <v>82.451612903225808</v>
      </c>
      <c r="Z310" s="12">
        <f>IF(H310=0,"",'Ark1'!T2108)</f>
        <v>2.9556765163297047</v>
      </c>
      <c r="AA310" s="51">
        <f>IF(H310=0,"",'Ark1'!V2108)</f>
        <v>91.418530443525526</v>
      </c>
      <c r="AB310" s="257"/>
      <c r="AC310" s="10"/>
      <c r="AF310" s="1"/>
      <c r="AG310" s="1"/>
      <c r="AH310" s="1"/>
      <c r="AI310" s="1"/>
      <c r="AJ310" s="1"/>
      <c r="AK310" s="1"/>
      <c r="AL310" s="1"/>
      <c r="AM310" s="10"/>
      <c r="AN310"/>
      <c r="AO310"/>
      <c r="AP310"/>
      <c r="AQ310"/>
      <c r="AR310"/>
      <c r="AS310"/>
      <c r="AT310"/>
      <c r="AU310"/>
      <c r="AV310"/>
      <c r="AW310"/>
    </row>
    <row r="311" spans="1:49" s="100" customFormat="1" ht="15.6">
      <c r="A311" s="257"/>
      <c r="B311" s="2">
        <f>+'Ark1'!C2109</f>
        <v>2023</v>
      </c>
      <c r="C311" s="2">
        <f>+'Ark1'!J2109</f>
        <v>134</v>
      </c>
      <c r="D311" s="2"/>
      <c r="E311" s="2">
        <f>+'Ark1'!D2109</f>
        <v>2</v>
      </c>
      <c r="F311" s="2" t="s">
        <v>491</v>
      </c>
      <c r="G311" s="3">
        <f>+'Ark1'!Q2109</f>
        <v>40</v>
      </c>
      <c r="H311" s="304">
        <f>+'Ark1'!R2109</f>
        <v>3764</v>
      </c>
      <c r="I311" s="304">
        <f>IF(H311=0,"",'Ark1'!S2109)</f>
        <v>3731</v>
      </c>
      <c r="J311" s="254"/>
      <c r="K311" s="51">
        <f>100*H311/Måned!H24</f>
        <v>3.4146474222314955</v>
      </c>
      <c r="L311" s="254"/>
      <c r="M311" s="51">
        <f>+IF(H311=0,"",'Ark1'!AD2109)</f>
        <v>10.450910706352737</v>
      </c>
      <c r="N311" s="51">
        <f>+IF(H311=0,"",'Ark1'!AE2109)</f>
        <v>10.66453560352844</v>
      </c>
      <c r="O311" s="12">
        <f>IF(H311=0,"",'Ark1'!U2109)</f>
        <v>60.082015545430195</v>
      </c>
      <c r="P311" s="12">
        <f>IF(H311=0,"",'Ark1'!W2109)</f>
        <v>85.069525596354879</v>
      </c>
      <c r="Q311" s="51">
        <f>IF(H311=0,"",'Ark1'!X2109)</f>
        <v>3.8788522848034006</v>
      </c>
      <c r="R311" s="51">
        <f>IF(H311=0,"",'Ark1'!Y2109)</f>
        <v>7.7577045696068012</v>
      </c>
      <c r="S311" s="262"/>
      <c r="T311" s="51">
        <f>IF(H311=0,"",'Ark1'!Z2109)</f>
        <v>0</v>
      </c>
      <c r="U311" s="262"/>
      <c r="V311" s="51">
        <f>IF(H311=0,"",'Ark1'!AA2109)</f>
        <v>10.692365274824892</v>
      </c>
      <c r="W311" s="12">
        <f>IF(H311=0,"",'Ark1'!AB2109)</f>
        <v>2.5064325308934237</v>
      </c>
      <c r="X311" s="15">
        <f>+IF('Ark1'!AC2109=0,"",'Ark1'!AC2109)</f>
        <v>-31.460530545050247</v>
      </c>
      <c r="Y311" s="15">
        <f t="shared" si="18"/>
        <v>93.275000000000006</v>
      </c>
      <c r="Z311" s="12">
        <f>IF(H311=0,"",'Ark1'!T2109)</f>
        <v>4.9829968119022308</v>
      </c>
      <c r="AA311" s="51">
        <f>IF(H311=0,"",'Ark1'!V2109)</f>
        <v>93.053805587167062</v>
      </c>
      <c r="AB311" s="257"/>
      <c r="AC311" s="10"/>
      <c r="AF311" s="1"/>
      <c r="AG311" s="1"/>
      <c r="AH311" s="1"/>
      <c r="AI311" s="1"/>
      <c r="AJ311" s="1"/>
      <c r="AK311" s="1"/>
      <c r="AL311" s="1"/>
      <c r="AM311" s="10"/>
      <c r="AN311"/>
      <c r="AO311"/>
      <c r="AP311"/>
      <c r="AQ311"/>
      <c r="AR311"/>
      <c r="AS311"/>
      <c r="AT311"/>
      <c r="AU311"/>
      <c r="AV311"/>
      <c r="AW311"/>
    </row>
    <row r="312" spans="1:49" s="100" customFormat="1" ht="15.6">
      <c r="A312" s="257"/>
      <c r="B312" s="2">
        <f>+'Ark1'!C2110</f>
        <v>2023</v>
      </c>
      <c r="C312" s="2">
        <f>+'Ark1'!J2110</f>
        <v>134</v>
      </c>
      <c r="D312" s="2"/>
      <c r="E312" s="2">
        <f>+'Ark1'!D2110</f>
        <v>3</v>
      </c>
      <c r="F312" s="2" t="s">
        <v>492</v>
      </c>
      <c r="G312" s="3">
        <f>+'Ark1'!Q2110</f>
        <v>34</v>
      </c>
      <c r="H312" s="304">
        <f>+'Ark1'!R2110</f>
        <v>3030</v>
      </c>
      <c r="I312" s="304">
        <f>IF(H312=0,"",'Ark1'!S2110)</f>
        <v>3015</v>
      </c>
      <c r="J312" s="254"/>
      <c r="K312" s="51">
        <f>100*H312/Måned!H25</f>
        <v>2.2807506153510322</v>
      </c>
      <c r="L312" s="254"/>
      <c r="M312" s="51">
        <f>+IF(H312=0,"",'Ark1'!AD2110)</f>
        <v>8.4129275877387801</v>
      </c>
      <c r="N312" s="51">
        <f>+IF(H312=0,"",'Ark1'!AE2110)</f>
        <v>8.5228279016994755</v>
      </c>
      <c r="O312" s="12">
        <f>IF(H312=0,"",'Ark1'!U2110)</f>
        <v>59.79469320066336</v>
      </c>
      <c r="P312" s="12">
        <f>IF(H312=0,"",'Ark1'!W2110)</f>
        <v>84.130547263681734</v>
      </c>
      <c r="Q312" s="51">
        <f>IF(H312=0,"",'Ark1'!X2110)</f>
        <v>5.3465346534653477</v>
      </c>
      <c r="R312" s="51">
        <f>IF(H312=0,"",'Ark1'!Y2110)</f>
        <v>10.693069306930695</v>
      </c>
      <c r="S312" s="262"/>
      <c r="T312" s="51">
        <f>IF(H312=0,"",'Ark1'!Z2110)</f>
        <v>0</v>
      </c>
      <c r="U312" s="262"/>
      <c r="V312" s="51">
        <f>IF(H312=0,"",'Ark1'!AA2110)</f>
        <v>10.15953402185707</v>
      </c>
      <c r="W312" s="12">
        <f>IF(H312=0,"",'Ark1'!AB2110)</f>
        <v>2.5831393020510345</v>
      </c>
      <c r="X312" s="15">
        <f>+IF('Ark1'!AC2110=0,"",'Ark1'!AC2110)</f>
        <v>-31.735820816305331</v>
      </c>
      <c r="Y312" s="15">
        <f t="shared" si="18"/>
        <v>88.67647058823529</v>
      </c>
      <c r="Z312" s="12">
        <f>IF(H312=0,"",'Ark1'!T2110)</f>
        <v>5.5729372937293746</v>
      </c>
      <c r="AA312" s="51">
        <f>IF(H312=0,"",'Ark1'!V2110)</f>
        <v>91.586703535410749</v>
      </c>
      <c r="AB312" s="257"/>
      <c r="AC312" s="10"/>
      <c r="AF312" s="1"/>
      <c r="AG312" s="1"/>
      <c r="AH312" s="1"/>
      <c r="AI312" s="1"/>
      <c r="AJ312" s="1"/>
      <c r="AK312" s="1"/>
      <c r="AL312" s="1"/>
      <c r="AM312" s="10"/>
      <c r="AN312"/>
      <c r="AO312"/>
      <c r="AP312"/>
      <c r="AQ312"/>
      <c r="AR312"/>
      <c r="AS312"/>
      <c r="AT312"/>
      <c r="AU312"/>
      <c r="AV312"/>
      <c r="AW312"/>
    </row>
    <row r="313" spans="1:49" s="100" customFormat="1" ht="15.6">
      <c r="A313" s="257"/>
      <c r="B313" s="2">
        <f>+'Ark1'!C2111</f>
        <v>2023</v>
      </c>
      <c r="C313" s="2">
        <f>+'Ark1'!J2111</f>
        <v>134</v>
      </c>
      <c r="D313" s="2"/>
      <c r="E313" s="2">
        <f>+'Ark1'!D2111</f>
        <v>4</v>
      </c>
      <c r="F313" s="2" t="s">
        <v>493</v>
      </c>
      <c r="G313" s="3">
        <f>+'Ark1'!Q2111</f>
        <v>34</v>
      </c>
      <c r="H313" s="304">
        <f>+'Ark1'!R2111</f>
        <v>2910</v>
      </c>
      <c r="I313" s="304">
        <f>IF(H313=0,"",'Ark1'!S2111)</f>
        <v>2892</v>
      </c>
      <c r="J313" s="254"/>
      <c r="K313" s="51">
        <f>100*H313/Måned!H26</f>
        <v>2.756125512629874</v>
      </c>
      <c r="L313" s="254"/>
      <c r="M313" s="51">
        <f>+IF(H313=0,"",'Ark1'!AD2111)</f>
        <v>8.079742336739228</v>
      </c>
      <c r="N313" s="51">
        <f>+IF(H313=0,"",'Ark1'!AE2111)</f>
        <v>8.0857993491024196</v>
      </c>
      <c r="O313" s="12">
        <f>IF(H313=0,"",'Ark1'!U2111)</f>
        <v>59.967842323651439</v>
      </c>
      <c r="P313" s="12">
        <f>IF(H313=0,"",'Ark1'!W2111)</f>
        <v>83.211237897648815</v>
      </c>
      <c r="Q313" s="51">
        <f>IF(H313=0,"",'Ark1'!X2111)</f>
        <v>0.17182130584192443</v>
      </c>
      <c r="R313" s="51">
        <f>IF(H313=0,"",'Ark1'!Y2111)</f>
        <v>0.34364261168384885</v>
      </c>
      <c r="S313" s="262"/>
      <c r="T313" s="51">
        <f>IF(H313=0,"",'Ark1'!Z2111)</f>
        <v>0</v>
      </c>
      <c r="U313" s="262"/>
      <c r="V313" s="51">
        <f>IF(H313=0,"",'Ark1'!AA2111)</f>
        <v>10.299809394902422</v>
      </c>
      <c r="W313" s="12">
        <f>IF(H313=0,"",'Ark1'!AB2111)</f>
        <v>2.5830606648653243</v>
      </c>
      <c r="X313" s="15">
        <f>+IF('Ark1'!AC2111=0,"",'Ark1'!AC2111)</f>
        <v>-31.611905904081976</v>
      </c>
      <c r="Y313" s="15">
        <f t="shared" si="18"/>
        <v>85.058823529411768</v>
      </c>
      <c r="Z313" s="12">
        <f>IF(H313=0,"",'Ark1'!T2111)</f>
        <v>5.2752577319587637</v>
      </c>
      <c r="AA313" s="51">
        <f>IF(H313=0,"",'Ark1'!V2111)</f>
        <v>90.692147351606096</v>
      </c>
      <c r="AB313" s="257"/>
      <c r="AC313" s="10"/>
      <c r="AF313" s="1"/>
      <c r="AG313" s="1"/>
      <c r="AH313" s="1"/>
      <c r="AI313" s="1"/>
      <c r="AJ313" s="1"/>
      <c r="AK313" s="1"/>
      <c r="AL313" s="1"/>
      <c r="AM313" s="10"/>
      <c r="AN313"/>
      <c r="AO313"/>
      <c r="AP313"/>
      <c r="AQ313"/>
      <c r="AR313"/>
      <c r="AS313"/>
      <c r="AT313"/>
      <c r="AU313"/>
      <c r="AV313"/>
      <c r="AW313"/>
    </row>
    <row r="314" spans="1:49" s="100" customFormat="1" ht="15.6">
      <c r="A314" s="257"/>
      <c r="B314" s="2">
        <f>+'Ark1'!C2112</f>
        <v>2023</v>
      </c>
      <c r="C314" s="2">
        <f>+'Ark1'!J2112</f>
        <v>134</v>
      </c>
      <c r="D314" s="2"/>
      <c r="E314" s="2">
        <f>+'Ark1'!D2112</f>
        <v>5</v>
      </c>
      <c r="F314" s="2" t="s">
        <v>377</v>
      </c>
      <c r="G314" s="3">
        <f>+'Ark1'!Q2112</f>
        <v>29</v>
      </c>
      <c r="H314" s="304">
        <f>+'Ark1'!R2112</f>
        <v>2638</v>
      </c>
      <c r="I314" s="304">
        <f>IF(H314=0,"",'Ark1'!S2112)</f>
        <v>2628</v>
      </c>
      <c r="J314" s="254"/>
      <c r="K314" s="51">
        <f>100*H314/Måned!H27</f>
        <v>2.1121234927701003</v>
      </c>
      <c r="L314" s="254"/>
      <c r="M314" s="51">
        <f>+IF(H314=0,"",'Ark1'!AD2112)</f>
        <v>7.32452243447357</v>
      </c>
      <c r="N314" s="51">
        <f>+IF(H314=0,"",'Ark1'!AE2112)</f>
        <v>7.5756868624748979</v>
      </c>
      <c r="O314" s="12">
        <f>IF(H314=0,"",'Ark1'!U2112)</f>
        <v>60.222602739726014</v>
      </c>
      <c r="P314" s="12">
        <f>IF(H314=0,"",'Ark1'!W2112)</f>
        <v>85.793417047184249</v>
      </c>
      <c r="Q314" s="51">
        <f>IF(H314=0,"",'Ark1'!X2112)</f>
        <v>4.624715693707353</v>
      </c>
      <c r="R314" s="51">
        <f>IF(H314=0,"",'Ark1'!Y2112)</f>
        <v>9.2494313874147061</v>
      </c>
      <c r="S314" s="262"/>
      <c r="T314" s="51">
        <f>IF(H314=0,"",'Ark1'!Z2112)</f>
        <v>0</v>
      </c>
      <c r="U314" s="262"/>
      <c r="V314" s="51">
        <f>IF(H314=0,"",'Ark1'!AA2112)</f>
        <v>10.121093607529277</v>
      </c>
      <c r="W314" s="12">
        <f>IF(H314=0,"",'Ark1'!AB2112)</f>
        <v>2.6167399138499019</v>
      </c>
      <c r="X314" s="15">
        <f>+IF('Ark1'!AC2112=0,"",'Ark1'!AC2112)</f>
        <v>-34.420145993200151</v>
      </c>
      <c r="Y314" s="15">
        <f t="shared" si="18"/>
        <v>90.620689655172413</v>
      </c>
      <c r="Z314" s="12">
        <f>IF(H314=0,"",'Ark1'!T2112)</f>
        <v>4.4211523881728594</v>
      </c>
      <c r="AA314" s="51">
        <f>IF(H314=0,"",'Ark1'!V2112)</f>
        <v>93.260635113808945</v>
      </c>
      <c r="AB314" s="257"/>
      <c r="AC314" s="10"/>
      <c r="AF314" s="1"/>
      <c r="AG314" s="1"/>
      <c r="AH314" s="1"/>
      <c r="AI314" s="1"/>
      <c r="AJ314" s="1"/>
      <c r="AK314" s="1"/>
      <c r="AL314" s="1"/>
      <c r="AM314" s="10"/>
      <c r="AN314"/>
      <c r="AO314"/>
      <c r="AP314"/>
      <c r="AQ314"/>
      <c r="AR314"/>
      <c r="AS314"/>
      <c r="AT314"/>
      <c r="AU314"/>
      <c r="AV314"/>
      <c r="AW314"/>
    </row>
    <row r="315" spans="1:49" s="100" customFormat="1" ht="15.6">
      <c r="A315" s="257"/>
      <c r="B315" s="2">
        <f>+'Ark1'!C2113</f>
        <v>2023</v>
      </c>
      <c r="C315" s="2">
        <f>+'Ark1'!J2113</f>
        <v>134</v>
      </c>
      <c r="D315" s="2"/>
      <c r="E315" s="2">
        <f>+'Ark1'!D2113</f>
        <v>6</v>
      </c>
      <c r="F315" s="2" t="s">
        <v>494</v>
      </c>
      <c r="G315" s="3">
        <f>+'Ark1'!Q2113</f>
        <v>40</v>
      </c>
      <c r="H315" s="304">
        <f>+'Ark1'!R2113</f>
        <v>3631</v>
      </c>
      <c r="I315" s="304">
        <f>IF(H315=0,"",'Ark1'!S2113)</f>
        <v>3612</v>
      </c>
      <c r="J315" s="254"/>
      <c r="K315" s="51">
        <f>100*H315/Måned!H28</f>
        <v>2.7993863091429145</v>
      </c>
      <c r="L315" s="254"/>
      <c r="M315" s="51">
        <f>+IF(H315=0,"",'Ark1'!AD2113)</f>
        <v>10.08163038649489</v>
      </c>
      <c r="N315" s="51">
        <f>+IF(H315=0,"",'Ark1'!AE2113)</f>
        <v>10.209826592062003</v>
      </c>
      <c r="O315" s="12">
        <f>IF(H315=0,"",'Ark1'!U2113)</f>
        <v>59.875415282392041</v>
      </c>
      <c r="P315" s="12">
        <f>IF(H315=0,"",'Ark1'!W2113)</f>
        <v>84.125553709856192</v>
      </c>
      <c r="Q315" s="51">
        <f>IF(H315=0,"",'Ark1'!X2113)</f>
        <v>0.57835307077939957</v>
      </c>
      <c r="R315" s="51">
        <f>IF(H315=0,"",'Ark1'!Y2113)</f>
        <v>1.1567061415587991</v>
      </c>
      <c r="S315" s="262"/>
      <c r="T315" s="51">
        <f>IF(H315=0,"",'Ark1'!Z2113)</f>
        <v>0</v>
      </c>
      <c r="U315" s="262"/>
      <c r="V315" s="51">
        <f>IF(H315=0,"",'Ark1'!AA2113)</f>
        <v>10.59602340044068</v>
      </c>
      <c r="W315" s="12">
        <f>IF(H315=0,"",'Ark1'!AB2113)</f>
        <v>2.5524366182573033</v>
      </c>
      <c r="X315" s="15">
        <f>+IF('Ark1'!AC2113=0,"",'Ark1'!AC2113)</f>
        <v>-44.397123039332698</v>
      </c>
      <c r="Y315" s="15">
        <f t="shared" si="18"/>
        <v>90.3</v>
      </c>
      <c r="Z315" s="12">
        <f>IF(H315=0,"",'Ark1'!T2113)</f>
        <v>5.360231341228312</v>
      </c>
      <c r="AA315" s="51">
        <f>IF(H315=0,"",'Ark1'!V2113)</f>
        <v>91.609705939872782</v>
      </c>
      <c r="AB315" s="257"/>
      <c r="AC315" s="10"/>
      <c r="AF315" s="1"/>
      <c r="AG315" s="1"/>
      <c r="AH315" s="1"/>
      <c r="AI315" s="1"/>
      <c r="AJ315" s="1"/>
      <c r="AK315" s="1"/>
      <c r="AL315" s="1"/>
      <c r="AM315" s="10"/>
      <c r="AN315"/>
      <c r="AO315"/>
      <c r="AP315"/>
      <c r="AQ315"/>
      <c r="AR315"/>
      <c r="AS315"/>
      <c r="AT315"/>
      <c r="AU315"/>
      <c r="AV315"/>
      <c r="AW315"/>
    </row>
    <row r="316" spans="1:49" s="100" customFormat="1" ht="15.6">
      <c r="A316" s="257"/>
      <c r="B316" s="2">
        <f>+'Ark1'!C2114</f>
        <v>2023</v>
      </c>
      <c r="C316" s="2">
        <f>+'Ark1'!J2114</f>
        <v>134</v>
      </c>
      <c r="D316" s="2"/>
      <c r="E316" s="2">
        <f>+'Ark1'!D2114</f>
        <v>7</v>
      </c>
      <c r="F316" s="2" t="s">
        <v>495</v>
      </c>
      <c r="G316" s="3">
        <f>+'Ark1'!Q2114</f>
        <v>28</v>
      </c>
      <c r="H316" s="304">
        <f>+'Ark1'!R2114</f>
        <v>2021</v>
      </c>
      <c r="I316" s="304">
        <f>IF(H316=0,"",'Ark1'!S2114)</f>
        <v>2013</v>
      </c>
      <c r="J316" s="254"/>
      <c r="K316" s="51">
        <f>100*H316/Måned!H29</f>
        <v>1.6613780971014254</v>
      </c>
      <c r="L316" s="254"/>
      <c r="M316" s="51">
        <f>+IF(H316=0,"",'Ark1'!AD2114)</f>
        <v>5.6113949355841841</v>
      </c>
      <c r="N316" s="51">
        <f>+IF(H316=0,"",'Ark1'!AE2114)</f>
        <v>5.5745156244755156</v>
      </c>
      <c r="O316" s="12">
        <f>IF(H316=0,"",'Ark1'!U2114)</f>
        <v>59.809239940387478</v>
      </c>
      <c r="P316" s="12">
        <f>IF(H316=0,"",'Ark1'!W2114)</f>
        <v>82.417734724292046</v>
      </c>
      <c r="Q316" s="51">
        <f>IF(H316=0,"",'Ark1'!X2114)</f>
        <v>5.8881741712023761</v>
      </c>
      <c r="R316" s="51">
        <f>IF(H316=0,"",'Ark1'!Y2114)</f>
        <v>11.77634834240475</v>
      </c>
      <c r="S316" s="262"/>
      <c r="T316" s="51">
        <f>IF(H316=0,"",'Ark1'!Z2114)</f>
        <v>0</v>
      </c>
      <c r="U316" s="262"/>
      <c r="V316" s="51">
        <f>IF(H316=0,"",'Ark1'!AA2114)</f>
        <v>10.583132378650937</v>
      </c>
      <c r="W316" s="12">
        <f>IF(H316=0,"",'Ark1'!AB2114)</f>
        <v>2.5389903506219502</v>
      </c>
      <c r="X316" s="15">
        <f>+IF('Ark1'!AC2114=0,"",'Ark1'!AC2114)</f>
        <v>-37.978354305024254</v>
      </c>
      <c r="Y316" s="15">
        <f t="shared" si="18"/>
        <v>71.892857142857139</v>
      </c>
      <c r="Z316" s="12">
        <f>IF(H316=0,"",'Ark1'!T2114)</f>
        <v>5.658584858980702</v>
      </c>
      <c r="AA316" s="51">
        <f>IF(H316=0,"",'Ark1'!V2114)</f>
        <v>89.651070856335053</v>
      </c>
      <c r="AB316" s="257"/>
      <c r="AC316" s="10"/>
      <c r="AF316" s="1"/>
      <c r="AG316" s="1"/>
      <c r="AH316" s="1"/>
      <c r="AI316" s="1"/>
      <c r="AJ316" s="1"/>
      <c r="AK316" s="1"/>
      <c r="AL316" s="1"/>
      <c r="AM316" s="10"/>
      <c r="AN316"/>
      <c r="AO316"/>
      <c r="AP316"/>
      <c r="AQ316"/>
      <c r="AR316"/>
      <c r="AS316"/>
      <c r="AT316"/>
      <c r="AU316"/>
      <c r="AV316"/>
      <c r="AW316"/>
    </row>
    <row r="317" spans="1:49" s="100" customFormat="1" ht="15.6">
      <c r="A317" s="257"/>
      <c r="B317" s="2">
        <f>+'Ark1'!C2115</f>
        <v>2023</v>
      </c>
      <c r="C317" s="2">
        <f>+'Ark1'!J2115</f>
        <v>134</v>
      </c>
      <c r="D317" s="2"/>
      <c r="E317" s="2">
        <f>+'Ark1'!D2115</f>
        <v>8</v>
      </c>
      <c r="F317" s="2" t="s">
        <v>496</v>
      </c>
      <c r="G317" s="3">
        <f>+'Ark1'!Q2115</f>
        <v>36</v>
      </c>
      <c r="H317" s="304">
        <f>+'Ark1'!R2115</f>
        <v>3634</v>
      </c>
      <c r="I317" s="304">
        <f>IF(H317=0,"",'Ark1'!S2115)</f>
        <v>3608</v>
      </c>
      <c r="J317" s="254"/>
      <c r="K317" s="51">
        <f>100*H317/Måned!H30</f>
        <v>2.8017856179116905</v>
      </c>
      <c r="L317" s="254"/>
      <c r="M317" s="51">
        <f>+IF(H317=0,"",'Ark1'!AD2115)</f>
        <v>10.089960017769878</v>
      </c>
      <c r="N317" s="51">
        <f>+IF(H317=0,"",'Ark1'!AE2115)</f>
        <v>9.9740737003644639</v>
      </c>
      <c r="O317" s="12">
        <f>IF(H317=0,"",'Ark1'!U2115)</f>
        <v>60.142461197339244</v>
      </c>
      <c r="P317" s="12">
        <f>IF(H317=0,"",'Ark1'!W2115)</f>
        <v>82.274140798226114</v>
      </c>
      <c r="Q317" s="51">
        <f>IF(H317=0,"",'Ark1'!X2115)</f>
        <v>3.6873968079251513</v>
      </c>
      <c r="R317" s="51">
        <f>IF(H317=0,"",'Ark1'!Y2115)</f>
        <v>7.3747936158503027</v>
      </c>
      <c r="S317" s="262"/>
      <c r="T317" s="51">
        <f>IF(H317=0,"",'Ark1'!Z2115)</f>
        <v>0</v>
      </c>
      <c r="U317" s="262"/>
      <c r="V317" s="51">
        <f>IF(H317=0,"",'Ark1'!AA2115)</f>
        <v>10.105935520422674</v>
      </c>
      <c r="W317" s="12">
        <f>IF(H317=0,"",'Ark1'!AB2115)</f>
        <v>2.437055431319473</v>
      </c>
      <c r="X317" s="15">
        <f>+IF('Ark1'!AC2115=0,"",'Ark1'!AC2115)</f>
        <v>-34.306501721930879</v>
      </c>
      <c r="Y317" s="15">
        <f t="shared" si="18"/>
        <v>100.22222222222223</v>
      </c>
      <c r="Z317" s="12">
        <f>IF(H317=0,"",'Ark1'!T2115)</f>
        <v>4.884975233902038</v>
      </c>
      <c r="AA317" s="51">
        <f>IF(H317=0,"",'Ark1'!V2115)</f>
        <v>89.685795139247546</v>
      </c>
      <c r="AB317" s="257"/>
      <c r="AC317" s="10"/>
      <c r="AF317" s="1"/>
      <c r="AG317" s="1"/>
      <c r="AH317" s="1"/>
      <c r="AI317" s="1"/>
      <c r="AJ317" s="1"/>
      <c r="AK317" s="1"/>
      <c r="AL317" s="1"/>
      <c r="AM317" s="10"/>
      <c r="AN317"/>
      <c r="AO317"/>
      <c r="AP317"/>
      <c r="AQ317"/>
      <c r="AR317"/>
      <c r="AS317"/>
      <c r="AT317"/>
      <c r="AU317"/>
      <c r="AV317"/>
      <c r="AW317"/>
    </row>
    <row r="318" spans="1:49" s="100" customFormat="1" ht="15.6">
      <c r="A318" s="257"/>
      <c r="B318" s="2">
        <f>+'Ark1'!C2116</f>
        <v>2023</v>
      </c>
      <c r="C318" s="2">
        <f>+'Ark1'!J2116</f>
        <v>134</v>
      </c>
      <c r="D318" s="2"/>
      <c r="E318" s="2">
        <f>+'Ark1'!D2116</f>
        <v>9</v>
      </c>
      <c r="F318" s="2" t="s">
        <v>497</v>
      </c>
      <c r="G318" s="3">
        <f>+'Ark1'!Q2116</f>
        <v>40</v>
      </c>
      <c r="H318" s="304">
        <f>+'Ark1'!R2116</f>
        <v>3101</v>
      </c>
      <c r="I318" s="304">
        <f>IF(H318=0,"",'Ark1'!S2116)</f>
        <v>3082</v>
      </c>
      <c r="J318" s="254"/>
      <c r="K318" s="51">
        <f>100*H318/Måned!H31</f>
        <v>2.5753674943941531</v>
      </c>
      <c r="L318" s="254"/>
      <c r="M318" s="51">
        <f>+IF(H318=0,"",'Ark1'!AD2116)</f>
        <v>8.6100621945801858</v>
      </c>
      <c r="N318" s="51">
        <f>+IF(H318=0,"",'Ark1'!AE2116)</f>
        <v>8.5216418123834394</v>
      </c>
      <c r="O318" s="12">
        <f>IF(H318=0,"",'Ark1'!U2116)</f>
        <v>59.750486696950041</v>
      </c>
      <c r="P318" s="12">
        <f>IF(H318=0,"",'Ark1'!W2116)</f>
        <v>82.290168721609291</v>
      </c>
      <c r="Q318" s="51">
        <f>IF(H318=0,"",'Ark1'!X2116)</f>
        <v>0.32247662044501763</v>
      </c>
      <c r="R318" s="51">
        <f>IF(H318=0,"",'Ark1'!Y2116)</f>
        <v>0.64495324089003525</v>
      </c>
      <c r="S318" s="262"/>
      <c r="T318" s="51">
        <f>IF(H318=0,"",'Ark1'!Z2116)</f>
        <v>0</v>
      </c>
      <c r="U318" s="262"/>
      <c r="V318" s="51">
        <f>IF(H318=0,"",'Ark1'!AA2116)</f>
        <v>9.358332895630479</v>
      </c>
      <c r="W318" s="12">
        <f>IF(H318=0,"",'Ark1'!AB2116)</f>
        <v>2.5384214533842844</v>
      </c>
      <c r="X318" s="15">
        <f>+IF('Ark1'!AC2116=0,"",'Ark1'!AC2116)</f>
        <v>-38.995565045086863</v>
      </c>
      <c r="Y318" s="15">
        <f t="shared" si="18"/>
        <v>77.05</v>
      </c>
      <c r="Z318" s="12">
        <f>IF(H318=0,"",'Ark1'!T2116)</f>
        <v>5.7465333763302153</v>
      </c>
      <c r="AA318" s="51">
        <f>IF(H318=0,"",'Ark1'!V2116)</f>
        <v>89.700866809201514</v>
      </c>
      <c r="AB318" s="257"/>
      <c r="AC318" s="10"/>
      <c r="AF318" s="1"/>
      <c r="AG318" s="1"/>
      <c r="AH318" s="1"/>
      <c r="AI318" s="1"/>
      <c r="AJ318" s="1"/>
      <c r="AK318" s="1"/>
      <c r="AL318" s="1"/>
      <c r="AM318" s="10"/>
      <c r="AN318"/>
      <c r="AO318"/>
      <c r="AP318"/>
      <c r="AQ318"/>
      <c r="AR318"/>
      <c r="AS318"/>
      <c r="AT318"/>
      <c r="AU318"/>
      <c r="AV318"/>
      <c r="AW318"/>
    </row>
    <row r="319" spans="1:49" s="100" customFormat="1" ht="15.6">
      <c r="A319" s="257"/>
      <c r="B319" s="2">
        <f>+'Ark1'!C2117</f>
        <v>2023</v>
      </c>
      <c r="C319" s="2">
        <f>+'Ark1'!J2117</f>
        <v>134</v>
      </c>
      <c r="D319" s="2"/>
      <c r="E319" s="2">
        <f>+'Ark1'!D2117</f>
        <v>10</v>
      </c>
      <c r="F319" s="2" t="s">
        <v>498</v>
      </c>
      <c r="G319" s="3">
        <f>+'Ark1'!Q2117</f>
        <v>39</v>
      </c>
      <c r="H319" s="304">
        <f>+'Ark1'!R2117</f>
        <v>2494</v>
      </c>
      <c r="I319" s="304">
        <f>IF(H319=0,"",'Ark1'!S2117)</f>
        <v>2487</v>
      </c>
      <c r="J319" s="254"/>
      <c r="K319" s="51">
        <f>100*H319/Måned!H32</f>
        <v>1.9771055301877221</v>
      </c>
      <c r="L319" s="254"/>
      <c r="M319" s="51">
        <f>+IF(H319=0,"",'Ark1'!AD2117)</f>
        <v>6.9247001332741007</v>
      </c>
      <c r="N319" s="51">
        <f>+IF(H319=0,"",'Ark1'!AE2117)</f>
        <v>6.8872241750135554</v>
      </c>
      <c r="O319" s="12">
        <f>IF(H319=0,"",'Ark1'!U2117)</f>
        <v>60.186570164857237</v>
      </c>
      <c r="P319" s="12">
        <f>IF(H319=0,"",'Ark1'!W2117)</f>
        <v>82.418697225572942</v>
      </c>
      <c r="Q319" s="51">
        <f>IF(H319=0,"",'Ark1'!X2117)</f>
        <v>4.5308740978348032</v>
      </c>
      <c r="R319" s="51">
        <f>IF(H319=0,"",'Ark1'!Y2117)</f>
        <v>9.0617481956696064</v>
      </c>
      <c r="S319" s="262"/>
      <c r="T319" s="51">
        <f>IF(H319=0,"",'Ark1'!Z2117)</f>
        <v>0</v>
      </c>
      <c r="U319" s="262"/>
      <c r="V319" s="51">
        <f>IF(H319=0,"",'Ark1'!AA2117)</f>
        <v>10.017779943159015</v>
      </c>
      <c r="W319" s="12">
        <f>IF(H319=0,"",'Ark1'!AB2117)</f>
        <v>2.3509386471194538</v>
      </c>
      <c r="X319" s="15">
        <f>+IF('Ark1'!AC2117=0,"",'Ark1'!AC2117)</f>
        <v>-43.24329398224743</v>
      </c>
      <c r="Y319" s="15">
        <f t="shared" si="18"/>
        <v>63.769230769230766</v>
      </c>
      <c r="Z319" s="12">
        <f>IF(H319=0,"",'Ark1'!T2117)</f>
        <v>4.9767441860465089</v>
      </c>
      <c r="AA319" s="51">
        <f>IF(H319=0,"",'Ark1'!V2117)</f>
        <v>89.550642757289282</v>
      </c>
      <c r="AB319" s="257"/>
      <c r="AC319" s="10"/>
      <c r="AF319" s="1"/>
      <c r="AG319" s="1"/>
      <c r="AH319" s="1"/>
      <c r="AI319" s="1"/>
      <c r="AJ319" s="1"/>
      <c r="AK319" s="1"/>
      <c r="AL319" s="1"/>
      <c r="AM319" s="10"/>
      <c r="AN319"/>
      <c r="AO319"/>
      <c r="AP319"/>
      <c r="AQ319"/>
      <c r="AR319"/>
      <c r="AS319"/>
      <c r="AT319"/>
      <c r="AU319"/>
      <c r="AV319"/>
      <c r="AW319"/>
    </row>
    <row r="320" spans="1:49" s="100" customFormat="1" ht="15.6">
      <c r="A320" s="257"/>
      <c r="B320" s="2">
        <f>+'Ark1'!C2118</f>
        <v>2023</v>
      </c>
      <c r="C320" s="2">
        <f>+'Ark1'!J2118</f>
        <v>134</v>
      </c>
      <c r="D320" s="2"/>
      <c r="E320" s="2">
        <f>+'Ark1'!D2118</f>
        <v>11</v>
      </c>
      <c r="F320" s="2" t="s">
        <v>499</v>
      </c>
      <c r="G320" s="3">
        <f>+'Ark1'!Q2118</f>
        <v>36</v>
      </c>
      <c r="H320" s="304">
        <f>+'Ark1'!R2118</f>
        <v>3776</v>
      </c>
      <c r="I320" s="304">
        <f>IF(H320=0,"",'Ark1'!S2118)</f>
        <v>3750</v>
      </c>
      <c r="J320" s="254"/>
      <c r="K320" s="51">
        <f>100*H320/Måned!H33</f>
        <v>2.7027607383919432</v>
      </c>
      <c r="L320" s="254"/>
      <c r="M320" s="51">
        <f>+IF(H320=0,"",'Ark1'!AD2118)</f>
        <v>10.484229231452685</v>
      </c>
      <c r="N320" s="51">
        <f>+IF(H320=0,"",'Ark1'!AE2118)</f>
        <v>10.348736803118356</v>
      </c>
      <c r="O320" s="12">
        <f>IF(H320=0,"",'Ark1'!U2118)</f>
        <v>60.029600000000002</v>
      </c>
      <c r="P320" s="12">
        <f>IF(H320=0,"",'Ark1'!W2118)</f>
        <v>82.132186666666755</v>
      </c>
      <c r="Q320" s="51">
        <f>IF(H320=0,"",'Ark1'!X2118)</f>
        <v>0.4237288135593219</v>
      </c>
      <c r="R320" s="51">
        <f>IF(H320=0,"",'Ark1'!Y2118)</f>
        <v>0.84745762711864381</v>
      </c>
      <c r="S320" s="262"/>
      <c r="T320" s="51">
        <f>IF(H320=0,"",'Ark1'!Z2118)</f>
        <v>0</v>
      </c>
      <c r="U320" s="262"/>
      <c r="V320" s="51">
        <f>IF(H320=0,"",'Ark1'!AA2118)</f>
        <v>9.4028628983482854</v>
      </c>
      <c r="W320" s="12">
        <f>IF(H320=0,"",'Ark1'!AB2118)</f>
        <v>2.4194607884126582</v>
      </c>
      <c r="X320" s="15">
        <f>+IF('Ark1'!AC2118=0,"",'Ark1'!AC2118)</f>
        <v>-34.036224303624131</v>
      </c>
      <c r="Y320" s="15">
        <f t="shared" si="18"/>
        <v>104.16666666666667</v>
      </c>
      <c r="Z320" s="12">
        <f>IF(H320=0,"",'Ark1'!T2118)</f>
        <v>5.0802436440677949</v>
      </c>
      <c r="AA320" s="51">
        <f>IF(H320=0,"",'Ark1'!V2118)</f>
        <v>89.572654387865413</v>
      </c>
      <c r="AB320" s="257"/>
      <c r="AC320" s="10"/>
      <c r="AF320" s="1"/>
      <c r="AG320" s="1"/>
      <c r="AH320" s="1"/>
      <c r="AI320" s="1"/>
      <c r="AJ320" s="1"/>
      <c r="AK320" s="1"/>
      <c r="AL320" s="1"/>
      <c r="AM320" s="10"/>
      <c r="AN320"/>
      <c r="AO320"/>
      <c r="AP320"/>
      <c r="AQ320"/>
      <c r="AR320"/>
      <c r="AS320"/>
      <c r="AT320"/>
      <c r="AU320"/>
      <c r="AV320"/>
      <c r="AW320"/>
    </row>
    <row r="321" spans="1:49" s="100" customFormat="1" ht="15.6">
      <c r="A321" s="257"/>
      <c r="B321" s="2">
        <f>+'Ark1'!C2119</f>
        <v>2023</v>
      </c>
      <c r="C321" s="2">
        <f>+'Ark1'!J2119</f>
        <v>134</v>
      </c>
      <c r="D321" s="2"/>
      <c r="E321" s="2">
        <f>+'Ark1'!D2119</f>
        <v>12</v>
      </c>
      <c r="F321" s="2" t="s">
        <v>500</v>
      </c>
      <c r="G321" s="3">
        <f>+'Ark1'!Q2119</f>
        <v>31</v>
      </c>
      <c r="H321" s="304">
        <f>+'Ark1'!R2119</f>
        <v>2445</v>
      </c>
      <c r="I321" s="304">
        <f>IF(H321=0,"",'Ark1'!S2119)</f>
        <v>2432</v>
      </c>
      <c r="J321" s="254"/>
      <c r="K321" s="51">
        <f>100*H321/Måned!H34</f>
        <v>2.2088317132222746</v>
      </c>
      <c r="L321" s="254"/>
      <c r="M321" s="51">
        <f>+IF(H321=0,"",'Ark1'!AD2119)</f>
        <v>6.7886494891159526</v>
      </c>
      <c r="N321" s="51">
        <f>+IF(H321=0,"",'Ark1'!AE2119)</f>
        <v>6.4293735388715181</v>
      </c>
      <c r="O321" s="12">
        <f>IF(H321=0,"",'Ark1'!U2119)</f>
        <v>61.020148026315802</v>
      </c>
      <c r="P321" s="12">
        <f>IF(H321=0,"",'Ark1'!W2119)</f>
        <v>78.679646381578905</v>
      </c>
      <c r="Q321" s="51">
        <f>IF(H321=0,"",'Ark1'!X2119)</f>
        <v>4.5807770961145202</v>
      </c>
      <c r="R321" s="51">
        <f>IF(H321=0,"",'Ark1'!Y2119)</f>
        <v>9.1615541922290404</v>
      </c>
      <c r="S321" s="262"/>
      <c r="T321" s="51">
        <f>IF(H321=0,"",'Ark1'!Z2119)</f>
        <v>0</v>
      </c>
      <c r="U321" s="262"/>
      <c r="V321" s="51">
        <f>IF(H321=0,"",'Ark1'!AA2119)</f>
        <v>10.633532226180108</v>
      </c>
      <c r="W321" s="12">
        <f>IF(H321=0,"",'Ark1'!AB2119)</f>
        <v>2.1186061652301702</v>
      </c>
      <c r="X321" s="15">
        <f>+IF('Ark1'!AC2119=0,"",'Ark1'!AC2119)</f>
        <v>-33.213395584991602</v>
      </c>
      <c r="Y321" s="15">
        <f t="shared" si="18"/>
        <v>78.451612903225808</v>
      </c>
      <c r="Z321" s="12">
        <f>IF(H321=0,"",'Ark1'!T2119)</f>
        <v>3.1206543967280154</v>
      </c>
      <c r="AA321" s="51">
        <f>IF(H321=0,"",'Ark1'!V2119)</f>
        <v>85.667178679363587</v>
      </c>
      <c r="AB321" s="257"/>
      <c r="AC321" s="10"/>
      <c r="AF321" s="1"/>
      <c r="AG321" s="1"/>
      <c r="AH321" s="1"/>
      <c r="AI321" s="1"/>
      <c r="AJ321" s="1"/>
      <c r="AK321" s="1"/>
      <c r="AL321" s="1"/>
      <c r="AM321" s="10"/>
      <c r="AN321"/>
      <c r="AO321"/>
      <c r="AP321"/>
      <c r="AQ321"/>
      <c r="AR321"/>
      <c r="AS321"/>
      <c r="AT321"/>
      <c r="AU321"/>
      <c r="AV321"/>
      <c r="AW321"/>
    </row>
    <row r="322" spans="1:49" ht="15.6">
      <c r="A322" s="257"/>
      <c r="B322" s="257"/>
      <c r="C322" s="254"/>
      <c r="D322" s="254"/>
      <c r="E322" s="254"/>
      <c r="F322" s="254"/>
      <c r="G322" s="254"/>
      <c r="H322" s="349"/>
      <c r="I322" s="349"/>
      <c r="J322" s="254"/>
      <c r="K322" s="254"/>
      <c r="L322" s="254"/>
      <c r="M322" s="254"/>
      <c r="N322" s="254"/>
      <c r="O322" s="254"/>
      <c r="P322" s="254"/>
      <c r="Q322" s="254"/>
      <c r="R322" s="254"/>
      <c r="S322" s="262"/>
      <c r="T322" s="254"/>
      <c r="U322" s="262"/>
      <c r="V322" s="254"/>
      <c r="W322" s="254"/>
      <c r="X322" s="254"/>
      <c r="Y322" s="254"/>
      <c r="Z322" s="254"/>
      <c r="AA322" s="254"/>
      <c r="AB322" s="257"/>
      <c r="AC322" s="79"/>
      <c r="AE322" s="51"/>
      <c r="AF322" s="4"/>
      <c r="AN322" s="13"/>
      <c r="AO322" s="12"/>
      <c r="AP322" s="12"/>
    </row>
    <row r="323" spans="1:49" s="100" customFormat="1" ht="15.6">
      <c r="A323" s="257"/>
      <c r="B323" s="2">
        <f>+'Ark1'!C2120</f>
        <v>2023</v>
      </c>
      <c r="C323" s="2">
        <f>+'Ark1'!J2120</f>
        <v>141</v>
      </c>
      <c r="D323" s="2" t="s">
        <v>30</v>
      </c>
      <c r="E323" s="2">
        <f>+'Ark1'!D2120</f>
        <v>1</v>
      </c>
      <c r="F323" s="2" t="s">
        <v>490</v>
      </c>
      <c r="G323" s="3">
        <f>+'Ark1'!Q2120</f>
        <v>40</v>
      </c>
      <c r="H323" s="304">
        <f>+'Ark1'!R2120</f>
        <v>4520</v>
      </c>
      <c r="I323" s="304">
        <f>IF(H323=0,"",'Ark1'!S2120)</f>
        <v>4499</v>
      </c>
      <c r="J323" s="254"/>
      <c r="K323" s="51">
        <f>100*H323/Måned!H23</f>
        <v>3.449196840779885</v>
      </c>
      <c r="L323" s="254"/>
      <c r="M323" s="51">
        <f>+IF(H323=0,"",'Ark1'!AD2120)</f>
        <v>8.8013085131240754</v>
      </c>
      <c r="N323" s="51">
        <f>+IF(H323=0,"",'Ark1'!AE2120)</f>
        <v>9.1581912719267269</v>
      </c>
      <c r="O323" s="12">
        <f>IF(H323=0,"",'Ark1'!U2120)</f>
        <v>60.688375194487683</v>
      </c>
      <c r="P323" s="12">
        <f>IF(H323=0,"",'Ark1'!W2120)</f>
        <v>84.79995554567671</v>
      </c>
      <c r="Q323" s="51">
        <f>IF(H323=0,"",'Ark1'!X2120)</f>
        <v>0</v>
      </c>
      <c r="R323" s="51">
        <f>IF(H323=0,"",'Ark1'!Y2120)</f>
        <v>0</v>
      </c>
      <c r="S323" s="262"/>
      <c r="T323" s="51">
        <f>IF(H323=0,"",'Ark1'!Z2120)</f>
        <v>0</v>
      </c>
      <c r="U323" s="262"/>
      <c r="V323" s="51">
        <f>IF(H323=0,"",'Ark1'!AA2120)</f>
        <v>8.1021147342922983</v>
      </c>
      <c r="W323" s="12">
        <f>IF(H323=0,"",'Ark1'!AB2120)</f>
        <v>2.5601934220779539</v>
      </c>
      <c r="X323" s="15">
        <f>+IF('Ark1'!AC2120=0,"",'Ark1'!AC2120)</f>
        <v>-29.171220756680373</v>
      </c>
      <c r="Y323" s="15">
        <f t="shared" si="18"/>
        <v>112.47499999999999</v>
      </c>
      <c r="Z323" s="12">
        <f>IF(H323=0,"",'Ark1'!T2120)</f>
        <v>4.1438053097345122</v>
      </c>
      <c r="AA323" s="51">
        <f>IF(H323=0,"",'Ark1'!V2120)</f>
        <v>92.029479525605296</v>
      </c>
      <c r="AB323" s="257"/>
      <c r="AC323" s="10"/>
      <c r="AF323" s="1"/>
      <c r="AG323" s="1"/>
      <c r="AH323" s="1"/>
      <c r="AI323" s="1"/>
      <c r="AJ323" s="1"/>
      <c r="AK323" s="1"/>
      <c r="AL323" s="1"/>
      <c r="AM323" s="10"/>
      <c r="AN323"/>
      <c r="AO323"/>
      <c r="AP323"/>
      <c r="AQ323"/>
      <c r="AR323"/>
      <c r="AS323"/>
      <c r="AT323"/>
      <c r="AU323"/>
      <c r="AV323"/>
      <c r="AW323"/>
    </row>
    <row r="324" spans="1:49" s="100" customFormat="1" ht="15.6">
      <c r="A324" s="257"/>
      <c r="B324" s="2">
        <f>+'Ark1'!C2121</f>
        <v>2023</v>
      </c>
      <c r="C324" s="2">
        <f>+'Ark1'!J2121</f>
        <v>141</v>
      </c>
      <c r="D324" s="2"/>
      <c r="E324" s="2">
        <f>+'Ark1'!D2121</f>
        <v>2</v>
      </c>
      <c r="F324" s="2" t="s">
        <v>491</v>
      </c>
      <c r="G324" s="3">
        <f>+'Ark1'!Q2121</f>
        <v>40</v>
      </c>
      <c r="H324" s="304">
        <f>+'Ark1'!R2121</f>
        <v>3602</v>
      </c>
      <c r="I324" s="304">
        <f>IF(H324=0,"",'Ark1'!S2121)</f>
        <v>3595</v>
      </c>
      <c r="J324" s="254"/>
      <c r="K324" s="51">
        <f>100*H324/Måned!H24</f>
        <v>3.2676833195743482</v>
      </c>
      <c r="L324" s="254"/>
      <c r="M324" s="51">
        <f>+IF(H324=0,"",'Ark1'!AD2121)</f>
        <v>7.0137861204143643</v>
      </c>
      <c r="N324" s="51">
        <f>+IF(H324=0,"",'Ark1'!AE2121)</f>
        <v>7.2496272354620013</v>
      </c>
      <c r="O324" s="12">
        <f>IF(H324=0,"",'Ark1'!U2121)</f>
        <v>60.70904033379697</v>
      </c>
      <c r="P324" s="12">
        <f>IF(H324=0,"",'Ark1'!W2121)</f>
        <v>84.007621696801053</v>
      </c>
      <c r="Q324" s="51">
        <f>IF(H324=0,"",'Ark1'!X2121)</f>
        <v>0</v>
      </c>
      <c r="R324" s="51">
        <f>IF(H324=0,"",'Ark1'!Y2121)</f>
        <v>0</v>
      </c>
      <c r="S324" s="262"/>
      <c r="T324" s="51">
        <f>IF(H324=0,"",'Ark1'!Z2121)</f>
        <v>0</v>
      </c>
      <c r="U324" s="262"/>
      <c r="V324" s="51">
        <f>IF(H324=0,"",'Ark1'!AA2121)</f>
        <v>8.125999605407479</v>
      </c>
      <c r="W324" s="12">
        <f>IF(H324=0,"",'Ark1'!AB2121)</f>
        <v>2.3664117063939538</v>
      </c>
      <c r="X324" s="15">
        <f>+IF('Ark1'!AC2121=0,"",'Ark1'!AC2121)</f>
        <v>-32.546588640352759</v>
      </c>
      <c r="Y324" s="15">
        <f t="shared" si="18"/>
        <v>89.875</v>
      </c>
      <c r="Z324" s="12">
        <f>IF(H324=0,"",'Ark1'!T2121)</f>
        <v>3.8947806774014446</v>
      </c>
      <c r="AA324" s="51">
        <f>IF(H324=0,"",'Ark1'!V2121)</f>
        <v>91.159504367598529</v>
      </c>
      <c r="AB324" s="257"/>
      <c r="AC324" s="10"/>
      <c r="AF324" s="1"/>
      <c r="AG324" s="1"/>
      <c r="AH324" s="1"/>
      <c r="AI324" s="1"/>
      <c r="AJ324" s="1"/>
      <c r="AK324" s="1"/>
      <c r="AL324" s="1"/>
      <c r="AM324" s="10"/>
      <c r="AN324"/>
      <c r="AO324"/>
      <c r="AP324"/>
      <c r="AQ324"/>
      <c r="AR324"/>
      <c r="AS324"/>
      <c r="AT324"/>
      <c r="AU324"/>
      <c r="AV324"/>
      <c r="AW324"/>
    </row>
    <row r="325" spans="1:49" s="100" customFormat="1" ht="15.6">
      <c r="A325" s="257"/>
      <c r="B325" s="2">
        <f>+'Ark1'!C2122</f>
        <v>2023</v>
      </c>
      <c r="C325" s="2">
        <f>+'Ark1'!J2122</f>
        <v>141</v>
      </c>
      <c r="D325" s="2"/>
      <c r="E325" s="2">
        <f>+'Ark1'!D2122</f>
        <v>3</v>
      </c>
      <c r="F325" s="2" t="s">
        <v>492</v>
      </c>
      <c r="G325" s="3">
        <f>+'Ark1'!Q2122</f>
        <v>48</v>
      </c>
      <c r="H325" s="304">
        <f>+'Ark1'!R2122</f>
        <v>5253</v>
      </c>
      <c r="I325" s="304">
        <f>IF(H325=0,"",'Ark1'!S2122)</f>
        <v>5234</v>
      </c>
      <c r="J325" s="254"/>
      <c r="K325" s="51">
        <f>100*H325/Måned!H25</f>
        <v>3.9540537895838193</v>
      </c>
      <c r="L325" s="254"/>
      <c r="M325" s="51">
        <f>+IF(H325=0,"",'Ark1'!AD2122)</f>
        <v>10.228600358283355</v>
      </c>
      <c r="N325" s="51">
        <f>+IF(H325=0,"",'Ark1'!AE2122)</f>
        <v>10.484511682956111</v>
      </c>
      <c r="O325" s="12">
        <f>IF(H325=0,"",'Ark1'!U2122)</f>
        <v>61.148643484906394</v>
      </c>
      <c r="P325" s="12">
        <f>IF(H325=0,"",'Ark1'!W2122)</f>
        <v>83.448089415360926</v>
      </c>
      <c r="Q325" s="51">
        <f>IF(H325=0,"",'Ark1'!X2122)</f>
        <v>0</v>
      </c>
      <c r="R325" s="51">
        <f>IF(H325=0,"",'Ark1'!Y2122)</f>
        <v>0</v>
      </c>
      <c r="S325" s="262"/>
      <c r="T325" s="51">
        <f>IF(H325=0,"",'Ark1'!Z2122)</f>
        <v>0</v>
      </c>
      <c r="U325" s="262"/>
      <c r="V325" s="51">
        <f>IF(H325=0,"",'Ark1'!AA2122)</f>
        <v>8.3480445781864994</v>
      </c>
      <c r="W325" s="12">
        <f>IF(H325=0,"",'Ark1'!AB2122)</f>
        <v>2.3801158271276392</v>
      </c>
      <c r="X325" s="15">
        <f>+IF('Ark1'!AC2122=0,"",'Ark1'!AC2122)</f>
        <v>-35.624850119391112</v>
      </c>
      <c r="Y325" s="15">
        <f t="shared" si="18"/>
        <v>109.04166666666667</v>
      </c>
      <c r="Z325" s="12">
        <f>IF(H325=0,"",'Ark1'!T2122)</f>
        <v>3.2090234151913193</v>
      </c>
      <c r="AA325" s="51">
        <f>IF(H325=0,"",'Ark1'!V2122)</f>
        <v>90.570964661015168</v>
      </c>
      <c r="AB325" s="257"/>
      <c r="AC325" s="10"/>
      <c r="AF325" s="1"/>
      <c r="AG325" s="1"/>
      <c r="AH325" s="1"/>
      <c r="AI325" s="1"/>
      <c r="AJ325" s="1"/>
      <c r="AK325" s="1"/>
      <c r="AL325" s="1"/>
      <c r="AM325" s="10"/>
      <c r="AN325"/>
      <c r="AO325"/>
      <c r="AP325"/>
      <c r="AQ325"/>
      <c r="AR325"/>
      <c r="AS325"/>
      <c r="AT325"/>
      <c r="AU325"/>
      <c r="AV325"/>
      <c r="AW325"/>
    </row>
    <row r="326" spans="1:49" s="100" customFormat="1" ht="15.6">
      <c r="A326" s="257"/>
      <c r="B326" s="2">
        <f>+'Ark1'!C2123</f>
        <v>2023</v>
      </c>
      <c r="C326" s="2">
        <f>+'Ark1'!J2123</f>
        <v>141</v>
      </c>
      <c r="D326" s="2"/>
      <c r="E326" s="2">
        <f>+'Ark1'!D2123</f>
        <v>4</v>
      </c>
      <c r="F326" s="2" t="s">
        <v>493</v>
      </c>
      <c r="G326" s="3">
        <f>+'Ark1'!Q2123</f>
        <v>37</v>
      </c>
      <c r="H326" s="304">
        <f>+'Ark1'!R2123</f>
        <v>3371</v>
      </c>
      <c r="I326" s="304">
        <f>IF(H326=0,"",'Ark1'!S2123)</f>
        <v>3343</v>
      </c>
      <c r="J326" s="254"/>
      <c r="K326" s="51">
        <f>100*H326/Måned!H26</f>
        <v>3.1927488326719264</v>
      </c>
      <c r="L326" s="254"/>
      <c r="M326" s="51">
        <f>+IF(H326=0,"",'Ark1'!AD2123)</f>
        <v>6.5639847340135535</v>
      </c>
      <c r="N326" s="51">
        <f>+IF(H326=0,"",'Ark1'!AE2123)</f>
        <v>6.7635252345058996</v>
      </c>
      <c r="O326" s="12">
        <f>IF(H326=0,"",'Ark1'!U2123)</f>
        <v>60.708345797188173</v>
      </c>
      <c r="P326" s="12">
        <f>IF(H326=0,"",'Ark1'!W2123)</f>
        <v>84.282740053843867</v>
      </c>
      <c r="Q326" s="51">
        <f>IF(H326=0,"",'Ark1'!X2123)</f>
        <v>0</v>
      </c>
      <c r="R326" s="51">
        <f>IF(H326=0,"",'Ark1'!Y2123)</f>
        <v>0</v>
      </c>
      <c r="S326" s="262"/>
      <c r="T326" s="51">
        <f>IF(H326=0,"",'Ark1'!Z2123)</f>
        <v>0</v>
      </c>
      <c r="U326" s="262"/>
      <c r="V326" s="51">
        <f>IF(H326=0,"",'Ark1'!AA2123)</f>
        <v>8.2272984481561604</v>
      </c>
      <c r="W326" s="12">
        <f>IF(H326=0,"",'Ark1'!AB2123)</f>
        <v>2.4790258158379146</v>
      </c>
      <c r="X326" s="15">
        <f>+IF('Ark1'!AC2123=0,"",'Ark1'!AC2123)</f>
        <v>-36.627180634450198</v>
      </c>
      <c r="Y326" s="15">
        <f t="shared" si="18"/>
        <v>90.351351351351354</v>
      </c>
      <c r="Z326" s="12">
        <f>IF(H326=0,"",'Ark1'!T2123)</f>
        <v>3.8668051023435184</v>
      </c>
      <c r="AA326" s="51">
        <f>IF(H326=0,"",'Ark1'!V2123)</f>
        <v>91.549198548478117</v>
      </c>
      <c r="AB326" s="257"/>
      <c r="AC326" s="10"/>
      <c r="AF326" s="1"/>
      <c r="AG326" s="1"/>
      <c r="AH326" s="1"/>
      <c r="AI326" s="1"/>
      <c r="AJ326" s="1"/>
      <c r="AK326" s="1"/>
      <c r="AL326" s="1"/>
      <c r="AM326" s="10"/>
      <c r="AN326"/>
      <c r="AO326"/>
      <c r="AP326"/>
      <c r="AQ326"/>
      <c r="AR326"/>
      <c r="AS326"/>
      <c r="AT326"/>
      <c r="AU326"/>
      <c r="AV326"/>
      <c r="AW326"/>
    </row>
    <row r="327" spans="1:49" ht="15.6">
      <c r="A327" s="257"/>
      <c r="B327" s="2">
        <f>+'Ark1'!C2124</f>
        <v>2023</v>
      </c>
      <c r="C327" s="2">
        <f>+'Ark1'!J2124</f>
        <v>141</v>
      </c>
      <c r="D327" s="2"/>
      <c r="E327" s="2">
        <f>+'Ark1'!D2124</f>
        <v>5</v>
      </c>
      <c r="F327" s="2" t="s">
        <v>377</v>
      </c>
      <c r="G327" s="3">
        <f>+'Ark1'!Q2124</f>
        <v>41</v>
      </c>
      <c r="H327" s="304">
        <f>+'Ark1'!R2124</f>
        <v>4918</v>
      </c>
      <c r="I327" s="304">
        <f>IF(H327=0,"",'Ark1'!S2124)</f>
        <v>4890</v>
      </c>
      <c r="J327" s="254"/>
      <c r="K327" s="51">
        <f>100*H327/Måned!H27</f>
        <v>3.937613092283303</v>
      </c>
      <c r="L327" s="254"/>
      <c r="M327" s="51">
        <f>+IF(H327=0,"",'Ark1'!AD2124)</f>
        <v>9.5762909883947351</v>
      </c>
      <c r="N327" s="51">
        <f>+IF(H327=0,"",'Ark1'!AE2124)</f>
        <v>9.7885285141617064</v>
      </c>
      <c r="O327" s="12">
        <f>IF(H327=0,"",'Ark1'!U2124)</f>
        <v>60.572392638036803</v>
      </c>
      <c r="P327" s="12">
        <f>IF(H327=0,"",'Ark1'!W2124)</f>
        <v>83.389325153374358</v>
      </c>
      <c r="Q327" s="51">
        <f>IF(H327=0,"",'Ark1'!X2124)</f>
        <v>0</v>
      </c>
      <c r="R327" s="51">
        <f>IF(H327=0,"",'Ark1'!Y2124)</f>
        <v>0</v>
      </c>
      <c r="S327" s="262"/>
      <c r="T327" s="51">
        <f>IF(H327=0,"",'Ark1'!Z2124)</f>
        <v>0</v>
      </c>
      <c r="U327" s="262"/>
      <c r="V327" s="51">
        <f>IF(H327=0,"",'Ark1'!AA2124)</f>
        <v>8.6727535975485512</v>
      </c>
      <c r="W327" s="12">
        <f>IF(H327=0,"",'Ark1'!AB2124)</f>
        <v>2.4773358358911359</v>
      </c>
      <c r="X327" s="15">
        <f>+IF('Ark1'!AC2124=0,"",'Ark1'!AC2124)</f>
        <v>-35.065094424393259</v>
      </c>
      <c r="Y327" s="15">
        <f t="shared" si="18"/>
        <v>119.26829268292683</v>
      </c>
      <c r="Z327" s="12">
        <f>IF(H327=0,"",'Ark1'!T2124)</f>
        <v>4.2409516063440433</v>
      </c>
      <c r="AA327" s="51">
        <f>IF(H327=0,"",'Ark1'!V2124)</f>
        <v>90.530877573131121</v>
      </c>
      <c r="AB327" s="257"/>
    </row>
    <row r="328" spans="1:49" ht="15.6">
      <c r="A328" s="257"/>
      <c r="B328" s="2">
        <f>+'Ark1'!C2125</f>
        <v>2023</v>
      </c>
      <c r="C328" s="2">
        <f>+'Ark1'!J2125</f>
        <v>141</v>
      </c>
      <c r="D328" s="2"/>
      <c r="E328" s="2">
        <f>+'Ark1'!D2125</f>
        <v>6</v>
      </c>
      <c r="F328" s="2" t="s">
        <v>494</v>
      </c>
      <c r="G328" s="3">
        <f>+'Ark1'!Q2125</f>
        <v>37</v>
      </c>
      <c r="H328" s="304">
        <f>+'Ark1'!R2125</f>
        <v>3159</v>
      </c>
      <c r="I328" s="304">
        <f>IF(H328=0,"",'Ark1'!S2125)</f>
        <v>3104</v>
      </c>
      <c r="J328" s="254"/>
      <c r="K328" s="51">
        <f>100*H328/Måned!H28</f>
        <v>2.4354892180067385</v>
      </c>
      <c r="L328" s="254"/>
      <c r="M328" s="51">
        <f>+IF(H328=0,"",'Ark1'!AD2125)</f>
        <v>6.1511799984422479</v>
      </c>
      <c r="N328" s="51">
        <f>+IF(H328=0,"",'Ark1'!AE2125)</f>
        <v>6.1784322393105775</v>
      </c>
      <c r="O328" s="12">
        <f>IF(H328=0,"",'Ark1'!U2125)</f>
        <v>60.448453608247426</v>
      </c>
      <c r="P328" s="12">
        <f>IF(H328=0,"",'Ark1'!W2125)</f>
        <v>82.919845360824766</v>
      </c>
      <c r="Q328" s="51">
        <f>IF(H328=0,"",'Ark1'!X2125)</f>
        <v>0</v>
      </c>
      <c r="R328" s="51">
        <f>IF(H328=0,"",'Ark1'!Y2125)</f>
        <v>0</v>
      </c>
      <c r="S328" s="262"/>
      <c r="T328" s="51">
        <f>IF(H328=0,"",'Ark1'!Z2125)</f>
        <v>0</v>
      </c>
      <c r="U328" s="262"/>
      <c r="V328" s="51">
        <f>IF(H328=0,"",'Ark1'!AA2125)</f>
        <v>7.6066336504089724</v>
      </c>
      <c r="W328" s="12">
        <f>IF(H328=0,"",'Ark1'!AB2125)</f>
        <v>2.4765493287526819</v>
      </c>
      <c r="X328" s="15">
        <f>+IF('Ark1'!AC2125=0,"",'Ark1'!AC2125)</f>
        <v>-28.998507903685375</v>
      </c>
      <c r="Y328" s="15">
        <f t="shared" si="18"/>
        <v>83.891891891891888</v>
      </c>
      <c r="Z328" s="12">
        <f>IF(H328=0,"",'Ark1'!T2125)</f>
        <v>4.3757518201962649</v>
      </c>
      <c r="AA328" s="51">
        <f>IF(H328=0,"",'Ark1'!V2125)</f>
        <v>90.284789625939609</v>
      </c>
      <c r="AB328" s="257"/>
    </row>
    <row r="329" spans="1:49" ht="15.6">
      <c r="A329" s="257"/>
      <c r="B329" s="2">
        <f>+'Ark1'!C2126</f>
        <v>2023</v>
      </c>
      <c r="C329" s="2">
        <f>+'Ark1'!J2126</f>
        <v>141</v>
      </c>
      <c r="D329" s="2"/>
      <c r="E329" s="2">
        <f>+'Ark1'!D2126</f>
        <v>7</v>
      </c>
      <c r="F329" s="2" t="s">
        <v>495</v>
      </c>
      <c r="G329" s="3">
        <f>+'Ark1'!Q2126</f>
        <v>30</v>
      </c>
      <c r="H329" s="304">
        <f>+'Ark1'!R2126</f>
        <v>3671</v>
      </c>
      <c r="I329" s="304">
        <f>IF(H329=0,"",'Ark1'!S2126)</f>
        <v>3637</v>
      </c>
      <c r="J329" s="254"/>
      <c r="K329" s="51">
        <f>100*H329/Måned!H29</f>
        <v>3.017772881968992</v>
      </c>
      <c r="L329" s="254"/>
      <c r="M329" s="51">
        <f>+IF(H329=0,"",'Ark1'!AD2126)</f>
        <v>7.1481423786899283</v>
      </c>
      <c r="N329" s="51">
        <f>+IF(H329=0,"",'Ark1'!AE2126)</f>
        <v>7.4387058436204851</v>
      </c>
      <c r="O329" s="12">
        <f>IF(H329=0,"",'Ark1'!U2126)</f>
        <v>59.909540830354686</v>
      </c>
      <c r="P329" s="12">
        <f>IF(H329=0,"",'Ark1'!W2126)</f>
        <v>85.203216937035904</v>
      </c>
      <c r="Q329" s="51">
        <f>IF(H329=0,"",'Ark1'!X2126)</f>
        <v>0</v>
      </c>
      <c r="R329" s="51">
        <f>IF(H329=0,"",'Ark1'!Y2126)</f>
        <v>0</v>
      </c>
      <c r="S329" s="262"/>
      <c r="T329" s="51">
        <f>IF(H329=0,"",'Ark1'!Z2126)</f>
        <v>0</v>
      </c>
      <c r="U329" s="262"/>
      <c r="V329" s="51">
        <f>IF(H329=0,"",'Ark1'!AA2126)</f>
        <v>7.3888425193397103</v>
      </c>
      <c r="W329" s="12">
        <f>IF(H329=0,"",'Ark1'!AB2126)</f>
        <v>2.5963553341073609</v>
      </c>
      <c r="X329" s="15">
        <f>+IF('Ark1'!AC2126=0,"",'Ark1'!AC2126)</f>
        <v>-26.246530274330368</v>
      </c>
      <c r="Y329" s="15">
        <f t="shared" si="18"/>
        <v>121.23333333333333</v>
      </c>
      <c r="Z329" s="12">
        <f>IF(H329=0,"",'Ark1'!T2126)</f>
        <v>5.6235358213020978</v>
      </c>
      <c r="AA329" s="51">
        <f>IF(H329=0,"",'Ark1'!V2126)</f>
        <v>92.572367008037929</v>
      </c>
      <c r="AB329" s="257"/>
    </row>
    <row r="330" spans="1:49" ht="15.6">
      <c r="A330" s="257"/>
      <c r="B330" s="2">
        <f>+'Ark1'!C2127</f>
        <v>2023</v>
      </c>
      <c r="C330" s="2">
        <f>+'Ark1'!J2127</f>
        <v>141</v>
      </c>
      <c r="D330" s="2"/>
      <c r="E330" s="2">
        <f>+'Ark1'!D2127</f>
        <v>8</v>
      </c>
      <c r="F330" s="2" t="s">
        <v>496</v>
      </c>
      <c r="G330" s="3">
        <f>+'Ark1'!Q2127</f>
        <v>47</v>
      </c>
      <c r="H330" s="304">
        <f>+'Ark1'!R2127</f>
        <v>6376</v>
      </c>
      <c r="I330" s="304">
        <f>IF(H330=0,"",'Ark1'!S2127)</f>
        <v>6288</v>
      </c>
      <c r="J330" s="254"/>
      <c r="K330" s="51">
        <f>100*H330/Måned!H30</f>
        <v>4.9158462024779688</v>
      </c>
      <c r="L330" s="254"/>
      <c r="M330" s="51">
        <f>+IF(H330=0,"",'Ark1'!AD2127)</f>
        <v>12.415297141521924</v>
      </c>
      <c r="N330" s="51">
        <f>+IF(H330=0,"",'Ark1'!AE2127)</f>
        <v>12.528647628379762</v>
      </c>
      <c r="O330" s="12">
        <f>IF(H330=0,"",'Ark1'!U2127)</f>
        <v>60.737754452926211</v>
      </c>
      <c r="P330" s="12">
        <f>IF(H330=0,"",'Ark1'!W2127)</f>
        <v>83.002958015267055</v>
      </c>
      <c r="Q330" s="51">
        <f>IF(H330=0,"",'Ark1'!X2127)</f>
        <v>0</v>
      </c>
      <c r="R330" s="51">
        <f>IF(H330=0,"",'Ark1'!Y2127)</f>
        <v>0</v>
      </c>
      <c r="S330" s="262"/>
      <c r="T330" s="51">
        <f>IF(H330=0,"",'Ark1'!Z2127)</f>
        <v>0</v>
      </c>
      <c r="U330" s="262"/>
      <c r="V330" s="51">
        <f>IF(H330=0,"",'Ark1'!AA2127)</f>
        <v>9.6616283234683369</v>
      </c>
      <c r="W330" s="12">
        <f>IF(H330=0,"",'Ark1'!AB2127)</f>
        <v>2.3571313582320941</v>
      </c>
      <c r="X330" s="15">
        <f>+IF('Ark1'!AC2127=0,"",'Ark1'!AC2127)</f>
        <v>-33.654971880507659</v>
      </c>
      <c r="Y330" s="15">
        <f t="shared" si="18"/>
        <v>133.78723404255319</v>
      </c>
      <c r="Z330" s="12">
        <f>IF(H330=0,"",'Ark1'!T2127)</f>
        <v>3.6781681304893352</v>
      </c>
      <c r="AA330" s="51">
        <f>IF(H330=0,"",'Ark1'!V2127)</f>
        <v>90.253822307499377</v>
      </c>
      <c r="AB330" s="257"/>
    </row>
    <row r="331" spans="1:49" ht="15.6">
      <c r="A331" s="257"/>
      <c r="B331" s="2">
        <f>+'Ark1'!C2128</f>
        <v>2023</v>
      </c>
      <c r="C331" s="2">
        <f>+'Ark1'!J2128</f>
        <v>141</v>
      </c>
      <c r="D331" s="2"/>
      <c r="E331" s="2">
        <f>+'Ark1'!D2128</f>
        <v>9</v>
      </c>
      <c r="F331" s="2" t="s">
        <v>497</v>
      </c>
      <c r="G331" s="3">
        <f>+'Ark1'!Q2128</f>
        <v>46</v>
      </c>
      <c r="H331" s="304">
        <f>+'Ark1'!R2128</f>
        <v>3071</v>
      </c>
      <c r="I331" s="304">
        <f>IF(H331=0,"",'Ark1'!S2128)</f>
        <v>3030</v>
      </c>
      <c r="J331" s="254"/>
      <c r="K331" s="51">
        <f>100*H331/Måned!H31</f>
        <v>2.5504526202142679</v>
      </c>
      <c r="L331" s="254"/>
      <c r="M331" s="51">
        <f>+IF(H331=0,"",'Ark1'!AD2128)</f>
        <v>5.9798270893371779</v>
      </c>
      <c r="N331" s="51">
        <f>+IF(H331=0,"",'Ark1'!AE2128)</f>
        <v>6.0128615317918994</v>
      </c>
      <c r="O331" s="12">
        <f>IF(H331=0,"",'Ark1'!U2128)</f>
        <v>60.972277227722778</v>
      </c>
      <c r="P331" s="12">
        <f>IF(H331=0,"",'Ark1'!W2128)</f>
        <v>82.668580858085761</v>
      </c>
      <c r="Q331" s="51">
        <f>IF(H331=0,"",'Ark1'!X2128)</f>
        <v>0</v>
      </c>
      <c r="R331" s="51">
        <f>IF(H331=0,"",'Ark1'!Y2128)</f>
        <v>0</v>
      </c>
      <c r="S331" s="262"/>
      <c r="T331" s="51">
        <f>IF(H331=0,"",'Ark1'!Z2128)</f>
        <v>0</v>
      </c>
      <c r="U331" s="262"/>
      <c r="V331" s="51">
        <f>IF(H331=0,"",'Ark1'!AA2128)</f>
        <v>9.745017325407721</v>
      </c>
      <c r="W331" s="12">
        <f>IF(H331=0,"",'Ark1'!AB2128)</f>
        <v>2.4069256020570839</v>
      </c>
      <c r="X331" s="15">
        <f>+IF('Ark1'!AC2128=0,"",'Ark1'!AC2128)</f>
        <v>-36.73553301988153</v>
      </c>
      <c r="Y331" s="15">
        <f t="shared" si="18"/>
        <v>65.869565217391298</v>
      </c>
      <c r="Z331" s="12">
        <f>IF(H331=0,"",'Ark1'!T2128)</f>
        <v>3.2702702702702702</v>
      </c>
      <c r="AA331" s="51">
        <f>IF(H331=0,"",'Ark1'!V2128)</f>
        <v>90.022133307588618</v>
      </c>
      <c r="AB331" s="257"/>
    </row>
    <row r="332" spans="1:49" ht="15.6">
      <c r="A332" s="257"/>
      <c r="B332" s="2">
        <f>+'Ark1'!C2129</f>
        <v>2023</v>
      </c>
      <c r="C332" s="2">
        <f>+'Ark1'!J2129</f>
        <v>141</v>
      </c>
      <c r="D332" s="2"/>
      <c r="E332" s="2">
        <f>+'Ark1'!D2129</f>
        <v>10</v>
      </c>
      <c r="F332" s="2" t="s">
        <v>498</v>
      </c>
      <c r="G332" s="3">
        <f>+'Ark1'!Q2129</f>
        <v>48</v>
      </c>
      <c r="H332" s="304">
        <f>+'Ark1'!R2129</f>
        <v>4448</v>
      </c>
      <c r="I332" s="304">
        <f>IF(H332=0,"",'Ark1'!S2129)</f>
        <v>3893</v>
      </c>
      <c r="J332" s="254"/>
      <c r="K332" s="51">
        <f>100*H332/Måned!H32</f>
        <v>3.5261288685946219</v>
      </c>
      <c r="L332" s="254"/>
      <c r="M332" s="51">
        <f>+IF(H332=0,"",'Ark1'!AD2129)</f>
        <v>8.661110678401748</v>
      </c>
      <c r="N332" s="51">
        <f>+IF(H332=0,"",'Ark1'!AE2129)</f>
        <v>7.8175255924174563</v>
      </c>
      <c r="O332" s="12">
        <f>IF(H332=0,"",'Ark1'!U2129)</f>
        <v>60.48831235550989</v>
      </c>
      <c r="P332" s="12">
        <f>IF(H332=0,"",'Ark1'!W2129)</f>
        <v>83.654020035961906</v>
      </c>
      <c r="Q332" s="51">
        <f>IF(H332=0,"",'Ark1'!X2129)</f>
        <v>0</v>
      </c>
      <c r="R332" s="51">
        <f>IF(H332=0,"",'Ark1'!Y2129)</f>
        <v>0</v>
      </c>
      <c r="S332" s="262"/>
      <c r="T332" s="51">
        <f>IF(H332=0,"",'Ark1'!Z2129)</f>
        <v>0</v>
      </c>
      <c r="U332" s="262"/>
      <c r="V332" s="51">
        <f>IF(H332=0,"",'Ark1'!AA2129)</f>
        <v>8.2098630887430719</v>
      </c>
      <c r="W332" s="12">
        <f>IF(H332=0,"",'Ark1'!AB2129)</f>
        <v>2.4733212092869841</v>
      </c>
      <c r="X332" s="15">
        <f>+IF('Ark1'!AC2129=0,"",'Ark1'!AC2129)</f>
        <v>-37.013360862564845</v>
      </c>
      <c r="Y332" s="15">
        <f t="shared" si="18"/>
        <v>81.104166666666671</v>
      </c>
      <c r="Z332" s="12">
        <f>IF(H332=0,"",'Ark1'!T2129)</f>
        <v>3.7711330935251808</v>
      </c>
      <c r="AA332" s="51">
        <f>IF(H332=0,"",'Ark1'!V2129)</f>
        <v>93.69685679132408</v>
      </c>
      <c r="AB332" s="257"/>
    </row>
    <row r="333" spans="1:49" ht="15.6">
      <c r="A333" s="257"/>
      <c r="B333" s="2">
        <f>+'Ark1'!C2130</f>
        <v>2023</v>
      </c>
      <c r="C333" s="2">
        <f>+'Ark1'!J2130</f>
        <v>141</v>
      </c>
      <c r="D333" s="2"/>
      <c r="E333" s="2">
        <f>+'Ark1'!D2130</f>
        <v>11</v>
      </c>
      <c r="F333" s="2" t="s">
        <v>499</v>
      </c>
      <c r="G333" s="3">
        <f>+'Ark1'!Q2130</f>
        <v>47</v>
      </c>
      <c r="H333" s="304">
        <f>+'Ark1'!R2130</f>
        <v>5043</v>
      </c>
      <c r="I333" s="304">
        <f>IF(H333=0,"",'Ark1'!S2130)</f>
        <v>4889</v>
      </c>
      <c r="J333" s="254"/>
      <c r="K333" s="51">
        <f>100*H333/Måned!H33</f>
        <v>3.6096457636945365</v>
      </c>
      <c r="L333" s="254"/>
      <c r="M333" s="51">
        <f>+IF(H333=0,"",'Ark1'!AD2130)</f>
        <v>9.8196900070098874</v>
      </c>
      <c r="N333" s="51">
        <f>+IF(H333=0,"",'Ark1'!AE2130)</f>
        <v>9.7012686656823934</v>
      </c>
      <c r="O333" s="12">
        <f>IF(H333=0,"",'Ark1'!U2130)</f>
        <v>61.216813254244236</v>
      </c>
      <c r="P333" s="12">
        <f>IF(H333=0,"",'Ark1'!W2130)</f>
        <v>82.662855389650261</v>
      </c>
      <c r="Q333" s="51">
        <f>IF(H333=0,"",'Ark1'!X2130)</f>
        <v>0</v>
      </c>
      <c r="R333" s="51">
        <f>IF(H333=0,"",'Ark1'!Y2130)</f>
        <v>0</v>
      </c>
      <c r="S333" s="262"/>
      <c r="T333" s="51">
        <f>IF(H333=0,"",'Ark1'!Z2130)</f>
        <v>0</v>
      </c>
      <c r="U333" s="262"/>
      <c r="V333" s="51">
        <f>IF(H333=0,"",'Ark1'!AA2130)</f>
        <v>9.5246376596866984</v>
      </c>
      <c r="W333" s="12">
        <f>IF(H333=0,"",'Ark1'!AB2130)</f>
        <v>2.3430560446236406</v>
      </c>
      <c r="X333" s="15">
        <f>+IF('Ark1'!AC2130=0,"",'Ark1'!AC2130)</f>
        <v>-40.114082120509472</v>
      </c>
      <c r="Y333" s="15">
        <f t="shared" si="18"/>
        <v>104.02127659574468</v>
      </c>
      <c r="Z333" s="12">
        <f>IF(H333=0,"",'Ark1'!T2130)</f>
        <v>3.0168550465992459</v>
      </c>
      <c r="AA333" s="51">
        <f>IF(H333=0,"",'Ark1'!V2130)</f>
        <v>90.200367996167202</v>
      </c>
      <c r="AB333" s="257"/>
    </row>
    <row r="334" spans="1:49" ht="15.6">
      <c r="A334" s="257"/>
      <c r="B334" s="2">
        <f>+'Ark1'!C2131</f>
        <v>2023</v>
      </c>
      <c r="C334" s="2">
        <f>+'Ark1'!J2131</f>
        <v>141</v>
      </c>
      <c r="D334" s="2"/>
      <c r="E334" s="2">
        <f>+'Ark1'!D2131</f>
        <v>12</v>
      </c>
      <c r="F334" s="2" t="s">
        <v>500</v>
      </c>
      <c r="G334" s="3">
        <f>+'Ark1'!Q2131</f>
        <v>41</v>
      </c>
      <c r="H334" s="304">
        <f>+'Ark1'!R2131</f>
        <v>3924</v>
      </c>
      <c r="I334" s="304">
        <f>IF(H334=0,"",'Ark1'!S2131)</f>
        <v>3558</v>
      </c>
      <c r="J334" s="254"/>
      <c r="K334" s="51">
        <f>100*H334/Måned!H34</f>
        <v>3.5449716329996748</v>
      </c>
      <c r="L334" s="254"/>
      <c r="M334" s="51">
        <f>+IF(H334=0,"",'Ark1'!AD2131)</f>
        <v>7.6407819923670068</v>
      </c>
      <c r="N334" s="51">
        <f>+IF(H334=0,"",'Ark1'!AE2131)</f>
        <v>6.8781745597849682</v>
      </c>
      <c r="O334" s="12">
        <f>IF(H334=0,"",'Ark1'!U2131)</f>
        <v>61.228499156829677</v>
      </c>
      <c r="P334" s="12">
        <f>IF(H334=0,"",'Ark1'!W2131)</f>
        <v>80.532124789207273</v>
      </c>
      <c r="Q334" s="51">
        <f>IF(H334=0,"",'Ark1'!X2131)</f>
        <v>0</v>
      </c>
      <c r="R334" s="51">
        <f>IF(H334=0,"",'Ark1'!Y2131)</f>
        <v>0</v>
      </c>
      <c r="S334" s="262"/>
      <c r="T334" s="51">
        <f>IF(H334=0,"",'Ark1'!Z2131)</f>
        <v>0</v>
      </c>
      <c r="U334" s="262"/>
      <c r="V334" s="51">
        <f>IF(H334=0,"",'Ark1'!AA2131)</f>
        <v>9.9651579375192068</v>
      </c>
      <c r="W334" s="12">
        <f>IF(H334=0,"",'Ark1'!AB2131)</f>
        <v>2.3884459437631498</v>
      </c>
      <c r="X334" s="15">
        <f>+IF('Ark1'!AC2131=0,"",'Ark1'!AC2131)</f>
        <v>-32.663609448424843</v>
      </c>
      <c r="Y334" s="15">
        <f t="shared" si="18"/>
        <v>86.780487804878049</v>
      </c>
      <c r="Z334" s="12">
        <f>IF(H334=0,"",'Ark1'!T2131)</f>
        <v>2.7237512742099903</v>
      </c>
      <c r="AA334" s="51">
        <f>IF(H334=0,"",'Ark1'!V2131)</f>
        <v>89.581776558951447</v>
      </c>
      <c r="AB334" s="257"/>
    </row>
    <row r="335" spans="1:49" ht="15.6">
      <c r="A335" s="257"/>
      <c r="B335" s="257"/>
      <c r="C335" s="254"/>
      <c r="D335" s="254"/>
      <c r="E335" s="254"/>
      <c r="F335" s="254"/>
      <c r="G335" s="254"/>
      <c r="H335" s="349"/>
      <c r="I335" s="349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62"/>
      <c r="V335" s="254"/>
      <c r="W335" s="254"/>
      <c r="X335" s="254"/>
      <c r="Y335" s="254"/>
      <c r="Z335" s="254"/>
      <c r="AA335" s="254"/>
      <c r="AB335" s="257"/>
      <c r="AC335" s="79"/>
      <c r="AE335" s="51"/>
      <c r="AF335" s="4"/>
      <c r="AN335" s="13"/>
      <c r="AO335" s="12"/>
      <c r="AP335" s="12"/>
    </row>
    <row r="336" spans="1:49" ht="15.6">
      <c r="A336" s="257"/>
      <c r="B336" s="2">
        <f>+'Ark1'!C2132</f>
        <v>2023</v>
      </c>
      <c r="C336" s="2">
        <f>+'Ark1'!J2132</f>
        <v>143</v>
      </c>
      <c r="D336" s="2" t="s">
        <v>39</v>
      </c>
      <c r="E336" s="2">
        <f>+'Ark1'!D2132</f>
        <v>1</v>
      </c>
      <c r="F336" s="2" t="s">
        <v>490</v>
      </c>
      <c r="G336" s="3">
        <f>+'Ark1'!Q2132</f>
        <v>15</v>
      </c>
      <c r="H336" s="304">
        <f>+'Ark1'!R2132</f>
        <v>853</v>
      </c>
      <c r="I336" s="304">
        <f>IF(H336=0,"",'Ark1'!S2132)</f>
        <v>851</v>
      </c>
      <c r="J336" s="254"/>
      <c r="K336" s="51">
        <f>100*H336/Måned!H23</f>
        <v>0.65092143920027468</v>
      </c>
      <c r="L336" s="254"/>
      <c r="M336" s="51">
        <f>+IF(H336=0,"",'Ark1'!AD2132)</f>
        <v>8.8993218570683368</v>
      </c>
      <c r="N336" s="51">
        <f>+IF(H336=0,"",'Ark1'!AE2132)</f>
        <v>9.1960397516165244</v>
      </c>
      <c r="O336" s="12">
        <f>IF(H336=0,"",'Ark1'!U2132)</f>
        <v>61.150411280846058</v>
      </c>
      <c r="P336" s="12">
        <f>IF(H336=0,"",'Ark1'!W2132)</f>
        <v>82.488484136310277</v>
      </c>
      <c r="Q336" s="51">
        <f>IF(H336=0,"",'Ark1'!X2132)</f>
        <v>0</v>
      </c>
      <c r="R336" s="51">
        <f>IF(H336=0,"",'Ark1'!Y2132)</f>
        <v>0</v>
      </c>
      <c r="S336" s="262"/>
      <c r="T336" s="51">
        <f>IF(H336=0,"",'Ark1'!Z2132)</f>
        <v>0</v>
      </c>
      <c r="U336" s="262"/>
      <c r="V336" s="51">
        <f>IF(H336=0,"",'Ark1'!AA2132)</f>
        <v>11.403854830174664</v>
      </c>
      <c r="W336" s="12">
        <f>IF(H336=0,"",'Ark1'!AB2132)</f>
        <v>2.5131259078083898</v>
      </c>
      <c r="X336" s="15">
        <f>+IF('Ark1'!AC2132=0,"",'Ark1'!AC2132)</f>
        <v>-40.297233028006161</v>
      </c>
      <c r="Y336" s="15">
        <f t="shared" si="18"/>
        <v>56.733333333333334</v>
      </c>
      <c r="Z336" s="12">
        <f>IF(H336=0,"",'Ark1'!T2132)</f>
        <v>3.0691676436107849</v>
      </c>
      <c r="AA336" s="51">
        <f>IF(H336=0,"",'Ark1'!V2132)</f>
        <v>89.460490685230482</v>
      </c>
      <c r="AB336" s="257"/>
    </row>
    <row r="337" spans="1:42" ht="15.6">
      <c r="A337" s="257"/>
      <c r="B337" s="2">
        <f>+'Ark1'!C2133</f>
        <v>2023</v>
      </c>
      <c r="C337" s="2">
        <f>+'Ark1'!J2133</f>
        <v>143</v>
      </c>
      <c r="D337" s="2"/>
      <c r="E337" s="2">
        <f>+'Ark1'!D2133</f>
        <v>2</v>
      </c>
      <c r="F337" s="2" t="s">
        <v>491</v>
      </c>
      <c r="G337" s="3">
        <f>+'Ark1'!Q2133</f>
        <v>14</v>
      </c>
      <c r="H337" s="304">
        <f>+'Ark1'!R2133</f>
        <v>856</v>
      </c>
      <c r="I337" s="304">
        <f>IF(H337=0,"",'Ark1'!S2133)</f>
        <v>855</v>
      </c>
      <c r="J337" s="254"/>
      <c r="K337" s="51">
        <f>100*H337/Måned!H24</f>
        <v>0.77655106095381521</v>
      </c>
      <c r="L337" s="254"/>
      <c r="M337" s="51">
        <f>+IF(H337=0,"",'Ark1'!AD2133)</f>
        <v>8.9306207616066757</v>
      </c>
      <c r="N337" s="51">
        <f>+IF(H337=0,"",'Ark1'!AE2133)</f>
        <v>8.9365771719016411</v>
      </c>
      <c r="O337" s="12">
        <f>IF(H337=0,"",'Ark1'!U2133)</f>
        <v>62.012865497076014</v>
      </c>
      <c r="P337" s="12">
        <f>IF(H337=0,"",'Ark1'!W2133)</f>
        <v>79.786081871345019</v>
      </c>
      <c r="Q337" s="51">
        <f>IF(H337=0,"",'Ark1'!X2133)</f>
        <v>0</v>
      </c>
      <c r="R337" s="51">
        <f>IF(H337=0,"",'Ark1'!Y2133)</f>
        <v>0</v>
      </c>
      <c r="S337" s="262"/>
      <c r="T337" s="51">
        <f>IF(H337=0,"",'Ark1'!Z2133)</f>
        <v>0</v>
      </c>
      <c r="U337" s="262"/>
      <c r="V337" s="51">
        <f>IF(H337=0,"",'Ark1'!AA2133)</f>
        <v>10.436999208801565</v>
      </c>
      <c r="W337" s="12">
        <f>IF(H337=0,"",'Ark1'!AB2133)</f>
        <v>2.5839944778271913</v>
      </c>
      <c r="X337" s="15">
        <f>+IF('Ark1'!AC2133=0,"",'Ark1'!AC2133)</f>
        <v>-37.17978884292296</v>
      </c>
      <c r="Y337" s="15">
        <f t="shared" si="18"/>
        <v>61.071428571428569</v>
      </c>
      <c r="Z337" s="12">
        <f>IF(H337=0,"",'Ark1'!T2133)</f>
        <v>1.8609813084112152</v>
      </c>
      <c r="AA337" s="51">
        <f>IF(H337=0,"",'Ark1'!V2133)</f>
        <v>86.548060291573918</v>
      </c>
      <c r="AB337" s="257"/>
    </row>
    <row r="338" spans="1:42" ht="15.6">
      <c r="A338" s="257"/>
      <c r="B338" s="2">
        <f>+'Ark1'!C2134</f>
        <v>2023</v>
      </c>
      <c r="C338" s="2">
        <f>+'Ark1'!J2134</f>
        <v>143</v>
      </c>
      <c r="D338" s="2"/>
      <c r="E338" s="2">
        <f>+'Ark1'!D2134</f>
        <v>3</v>
      </c>
      <c r="F338" s="2" t="s">
        <v>492</v>
      </c>
      <c r="G338" s="3">
        <f>+'Ark1'!Q2134</f>
        <v>14</v>
      </c>
      <c r="H338" s="304">
        <f>+'Ark1'!R2134</f>
        <v>723</v>
      </c>
      <c r="I338" s="304">
        <f>IF(H338=0,"",'Ark1'!S2134)</f>
        <v>722</v>
      </c>
      <c r="J338" s="254"/>
      <c r="K338" s="51">
        <f>100*H338/Måned!H25</f>
        <v>0.54421871118772158</v>
      </c>
      <c r="L338" s="254"/>
      <c r="M338" s="51">
        <f>+IF(H338=0,"",'Ark1'!AD2134)</f>
        <v>7.5430359937402205</v>
      </c>
      <c r="N338" s="51">
        <f>+IF(H338=0,"",'Ark1'!AE2134)</f>
        <v>7.7060228972910014</v>
      </c>
      <c r="O338" s="12">
        <f>IF(H338=0,"",'Ark1'!U2134)</f>
        <v>62.344875346260373</v>
      </c>
      <c r="P338" s="12">
        <f>IF(H338=0,"",'Ark1'!W2134)</f>
        <v>81.473268698060892</v>
      </c>
      <c r="Q338" s="51">
        <f>IF(H338=0,"",'Ark1'!X2134)</f>
        <v>0</v>
      </c>
      <c r="R338" s="51">
        <f>IF(H338=0,"",'Ark1'!Y2134)</f>
        <v>0</v>
      </c>
      <c r="S338" s="262"/>
      <c r="T338" s="51">
        <f>IF(H338=0,"",'Ark1'!Z2134)</f>
        <v>0</v>
      </c>
      <c r="U338" s="262"/>
      <c r="V338" s="51">
        <f>IF(H338=0,"",'Ark1'!AA2134)</f>
        <v>10.843691381546437</v>
      </c>
      <c r="W338" s="12">
        <f>IF(H338=0,"",'Ark1'!AB2134)</f>
        <v>2.4672722157633511</v>
      </c>
      <c r="X338" s="15">
        <f>+IF('Ark1'!AC2134=0,"",'Ark1'!AC2134)</f>
        <v>-28.989752451049483</v>
      </c>
      <c r="Y338" s="15">
        <f t="shared" si="18"/>
        <v>51.571428571428569</v>
      </c>
      <c r="Z338" s="12">
        <f>IF(H338=0,"",'Ark1'!T2134)</f>
        <v>1.7219917012448132</v>
      </c>
      <c r="AA338" s="51">
        <f>IF(H338=0,"",'Ark1'!V2134)</f>
        <v>88.321683778357269</v>
      </c>
      <c r="AB338" s="257"/>
    </row>
    <row r="339" spans="1:42" ht="15.6">
      <c r="A339" s="257"/>
      <c r="B339" s="2">
        <f>+'Ark1'!C2135</f>
        <v>2023</v>
      </c>
      <c r="C339" s="2">
        <f>+'Ark1'!J2135</f>
        <v>143</v>
      </c>
      <c r="D339" s="2"/>
      <c r="E339" s="2">
        <f>+'Ark1'!D2135</f>
        <v>4</v>
      </c>
      <c r="F339" s="2" t="s">
        <v>493</v>
      </c>
      <c r="G339" s="3">
        <f>+'Ark1'!Q2135</f>
        <v>10</v>
      </c>
      <c r="H339" s="304">
        <f>+'Ark1'!R2135</f>
        <v>717</v>
      </c>
      <c r="I339" s="304">
        <f>IF(H339=0,"",'Ark1'!S2135)</f>
        <v>715</v>
      </c>
      <c r="J339" s="254"/>
      <c r="K339" s="51">
        <f>100*H339/Måned!H26</f>
        <v>0.6790865953799381</v>
      </c>
      <c r="L339" s="254"/>
      <c r="M339" s="51">
        <f>+IF(H339=0,"",'Ark1'!AD2135)</f>
        <v>7.4804381846635346</v>
      </c>
      <c r="N339" s="51">
        <f>+IF(H339=0,"",'Ark1'!AE2135)</f>
        <v>7.6744121124353084</v>
      </c>
      <c r="O339" s="12">
        <f>IF(H339=0,"",'Ark1'!U2135)</f>
        <v>61.653146853146843</v>
      </c>
      <c r="P339" s="12">
        <f>IF(H339=0,"",'Ark1'!W2135)</f>
        <v>81.933426573426573</v>
      </c>
      <c r="Q339" s="51">
        <f>IF(H339=0,"",'Ark1'!X2135)</f>
        <v>0</v>
      </c>
      <c r="R339" s="51">
        <f>IF(H339=0,"",'Ark1'!Y2135)</f>
        <v>0</v>
      </c>
      <c r="S339" s="262"/>
      <c r="T339" s="51">
        <f>IF(H339=0,"",'Ark1'!Z2135)</f>
        <v>0</v>
      </c>
      <c r="U339" s="262"/>
      <c r="V339" s="51">
        <f>IF(H339=0,"",'Ark1'!AA2135)</f>
        <v>9.824573949721783</v>
      </c>
      <c r="W339" s="12">
        <f>IF(H339=0,"",'Ark1'!AB2135)</f>
        <v>2.3300951148329405</v>
      </c>
      <c r="X339" s="15">
        <f>+IF('Ark1'!AC2135=0,"",'Ark1'!AC2135)</f>
        <v>-32.654797633025971</v>
      </c>
      <c r="Y339" s="15">
        <f t="shared" si="18"/>
        <v>71.5</v>
      </c>
      <c r="Z339" s="12">
        <f>IF(H339=0,"",'Ark1'!T2135)</f>
        <v>2.4783821478382144</v>
      </c>
      <c r="AA339" s="51">
        <f>IF(H339=0,"",'Ark1'!V2135)</f>
        <v>88.870133117153614</v>
      </c>
      <c r="AB339" s="257"/>
    </row>
    <row r="340" spans="1:42" ht="15.6">
      <c r="A340" s="257"/>
      <c r="B340" s="2">
        <f>+'Ark1'!C2136</f>
        <v>2023</v>
      </c>
      <c r="C340" s="2">
        <f>+'Ark1'!J2136</f>
        <v>143</v>
      </c>
      <c r="D340" s="2"/>
      <c r="E340" s="2">
        <f>+'Ark1'!D2136</f>
        <v>5</v>
      </c>
      <c r="F340" s="2" t="s">
        <v>377</v>
      </c>
      <c r="G340" s="3">
        <f>+'Ark1'!Q2136</f>
        <v>13</v>
      </c>
      <c r="H340" s="304">
        <f>+'Ark1'!R2136</f>
        <v>844</v>
      </c>
      <c r="I340" s="304">
        <f>IF(H340=0,"",'Ark1'!S2136)</f>
        <v>843</v>
      </c>
      <c r="J340" s="254"/>
      <c r="K340" s="51">
        <f>100*H340/Måned!H27</f>
        <v>0.67575141315313292</v>
      </c>
      <c r="L340" s="254"/>
      <c r="M340" s="51">
        <f>+IF(H340=0,"",'Ark1'!AD2136)</f>
        <v>8.8054251434533128</v>
      </c>
      <c r="N340" s="51">
        <f>+IF(H340=0,"",'Ark1'!AE2136)</f>
        <v>8.7894488152027606</v>
      </c>
      <c r="O340" s="12">
        <f>IF(H340=0,"",'Ark1'!U2136)</f>
        <v>62.107947805456718</v>
      </c>
      <c r="P340" s="12">
        <f>IF(H340=0,"",'Ark1'!W2136)</f>
        <v>79.589561091340443</v>
      </c>
      <c r="Q340" s="51">
        <f>IF(H340=0,"",'Ark1'!X2136)</f>
        <v>0</v>
      </c>
      <c r="R340" s="51">
        <f>IF(H340=0,"",'Ark1'!Y2136)</f>
        <v>0</v>
      </c>
      <c r="S340" s="262"/>
      <c r="T340" s="51">
        <f>IF(H340=0,"",'Ark1'!Z2136)</f>
        <v>0</v>
      </c>
      <c r="U340" s="262"/>
      <c r="V340" s="51">
        <f>IF(H340=0,"",'Ark1'!AA2136)</f>
        <v>10.070843257232925</v>
      </c>
      <c r="W340" s="12">
        <f>IF(H340=0,"",'Ark1'!AB2136)</f>
        <v>2.221211437202359</v>
      </c>
      <c r="X340" s="15">
        <f>+IF('Ark1'!AC2136=0,"",'Ark1'!AC2136)</f>
        <v>-31.627528048705919</v>
      </c>
      <c r="Y340" s="15">
        <f t="shared" si="18"/>
        <v>64.84615384615384</v>
      </c>
      <c r="Z340" s="12">
        <f>IF(H340=0,"",'Ark1'!T2136)</f>
        <v>1.7014218009478668</v>
      </c>
      <c r="AA340" s="51">
        <f>IF(H340=0,"",'Ark1'!V2136)</f>
        <v>86.268151843812191</v>
      </c>
      <c r="AB340" s="257"/>
    </row>
    <row r="341" spans="1:42" ht="15.6">
      <c r="A341" s="257"/>
      <c r="B341" s="2">
        <f>+'Ark1'!C2137</f>
        <v>2023</v>
      </c>
      <c r="C341" s="2">
        <f>+'Ark1'!J2137</f>
        <v>143</v>
      </c>
      <c r="D341" s="2"/>
      <c r="E341" s="2">
        <f>+'Ark1'!D2137</f>
        <v>6</v>
      </c>
      <c r="F341" s="2" t="s">
        <v>494</v>
      </c>
      <c r="G341" s="3">
        <f>+'Ark1'!Q2137</f>
        <v>14</v>
      </c>
      <c r="H341" s="304">
        <f>+'Ark1'!R2137</f>
        <v>929</v>
      </c>
      <c r="I341" s="304">
        <f>IF(H341=0,"",'Ark1'!S2137)</f>
        <v>928</v>
      </c>
      <c r="J341" s="254"/>
      <c r="K341" s="51">
        <f>100*H341/Måned!H28</f>
        <v>0.71622965607099076</v>
      </c>
      <c r="L341" s="254"/>
      <c r="M341" s="51">
        <f>+IF(H341=0,"",'Ark1'!AD2137)</f>
        <v>9.6922274387063112</v>
      </c>
      <c r="N341" s="51">
        <f>+IF(H341=0,"",'Ark1'!AE2137)</f>
        <v>9.7069344878732569</v>
      </c>
      <c r="O341" s="12">
        <f>IF(H341=0,"",'Ark1'!U2137)</f>
        <v>61.67025862068968</v>
      </c>
      <c r="P341" s="12">
        <f>IF(H341=0,"",'Ark1'!W2137)</f>
        <v>79.846551724137953</v>
      </c>
      <c r="Q341" s="51">
        <f>IF(H341=0,"",'Ark1'!X2137)</f>
        <v>0</v>
      </c>
      <c r="R341" s="51">
        <f>IF(H341=0,"",'Ark1'!Y2137)</f>
        <v>0</v>
      </c>
      <c r="S341" s="262"/>
      <c r="T341" s="51">
        <f>IF(H341=0,"",'Ark1'!Z2137)</f>
        <v>0</v>
      </c>
      <c r="U341" s="262"/>
      <c r="V341" s="51">
        <f>IF(H341=0,"",'Ark1'!AA2137)</f>
        <v>10.417071375412092</v>
      </c>
      <c r="W341" s="12">
        <f>IF(H341=0,"",'Ark1'!AB2137)</f>
        <v>2.2764487472008206</v>
      </c>
      <c r="X341" s="15">
        <f>+IF('Ark1'!AC2137=0,"",'Ark1'!AC2137)</f>
        <v>-35.710112105941157</v>
      </c>
      <c r="Y341" s="15">
        <f t="shared" si="18"/>
        <v>66.285714285714292</v>
      </c>
      <c r="Z341" s="12">
        <f>IF(H341=0,"",'Ark1'!T2137)</f>
        <v>2.3713670613562967</v>
      </c>
      <c r="AA341" s="51">
        <f>IF(H341=0,"",'Ark1'!V2137)</f>
        <v>86.590647999402307</v>
      </c>
      <c r="AB341" s="257"/>
    </row>
    <row r="342" spans="1:42" ht="15.6">
      <c r="A342" s="257"/>
      <c r="B342" s="2">
        <f>+'Ark1'!C2138</f>
        <v>2023</v>
      </c>
      <c r="C342" s="2">
        <f>+'Ark1'!J2138</f>
        <v>143</v>
      </c>
      <c r="D342" s="2"/>
      <c r="E342" s="2">
        <f>+'Ark1'!D2138</f>
        <v>7</v>
      </c>
      <c r="F342" s="2" t="s">
        <v>495</v>
      </c>
      <c r="G342" s="3">
        <f>+'Ark1'!Q2138</f>
        <v>11</v>
      </c>
      <c r="H342" s="304">
        <f>+'Ark1'!R2138</f>
        <v>609</v>
      </c>
      <c r="I342" s="304">
        <f>IF(H342=0,"",'Ark1'!S2138)</f>
        <v>607</v>
      </c>
      <c r="J342" s="254"/>
      <c r="K342" s="51">
        <f>100*H342/Måned!H29</f>
        <v>0.50063298423293823</v>
      </c>
      <c r="L342" s="254"/>
      <c r="M342" s="51">
        <f>+IF(H342=0,"",'Ark1'!AD2138)</f>
        <v>6.3536776212832562</v>
      </c>
      <c r="N342" s="51">
        <f>+IF(H342=0,"",'Ark1'!AE2138)</f>
        <v>6.301982661700662</v>
      </c>
      <c r="O342" s="12">
        <f>IF(H342=0,"",'Ark1'!U2138)</f>
        <v>61.410214168039531</v>
      </c>
      <c r="P342" s="12">
        <f>IF(H342=0,"",'Ark1'!W2138)</f>
        <v>79.252059308072518</v>
      </c>
      <c r="Q342" s="51">
        <f>IF(H342=0,"",'Ark1'!X2138)</f>
        <v>0</v>
      </c>
      <c r="R342" s="51">
        <f>IF(H342=0,"",'Ark1'!Y2138)</f>
        <v>0</v>
      </c>
      <c r="S342" s="262"/>
      <c r="T342" s="51">
        <f>IF(H342=0,"",'Ark1'!Z2138)</f>
        <v>0</v>
      </c>
      <c r="U342" s="262"/>
      <c r="V342" s="51">
        <f>IF(H342=0,"",'Ark1'!AA2138)</f>
        <v>10.378044792561592</v>
      </c>
      <c r="W342" s="12">
        <f>IF(H342=0,"",'Ark1'!AB2138)</f>
        <v>2.24043148356539</v>
      </c>
      <c r="X342" s="15">
        <f>+IF('Ark1'!AC2138=0,"",'Ark1'!AC2138)</f>
        <v>-27.753230623736272</v>
      </c>
      <c r="Y342" s="15">
        <f t="shared" si="18"/>
        <v>55.18181818181818</v>
      </c>
      <c r="Z342" s="12">
        <f>IF(H342=0,"",'Ark1'!T2138)</f>
        <v>2.5090311986863711</v>
      </c>
      <c r="AA342" s="51">
        <f>IF(H342=0,"",'Ark1'!V2138)</f>
        <v>85.996348130603423</v>
      </c>
      <c r="AB342" s="257"/>
    </row>
    <row r="343" spans="1:42" ht="15.6">
      <c r="A343" s="257"/>
      <c r="B343" s="2">
        <f>+'Ark1'!C2139</f>
        <v>2023</v>
      </c>
      <c r="C343" s="2">
        <f>+'Ark1'!J2139</f>
        <v>143</v>
      </c>
      <c r="D343" s="2"/>
      <c r="E343" s="2">
        <f>+'Ark1'!D2139</f>
        <v>8</v>
      </c>
      <c r="F343" s="2" t="s">
        <v>496</v>
      </c>
      <c r="G343" s="3">
        <f>+'Ark1'!Q2139</f>
        <v>10</v>
      </c>
      <c r="H343" s="304">
        <f>+'Ark1'!R2139</f>
        <v>942</v>
      </c>
      <c r="I343" s="304">
        <f>IF(H343=0,"",'Ark1'!S2139)</f>
        <v>939</v>
      </c>
      <c r="J343" s="254"/>
      <c r="K343" s="51">
        <f>100*H343/Måned!H30</f>
        <v>0.72627464283786802</v>
      </c>
      <c r="L343" s="254"/>
      <c r="M343" s="51">
        <f>+IF(H343=0,"",'Ark1'!AD2139)</f>
        <v>9.8278560250391234</v>
      </c>
      <c r="N343" s="51">
        <f>+IF(H343=0,"",'Ark1'!AE2139)</f>
        <v>9.8791366291613603</v>
      </c>
      <c r="O343" s="12">
        <f>IF(H343=0,"",'Ark1'!U2139)</f>
        <v>60.911608093716723</v>
      </c>
      <c r="P343" s="12">
        <f>IF(H343=0,"",'Ark1'!W2139)</f>
        <v>80.311075612353591</v>
      </c>
      <c r="Q343" s="51">
        <f>IF(H343=0,"",'Ark1'!X2139)</f>
        <v>0</v>
      </c>
      <c r="R343" s="51">
        <f>IF(H343=0,"",'Ark1'!Y2139)</f>
        <v>0</v>
      </c>
      <c r="S343" s="262"/>
      <c r="T343" s="51">
        <f>IF(H343=0,"",'Ark1'!Z2139)</f>
        <v>0</v>
      </c>
      <c r="U343" s="262"/>
      <c r="V343" s="51">
        <f>IF(H343=0,"",'Ark1'!AA2139)</f>
        <v>12.553923087706451</v>
      </c>
      <c r="W343" s="12">
        <f>IF(H343=0,"",'Ark1'!AB2139)</f>
        <v>2.2328898527570016</v>
      </c>
      <c r="X343" s="15">
        <f>+IF('Ark1'!AC2139=0,"",'Ark1'!AC2139)</f>
        <v>-37.140899973945011</v>
      </c>
      <c r="Y343" s="15">
        <f t="shared" si="18"/>
        <v>93.9</v>
      </c>
      <c r="Z343" s="12">
        <f>IF(H343=0,"",'Ark1'!T2139)</f>
        <v>3.2802547770700641</v>
      </c>
      <c r="AA343" s="51">
        <f>IF(H343=0,"",'Ark1'!V2139)</f>
        <v>87.138296313475109</v>
      </c>
      <c r="AB343" s="257"/>
    </row>
    <row r="344" spans="1:42" ht="15.6">
      <c r="A344" s="257"/>
      <c r="B344" s="2">
        <f>+'Ark1'!C2140</f>
        <v>2023</v>
      </c>
      <c r="C344" s="2">
        <f>+'Ark1'!J2140</f>
        <v>143</v>
      </c>
      <c r="D344" s="2"/>
      <c r="E344" s="2">
        <f>+'Ark1'!D2140</f>
        <v>9</v>
      </c>
      <c r="F344" s="2" t="s">
        <v>497</v>
      </c>
      <c r="G344" s="3">
        <f>+'Ark1'!Q2140</f>
        <v>14</v>
      </c>
      <c r="H344" s="304">
        <f>+'Ark1'!R2140</f>
        <v>898</v>
      </c>
      <c r="I344" s="304">
        <f>IF(H344=0,"",'Ark1'!S2140)</f>
        <v>896</v>
      </c>
      <c r="J344" s="254"/>
      <c r="K344" s="51">
        <f>100*H344/Måned!H31</f>
        <v>0.7457852337845694</v>
      </c>
      <c r="L344" s="254"/>
      <c r="M344" s="51">
        <f>+IF(H344=0,"",'Ark1'!AD2140)</f>
        <v>9.3688054251434529</v>
      </c>
      <c r="N344" s="51">
        <f>+IF(H344=0,"",'Ark1'!AE2140)</f>
        <v>9.0320252359126716</v>
      </c>
      <c r="O344" s="12">
        <f>IF(H344=0,"",'Ark1'!U2140)</f>
        <v>61.433035714285694</v>
      </c>
      <c r="P344" s="12">
        <f>IF(H344=0,"",'Ark1'!W2140)</f>
        <v>76.948325892857113</v>
      </c>
      <c r="Q344" s="51">
        <f>IF(H344=0,"",'Ark1'!X2140)</f>
        <v>0</v>
      </c>
      <c r="R344" s="51">
        <f>IF(H344=0,"",'Ark1'!Y2140)</f>
        <v>0</v>
      </c>
      <c r="S344" s="262"/>
      <c r="T344" s="51">
        <f>IF(H344=0,"",'Ark1'!Z2140)</f>
        <v>0</v>
      </c>
      <c r="U344" s="262"/>
      <c r="V344" s="51">
        <f>IF(H344=0,"",'Ark1'!AA2140)</f>
        <v>12.253945132262857</v>
      </c>
      <c r="W344" s="12">
        <f>IF(H344=0,"",'Ark1'!AB2140)</f>
        <v>2.2285640953976502</v>
      </c>
      <c r="X344" s="15">
        <f>+IF('Ark1'!AC2140=0,"",'Ark1'!AC2140)</f>
        <v>-44.285540323193793</v>
      </c>
      <c r="Y344" s="15">
        <f t="shared" si="18"/>
        <v>64</v>
      </c>
      <c r="Z344" s="12">
        <f>IF(H344=0,"",'Ark1'!T2140)</f>
        <v>2.4031180400890859</v>
      </c>
      <c r="AA344" s="51">
        <f>IF(H344=0,"",'Ark1'!V2140)</f>
        <v>83.45227615694165</v>
      </c>
      <c r="AB344" s="257"/>
    </row>
    <row r="345" spans="1:42" ht="15.6">
      <c r="A345" s="257"/>
      <c r="B345" s="2">
        <f>+'Ark1'!C2141</f>
        <v>2023</v>
      </c>
      <c r="C345" s="2">
        <f>+'Ark1'!J2141</f>
        <v>143</v>
      </c>
      <c r="D345" s="2"/>
      <c r="E345" s="2">
        <f>+'Ark1'!D2141</f>
        <v>10</v>
      </c>
      <c r="F345" s="2" t="s">
        <v>498</v>
      </c>
      <c r="G345" s="3">
        <f>+'Ark1'!Q2141</f>
        <v>19</v>
      </c>
      <c r="H345" s="304">
        <f>+'Ark1'!R2141</f>
        <v>1229</v>
      </c>
      <c r="I345" s="304">
        <f>IF(H345=0,"",'Ark1'!S2141)</f>
        <v>1226</v>
      </c>
      <c r="J345" s="254"/>
      <c r="K345" s="51">
        <f>100*H345/Måned!H32</f>
        <v>0.97428335870116689</v>
      </c>
      <c r="L345" s="254"/>
      <c r="M345" s="51">
        <f>+IF(H345=0,"",'Ark1'!AD2141)</f>
        <v>12.822117892540428</v>
      </c>
      <c r="N345" s="51">
        <f>+IF(H345=0,"",'Ark1'!AE2141)</f>
        <v>12.792185080372423</v>
      </c>
      <c r="O345" s="12">
        <f>IF(H345=0,"",'Ark1'!U2141)</f>
        <v>61.71370309951061</v>
      </c>
      <c r="P345" s="12">
        <f>IF(H345=0,"",'Ark1'!W2141)</f>
        <v>79.648262642740619</v>
      </c>
      <c r="Q345" s="51">
        <f>IF(H345=0,"",'Ark1'!X2141)</f>
        <v>0</v>
      </c>
      <c r="R345" s="51">
        <f>IF(H345=0,"",'Ark1'!Y2141)</f>
        <v>0</v>
      </c>
      <c r="S345" s="262"/>
      <c r="T345" s="51">
        <f>IF(H345=0,"",'Ark1'!Z2141)</f>
        <v>0</v>
      </c>
      <c r="U345" s="262"/>
      <c r="V345" s="51">
        <f>IF(H345=0,"",'Ark1'!AA2141)</f>
        <v>10.301518141473723</v>
      </c>
      <c r="W345" s="12">
        <f>IF(H345=0,"",'Ark1'!AB2141)</f>
        <v>2.2178479987265569</v>
      </c>
      <c r="X345" s="15">
        <f>+IF('Ark1'!AC2141=0,"",'Ark1'!AC2141)</f>
        <v>-39.78612523902197</v>
      </c>
      <c r="Y345" s="15">
        <f t="shared" si="18"/>
        <v>64.526315789473685</v>
      </c>
      <c r="Z345" s="12">
        <f>IF(H345=0,"",'Ark1'!T2141)</f>
        <v>2.0968266883645237</v>
      </c>
      <c r="AA345" s="51">
        <f>IF(H345=0,"",'Ark1'!V2141)</f>
        <v>86.384184136062444</v>
      </c>
      <c r="AB345" s="257"/>
    </row>
    <row r="346" spans="1:42" ht="15.6">
      <c r="A346" s="257"/>
      <c r="B346" s="2">
        <f>+'Ark1'!C2142</f>
        <v>2023</v>
      </c>
      <c r="C346" s="2">
        <f>+'Ark1'!J2142</f>
        <v>143</v>
      </c>
      <c r="D346" s="2"/>
      <c r="E346" s="2">
        <f>+'Ark1'!D2142</f>
        <v>11</v>
      </c>
      <c r="F346" s="2" t="s">
        <v>499</v>
      </c>
      <c r="G346" s="3">
        <f>+'Ark1'!Q2142</f>
        <v>13</v>
      </c>
      <c r="H346" s="304">
        <f>+'Ark1'!R2142</f>
        <v>438</v>
      </c>
      <c r="I346" s="304">
        <f>IF(H346=0,"",'Ark1'!S2142)</f>
        <v>438</v>
      </c>
      <c r="J346" s="254"/>
      <c r="K346" s="51">
        <f>100*H346/Måned!H33</f>
        <v>0.31350879327745529</v>
      </c>
      <c r="L346" s="254"/>
      <c r="M346" s="51">
        <f>+IF(H346=0,"",'Ark1'!AD2142)</f>
        <v>4.5696400625978084</v>
      </c>
      <c r="N346" s="51">
        <f>+IF(H346=0,"",'Ark1'!AE2142)</f>
        <v>4.5171981861409369</v>
      </c>
      <c r="O346" s="12">
        <f>IF(H346=0,"",'Ark1'!U2142)</f>
        <v>61.582191780821915</v>
      </c>
      <c r="P346" s="12">
        <f>IF(H346=0,"",'Ark1'!W2142)</f>
        <v>78.725799086757945</v>
      </c>
      <c r="Q346" s="51">
        <f>IF(H346=0,"",'Ark1'!X2142)</f>
        <v>0</v>
      </c>
      <c r="R346" s="51">
        <f>IF(H346=0,"",'Ark1'!Y2142)</f>
        <v>0</v>
      </c>
      <c r="S346" s="262"/>
      <c r="T346" s="51">
        <f>IF(H346=0,"",'Ark1'!Z2142)</f>
        <v>0</v>
      </c>
      <c r="U346" s="262"/>
      <c r="V346" s="51">
        <f>IF(H346=0,"",'Ark1'!AA2142)</f>
        <v>9.6902764508966079</v>
      </c>
      <c r="W346" s="12">
        <f>IF(H346=0,"",'Ark1'!AB2142)</f>
        <v>2.8877560357697449</v>
      </c>
      <c r="X346" s="15">
        <f>+IF('Ark1'!AC2142=0,"",'Ark1'!AC2142)</f>
        <v>-26.799218232140017</v>
      </c>
      <c r="Y346" s="15">
        <f t="shared" si="18"/>
        <v>33.692307692307693</v>
      </c>
      <c r="Z346" s="12">
        <f>IF(H346=0,"",'Ark1'!T2142)</f>
        <v>2.134703196347032</v>
      </c>
      <c r="AA346" s="51">
        <f>IF(H346=0,"",'Ark1'!V2142)</f>
        <v>85.293390126498309</v>
      </c>
      <c r="AB346" s="257"/>
    </row>
    <row r="347" spans="1:42" ht="15.6">
      <c r="A347" s="257"/>
      <c r="B347" s="2">
        <f>+'Ark1'!C2143</f>
        <v>2023</v>
      </c>
      <c r="C347" s="2">
        <f>+'Ark1'!J2143</f>
        <v>143</v>
      </c>
      <c r="D347" s="2"/>
      <c r="E347" s="2">
        <f>+'Ark1'!D2143</f>
        <v>12</v>
      </c>
      <c r="F347" s="2" t="s">
        <v>500</v>
      </c>
      <c r="G347" s="3">
        <f>+'Ark1'!Q2143</f>
        <v>11</v>
      </c>
      <c r="H347" s="304">
        <f>+'Ark1'!R2143</f>
        <v>547</v>
      </c>
      <c r="I347" s="304">
        <f>IF(H347=0,"",'Ark1'!S2143)</f>
        <v>547</v>
      </c>
      <c r="J347" s="254"/>
      <c r="K347" s="51">
        <f>100*H347/Måned!H34</f>
        <v>0.4941639865572941</v>
      </c>
      <c r="L347" s="254"/>
      <c r="M347" s="51">
        <f>+IF(H347=0,"",'Ark1'!AD2143)</f>
        <v>5.7068335941575388</v>
      </c>
      <c r="N347" s="51">
        <f>+IF(H347=0,"",'Ark1'!AE2143)</f>
        <v>5.4680369703914637</v>
      </c>
      <c r="O347" s="12">
        <f>IF(H347=0,"",'Ark1'!U2143)</f>
        <v>61.493601462522854</v>
      </c>
      <c r="P347" s="12">
        <f>IF(H347=0,"",'Ark1'!W2143)</f>
        <v>76.307312614259615</v>
      </c>
      <c r="Q347" s="51">
        <f>IF(H347=0,"",'Ark1'!X2143)</f>
        <v>0</v>
      </c>
      <c r="R347" s="51">
        <f>IF(H347=0,"",'Ark1'!Y2143)</f>
        <v>0</v>
      </c>
      <c r="S347" s="262"/>
      <c r="T347" s="51">
        <f>IF(H347=0,"",'Ark1'!Z2143)</f>
        <v>0</v>
      </c>
      <c r="U347" s="262"/>
      <c r="V347" s="51">
        <f>IF(H347=0,"",'Ark1'!AA2143)</f>
        <v>9.6202094134281424</v>
      </c>
      <c r="W347" s="12">
        <f>IF(H347=0,"",'Ark1'!AB2143)</f>
        <v>2.3272990854472657</v>
      </c>
      <c r="X347" s="15">
        <f>+IF('Ark1'!AC2143=0,"",'Ark1'!AC2143)</f>
        <v>-26.729951175111005</v>
      </c>
      <c r="Y347" s="15">
        <f t="shared" si="18"/>
        <v>49.727272727272727</v>
      </c>
      <c r="Z347" s="12">
        <f>IF(H347=0,"",'Ark1'!T2143)</f>
        <v>2.210237659963437</v>
      </c>
      <c r="AA347" s="51">
        <f>IF(H347=0,"",'Ark1'!V2143)</f>
        <v>82.67314476084465</v>
      </c>
      <c r="AB347" s="257"/>
    </row>
    <row r="348" spans="1:42" ht="15.6">
      <c r="A348" s="257"/>
      <c r="B348" s="257"/>
      <c r="C348" s="254"/>
      <c r="D348" s="254"/>
      <c r="E348" s="254"/>
      <c r="F348" s="254"/>
      <c r="G348" s="254"/>
      <c r="H348" s="349"/>
      <c r="I348" s="349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  <c r="AA348" s="254"/>
      <c r="AB348" s="257"/>
      <c r="AC348" s="79"/>
      <c r="AE348" s="51"/>
      <c r="AF348" s="4"/>
      <c r="AN348" s="13"/>
      <c r="AO348" s="12"/>
      <c r="AP348" s="12"/>
    </row>
    <row r="349" spans="1:42" ht="15.6">
      <c r="A349" s="257"/>
      <c r="B349" s="2">
        <f>+'Ark1'!C2144</f>
        <v>2023</v>
      </c>
      <c r="C349" s="2">
        <f>+'Ark1'!J2144</f>
        <v>147</v>
      </c>
      <c r="D349" s="2" t="s">
        <v>4</v>
      </c>
      <c r="E349" s="2">
        <f>+'Ark1'!D2144</f>
        <v>1</v>
      </c>
      <c r="F349" s="2" t="s">
        <v>490</v>
      </c>
      <c r="G349" s="3">
        <f>+'Ark1'!Q2144</f>
        <v>41</v>
      </c>
      <c r="H349" s="304">
        <f>+'Ark1'!R2144</f>
        <v>6035</v>
      </c>
      <c r="I349" s="304">
        <f>IF(H349=0,"",'Ark1'!S2144)</f>
        <v>6023</v>
      </c>
      <c r="J349" s="254"/>
      <c r="K349" s="51">
        <f>100*H349/Måned!H23</f>
        <v>4.6052882597580984</v>
      </c>
      <c r="L349" s="254"/>
      <c r="M349" s="51">
        <f>+IF(H349=0,"",'Ark1'!AD2144)</f>
        <v>8.0040849348134593</v>
      </c>
      <c r="N349" s="51">
        <f>+IF(H349=0,"",'Ark1'!AE2144)</f>
        <v>8.0733785379154188</v>
      </c>
      <c r="O349" s="12">
        <f>IF(H349=0,"",'Ark1'!U2144)</f>
        <v>60.717582600033197</v>
      </c>
      <c r="P349" s="12">
        <f>IF(H349=0,"",'Ark1'!W2144)</f>
        <v>83.398588743151066</v>
      </c>
      <c r="Q349" s="51">
        <f>IF(H349=0,"",'Ark1'!X2144)</f>
        <v>0.14913007456503724</v>
      </c>
      <c r="R349" s="51">
        <f>IF(H349=0,"",'Ark1'!Y2144)</f>
        <v>0.29826014913007448</v>
      </c>
      <c r="S349" s="262"/>
      <c r="T349" s="51">
        <f>IF(H349=0,"",'Ark1'!Z2144)</f>
        <v>0</v>
      </c>
      <c r="U349" s="262"/>
      <c r="V349" s="51">
        <f>IF(H349=0,"",'Ark1'!AA2144)</f>
        <v>9.5921869841063607</v>
      </c>
      <c r="W349" s="12">
        <f>IF(H349=0,"",'Ark1'!AB2144)</f>
        <v>2.4372111127431806</v>
      </c>
      <c r="X349" s="15">
        <f>+IF('Ark1'!AC2144=0,"",'Ark1'!AC2144)</f>
        <v>-36.035616316553721</v>
      </c>
      <c r="Y349" s="15">
        <f t="shared" si="18"/>
        <v>146.90243902439025</v>
      </c>
      <c r="Z349" s="12">
        <f>IF(H349=0,"",'Ark1'!T2144)</f>
        <v>4.0662800331400151</v>
      </c>
      <c r="AA349" s="51">
        <f>IF(H349=0,"",'Ark1'!V2144)</f>
        <v>90.526114322687519</v>
      </c>
      <c r="AB349" s="257"/>
    </row>
    <row r="350" spans="1:42" ht="15.6">
      <c r="A350" s="257"/>
      <c r="B350" s="2">
        <f>+'Ark1'!C2145</f>
        <v>2023</v>
      </c>
      <c r="C350" s="2">
        <f>+'Ark1'!J2145</f>
        <v>147</v>
      </c>
      <c r="D350" s="2"/>
      <c r="E350" s="2">
        <f>+'Ark1'!D2145</f>
        <v>2</v>
      </c>
      <c r="F350" s="2" t="s">
        <v>491</v>
      </c>
      <c r="G350" s="3">
        <f>+'Ark1'!Q2145</f>
        <v>41</v>
      </c>
      <c r="H350" s="304">
        <f>+'Ark1'!R2145</f>
        <v>5119</v>
      </c>
      <c r="I350" s="304">
        <f>IF(H350=0,"",'Ark1'!S2145)</f>
        <v>5114</v>
      </c>
      <c r="J350" s="254"/>
      <c r="K350" s="51">
        <f>100*H350/Måned!H24</f>
        <v>4.6438842068020794</v>
      </c>
      <c r="L350" s="254"/>
      <c r="M350" s="51">
        <f>+IF(H350=0,"",'Ark1'!AD2145)</f>
        <v>6.7892147110704402</v>
      </c>
      <c r="N350" s="51">
        <f>+IF(H350=0,"",'Ark1'!AE2145)</f>
        <v>6.8853965142483027</v>
      </c>
      <c r="O350" s="12">
        <f>IF(H350=0,"",'Ark1'!U2145)</f>
        <v>61.071372702385638</v>
      </c>
      <c r="P350" s="12">
        <f>IF(H350=0,"",'Ark1'!W2145)</f>
        <v>83.769221744231459</v>
      </c>
      <c r="Q350" s="51">
        <f>IF(H350=0,"",'Ark1'!X2145)</f>
        <v>3.9070130884938471E-2</v>
      </c>
      <c r="R350" s="51">
        <f>IF(H350=0,"",'Ark1'!Y2145)</f>
        <v>7.8140261769876942E-2</v>
      </c>
      <c r="S350" s="262"/>
      <c r="T350" s="51">
        <f>IF(H350=0,"",'Ark1'!Z2145)</f>
        <v>0</v>
      </c>
      <c r="U350" s="262"/>
      <c r="V350" s="51">
        <f>IF(H350=0,"",'Ark1'!AA2145)</f>
        <v>9.2506774002047187</v>
      </c>
      <c r="W350" s="12">
        <f>IF(H350=0,"",'Ark1'!AB2145)</f>
        <v>2.499939340821669</v>
      </c>
      <c r="X350" s="15">
        <f>+IF('Ark1'!AC2145=0,"",'Ark1'!AC2145)</f>
        <v>-32.987268168657373</v>
      </c>
      <c r="Y350" s="15">
        <f t="shared" si="18"/>
        <v>124.73170731707317</v>
      </c>
      <c r="Z350" s="12">
        <f>IF(H350=0,"",'Ark1'!T2145)</f>
        <v>3.2820863449892554</v>
      </c>
      <c r="AA350" s="51">
        <f>IF(H350=0,"",'Ark1'!V2145)</f>
        <v>90.838015669602171</v>
      </c>
      <c r="AB350" s="257"/>
    </row>
    <row r="351" spans="1:42" ht="15.6">
      <c r="A351" s="257"/>
      <c r="B351" s="2">
        <f>+'Ark1'!C2146</f>
        <v>2023</v>
      </c>
      <c r="C351" s="2">
        <f>+'Ark1'!J2146</f>
        <v>147</v>
      </c>
      <c r="D351" s="2"/>
      <c r="E351" s="2">
        <f>+'Ark1'!D2146</f>
        <v>3</v>
      </c>
      <c r="F351" s="2" t="s">
        <v>492</v>
      </c>
      <c r="G351" s="3">
        <f>+'Ark1'!Q2146</f>
        <v>46</v>
      </c>
      <c r="H351" s="304">
        <f>+'Ark1'!R2146</f>
        <v>7149</v>
      </c>
      <c r="I351" s="304">
        <f>IF(H351=0,"",'Ark1'!S2146)</f>
        <v>7126</v>
      </c>
      <c r="J351" s="254"/>
      <c r="K351" s="51">
        <f>100*H351/Måned!H25</f>
        <v>5.3812165508727823</v>
      </c>
      <c r="L351" s="254"/>
      <c r="M351" s="51">
        <f>+IF(H351=0,"",'Ark1'!AD2146)</f>
        <v>9.4815581108502744</v>
      </c>
      <c r="N351" s="51">
        <f>+IF(H351=0,"",'Ark1'!AE2146)</f>
        <v>9.3891948907606899</v>
      </c>
      <c r="O351" s="12">
        <f>IF(H351=0,"",'Ark1'!U2146)</f>
        <v>61.26396295256805</v>
      </c>
      <c r="P351" s="12">
        <f>IF(H351=0,"",'Ark1'!W2146)</f>
        <v>81.978276733090141</v>
      </c>
      <c r="Q351" s="51">
        <f>IF(H351=0,"",'Ark1'!X2146)</f>
        <v>0.209819555182543</v>
      </c>
      <c r="R351" s="51">
        <f>IF(H351=0,"",'Ark1'!Y2146)</f>
        <v>0.419639110365086</v>
      </c>
      <c r="S351" s="262"/>
      <c r="T351" s="51">
        <f>IF(H351=0,"",'Ark1'!Z2146)</f>
        <v>0</v>
      </c>
      <c r="U351" s="262"/>
      <c r="V351" s="51">
        <f>IF(H351=0,"",'Ark1'!AA2146)</f>
        <v>9.065824842689624</v>
      </c>
      <c r="W351" s="12">
        <f>IF(H351=0,"",'Ark1'!AB2146)</f>
        <v>2.5512563613564527</v>
      </c>
      <c r="X351" s="15">
        <f>+IF('Ark1'!AC2146=0,"",'Ark1'!AC2146)</f>
        <v>-37.778316309611505</v>
      </c>
      <c r="Y351" s="15">
        <f t="shared" si="18"/>
        <v>154.91304347826087</v>
      </c>
      <c r="Z351" s="12">
        <f>IF(H351=0,"",'Ark1'!T2146)</f>
        <v>3.1099454469156522</v>
      </c>
      <c r="AA351" s="51">
        <f>IF(H351=0,"",'Ark1'!V2146)</f>
        <v>89.040149921746064</v>
      </c>
      <c r="AB351" s="257"/>
    </row>
    <row r="352" spans="1:42" ht="15.6">
      <c r="A352" s="257"/>
      <c r="B352" s="2">
        <f>+'Ark1'!C2147</f>
        <v>2023</v>
      </c>
      <c r="C352" s="2">
        <f>+'Ark1'!J2147</f>
        <v>147</v>
      </c>
      <c r="D352" s="2"/>
      <c r="E352" s="2">
        <f>+'Ark1'!D2147</f>
        <v>4</v>
      </c>
      <c r="F352" s="2" t="s">
        <v>493</v>
      </c>
      <c r="G352" s="3">
        <f>+'Ark1'!Q2147</f>
        <v>34</v>
      </c>
      <c r="H352" s="304">
        <f>+'Ark1'!R2147</f>
        <v>4186</v>
      </c>
      <c r="I352" s="304">
        <f>IF(H352=0,"",'Ark1'!S2147)</f>
        <v>4181</v>
      </c>
      <c r="J352" s="254"/>
      <c r="K352" s="51">
        <f>100*H352/Måned!H26</f>
        <v>3.964653400642149</v>
      </c>
      <c r="L352" s="254"/>
      <c r="M352" s="51">
        <f>+IF(H352=0,"",'Ark1'!AD2147)</f>
        <v>5.5517977692011824</v>
      </c>
      <c r="N352" s="51">
        <f>+IF(H352=0,"",'Ark1'!AE2147)</f>
        <v>5.6586797373474989</v>
      </c>
      <c r="O352" s="12">
        <f>IF(H352=0,"",'Ark1'!U2147)</f>
        <v>60.782348720401842</v>
      </c>
      <c r="P352" s="12">
        <f>IF(H352=0,"",'Ark1'!W2147)</f>
        <v>84.207581918201157</v>
      </c>
      <c r="Q352" s="51">
        <f>IF(H352=0,"",'Ark1'!X2147)</f>
        <v>0.21500238891543236</v>
      </c>
      <c r="R352" s="51">
        <f>IF(H352=0,"",'Ark1'!Y2147)</f>
        <v>0.43000477783086472</v>
      </c>
      <c r="S352" s="262"/>
      <c r="T352" s="51">
        <f>IF(H352=0,"",'Ark1'!Z2147)</f>
        <v>0</v>
      </c>
      <c r="U352" s="262"/>
      <c r="V352" s="51">
        <f>IF(H352=0,"",'Ark1'!AA2147)</f>
        <v>8.7888637334008504</v>
      </c>
      <c r="W352" s="12">
        <f>IF(H352=0,"",'Ark1'!AB2147)</f>
        <v>2.7436926138740274</v>
      </c>
      <c r="X352" s="15">
        <f>+IF('Ark1'!AC2147=0,"",'Ark1'!AC2147)</f>
        <v>-37.086547878093448</v>
      </c>
      <c r="Y352" s="15">
        <f t="shared" si="18"/>
        <v>122.97058823529412</v>
      </c>
      <c r="Z352" s="12">
        <f>IF(H352=0,"",'Ark1'!T2147)</f>
        <v>3.9675107501194464</v>
      </c>
      <c r="AA352" s="51">
        <f>IF(H352=0,"",'Ark1'!V2147)</f>
        <v>91.328024445312181</v>
      </c>
      <c r="AB352" s="257"/>
    </row>
    <row r="353" spans="1:42" ht="15.6">
      <c r="A353" s="257"/>
      <c r="B353" s="2">
        <f>+'Ark1'!C2148</f>
        <v>2023</v>
      </c>
      <c r="C353" s="2">
        <f>+'Ark1'!J2148</f>
        <v>147</v>
      </c>
      <c r="D353" s="2"/>
      <c r="E353" s="2">
        <f>+'Ark1'!D2148</f>
        <v>5</v>
      </c>
      <c r="F353" s="2" t="s">
        <v>377</v>
      </c>
      <c r="G353" s="3">
        <f>+'Ark1'!Q2148</f>
        <v>45</v>
      </c>
      <c r="H353" s="304">
        <f>+'Ark1'!R2148</f>
        <v>6873</v>
      </c>
      <c r="I353" s="304">
        <f>IF(H353=0,"",'Ark1'!S2148)</f>
        <v>6825</v>
      </c>
      <c r="J353" s="254"/>
      <c r="K353" s="51">
        <f>100*H353/Måned!H27</f>
        <v>5.5028903585325626</v>
      </c>
      <c r="L353" s="254"/>
      <c r="M353" s="51">
        <f>+IF(H353=0,"",'Ark1'!AD2148)</f>
        <v>9.1155055106831639</v>
      </c>
      <c r="N353" s="51">
        <f>+IF(H353=0,"",'Ark1'!AE2148)</f>
        <v>9.2304595505588978</v>
      </c>
      <c r="O353" s="12">
        <f>IF(H353=0,"",'Ark1'!U2148)</f>
        <v>60.992967032967023</v>
      </c>
      <c r="P353" s="12">
        <f>IF(H353=0,"",'Ark1'!W2148)</f>
        <v>84.146666666666704</v>
      </c>
      <c r="Q353" s="51">
        <f>IF(H353=0,"",'Ark1'!X2148)</f>
        <v>4.3649061545176761E-2</v>
      </c>
      <c r="R353" s="51">
        <f>IF(H353=0,"",'Ark1'!Y2148)</f>
        <v>8.7298123090353522E-2</v>
      </c>
      <c r="S353" s="262"/>
      <c r="T353" s="51">
        <f>IF(H353=0,"",'Ark1'!Z2148)</f>
        <v>0</v>
      </c>
      <c r="U353" s="262"/>
      <c r="V353" s="51">
        <f>IF(H353=0,"",'Ark1'!AA2148)</f>
        <v>9.2798945827867421</v>
      </c>
      <c r="W353" s="12">
        <f>IF(H353=0,"",'Ark1'!AB2148)</f>
        <v>2.546898204505883</v>
      </c>
      <c r="X353" s="15">
        <f>+IF('Ark1'!AC2148=0,"",'Ark1'!AC2148)</f>
        <v>-36.868519316024589</v>
      </c>
      <c r="Y353" s="15">
        <f t="shared" si="18"/>
        <v>151.66666666666666</v>
      </c>
      <c r="Z353" s="12">
        <f>IF(H353=0,"",'Ark1'!T2148)</f>
        <v>3.5288811290557258</v>
      </c>
      <c r="AA353" s="51">
        <f>IF(H353=0,"",'Ark1'!V2148)</f>
        <v>91.497402561324634</v>
      </c>
      <c r="AB353" s="257"/>
    </row>
    <row r="354" spans="1:42" ht="15.6">
      <c r="A354" s="257"/>
      <c r="B354" s="2">
        <f>+'Ark1'!C2149</f>
        <v>2023</v>
      </c>
      <c r="C354" s="2">
        <f>+'Ark1'!J2149</f>
        <v>147</v>
      </c>
      <c r="D354" s="2"/>
      <c r="E354" s="2">
        <f>+'Ark1'!D2149</f>
        <v>6</v>
      </c>
      <c r="F354" s="2" t="s">
        <v>494</v>
      </c>
      <c r="G354" s="3">
        <f>+'Ark1'!Q2149</f>
        <v>42</v>
      </c>
      <c r="H354" s="304">
        <f>+'Ark1'!R2149</f>
        <v>6355</v>
      </c>
      <c r="I354" s="304">
        <f>IF(H354=0,"",'Ark1'!S2149)</f>
        <v>6296</v>
      </c>
      <c r="J354" s="254"/>
      <c r="K354" s="51">
        <f>100*H354/Måned!H28</f>
        <v>4.8995042673101681</v>
      </c>
      <c r="L354" s="254"/>
      <c r="M354" s="51">
        <f>+IF(H354=0,"",'Ark1'!AD2149)</f>
        <v>8.4284937466014114</v>
      </c>
      <c r="N354" s="51">
        <f>+IF(H354=0,"",'Ark1'!AE2149)</f>
        <v>8.4632832068659862</v>
      </c>
      <c r="O354" s="12">
        <f>IF(H354=0,"",'Ark1'!U2149)</f>
        <v>60.857528589580689</v>
      </c>
      <c r="P354" s="12">
        <f>IF(H354=0,"",'Ark1'!W2149)</f>
        <v>83.635451080050913</v>
      </c>
      <c r="Q354" s="51">
        <f>IF(H354=0,"",'Ark1'!X2149)</f>
        <v>3.1471282454760038E-2</v>
      </c>
      <c r="R354" s="51">
        <f>IF(H354=0,"",'Ark1'!Y2149)</f>
        <v>6.2942564909520077E-2</v>
      </c>
      <c r="S354" s="262"/>
      <c r="T354" s="51">
        <f>IF(H354=0,"",'Ark1'!Z2149)</f>
        <v>0</v>
      </c>
      <c r="U354" s="262"/>
      <c r="V354" s="51">
        <f>IF(H354=0,"",'Ark1'!AA2149)</f>
        <v>10.627594886950803</v>
      </c>
      <c r="W354" s="12">
        <f>IF(H354=0,"",'Ark1'!AB2149)</f>
        <v>2.4989579513419153</v>
      </c>
      <c r="X354" s="15">
        <f>+IF('Ark1'!AC2149=0,"",'Ark1'!AC2149)</f>
        <v>-40.18321598682239</v>
      </c>
      <c r="Y354" s="15">
        <f t="shared" si="18"/>
        <v>149.9047619047619</v>
      </c>
      <c r="Z354" s="12">
        <f>IF(H354=0,"",'Ark1'!T2149)</f>
        <v>3.6906372934697074</v>
      </c>
      <c r="AA354" s="51">
        <f>IF(H354=0,"",'Ark1'!V2149)</f>
        <v>91.044168441397773</v>
      </c>
      <c r="AB354" s="257"/>
    </row>
    <row r="355" spans="1:42" ht="15.6">
      <c r="A355" s="257"/>
      <c r="B355" s="2">
        <f>+'Ark1'!C2150</f>
        <v>2023</v>
      </c>
      <c r="C355" s="2">
        <f>+'Ark1'!J2150</f>
        <v>147</v>
      </c>
      <c r="D355" s="2"/>
      <c r="E355" s="2">
        <f>+'Ark1'!D2150</f>
        <v>7</v>
      </c>
      <c r="F355" s="2" t="s">
        <v>495</v>
      </c>
      <c r="G355" s="3">
        <f>+'Ark1'!Q2150</f>
        <v>40</v>
      </c>
      <c r="H355" s="304">
        <f>+'Ark1'!R2150</f>
        <v>6315</v>
      </c>
      <c r="I355" s="304">
        <f>IF(H355=0,"",'Ark1'!S2150)</f>
        <v>6271</v>
      </c>
      <c r="J355" s="254"/>
      <c r="K355" s="51">
        <f>100*H355/Måned!H29</f>
        <v>5.191292767538596</v>
      </c>
      <c r="L355" s="254"/>
      <c r="M355" s="51">
        <f>+IF(H355=0,"",'Ark1'!AD2150)</f>
        <v>8.3754426451279187</v>
      </c>
      <c r="N355" s="51">
        <f>+IF(H355=0,"",'Ark1'!AE2150)</f>
        <v>8.2770461918682816</v>
      </c>
      <c r="O355" s="12">
        <f>IF(H355=0,"",'Ark1'!U2150)</f>
        <v>60.833678839100607</v>
      </c>
      <c r="P355" s="12">
        <f>IF(H355=0,"",'Ark1'!W2150)</f>
        <v>82.12111306011802</v>
      </c>
      <c r="Q355" s="51">
        <f>IF(H355=0,"",'Ark1'!X2150)</f>
        <v>6.3341250989707026E-2</v>
      </c>
      <c r="R355" s="51">
        <f>IF(H355=0,"",'Ark1'!Y2150)</f>
        <v>0.12668250197941408</v>
      </c>
      <c r="S355" s="262"/>
      <c r="T355" s="51">
        <f>IF(H355=0,"",'Ark1'!Z2150)</f>
        <v>0</v>
      </c>
      <c r="U355" s="262"/>
      <c r="V355" s="51">
        <f>IF(H355=0,"",'Ark1'!AA2150)</f>
        <v>11.005008243852705</v>
      </c>
      <c r="W355" s="12">
        <f>IF(H355=0,"",'Ark1'!AB2150)</f>
        <v>2.615823658506736</v>
      </c>
      <c r="X355" s="15">
        <f>+IF('Ark1'!AC2150=0,"",'Ark1'!AC2150)</f>
        <v>-44.379280360791327</v>
      </c>
      <c r="Y355" s="15">
        <f t="shared" si="18"/>
        <v>156.77500000000001</v>
      </c>
      <c r="Z355" s="12">
        <f>IF(H355=0,"",'Ark1'!T2150)</f>
        <v>3.9141726049089471</v>
      </c>
      <c r="AA355" s="51">
        <f>IF(H355=0,"",'Ark1'!V2150)</f>
        <v>89.282951860297473</v>
      </c>
      <c r="AB355" s="257"/>
    </row>
    <row r="356" spans="1:42" ht="15.6">
      <c r="A356" s="257"/>
      <c r="B356" s="2">
        <f>+'Ark1'!C2151</f>
        <v>2023</v>
      </c>
      <c r="C356" s="2">
        <f>+'Ark1'!J2151</f>
        <v>147</v>
      </c>
      <c r="D356" s="2"/>
      <c r="E356" s="2">
        <f>+'Ark1'!D2151</f>
        <v>8</v>
      </c>
      <c r="F356" s="2" t="s">
        <v>496</v>
      </c>
      <c r="G356" s="3">
        <f>+'Ark1'!Q2151</f>
        <v>48</v>
      </c>
      <c r="H356" s="304">
        <f>+'Ark1'!R2151</f>
        <v>7405</v>
      </c>
      <c r="I356" s="304">
        <f>IF(H356=0,"",'Ark1'!S2151)</f>
        <v>7353</v>
      </c>
      <c r="J356" s="254"/>
      <c r="K356" s="51">
        <f>100*H356/Måned!H30</f>
        <v>5.7091971658327099</v>
      </c>
      <c r="L356" s="254"/>
      <c r="M356" s="51">
        <f>+IF(H356=0,"",'Ark1'!AD2151)</f>
        <v>9.8210851602806386</v>
      </c>
      <c r="N356" s="51">
        <f>+IF(H356=0,"",'Ark1'!AE2151)</f>
        <v>9.6740689101546504</v>
      </c>
      <c r="O356" s="12">
        <f>IF(H356=0,"",'Ark1'!U2151)</f>
        <v>60.925880592955266</v>
      </c>
      <c r="P356" s="12">
        <f>IF(H356=0,"",'Ark1'!W2151)</f>
        <v>81.857949136406944</v>
      </c>
      <c r="Q356" s="51">
        <f>IF(H356=0,"",'Ark1'!X2151)</f>
        <v>0.25658338960162058</v>
      </c>
      <c r="R356" s="51">
        <f>IF(H356=0,"",'Ark1'!Y2151)</f>
        <v>0.51316677920324116</v>
      </c>
      <c r="S356" s="262"/>
      <c r="T356" s="51">
        <f>IF(H356=0,"",'Ark1'!Z2151)</f>
        <v>0</v>
      </c>
      <c r="U356" s="262"/>
      <c r="V356" s="51">
        <f>IF(H356=0,"",'Ark1'!AA2151)</f>
        <v>9.6989237814173279</v>
      </c>
      <c r="W356" s="12">
        <f>IF(H356=0,"",'Ark1'!AB2151)</f>
        <v>2.3730261733752225</v>
      </c>
      <c r="X356" s="15">
        <f>+IF('Ark1'!AC2151=0,"",'Ark1'!AC2151)</f>
        <v>-34.318702911551362</v>
      </c>
      <c r="Y356" s="15">
        <f t="shared" si="18"/>
        <v>153.1875</v>
      </c>
      <c r="Z356" s="12">
        <f>IF(H356=0,"",'Ark1'!T2151)</f>
        <v>3.4741390952059414</v>
      </c>
      <c r="AA356" s="51">
        <f>IF(H356=0,"",'Ark1'!V2151)</f>
        <v>89.014485283901053</v>
      </c>
      <c r="AB356" s="257"/>
    </row>
    <row r="357" spans="1:42" ht="15.6">
      <c r="A357" s="257"/>
      <c r="B357" s="2">
        <f>+'Ark1'!C2152</f>
        <v>2023</v>
      </c>
      <c r="C357" s="2">
        <f>+'Ark1'!J2152</f>
        <v>147</v>
      </c>
      <c r="D357" s="2"/>
      <c r="E357" s="2">
        <f>+'Ark1'!D2152</f>
        <v>9</v>
      </c>
      <c r="F357" s="2" t="s">
        <v>497</v>
      </c>
      <c r="G357" s="3">
        <f>+'Ark1'!Q2152</f>
        <v>49</v>
      </c>
      <c r="H357" s="304">
        <f>+'Ark1'!R2152</f>
        <v>5795</v>
      </c>
      <c r="I357" s="304">
        <f>IF(H357=0,"",'Ark1'!S2152)</f>
        <v>5783</v>
      </c>
      <c r="J357" s="254"/>
      <c r="K357" s="51">
        <f>100*H357/Måned!H31</f>
        <v>4.8127231957478616</v>
      </c>
      <c r="L357" s="254"/>
      <c r="M357" s="51">
        <f>+IF(H357=0,"",'Ark1'!AD2152)</f>
        <v>7.6857783259724979</v>
      </c>
      <c r="N357" s="51">
        <f>+IF(H357=0,"",'Ark1'!AE2152)</f>
        <v>7.7181647782510012</v>
      </c>
      <c r="O357" s="12">
        <f>IF(H357=0,"",'Ark1'!U2152)</f>
        <v>60.974753588103056</v>
      </c>
      <c r="P357" s="12">
        <f>IF(H357=0,"",'Ark1'!W2152)</f>
        <v>83.038042538474755</v>
      </c>
      <c r="Q357" s="51">
        <f>IF(H357=0,"",'Ark1'!X2152)</f>
        <v>0</v>
      </c>
      <c r="R357" s="51">
        <f>IF(H357=0,"",'Ark1'!Y2152)</f>
        <v>0</v>
      </c>
      <c r="S357" s="262"/>
      <c r="T357" s="51">
        <f>IF(H357=0,"",'Ark1'!Z2152)</f>
        <v>0</v>
      </c>
      <c r="U357" s="262"/>
      <c r="V357" s="51">
        <f>IF(H357=0,"",'Ark1'!AA2152)</f>
        <v>10.367134974244982</v>
      </c>
      <c r="W357" s="12">
        <f>IF(H357=0,"",'Ark1'!AB2152)</f>
        <v>2.4109351585849081</v>
      </c>
      <c r="X357" s="15">
        <f>+IF('Ark1'!AC2152=0,"",'Ark1'!AC2152)</f>
        <v>-44.506261032843405</v>
      </c>
      <c r="Y357" s="15">
        <f t="shared" si="18"/>
        <v>118.0204081632653</v>
      </c>
      <c r="Z357" s="12">
        <f>IF(H357=0,"",'Ark1'!T2152)</f>
        <v>3.4389991371872308</v>
      </c>
      <c r="AA357" s="51">
        <f>IF(H357=0,"",'Ark1'!V2152)</f>
        <v>90.16892827990435</v>
      </c>
      <c r="AB357" s="257"/>
    </row>
    <row r="358" spans="1:42" ht="15.6">
      <c r="A358" s="257"/>
      <c r="B358" s="2">
        <f>+'Ark1'!C2153</f>
        <v>2023</v>
      </c>
      <c r="C358" s="2">
        <f>+'Ark1'!J2153</f>
        <v>147</v>
      </c>
      <c r="D358" s="2"/>
      <c r="E358" s="2">
        <f>+'Ark1'!D2153</f>
        <v>10</v>
      </c>
      <c r="F358" s="2" t="s">
        <v>498</v>
      </c>
      <c r="G358" s="3">
        <f>+'Ark1'!Q2153</f>
        <v>56</v>
      </c>
      <c r="H358" s="304">
        <f>+'Ark1'!R2153</f>
        <v>7245</v>
      </c>
      <c r="I358" s="304">
        <f>IF(H358=0,"",'Ark1'!S2153)</f>
        <v>7207</v>
      </c>
      <c r="J358" s="254"/>
      <c r="K358" s="51">
        <f>100*H358/Måned!H32</f>
        <v>5.7434360730593603</v>
      </c>
      <c r="L358" s="254"/>
      <c r="M358" s="51">
        <f>+IF(H358=0,"",'Ark1'!AD2153)</f>
        <v>9.6088807543866643</v>
      </c>
      <c r="N358" s="51">
        <f>+IF(H358=0,"",'Ark1'!AE2153)</f>
        <v>9.5329490427927368</v>
      </c>
      <c r="O358" s="12">
        <f>IF(H358=0,"",'Ark1'!U2153)</f>
        <v>61.023726932149295</v>
      </c>
      <c r="P358" s="12">
        <f>IF(H358=0,"",'Ark1'!W2153)</f>
        <v>82.297946440960217</v>
      </c>
      <c r="Q358" s="51">
        <f>IF(H358=0,"",'Ark1'!X2153)</f>
        <v>4.1407867494824023E-2</v>
      </c>
      <c r="R358" s="51">
        <f>IF(H358=0,"",'Ark1'!Y2153)</f>
        <v>8.2815734989648046E-2</v>
      </c>
      <c r="S358" s="262"/>
      <c r="T358" s="51">
        <f>IF(H358=0,"",'Ark1'!Z2153)</f>
        <v>0</v>
      </c>
      <c r="U358" s="262"/>
      <c r="V358" s="51">
        <f>IF(H358=0,"",'Ark1'!AA2153)</f>
        <v>10.398588680157472</v>
      </c>
      <c r="W358" s="12">
        <f>IF(H358=0,"",'Ark1'!AB2153)</f>
        <v>2.4840532806979003</v>
      </c>
      <c r="X358" s="15">
        <f>+IF('Ark1'!AC2153=0,"",'Ark1'!AC2153)</f>
        <v>-48.166166086382013</v>
      </c>
      <c r="Y358" s="15">
        <f t="shared" si="18"/>
        <v>128.69642857142858</v>
      </c>
      <c r="Z358" s="12">
        <f>IF(H358=0,"",'Ark1'!T2153)</f>
        <v>3.4245686680469287</v>
      </c>
      <c r="AA358" s="51">
        <f>IF(H358=0,"",'Ark1'!V2153)</f>
        <v>89.458214529301415</v>
      </c>
      <c r="AB358" s="257"/>
    </row>
    <row r="359" spans="1:42" ht="15.6">
      <c r="A359" s="257"/>
      <c r="B359" s="2">
        <f>+'Ark1'!C2154</f>
        <v>2023</v>
      </c>
      <c r="C359" s="2">
        <f>+'Ark1'!J2154</f>
        <v>147</v>
      </c>
      <c r="D359" s="2"/>
      <c r="E359" s="2">
        <f>+'Ark1'!D2154</f>
        <v>11</v>
      </c>
      <c r="F359" s="2" t="s">
        <v>499</v>
      </c>
      <c r="G359" s="3">
        <f>+'Ark1'!Q2154</f>
        <v>45</v>
      </c>
      <c r="H359" s="304">
        <f>+'Ark1'!R2154</f>
        <v>6632</v>
      </c>
      <c r="I359" s="304">
        <f>IF(H359=0,"",'Ark1'!S2154)</f>
        <v>6615</v>
      </c>
      <c r="J359" s="254"/>
      <c r="K359" s="51">
        <f>100*H359/Måned!H33</f>
        <v>4.747009856201104</v>
      </c>
      <c r="L359" s="254"/>
      <c r="M359" s="51">
        <f>+IF(H359=0,"",'Ark1'!AD2154)</f>
        <v>8.7958726243053622</v>
      </c>
      <c r="N359" s="51">
        <f>+IF(H359=0,"",'Ark1'!AE2154)</f>
        <v>8.8919001275337646</v>
      </c>
      <c r="O359" s="12">
        <f>IF(H359=0,"",'Ark1'!U2154)</f>
        <v>60.863492063492046</v>
      </c>
      <c r="P359" s="12">
        <f>IF(H359=0,"",'Ark1'!W2154)</f>
        <v>83.633635676492688</v>
      </c>
      <c r="Q359" s="51">
        <f>IF(H359=0,"",'Ark1'!X2154)</f>
        <v>3.0156815440289496E-2</v>
      </c>
      <c r="R359" s="51">
        <f>IF(H359=0,"",'Ark1'!Y2154)</f>
        <v>6.0313630880578992E-2</v>
      </c>
      <c r="S359" s="262"/>
      <c r="T359" s="51">
        <f>IF(H359=0,"",'Ark1'!Z2154)</f>
        <v>0</v>
      </c>
      <c r="U359" s="262"/>
      <c r="V359" s="51">
        <f>IF(H359=0,"",'Ark1'!AA2154)</f>
        <v>9.9186563568226376</v>
      </c>
      <c r="W359" s="12">
        <f>IF(H359=0,"",'Ark1'!AB2154)</f>
        <v>2.4610567245723578</v>
      </c>
      <c r="X359" s="15">
        <f>+IF('Ark1'!AC2154=0,"",'Ark1'!AC2154)</f>
        <v>-42.408039035146722</v>
      </c>
      <c r="Y359" s="15">
        <f t="shared" si="18"/>
        <v>147</v>
      </c>
      <c r="Z359" s="12">
        <f>IF(H359=0,"",'Ark1'!T2154)</f>
        <v>3.7028045838359471</v>
      </c>
      <c r="AA359" s="51">
        <f>IF(H359=0,"",'Ark1'!V2154)</f>
        <v>90.795485161682322</v>
      </c>
      <c r="AB359" s="257"/>
    </row>
    <row r="360" spans="1:42" ht="15.6">
      <c r="A360" s="257"/>
      <c r="B360" s="2">
        <f>+'Ark1'!C2155</f>
        <v>2023</v>
      </c>
      <c r="C360" s="2">
        <f>+'Ark1'!J2155</f>
        <v>147</v>
      </c>
      <c r="D360" s="2"/>
      <c r="E360" s="2">
        <f>+'Ark1'!D2155</f>
        <v>12</v>
      </c>
      <c r="F360" s="2" t="s">
        <v>500</v>
      </c>
      <c r="G360" s="3">
        <f>+'Ark1'!Q2155</f>
        <v>46</v>
      </c>
      <c r="H360" s="304">
        <f>+'Ark1'!R2155</f>
        <v>6290</v>
      </c>
      <c r="I360" s="304">
        <f>IF(H360=0,"",'Ark1'!S2155)</f>
        <v>6276</v>
      </c>
      <c r="J360" s="254"/>
      <c r="K360" s="51">
        <f>100*H360/Måned!H34</f>
        <v>5.6824341415820472</v>
      </c>
      <c r="L360" s="254"/>
      <c r="M360" s="51">
        <f>+IF(H360=0,"",'Ark1'!AD2155)</f>
        <v>8.3422857067069884</v>
      </c>
      <c r="N360" s="51">
        <f>+IF(H360=0,"",'Ark1'!AE2155)</f>
        <v>8.2054785117027738</v>
      </c>
      <c r="O360" s="12">
        <f>IF(H360=0,"",'Ark1'!U2155)</f>
        <v>61.202039515615041</v>
      </c>
      <c r="P360" s="12">
        <f>IF(H360=0,"",'Ark1'!W2155)</f>
        <v>81.346191841937511</v>
      </c>
      <c r="Q360" s="51">
        <f>IF(H360=0,"",'Ark1'!X2155)</f>
        <v>1.5898251192368845E-2</v>
      </c>
      <c r="R360" s="51">
        <f>IF(H360=0,"",'Ark1'!Y2155)</f>
        <v>3.179650238473769E-2</v>
      </c>
      <c r="S360" s="262"/>
      <c r="T360" s="51">
        <f>IF(H360=0,"",'Ark1'!Z2155)</f>
        <v>0</v>
      </c>
      <c r="U360" s="262"/>
      <c r="V360" s="51">
        <f>IF(H360=0,"",'Ark1'!AA2155)</f>
        <v>9.4615906893277959</v>
      </c>
      <c r="W360" s="12">
        <f>IF(H360=0,"",'Ark1'!AB2155)</f>
        <v>2.4134414169942877</v>
      </c>
      <c r="X360" s="15">
        <f>+IF('Ark1'!AC2155=0,"",'Ark1'!AC2155)</f>
        <v>-39.417496580511163</v>
      </c>
      <c r="Y360" s="15">
        <f t="shared" si="18"/>
        <v>136.43478260869566</v>
      </c>
      <c r="Z360" s="12">
        <f>IF(H360=0,"",'Ark1'!T2155)</f>
        <v>3.0624801271860105</v>
      </c>
      <c r="AA360" s="51">
        <f>IF(H360=0,"",'Ark1'!V2155)</f>
        <v>88.293034670246271</v>
      </c>
      <c r="AB360" s="257"/>
    </row>
    <row r="361" spans="1:42" ht="15.6">
      <c r="A361" s="257"/>
      <c r="B361" s="257"/>
      <c r="C361" s="254"/>
      <c r="D361" s="254"/>
      <c r="E361" s="254"/>
      <c r="F361" s="254"/>
      <c r="G361" s="254"/>
      <c r="H361" s="349"/>
      <c r="I361" s="349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  <c r="AA361" s="254"/>
      <c r="AB361" s="257"/>
      <c r="AC361" s="79"/>
      <c r="AE361" s="51"/>
      <c r="AF361" s="4"/>
      <c r="AN361" s="13"/>
      <c r="AO361" s="12"/>
      <c r="AP361" s="12"/>
    </row>
    <row r="362" spans="1:42" ht="15.6">
      <c r="A362" s="257"/>
      <c r="B362" s="2">
        <f>+'Ark1'!C2156</f>
        <v>2023</v>
      </c>
      <c r="C362" s="2">
        <f>+'Ark1'!J2156</f>
        <v>155</v>
      </c>
      <c r="D362" s="2" t="s">
        <v>33</v>
      </c>
      <c r="E362" s="2">
        <f>+'Ark1'!D2156</f>
        <v>1</v>
      </c>
      <c r="F362" s="2" t="s">
        <v>490</v>
      </c>
      <c r="G362" s="3">
        <f>+'Ark1'!Q2156</f>
        <v>8</v>
      </c>
      <c r="H362" s="304">
        <f>+'Ark1'!R2156</f>
        <v>664</v>
      </c>
      <c r="I362" s="304">
        <f>IF(H362=0,"",'Ark1'!S2156)</f>
        <v>661</v>
      </c>
      <c r="J362" s="254"/>
      <c r="K362" s="51">
        <f>100*H362/Måned!H23</f>
        <v>0.50669617307031933</v>
      </c>
      <c r="L362" s="254"/>
      <c r="M362" s="51">
        <f>+IF(H362=0,"",'Ark1'!AD2156)</f>
        <v>6.1018195184708688</v>
      </c>
      <c r="N362" s="51">
        <f>+IF(H362=0,"",'Ark1'!AE2156)</f>
        <v>6.3158583706587885</v>
      </c>
      <c r="O362" s="12">
        <f>IF(H362=0,"",'Ark1'!U2156)</f>
        <v>60.393343419062013</v>
      </c>
      <c r="P362" s="12">
        <f>IF(H362=0,"",'Ark1'!W2156)</f>
        <v>84.37912254160365</v>
      </c>
      <c r="Q362" s="51">
        <f>IF(H362=0,"",'Ark1'!X2156)</f>
        <v>0</v>
      </c>
      <c r="R362" s="51">
        <f>IF(H362=0,"",'Ark1'!Y2156)</f>
        <v>0</v>
      </c>
      <c r="S362" s="262"/>
      <c r="T362" s="51">
        <f>IF(H362=0,"",'Ark1'!Z2156)</f>
        <v>0</v>
      </c>
      <c r="U362" s="262"/>
      <c r="V362" s="51">
        <f>IF(H362=0,"",'Ark1'!AA2156)</f>
        <v>9.9013218979531512</v>
      </c>
      <c r="W362" s="12">
        <f>IF(H362=0,"",'Ark1'!AB2156)</f>
        <v>2.4270695774540632</v>
      </c>
      <c r="X362" s="15">
        <f>+IF('Ark1'!AC2156=0,"",'Ark1'!AC2156)</f>
        <v>-41.139613777182099</v>
      </c>
      <c r="Y362" s="15">
        <f t="shared" si="18"/>
        <v>82.625</v>
      </c>
      <c r="Z362" s="12">
        <f>IF(H362=0,"",'Ark1'!T2156)</f>
        <v>4.3147590361445793</v>
      </c>
      <c r="AA362" s="51">
        <f>IF(H362=0,"",'Ark1'!V2156)</f>
        <v>91.753687492111936</v>
      </c>
      <c r="AB362" s="257"/>
    </row>
    <row r="363" spans="1:42" ht="15.6">
      <c r="A363" s="257"/>
      <c r="B363" s="2">
        <f>+'Ark1'!C2157</f>
        <v>2023</v>
      </c>
      <c r="C363" s="2">
        <f>+'Ark1'!J2157</f>
        <v>155</v>
      </c>
      <c r="D363" s="2"/>
      <c r="E363" s="2">
        <f>+'Ark1'!D2157</f>
        <v>2</v>
      </c>
      <c r="F363" s="2" t="s">
        <v>491</v>
      </c>
      <c r="G363" s="3">
        <f>+'Ark1'!Q2157</f>
        <v>12</v>
      </c>
      <c r="H363" s="304">
        <f>+'Ark1'!R2157</f>
        <v>1027</v>
      </c>
      <c r="I363" s="304">
        <f>IF(H363=0,"",'Ark1'!S2157)</f>
        <v>1024</v>
      </c>
      <c r="J363" s="254"/>
      <c r="K363" s="51">
        <f>100*H363/Måned!H24</f>
        <v>0.93167983598080395</v>
      </c>
      <c r="L363" s="254"/>
      <c r="M363" s="51">
        <f>+IF(H363=0,"",'Ark1'!AD2157)</f>
        <v>9.4376033817312983</v>
      </c>
      <c r="N363" s="51">
        <f>+IF(H363=0,"",'Ark1'!AE2157)</f>
        <v>9.3346621549240503</v>
      </c>
      <c r="O363" s="12">
        <f>IF(H363=0,"",'Ark1'!U2157)</f>
        <v>60.995117187500007</v>
      </c>
      <c r="P363" s="12">
        <f>IF(H363=0,"",'Ark1'!W2157)</f>
        <v>80.501269531250003</v>
      </c>
      <c r="Q363" s="51">
        <f>IF(H363=0,"",'Ark1'!X2157)</f>
        <v>0</v>
      </c>
      <c r="R363" s="51">
        <f>IF(H363=0,"",'Ark1'!Y2157)</f>
        <v>0</v>
      </c>
      <c r="S363" s="262"/>
      <c r="T363" s="51">
        <f>IF(H363=0,"",'Ark1'!Z2157)</f>
        <v>0</v>
      </c>
      <c r="U363" s="262"/>
      <c r="V363" s="51">
        <f>IF(H363=0,"",'Ark1'!AA2157)</f>
        <v>10.133144310758562</v>
      </c>
      <c r="W363" s="12">
        <f>IF(H363=0,"",'Ark1'!AB2157)</f>
        <v>2.4212147458749058</v>
      </c>
      <c r="X363" s="15">
        <f>+IF('Ark1'!AC2157=0,"",'Ark1'!AC2157)</f>
        <v>-45.65671011872076</v>
      </c>
      <c r="Y363" s="15">
        <f t="shared" si="18"/>
        <v>85.333333333333329</v>
      </c>
      <c r="Z363" s="12">
        <f>IF(H363=0,"",'Ark1'!T2157)</f>
        <v>3.3184031158714697</v>
      </c>
      <c r="AA363" s="51">
        <f>IF(H363=0,"",'Ark1'!V2157)</f>
        <v>87.480320625677109</v>
      </c>
      <c r="AB363" s="257"/>
    </row>
    <row r="364" spans="1:42" ht="15.6">
      <c r="A364" s="257"/>
      <c r="B364" s="2">
        <f>+'Ark1'!C2158</f>
        <v>2023</v>
      </c>
      <c r="C364" s="2">
        <f>+'Ark1'!J2158</f>
        <v>155</v>
      </c>
      <c r="D364" s="2"/>
      <c r="E364" s="2">
        <f>+'Ark1'!D2158</f>
        <v>3</v>
      </c>
      <c r="F364" s="2" t="s">
        <v>492</v>
      </c>
      <c r="G364" s="3">
        <f>+'Ark1'!Q2158</f>
        <v>8</v>
      </c>
      <c r="H364" s="304">
        <f>+'Ark1'!R2158</f>
        <v>920</v>
      </c>
      <c r="I364" s="304">
        <f>IF(H364=0,"",'Ark1'!S2158)</f>
        <v>918</v>
      </c>
      <c r="J364" s="254"/>
      <c r="K364" s="51">
        <f>100*H364/Måned!H25</f>
        <v>0.69250513733430685</v>
      </c>
      <c r="L364" s="254"/>
      <c r="M364" s="51">
        <f>+IF(H364=0,"",'Ark1'!AD2158)</f>
        <v>8.4543282484837352</v>
      </c>
      <c r="N364" s="51">
        <f>+IF(H364=0,"",'Ark1'!AE2158)</f>
        <v>8.6166704526229623</v>
      </c>
      <c r="O364" s="12">
        <f>IF(H364=0,"",'Ark1'!U2158)</f>
        <v>60.188453159041394</v>
      </c>
      <c r="P364" s="12">
        <f>IF(H364=0,"",'Ark1'!W2158)</f>
        <v>82.889760348583863</v>
      </c>
      <c r="Q364" s="51">
        <f>IF(H364=0,"",'Ark1'!X2158)</f>
        <v>0</v>
      </c>
      <c r="R364" s="51">
        <f>IF(H364=0,"",'Ark1'!Y2158)</f>
        <v>0</v>
      </c>
      <c r="S364" s="262"/>
      <c r="T364" s="51">
        <f>IF(H364=0,"",'Ark1'!Z2158)</f>
        <v>0</v>
      </c>
      <c r="U364" s="262"/>
      <c r="V364" s="51">
        <f>IF(H364=0,"",'Ark1'!AA2158)</f>
        <v>9.0898135274798975</v>
      </c>
      <c r="W364" s="12">
        <f>IF(H364=0,"",'Ark1'!AB2158)</f>
        <v>2.5262020378075936</v>
      </c>
      <c r="X364" s="15">
        <f>+IF('Ark1'!AC2158=0,"",'Ark1'!AC2158)</f>
        <v>-40.566529582219907</v>
      </c>
      <c r="Y364" s="15">
        <f t="shared" si="18"/>
        <v>114.75</v>
      </c>
      <c r="Z364" s="12">
        <f>IF(H364=0,"",'Ark1'!T2158)</f>
        <v>5.0967391304347824</v>
      </c>
      <c r="AA364" s="51">
        <f>IF(H364=0,"",'Ark1'!V2158)</f>
        <v>90.005830188100305</v>
      </c>
      <c r="AB364" s="257"/>
    </row>
    <row r="365" spans="1:42" ht="15.6">
      <c r="A365" s="257"/>
      <c r="B365" s="2">
        <f>+'Ark1'!C2159</f>
        <v>2023</v>
      </c>
      <c r="C365" s="2">
        <f>+'Ark1'!J2159</f>
        <v>155</v>
      </c>
      <c r="D365" s="2"/>
      <c r="E365" s="2">
        <f>+'Ark1'!D2159</f>
        <v>4</v>
      </c>
      <c r="F365" s="2" t="s">
        <v>493</v>
      </c>
      <c r="G365" s="3">
        <f>+'Ark1'!Q2159</f>
        <v>8</v>
      </c>
      <c r="H365" s="304">
        <f>+'Ark1'!R2159</f>
        <v>620</v>
      </c>
      <c r="I365" s="304">
        <f>IF(H365=0,"",'Ark1'!S2159)</f>
        <v>615</v>
      </c>
      <c r="J365" s="254"/>
      <c r="K365" s="51">
        <f>100*H365/Måned!H26</f>
        <v>0.58721574495894224</v>
      </c>
      <c r="L365" s="254"/>
      <c r="M365" s="51">
        <f>+IF(H365=0,"",'Ark1'!AD2159)</f>
        <v>5.697482080499908</v>
      </c>
      <c r="N365" s="51">
        <f>+IF(H365=0,"",'Ark1'!AE2159)</f>
        <v>5.5820358600647078</v>
      </c>
      <c r="O365" s="12">
        <f>IF(H365=0,"",'Ark1'!U2159)</f>
        <v>60.58048780487804</v>
      </c>
      <c r="P365" s="12">
        <f>IF(H365=0,"",'Ark1'!W2159)</f>
        <v>80.153333333333279</v>
      </c>
      <c r="Q365" s="51">
        <f>IF(H365=0,"",'Ark1'!X2159)</f>
        <v>0</v>
      </c>
      <c r="R365" s="51">
        <f>IF(H365=0,"",'Ark1'!Y2159)</f>
        <v>0</v>
      </c>
      <c r="S365" s="262"/>
      <c r="T365" s="51">
        <f>IF(H365=0,"",'Ark1'!Z2159)</f>
        <v>0</v>
      </c>
      <c r="U365" s="262"/>
      <c r="V365" s="51">
        <f>IF(H365=0,"",'Ark1'!AA2159)</f>
        <v>9.6024548577643269</v>
      </c>
      <c r="W365" s="12">
        <f>IF(H365=0,"",'Ark1'!AB2159)</f>
        <v>2.677751105229722</v>
      </c>
      <c r="X365" s="15">
        <f>+IF('Ark1'!AC2159=0,"",'Ark1'!AC2159)</f>
        <v>-39.980686796115513</v>
      </c>
      <c r="Y365" s="15">
        <f t="shared" si="18"/>
        <v>76.875</v>
      </c>
      <c r="Z365" s="12">
        <f>IF(H365=0,"",'Ark1'!T2159)</f>
        <v>4.4806451612903215</v>
      </c>
      <c r="AA365" s="51">
        <f>IF(H365=0,"",'Ark1'!V2159)</f>
        <v>87.246254261025783</v>
      </c>
      <c r="AB365" s="257"/>
    </row>
    <row r="366" spans="1:42" ht="15.6">
      <c r="A366" s="257"/>
      <c r="B366" s="2">
        <f>+'Ark1'!C2160</f>
        <v>2023</v>
      </c>
      <c r="C366" s="2">
        <f>+'Ark1'!J2160</f>
        <v>155</v>
      </c>
      <c r="D366" s="2"/>
      <c r="E366" s="2">
        <f>+'Ark1'!D2160</f>
        <v>5</v>
      </c>
      <c r="F366" s="2" t="s">
        <v>377</v>
      </c>
      <c r="G366" s="3">
        <f>+'Ark1'!Q2160</f>
        <v>10</v>
      </c>
      <c r="H366" s="304">
        <f>+'Ark1'!R2160</f>
        <v>919</v>
      </c>
      <c r="I366" s="304">
        <f>IF(H366=0,"",'Ark1'!S2160)</f>
        <v>913</v>
      </c>
      <c r="J366" s="254"/>
      <c r="K366" s="51">
        <f>100*H366/Måned!H27</f>
        <v>0.73580041313711986</v>
      </c>
      <c r="L366" s="254"/>
      <c r="M366" s="51">
        <f>+IF(H366=0,"",'Ark1'!AD2160)</f>
        <v>8.4451387612571232</v>
      </c>
      <c r="N366" s="51">
        <f>+IF(H366=0,"",'Ark1'!AE2160)</f>
        <v>8.3964659475689984</v>
      </c>
      <c r="O366" s="12">
        <f>IF(H366=0,"",'Ark1'!U2160)</f>
        <v>59.917853231106257</v>
      </c>
      <c r="P366" s="12">
        <f>IF(H366=0,"",'Ark1'!W2160)</f>
        <v>81.213800657174176</v>
      </c>
      <c r="Q366" s="51">
        <f>IF(H366=0,"",'Ark1'!X2160)</f>
        <v>0</v>
      </c>
      <c r="R366" s="51">
        <f>IF(H366=0,"",'Ark1'!Y2160)</f>
        <v>0</v>
      </c>
      <c r="S366" s="262"/>
      <c r="T366" s="51">
        <f>IF(H366=0,"",'Ark1'!Z2160)</f>
        <v>0</v>
      </c>
      <c r="U366" s="262"/>
      <c r="V366" s="51">
        <f>IF(H366=0,"",'Ark1'!AA2160)</f>
        <v>11.243869748141304</v>
      </c>
      <c r="W366" s="12">
        <f>IF(H366=0,"",'Ark1'!AB2160)</f>
        <v>2.4865110339473642</v>
      </c>
      <c r="X366" s="15">
        <f>+IF('Ark1'!AC2160=0,"",'Ark1'!AC2160)</f>
        <v>-33.639737687580123</v>
      </c>
      <c r="Y366" s="15">
        <f t="shared" si="18"/>
        <v>91.3</v>
      </c>
      <c r="Z366" s="12">
        <f>IF(H366=0,"",'Ark1'!T2160)</f>
        <v>5.3264417845484227</v>
      </c>
      <c r="AA366" s="51">
        <f>IF(H366=0,"",'Ark1'!V2160)</f>
        <v>88.389329998018255</v>
      </c>
      <c r="AB366" s="257"/>
    </row>
    <row r="367" spans="1:42" ht="15.6">
      <c r="A367" s="257"/>
      <c r="B367" s="2">
        <f>+'Ark1'!C2161</f>
        <v>2023</v>
      </c>
      <c r="C367" s="2">
        <f>+'Ark1'!J2161</f>
        <v>155</v>
      </c>
      <c r="D367" s="2"/>
      <c r="E367" s="2">
        <f>+'Ark1'!D2161</f>
        <v>6</v>
      </c>
      <c r="F367" s="2" t="s">
        <v>494</v>
      </c>
      <c r="G367" s="3">
        <f>+'Ark1'!Q2161</f>
        <v>12</v>
      </c>
      <c r="H367" s="304">
        <f>+'Ark1'!R2161</f>
        <v>851</v>
      </c>
      <c r="I367" s="304">
        <f>IF(H367=0,"",'Ark1'!S2161)</f>
        <v>848</v>
      </c>
      <c r="J367" s="254"/>
      <c r="K367" s="51">
        <f>100*H367/Måned!H28</f>
        <v>0.65609411982391086</v>
      </c>
      <c r="L367" s="254"/>
      <c r="M367" s="51">
        <f>+IF(H367=0,"",'Ark1'!AD2161)</f>
        <v>7.8202536298474543</v>
      </c>
      <c r="N367" s="51">
        <f>+IF(H367=0,"",'Ark1'!AE2161)</f>
        <v>7.758953182705878</v>
      </c>
      <c r="O367" s="12">
        <f>IF(H367=0,"",'Ark1'!U2161)</f>
        <v>60.674528301886802</v>
      </c>
      <c r="P367" s="12">
        <f>IF(H367=0,"",'Ark1'!W2161)</f>
        <v>80.800000000000011</v>
      </c>
      <c r="Q367" s="51">
        <f>IF(H367=0,"",'Ark1'!X2161)</f>
        <v>0</v>
      </c>
      <c r="R367" s="51">
        <f>IF(H367=0,"",'Ark1'!Y2161)</f>
        <v>0</v>
      </c>
      <c r="S367" s="262"/>
      <c r="T367" s="51">
        <f>IF(H367=0,"",'Ark1'!Z2161)</f>
        <v>0</v>
      </c>
      <c r="U367" s="262"/>
      <c r="V367" s="51">
        <f>IF(H367=0,"",'Ark1'!AA2161)</f>
        <v>9.6193692179342793</v>
      </c>
      <c r="W367" s="12">
        <f>IF(H367=0,"",'Ark1'!AB2161)</f>
        <v>2.5730299780738299</v>
      </c>
      <c r="X367" s="15">
        <f>+IF('Ark1'!AC2161=0,"",'Ark1'!AC2161)</f>
        <v>-47.035596083680623</v>
      </c>
      <c r="Y367" s="15">
        <f t="shared" si="18"/>
        <v>70.666666666666671</v>
      </c>
      <c r="Z367" s="12">
        <f>IF(H367=0,"",'Ark1'!T2161)</f>
        <v>4.2773207990599289</v>
      </c>
      <c r="AA367" s="51">
        <f>IF(H367=0,"",'Ark1'!V2161)</f>
        <v>87.654208998548583</v>
      </c>
      <c r="AB367" s="257"/>
    </row>
    <row r="368" spans="1:42" ht="15.6">
      <c r="A368" s="257"/>
      <c r="B368" s="2">
        <f>+'Ark1'!C2162</f>
        <v>2023</v>
      </c>
      <c r="C368" s="2">
        <f>+'Ark1'!J2162</f>
        <v>155</v>
      </c>
      <c r="D368" s="2"/>
      <c r="E368" s="2">
        <f>+'Ark1'!D2162</f>
        <v>7</v>
      </c>
      <c r="F368" s="2" t="s">
        <v>495</v>
      </c>
      <c r="G368" s="3">
        <f>+'Ark1'!Q2162</f>
        <v>11</v>
      </c>
      <c r="H368" s="304">
        <f>+'Ark1'!R2162</f>
        <v>986</v>
      </c>
      <c r="I368" s="304">
        <f>IF(H368=0,"",'Ark1'!S2162)</f>
        <v>983</v>
      </c>
      <c r="J368" s="254"/>
      <c r="K368" s="51">
        <f>100*H368/Måned!H29</f>
        <v>0.81054864113904279</v>
      </c>
      <c r="L368" s="254"/>
      <c r="M368" s="51">
        <f>+IF(H368=0,"",'Ark1'!AD2162)</f>
        <v>9.0608344054401755</v>
      </c>
      <c r="N368" s="51">
        <f>+IF(H368=0,"",'Ark1'!AE2162)</f>
        <v>9.0383270889589475</v>
      </c>
      <c r="O368" s="12">
        <f>IF(H368=0,"",'Ark1'!U2162)</f>
        <v>59.930824008138352</v>
      </c>
      <c r="P368" s="12">
        <f>IF(H368=0,"",'Ark1'!W2162)</f>
        <v>81.196744659206502</v>
      </c>
      <c r="Q368" s="51">
        <f>IF(H368=0,"",'Ark1'!X2162)</f>
        <v>0</v>
      </c>
      <c r="R368" s="51">
        <f>IF(H368=0,"",'Ark1'!Y2162)</f>
        <v>0</v>
      </c>
      <c r="S368" s="262"/>
      <c r="T368" s="51">
        <f>IF(H368=0,"",'Ark1'!Z2162)</f>
        <v>0</v>
      </c>
      <c r="U368" s="262"/>
      <c r="V368" s="51">
        <f>IF(H368=0,"",'Ark1'!AA2162)</f>
        <v>11.134637496110804</v>
      </c>
      <c r="W368" s="12">
        <f>IF(H368=0,"",'Ark1'!AB2162)</f>
        <v>2.62186130380532</v>
      </c>
      <c r="X368" s="15">
        <f>+IF('Ark1'!AC2162=0,"",'Ark1'!AC2162)</f>
        <v>-52.118773278102175</v>
      </c>
      <c r="Y368" s="15">
        <f t="shared" si="18"/>
        <v>89.36363636363636</v>
      </c>
      <c r="Z368" s="12">
        <f>IF(H368=0,"",'Ark1'!T2162)</f>
        <v>5.4279918864097354</v>
      </c>
      <c r="AA368" s="51">
        <f>IF(H368=0,"",'Ark1'!V2162)</f>
        <v>88.057651803299692</v>
      </c>
      <c r="AB368" s="257"/>
    </row>
    <row r="369" spans="1:42" ht="15.6">
      <c r="A369" s="257"/>
      <c r="B369" s="2">
        <f>+'Ark1'!C2163</f>
        <v>2023</v>
      </c>
      <c r="C369" s="2">
        <f>+'Ark1'!J2163</f>
        <v>155</v>
      </c>
      <c r="D369" s="2"/>
      <c r="E369" s="2">
        <f>+'Ark1'!D2163</f>
        <v>8</v>
      </c>
      <c r="F369" s="2" t="s">
        <v>496</v>
      </c>
      <c r="G369" s="3">
        <f>+'Ark1'!Q2163</f>
        <v>21</v>
      </c>
      <c r="H369" s="304">
        <f>+'Ark1'!R2163</f>
        <v>1376</v>
      </c>
      <c r="I369" s="304">
        <f>IF(H369=0,"",'Ark1'!S2163)</f>
        <v>1367</v>
      </c>
      <c r="J369" s="254"/>
      <c r="K369" s="51">
        <f>100*H369/Måned!H30</f>
        <v>1.0608852532323847</v>
      </c>
      <c r="L369" s="254"/>
      <c r="M369" s="51">
        <f>+IF(H369=0,"",'Ark1'!AD2163)</f>
        <v>12.64473442381915</v>
      </c>
      <c r="N369" s="51">
        <f>+IF(H369=0,"",'Ark1'!AE2163)</f>
        <v>12.577769695031597</v>
      </c>
      <c r="O369" s="12">
        <f>IF(H369=0,"",'Ark1'!U2163)</f>
        <v>59.836137527432335</v>
      </c>
      <c r="P369" s="12">
        <f>IF(H369=0,"",'Ark1'!W2163)</f>
        <v>81.252962692026358</v>
      </c>
      <c r="Q369" s="51">
        <f>IF(H369=0,"",'Ark1'!X2163)</f>
        <v>0</v>
      </c>
      <c r="R369" s="51">
        <f>IF(H369=0,"",'Ark1'!Y2163)</f>
        <v>0</v>
      </c>
      <c r="S369" s="262"/>
      <c r="T369" s="51">
        <f>IF(H369=0,"",'Ark1'!Z2163)</f>
        <v>0</v>
      </c>
      <c r="U369" s="262"/>
      <c r="V369" s="51">
        <f>IF(H369=0,"",'Ark1'!AA2163)</f>
        <v>10.875219830656562</v>
      </c>
      <c r="W369" s="12">
        <f>IF(H369=0,"",'Ark1'!AB2163)</f>
        <v>2.5139398931755967</v>
      </c>
      <c r="X369" s="15">
        <f>+IF('Ark1'!AC2163=0,"",'Ark1'!AC2163)</f>
        <v>-36.239337443856925</v>
      </c>
      <c r="Y369" s="15">
        <f t="shared" si="18"/>
        <v>65.095238095238102</v>
      </c>
      <c r="Z369" s="12">
        <f>IF(H369=0,"",'Ark1'!T2163)</f>
        <v>5.7739825581395312</v>
      </c>
      <c r="AA369" s="51">
        <f>IF(H369=0,"",'Ark1'!V2163)</f>
        <v>88.362508628949982</v>
      </c>
      <c r="AB369" s="257"/>
    </row>
    <row r="370" spans="1:42" ht="15.6">
      <c r="A370" s="257"/>
      <c r="B370" s="2">
        <f>+'Ark1'!C2164</f>
        <v>2023</v>
      </c>
      <c r="C370" s="2">
        <f>+'Ark1'!J2164</f>
        <v>155</v>
      </c>
      <c r="D370" s="2"/>
      <c r="E370" s="2">
        <f>+'Ark1'!D2164</f>
        <v>9</v>
      </c>
      <c r="F370" s="2" t="s">
        <v>497</v>
      </c>
      <c r="G370" s="3">
        <f>+'Ark1'!Q2164</f>
        <v>18</v>
      </c>
      <c r="H370" s="304">
        <f>+'Ark1'!R2164</f>
        <v>394</v>
      </c>
      <c r="I370" s="304">
        <f>IF(H370=0,"",'Ark1'!S2164)</f>
        <v>394</v>
      </c>
      <c r="J370" s="254"/>
      <c r="K370" s="51">
        <f>100*H370/Måned!H31</f>
        <v>0.32721534756249482</v>
      </c>
      <c r="L370" s="254"/>
      <c r="M370" s="51">
        <f>+IF(H370=0,"",'Ark1'!AD2164)</f>
        <v>3.6206579672854247</v>
      </c>
      <c r="N370" s="51">
        <f>+IF(H370=0,"",'Ark1'!AE2164)</f>
        <v>3.7002759180793054</v>
      </c>
      <c r="O370" s="12">
        <f>IF(H370=0,"",'Ark1'!U2164)</f>
        <v>59.345177664974607</v>
      </c>
      <c r="P370" s="12">
        <f>IF(H370=0,"",'Ark1'!W2164)</f>
        <v>82.935786802030478</v>
      </c>
      <c r="Q370" s="51">
        <f>IF(H370=0,"",'Ark1'!X2164)</f>
        <v>0</v>
      </c>
      <c r="R370" s="51">
        <f>IF(H370=0,"",'Ark1'!Y2164)</f>
        <v>0</v>
      </c>
      <c r="S370" s="262"/>
      <c r="T370" s="51">
        <f>IF(H370=0,"",'Ark1'!Z2164)</f>
        <v>0</v>
      </c>
      <c r="U370" s="262"/>
      <c r="V370" s="51">
        <f>IF(H370=0,"",'Ark1'!AA2164)</f>
        <v>11.48782907109636</v>
      </c>
      <c r="W370" s="12">
        <f>IF(H370=0,"",'Ark1'!AB2164)</f>
        <v>2.8253097568660159</v>
      </c>
      <c r="X370" s="15">
        <f>+IF('Ark1'!AC2164=0,"",'Ark1'!AC2164)</f>
        <v>-32.234825730974762</v>
      </c>
      <c r="Y370" s="15">
        <f t="shared" ref="Y370:Y386" si="19">+(IF(H370=0,"",I370/G370))</f>
        <v>21.888888888888889</v>
      </c>
      <c r="Z370" s="12">
        <f>IF(H370=0,"",'Ark1'!T2164)</f>
        <v>6.6192893401015249</v>
      </c>
      <c r="AA370" s="51">
        <f>IF(H370=0,"",'Ark1'!V2164)</f>
        <v>89.854590251387265</v>
      </c>
      <c r="AB370" s="257"/>
    </row>
    <row r="371" spans="1:42" ht="15.6">
      <c r="A371" s="257"/>
      <c r="B371" s="2">
        <f>+'Ark1'!C2165</f>
        <v>2023</v>
      </c>
      <c r="C371" s="2">
        <f>+'Ark1'!J2165</f>
        <v>155</v>
      </c>
      <c r="D371" s="2"/>
      <c r="E371" s="2">
        <f>+'Ark1'!D2165</f>
        <v>10</v>
      </c>
      <c r="F371" s="2" t="s">
        <v>498</v>
      </c>
      <c r="G371" s="3">
        <f>+'Ark1'!Q2165</f>
        <v>22</v>
      </c>
      <c r="H371" s="304">
        <f>+'Ark1'!R2165</f>
        <v>1442</v>
      </c>
      <c r="I371" s="304">
        <f>IF(H371=0,"",'Ark1'!S2165)</f>
        <v>1435</v>
      </c>
      <c r="J371" s="254"/>
      <c r="K371" s="51">
        <f>100*H371/Måned!H32</f>
        <v>1.1431380010147134</v>
      </c>
      <c r="L371" s="254"/>
      <c r="M371" s="51">
        <f>+IF(H371=0,"",'Ark1'!AD2165)</f>
        <v>13.25124058077559</v>
      </c>
      <c r="N371" s="51">
        <f>+IF(H371=0,"",'Ark1'!AE2165)</f>
        <v>13.412578720902392</v>
      </c>
      <c r="O371" s="12">
        <f>IF(H371=0,"",'Ark1'!U2165)</f>
        <v>59.370731707317077</v>
      </c>
      <c r="P371" s="12">
        <f>IF(H371=0,"",'Ark1'!W2165)</f>
        <v>82.539999999999978</v>
      </c>
      <c r="Q371" s="51">
        <f>IF(H371=0,"",'Ark1'!X2165)</f>
        <v>0</v>
      </c>
      <c r="R371" s="51">
        <f>IF(H371=0,"",'Ark1'!Y2165)</f>
        <v>0</v>
      </c>
      <c r="S371" s="262"/>
      <c r="T371" s="51">
        <f>IF(H371=0,"",'Ark1'!Z2165)</f>
        <v>0</v>
      </c>
      <c r="U371" s="262"/>
      <c r="V371" s="51">
        <f>IF(H371=0,"",'Ark1'!AA2165)</f>
        <v>11.846237409682177</v>
      </c>
      <c r="W371" s="12">
        <f>IF(H371=0,"",'Ark1'!AB2165)</f>
        <v>2.6787030420061466</v>
      </c>
      <c r="X371" s="15">
        <f>+IF('Ark1'!AC2165=0,"",'Ark1'!AC2165)</f>
        <v>-37.712578846643801</v>
      </c>
      <c r="Y371" s="15">
        <f t="shared" si="19"/>
        <v>65.227272727272734</v>
      </c>
      <c r="Z371" s="12">
        <f>IF(H371=0,"",'Ark1'!T2165)</f>
        <v>6.3543689320388328</v>
      </c>
      <c r="AA371" s="51">
        <f>IF(H371=0,"",'Ark1'!V2165)</f>
        <v>89.780106530364066</v>
      </c>
      <c r="AB371" s="257"/>
    </row>
    <row r="372" spans="1:42" ht="15.6">
      <c r="A372" s="257"/>
      <c r="B372" s="2">
        <f>+'Ark1'!C2166</f>
        <v>2023</v>
      </c>
      <c r="C372" s="2">
        <f>+'Ark1'!J2166</f>
        <v>155</v>
      </c>
      <c r="D372" s="2"/>
      <c r="E372" s="2">
        <f>+'Ark1'!D2166</f>
        <v>11</v>
      </c>
      <c r="F372" s="2" t="s">
        <v>499</v>
      </c>
      <c r="G372" s="3">
        <f>+'Ark1'!Q2166</f>
        <v>13</v>
      </c>
      <c r="H372" s="304">
        <f>+'Ark1'!R2166</f>
        <v>896</v>
      </c>
      <c r="I372" s="304">
        <f>IF(H372=0,"",'Ark1'!S2166)</f>
        <v>895</v>
      </c>
      <c r="J372" s="254"/>
      <c r="K372" s="51">
        <f>100*H372/Måned!H33</f>
        <v>0.64133305656757977</v>
      </c>
      <c r="L372" s="254"/>
      <c r="M372" s="51">
        <f>+IF(H372=0,"",'Ark1'!AD2166)</f>
        <v>8.233780555045028</v>
      </c>
      <c r="N372" s="51">
        <f>+IF(H372=0,"",'Ark1'!AE2166)</f>
        <v>8.2743150684155857</v>
      </c>
      <c r="O372" s="12">
        <f>IF(H372=0,"",'Ark1'!U2166)</f>
        <v>60.138547486033509</v>
      </c>
      <c r="P372" s="12">
        <f>IF(H372=0,"",'Ark1'!W2166)</f>
        <v>81.641899441340726</v>
      </c>
      <c r="Q372" s="51">
        <f>IF(H372=0,"",'Ark1'!X2166)</f>
        <v>0</v>
      </c>
      <c r="R372" s="51">
        <f>IF(H372=0,"",'Ark1'!Y2166)</f>
        <v>0</v>
      </c>
      <c r="S372" s="262"/>
      <c r="T372" s="51">
        <f>IF(H372=0,"",'Ark1'!Z2166)</f>
        <v>0</v>
      </c>
      <c r="U372" s="262"/>
      <c r="V372" s="51">
        <f>IF(H372=0,"",'Ark1'!AA2166)</f>
        <v>10.330868144332818</v>
      </c>
      <c r="W372" s="12">
        <f>IF(H372=0,"",'Ark1'!AB2166)</f>
        <v>2.3015224768470977</v>
      </c>
      <c r="X372" s="15">
        <f>+IF('Ark1'!AC2166=0,"",'Ark1'!AC2166)</f>
        <v>-28.469207670671477</v>
      </c>
      <c r="Y372" s="15">
        <f t="shared" si="19"/>
        <v>68.84615384615384</v>
      </c>
      <c r="Z372" s="12">
        <f>IF(H372=0,"",'Ark1'!T2166)</f>
        <v>4.8928571428571441</v>
      </c>
      <c r="AA372" s="51">
        <f>IF(H372=0,"",'Ark1'!V2166)</f>
        <v>88.494767487607177</v>
      </c>
      <c r="AB372" s="257"/>
    </row>
    <row r="373" spans="1:42" ht="15.6">
      <c r="A373" s="257"/>
      <c r="B373" s="2">
        <f>+'Ark1'!C2167</f>
        <v>2023</v>
      </c>
      <c r="C373" s="2">
        <f>+'Ark1'!J2167</f>
        <v>155</v>
      </c>
      <c r="D373" s="2"/>
      <c r="E373" s="2">
        <f>+'Ark1'!D2167</f>
        <v>12</v>
      </c>
      <c r="F373" s="2" t="s">
        <v>500</v>
      </c>
      <c r="G373" s="3">
        <f>+'Ark1'!Q2167</f>
        <v>9</v>
      </c>
      <c r="H373" s="304">
        <f>+'Ark1'!R2167</f>
        <v>787</v>
      </c>
      <c r="I373" s="304">
        <f>IF(H373=0,"",'Ark1'!S2167)</f>
        <v>784</v>
      </c>
      <c r="J373" s="254"/>
      <c r="K373" s="51">
        <f>100*H373/Måned!H34</f>
        <v>0.7109818234380082</v>
      </c>
      <c r="L373" s="254"/>
      <c r="M373" s="51">
        <f>+IF(H373=0,"",'Ark1'!AD2167)</f>
        <v>7.2321264473442399</v>
      </c>
      <c r="N373" s="51">
        <f>+IF(H373=0,"",'Ark1'!AE2167)</f>
        <v>6.9920875400667857</v>
      </c>
      <c r="O373" s="12">
        <f>IF(H373=0,"",'Ark1'!U2167)</f>
        <v>60.766581632653057</v>
      </c>
      <c r="P373" s="12">
        <f>IF(H373=0,"",'Ark1'!W2167)</f>
        <v>78.758035714285754</v>
      </c>
      <c r="Q373" s="51">
        <f>IF(H373=0,"",'Ark1'!X2167)</f>
        <v>0</v>
      </c>
      <c r="R373" s="51">
        <f>IF(H373=0,"",'Ark1'!Y2167)</f>
        <v>0</v>
      </c>
      <c r="S373" s="262"/>
      <c r="T373" s="51">
        <f>IF(H373=0,"",'Ark1'!Z2167)</f>
        <v>0</v>
      </c>
      <c r="U373" s="262"/>
      <c r="V373" s="51">
        <f>IF(H373=0,"",'Ark1'!AA2167)</f>
        <v>12.314116327917947</v>
      </c>
      <c r="W373" s="12">
        <f>IF(H373=0,"",'Ark1'!AB2167)</f>
        <v>2.6640761212979736</v>
      </c>
      <c r="X373" s="15">
        <f>+IF('Ark1'!AC2167=0,"",'Ark1'!AC2167)</f>
        <v>-59.733503268344421</v>
      </c>
      <c r="Y373" s="15">
        <f t="shared" si="19"/>
        <v>87.111111111111114</v>
      </c>
      <c r="Z373" s="12">
        <f>IF(H373=0,"",'Ark1'!T2167)</f>
        <v>4.0660736975857672</v>
      </c>
      <c r="AA373" s="51">
        <f>IF(H373=0,"",'Ark1'!V2167)</f>
        <v>85.547902801423916</v>
      </c>
      <c r="AB373" s="257"/>
    </row>
    <row r="374" spans="1:42" ht="15.6">
      <c r="A374" s="257"/>
      <c r="B374" s="257"/>
      <c r="C374" s="254"/>
      <c r="D374" s="254"/>
      <c r="E374" s="254"/>
      <c r="F374" s="254"/>
      <c r="G374" s="254"/>
      <c r="H374" s="349"/>
      <c r="I374" s="349"/>
      <c r="J374" s="254"/>
      <c r="K374" s="254"/>
      <c r="L374" s="254"/>
      <c r="M374" s="254"/>
      <c r="N374" s="254"/>
      <c r="O374" s="254"/>
      <c r="P374" s="254"/>
      <c r="Q374" s="254"/>
      <c r="R374" s="254"/>
      <c r="S374" s="262"/>
      <c r="T374" s="254"/>
      <c r="U374" s="262"/>
      <c r="V374" s="254"/>
      <c r="W374" s="254"/>
      <c r="X374" s="254"/>
      <c r="Y374" s="254"/>
      <c r="Z374" s="254"/>
      <c r="AA374" s="254"/>
      <c r="AB374" s="257"/>
      <c r="AC374" s="79"/>
      <c r="AE374" s="51"/>
      <c r="AF374" s="4"/>
      <c r="AN374" s="13"/>
      <c r="AO374" s="12"/>
      <c r="AP374" s="12"/>
    </row>
    <row r="375" spans="1:42" ht="15.6">
      <c r="A375" s="257"/>
      <c r="B375" s="2">
        <f>+'Ark1'!C2168</f>
        <v>2023</v>
      </c>
      <c r="C375" s="2">
        <f>+'Ark1'!J2168</f>
        <v>160</v>
      </c>
      <c r="D375" s="2" t="s">
        <v>28</v>
      </c>
      <c r="E375" s="2">
        <f>+'Ark1'!D2168</f>
        <v>1</v>
      </c>
      <c r="F375" s="2" t="s">
        <v>490</v>
      </c>
      <c r="G375" s="3">
        <f>+'Ark1'!Q2168</f>
        <v>73</v>
      </c>
      <c r="H375" s="304">
        <f>+'Ark1'!R2168</f>
        <v>11905</v>
      </c>
      <c r="I375" s="304">
        <f>IF(H375=0,"",'Ark1'!S2168)</f>
        <v>11879</v>
      </c>
      <c r="J375" s="254"/>
      <c r="K375" s="51">
        <f>100*H375/Måned!H23</f>
        <v>9.0846655728948065</v>
      </c>
      <c r="L375" s="254"/>
      <c r="M375" s="51">
        <f>+IF(H375=0,"",'Ark1'!AD2168)</f>
        <v>9.0925060336663286</v>
      </c>
      <c r="N375" s="51">
        <f>+IF(H375=0,"",'Ark1'!AE2168)</f>
        <v>9.3876022259896779</v>
      </c>
      <c r="O375" s="12">
        <f>IF(H375=0,"",'Ark1'!U2168)</f>
        <v>60.51864635070293</v>
      </c>
      <c r="P375" s="12">
        <f>IF(H375=0,"",'Ark1'!W2168)</f>
        <v>87.852032999410866</v>
      </c>
      <c r="Q375" s="51">
        <f>IF(H375=0,"",'Ark1'!X2168)</f>
        <v>1.2263754724905502</v>
      </c>
      <c r="R375" s="51">
        <f>IF(H375=0,"",'Ark1'!Y2168)</f>
        <v>2.4527509449811005</v>
      </c>
      <c r="S375" s="262"/>
      <c r="T375" s="51">
        <f>IF(H375=0,"",'Ark1'!Z2168)</f>
        <v>0</v>
      </c>
      <c r="U375" s="262"/>
      <c r="V375" s="51">
        <f>IF(H375=0,"",'Ark1'!AA2168)</f>
        <v>9.5142569322943444</v>
      </c>
      <c r="W375" s="12">
        <f>IF(H375=0,"",'Ark1'!AB2168)</f>
        <v>2.7441574027880478</v>
      </c>
      <c r="X375" s="15">
        <f>+IF('Ark1'!AC2168=0,"",'Ark1'!AC2168)</f>
        <v>-32.954106141325305</v>
      </c>
      <c r="Y375" s="15">
        <f t="shared" si="19"/>
        <v>162.72602739726028</v>
      </c>
      <c r="Z375" s="12">
        <f>IF(H375=0,"",'Ark1'!T2168)</f>
        <v>4.4839143217135655</v>
      </c>
      <c r="AA375" s="51">
        <f>IF(H375=0,"",'Ark1'!V2168)</f>
        <v>95.333498657508486</v>
      </c>
      <c r="AB375" s="257"/>
    </row>
    <row r="376" spans="1:42" ht="15.6">
      <c r="A376" s="257"/>
      <c r="B376" s="2">
        <f>+'Ark1'!C2169</f>
        <v>2023</v>
      </c>
      <c r="C376" s="2">
        <f>+'Ark1'!J2169</f>
        <v>160</v>
      </c>
      <c r="D376" s="2"/>
      <c r="E376" s="2">
        <f>+'Ark1'!D2169</f>
        <v>2</v>
      </c>
      <c r="F376" s="2" t="s">
        <v>491</v>
      </c>
      <c r="G376" s="3">
        <f>+'Ark1'!Q2169</f>
        <v>71</v>
      </c>
      <c r="H376" s="304">
        <f>+'Ark1'!R2169</f>
        <v>9151</v>
      </c>
      <c r="I376" s="304">
        <f>IF(H376=0,"",'Ark1'!S2169)</f>
        <v>9088</v>
      </c>
      <c r="J376" s="254"/>
      <c r="K376" s="51">
        <f>100*H376/Måned!H24</f>
        <v>8.3016574284910778</v>
      </c>
      <c r="L376" s="254"/>
      <c r="M376" s="51">
        <f>+IF(H376=0,"",'Ark1'!AD2169)</f>
        <v>6.9891241255002603</v>
      </c>
      <c r="N376" s="51">
        <f>+IF(H376=0,"",'Ark1'!AE2169)</f>
        <v>7.0554755746448015</v>
      </c>
      <c r="O376" s="12">
        <f>IF(H376=0,"",'Ark1'!U2169)</f>
        <v>60.769696302816911</v>
      </c>
      <c r="P376" s="12">
        <f>IF(H376=0,"",'Ark1'!W2169)</f>
        <v>86.304808538732814</v>
      </c>
      <c r="Q376" s="51">
        <f>IF(H376=0,"",'Ark1'!X2169)</f>
        <v>0.3059774887990383</v>
      </c>
      <c r="R376" s="51">
        <f>IF(H376=0,"",'Ark1'!Y2169)</f>
        <v>0.6119549775980766</v>
      </c>
      <c r="S376" s="262"/>
      <c r="T376" s="51">
        <f>IF(H376=0,"",'Ark1'!Z2169)</f>
        <v>0</v>
      </c>
      <c r="U376" s="262"/>
      <c r="V376" s="51">
        <f>IF(H376=0,"",'Ark1'!AA2169)</f>
        <v>9.0727087950417609</v>
      </c>
      <c r="W376" s="12">
        <f>IF(H376=0,"",'Ark1'!AB2169)</f>
        <v>2.7100364121079119</v>
      </c>
      <c r="X376" s="15">
        <f>+IF('Ark1'!AC2169=0,"",'Ark1'!AC2169)</f>
        <v>-27.206904333894457</v>
      </c>
      <c r="Y376" s="15">
        <f t="shared" si="19"/>
        <v>128</v>
      </c>
      <c r="Z376" s="12">
        <f>IF(H376=0,"",'Ark1'!T2169)</f>
        <v>3.9061304775434382</v>
      </c>
      <c r="AA376" s="51">
        <f>IF(H376=0,"",'Ark1'!V2169)</f>
        <v>93.841354260448938</v>
      </c>
      <c r="AB376" s="257"/>
    </row>
    <row r="377" spans="1:42" ht="15.6">
      <c r="A377" s="257"/>
      <c r="B377" s="2">
        <f>+'Ark1'!C2170</f>
        <v>2023</v>
      </c>
      <c r="C377" s="2">
        <f>+'Ark1'!J2170</f>
        <v>160</v>
      </c>
      <c r="D377" s="2"/>
      <c r="E377" s="2">
        <f>+'Ark1'!D2170</f>
        <v>3</v>
      </c>
      <c r="F377" s="2" t="s">
        <v>492</v>
      </c>
      <c r="G377" s="3">
        <f>+'Ark1'!Q2170</f>
        <v>74</v>
      </c>
      <c r="H377" s="304">
        <f>+'Ark1'!R2170</f>
        <v>11392</v>
      </c>
      <c r="I377" s="304">
        <f>IF(H377=0,"",'Ark1'!S2170)</f>
        <v>11353</v>
      </c>
      <c r="J377" s="254"/>
      <c r="K377" s="51">
        <f>100*H377/Måned!H25</f>
        <v>8.5750201353395905</v>
      </c>
      <c r="L377" s="254"/>
      <c r="M377" s="51">
        <f>+IF(H377=0,"",'Ark1'!AD2170)</f>
        <v>8.7006995997922587</v>
      </c>
      <c r="N377" s="51">
        <f>+IF(H377=0,"",'Ark1'!AE2170)</f>
        <v>8.7033838742462706</v>
      </c>
      <c r="O377" s="12">
        <f>IF(H377=0,"",'Ark1'!U2170)</f>
        <v>60.824011274552973</v>
      </c>
      <c r="P377" s="12">
        <f>IF(H377=0,"",'Ark1'!W2170)</f>
        <v>85.222549105963026</v>
      </c>
      <c r="Q377" s="51">
        <f>IF(H377=0,"",'Ark1'!X2170)</f>
        <v>1.6766151685393254</v>
      </c>
      <c r="R377" s="51">
        <f>IF(H377=0,"",'Ark1'!Y2170)</f>
        <v>3.3532303370786507</v>
      </c>
      <c r="S377" s="262"/>
      <c r="T377" s="51">
        <f>IF(H377=0,"",'Ark1'!Z2170)</f>
        <v>0</v>
      </c>
      <c r="U377" s="262"/>
      <c r="V377" s="51">
        <f>IF(H377=0,"",'Ark1'!AA2170)</f>
        <v>9.5712799066419514</v>
      </c>
      <c r="W377" s="12">
        <f>IF(H377=0,"",'Ark1'!AB2170)</f>
        <v>2.8476135432048526</v>
      </c>
      <c r="X377" s="15">
        <f>+IF('Ark1'!AC2170=0,"",'Ark1'!AC2170)</f>
        <v>-27.616581165068439</v>
      </c>
      <c r="Y377" s="15">
        <f t="shared" si="19"/>
        <v>153.41891891891891</v>
      </c>
      <c r="Z377" s="12">
        <f>IF(H377=0,"",'Ark1'!T2170)</f>
        <v>3.7708040730337089</v>
      </c>
      <c r="AA377" s="51">
        <f>IF(H377=0,"",'Ark1'!V2170)</f>
        <v>92.580700172414382</v>
      </c>
      <c r="AB377" s="257"/>
    </row>
    <row r="378" spans="1:42" ht="15.6">
      <c r="A378" s="257"/>
      <c r="B378" s="2">
        <f>+'Ark1'!C2171</f>
        <v>2023</v>
      </c>
      <c r="C378" s="2">
        <f>+'Ark1'!J2171</f>
        <v>160</v>
      </c>
      <c r="D378" s="2"/>
      <c r="E378" s="2">
        <f>+'Ark1'!D2171</f>
        <v>4</v>
      </c>
      <c r="F378" s="2" t="s">
        <v>493</v>
      </c>
      <c r="G378" s="3">
        <f>+'Ark1'!Q2171</f>
        <v>74</v>
      </c>
      <c r="H378" s="304">
        <f>+'Ark1'!R2171</f>
        <v>9861</v>
      </c>
      <c r="I378" s="304">
        <f>IF(H378=0,"",'Ark1'!S2171)</f>
        <v>9823</v>
      </c>
      <c r="J378" s="254"/>
      <c r="K378" s="51">
        <f>100*H378/Måned!H26</f>
        <v>9.3395717113550472</v>
      </c>
      <c r="L378" s="254"/>
      <c r="M378" s="51">
        <f>+IF(H378=0,"",'Ark1'!AD2171)</f>
        <v>7.5313903400238322</v>
      </c>
      <c r="N378" s="51">
        <f>+IF(H378=0,"",'Ark1'!AE2171)</f>
        <v>7.7372012866939519</v>
      </c>
      <c r="O378" s="12">
        <f>IF(H378=0,"",'Ark1'!U2171)</f>
        <v>60.377074213580393</v>
      </c>
      <c r="P378" s="12">
        <f>IF(H378=0,"",'Ark1'!W2171)</f>
        <v>87.562221317316613</v>
      </c>
      <c r="Q378" s="51">
        <f>IF(H378=0,"",'Ark1'!X2171)</f>
        <v>0.11155055268228375</v>
      </c>
      <c r="R378" s="51">
        <f>IF(H378=0,"",'Ark1'!Y2171)</f>
        <v>0.22310110536456751</v>
      </c>
      <c r="S378" s="262"/>
      <c r="T378" s="51">
        <f>IF(H378=0,"",'Ark1'!Z2171)</f>
        <v>0</v>
      </c>
      <c r="U378" s="262"/>
      <c r="V378" s="51">
        <f>IF(H378=0,"",'Ark1'!AA2171)</f>
        <v>8.8507714339581103</v>
      </c>
      <c r="W378" s="12">
        <f>IF(H378=0,"",'Ark1'!AB2171)</f>
        <v>2.8857105486075945</v>
      </c>
      <c r="X378" s="15">
        <f>+IF('Ark1'!AC2171=0,"",'Ark1'!AC2171)</f>
        <v>-32.400040884050249</v>
      </c>
      <c r="Y378" s="15">
        <f t="shared" si="19"/>
        <v>132.74324324324326</v>
      </c>
      <c r="Z378" s="12">
        <f>IF(H378=0,"",'Ark1'!T2171)</f>
        <v>4.6318831761484622</v>
      </c>
      <c r="AA378" s="51">
        <f>IF(H378=0,"",'Ark1'!V2171)</f>
        <v>95.024710948247673</v>
      </c>
      <c r="AB378" s="257"/>
    </row>
    <row r="379" spans="1:42" ht="15.6">
      <c r="A379" s="257"/>
      <c r="B379" s="2">
        <f>+'Ark1'!C2172</f>
        <v>2023</v>
      </c>
      <c r="C379" s="2">
        <f>+'Ark1'!J2172</f>
        <v>160</v>
      </c>
      <c r="D379" s="2"/>
      <c r="E379" s="2">
        <f>+'Ark1'!D2172</f>
        <v>5</v>
      </c>
      <c r="F379" s="2" t="s">
        <v>377</v>
      </c>
      <c r="G379" s="3">
        <f>+'Ark1'!Q2172</f>
        <v>79</v>
      </c>
      <c r="H379" s="304">
        <f>+'Ark1'!R2172</f>
        <v>11908</v>
      </c>
      <c r="I379" s="304">
        <f>IF(H379=0,"",'Ark1'!S2172)</f>
        <v>11866</v>
      </c>
      <c r="J379" s="254"/>
      <c r="K379" s="51">
        <f>100*H379/Måned!H27</f>
        <v>9.5341798907908846</v>
      </c>
      <c r="L379" s="254"/>
      <c r="M379" s="51">
        <f>+IF(H379=0,"",'Ark1'!AD2172)</f>
        <v>9.0947972993614972</v>
      </c>
      <c r="N379" s="51">
        <f>+IF(H379=0,"",'Ark1'!AE2172)</f>
        <v>9.2534269664633992</v>
      </c>
      <c r="O379" s="12">
        <f>IF(H379=0,"",'Ark1'!U2172)</f>
        <v>60.578712287207146</v>
      </c>
      <c r="P379" s="12">
        <f>IF(H379=0,"",'Ark1'!W2172)</f>
        <v>86.691252317546002</v>
      </c>
      <c r="Q379" s="51">
        <f>IF(H379=0,"",'Ark1'!X2172)</f>
        <v>0.8649647295935502</v>
      </c>
      <c r="R379" s="51">
        <f>IF(H379=0,"",'Ark1'!Y2172)</f>
        <v>1.7299294591871004</v>
      </c>
      <c r="S379" s="262"/>
      <c r="T379" s="51">
        <f>IF(H379=0,"",'Ark1'!Z2172)</f>
        <v>0</v>
      </c>
      <c r="U379" s="262"/>
      <c r="V379" s="51">
        <f>IF(H379=0,"",'Ark1'!AA2172)</f>
        <v>8.3099017776122857</v>
      </c>
      <c r="W379" s="12">
        <f>IF(H379=0,"",'Ark1'!AB2172)</f>
        <v>2.909486027379252</v>
      </c>
      <c r="X379" s="15">
        <f>+IF('Ark1'!AC2172=0,"",'Ark1'!AC2172)</f>
        <v>-28.140097323663351</v>
      </c>
      <c r="Y379" s="15">
        <f t="shared" si="19"/>
        <v>150.20253164556962</v>
      </c>
      <c r="Z379" s="12">
        <f>IF(H379=0,"",'Ark1'!T2172)</f>
        <v>4.458599261001007</v>
      </c>
      <c r="AA379" s="51">
        <f>IF(H379=0,"",'Ark1'!V2172)</f>
        <v>94.130046260526726</v>
      </c>
      <c r="AB379" s="257"/>
    </row>
    <row r="380" spans="1:42" ht="15.6">
      <c r="A380" s="257"/>
      <c r="B380" s="2">
        <f>+'Ark1'!C2173</f>
        <v>2023</v>
      </c>
      <c r="C380" s="2">
        <f>+'Ark1'!J2173</f>
        <v>160</v>
      </c>
      <c r="D380" s="2"/>
      <c r="E380" s="2">
        <f>+'Ark1'!D2173</f>
        <v>6</v>
      </c>
      <c r="F380" s="2" t="s">
        <v>494</v>
      </c>
      <c r="G380" s="3">
        <f>+'Ark1'!Q2173</f>
        <v>72</v>
      </c>
      <c r="H380" s="304">
        <f>+'Ark1'!R2173</f>
        <v>10873</v>
      </c>
      <c r="I380" s="304">
        <f>IF(H380=0,"",'Ark1'!S2173)</f>
        <v>10835</v>
      </c>
      <c r="J380" s="254"/>
      <c r="K380" s="51">
        <f>100*H380/Måned!H28</f>
        <v>8.382739559160262</v>
      </c>
      <c r="L380" s="254"/>
      <c r="M380" s="51">
        <f>+IF(H380=0,"",'Ark1'!AD2173)</f>
        <v>8.3043106345278481</v>
      </c>
      <c r="N380" s="51">
        <f>+IF(H380=0,"",'Ark1'!AE2173)</f>
        <v>8.2623962423997384</v>
      </c>
      <c r="O380" s="12">
        <f>IF(H380=0,"",'Ark1'!U2173)</f>
        <v>60.863959390862952</v>
      </c>
      <c r="P380" s="12">
        <f>IF(H380=0,"",'Ark1'!W2173)</f>
        <v>84.772330410706275</v>
      </c>
      <c r="Q380" s="51">
        <f>IF(H380=0,"",'Ark1'!X2173)</f>
        <v>0.73576749747079939</v>
      </c>
      <c r="R380" s="51">
        <f>IF(H380=0,"",'Ark1'!Y2173)</f>
        <v>1.4715349949415988</v>
      </c>
      <c r="S380" s="262"/>
      <c r="T380" s="51">
        <f>IF(H380=0,"",'Ark1'!Z2173)</f>
        <v>0</v>
      </c>
      <c r="U380" s="262"/>
      <c r="V380" s="51">
        <f>IF(H380=0,"",'Ark1'!AA2173)</f>
        <v>9.222750429643936</v>
      </c>
      <c r="W380" s="12">
        <f>IF(H380=0,"",'Ark1'!AB2173)</f>
        <v>2.9322684179580807</v>
      </c>
      <c r="X380" s="15">
        <f>+IF('Ark1'!AC2173=0,"",'Ark1'!AC2173)</f>
        <v>-32.26315352332049</v>
      </c>
      <c r="Y380" s="15">
        <f t="shared" si="19"/>
        <v>150.48611111111111</v>
      </c>
      <c r="Z380" s="12">
        <f>IF(H380=0,"",'Ark1'!T2173)</f>
        <v>4.0179343327508494</v>
      </c>
      <c r="AA380" s="51">
        <f>IF(H380=0,"",'Ark1'!V2173)</f>
        <v>92.029851895441524</v>
      </c>
      <c r="AB380" s="257"/>
    </row>
    <row r="381" spans="1:42" ht="15.6">
      <c r="A381" s="257"/>
      <c r="B381" s="2">
        <f>+'Ark1'!C2174</f>
        <v>2023</v>
      </c>
      <c r="C381" s="2">
        <f>+'Ark1'!J2174</f>
        <v>160</v>
      </c>
      <c r="D381" s="2"/>
      <c r="E381" s="2">
        <f>+'Ark1'!D2174</f>
        <v>7</v>
      </c>
      <c r="F381" s="2" t="s">
        <v>495</v>
      </c>
      <c r="G381" s="3">
        <f>+'Ark1'!Q2174</f>
        <v>66</v>
      </c>
      <c r="H381" s="304">
        <f>+'Ark1'!R2174</f>
        <v>11046</v>
      </c>
      <c r="I381" s="304">
        <f>IF(H381=0,"",'Ark1'!S2174)</f>
        <v>10995</v>
      </c>
      <c r="J381" s="254"/>
      <c r="K381" s="51">
        <f>100*H381/Måned!H29</f>
        <v>9.0804465416043278</v>
      </c>
      <c r="L381" s="254"/>
      <c r="M381" s="51">
        <f>+IF(H381=0,"",'Ark1'!AD2174)</f>
        <v>8.4364402896159856</v>
      </c>
      <c r="N381" s="51">
        <f>+IF(H381=0,"",'Ark1'!AE2174)</f>
        <v>8.2849255313456602</v>
      </c>
      <c r="O381" s="12">
        <f>IF(H381=0,"",'Ark1'!U2174)</f>
        <v>60.94079126875851</v>
      </c>
      <c r="P381" s="12">
        <f>IF(H381=0,"",'Ark1'!W2174)</f>
        <v>83.766504774897726</v>
      </c>
      <c r="Q381" s="51">
        <f>IF(H381=0,"",'Ark1'!X2174)</f>
        <v>0.38928118776027526</v>
      </c>
      <c r="R381" s="51">
        <f>IF(H381=0,"",'Ark1'!Y2174)</f>
        <v>0.77856237552055052</v>
      </c>
      <c r="S381" s="262"/>
      <c r="T381" s="51">
        <f>IF(H381=0,"",'Ark1'!Z2174)</f>
        <v>0</v>
      </c>
      <c r="U381" s="262"/>
      <c r="V381" s="51">
        <f>IF(H381=0,"",'Ark1'!AA2174)</f>
        <v>9.2554706646430169</v>
      </c>
      <c r="W381" s="12">
        <f>IF(H381=0,"",'Ark1'!AB2174)</f>
        <v>2.762156645262265</v>
      </c>
      <c r="X381" s="15">
        <f>+IF('Ark1'!AC2174=0,"",'Ark1'!AC2174)</f>
        <v>-30.776823250332139</v>
      </c>
      <c r="Y381" s="15">
        <f t="shared" si="19"/>
        <v>166.59090909090909</v>
      </c>
      <c r="Z381" s="12">
        <f>IF(H381=0,"",'Ark1'!T2174)</f>
        <v>3.7040557667934086</v>
      </c>
      <c r="AA381" s="51">
        <f>IF(H381=0,"",'Ark1'!V2174)</f>
        <v>91.001742641809415</v>
      </c>
      <c r="AB381" s="257"/>
    </row>
    <row r="382" spans="1:42" ht="15.6">
      <c r="A382" s="257"/>
      <c r="B382" s="2">
        <f>+'Ark1'!C2175</f>
        <v>2023</v>
      </c>
      <c r="C382" s="2">
        <f>+'Ark1'!J2175</f>
        <v>160</v>
      </c>
      <c r="D382" s="2"/>
      <c r="E382" s="2">
        <f>+'Ark1'!D2175</f>
        <v>8</v>
      </c>
      <c r="F382" s="2" t="s">
        <v>496</v>
      </c>
      <c r="G382" s="3">
        <f>+'Ark1'!Q2175</f>
        <v>84</v>
      </c>
      <c r="H382" s="304">
        <f>+'Ark1'!R2175</f>
        <v>11784</v>
      </c>
      <c r="I382" s="304">
        <f>IF(H382=0,"",'Ark1'!S2175)</f>
        <v>11714</v>
      </c>
      <c r="J382" s="254"/>
      <c r="K382" s="51">
        <f>100*H382/Måned!H30</f>
        <v>9.0853719651819933</v>
      </c>
      <c r="L382" s="254"/>
      <c r="M382" s="51">
        <f>+IF(H382=0,"",'Ark1'!AD2175)</f>
        <v>9.0000916506278088</v>
      </c>
      <c r="N382" s="51">
        <f>+IF(H382=0,"",'Ark1'!AE2175)</f>
        <v>9.0032355659625853</v>
      </c>
      <c r="O382" s="12">
        <f>IF(H382=0,"",'Ark1'!U2175)</f>
        <v>60.484377667747992</v>
      </c>
      <c r="P382" s="12">
        <f>IF(H382=0,"",'Ark1'!W2175)</f>
        <v>85.441804678162981</v>
      </c>
      <c r="Q382" s="51">
        <f>IF(H382=0,"",'Ark1'!X2175)</f>
        <v>1.9517990495587236</v>
      </c>
      <c r="R382" s="51">
        <f>IF(H382=0,"",'Ark1'!Y2175)</f>
        <v>3.9035980991174473</v>
      </c>
      <c r="S382" s="262"/>
      <c r="T382" s="51">
        <f>IF(H382=0,"",'Ark1'!Z2175)</f>
        <v>0</v>
      </c>
      <c r="U382" s="262"/>
      <c r="V382" s="51">
        <f>IF(H382=0,"",'Ark1'!AA2175)</f>
        <v>8.5517031615543146</v>
      </c>
      <c r="W382" s="12">
        <f>IF(H382=0,"",'Ark1'!AB2175)</f>
        <v>2.8471631162589839</v>
      </c>
      <c r="X382" s="15">
        <f>+IF('Ark1'!AC2175=0,"",'Ark1'!AC2175)</f>
        <v>-28.424173312715553</v>
      </c>
      <c r="Y382" s="15">
        <f t="shared" si="19"/>
        <v>139.45238095238096</v>
      </c>
      <c r="Z382" s="12">
        <f>IF(H382=0,"",'Ark1'!T2175)</f>
        <v>4.4836218601493529</v>
      </c>
      <c r="AA382" s="51">
        <f>IF(H382=0,"",'Ark1'!V2175)</f>
        <v>92.802262148560132</v>
      </c>
      <c r="AB382" s="257"/>
    </row>
    <row r="383" spans="1:42" ht="15.6">
      <c r="A383" s="257"/>
      <c r="B383" s="2">
        <f>+'Ark1'!C2176</f>
        <v>2023</v>
      </c>
      <c r="C383" s="2">
        <f>+'Ark1'!J2176</f>
        <v>160</v>
      </c>
      <c r="D383" s="2"/>
      <c r="E383" s="2">
        <f>+'Ark1'!D2176</f>
        <v>9</v>
      </c>
      <c r="F383" s="2" t="s">
        <v>497</v>
      </c>
      <c r="G383" s="3">
        <f>+'Ark1'!Q2176</f>
        <v>86</v>
      </c>
      <c r="H383" s="304">
        <f>+'Ark1'!R2176</f>
        <v>9159</v>
      </c>
      <c r="I383" s="304">
        <f>IF(H383=0,"",'Ark1'!S2176)</f>
        <v>9104</v>
      </c>
      <c r="J383" s="254"/>
      <c r="K383" s="51">
        <f>100*H383/Måned!H31</f>
        <v>7.60651108711901</v>
      </c>
      <c r="L383" s="254"/>
      <c r="M383" s="51">
        <f>+IF(H383=0,"",'Ark1'!AD2176)</f>
        <v>6.9952341673540479</v>
      </c>
      <c r="N383" s="51">
        <f>+IF(H383=0,"",'Ark1'!AE2176)</f>
        <v>6.8801146390452388</v>
      </c>
      <c r="O383" s="12">
        <f>IF(H383=0,"",'Ark1'!U2176)</f>
        <v>60.560742530755711</v>
      </c>
      <c r="P383" s="12">
        <f>IF(H383=0,"",'Ark1'!W2176)</f>
        <v>84.011829964850563</v>
      </c>
      <c r="Q383" s="51">
        <f>IF(H383=0,"",'Ark1'!X2176)</f>
        <v>0.39305601048149358</v>
      </c>
      <c r="R383" s="51">
        <f>IF(H383=0,"",'Ark1'!Y2176)</f>
        <v>0.78611202096298716</v>
      </c>
      <c r="S383" s="262"/>
      <c r="T383" s="51">
        <f>IF(H383=0,"",'Ark1'!Z2176)</f>
        <v>0</v>
      </c>
      <c r="U383" s="262"/>
      <c r="V383" s="51">
        <f>IF(H383=0,"",'Ark1'!AA2176)</f>
        <v>10.231851329297577</v>
      </c>
      <c r="W383" s="12">
        <f>IF(H383=0,"",'Ark1'!AB2176)</f>
        <v>3.0620847586301561</v>
      </c>
      <c r="X383" s="15">
        <f>+IF('Ark1'!AC2176=0,"",'Ark1'!AC2176)</f>
        <v>-35.889525664164097</v>
      </c>
      <c r="Y383" s="15">
        <f t="shared" si="19"/>
        <v>105.86046511627907</v>
      </c>
      <c r="Z383" s="12">
        <f>IF(H383=0,"",'Ark1'!T2176)</f>
        <v>4.2393274374931762</v>
      </c>
      <c r="AA383" s="51">
        <f>IF(H383=0,"",'Ark1'!V2176)</f>
        <v>91.289519256950314</v>
      </c>
      <c r="AB383" s="257"/>
    </row>
    <row r="384" spans="1:42" ht="15.6">
      <c r="A384" s="257"/>
      <c r="B384" s="2">
        <f>+'Ark1'!C2177</f>
        <v>2023</v>
      </c>
      <c r="C384" s="2">
        <f>+'Ark1'!J2177</f>
        <v>160</v>
      </c>
      <c r="D384" s="2"/>
      <c r="E384" s="2">
        <f>+'Ark1'!D2177</f>
        <v>10</v>
      </c>
      <c r="F384" s="2" t="s">
        <v>498</v>
      </c>
      <c r="G384" s="3">
        <f>+'Ark1'!Q2177</f>
        <v>87</v>
      </c>
      <c r="H384" s="304">
        <f>+'Ark1'!R2177</f>
        <v>11732</v>
      </c>
      <c r="I384" s="304">
        <f>IF(H384=0,"",'Ark1'!S2177)</f>
        <v>11345</v>
      </c>
      <c r="J384" s="254"/>
      <c r="K384" s="51">
        <f>100*H384/Måned!H32</f>
        <v>9.300481988838154</v>
      </c>
      <c r="L384" s="254"/>
      <c r="M384" s="51">
        <f>+IF(H384=0,"",'Ark1'!AD2177)</f>
        <v>8.9603763785781911</v>
      </c>
      <c r="N384" s="51">
        <f>+IF(H384=0,"",'Ark1'!AE2177)</f>
        <v>8.6528366314831988</v>
      </c>
      <c r="O384" s="12">
        <f>IF(H384=0,"",'Ark1'!U2177)</f>
        <v>60.853591890700763</v>
      </c>
      <c r="P384" s="12">
        <f>IF(H384=0,"",'Ark1'!W2177)</f>
        <v>84.787342441604309</v>
      </c>
      <c r="Q384" s="51">
        <f>IF(H384=0,"",'Ark1'!X2177)</f>
        <v>0.92908285032390014</v>
      </c>
      <c r="R384" s="51">
        <f>IF(H384=0,"",'Ark1'!Y2177)</f>
        <v>1.8581657006478003</v>
      </c>
      <c r="S384" s="262"/>
      <c r="T384" s="51">
        <f>IF(H384=0,"",'Ark1'!Z2177)</f>
        <v>0</v>
      </c>
      <c r="U384" s="262"/>
      <c r="V384" s="51">
        <f>IF(H384=0,"",'Ark1'!AA2177)</f>
        <v>9.4808823081541576</v>
      </c>
      <c r="W384" s="12">
        <f>IF(H384=0,"",'Ark1'!AB2177)</f>
        <v>2.8516395372280523</v>
      </c>
      <c r="X384" s="15">
        <f>+IF('Ark1'!AC2177=0,"",'Ark1'!AC2177)</f>
        <v>-33.755230977692356</v>
      </c>
      <c r="Y384" s="15">
        <f t="shared" si="19"/>
        <v>130.40229885057471</v>
      </c>
      <c r="Z384" s="12">
        <f>IF(H384=0,"",'Ark1'!T2177)</f>
        <v>3.8079611319468127</v>
      </c>
      <c r="AA384" s="51">
        <f>IF(H384=0,"",'Ark1'!V2177)</f>
        <v>92.573825841443835</v>
      </c>
      <c r="AB384" s="257"/>
    </row>
    <row r="385" spans="1:42" ht="15.6">
      <c r="A385" s="257"/>
      <c r="B385" s="2">
        <f>+'Ark1'!C2178</f>
        <v>2023</v>
      </c>
      <c r="C385" s="2">
        <f>+'Ark1'!J2178</f>
        <v>160</v>
      </c>
      <c r="D385" s="2"/>
      <c r="E385" s="2">
        <f>+'Ark1'!D2178</f>
        <v>11</v>
      </c>
      <c r="F385" s="2" t="s">
        <v>499</v>
      </c>
      <c r="G385" s="3">
        <f>+'Ark1'!Q2178</f>
        <v>90</v>
      </c>
      <c r="H385" s="304">
        <f>+'Ark1'!R2178</f>
        <v>12924</v>
      </c>
      <c r="I385" s="304">
        <f>IF(H385=0,"",'Ark1'!S2178)</f>
        <v>12871</v>
      </c>
      <c r="J385" s="254"/>
      <c r="K385" s="51">
        <f>100*H385/Måned!H33</f>
        <v>9.2506567221868305</v>
      </c>
      <c r="L385" s="254"/>
      <c r="M385" s="51">
        <f>+IF(H385=0,"",'Ark1'!AD2178)</f>
        <v>9.870772614792406</v>
      </c>
      <c r="N385" s="51">
        <f>+IF(H385=0,"",'Ark1'!AE2178)</f>
        <v>9.9955824145793581</v>
      </c>
      <c r="O385" s="12">
        <f>IF(H385=0,"",'Ark1'!U2178)</f>
        <v>60.472302074430871</v>
      </c>
      <c r="P385" s="12">
        <f>IF(H385=0,"",'Ark1'!W2178)</f>
        <v>86.33220495688002</v>
      </c>
      <c r="Q385" s="51">
        <f>IF(H385=0,"",'Ark1'!X2178)</f>
        <v>0.75827917053543803</v>
      </c>
      <c r="R385" s="51">
        <f>IF(H385=0,"",'Ark1'!Y2178)</f>
        <v>1.5165583410708763</v>
      </c>
      <c r="S385" s="262"/>
      <c r="T385" s="51">
        <f>IF(H385=0,"",'Ark1'!Z2178)</f>
        <v>0</v>
      </c>
      <c r="U385" s="262"/>
      <c r="V385" s="51">
        <f>IF(H385=0,"",'Ark1'!AA2178)</f>
        <v>9.1532175864984726</v>
      </c>
      <c r="W385" s="12">
        <f>IF(H385=0,"",'Ark1'!AB2178)</f>
        <v>2.8576117323928432</v>
      </c>
      <c r="X385" s="15">
        <f>+IF('Ark1'!AC2178=0,"",'Ark1'!AC2178)</f>
        <v>-31.28796794765454</v>
      </c>
      <c r="Y385" s="15">
        <f t="shared" si="19"/>
        <v>143.01111111111112</v>
      </c>
      <c r="Z385" s="12">
        <f>IF(H385=0,"",'Ark1'!T2178)</f>
        <v>4.6443051686784278</v>
      </c>
      <c r="AA385" s="51">
        <f>IF(H385=0,"",'Ark1'!V2178)</f>
        <v>93.717440157280379</v>
      </c>
      <c r="AB385" s="257"/>
    </row>
    <row r="386" spans="1:42" ht="15.6">
      <c r="A386" s="257"/>
      <c r="B386" s="2">
        <f>+'Ark1'!C2179</f>
        <v>2023</v>
      </c>
      <c r="C386" s="2">
        <f>+'Ark1'!J2179</f>
        <v>160</v>
      </c>
      <c r="D386" s="2"/>
      <c r="E386" s="2">
        <f>+'Ark1'!D2179</f>
        <v>12</v>
      </c>
      <c r="F386" s="2" t="s">
        <v>500</v>
      </c>
      <c r="G386" s="3">
        <f>+'Ark1'!Q2179</f>
        <v>76</v>
      </c>
      <c r="H386" s="304">
        <f>+'Ark1'!R2179</f>
        <v>9197</v>
      </c>
      <c r="I386" s="304">
        <f>IF(H386=0,"",'Ark1'!S2179)</f>
        <v>9119</v>
      </c>
      <c r="J386" s="254"/>
      <c r="K386" s="51">
        <f>100*H386/Måned!H34</f>
        <v>8.3086401907996965</v>
      </c>
      <c r="L386" s="254"/>
      <c r="M386" s="51">
        <f>+IF(H386=0,"",'Ark1'!AD2179)</f>
        <v>7.024256866159531</v>
      </c>
      <c r="N386" s="51">
        <f>+IF(H386=0,"",'Ark1'!AE2179)</f>
        <v>6.7838190471461379</v>
      </c>
      <c r="O386" s="12">
        <f>IF(H386=0,"",'Ark1'!U2179)</f>
        <v>60.498848557955917</v>
      </c>
      <c r="P386" s="12">
        <f>IF(H386=0,"",'Ark1'!W2179)</f>
        <v>82.699723653909558</v>
      </c>
      <c r="Q386" s="51">
        <f>IF(H386=0,"",'Ark1'!X2179)</f>
        <v>1.4352506252038713</v>
      </c>
      <c r="R386" s="51">
        <f>IF(H386=0,"",'Ark1'!Y2179)</f>
        <v>2.8705012504077425</v>
      </c>
      <c r="S386" s="262"/>
      <c r="T386" s="51">
        <f>IF(H386=0,"",'Ark1'!Z2179)</f>
        <v>0</v>
      </c>
      <c r="U386" s="262"/>
      <c r="V386" s="51">
        <f>IF(H386=0,"",'Ark1'!AA2179)</f>
        <v>9.9284139202689516</v>
      </c>
      <c r="W386" s="12">
        <f>IF(H386=0,"",'Ark1'!AB2179)</f>
        <v>2.8198017145894529</v>
      </c>
      <c r="X386" s="15">
        <f>+IF('Ark1'!AC2179=0,"",'Ark1'!AC2179)</f>
        <v>-37.198256922196407</v>
      </c>
      <c r="Y386" s="15">
        <f t="shared" si="19"/>
        <v>119.98684210526316</v>
      </c>
      <c r="Z386" s="12">
        <f>IF(H386=0,"",'Ark1'!T2179)</f>
        <v>4.308687615526801</v>
      </c>
      <c r="AA386" s="51">
        <f>IF(H386=0,"",'Ark1'!V2179)</f>
        <v>90.043145661487742</v>
      </c>
      <c r="AB386" s="257"/>
    </row>
    <row r="387" spans="1:42" ht="15.6">
      <c r="A387" s="257"/>
      <c r="B387" s="257"/>
      <c r="C387" s="254"/>
      <c r="D387" s="254"/>
      <c r="E387" s="254"/>
      <c r="F387" s="254"/>
      <c r="G387" s="254"/>
      <c r="H387" s="349"/>
      <c r="I387" s="349"/>
      <c r="J387" s="254"/>
      <c r="K387" s="254"/>
      <c r="L387" s="254"/>
      <c r="M387" s="254"/>
      <c r="N387" s="254"/>
      <c r="O387" s="254"/>
      <c r="P387" s="254"/>
      <c r="Q387" s="254"/>
      <c r="R387" s="254"/>
      <c r="S387" s="262"/>
      <c r="T387" s="254"/>
      <c r="U387" s="262"/>
      <c r="V387" s="254"/>
      <c r="W387" s="254"/>
      <c r="X387" s="254"/>
      <c r="Y387" s="254"/>
      <c r="Z387" s="254"/>
      <c r="AA387" s="254"/>
      <c r="AB387" s="257"/>
      <c r="AC387" s="79"/>
      <c r="AE387" s="51"/>
      <c r="AF387" s="4"/>
      <c r="AN387" s="13"/>
      <c r="AO387" s="12"/>
      <c r="AP387" s="12"/>
    </row>
    <row r="388" spans="1:42" ht="15.6">
      <c r="A388" s="257"/>
      <c r="B388" s="2">
        <f>+'Ark1'!C2180</f>
        <v>2023</v>
      </c>
      <c r="C388" s="2">
        <f>+'Ark1'!J2180</f>
        <v>171</v>
      </c>
      <c r="D388" s="2" t="s">
        <v>503</v>
      </c>
      <c r="E388" s="2">
        <f>+'Ark1'!D2180</f>
        <v>1</v>
      </c>
      <c r="F388" s="2" t="s">
        <v>490</v>
      </c>
      <c r="G388" s="3">
        <f>+'Ark1'!Q2180</f>
        <v>57</v>
      </c>
      <c r="H388" s="304">
        <f>+'Ark1'!R2180</f>
        <v>6702</v>
      </c>
      <c r="I388" s="304">
        <f>IF(H388=0,"",'Ark1'!S2180)</f>
        <v>6681</v>
      </c>
      <c r="J388" s="254"/>
      <c r="K388" s="51">
        <f>100*H388/Måned!H23</f>
        <v>5.1142737227669883</v>
      </c>
      <c r="L388" s="254"/>
      <c r="M388" s="51">
        <f>+IF(H388=0,"",'Ark1'!AD2180)</f>
        <v>7.9310793699631983</v>
      </c>
      <c r="N388" s="51">
        <f>+IF(H388=0,"",'Ark1'!AE2180)</f>
        <v>7.997273832375968</v>
      </c>
      <c r="O388" s="12">
        <f>IF(H388=0,"",'Ark1'!U2180)</f>
        <v>60.815297111210896</v>
      </c>
      <c r="P388" s="12">
        <f>IF(H388=0,"",'Ark1'!W2180)</f>
        <v>86.308172429276993</v>
      </c>
      <c r="Q388" s="51">
        <f>IF(H388=0,"",'Ark1'!X2180)</f>
        <v>5.9683676514473295E-2</v>
      </c>
      <c r="R388" s="51">
        <f>IF(H388=0,"",'Ark1'!Y2180)</f>
        <v>0.11936735302894658</v>
      </c>
      <c r="S388" s="262"/>
      <c r="T388" s="51">
        <f>IF(H388=0,"",'Ark1'!Z2180)</f>
        <v>0</v>
      </c>
      <c r="U388" s="262"/>
      <c r="V388" s="51">
        <f>IF(H388=0,"",'Ark1'!AA2180)</f>
        <v>9.0407457456779898</v>
      </c>
      <c r="W388" s="12">
        <f>IF(H388=0,"",'Ark1'!AB2180)</f>
        <v>2.3206535318168435</v>
      </c>
      <c r="X388" s="15">
        <f>+IF('Ark1'!AC2180=0,"",'Ark1'!AC2180)</f>
        <v>-32.824793816006249</v>
      </c>
      <c r="Y388" s="15">
        <f t="shared" ref="Y388:Y421" si="20">+(IF(H388=0,"",I388/G388))</f>
        <v>117.21052631578948</v>
      </c>
      <c r="Z388" s="12">
        <f>IF(H388=0,"",'Ark1'!T2180)</f>
        <v>3.6495076096687553</v>
      </c>
      <c r="AA388" s="51">
        <f>IF(H388=0,"",'Ark1'!V2180)</f>
        <v>93.685980342696837</v>
      </c>
      <c r="AB388" s="257"/>
    </row>
    <row r="389" spans="1:42" ht="15.6">
      <c r="A389" s="257"/>
      <c r="B389" s="2">
        <f>+'Ark1'!C2181</f>
        <v>2023</v>
      </c>
      <c r="C389" s="2">
        <f>+'Ark1'!J2181</f>
        <v>171</v>
      </c>
      <c r="D389" s="2"/>
      <c r="E389" s="2">
        <f>+'Ark1'!D2181</f>
        <v>2</v>
      </c>
      <c r="F389" s="2" t="s">
        <v>491</v>
      </c>
      <c r="G389" s="3">
        <f>+'Ark1'!Q2181</f>
        <v>55</v>
      </c>
      <c r="H389" s="304">
        <f>+'Ark1'!R2181</f>
        <v>5975</v>
      </c>
      <c r="I389" s="304">
        <f>IF(H389=0,"",'Ark1'!S2181)</f>
        <v>5965</v>
      </c>
      <c r="J389" s="254"/>
      <c r="K389" s="51">
        <f>100*H389/Måned!H24</f>
        <v>5.4204352677558942</v>
      </c>
      <c r="L389" s="254"/>
      <c r="M389" s="51">
        <f>+IF(H389=0,"",'Ark1'!AD2181)</f>
        <v>7.0707548844419694</v>
      </c>
      <c r="N389" s="51">
        <f>+IF(H389=0,"",'Ark1'!AE2181)</f>
        <v>7.1489350819303024</v>
      </c>
      <c r="O389" s="12">
        <f>IF(H389=0,"",'Ark1'!U2181)</f>
        <v>60.966638725901078</v>
      </c>
      <c r="P389" s="12">
        <f>IF(H389=0,"",'Ark1'!W2181)</f>
        <v>86.413646269907716</v>
      </c>
      <c r="Q389" s="51">
        <f>IF(H389=0,"",'Ark1'!X2181)</f>
        <v>8.3682008368200819E-2</v>
      </c>
      <c r="R389" s="51">
        <f>IF(H389=0,"",'Ark1'!Y2181)</f>
        <v>0.16736401673640164</v>
      </c>
      <c r="S389" s="262"/>
      <c r="T389" s="51">
        <f>IF(H389=0,"",'Ark1'!Z2181)</f>
        <v>0</v>
      </c>
      <c r="U389" s="262"/>
      <c r="V389" s="51">
        <f>IF(H389=0,"",'Ark1'!AA2181)</f>
        <v>8.318016773851955</v>
      </c>
      <c r="W389" s="12">
        <f>IF(H389=0,"",'Ark1'!AB2181)</f>
        <v>2.3721053249167023</v>
      </c>
      <c r="X389" s="15">
        <f>+IF('Ark1'!AC2181=0,"",'Ark1'!AC2181)</f>
        <v>-33.752595885894358</v>
      </c>
      <c r="Y389" s="15">
        <f t="shared" si="20"/>
        <v>108.45454545454545</v>
      </c>
      <c r="Z389" s="12">
        <f>IF(H389=0,"",'Ark1'!T2181)</f>
        <v>3.428953974895399</v>
      </c>
      <c r="AA389" s="51">
        <f>IF(H389=0,"",'Ark1'!V2181)</f>
        <v>93.760696878413995</v>
      </c>
      <c r="AB389" s="257"/>
    </row>
    <row r="390" spans="1:42" ht="15.6">
      <c r="A390" s="257"/>
      <c r="B390" s="2">
        <f>+'Ark1'!C2182</f>
        <v>2023</v>
      </c>
      <c r="C390" s="2">
        <f>+'Ark1'!J2182</f>
        <v>171</v>
      </c>
      <c r="D390" s="2"/>
      <c r="E390" s="2">
        <f>+'Ark1'!D2182</f>
        <v>3</v>
      </c>
      <c r="F390" s="2" t="s">
        <v>492</v>
      </c>
      <c r="G390" s="3">
        <f>+'Ark1'!Q2182</f>
        <v>63</v>
      </c>
      <c r="H390" s="304">
        <f>+'Ark1'!R2182</f>
        <v>7645</v>
      </c>
      <c r="I390" s="304">
        <f>IF(H390=0,"",'Ark1'!S2182)</f>
        <v>7600</v>
      </c>
      <c r="J390" s="254"/>
      <c r="K390" s="51">
        <f>100*H390/Måned!H25</f>
        <v>5.7545671466530175</v>
      </c>
      <c r="L390" s="254"/>
      <c r="M390" s="51">
        <f>+IF(H390=0,"",'Ark1'!AD2182)</f>
        <v>9.047016082269268</v>
      </c>
      <c r="N390" s="51">
        <f>+IF(H390=0,"",'Ark1'!AE2182)</f>
        <v>9.1424878045106794</v>
      </c>
      <c r="O390" s="12">
        <f>IF(H390=0,"",'Ark1'!U2182)</f>
        <v>60.765657894736847</v>
      </c>
      <c r="P390" s="12">
        <f>IF(H390=0,"",'Ark1'!W2182)</f>
        <v>86.736565789473588</v>
      </c>
      <c r="Q390" s="51">
        <f>IF(H390=0,"",'Ark1'!X2182)</f>
        <v>0.10464355788096798</v>
      </c>
      <c r="R390" s="51">
        <f>IF(H390=0,"",'Ark1'!Y2182)</f>
        <v>0.20928711576193595</v>
      </c>
      <c r="S390" s="262"/>
      <c r="T390" s="51">
        <f>IF(H390=0,"",'Ark1'!Z2182)</f>
        <v>0</v>
      </c>
      <c r="U390" s="262"/>
      <c r="V390" s="51">
        <f>IF(H390=0,"",'Ark1'!AA2182)</f>
        <v>8.3546722538571352</v>
      </c>
      <c r="W390" s="12">
        <f>IF(H390=0,"",'Ark1'!AB2182)</f>
        <v>2.3524241894638762</v>
      </c>
      <c r="X390" s="15">
        <f>+IF('Ark1'!AC2182=0,"",'Ark1'!AC2182)</f>
        <v>-29.729236419876557</v>
      </c>
      <c r="Y390" s="15">
        <f t="shared" si="20"/>
        <v>120.63492063492063</v>
      </c>
      <c r="Z390" s="12">
        <f>IF(H390=0,"",'Ark1'!T2182)</f>
        <v>3.6762589928057561</v>
      </c>
      <c r="AA390" s="51">
        <f>IF(H390=0,"",'Ark1'!V2182)</f>
        <v>94.279822660660486</v>
      </c>
      <c r="AB390" s="257"/>
    </row>
    <row r="391" spans="1:42" ht="15.6">
      <c r="A391" s="257"/>
      <c r="B391" s="2">
        <f>+'Ark1'!C2183</f>
        <v>2023</v>
      </c>
      <c r="C391" s="2">
        <f>+'Ark1'!J2183</f>
        <v>171</v>
      </c>
      <c r="D391" s="2"/>
      <c r="E391" s="2">
        <f>+'Ark1'!D2183</f>
        <v>4</v>
      </c>
      <c r="F391" s="2" t="s">
        <v>493</v>
      </c>
      <c r="G391" s="3">
        <f>+'Ark1'!Q2183</f>
        <v>55</v>
      </c>
      <c r="H391" s="304">
        <f>+'Ark1'!R2183</f>
        <v>5381</v>
      </c>
      <c r="I391" s="304">
        <f>IF(H391=0,"",'Ark1'!S2183)</f>
        <v>5364</v>
      </c>
      <c r="J391" s="254"/>
      <c r="K391" s="51">
        <f>100*H391/Måned!H26</f>
        <v>5.0964643929420452</v>
      </c>
      <c r="L391" s="254"/>
      <c r="M391" s="51">
        <f>+IF(H391=0,"",'Ark1'!AD2183)</f>
        <v>6.3678212607836402</v>
      </c>
      <c r="N391" s="51">
        <f>+IF(H391=0,"",'Ark1'!AE2183)</f>
        <v>6.5560722615550953</v>
      </c>
      <c r="O391" s="12">
        <f>IF(H391=0,"",'Ark1'!U2183)</f>
        <v>60.737509321401937</v>
      </c>
      <c r="P391" s="12">
        <f>IF(H391=0,"",'Ark1'!W2183)</f>
        <v>88.126472781506322</v>
      </c>
      <c r="Q391" s="51">
        <f>IF(H391=0,"",'Ark1'!X2183)</f>
        <v>0.78052406615870651</v>
      </c>
      <c r="R391" s="51">
        <f>IF(H391=0,"",'Ark1'!Y2183)</f>
        <v>1.5610481323174132</v>
      </c>
      <c r="S391" s="262"/>
      <c r="T391" s="51">
        <f>IF(H391=0,"",'Ark1'!Z2183)</f>
        <v>0</v>
      </c>
      <c r="U391" s="262"/>
      <c r="V391" s="51">
        <f>IF(H391=0,"",'Ark1'!AA2183)</f>
        <v>8.7125264555152402</v>
      </c>
      <c r="W391" s="12">
        <f>IF(H391=0,"",'Ark1'!AB2183)</f>
        <v>2.4214125706980485</v>
      </c>
      <c r="X391" s="15">
        <f>+IF('Ark1'!AC2183=0,"",'Ark1'!AC2183)</f>
        <v>-29.995973639276425</v>
      </c>
      <c r="Y391" s="15">
        <f t="shared" si="20"/>
        <v>97.527272727272731</v>
      </c>
      <c r="Z391" s="12">
        <f>IF(H391=0,"",'Ark1'!T2183)</f>
        <v>3.7888868240104063</v>
      </c>
      <c r="AA391" s="51">
        <f>IF(H391=0,"",'Ark1'!V2183)</f>
        <v>95.714639468774848</v>
      </c>
      <c r="AB391" s="257"/>
    </row>
    <row r="392" spans="1:42" ht="15.6">
      <c r="A392" s="257"/>
      <c r="B392" s="2">
        <f>+'Ark1'!C2184</f>
        <v>2023</v>
      </c>
      <c r="C392" s="2">
        <f>+'Ark1'!J2184</f>
        <v>171</v>
      </c>
      <c r="D392" s="2"/>
      <c r="E392" s="2">
        <f>+'Ark1'!D2184</f>
        <v>5</v>
      </c>
      <c r="F392" s="2" t="s">
        <v>377</v>
      </c>
      <c r="G392" s="3">
        <f>+'Ark1'!Q2184</f>
        <v>60</v>
      </c>
      <c r="H392" s="304">
        <f>+'Ark1'!R2184</f>
        <v>7572</v>
      </c>
      <c r="I392" s="304">
        <f>IF(H392=0,"",'Ark1'!S2184)</f>
        <v>7539</v>
      </c>
      <c r="J392" s="254"/>
      <c r="K392" s="51">
        <f>100*H392/Måned!H27</f>
        <v>6.0625470383833209</v>
      </c>
      <c r="L392" s="254"/>
      <c r="M392" s="51">
        <f>+IF(H392=0,"",'Ark1'!AD2184)</f>
        <v>8.9606286167355016</v>
      </c>
      <c r="N392" s="51">
        <f>+IF(H392=0,"",'Ark1'!AE2184)</f>
        <v>9.0571622695371978</v>
      </c>
      <c r="O392" s="12">
        <f>IF(H392=0,"",'Ark1'!U2184)</f>
        <v>60.683247115002011</v>
      </c>
      <c r="P392" s="12">
        <f>IF(H392=0,"",'Ark1'!W2184)</f>
        <v>86.622323915638816</v>
      </c>
      <c r="Q392" s="51">
        <f>IF(H392=0,"",'Ark1'!X2184)</f>
        <v>0.13206550449022719</v>
      </c>
      <c r="R392" s="51">
        <f>IF(H392=0,"",'Ark1'!Y2184)</f>
        <v>0.26413100898045438</v>
      </c>
      <c r="S392" s="262"/>
      <c r="T392" s="51">
        <f>IF(H392=0,"",'Ark1'!Z2184)</f>
        <v>0</v>
      </c>
      <c r="U392" s="262"/>
      <c r="V392" s="51">
        <f>IF(H392=0,"",'Ark1'!AA2184)</f>
        <v>8.6397462116694541</v>
      </c>
      <c r="W392" s="12">
        <f>IF(H392=0,"",'Ark1'!AB2184)</f>
        <v>2.3445600185699842</v>
      </c>
      <c r="X392" s="15">
        <f>+IF('Ark1'!AC2184=0,"",'Ark1'!AC2184)</f>
        <v>-33.27285938105755</v>
      </c>
      <c r="Y392" s="15">
        <f t="shared" si="20"/>
        <v>125.65</v>
      </c>
      <c r="Z392" s="12">
        <f>IF(H392=0,"",'Ark1'!T2184)</f>
        <v>3.8737453777073432</v>
      </c>
      <c r="AA392" s="51">
        <f>IF(H392=0,"",'Ark1'!V2184)</f>
        <v>94.193703036733581</v>
      </c>
      <c r="AB392" s="257"/>
    </row>
    <row r="393" spans="1:42" ht="15.6">
      <c r="A393" s="257"/>
      <c r="B393" s="2">
        <f>+'Ark1'!C2185</f>
        <v>2023</v>
      </c>
      <c r="C393" s="2">
        <f>+'Ark1'!J2185</f>
        <v>171</v>
      </c>
      <c r="D393" s="2"/>
      <c r="E393" s="2">
        <f>+'Ark1'!D2185</f>
        <v>6</v>
      </c>
      <c r="F393" s="2" t="s">
        <v>494</v>
      </c>
      <c r="G393" s="3">
        <f>+'Ark1'!Q2185</f>
        <v>58</v>
      </c>
      <c r="H393" s="304">
        <f>+'Ark1'!R2185</f>
        <v>6220</v>
      </c>
      <c r="I393" s="304">
        <f>IF(H393=0,"",'Ark1'!S2185)</f>
        <v>6197</v>
      </c>
      <c r="J393" s="254"/>
      <c r="K393" s="51">
        <f>100*H393/Måned!H28</f>
        <v>4.7954235314979146</v>
      </c>
      <c r="L393" s="254"/>
      <c r="M393" s="51">
        <f>+IF(H393=0,"",'Ark1'!AD2185)</f>
        <v>7.3606854194525635</v>
      </c>
      <c r="N393" s="51">
        <f>+IF(H393=0,"",'Ark1'!AE2185)</f>
        <v>7.3825144620485315</v>
      </c>
      <c r="O393" s="12">
        <f>IF(H393=0,"",'Ark1'!U2185)</f>
        <v>60.645796353074068</v>
      </c>
      <c r="P393" s="12">
        <f>IF(H393=0,"",'Ark1'!W2185)</f>
        <v>85.896256253025797</v>
      </c>
      <c r="Q393" s="51">
        <f>IF(H393=0,"",'Ark1'!X2185)</f>
        <v>0.86816720257234725</v>
      </c>
      <c r="R393" s="51">
        <f>IF(H393=0,"",'Ark1'!Y2185)</f>
        <v>1.7363344051446945</v>
      </c>
      <c r="S393" s="262"/>
      <c r="T393" s="51">
        <f>IF(H393=0,"",'Ark1'!Z2185)</f>
        <v>0</v>
      </c>
      <c r="U393" s="262"/>
      <c r="V393" s="51">
        <f>IF(H393=0,"",'Ark1'!AA2185)</f>
        <v>8.8592886750465247</v>
      </c>
      <c r="W393" s="12">
        <f>IF(H393=0,"",'Ark1'!AB2185)</f>
        <v>2.3309911900714839</v>
      </c>
      <c r="X393" s="15">
        <f>+IF('Ark1'!AC2185=0,"",'Ark1'!AC2185)</f>
        <v>-32.344374844873357</v>
      </c>
      <c r="Y393" s="15">
        <f t="shared" si="20"/>
        <v>106.84482758620689</v>
      </c>
      <c r="Z393" s="12">
        <f>IF(H393=0,"",'Ark1'!T2185)</f>
        <v>4.0286173633440532</v>
      </c>
      <c r="AA393" s="51">
        <f>IF(H393=0,"",'Ark1'!V2185)</f>
        <v>93.299193630021435</v>
      </c>
      <c r="AB393" s="257"/>
    </row>
    <row r="394" spans="1:42" ht="15.6">
      <c r="A394" s="257"/>
      <c r="B394" s="2">
        <f>+'Ark1'!C2186</f>
        <v>2023</v>
      </c>
      <c r="C394" s="2">
        <f>+'Ark1'!J2186</f>
        <v>171</v>
      </c>
      <c r="D394" s="2"/>
      <c r="E394" s="2">
        <f>+'Ark1'!D2186</f>
        <v>7</v>
      </c>
      <c r="F394" s="2" t="s">
        <v>495</v>
      </c>
      <c r="G394" s="3">
        <f>+'Ark1'!Q2186</f>
        <v>59</v>
      </c>
      <c r="H394" s="304">
        <f>+'Ark1'!R2186</f>
        <v>7716</v>
      </c>
      <c r="I394" s="304">
        <f>IF(H394=0,"",'Ark1'!S2186)</f>
        <v>7694</v>
      </c>
      <c r="J394" s="254"/>
      <c r="K394" s="51">
        <f>100*H394/Måned!H29</f>
        <v>6.3429952485079655</v>
      </c>
      <c r="L394" s="254"/>
      <c r="M394" s="51">
        <f>+IF(H394=0,"",'Ark1'!AD2186)</f>
        <v>9.1310367679253979</v>
      </c>
      <c r="N394" s="51">
        <f>+IF(H394=0,"",'Ark1'!AE2186)</f>
        <v>9.2888679329727779</v>
      </c>
      <c r="O394" s="12">
        <f>IF(H394=0,"",'Ark1'!U2186)</f>
        <v>60.430465297634512</v>
      </c>
      <c r="P394" s="12">
        <f>IF(H394=0,"",'Ark1'!W2186)</f>
        <v>87.048648297374726</v>
      </c>
      <c r="Q394" s="51">
        <f>IF(H394=0,"",'Ark1'!X2186)</f>
        <v>3.8880248833592528E-2</v>
      </c>
      <c r="R394" s="51">
        <f>IF(H394=0,"",'Ark1'!Y2186)</f>
        <v>7.7760497667185055E-2</v>
      </c>
      <c r="S394" s="262"/>
      <c r="T394" s="51">
        <f>IF(H394=0,"",'Ark1'!Z2186)</f>
        <v>0</v>
      </c>
      <c r="U394" s="262"/>
      <c r="V394" s="51">
        <f>IF(H394=0,"",'Ark1'!AA2186)</f>
        <v>8.5417365590677061</v>
      </c>
      <c r="W394" s="12">
        <f>IF(H394=0,"",'Ark1'!AB2186)</f>
        <v>2.5028784815284526</v>
      </c>
      <c r="X394" s="15">
        <f>+IF('Ark1'!AC2186=0,"",'Ark1'!AC2186)</f>
        <v>-36.297229645187798</v>
      </c>
      <c r="Y394" s="15">
        <f t="shared" si="20"/>
        <v>130.40677966101694</v>
      </c>
      <c r="Z394" s="12">
        <f>IF(H394=0,"",'Ark1'!T2186)</f>
        <v>4.424961119751166</v>
      </c>
      <c r="AA394" s="51">
        <f>IF(H394=0,"",'Ark1'!V2186)</f>
        <v>94.456036573362269</v>
      </c>
      <c r="AB394" s="257"/>
    </row>
    <row r="395" spans="1:42" ht="15.6">
      <c r="A395" s="257"/>
      <c r="B395" s="2">
        <f>+'Ark1'!C2187</f>
        <v>2023</v>
      </c>
      <c r="C395" s="2">
        <f>+'Ark1'!J2187</f>
        <v>171</v>
      </c>
      <c r="D395" s="2"/>
      <c r="E395" s="2">
        <f>+'Ark1'!D2187</f>
        <v>8</v>
      </c>
      <c r="F395" s="2" t="s">
        <v>496</v>
      </c>
      <c r="G395" s="3">
        <f>+'Ark1'!Q2187</f>
        <v>66</v>
      </c>
      <c r="H395" s="304">
        <f>+'Ark1'!R2187</f>
        <v>7992</v>
      </c>
      <c r="I395" s="304">
        <f>IF(H395=0,"",'Ark1'!S2187)</f>
        <v>7965</v>
      </c>
      <c r="J395" s="254"/>
      <c r="K395" s="51">
        <f>100*H395/Måned!H30</f>
        <v>6.1617695812741413</v>
      </c>
      <c r="L395" s="254"/>
      <c r="M395" s="51">
        <f>+IF(H395=0,"",'Ark1'!AD2187)</f>
        <v>9.4576523910393728</v>
      </c>
      <c r="N395" s="51">
        <f>+IF(H395=0,"",'Ark1'!AE2187)</f>
        <v>9.5850649552111804</v>
      </c>
      <c r="O395" s="12">
        <f>IF(H395=0,"",'Ark1'!U2187)</f>
        <v>60.203766478342757</v>
      </c>
      <c r="P395" s="12">
        <f>IF(H395=0,"",'Ark1'!W2187)</f>
        <v>86.768223477715125</v>
      </c>
      <c r="Q395" s="51">
        <f>IF(H395=0,"",'Ark1'!X2187)</f>
        <v>0.12512512512512511</v>
      </c>
      <c r="R395" s="51">
        <f>IF(H395=0,"",'Ark1'!Y2187)</f>
        <v>0.25025025025025022</v>
      </c>
      <c r="S395" s="262"/>
      <c r="T395" s="51">
        <f>IF(H395=0,"",'Ark1'!Z2187)</f>
        <v>0</v>
      </c>
      <c r="U395" s="262"/>
      <c r="V395" s="51">
        <f>IF(H395=0,"",'Ark1'!AA2187)</f>
        <v>8.3976048610690377</v>
      </c>
      <c r="W395" s="12">
        <f>IF(H395=0,"",'Ark1'!AB2187)</f>
        <v>2.4344845973936375</v>
      </c>
      <c r="X395" s="15">
        <f>+IF('Ark1'!AC2187=0,"",'Ark1'!AC2187)</f>
        <v>-29.148876669966604</v>
      </c>
      <c r="Y395" s="15">
        <f t="shared" si="20"/>
        <v>120.68181818181819</v>
      </c>
      <c r="Z395" s="12">
        <f>IF(H395=0,"",'Ark1'!T2187)</f>
        <v>4.9283033033033012</v>
      </c>
      <c r="AA395" s="51">
        <f>IF(H395=0,"",'Ark1'!V2187)</f>
        <v>94.175492862530234</v>
      </c>
      <c r="AB395" s="257"/>
    </row>
    <row r="396" spans="1:42" ht="15.6">
      <c r="A396" s="257"/>
      <c r="B396" s="2">
        <f>+'Ark1'!C2188</f>
        <v>2023</v>
      </c>
      <c r="C396" s="2">
        <f>+'Ark1'!J2188</f>
        <v>171</v>
      </c>
      <c r="D396" s="2"/>
      <c r="E396" s="2">
        <f>+'Ark1'!D2188</f>
        <v>9</v>
      </c>
      <c r="F396" s="2" t="s">
        <v>497</v>
      </c>
      <c r="G396" s="3">
        <f>+'Ark1'!Q2188</f>
        <v>61</v>
      </c>
      <c r="H396" s="304">
        <f>+'Ark1'!R2188</f>
        <v>8494</v>
      </c>
      <c r="I396" s="304">
        <f>IF(H396=0,"",'Ark1'!S2188)</f>
        <v>8454</v>
      </c>
      <c r="J396" s="254"/>
      <c r="K396" s="51">
        <f>100*H396/Måned!H31</f>
        <v>7.0542313761315505</v>
      </c>
      <c r="L396" s="254"/>
      <c r="M396" s="51">
        <f>+IF(H396=0,"",'Ark1'!AD2188)</f>
        <v>10.051714140326379</v>
      </c>
      <c r="N396" s="51">
        <f>+IF(H396=0,"",'Ark1'!AE2188)</f>
        <v>9.9510055679897249</v>
      </c>
      <c r="O396" s="12">
        <f>IF(H396=0,"",'Ark1'!U2188)</f>
        <v>60.709959782351554</v>
      </c>
      <c r="P396" s="12">
        <f>IF(H396=0,"",'Ark1'!W2188)</f>
        <v>84.87038088478802</v>
      </c>
      <c r="Q396" s="51">
        <f>IF(H396=0,"",'Ark1'!X2188)</f>
        <v>3.5319048740287254E-2</v>
      </c>
      <c r="R396" s="51">
        <f>IF(H396=0,"",'Ark1'!Y2188)</f>
        <v>7.0638097480574508E-2</v>
      </c>
      <c r="S396" s="262"/>
      <c r="T396" s="51">
        <f>IF(H396=0,"",'Ark1'!Z2188)</f>
        <v>0</v>
      </c>
      <c r="U396" s="262"/>
      <c r="V396" s="51">
        <f>IF(H396=0,"",'Ark1'!AA2188)</f>
        <v>8.3916153316775652</v>
      </c>
      <c r="W396" s="12">
        <f>IF(H396=0,"",'Ark1'!AB2188)</f>
        <v>2.3855595601927639</v>
      </c>
      <c r="X396" s="15">
        <f>+IF('Ark1'!AC2188=0,"",'Ark1'!AC2188)</f>
        <v>-30.256977484484842</v>
      </c>
      <c r="Y396" s="15">
        <f t="shared" si="20"/>
        <v>138.59016393442624</v>
      </c>
      <c r="Z396" s="12">
        <f>IF(H396=0,"",'Ark1'!T2188)</f>
        <v>3.7512361667059095</v>
      </c>
      <c r="AA396" s="51">
        <f>IF(H396=0,"",'Ark1'!V2188)</f>
        <v>92.221149136452198</v>
      </c>
      <c r="AB396" s="257"/>
    </row>
    <row r="397" spans="1:42" ht="15.6">
      <c r="A397" s="257"/>
      <c r="B397" s="2">
        <f>+'Ark1'!C2189</f>
        <v>2023</v>
      </c>
      <c r="C397" s="2">
        <f>+'Ark1'!J2189</f>
        <v>171</v>
      </c>
      <c r="D397" s="2"/>
      <c r="E397" s="2">
        <f>+'Ark1'!D2189</f>
        <v>10</v>
      </c>
      <c r="F397" s="2" t="s">
        <v>498</v>
      </c>
      <c r="G397" s="3">
        <f>+'Ark1'!Q2189</f>
        <v>54</v>
      </c>
      <c r="H397" s="304">
        <f>+'Ark1'!R2189</f>
        <v>6591</v>
      </c>
      <c r="I397" s="304">
        <f>IF(H397=0,"",'Ark1'!S2189)</f>
        <v>6520</v>
      </c>
      <c r="J397" s="254"/>
      <c r="K397" s="51">
        <f>100*H397/Måned!H32</f>
        <v>5.2249809741248097</v>
      </c>
      <c r="L397" s="254"/>
      <c r="M397" s="51">
        <f>+IF(H397=0,"",'Ark1'!AD2189)</f>
        <v>7.799723086754315</v>
      </c>
      <c r="N397" s="51">
        <f>+IF(H397=0,"",'Ark1'!AE2189)</f>
        <v>7.5797221027128669</v>
      </c>
      <c r="O397" s="12">
        <f>IF(H397=0,"",'Ark1'!U2189)</f>
        <v>60.903067484662579</v>
      </c>
      <c r="P397" s="12">
        <f>IF(H397=0,"",'Ark1'!W2189)</f>
        <v>83.821825153374078</v>
      </c>
      <c r="Q397" s="51">
        <f>IF(H397=0,"",'Ark1'!X2189)</f>
        <v>0.18206645425580337</v>
      </c>
      <c r="R397" s="51">
        <f>IF(H397=0,"",'Ark1'!Y2189)</f>
        <v>0.36413290851160673</v>
      </c>
      <c r="S397" s="262"/>
      <c r="T397" s="51">
        <f>IF(H397=0,"",'Ark1'!Z2189)</f>
        <v>0</v>
      </c>
      <c r="U397" s="262"/>
      <c r="V397" s="51">
        <f>IF(H397=0,"",'Ark1'!AA2189)</f>
        <v>7.9024150253740419</v>
      </c>
      <c r="W397" s="12">
        <f>IF(H397=0,"",'Ark1'!AB2189)</f>
        <v>2.2332793382842322</v>
      </c>
      <c r="X397" s="15">
        <f>+IF('Ark1'!AC2189=0,"",'Ark1'!AC2189)</f>
        <v>-27.73282473625784</v>
      </c>
      <c r="Y397" s="15">
        <f t="shared" si="20"/>
        <v>120.74074074074075</v>
      </c>
      <c r="Z397" s="12">
        <f>IF(H397=0,"",'Ark1'!T2189)</f>
        <v>3.3454710969503871</v>
      </c>
      <c r="AA397" s="51">
        <f>IF(H397=0,"",'Ark1'!V2189)</f>
        <v>91.363576693763292</v>
      </c>
      <c r="AB397" s="257"/>
    </row>
    <row r="398" spans="1:42" ht="15.6">
      <c r="A398" s="257"/>
      <c r="B398" s="2">
        <f>+'Ark1'!C2190</f>
        <v>2023</v>
      </c>
      <c r="C398" s="2">
        <f>+'Ark1'!J2190</f>
        <v>171</v>
      </c>
      <c r="D398" s="2"/>
      <c r="E398" s="2">
        <f>+'Ark1'!D2190</f>
        <v>11</v>
      </c>
      <c r="F398" s="2" t="s">
        <v>499</v>
      </c>
      <c r="G398" s="3">
        <f>+'Ark1'!Q2190</f>
        <v>60</v>
      </c>
      <c r="H398" s="304">
        <f>+'Ark1'!R2190</f>
        <v>7557</v>
      </c>
      <c r="I398" s="304">
        <f>IF(H398=0,"",'Ark1'!S2190)</f>
        <v>7512</v>
      </c>
      <c r="J398" s="254"/>
      <c r="K398" s="51">
        <f>100*H398/Måned!H33</f>
        <v>5.4091003442870536</v>
      </c>
      <c r="L398" s="254"/>
      <c r="M398" s="51">
        <f>+IF(H398=0,"",'Ark1'!AD2190)</f>
        <v>8.9428777676532185</v>
      </c>
      <c r="N398" s="51">
        <f>+IF(H398=0,"",'Ark1'!AE2190)</f>
        <v>8.7770825393557104</v>
      </c>
      <c r="O398" s="12">
        <f>IF(H398=0,"",'Ark1'!U2190)</f>
        <v>60.890441959531408</v>
      </c>
      <c r="P398" s="12">
        <f>IF(H398=0,"",'Ark1'!W2190)</f>
        <v>84.245367412140538</v>
      </c>
      <c r="Q398" s="51">
        <f>IF(H398=0,"",'Ark1'!X2190)</f>
        <v>7.9396585946804307E-2</v>
      </c>
      <c r="R398" s="51">
        <f>IF(H398=0,"",'Ark1'!Y2190)</f>
        <v>0.15879317189360859</v>
      </c>
      <c r="S398" s="262"/>
      <c r="T398" s="51">
        <f>IF(H398=0,"",'Ark1'!Z2190)</f>
        <v>0</v>
      </c>
      <c r="U398" s="262"/>
      <c r="V398" s="51">
        <f>IF(H398=0,"",'Ark1'!AA2190)</f>
        <v>8.4025591560481576</v>
      </c>
      <c r="W398" s="12">
        <f>IF(H398=0,"",'Ark1'!AB2190)</f>
        <v>2.2754545746711123</v>
      </c>
      <c r="X398" s="15">
        <f>+IF('Ark1'!AC2190=0,"",'Ark1'!AC2190)</f>
        <v>-30.530638032546825</v>
      </c>
      <c r="Y398" s="15">
        <f t="shared" si="20"/>
        <v>125.2</v>
      </c>
      <c r="Z398" s="12">
        <f>IF(H398=0,"",'Ark1'!T2190)</f>
        <v>3.3725023157337577</v>
      </c>
      <c r="AA398" s="51">
        <f>IF(H398=0,"",'Ark1'!V2190)</f>
        <v>91.664837884520239</v>
      </c>
      <c r="AB398" s="257"/>
    </row>
    <row r="399" spans="1:42" ht="15.6">
      <c r="A399" s="257"/>
      <c r="B399" s="2">
        <f>+'Ark1'!C2191</f>
        <v>2023</v>
      </c>
      <c r="C399" s="2">
        <f>+'Ark1'!J2191</f>
        <v>171</v>
      </c>
      <c r="D399" s="2"/>
      <c r="E399" s="2">
        <f>+'Ark1'!D2191</f>
        <v>12</v>
      </c>
      <c r="F399" s="2" t="s">
        <v>500</v>
      </c>
      <c r="G399" s="3">
        <f>+'Ark1'!Q2191</f>
        <v>57</v>
      </c>
      <c r="H399" s="304">
        <f>+'Ark1'!R2191</f>
        <v>6658</v>
      </c>
      <c r="I399" s="304">
        <f>IF(H399=0,"",'Ark1'!S2191)</f>
        <v>6630</v>
      </c>
      <c r="J399" s="254"/>
      <c r="K399" s="51">
        <f>100*H399/Måned!H34</f>
        <v>6.014888158132476</v>
      </c>
      <c r="L399" s="254"/>
      <c r="M399" s="51">
        <f>+IF(H399=0,"",'Ark1'!AD2191)</f>
        <v>7.87901021265517</v>
      </c>
      <c r="N399" s="51">
        <f>+IF(H399=0,"",'Ark1'!AE2191)</f>
        <v>7.5338111897999758</v>
      </c>
      <c r="O399" s="12">
        <f>IF(H399=0,"",'Ark1'!U2191)</f>
        <v>61.223529411764709</v>
      </c>
      <c r="P399" s="12">
        <f>IF(H399=0,"",'Ark1'!W2191)</f>
        <v>81.931825037707483</v>
      </c>
      <c r="Q399" s="51">
        <f>IF(H399=0,"",'Ark1'!X2191)</f>
        <v>3.0039050765995799E-2</v>
      </c>
      <c r="R399" s="51">
        <f>IF(H399=0,"",'Ark1'!Y2191)</f>
        <v>6.0078101531991598E-2</v>
      </c>
      <c r="S399" s="262"/>
      <c r="T399" s="51">
        <f>IF(H399=0,"",'Ark1'!Z2191)</f>
        <v>0</v>
      </c>
      <c r="U399" s="262"/>
      <c r="V399" s="51">
        <f>IF(H399=0,"",'Ark1'!AA2191)</f>
        <v>8.4681308776277522</v>
      </c>
      <c r="W399" s="12">
        <f>IF(H399=0,"",'Ark1'!AB2191)</f>
        <v>2.2345406366807712</v>
      </c>
      <c r="X399" s="15">
        <f>+IF('Ark1'!AC2191=0,"",'Ark1'!AC2191)</f>
        <v>-31.576373631901504</v>
      </c>
      <c r="Y399" s="15">
        <f t="shared" si="20"/>
        <v>116.31578947368421</v>
      </c>
      <c r="Z399" s="12">
        <f>IF(H399=0,"",'Ark1'!T2191)</f>
        <v>2.8449984980474619</v>
      </c>
      <c r="AA399" s="51">
        <f>IF(H399=0,"",'Ark1'!V2191)</f>
        <v>89.035752979415051</v>
      </c>
      <c r="AB399" s="257"/>
    </row>
    <row r="400" spans="1:42" ht="15.6">
      <c r="A400" s="257"/>
      <c r="B400" s="257"/>
      <c r="C400" s="254"/>
      <c r="D400" s="254"/>
      <c r="E400" s="254"/>
      <c r="F400" s="254"/>
      <c r="G400" s="254"/>
      <c r="H400" s="349"/>
      <c r="I400" s="349"/>
      <c r="J400" s="254"/>
      <c r="K400" s="254"/>
      <c r="L400" s="254"/>
      <c r="M400" s="254"/>
      <c r="N400" s="254"/>
      <c r="O400" s="254"/>
      <c r="P400" s="254"/>
      <c r="Q400" s="254"/>
      <c r="R400" s="254"/>
      <c r="S400" s="262"/>
      <c r="T400" s="254"/>
      <c r="U400" s="262"/>
      <c r="V400" s="254"/>
      <c r="W400" s="254"/>
      <c r="X400" s="254"/>
      <c r="Y400" s="254"/>
      <c r="Z400" s="254"/>
      <c r="AA400" s="254"/>
      <c r="AB400" s="257"/>
      <c r="AC400" s="79"/>
      <c r="AE400" s="51"/>
      <c r="AF400" s="4"/>
      <c r="AN400" s="13"/>
      <c r="AO400" s="12"/>
      <c r="AP400" s="12"/>
    </row>
    <row r="401" spans="1:42" ht="15.6">
      <c r="A401" s="257"/>
      <c r="B401" s="2">
        <f>+'Ark1'!C2192</f>
        <v>2023</v>
      </c>
      <c r="C401" s="2">
        <f>+'Ark1'!J2192</f>
        <v>181</v>
      </c>
      <c r="D401" s="2" t="s">
        <v>40</v>
      </c>
      <c r="E401" s="2">
        <f>+'Ark1'!D2192</f>
        <v>1</v>
      </c>
      <c r="F401" s="2" t="s">
        <v>490</v>
      </c>
      <c r="G401" s="3">
        <f>+'Ark1'!Q2192</f>
        <v>12</v>
      </c>
      <c r="H401" s="304">
        <f>+'Ark1'!R2192</f>
        <v>730</v>
      </c>
      <c r="I401" s="304">
        <f>IF(H401=0,"",'Ark1'!S2192)</f>
        <v>728</v>
      </c>
      <c r="J401" s="254"/>
      <c r="K401" s="51">
        <f>100*H401/Måned!H23</f>
        <v>0.55706055171887514</v>
      </c>
      <c r="L401" s="254"/>
      <c r="M401" s="51">
        <f>+IF(H401=0,"",'Ark1'!AD2192)</f>
        <v>8.4393063583815007</v>
      </c>
      <c r="N401" s="51">
        <f>+IF(H401=0,"",'Ark1'!AE2192)</f>
        <v>8.7574465039068947</v>
      </c>
      <c r="O401" s="12">
        <f>IF(H401=0,"",'Ark1'!U2192)</f>
        <v>61.75</v>
      </c>
      <c r="P401" s="12">
        <f>IF(H401=0,"",'Ark1'!W2192)</f>
        <v>84.69807692307694</v>
      </c>
      <c r="Q401" s="51">
        <f>IF(H401=0,"",'Ark1'!X2192)</f>
        <v>0</v>
      </c>
      <c r="R401" s="51">
        <f>IF(H401=0,"",'Ark1'!Y2192)</f>
        <v>0</v>
      </c>
      <c r="S401" s="262"/>
      <c r="T401" s="51">
        <f>IF(H401=0,"",'Ark1'!Z2192)</f>
        <v>0</v>
      </c>
      <c r="U401" s="262"/>
      <c r="V401" s="51">
        <f>IF(H401=0,"",'Ark1'!AA2192)</f>
        <v>9.139198069673478</v>
      </c>
      <c r="W401" s="12">
        <f>IF(H401=0,"",'Ark1'!AB2192)</f>
        <v>2.5012359582177206</v>
      </c>
      <c r="X401" s="15">
        <f>+IF('Ark1'!AC2192=0,"",'Ark1'!AC2192)</f>
        <v>-46.298233290539848</v>
      </c>
      <c r="Y401" s="15">
        <f t="shared" si="20"/>
        <v>60.666666666666664</v>
      </c>
      <c r="Z401" s="12">
        <f>IF(H401=0,"",'Ark1'!T2192)</f>
        <v>2.5150684931506841</v>
      </c>
      <c r="AA401" s="51">
        <f>IF(H401=0,"",'Ark1'!V2192)</f>
        <v>92.094430488255014</v>
      </c>
      <c r="AB401" s="257"/>
    </row>
    <row r="402" spans="1:42" ht="15.6">
      <c r="A402" s="257"/>
      <c r="B402" s="2">
        <f>+'Ark1'!C2193</f>
        <v>2023</v>
      </c>
      <c r="C402" s="2">
        <f>+'Ark1'!J2193</f>
        <v>181</v>
      </c>
      <c r="D402" s="2"/>
      <c r="E402" s="2">
        <f>+'Ark1'!D2193</f>
        <v>2</v>
      </c>
      <c r="F402" s="2" t="s">
        <v>491</v>
      </c>
      <c r="G402" s="3">
        <f>+'Ark1'!Q2193</f>
        <v>11</v>
      </c>
      <c r="H402" s="304">
        <f>+'Ark1'!R2193</f>
        <v>639</v>
      </c>
      <c r="I402" s="304">
        <f>IF(H402=0,"",'Ark1'!S2193)</f>
        <v>637</v>
      </c>
      <c r="J402" s="254"/>
      <c r="K402" s="51">
        <f>100*H402/Måned!H24</f>
        <v>0.57969173825874754</v>
      </c>
      <c r="L402" s="254"/>
      <c r="M402" s="51">
        <f>+IF(H402=0,"",'Ark1'!AD2193)</f>
        <v>7.3872832369942207</v>
      </c>
      <c r="N402" s="51">
        <f>+IF(H402=0,"",'Ark1'!AE2193)</f>
        <v>7.4838855553447248</v>
      </c>
      <c r="O402" s="12">
        <f>IF(H402=0,"",'Ark1'!U2193)</f>
        <v>61.646781789638915</v>
      </c>
      <c r="P402" s="12">
        <f>IF(H402=0,"",'Ark1'!W2193)</f>
        <v>82.720879120879104</v>
      </c>
      <c r="Q402" s="51">
        <f>IF(H402=0,"",'Ark1'!X2193)</f>
        <v>0</v>
      </c>
      <c r="R402" s="51">
        <f>IF(H402=0,"",'Ark1'!Y2193)</f>
        <v>0</v>
      </c>
      <c r="S402" s="262"/>
      <c r="T402" s="51">
        <f>IF(H402=0,"",'Ark1'!Z2193)</f>
        <v>0</v>
      </c>
      <c r="U402" s="262"/>
      <c r="V402" s="51">
        <f>IF(H402=0,"",'Ark1'!AA2193)</f>
        <v>9.6648168602120226</v>
      </c>
      <c r="W402" s="12">
        <f>IF(H402=0,"",'Ark1'!AB2193)</f>
        <v>2.2044360523141644</v>
      </c>
      <c r="X402" s="15">
        <f>+IF('Ark1'!AC2193=0,"",'Ark1'!AC2193)</f>
        <v>-40.09039664147987</v>
      </c>
      <c r="Y402" s="15">
        <f t="shared" si="20"/>
        <v>57.909090909090907</v>
      </c>
      <c r="Z402" s="12">
        <f>IF(H402=0,"",'Ark1'!T2193)</f>
        <v>2.2034428794992174</v>
      </c>
      <c r="AA402" s="51">
        <f>IF(H402=0,"",'Ark1'!V2193)</f>
        <v>89.936916511750141</v>
      </c>
      <c r="AB402" s="257"/>
    </row>
    <row r="403" spans="1:42" ht="15.6">
      <c r="A403" s="257"/>
      <c r="B403" s="2">
        <f>+'Ark1'!C2194</f>
        <v>2023</v>
      </c>
      <c r="C403" s="2">
        <f>+'Ark1'!J2194</f>
        <v>181</v>
      </c>
      <c r="D403" s="2"/>
      <c r="E403" s="2">
        <f>+'Ark1'!D2194</f>
        <v>3</v>
      </c>
      <c r="F403" s="2" t="s">
        <v>492</v>
      </c>
      <c r="G403" s="3">
        <f>+'Ark1'!Q2194</f>
        <v>11</v>
      </c>
      <c r="H403" s="304">
        <f>+'Ark1'!R2194</f>
        <v>844</v>
      </c>
      <c r="I403" s="304">
        <f>IF(H403=0,"",'Ark1'!S2194)</f>
        <v>843</v>
      </c>
      <c r="J403" s="254"/>
      <c r="K403" s="51">
        <f>100*H403/Måned!H25</f>
        <v>0.63529819120669018</v>
      </c>
      <c r="L403" s="254"/>
      <c r="M403" s="51">
        <f>+IF(H403=0,"",'Ark1'!AD2194)</f>
        <v>9.7572254335260133</v>
      </c>
      <c r="N403" s="51">
        <f>+IF(H403=0,"",'Ark1'!AE2194)</f>
        <v>9.9275119842838055</v>
      </c>
      <c r="O403" s="12">
        <f>IF(H403=0,"",'Ark1'!U2194)</f>
        <v>61.172004744958485</v>
      </c>
      <c r="P403" s="12">
        <f>IF(H403=0,"",'Ark1'!W2194)</f>
        <v>82.916370106761619</v>
      </c>
      <c r="Q403" s="51">
        <f>IF(H403=0,"",'Ark1'!X2194)</f>
        <v>0</v>
      </c>
      <c r="R403" s="51">
        <f>IF(H403=0,"",'Ark1'!Y2194)</f>
        <v>0</v>
      </c>
      <c r="S403" s="262"/>
      <c r="T403" s="51">
        <f>IF(H403=0,"",'Ark1'!Z2194)</f>
        <v>0</v>
      </c>
      <c r="U403" s="262"/>
      <c r="V403" s="51">
        <f>IF(H403=0,"",'Ark1'!AA2194)</f>
        <v>9.1977158243205253</v>
      </c>
      <c r="W403" s="12">
        <f>IF(H403=0,"",'Ark1'!AB2194)</f>
        <v>2.6016828462061912</v>
      </c>
      <c r="X403" s="15">
        <f>+IF('Ark1'!AC2194=0,"",'Ark1'!AC2194)</f>
        <v>-49.222077405450527</v>
      </c>
      <c r="Y403" s="15">
        <f t="shared" si="20"/>
        <v>76.63636363636364</v>
      </c>
      <c r="Z403" s="12">
        <f>IF(H403=0,"",'Ark1'!T2194)</f>
        <v>3.4478672985781991</v>
      </c>
      <c r="AA403" s="51">
        <f>IF(H403=0,"",'Ark1'!V2194)</f>
        <v>89.930072266797183</v>
      </c>
      <c r="AB403" s="257"/>
    </row>
    <row r="404" spans="1:42" ht="15.6">
      <c r="A404" s="257"/>
      <c r="B404" s="2">
        <f>+'Ark1'!C2195</f>
        <v>2023</v>
      </c>
      <c r="C404" s="2">
        <f>+'Ark1'!J2195</f>
        <v>181</v>
      </c>
      <c r="D404" s="2"/>
      <c r="E404" s="2">
        <f>+'Ark1'!D2195</f>
        <v>4</v>
      </c>
      <c r="F404" s="2" t="s">
        <v>493</v>
      </c>
      <c r="G404" s="3">
        <f>+'Ark1'!Q2195</f>
        <v>10</v>
      </c>
      <c r="H404" s="304">
        <f>+'Ark1'!R2195</f>
        <v>617</v>
      </c>
      <c r="I404" s="304">
        <f>IF(H404=0,"",'Ark1'!S2195)</f>
        <v>613</v>
      </c>
      <c r="J404" s="254"/>
      <c r="K404" s="51">
        <f>100*H404/Måned!H26</f>
        <v>0.58437437845107643</v>
      </c>
      <c r="L404" s="254"/>
      <c r="M404" s="51">
        <f>+IF(H404=0,"",'Ark1'!AD2195)</f>
        <v>7.1329479768786124</v>
      </c>
      <c r="N404" s="51">
        <f>+IF(H404=0,"",'Ark1'!AE2195)</f>
        <v>7.3628638887594882</v>
      </c>
      <c r="O404" s="12">
        <f>IF(H404=0,"",'Ark1'!U2195)</f>
        <v>61.381729200652543</v>
      </c>
      <c r="P404" s="12">
        <f>IF(H404=0,"",'Ark1'!W2195)</f>
        <v>84.569494290375189</v>
      </c>
      <c r="Q404" s="51">
        <f>IF(H404=0,"",'Ark1'!X2195)</f>
        <v>0</v>
      </c>
      <c r="R404" s="51">
        <f>IF(H404=0,"",'Ark1'!Y2195)</f>
        <v>0</v>
      </c>
      <c r="S404" s="262"/>
      <c r="T404" s="51">
        <f>IF(H404=0,"",'Ark1'!Z2195)</f>
        <v>0</v>
      </c>
      <c r="U404" s="262"/>
      <c r="V404" s="51">
        <f>IF(H404=0,"",'Ark1'!AA2195)</f>
        <v>8.8419436001617928</v>
      </c>
      <c r="W404" s="12">
        <f>IF(H404=0,"",'Ark1'!AB2195)</f>
        <v>2.4900046080026672</v>
      </c>
      <c r="X404" s="15">
        <f>+IF('Ark1'!AC2195=0,"",'Ark1'!AC2195)</f>
        <v>-31.063499154998134</v>
      </c>
      <c r="Y404" s="15">
        <f t="shared" si="20"/>
        <v>61.3</v>
      </c>
      <c r="Z404" s="12">
        <f>IF(H404=0,"",'Ark1'!T2195)</f>
        <v>2.7471636952998382</v>
      </c>
      <c r="AA404" s="51">
        <f>IF(H404=0,"",'Ark1'!V2195)</f>
        <v>91.860890528261834</v>
      </c>
      <c r="AB404" s="257"/>
    </row>
    <row r="405" spans="1:42" ht="15.6">
      <c r="A405" s="257"/>
      <c r="B405" s="2">
        <f>+'Ark1'!C2196</f>
        <v>2023</v>
      </c>
      <c r="C405" s="2">
        <f>+'Ark1'!J2196</f>
        <v>181</v>
      </c>
      <c r="D405" s="2"/>
      <c r="E405" s="2">
        <f>+'Ark1'!D2196</f>
        <v>5</v>
      </c>
      <c r="F405" s="2" t="s">
        <v>377</v>
      </c>
      <c r="G405" s="3">
        <f>+'Ark1'!Q2196</f>
        <v>11</v>
      </c>
      <c r="H405" s="304">
        <f>+'Ark1'!R2196</f>
        <v>748</v>
      </c>
      <c r="I405" s="304">
        <f>IF(H405=0,"",'Ark1'!S2196)</f>
        <v>748</v>
      </c>
      <c r="J405" s="254"/>
      <c r="K405" s="51">
        <f>100*H405/Måned!H27</f>
        <v>0.59888869317362969</v>
      </c>
      <c r="L405" s="254"/>
      <c r="M405" s="51">
        <f>+IF(H405=0,"",'Ark1'!AD2196)</f>
        <v>8.6473988439306382</v>
      </c>
      <c r="N405" s="51">
        <f>+IF(H405=0,"",'Ark1'!AE2196)</f>
        <v>8.5898682098053563</v>
      </c>
      <c r="O405" s="12">
        <f>IF(H405=0,"",'Ark1'!U2196)</f>
        <v>61.582887700534762</v>
      </c>
      <c r="P405" s="12">
        <f>IF(H405=0,"",'Ark1'!W2196)</f>
        <v>80.856016042780766</v>
      </c>
      <c r="Q405" s="51">
        <f>IF(H405=0,"",'Ark1'!X2196)</f>
        <v>0</v>
      </c>
      <c r="R405" s="51">
        <f>IF(H405=0,"",'Ark1'!Y2196)</f>
        <v>0</v>
      </c>
      <c r="S405" s="262"/>
      <c r="T405" s="51">
        <f>IF(H405=0,"",'Ark1'!Z2196)</f>
        <v>0</v>
      </c>
      <c r="U405" s="262"/>
      <c r="V405" s="51">
        <f>IF(H405=0,"",'Ark1'!AA2196)</f>
        <v>11.149946819362228</v>
      </c>
      <c r="W405" s="12">
        <f>IF(H405=0,"",'Ark1'!AB2196)</f>
        <v>2.5225880529161193</v>
      </c>
      <c r="X405" s="15">
        <f>+IF('Ark1'!AC2196=0,"",'Ark1'!AC2196)</f>
        <v>-51.777330133698065</v>
      </c>
      <c r="Y405" s="15">
        <f t="shared" si="20"/>
        <v>68</v>
      </c>
      <c r="Z405" s="12">
        <f>IF(H405=0,"",'Ark1'!T2196)</f>
        <v>2.667112299465241</v>
      </c>
      <c r="AA405" s="51">
        <f>IF(H405=0,"",'Ark1'!V2196)</f>
        <v>87.601317489469977</v>
      </c>
      <c r="AB405" s="257"/>
    </row>
    <row r="406" spans="1:42" ht="15.6">
      <c r="A406" s="257"/>
      <c r="B406" s="2">
        <f>+'Ark1'!C2197</f>
        <v>2023</v>
      </c>
      <c r="C406" s="2">
        <f>+'Ark1'!J2197</f>
        <v>181</v>
      </c>
      <c r="D406" s="2"/>
      <c r="E406" s="2">
        <f>+'Ark1'!D2197</f>
        <v>6</v>
      </c>
      <c r="F406" s="2" t="s">
        <v>494</v>
      </c>
      <c r="G406" s="3">
        <f>+'Ark1'!Q2197</f>
        <v>9</v>
      </c>
      <c r="H406" s="304">
        <f>+'Ark1'!R2197</f>
        <v>778</v>
      </c>
      <c r="I406" s="304">
        <f>IF(H406=0,"",'Ark1'!S2197)</f>
        <v>767</v>
      </c>
      <c r="J406" s="254"/>
      <c r="K406" s="51">
        <f>100*H406/Måned!H28</f>
        <v>0.59981342564395135</v>
      </c>
      <c r="L406" s="254"/>
      <c r="M406" s="51">
        <f>+IF(H406=0,"",'Ark1'!AD2197)</f>
        <v>8.9942196531791865</v>
      </c>
      <c r="N406" s="51">
        <f>+IF(H406=0,"",'Ark1'!AE2197)</f>
        <v>8.9999585279584018</v>
      </c>
      <c r="O406" s="12">
        <f>IF(H406=0,"",'Ark1'!U2197)</f>
        <v>62.186440677966104</v>
      </c>
      <c r="P406" s="12">
        <f>IF(H406=0,"",'Ark1'!W2197)</f>
        <v>82.617601043024749</v>
      </c>
      <c r="Q406" s="51">
        <f>IF(H406=0,"",'Ark1'!X2197)</f>
        <v>0</v>
      </c>
      <c r="R406" s="51">
        <f>IF(H406=0,"",'Ark1'!Y2197)</f>
        <v>0</v>
      </c>
      <c r="S406" s="262"/>
      <c r="T406" s="51">
        <f>IF(H406=0,"",'Ark1'!Z2197)</f>
        <v>0</v>
      </c>
      <c r="U406" s="262"/>
      <c r="V406" s="51">
        <f>IF(H406=0,"",'Ark1'!AA2197)</f>
        <v>10.114898739660783</v>
      </c>
      <c r="W406" s="12">
        <f>IF(H406=0,"",'Ark1'!AB2197)</f>
        <v>2.4828850882014724</v>
      </c>
      <c r="X406" s="15">
        <f>+IF('Ark1'!AC2197=0,"",'Ark1'!AC2197)</f>
        <v>-43.630370294831927</v>
      </c>
      <c r="Y406" s="15">
        <f t="shared" si="20"/>
        <v>85.222222222222229</v>
      </c>
      <c r="Z406" s="12">
        <f>IF(H406=0,"",'Ark1'!T2197)</f>
        <v>1.9742930591259644</v>
      </c>
      <c r="AA406" s="51">
        <f>IF(H406=0,"",'Ark1'!V2197)</f>
        <v>90.273907006374756</v>
      </c>
      <c r="AB406" s="257"/>
    </row>
    <row r="407" spans="1:42" ht="15.6">
      <c r="A407" s="257"/>
      <c r="B407" s="2">
        <f>+'Ark1'!C2198</f>
        <v>2023</v>
      </c>
      <c r="C407" s="2">
        <f>+'Ark1'!J2198</f>
        <v>181</v>
      </c>
      <c r="D407" s="2"/>
      <c r="E407" s="2">
        <f>+'Ark1'!D2198</f>
        <v>7</v>
      </c>
      <c r="F407" s="2" t="s">
        <v>495</v>
      </c>
      <c r="G407" s="3">
        <f>+'Ark1'!Q2198</f>
        <v>9</v>
      </c>
      <c r="H407" s="304">
        <f>+'Ark1'!R2198</f>
        <v>617</v>
      </c>
      <c r="I407" s="304">
        <f>IF(H407=0,"",'Ark1'!S2198)</f>
        <v>611</v>
      </c>
      <c r="J407" s="254"/>
      <c r="K407" s="51">
        <f>100*H407/Måned!H29</f>
        <v>0.50720944379593247</v>
      </c>
      <c r="L407" s="254"/>
      <c r="M407" s="51">
        <f>+IF(H407=0,"",'Ark1'!AD2198)</f>
        <v>7.1329479768786124</v>
      </c>
      <c r="N407" s="51">
        <f>+IF(H407=0,"",'Ark1'!AE2198)</f>
        <v>6.8770160809261593</v>
      </c>
      <c r="O407" s="12">
        <f>IF(H407=0,"",'Ark1'!U2198)</f>
        <v>61.767594108019608</v>
      </c>
      <c r="P407" s="12">
        <f>IF(H407=0,"",'Ark1'!W2198)</f>
        <v>79.247626841243886</v>
      </c>
      <c r="Q407" s="51">
        <f>IF(H407=0,"",'Ark1'!X2198)</f>
        <v>0</v>
      </c>
      <c r="R407" s="51">
        <f>IF(H407=0,"",'Ark1'!Y2198)</f>
        <v>0</v>
      </c>
      <c r="S407" s="262"/>
      <c r="T407" s="51">
        <f>IF(H407=0,"",'Ark1'!Z2198)</f>
        <v>0</v>
      </c>
      <c r="U407" s="262"/>
      <c r="V407" s="51">
        <f>IF(H407=0,"",'Ark1'!AA2198)</f>
        <v>11.877281953811618</v>
      </c>
      <c r="W407" s="12">
        <f>IF(H407=0,"",'Ark1'!AB2198)</f>
        <v>2.6691540932261755</v>
      </c>
      <c r="X407" s="15">
        <f>+IF('Ark1'!AC2198=0,"",'Ark1'!AC2198)</f>
        <v>-54.960663626052487</v>
      </c>
      <c r="Y407" s="15">
        <f t="shared" si="20"/>
        <v>67.888888888888886</v>
      </c>
      <c r="Z407" s="12">
        <f>IF(H407=0,"",'Ark1'!T2198)</f>
        <v>2.3160453808752024</v>
      </c>
      <c r="AA407" s="51">
        <f>IF(H407=0,"",'Ark1'!V2198)</f>
        <v>86.193175672440702</v>
      </c>
      <c r="AB407" s="257"/>
    </row>
    <row r="408" spans="1:42" ht="15.6">
      <c r="A408" s="257"/>
      <c r="B408" s="2">
        <f>+'Ark1'!C2199</f>
        <v>2023</v>
      </c>
      <c r="C408" s="2">
        <f>+'Ark1'!J2199</f>
        <v>181</v>
      </c>
      <c r="D408" s="2"/>
      <c r="E408" s="2">
        <f>+'Ark1'!D2199</f>
        <v>8</v>
      </c>
      <c r="F408" s="2" t="s">
        <v>496</v>
      </c>
      <c r="G408" s="3">
        <f>+'Ark1'!Q2199</f>
        <v>11</v>
      </c>
      <c r="H408" s="304">
        <f>+'Ark1'!R2199</f>
        <v>766</v>
      </c>
      <c r="I408" s="304">
        <f>IF(H408=0,"",'Ark1'!S2199)</f>
        <v>761</v>
      </c>
      <c r="J408" s="254"/>
      <c r="K408" s="51">
        <f>100*H408/Måned!H30</f>
        <v>0.59058001742442345</v>
      </c>
      <c r="L408" s="254"/>
      <c r="M408" s="51">
        <f>+IF(H408=0,"",'Ark1'!AD2199)</f>
        <v>8.8554913294797704</v>
      </c>
      <c r="N408" s="51">
        <f>+IF(H408=0,"",'Ark1'!AE2199)</f>
        <v>8.9381907509393681</v>
      </c>
      <c r="O408" s="12">
        <f>IF(H408=0,"",'Ark1'!U2199)</f>
        <v>61.960578186596585</v>
      </c>
      <c r="P408" s="12">
        <f>IF(H408=0,"",'Ark1'!W2199)</f>
        <v>82.6975032851511</v>
      </c>
      <c r="Q408" s="51">
        <f>IF(H408=0,"",'Ark1'!X2199)</f>
        <v>0</v>
      </c>
      <c r="R408" s="51">
        <f>IF(H408=0,"",'Ark1'!Y2199)</f>
        <v>0</v>
      </c>
      <c r="S408" s="262"/>
      <c r="T408" s="51">
        <f>IF(H408=0,"",'Ark1'!Z2199)</f>
        <v>0</v>
      </c>
      <c r="U408" s="262"/>
      <c r="V408" s="51">
        <f>IF(H408=0,"",'Ark1'!AA2199)</f>
        <v>11.091964468199501</v>
      </c>
      <c r="W408" s="12">
        <f>IF(H408=0,"",'Ark1'!AB2199)</f>
        <v>2.4529253488198046</v>
      </c>
      <c r="X408" s="15">
        <f>+IF('Ark1'!AC2199=0,"",'Ark1'!AC2199)</f>
        <v>-44.243071786827699</v>
      </c>
      <c r="Y408" s="15">
        <f t="shared" si="20"/>
        <v>69.181818181818187</v>
      </c>
      <c r="Z408" s="12">
        <f>IF(H408=0,"",'Ark1'!T2199)</f>
        <v>1.7297650130548303</v>
      </c>
      <c r="AA408" s="51">
        <f>IF(H408=0,"",'Ark1'!V2199)</f>
        <v>89.750186146699235</v>
      </c>
      <c r="AB408" s="257"/>
    </row>
    <row r="409" spans="1:42" ht="15.6">
      <c r="A409" s="257"/>
      <c r="B409" s="2">
        <f>+'Ark1'!C2200</f>
        <v>2023</v>
      </c>
      <c r="C409" s="2">
        <f>+'Ark1'!J2200</f>
        <v>181</v>
      </c>
      <c r="D409" s="2"/>
      <c r="E409" s="2">
        <f>+'Ark1'!D2200</f>
        <v>9</v>
      </c>
      <c r="F409" s="2" t="s">
        <v>497</v>
      </c>
      <c r="G409" s="3">
        <f>+'Ark1'!Q2200</f>
        <v>12</v>
      </c>
      <c r="H409" s="304">
        <f>+'Ark1'!R2200</f>
        <v>676</v>
      </c>
      <c r="I409" s="304">
        <f>IF(H409=0,"",'Ark1'!S2200)</f>
        <v>674</v>
      </c>
      <c r="J409" s="254"/>
      <c r="K409" s="51">
        <f>100*H409/Måned!H31</f>
        <v>0.56141516485341747</v>
      </c>
      <c r="L409" s="254"/>
      <c r="M409" s="51">
        <f>+IF(H409=0,"",'Ark1'!AD2200)</f>
        <v>7.8150289017341024</v>
      </c>
      <c r="N409" s="51">
        <f>+IF(H409=0,"",'Ark1'!AE2200)</f>
        <v>7.6634509737976257</v>
      </c>
      <c r="O409" s="12">
        <f>IF(H409=0,"",'Ark1'!U2200)</f>
        <v>62.234421364985167</v>
      </c>
      <c r="P409" s="12">
        <f>IF(H409=0,"",'Ark1'!W2200)</f>
        <v>80.055637982195904</v>
      </c>
      <c r="Q409" s="51">
        <f>IF(H409=0,"",'Ark1'!X2200)</f>
        <v>0</v>
      </c>
      <c r="R409" s="51">
        <f>IF(H409=0,"",'Ark1'!Y2200)</f>
        <v>0</v>
      </c>
      <c r="S409" s="262"/>
      <c r="T409" s="51">
        <f>IF(H409=0,"",'Ark1'!Z2200)</f>
        <v>0</v>
      </c>
      <c r="U409" s="262"/>
      <c r="V409" s="51">
        <f>IF(H409=0,"",'Ark1'!AA2200)</f>
        <v>10.035038287704737</v>
      </c>
      <c r="W409" s="12">
        <f>IF(H409=0,"",'Ark1'!AB2200)</f>
        <v>2.4033117063258302</v>
      </c>
      <c r="X409" s="15">
        <f>+IF('Ark1'!AC2200=0,"",'Ark1'!AC2200)</f>
        <v>-24.530125514212639</v>
      </c>
      <c r="Y409" s="15">
        <f t="shared" si="20"/>
        <v>56.166666666666664</v>
      </c>
      <c r="Z409" s="12">
        <f>IF(H409=0,"",'Ark1'!T2200)</f>
        <v>1.6434911242603552</v>
      </c>
      <c r="AA409" s="51">
        <f>IF(H409=0,"",'Ark1'!V2200)</f>
        <v>86.844601046130634</v>
      </c>
      <c r="AB409" s="257"/>
    </row>
    <row r="410" spans="1:42" ht="15.6">
      <c r="A410" s="257"/>
      <c r="B410" s="2">
        <f>+'Ark1'!C2201</f>
        <v>2023</v>
      </c>
      <c r="C410" s="2">
        <f>+'Ark1'!J2201</f>
        <v>181</v>
      </c>
      <c r="D410" s="2"/>
      <c r="E410" s="2">
        <f>+'Ark1'!D2201</f>
        <v>10</v>
      </c>
      <c r="F410" s="2" t="s">
        <v>498</v>
      </c>
      <c r="G410" s="3">
        <f>+'Ark1'!Q2201</f>
        <v>15</v>
      </c>
      <c r="H410" s="304">
        <f>+'Ark1'!R2201</f>
        <v>602</v>
      </c>
      <c r="I410" s="304">
        <f>IF(H410=0,"",'Ark1'!S2201)</f>
        <v>602</v>
      </c>
      <c r="J410" s="254"/>
      <c r="K410" s="51">
        <f>100*H410/Måned!H32</f>
        <v>0.47723236935565705</v>
      </c>
      <c r="L410" s="254"/>
      <c r="M410" s="51">
        <f>+IF(H410=0,"",'Ark1'!AD2201)</f>
        <v>6.9595375722543347</v>
      </c>
      <c r="N410" s="51">
        <f>+IF(H410=0,"",'Ark1'!AE2201)</f>
        <v>6.8661367713845145</v>
      </c>
      <c r="O410" s="12">
        <f>IF(H410=0,"",'Ark1'!U2201)</f>
        <v>61.817275747508305</v>
      </c>
      <c r="P410" s="12">
        <f>IF(H410=0,"",'Ark1'!W2201)</f>
        <v>80.305149501661091</v>
      </c>
      <c r="Q410" s="51">
        <f>IF(H410=0,"",'Ark1'!X2201)</f>
        <v>0</v>
      </c>
      <c r="R410" s="51">
        <f>IF(H410=0,"",'Ark1'!Y2201)</f>
        <v>0</v>
      </c>
      <c r="S410" s="262"/>
      <c r="T410" s="51">
        <f>IF(H410=0,"",'Ark1'!Z2201)</f>
        <v>0</v>
      </c>
      <c r="U410" s="262"/>
      <c r="V410" s="51">
        <f>IF(H410=0,"",'Ark1'!AA2201)</f>
        <v>9.8910958679684384</v>
      </c>
      <c r="W410" s="12">
        <f>IF(H410=0,"",'Ark1'!AB2201)</f>
        <v>2.534774863444238</v>
      </c>
      <c r="X410" s="15">
        <f>+IF('Ark1'!AC2201=0,"",'Ark1'!AC2201)</f>
        <v>-46.82738161255449</v>
      </c>
      <c r="Y410" s="15">
        <f t="shared" si="20"/>
        <v>40.133333333333333</v>
      </c>
      <c r="Z410" s="12">
        <f>IF(H410=0,"",'Ark1'!T2201)</f>
        <v>2.2358803986710969</v>
      </c>
      <c r="AA410" s="51">
        <f>IF(H410=0,"",'Ark1'!V2201)</f>
        <v>87.004495668105221</v>
      </c>
      <c r="AB410" s="257"/>
    </row>
    <row r="411" spans="1:42" ht="15.6">
      <c r="A411" s="257"/>
      <c r="B411" s="2">
        <f>+'Ark1'!C2202</f>
        <v>2023</v>
      </c>
      <c r="C411" s="2">
        <f>+'Ark1'!J2202</f>
        <v>181</v>
      </c>
      <c r="D411" s="2"/>
      <c r="E411" s="2">
        <f>+'Ark1'!D2202</f>
        <v>11</v>
      </c>
      <c r="F411" s="2" t="s">
        <v>499</v>
      </c>
      <c r="G411" s="3">
        <f>+'Ark1'!Q2202</f>
        <v>13</v>
      </c>
      <c r="H411" s="304">
        <f>+'Ark1'!R2202</f>
        <v>863</v>
      </c>
      <c r="I411" s="304">
        <f>IF(H411=0,"",'Ark1'!S2202)</f>
        <v>862</v>
      </c>
      <c r="J411" s="254"/>
      <c r="K411" s="51">
        <f>100*H411/Måned!H33</f>
        <v>0.61771253104667556</v>
      </c>
      <c r="L411" s="254"/>
      <c r="M411" s="51">
        <f>+IF(H411=0,"",'Ark1'!AD2202)</f>
        <v>9.9768786127167619</v>
      </c>
      <c r="N411" s="51">
        <f>+IF(H411=0,"",'Ark1'!AE2202)</f>
        <v>9.955335179312609</v>
      </c>
      <c r="O411" s="12">
        <f>IF(H411=0,"",'Ark1'!U2202)</f>
        <v>61.889791183294683</v>
      </c>
      <c r="P411" s="12">
        <f>IF(H411=0,"",'Ark1'!W2202)</f>
        <v>81.316009280742435</v>
      </c>
      <c r="Q411" s="51">
        <f>IF(H411=0,"",'Ark1'!X2202)</f>
        <v>0</v>
      </c>
      <c r="R411" s="51">
        <f>IF(H411=0,"",'Ark1'!Y2202)</f>
        <v>0</v>
      </c>
      <c r="S411" s="262"/>
      <c r="T411" s="51">
        <f>IF(H411=0,"",'Ark1'!Z2202)</f>
        <v>0</v>
      </c>
      <c r="U411" s="262"/>
      <c r="V411" s="51">
        <f>IF(H411=0,"",'Ark1'!AA2202)</f>
        <v>10.076255604022405</v>
      </c>
      <c r="W411" s="12">
        <f>IF(H411=0,"",'Ark1'!AB2202)</f>
        <v>2.8781378845729142</v>
      </c>
      <c r="X411" s="15">
        <f>+IF('Ark1'!AC2202=0,"",'Ark1'!AC2202)</f>
        <v>-25.552409142975581</v>
      </c>
      <c r="Y411" s="15">
        <f t="shared" si="20"/>
        <v>66.307692307692307</v>
      </c>
      <c r="Z411" s="12">
        <f>IF(H411=0,"",'Ark1'!T2202)</f>
        <v>2.543453070683662</v>
      </c>
      <c r="AA411" s="51">
        <f>IF(H411=0,"",'Ark1'!V2202)</f>
        <v>88.150085592979551</v>
      </c>
      <c r="AB411" s="257"/>
    </row>
    <row r="412" spans="1:42" ht="15.6">
      <c r="A412" s="257"/>
      <c r="B412" s="2">
        <f>+'Ark1'!C2203</f>
        <v>2023</v>
      </c>
      <c r="C412" s="2">
        <f>+'Ark1'!J2203</f>
        <v>181</v>
      </c>
      <c r="D412" s="2"/>
      <c r="E412" s="2">
        <f>+'Ark1'!D2203</f>
        <v>12</v>
      </c>
      <c r="F412" s="2" t="s">
        <v>500</v>
      </c>
      <c r="G412" s="3">
        <f>+'Ark1'!Q2203</f>
        <v>8</v>
      </c>
      <c r="H412" s="304">
        <f>+'Ark1'!R2203</f>
        <v>770</v>
      </c>
      <c r="I412" s="304">
        <f>IF(H412=0,"",'Ark1'!S2203)</f>
        <v>764</v>
      </c>
      <c r="J412" s="254"/>
      <c r="K412" s="51">
        <f>100*H412/Måned!H34</f>
        <v>0.69562389332562424</v>
      </c>
      <c r="L412" s="254"/>
      <c r="M412" s="51">
        <f>+IF(H412=0,"",'Ark1'!AD2203)</f>
        <v>8.9017341040462412</v>
      </c>
      <c r="N412" s="51">
        <f>+IF(H412=0,"",'Ark1'!AE2203)</f>
        <v>8.5783355735810556</v>
      </c>
      <c r="O412" s="12">
        <f>IF(H412=0,"",'Ark1'!U2203)</f>
        <v>62.353403141361241</v>
      </c>
      <c r="P412" s="12">
        <f>IF(H412=0,"",'Ark1'!W2203)</f>
        <v>79.056413612565407</v>
      </c>
      <c r="Q412" s="51">
        <f>IF(H412=0,"",'Ark1'!X2203)</f>
        <v>0</v>
      </c>
      <c r="R412" s="51">
        <f>IF(H412=0,"",'Ark1'!Y2203)</f>
        <v>0</v>
      </c>
      <c r="S412" s="262"/>
      <c r="T412" s="51">
        <f>IF(H412=0,"",'Ark1'!Z2203)</f>
        <v>0</v>
      </c>
      <c r="U412" s="262"/>
      <c r="V412" s="51">
        <f>IF(H412=0,"",'Ark1'!AA2203)</f>
        <v>9.7466183270517739</v>
      </c>
      <c r="W412" s="12">
        <f>IF(H412=0,"",'Ark1'!AB2203)</f>
        <v>2.4059756410075095</v>
      </c>
      <c r="X412" s="15">
        <f>+IF('Ark1'!AC2203=0,"",'Ark1'!AC2203)</f>
        <v>-52.00092380545545</v>
      </c>
      <c r="Y412" s="15">
        <f t="shared" si="20"/>
        <v>95.5</v>
      </c>
      <c r="Z412" s="12">
        <f>IF(H412=0,"",'Ark1'!T2203)</f>
        <v>1.6974025974025977</v>
      </c>
      <c r="AA412" s="51">
        <f>IF(H412=0,"",'Ark1'!V2203)</f>
        <v>86.195282852977684</v>
      </c>
      <c r="AB412" s="257"/>
    </row>
    <row r="413" spans="1:42" ht="15.6">
      <c r="A413" s="257"/>
      <c r="B413" s="257"/>
      <c r="C413" s="254"/>
      <c r="D413" s="254"/>
      <c r="E413" s="254"/>
      <c r="F413" s="254"/>
      <c r="G413" s="254"/>
      <c r="H413" s="349"/>
      <c r="I413" s="349"/>
      <c r="J413" s="254"/>
      <c r="K413" s="254"/>
      <c r="L413" s="254"/>
      <c r="M413" s="254"/>
      <c r="N413" s="254"/>
      <c r="O413" s="254"/>
      <c r="P413" s="254"/>
      <c r="Q413" s="254"/>
      <c r="R413" s="254"/>
      <c r="S413" s="254"/>
      <c r="T413" s="254"/>
      <c r="U413" s="254"/>
      <c r="V413" s="254"/>
      <c r="W413" s="254"/>
      <c r="X413" s="254"/>
      <c r="Y413" s="254"/>
      <c r="Z413" s="254"/>
      <c r="AA413" s="254"/>
      <c r="AB413" s="257"/>
      <c r="AC413" s="79"/>
      <c r="AE413" s="51"/>
      <c r="AF413" s="4"/>
      <c r="AN413" s="13"/>
      <c r="AO413" s="12"/>
      <c r="AP413" s="12"/>
    </row>
    <row r="414" spans="1:42" ht="15.6">
      <c r="A414" s="257"/>
      <c r="B414" s="2">
        <f>+'Ark1'!C2204</f>
        <v>2023</v>
      </c>
      <c r="C414" s="2">
        <f>+'Ark1'!J2204</f>
        <v>470</v>
      </c>
      <c r="D414" s="2" t="s">
        <v>41</v>
      </c>
      <c r="E414" s="2">
        <f>+'Ark1'!D2204</f>
        <v>1</v>
      </c>
      <c r="F414" s="2" t="s">
        <v>490</v>
      </c>
      <c r="G414" s="3">
        <f>+'Ark1'!Q2204</f>
        <v>9</v>
      </c>
      <c r="H414" s="304">
        <f>+'Ark1'!R2204</f>
        <v>760</v>
      </c>
      <c r="I414" s="304">
        <f>IF(H414=0,"",'Ark1'!S2204)</f>
        <v>728</v>
      </c>
      <c r="J414" s="254"/>
      <c r="K414" s="51">
        <f>100*H414/Måned!H23</f>
        <v>0.57995345110458241</v>
      </c>
      <c r="L414" s="254"/>
      <c r="M414" s="51">
        <f>+IF(H414=0,"",'Ark1'!AD2204)</f>
        <v>9.0996168582375496</v>
      </c>
      <c r="N414" s="51">
        <f>+IF(H414=0,"",'Ark1'!AE2204)</f>
        <v>8.8909532462018745</v>
      </c>
      <c r="O414" s="12">
        <f>IF(H414=0,"",'Ark1'!U2204)</f>
        <v>60.035714285714306</v>
      </c>
      <c r="P414" s="12">
        <f>IF(H414=0,"",'Ark1'!W2204)</f>
        <v>87.794230769230779</v>
      </c>
      <c r="Q414" s="51">
        <f>IF(H414=0,"",'Ark1'!X2204)</f>
        <v>0</v>
      </c>
      <c r="R414" s="51">
        <f>IF(H414=0,"",'Ark1'!Y2204)</f>
        <v>0</v>
      </c>
      <c r="S414" s="262"/>
      <c r="T414" s="51">
        <f>IF(H414=0,"",'Ark1'!Z2204)</f>
        <v>0</v>
      </c>
      <c r="U414" s="262"/>
      <c r="V414" s="51">
        <f>IF(H414=0,"",'Ark1'!AA2204)</f>
        <v>10.253163259495444</v>
      </c>
      <c r="W414" s="12">
        <f>IF(H414=0,"",'Ark1'!AB2204)</f>
        <v>2.499195317907188</v>
      </c>
      <c r="X414" s="15">
        <f>+IF('Ark1'!AC2204=0,"",'Ark1'!AC2204)</f>
        <v>-40.711613386128754</v>
      </c>
      <c r="Y414" s="15">
        <f t="shared" si="20"/>
        <v>80.888888888888886</v>
      </c>
      <c r="Z414" s="12">
        <f>IF(H414=0,"",'Ark1'!T2204)</f>
        <v>5.1644736842105283</v>
      </c>
      <c r="AA414" s="51">
        <f>IF(H414=0,"",'Ark1'!V2204)</f>
        <v>96.579328039241375</v>
      </c>
      <c r="AB414" s="257"/>
    </row>
    <row r="415" spans="1:42" ht="15.6">
      <c r="A415" s="257"/>
      <c r="B415" s="2">
        <f>+'Ark1'!C2205</f>
        <v>2023</v>
      </c>
      <c r="C415" s="2">
        <f>+'Ark1'!J2205</f>
        <v>470</v>
      </c>
      <c r="D415" s="2"/>
      <c r="E415" s="2">
        <f>+'Ark1'!D2205</f>
        <v>2</v>
      </c>
      <c r="F415" s="2" t="s">
        <v>491</v>
      </c>
      <c r="G415" s="3">
        <f>+'Ark1'!Q2205</f>
        <v>7</v>
      </c>
      <c r="H415" s="304">
        <f>+'Ark1'!R2205</f>
        <v>475</v>
      </c>
      <c r="I415" s="304">
        <f>IF(H415=0,"",'Ark1'!S2205)</f>
        <v>469</v>
      </c>
      <c r="J415" s="254"/>
      <c r="K415" s="51">
        <f>100*H415/Måned!H24</f>
        <v>0.43091326396385771</v>
      </c>
      <c r="L415" s="254"/>
      <c r="M415" s="51">
        <f>+IF(H415=0,"",'Ark1'!AD2205)</f>
        <v>5.687260536398469</v>
      </c>
      <c r="N415" s="51">
        <f>+IF(H415=0,"",'Ark1'!AE2205)</f>
        <v>5.6690117431883884</v>
      </c>
      <c r="O415" s="12">
        <f>IF(H415=0,"",'Ark1'!U2205)</f>
        <v>60.69722814498936</v>
      </c>
      <c r="P415" s="12">
        <f>IF(H415=0,"",'Ark1'!W2205)</f>
        <v>86.892750533049082</v>
      </c>
      <c r="Q415" s="51">
        <f>IF(H415=0,"",'Ark1'!X2205)</f>
        <v>0</v>
      </c>
      <c r="R415" s="51">
        <f>IF(H415=0,"",'Ark1'!Y2205)</f>
        <v>0</v>
      </c>
      <c r="S415" s="262"/>
      <c r="T415" s="51">
        <f>IF(H415=0,"",'Ark1'!Z2205)</f>
        <v>0</v>
      </c>
      <c r="U415" s="262"/>
      <c r="V415" s="51">
        <f>IF(H415=0,"",'Ark1'!AA2205)</f>
        <v>11.069165701242133</v>
      </c>
      <c r="W415" s="12">
        <f>IF(H415=0,"",'Ark1'!AB2205)</f>
        <v>2.2767043085823158</v>
      </c>
      <c r="X415" s="15">
        <f>+IF('Ark1'!AC2205=0,"",'Ark1'!AC2205)</f>
        <v>-16.661880255962828</v>
      </c>
      <c r="Y415" s="15">
        <f t="shared" si="20"/>
        <v>67</v>
      </c>
      <c r="Z415" s="12">
        <f>IF(H415=0,"",'Ark1'!T2205)</f>
        <v>3.7831578947368425</v>
      </c>
      <c r="AA415" s="51">
        <f>IF(H415=0,"",'Ark1'!V2205)</f>
        <v>94.65333909311201</v>
      </c>
      <c r="AB415" s="257"/>
    </row>
    <row r="416" spans="1:42" ht="15.6">
      <c r="A416" s="257"/>
      <c r="B416" s="2">
        <f>+'Ark1'!C2206</f>
        <v>2023</v>
      </c>
      <c r="C416" s="2">
        <f>+'Ark1'!J2206</f>
        <v>470</v>
      </c>
      <c r="D416" s="2"/>
      <c r="E416" s="2">
        <f>+'Ark1'!D2206</f>
        <v>3</v>
      </c>
      <c r="F416" s="2" t="s">
        <v>492</v>
      </c>
      <c r="G416" s="3">
        <f>+'Ark1'!Q2206</f>
        <v>11</v>
      </c>
      <c r="H416" s="304">
        <f>+'Ark1'!R2206</f>
        <v>742</v>
      </c>
      <c r="I416" s="304">
        <f>IF(H416=0,"",'Ark1'!S2206)</f>
        <v>737</v>
      </c>
      <c r="J416" s="254"/>
      <c r="K416" s="51">
        <f>100*H416/Måned!H25</f>
        <v>0.55852044771962572</v>
      </c>
      <c r="L416" s="254"/>
      <c r="M416" s="51">
        <f>+IF(H416=0,"",'Ark1'!AD2206)</f>
        <v>8.8840996168582382</v>
      </c>
      <c r="N416" s="51">
        <f>+IF(H416=0,"",'Ark1'!AE2206)</f>
        <v>9.4418751264140663</v>
      </c>
      <c r="O416" s="12">
        <f>IF(H416=0,"",'Ark1'!U2206)</f>
        <v>60</v>
      </c>
      <c r="P416" s="12">
        <f>IF(H416=0,"",'Ark1'!W2206)</f>
        <v>92.095793758480383</v>
      </c>
      <c r="Q416" s="51">
        <f>IF(H416=0,"",'Ark1'!X2206)</f>
        <v>0</v>
      </c>
      <c r="R416" s="51">
        <f>IF(H416=0,"",'Ark1'!Y2206)</f>
        <v>0</v>
      </c>
      <c r="S416" s="262"/>
      <c r="T416" s="51">
        <f>IF(H416=0,"",'Ark1'!Z2206)</f>
        <v>0</v>
      </c>
      <c r="U416" s="262"/>
      <c r="V416" s="51">
        <f>IF(H416=0,"",'Ark1'!AA2206)</f>
        <v>11.10870287018875</v>
      </c>
      <c r="W416" s="12">
        <f>IF(H416=0,"",'Ark1'!AB2206)</f>
        <v>2.7824805660430152</v>
      </c>
      <c r="X416" s="15">
        <f>+IF('Ark1'!AC2206=0,"",'Ark1'!AC2206)</f>
        <v>-27.536726386061499</v>
      </c>
      <c r="Y416" s="15">
        <f t="shared" si="20"/>
        <v>67</v>
      </c>
      <c r="Z416" s="12">
        <f>IF(H416=0,"",'Ark1'!T2206)</f>
        <v>5.2830188679245298</v>
      </c>
      <c r="AA416" s="51">
        <f>IF(H416=0,"",'Ark1'!V2206)</f>
        <v>100.41308281795982</v>
      </c>
      <c r="AB416" s="257"/>
    </row>
    <row r="417" spans="1:42" ht="15.6">
      <c r="A417" s="257"/>
      <c r="B417" s="2">
        <f>+'Ark1'!C2207</f>
        <v>2023</v>
      </c>
      <c r="C417" s="2">
        <f>+'Ark1'!J2207</f>
        <v>470</v>
      </c>
      <c r="D417" s="2"/>
      <c r="E417" s="2">
        <f>+'Ark1'!D2207</f>
        <v>4</v>
      </c>
      <c r="F417" s="2" t="s">
        <v>493</v>
      </c>
      <c r="G417" s="3">
        <f>+'Ark1'!Q2207</f>
        <v>12</v>
      </c>
      <c r="H417" s="304">
        <f>+'Ark1'!R2207</f>
        <v>479</v>
      </c>
      <c r="I417" s="304">
        <f>IF(H417=0,"",'Ark1'!S2207)</f>
        <v>469</v>
      </c>
      <c r="J417" s="254"/>
      <c r="K417" s="51">
        <f>100*H417/Måned!H26</f>
        <v>0.4536715190892473</v>
      </c>
      <c r="L417" s="254"/>
      <c r="M417" s="51">
        <f>+IF(H417=0,"",'Ark1'!AD2207)</f>
        <v>5.7351532567049821</v>
      </c>
      <c r="N417" s="51">
        <f>+IF(H417=0,"",'Ark1'!AE2207)</f>
        <v>5.7295096539308092</v>
      </c>
      <c r="O417" s="12">
        <f>IF(H417=0,"",'Ark1'!U2207)</f>
        <v>59.381663113006397</v>
      </c>
      <c r="P417" s="12">
        <f>IF(H417=0,"",'Ark1'!W2207)</f>
        <v>87.820042643923315</v>
      </c>
      <c r="Q417" s="51">
        <f>IF(H417=0,"",'Ark1'!X2207)</f>
        <v>0</v>
      </c>
      <c r="R417" s="51">
        <f>IF(H417=0,"",'Ark1'!Y2207)</f>
        <v>0</v>
      </c>
      <c r="S417" s="262"/>
      <c r="T417" s="51">
        <f>IF(H417=0,"",'Ark1'!Z2207)</f>
        <v>0</v>
      </c>
      <c r="U417" s="262"/>
      <c r="V417" s="51">
        <f>IF(H417=0,"",'Ark1'!AA2207)</f>
        <v>7.947929099485874</v>
      </c>
      <c r="W417" s="12">
        <f>IF(H417=0,"",'Ark1'!AB2207)</f>
        <v>3.2053667359747573</v>
      </c>
      <c r="X417" s="15">
        <f>+IF('Ark1'!AC2207=0,"",'Ark1'!AC2207)</f>
        <v>-3.8389502017167847</v>
      </c>
      <c r="Y417" s="15">
        <f t="shared" si="20"/>
        <v>39.083333333333336</v>
      </c>
      <c r="Z417" s="12">
        <f>IF(H417=0,"",'Ark1'!T2207)</f>
        <v>6.1273486430062638</v>
      </c>
      <c r="AA417" s="51">
        <f>IF(H417=0,"",'Ark1'!V2207)</f>
        <v>95.93958700538478</v>
      </c>
      <c r="AB417" s="257"/>
    </row>
    <row r="418" spans="1:42" ht="15.6">
      <c r="A418" s="257"/>
      <c r="B418" s="2">
        <f>+'Ark1'!C2208</f>
        <v>2023</v>
      </c>
      <c r="C418" s="2">
        <f>+'Ark1'!J2208</f>
        <v>470</v>
      </c>
      <c r="D418" s="2"/>
      <c r="E418" s="2">
        <f>+'Ark1'!D2208</f>
        <v>5</v>
      </c>
      <c r="F418" s="2" t="s">
        <v>377</v>
      </c>
      <c r="G418" s="3">
        <f>+'Ark1'!Q2208</f>
        <v>12</v>
      </c>
      <c r="H418" s="304">
        <f>+'Ark1'!R2208</f>
        <v>550</v>
      </c>
      <c r="I418" s="304">
        <f>IF(H418=0,"",'Ark1'!S2208)</f>
        <v>546</v>
      </c>
      <c r="J418" s="254"/>
      <c r="K418" s="51">
        <f>100*H418/Måned!H27</f>
        <v>0.4403593332159042</v>
      </c>
      <c r="L418" s="254"/>
      <c r="M418" s="51">
        <f>+IF(H418=0,"",'Ark1'!AD2208)</f>
        <v>6.5852490421455956</v>
      </c>
      <c r="N418" s="51">
        <f>+IF(H418=0,"",'Ark1'!AE2208)</f>
        <v>6.5683147861122704</v>
      </c>
      <c r="O418" s="12">
        <f>IF(H418=0,"",'Ark1'!U2208)</f>
        <v>60.159340659340657</v>
      </c>
      <c r="P418" s="12">
        <f>IF(H418=0,"",'Ark1'!W2208)</f>
        <v>86.478937728937694</v>
      </c>
      <c r="Q418" s="51">
        <f>IF(H418=0,"",'Ark1'!X2208)</f>
        <v>0</v>
      </c>
      <c r="R418" s="51">
        <f>IF(H418=0,"",'Ark1'!Y2208)</f>
        <v>0</v>
      </c>
      <c r="S418" s="262"/>
      <c r="T418" s="51">
        <f>IF(H418=0,"",'Ark1'!Z2208)</f>
        <v>0</v>
      </c>
      <c r="U418" s="262"/>
      <c r="V418" s="51">
        <f>IF(H418=0,"",'Ark1'!AA2208)</f>
        <v>10.938694280910591</v>
      </c>
      <c r="W418" s="12">
        <f>IF(H418=0,"",'Ark1'!AB2208)</f>
        <v>2.6218081458315434</v>
      </c>
      <c r="X418" s="15">
        <f>+IF('Ark1'!AC2208=0,"",'Ark1'!AC2208)</f>
        <v>-16.760953625513341</v>
      </c>
      <c r="Y418" s="15">
        <f t="shared" si="20"/>
        <v>45.5</v>
      </c>
      <c r="Z418" s="12">
        <f>IF(H418=0,"",'Ark1'!T2208)</f>
        <v>4.492727272727274</v>
      </c>
      <c r="AA418" s="51">
        <f>IF(H418=0,"",'Ark1'!V2208)</f>
        <v>93.975490020993817</v>
      </c>
      <c r="AB418" s="257"/>
    </row>
    <row r="419" spans="1:42" ht="15.6">
      <c r="A419" s="257"/>
      <c r="B419" s="2">
        <f>+'Ark1'!C2209</f>
        <v>2023</v>
      </c>
      <c r="C419" s="2">
        <f>+'Ark1'!J2209</f>
        <v>470</v>
      </c>
      <c r="D419" s="2"/>
      <c r="E419" s="2">
        <f>+'Ark1'!D2209</f>
        <v>6</v>
      </c>
      <c r="F419" s="2" t="s">
        <v>494</v>
      </c>
      <c r="G419" s="3">
        <f>+'Ark1'!Q2209</f>
        <v>15</v>
      </c>
      <c r="H419" s="304">
        <f>+'Ark1'!R2209</f>
        <v>865</v>
      </c>
      <c r="I419" s="304">
        <f>IF(H419=0,"",'Ark1'!S2209)</f>
        <v>846</v>
      </c>
      <c r="J419" s="254"/>
      <c r="K419" s="51">
        <f>100*H419/Måned!H28</f>
        <v>0.6668876776118482</v>
      </c>
      <c r="L419" s="254"/>
      <c r="M419" s="51">
        <f>+IF(H419=0,"",'Ark1'!AD2209)</f>
        <v>10.356800766283524</v>
      </c>
      <c r="N419" s="51">
        <f>+IF(H419=0,"",'Ark1'!AE2209)</f>
        <v>10.076289409540951</v>
      </c>
      <c r="O419" s="12">
        <f>IF(H419=0,"",'Ark1'!U2209)</f>
        <v>59.761229314420781</v>
      </c>
      <c r="P419" s="12">
        <f>IF(H419=0,"",'Ark1'!W2209)</f>
        <v>85.620803782505931</v>
      </c>
      <c r="Q419" s="51">
        <f>IF(H419=0,"",'Ark1'!X2209)</f>
        <v>0</v>
      </c>
      <c r="R419" s="51">
        <f>IF(H419=0,"",'Ark1'!Y2209)</f>
        <v>0</v>
      </c>
      <c r="S419" s="262"/>
      <c r="T419" s="51">
        <f>IF(H419=0,"",'Ark1'!Z2209)</f>
        <v>0</v>
      </c>
      <c r="U419" s="262"/>
      <c r="V419" s="51">
        <f>IF(H419=0,"",'Ark1'!AA2209)</f>
        <v>10.247859365552868</v>
      </c>
      <c r="W419" s="12">
        <f>IF(H419=0,"",'Ark1'!AB2209)</f>
        <v>2.8363080590872745</v>
      </c>
      <c r="X419" s="15">
        <f>+IF('Ark1'!AC2209=0,"",'Ark1'!AC2209)</f>
        <v>-43.782991239080438</v>
      </c>
      <c r="Y419" s="15">
        <f t="shared" si="20"/>
        <v>56.4</v>
      </c>
      <c r="Z419" s="12">
        <f>IF(H419=0,"",'Ark1'!T2209)</f>
        <v>5.2786127167630061</v>
      </c>
      <c r="AA419" s="51">
        <f>IF(H419=0,"",'Ark1'!V2209)</f>
        <v>93.590511975288763</v>
      </c>
      <c r="AB419" s="257"/>
    </row>
    <row r="420" spans="1:42" ht="15.6">
      <c r="A420" s="257"/>
      <c r="B420" s="2">
        <f>+'Ark1'!C2210</f>
        <v>2023</v>
      </c>
      <c r="C420" s="2">
        <f>+'Ark1'!J2210</f>
        <v>470</v>
      </c>
      <c r="D420" s="2"/>
      <c r="E420" s="2">
        <f>+'Ark1'!D2210</f>
        <v>7</v>
      </c>
      <c r="F420" s="2" t="s">
        <v>495</v>
      </c>
      <c r="G420" s="3">
        <f>+'Ark1'!Q2210</f>
        <v>17</v>
      </c>
      <c r="H420" s="304">
        <f>+'Ark1'!R2210</f>
        <v>608</v>
      </c>
      <c r="I420" s="304">
        <f>IF(H420=0,"",'Ark1'!S2210)</f>
        <v>584</v>
      </c>
      <c r="J420" s="254"/>
      <c r="K420" s="51">
        <f>100*H420/Måned!H29</f>
        <v>0.49981092678756389</v>
      </c>
      <c r="L420" s="254"/>
      <c r="M420" s="51">
        <f>+IF(H420=0,"",'Ark1'!AD2210)</f>
        <v>7.2796934865900402</v>
      </c>
      <c r="N420" s="51">
        <f>+IF(H420=0,"",'Ark1'!AE2210)</f>
        <v>6.9542410996848085</v>
      </c>
      <c r="O420" s="12">
        <f>IF(H420=0,"",'Ark1'!U2210)</f>
        <v>59.263698630136986</v>
      </c>
      <c r="P420" s="12">
        <f>IF(H420=0,"",'Ark1'!W2210)</f>
        <v>85.602397260273932</v>
      </c>
      <c r="Q420" s="51">
        <f>IF(H420=0,"",'Ark1'!X2210)</f>
        <v>0</v>
      </c>
      <c r="R420" s="51">
        <f>IF(H420=0,"",'Ark1'!Y2210)</f>
        <v>0</v>
      </c>
      <c r="S420" s="262"/>
      <c r="T420" s="51">
        <f>IF(H420=0,"",'Ark1'!Z2210)</f>
        <v>0</v>
      </c>
      <c r="U420" s="262"/>
      <c r="V420" s="51">
        <f>IF(H420=0,"",'Ark1'!AA2210)</f>
        <v>10.908184422892303</v>
      </c>
      <c r="W420" s="12">
        <f>IF(H420=0,"",'Ark1'!AB2210)</f>
        <v>2.88459251738754</v>
      </c>
      <c r="X420" s="15">
        <f>+IF('Ark1'!AC2210=0,"",'Ark1'!AC2210)</f>
        <v>-19.926421507376038</v>
      </c>
      <c r="Y420" s="15">
        <f t="shared" si="20"/>
        <v>34.352941176470587</v>
      </c>
      <c r="Z420" s="12">
        <f>IF(H420=0,"",'Ark1'!T2210)</f>
        <v>6.6792763157894761</v>
      </c>
      <c r="AA420" s="51">
        <f>IF(H420=0,"",'Ark1'!V2210)</f>
        <v>93.879027590198817</v>
      </c>
      <c r="AB420" s="257"/>
    </row>
    <row r="421" spans="1:42" ht="15.6">
      <c r="A421" s="257"/>
      <c r="B421" s="2">
        <f>+'Ark1'!C2211</f>
        <v>2023</v>
      </c>
      <c r="C421" s="2">
        <f>+'Ark1'!J2211</f>
        <v>470</v>
      </c>
      <c r="D421" s="2"/>
      <c r="E421" s="2">
        <f>+'Ark1'!D2211</f>
        <v>8</v>
      </c>
      <c r="F421" s="2" t="s">
        <v>496</v>
      </c>
      <c r="G421" s="3">
        <f>+'Ark1'!Q2211</f>
        <v>21</v>
      </c>
      <c r="H421" s="304">
        <f>+'Ark1'!R2211</f>
        <v>801</v>
      </c>
      <c r="I421" s="304">
        <f>IF(H421=0,"",'Ark1'!S2211)</f>
        <v>789</v>
      </c>
      <c r="J421" s="254"/>
      <c r="K421" s="51">
        <f>100*H421/Måned!H30</f>
        <v>0.61756474406914263</v>
      </c>
      <c r="L421" s="254"/>
      <c r="M421" s="51">
        <f>+IF(H421=0,"",'Ark1'!AD2211)</f>
        <v>9.5905172413793096</v>
      </c>
      <c r="N421" s="51">
        <f>+IF(H421=0,"",'Ark1'!AE2211)</f>
        <v>9.3696921742773771</v>
      </c>
      <c r="O421" s="12">
        <f>IF(H421=0,"",'Ark1'!U2211)</f>
        <v>59.143219264892274</v>
      </c>
      <c r="P421" s="12">
        <f>IF(H421=0,"",'Ark1'!W2211)</f>
        <v>85.368441064638716</v>
      </c>
      <c r="Q421" s="51">
        <f>IF(H421=0,"",'Ark1'!X2211)</f>
        <v>0</v>
      </c>
      <c r="R421" s="51">
        <f>IF(H421=0,"",'Ark1'!Y2211)</f>
        <v>0</v>
      </c>
      <c r="S421" s="262"/>
      <c r="T421" s="51">
        <f>IF(H421=0,"",'Ark1'!Z2211)</f>
        <v>0</v>
      </c>
      <c r="U421" s="262"/>
      <c r="V421" s="51">
        <f>IF(H421=0,"",'Ark1'!AA2211)</f>
        <v>11.682314918441348</v>
      </c>
      <c r="W421" s="12">
        <f>IF(H421=0,"",'Ark1'!AB2211)</f>
        <v>3.3051053612183692</v>
      </c>
      <c r="X421" s="15">
        <f>+IF('Ark1'!AC2211=0,"",'Ark1'!AC2211)</f>
        <v>-41.479480334254994</v>
      </c>
      <c r="Y421" s="15">
        <f t="shared" si="20"/>
        <v>37.571428571428569</v>
      </c>
      <c r="Z421" s="12">
        <f>IF(H421=0,"",'Ark1'!T2211)</f>
        <v>6.5205992509363284</v>
      </c>
      <c r="AA421" s="51">
        <f>IF(H421=0,"",'Ark1'!V2211)</f>
        <v>93.311197986397474</v>
      </c>
      <c r="AB421" s="257"/>
    </row>
    <row r="422" spans="1:42" ht="15.6">
      <c r="A422" s="257"/>
      <c r="B422" s="2">
        <f>+'Ark1'!C2212</f>
        <v>2023</v>
      </c>
      <c r="C422" s="2">
        <f>+'Ark1'!J2212</f>
        <v>470</v>
      </c>
      <c r="D422" s="2"/>
      <c r="E422" s="2">
        <f>+'Ark1'!D2212</f>
        <v>9</v>
      </c>
      <c r="F422" s="2" t="s">
        <v>497</v>
      </c>
      <c r="G422" s="3">
        <f>+'Ark1'!Q2212</f>
        <v>24</v>
      </c>
      <c r="H422" s="304">
        <f>+'Ark1'!R2212</f>
        <v>820</v>
      </c>
      <c r="I422" s="304">
        <f>IF(H422=0,"",'Ark1'!S2212)</f>
        <v>816</v>
      </c>
      <c r="J422" s="254"/>
      <c r="K422" s="51">
        <f>100*H422/Måned!H31</f>
        <v>0.6810065609168674</v>
      </c>
      <c r="L422" s="254"/>
      <c r="M422" s="51">
        <f>+IF(H422=0,"",'Ark1'!AD2212)</f>
        <v>9.8180076628352513</v>
      </c>
      <c r="N422" s="51">
        <f>+IF(H422=0,"",'Ark1'!AE2212)</f>
        <v>9.9169277021449513</v>
      </c>
      <c r="O422" s="12">
        <f>IF(H422=0,"",'Ark1'!U2212)</f>
        <v>58.63602941176471</v>
      </c>
      <c r="P422" s="12">
        <f>IF(H422=0,"",'Ark1'!W2212)</f>
        <v>87.364705882352894</v>
      </c>
      <c r="Q422" s="51">
        <f>IF(H422=0,"",'Ark1'!X2212)</f>
        <v>0</v>
      </c>
      <c r="R422" s="51">
        <f>IF(H422=0,"",'Ark1'!Y2212)</f>
        <v>0</v>
      </c>
      <c r="S422" s="262"/>
      <c r="T422" s="51">
        <f>IF(H422=0,"",'Ark1'!Z2212)</f>
        <v>0</v>
      </c>
      <c r="U422" s="262"/>
      <c r="V422" s="51">
        <f>IF(H422=0,"",'Ark1'!AA2212)</f>
        <v>12.010673537944138</v>
      </c>
      <c r="W422" s="12">
        <f>IF(H422=0,"",'Ark1'!AB2212)</f>
        <v>3.2082347964167575</v>
      </c>
      <c r="X422" s="15">
        <f>+IF('Ark1'!AC2212=0,"",'Ark1'!AC2212)</f>
        <v>-26.306294717450697</v>
      </c>
      <c r="Y422" s="15">
        <f t="shared" ref="Y422:Y438" si="21">+(IF(H422=0,"",I422/G422))</f>
        <v>34</v>
      </c>
      <c r="Z422" s="12">
        <f>IF(H422=0,"",'Ark1'!T2212)</f>
        <v>7.204878048780488</v>
      </c>
      <c r="AA422" s="51">
        <f>IF(H422=0,"",'Ark1'!V2212)</f>
        <v>94.767568457502165</v>
      </c>
      <c r="AB422" s="257"/>
    </row>
    <row r="423" spans="1:42" ht="15.6">
      <c r="A423" s="257"/>
      <c r="B423" s="2">
        <f>+'Ark1'!C2213</f>
        <v>2023</v>
      </c>
      <c r="C423" s="2">
        <f>+'Ark1'!J2213</f>
        <v>470</v>
      </c>
      <c r="D423" s="2"/>
      <c r="E423" s="2">
        <f>+'Ark1'!D2213</f>
        <v>10</v>
      </c>
      <c r="F423" s="2" t="s">
        <v>498</v>
      </c>
      <c r="G423" s="3">
        <f>+'Ark1'!Q2213</f>
        <v>39</v>
      </c>
      <c r="H423" s="304">
        <f>+'Ark1'!R2213</f>
        <v>652</v>
      </c>
      <c r="I423" s="304">
        <f>IF(H423=0,"",'Ark1'!S2213)</f>
        <v>650</v>
      </c>
      <c r="J423" s="254"/>
      <c r="K423" s="51">
        <f>100*H423/Måned!H32</f>
        <v>0.51686960933536275</v>
      </c>
      <c r="L423" s="254"/>
      <c r="M423" s="51">
        <f>+IF(H423=0,"",'Ark1'!AD2213)</f>
        <v>7.8065134099616884</v>
      </c>
      <c r="N423" s="51">
        <f>+IF(H423=0,"",'Ark1'!AE2213)</f>
        <v>8.1582037754368848</v>
      </c>
      <c r="O423" s="12">
        <f>IF(H423=0,"",'Ark1'!U2213)</f>
        <v>58.44</v>
      </c>
      <c r="P423" s="12">
        <f>IF(H423=0,"",'Ark1'!W2213)</f>
        <v>90.225692307692384</v>
      </c>
      <c r="Q423" s="51">
        <f>IF(H423=0,"",'Ark1'!X2213)</f>
        <v>0</v>
      </c>
      <c r="R423" s="51">
        <f>IF(H423=0,"",'Ark1'!Y2213)</f>
        <v>0</v>
      </c>
      <c r="S423" s="262"/>
      <c r="T423" s="51">
        <f>IF(H423=0,"",'Ark1'!Z2213)</f>
        <v>0</v>
      </c>
      <c r="U423" s="262"/>
      <c r="V423" s="51">
        <f>IF(H423=0,"",'Ark1'!AA2213)</f>
        <v>13.321183877768144</v>
      </c>
      <c r="W423" s="12">
        <f>IF(H423=0,"",'Ark1'!AB2213)</f>
        <v>3.6021702859846871</v>
      </c>
      <c r="X423" s="15">
        <f>+IF('Ark1'!AC2213=0,"",'Ark1'!AC2213)</f>
        <v>-28.902351050124874</v>
      </c>
      <c r="Y423" s="15">
        <f t="shared" si="21"/>
        <v>16.666666666666668</v>
      </c>
      <c r="Z423" s="12">
        <f>IF(H423=0,"",'Ark1'!T2213)</f>
        <v>7.3266871165644147</v>
      </c>
      <c r="AA423" s="51">
        <f>IF(H423=0,"",'Ark1'!V2213)</f>
        <v>97.869989165763897</v>
      </c>
      <c r="AB423" s="257"/>
    </row>
    <row r="424" spans="1:42" ht="15.6">
      <c r="A424" s="257"/>
      <c r="B424" s="2">
        <f>+'Ark1'!C2214</f>
        <v>2023</v>
      </c>
      <c r="C424" s="2">
        <f>+'Ark1'!J2214</f>
        <v>470</v>
      </c>
      <c r="D424" s="2"/>
      <c r="E424" s="2">
        <f>+'Ark1'!D2214</f>
        <v>11</v>
      </c>
      <c r="F424" s="2" t="s">
        <v>499</v>
      </c>
      <c r="G424" s="3">
        <f>+'Ark1'!Q2214</f>
        <v>33</v>
      </c>
      <c r="H424" s="304">
        <f>+'Ark1'!R2214</f>
        <v>962</v>
      </c>
      <c r="I424" s="304">
        <f>IF(H424=0,"",'Ark1'!S2214)</f>
        <v>951</v>
      </c>
      <c r="J424" s="254"/>
      <c r="K424" s="51">
        <f>100*H424/Måned!H33</f>
        <v>0.68857410760938809</v>
      </c>
      <c r="L424" s="254"/>
      <c r="M424" s="51">
        <f>+IF(H424=0,"",'Ark1'!AD2214)</f>
        <v>11.518199233716476</v>
      </c>
      <c r="N424" s="51">
        <f>+IF(H424=0,"",'Ark1'!AE2214)</f>
        <v>11.621246632551903</v>
      </c>
      <c r="O424" s="12">
        <f>IF(H424=0,"",'Ark1'!U2214)</f>
        <v>58.957939011566786</v>
      </c>
      <c r="P424" s="12">
        <f>IF(H424=0,"",'Ark1'!W2214)</f>
        <v>87.845846477392186</v>
      </c>
      <c r="Q424" s="51">
        <f>IF(H424=0,"",'Ark1'!X2214)</f>
        <v>0</v>
      </c>
      <c r="R424" s="51">
        <f>IF(H424=0,"",'Ark1'!Y2214)</f>
        <v>0</v>
      </c>
      <c r="S424" s="262"/>
      <c r="T424" s="51">
        <f>IF(H424=0,"",'Ark1'!Z2214)</f>
        <v>0</v>
      </c>
      <c r="U424" s="262"/>
      <c r="V424" s="51">
        <f>IF(H424=0,"",'Ark1'!AA2214)</f>
        <v>11.234094544047538</v>
      </c>
      <c r="W424" s="12">
        <f>IF(H424=0,"",'Ark1'!AB2214)</f>
        <v>3.1911282052524648</v>
      </c>
      <c r="X424" s="15">
        <f>+IF('Ark1'!AC2214=0,"",'Ark1'!AC2214)</f>
        <v>-35.115512266268638</v>
      </c>
      <c r="Y424" s="15">
        <f t="shared" si="21"/>
        <v>28.818181818181817</v>
      </c>
      <c r="Z424" s="12">
        <f>IF(H424=0,"",'Ark1'!T2214)</f>
        <v>6.8066528066528047</v>
      </c>
      <c r="AA424" s="51">
        <f>IF(H424=0,"",'Ark1'!V2214)</f>
        <v>95.425582696209631</v>
      </c>
      <c r="AB424" s="257"/>
    </row>
    <row r="425" spans="1:42" ht="15.6">
      <c r="A425" s="257"/>
      <c r="B425" s="2">
        <f>+'Ark1'!C2215</f>
        <v>2023</v>
      </c>
      <c r="C425" s="2">
        <f>+'Ark1'!J2215</f>
        <v>470</v>
      </c>
      <c r="D425" s="2"/>
      <c r="E425" s="2">
        <f>+'Ark1'!D2215</f>
        <v>12</v>
      </c>
      <c r="F425" s="2" t="s">
        <v>500</v>
      </c>
      <c r="G425" s="3">
        <f>+'Ark1'!Q2215</f>
        <v>18</v>
      </c>
      <c r="H425" s="304">
        <f>+'Ark1'!R2215</f>
        <v>638</v>
      </c>
      <c r="I425" s="304">
        <f>IF(H425=0,"",'Ark1'!S2215)</f>
        <v>637</v>
      </c>
      <c r="J425" s="254"/>
      <c r="K425" s="51">
        <f>100*H425/Måned!H34</f>
        <v>0.5763740830412315</v>
      </c>
      <c r="L425" s="254"/>
      <c r="M425" s="51">
        <f>+IF(H425=0,"",'Ark1'!AD2215)</f>
        <v>7.6388888888888893</v>
      </c>
      <c r="N425" s="51">
        <f>+IF(H425=0,"",'Ark1'!AE2215)</f>
        <v>7.6037346505157117</v>
      </c>
      <c r="O425" s="12">
        <f>IF(H425=0,"",'Ark1'!U2215)</f>
        <v>59.279434850863424</v>
      </c>
      <c r="P425" s="12">
        <f>IF(H425=0,"",'Ark1'!W2215)</f>
        <v>85.809733124018848</v>
      </c>
      <c r="Q425" s="51">
        <f>IF(H425=0,"",'Ark1'!X2215)</f>
        <v>0</v>
      </c>
      <c r="R425" s="51">
        <f>IF(H425=0,"",'Ark1'!Y2215)</f>
        <v>0</v>
      </c>
      <c r="S425" s="262"/>
      <c r="T425" s="51">
        <f>IF(H425=0,"",'Ark1'!Z2215)</f>
        <v>0</v>
      </c>
      <c r="U425" s="262"/>
      <c r="V425" s="51">
        <f>IF(H425=0,"",'Ark1'!AA2215)</f>
        <v>10.738761761366586</v>
      </c>
      <c r="W425" s="12">
        <f>IF(H425=0,"",'Ark1'!AB2215)</f>
        <v>2.6252788134940368</v>
      </c>
      <c r="X425" s="15">
        <f>+IF('Ark1'!AC2215=0,"",'Ark1'!AC2215)</f>
        <v>-36.82349582760493</v>
      </c>
      <c r="Y425" s="15">
        <f t="shared" si="21"/>
        <v>35.388888888888886</v>
      </c>
      <c r="Z425" s="12">
        <f>IF(H425=0,"",'Ark1'!T2215)</f>
        <v>6.6363636363636376</v>
      </c>
      <c r="AA425" s="51">
        <f>IF(H425=0,"",'Ark1'!V2215)</f>
        <v>93.026629770167972</v>
      </c>
      <c r="AB425" s="257"/>
    </row>
    <row r="426" spans="1:42" ht="15.6">
      <c r="A426" s="257"/>
      <c r="B426" s="257"/>
      <c r="C426" s="254"/>
      <c r="D426" s="254"/>
      <c r="E426" s="254"/>
      <c r="F426" s="254"/>
      <c r="G426" s="254"/>
      <c r="H426" s="349"/>
      <c r="I426" s="349"/>
      <c r="J426" s="254"/>
      <c r="K426" s="254"/>
      <c r="L426" s="254"/>
      <c r="M426" s="254"/>
      <c r="N426" s="254"/>
      <c r="O426" s="254"/>
      <c r="P426" s="254"/>
      <c r="Q426" s="254"/>
      <c r="R426" s="254"/>
      <c r="S426" s="254"/>
      <c r="T426" s="254"/>
      <c r="U426" s="262"/>
      <c r="V426" s="254"/>
      <c r="W426" s="254"/>
      <c r="X426" s="254"/>
      <c r="Y426" s="254"/>
      <c r="Z426" s="254"/>
      <c r="AA426" s="254"/>
      <c r="AB426" s="257"/>
      <c r="AC426" s="79"/>
      <c r="AE426" s="51"/>
      <c r="AF426" s="4"/>
      <c r="AN426" s="13"/>
      <c r="AO426" s="12"/>
      <c r="AP426" s="12"/>
    </row>
    <row r="427" spans="1:42" ht="15.6">
      <c r="A427" s="257"/>
      <c r="B427" s="2">
        <f>+'Ark1'!C2216</f>
        <v>2023</v>
      </c>
      <c r="C427" s="2">
        <f>+'Ark1'!J2216</f>
        <v>643</v>
      </c>
      <c r="D427" s="2" t="s">
        <v>51</v>
      </c>
      <c r="E427" s="2">
        <f>+'Ark1'!D2216</f>
        <v>1</v>
      </c>
      <c r="F427" s="2" t="s">
        <v>490</v>
      </c>
      <c r="G427" s="3">
        <f>+'Ark1'!Q2216</f>
        <v>52</v>
      </c>
      <c r="H427" s="304">
        <f>+'Ark1'!R2216</f>
        <v>5434</v>
      </c>
      <c r="I427" s="304">
        <f>IF(H427=0,"",'Ark1'!S2216)</f>
        <v>5427</v>
      </c>
      <c r="J427" s="254"/>
      <c r="K427" s="51">
        <f>100*H427/Måned!H23</f>
        <v>4.1466671753977637</v>
      </c>
      <c r="L427" s="254"/>
      <c r="M427" s="51">
        <f>+IF(H427=0,"",'Ark1'!AD2216)</f>
        <v>8.0352521921717646</v>
      </c>
      <c r="N427" s="51">
        <f>+IF(H427=0,"",'Ark1'!AE2216)</f>
        <v>7.9816164253427244</v>
      </c>
      <c r="O427" s="12">
        <f>IF(H427=0,"",'Ark1'!U2216)</f>
        <v>60.871015293900861</v>
      </c>
      <c r="P427" s="12">
        <f>IF(H427=0,"",'Ark1'!W2216)</f>
        <v>80.523014556845354</v>
      </c>
      <c r="Q427" s="51">
        <f>IF(H427=0,"",'Ark1'!X2216)</f>
        <v>2.42914979757085</v>
      </c>
      <c r="R427" s="51">
        <f>IF(H427=0,"",'Ark1'!Y2216)</f>
        <v>4.8582995951417001</v>
      </c>
      <c r="S427" s="262"/>
      <c r="T427" s="51">
        <f>IF(H427=0,"",'Ark1'!Z2216)</f>
        <v>0</v>
      </c>
      <c r="U427" s="262"/>
      <c r="V427" s="51">
        <f>IF(H427=0,"",'Ark1'!AA2216)</f>
        <v>10.458711150597267</v>
      </c>
      <c r="W427" s="12">
        <f>IF(H427=0,"",'Ark1'!AB2216)</f>
        <v>2.4559397546452257</v>
      </c>
      <c r="X427" s="15">
        <f>+IF('Ark1'!AC2216=0,"",'Ark1'!AC2216)</f>
        <v>-42.420554550084852</v>
      </c>
      <c r="Y427" s="15">
        <f t="shared" si="21"/>
        <v>104.36538461538461</v>
      </c>
      <c r="Z427" s="12">
        <f>IF(H427=0,"",'Ark1'!T2216)</f>
        <v>3.6396761133603248</v>
      </c>
      <c r="AA427" s="51">
        <f>IF(H427=0,"",'Ark1'!V2216)</f>
        <v>87.318813021286601</v>
      </c>
      <c r="AB427" s="257"/>
    </row>
    <row r="428" spans="1:42" ht="15.6">
      <c r="A428" s="257"/>
      <c r="B428" s="2">
        <f>+'Ark1'!C2217</f>
        <v>2023</v>
      </c>
      <c r="C428" s="2">
        <f>+'Ark1'!J2217</f>
        <v>643</v>
      </c>
      <c r="D428" s="2"/>
      <c r="E428" s="2">
        <f>+'Ark1'!D2217</f>
        <v>2</v>
      </c>
      <c r="F428" s="2" t="s">
        <v>491</v>
      </c>
      <c r="G428" s="3">
        <f>+'Ark1'!Q2217</f>
        <v>42</v>
      </c>
      <c r="H428" s="304">
        <f>+'Ark1'!R2217</f>
        <v>4947</v>
      </c>
      <c r="I428" s="304">
        <f>IF(H428=0,"",'Ark1'!S2217)</f>
        <v>4931</v>
      </c>
      <c r="J428" s="254"/>
      <c r="K428" s="51">
        <f>100*H428/Måned!H24</f>
        <v>4.4878482459562195</v>
      </c>
      <c r="L428" s="254"/>
      <c r="M428" s="51">
        <f>+IF(H428=0,"",'Ark1'!AD2217)</f>
        <v>7.3151256155085997</v>
      </c>
      <c r="N428" s="51">
        <f>+IF(H428=0,"",'Ark1'!AE2217)</f>
        <v>7.4051772277841454</v>
      </c>
      <c r="O428" s="12">
        <f>IF(H428=0,"",'Ark1'!U2217)</f>
        <v>60.524031636584859</v>
      </c>
      <c r="P428" s="12">
        <f>IF(H428=0,"",'Ark1'!W2217)</f>
        <v>82.222267288582501</v>
      </c>
      <c r="Q428" s="51">
        <f>IF(H428=0,"",'Ark1'!X2217)</f>
        <v>4.6694966646452407</v>
      </c>
      <c r="R428" s="51">
        <f>IF(H428=0,"",'Ark1'!Y2217)</f>
        <v>9.3389933292904814</v>
      </c>
      <c r="S428" s="262"/>
      <c r="T428" s="51">
        <f>IF(H428=0,"",'Ark1'!Z2217)</f>
        <v>0</v>
      </c>
      <c r="U428" s="262"/>
      <c r="V428" s="51">
        <f>IF(H428=0,"",'Ark1'!AA2217)</f>
        <v>9.8921375612485356</v>
      </c>
      <c r="W428" s="12">
        <f>IF(H428=0,"",'Ark1'!AB2217)</f>
        <v>2.4431853769747791</v>
      </c>
      <c r="X428" s="15">
        <f>+IF('Ark1'!AC2217=0,"",'Ark1'!AC2217)</f>
        <v>-37.916603537452509</v>
      </c>
      <c r="Y428" s="15">
        <f t="shared" si="21"/>
        <v>117.4047619047619</v>
      </c>
      <c r="Z428" s="12">
        <f>IF(H428=0,"",'Ark1'!T2217)</f>
        <v>4.2862340812613695</v>
      </c>
      <c r="AA428" s="51">
        <f>IF(H428=0,"",'Ark1'!V2217)</f>
        <v>89.284564695946116</v>
      </c>
      <c r="AB428" s="257"/>
    </row>
    <row r="429" spans="1:42" ht="15.6">
      <c r="A429" s="257"/>
      <c r="B429" s="2">
        <f>+'Ark1'!C2218</f>
        <v>2023</v>
      </c>
      <c r="C429" s="2">
        <f>+'Ark1'!J2218</f>
        <v>643</v>
      </c>
      <c r="D429" s="2"/>
      <c r="E429" s="2">
        <f>+'Ark1'!D2218</f>
        <v>3</v>
      </c>
      <c r="F429" s="2" t="s">
        <v>492</v>
      </c>
      <c r="G429" s="3">
        <f>+'Ark1'!Q2218</f>
        <v>53</v>
      </c>
      <c r="H429" s="304">
        <f>+'Ark1'!R2218</f>
        <v>6170</v>
      </c>
      <c r="I429" s="304">
        <f>IF(H429=0,"",'Ark1'!S2218)</f>
        <v>6157</v>
      </c>
      <c r="J429" s="254"/>
      <c r="K429" s="51">
        <f>100*H429/Måned!H25</f>
        <v>4.6443007579920366</v>
      </c>
      <c r="L429" s="254"/>
      <c r="M429" s="51">
        <f>+IF(H429=0,"",'Ark1'!AD2218)</f>
        <v>9.1235749035148679</v>
      </c>
      <c r="N429" s="51">
        <f>+IF(H429=0,"",'Ark1'!AE2218)</f>
        <v>9.057812575398696</v>
      </c>
      <c r="O429" s="12">
        <f>IF(H429=0,"",'Ark1'!U2218)</f>
        <v>60.909696280656142</v>
      </c>
      <c r="P429" s="12">
        <f>IF(H429=0,"",'Ark1'!W2218)</f>
        <v>80.545850251746018</v>
      </c>
      <c r="Q429" s="51">
        <f>IF(H429=0,"",'Ark1'!X2218)</f>
        <v>4.4894651539708255</v>
      </c>
      <c r="R429" s="51">
        <f>IF(H429=0,"",'Ark1'!Y2218)</f>
        <v>8.9789303079416509</v>
      </c>
      <c r="S429" s="262"/>
      <c r="T429" s="51">
        <f>IF(H429=0,"",'Ark1'!Z2218)</f>
        <v>0</v>
      </c>
      <c r="U429" s="262"/>
      <c r="V429" s="51">
        <f>IF(H429=0,"",'Ark1'!AA2218)</f>
        <v>10.128757132291812</v>
      </c>
      <c r="W429" s="12">
        <f>IF(H429=0,"",'Ark1'!AB2218)</f>
        <v>2.4075496791416735</v>
      </c>
      <c r="X429" s="15">
        <f>+IF('Ark1'!AC2218=0,"",'Ark1'!AC2218)</f>
        <v>-44.772654712954058</v>
      </c>
      <c r="Y429" s="15">
        <f t="shared" si="21"/>
        <v>116.16981132075472</v>
      </c>
      <c r="Z429" s="12">
        <f>IF(H429=0,"",'Ark1'!T2218)</f>
        <v>3.5821717990275528</v>
      </c>
      <c r="AA429" s="51">
        <f>IF(H429=0,"",'Ark1'!V2218)</f>
        <v>87.389385475155109</v>
      </c>
      <c r="AB429" s="257"/>
    </row>
    <row r="430" spans="1:42" ht="15.6">
      <c r="A430" s="257"/>
      <c r="B430" s="2">
        <f>+'Ark1'!C2219</f>
        <v>2023</v>
      </c>
      <c r="C430" s="2">
        <f>+'Ark1'!J2219</f>
        <v>643</v>
      </c>
      <c r="D430" s="2"/>
      <c r="E430" s="2">
        <f>+'Ark1'!D2219</f>
        <v>4</v>
      </c>
      <c r="F430" s="2" t="s">
        <v>493</v>
      </c>
      <c r="G430" s="3">
        <f>+'Ark1'!Q2219</f>
        <v>48</v>
      </c>
      <c r="H430" s="304">
        <f>+'Ark1'!R2219</f>
        <v>4724</v>
      </c>
      <c r="I430" s="304">
        <f>IF(H430=0,"",'Ark1'!S2219)</f>
        <v>4722</v>
      </c>
      <c r="J430" s="254"/>
      <c r="K430" s="51">
        <f>100*H430/Måned!H26</f>
        <v>4.4742051277194248</v>
      </c>
      <c r="L430" s="254"/>
      <c r="M430" s="51">
        <f>+IF(H430=0,"",'Ark1'!AD2219)</f>
        <v>6.9853756635663284</v>
      </c>
      <c r="N430" s="51">
        <f>+IF(H430=0,"",'Ark1'!AE2219)</f>
        <v>7.2136633938023005</v>
      </c>
      <c r="O430" s="12">
        <f>IF(H430=0,"",'Ark1'!U2219)</f>
        <v>60.560991105463792</v>
      </c>
      <c r="P430" s="12">
        <f>IF(H430=0,"",'Ark1'!W2219)</f>
        <v>83.640936044049184</v>
      </c>
      <c r="Q430" s="51">
        <f>IF(H430=0,"",'Ark1'!X2219)</f>
        <v>5.6731583403895005</v>
      </c>
      <c r="R430" s="51">
        <f>IF(H430=0,"",'Ark1'!Y2219)</f>
        <v>11.346316680779003</v>
      </c>
      <c r="S430" s="262"/>
      <c r="T430" s="51">
        <f>IF(H430=0,"",'Ark1'!Z2219)</f>
        <v>0</v>
      </c>
      <c r="U430" s="262"/>
      <c r="V430" s="51">
        <f>IF(H430=0,"",'Ark1'!AA2219)</f>
        <v>10.804373801219429</v>
      </c>
      <c r="W430" s="12">
        <f>IF(H430=0,"",'Ark1'!AB2219)</f>
        <v>2.3441210612270957</v>
      </c>
      <c r="X430" s="15">
        <f>+IF('Ark1'!AC2219=0,"",'Ark1'!AC2219)</f>
        <v>-34.572887096826491</v>
      </c>
      <c r="Y430" s="15">
        <f t="shared" si="21"/>
        <v>98.375</v>
      </c>
      <c r="Z430" s="12">
        <f>IF(H430=0,"",'Ark1'!T2219)</f>
        <v>4.0321761219305676</v>
      </c>
      <c r="AA430" s="51">
        <f>IF(H430=0,"",'Ark1'!V2219)</f>
        <v>90.658832609903612</v>
      </c>
      <c r="AB430" s="257"/>
    </row>
    <row r="431" spans="1:42" ht="15.6">
      <c r="A431" s="257"/>
      <c r="B431" s="2">
        <f>+'Ark1'!C2220</f>
        <v>2023</v>
      </c>
      <c r="C431" s="2">
        <f>+'Ark1'!J2220</f>
        <v>643</v>
      </c>
      <c r="D431" s="2"/>
      <c r="E431" s="2">
        <f>+'Ark1'!D2220</f>
        <v>5</v>
      </c>
      <c r="F431" s="2" t="s">
        <v>377</v>
      </c>
      <c r="G431" s="3">
        <f>+'Ark1'!Q2220</f>
        <v>53</v>
      </c>
      <c r="H431" s="304">
        <f>+'Ark1'!R2220</f>
        <v>6132</v>
      </c>
      <c r="I431" s="304">
        <f>IF(H431=0,"",'Ark1'!S2220)</f>
        <v>6126</v>
      </c>
      <c r="J431" s="254"/>
      <c r="K431" s="51">
        <f>100*H431/Måned!H27</f>
        <v>4.9096062386907713</v>
      </c>
      <c r="L431" s="254"/>
      <c r="M431" s="51">
        <f>+IF(H431=0,"",'Ark1'!AD2220)</f>
        <v>9.0673843287444349</v>
      </c>
      <c r="N431" s="51">
        <f>+IF(H431=0,"",'Ark1'!AE2220)</f>
        <v>9.1686569944220242</v>
      </c>
      <c r="O431" s="12">
        <f>IF(H431=0,"",'Ark1'!U2220)</f>
        <v>60.71988246816845</v>
      </c>
      <c r="P431" s="12">
        <f>IF(H431=0,"",'Ark1'!W2220)</f>
        <v>81.944107084557757</v>
      </c>
      <c r="Q431" s="51">
        <f>IF(H431=0,"",'Ark1'!X2220)</f>
        <v>1.5655577299412922</v>
      </c>
      <c r="R431" s="51">
        <f>IF(H431=0,"",'Ark1'!Y2220)</f>
        <v>3.1311154598825843</v>
      </c>
      <c r="S431" s="262"/>
      <c r="T431" s="51">
        <f>IF(H431=0,"",'Ark1'!Z2220)</f>
        <v>0</v>
      </c>
      <c r="U431" s="262"/>
      <c r="V431" s="51">
        <f>IF(H431=0,"",'Ark1'!AA2220)</f>
        <v>10.205242632586327</v>
      </c>
      <c r="W431" s="12">
        <f>IF(H431=0,"",'Ark1'!AB2220)</f>
        <v>2.3834681434871094</v>
      </c>
      <c r="X431" s="15">
        <f>+IF('Ark1'!AC2220=0,"",'Ark1'!AC2220)</f>
        <v>-44.764507897772035</v>
      </c>
      <c r="Y431" s="15">
        <f t="shared" si="21"/>
        <v>115.58490566037736</v>
      </c>
      <c r="Z431" s="12">
        <f>IF(H431=0,"",'Ark1'!T2220)</f>
        <v>3.7977821265492495</v>
      </c>
      <c r="AA431" s="51">
        <f>IF(H431=0,"",'Ark1'!V2220)</f>
        <v>88.853682632220611</v>
      </c>
      <c r="AB431" s="257"/>
    </row>
    <row r="432" spans="1:42" ht="15.6">
      <c r="A432" s="257"/>
      <c r="B432" s="2">
        <f>+'Ark1'!C2221</f>
        <v>2023</v>
      </c>
      <c r="C432" s="2">
        <f>+'Ark1'!J2221</f>
        <v>643</v>
      </c>
      <c r="D432" s="2"/>
      <c r="E432" s="2">
        <f>+'Ark1'!D2221</f>
        <v>6</v>
      </c>
      <c r="F432" s="2" t="s">
        <v>494</v>
      </c>
      <c r="G432" s="3">
        <f>+'Ark1'!Q2221</f>
        <v>51</v>
      </c>
      <c r="H432" s="304">
        <f>+'Ark1'!R2221</f>
        <v>6162</v>
      </c>
      <c r="I432" s="304">
        <f>IF(H432=0,"",'Ark1'!S2221)</f>
        <v>6141</v>
      </c>
      <c r="J432" s="254"/>
      <c r="K432" s="51">
        <f>100*H432/Måned!H28</f>
        <v>4.7507073635193162</v>
      </c>
      <c r="L432" s="254"/>
      <c r="M432" s="51">
        <f>+IF(H432=0,"",'Ark1'!AD2221)</f>
        <v>9.1117453088263556</v>
      </c>
      <c r="N432" s="51">
        <f>+IF(H432=0,"",'Ark1'!AE2221)</f>
        <v>9.1032915174248394</v>
      </c>
      <c r="O432" s="12">
        <f>IF(H432=0,"",'Ark1'!U2221)</f>
        <v>60.596808337404312</v>
      </c>
      <c r="P432" s="12">
        <f>IF(H432=0,"",'Ark1'!W2221)</f>
        <v>81.161178961081603</v>
      </c>
      <c r="Q432" s="51">
        <f>IF(H432=0,"",'Ark1'!X2221)</f>
        <v>4.7224926971762411</v>
      </c>
      <c r="R432" s="51">
        <f>IF(H432=0,"",'Ark1'!Y2221)</f>
        <v>9.4449853943524822</v>
      </c>
      <c r="S432" s="262"/>
      <c r="T432" s="51">
        <f>IF(H432=0,"",'Ark1'!Z2221)</f>
        <v>0</v>
      </c>
      <c r="U432" s="262"/>
      <c r="V432" s="51">
        <f>IF(H432=0,"",'Ark1'!AA2221)</f>
        <v>10.882497200953582</v>
      </c>
      <c r="W432" s="12">
        <f>IF(H432=0,"",'Ark1'!AB2221)</f>
        <v>2.5351364901799904</v>
      </c>
      <c r="X432" s="15">
        <f>+IF('Ark1'!AC2221=0,"",'Ark1'!AC2221)</f>
        <v>-44.811925305274649</v>
      </c>
      <c r="Y432" s="15">
        <f t="shared" si="21"/>
        <v>120.41176470588235</v>
      </c>
      <c r="Z432" s="12">
        <f>IF(H432=0,"",'Ark1'!T2221)</f>
        <v>4.0147679324894527</v>
      </c>
      <c r="AA432" s="51">
        <f>IF(H432=0,"",'Ark1'!V2221)</f>
        <v>88.096401237583549</v>
      </c>
      <c r="AB432" s="257"/>
    </row>
    <row r="433" spans="1:42" ht="15.6">
      <c r="A433" s="257"/>
      <c r="B433" s="2">
        <f>+'Ark1'!C2222</f>
        <v>2023</v>
      </c>
      <c r="C433" s="2">
        <f>+'Ark1'!J2222</f>
        <v>643</v>
      </c>
      <c r="D433" s="2"/>
      <c r="E433" s="2">
        <f>+'Ark1'!D2222</f>
        <v>7</v>
      </c>
      <c r="F433" s="2" t="s">
        <v>495</v>
      </c>
      <c r="G433" s="3">
        <f>+'Ark1'!Q2222</f>
        <v>51</v>
      </c>
      <c r="H433" s="304">
        <f>+'Ark1'!R2222</f>
        <v>5517</v>
      </c>
      <c r="I433" s="304">
        <f>IF(H433=0,"",'Ark1'!S2222)</f>
        <v>5500</v>
      </c>
      <c r="J433" s="254"/>
      <c r="K433" s="51">
        <f>100*H433/Måned!H29</f>
        <v>4.5352909261299184</v>
      </c>
      <c r="L433" s="254"/>
      <c r="M433" s="51">
        <f>+IF(H433=0,"",'Ark1'!AD2222)</f>
        <v>8.1579842370650759</v>
      </c>
      <c r="N433" s="51">
        <f>+IF(H433=0,"",'Ark1'!AE2222)</f>
        <v>8.0291665770177527</v>
      </c>
      <c r="O433" s="12">
        <f>IF(H433=0,"",'Ark1'!U2222)</f>
        <v>60.475454545454546</v>
      </c>
      <c r="P433" s="12">
        <f>IF(H433=0,"",'Ark1'!W2222)</f>
        <v>79.927600000000126</v>
      </c>
      <c r="Q433" s="51">
        <f>IF(H433=0,"",'Ark1'!X2222)</f>
        <v>2.8820010875475801</v>
      </c>
      <c r="R433" s="51">
        <f>IF(H433=0,"",'Ark1'!Y2222)</f>
        <v>5.7640021750951602</v>
      </c>
      <c r="S433" s="262"/>
      <c r="T433" s="51">
        <f>IF(H433=0,"",'Ark1'!Z2222)</f>
        <v>0</v>
      </c>
      <c r="U433" s="262"/>
      <c r="V433" s="51">
        <f>IF(H433=0,"",'Ark1'!AA2222)</f>
        <v>9.9110424212762744</v>
      </c>
      <c r="W433" s="12">
        <f>IF(H433=0,"",'Ark1'!AB2222)</f>
        <v>2.4675230997770634</v>
      </c>
      <c r="X433" s="15">
        <f>+IF('Ark1'!AC2222=0,"",'Ark1'!AC2222)</f>
        <v>-43.592448521188366</v>
      </c>
      <c r="Y433" s="15">
        <f t="shared" si="21"/>
        <v>107.84313725490196</v>
      </c>
      <c r="Z433" s="12">
        <f>IF(H433=0,"",'Ark1'!T2222)</f>
        <v>4.3132137030995112</v>
      </c>
      <c r="AA433" s="51">
        <f>IF(H433=0,"",'Ark1'!V2222)</f>
        <v>86.740707180143914</v>
      </c>
      <c r="AB433" s="257"/>
    </row>
    <row r="434" spans="1:42" ht="15.6">
      <c r="A434" s="257"/>
      <c r="B434" s="2">
        <f>+'Ark1'!C2223</f>
        <v>2023</v>
      </c>
      <c r="C434" s="2">
        <f>+'Ark1'!J2223</f>
        <v>643</v>
      </c>
      <c r="D434" s="2"/>
      <c r="E434" s="2">
        <f>+'Ark1'!D2223</f>
        <v>8</v>
      </c>
      <c r="F434" s="2" t="s">
        <v>496</v>
      </c>
      <c r="G434" s="3">
        <f>+'Ark1'!Q2223</f>
        <v>55</v>
      </c>
      <c r="H434" s="304">
        <f>+'Ark1'!R2223</f>
        <v>6279</v>
      </c>
      <c r="I434" s="304">
        <f>IF(H434=0,"",'Ark1'!S2223)</f>
        <v>6271</v>
      </c>
      <c r="J434" s="254"/>
      <c r="K434" s="51">
        <f>100*H434/Måned!H30</f>
        <v>4.841059960062605</v>
      </c>
      <c r="L434" s="254"/>
      <c r="M434" s="51">
        <f>+IF(H434=0,"",'Ark1'!AD2223)</f>
        <v>9.2847531311458482</v>
      </c>
      <c r="N434" s="51">
        <f>+IF(H434=0,"",'Ark1'!AE2223)</f>
        <v>9.2999249286957735</v>
      </c>
      <c r="O434" s="12">
        <f>IF(H434=0,"",'Ark1'!U2223)</f>
        <v>60.485409025673754</v>
      </c>
      <c r="P434" s="12">
        <f>IF(H434=0,"",'Ark1'!W2223)</f>
        <v>81.195439323871824</v>
      </c>
      <c r="Q434" s="51">
        <f>IF(H434=0,"",'Ark1'!X2223)</f>
        <v>2.1818760949195726</v>
      </c>
      <c r="R434" s="51">
        <f>IF(H434=0,"",'Ark1'!Y2223)</f>
        <v>4.3637521898391451</v>
      </c>
      <c r="S434" s="262"/>
      <c r="T434" s="51">
        <f>IF(H434=0,"",'Ark1'!Z2223)</f>
        <v>0</v>
      </c>
      <c r="U434" s="262"/>
      <c r="V434" s="51">
        <f>IF(H434=0,"",'Ark1'!AA2223)</f>
        <v>9.3786372910217892</v>
      </c>
      <c r="W434" s="12">
        <f>IF(H434=0,"",'Ark1'!AB2223)</f>
        <v>2.3547051640913845</v>
      </c>
      <c r="X434" s="15">
        <f>+IF('Ark1'!AC2223=0,"",'Ark1'!AC2223)</f>
        <v>-41.866871218461185</v>
      </c>
      <c r="Y434" s="15">
        <f t="shared" si="21"/>
        <v>114.01818181818182</v>
      </c>
      <c r="Z434" s="12">
        <f>IF(H434=0,"",'Ark1'!T2223)</f>
        <v>4.3174072304507076</v>
      </c>
      <c r="AA434" s="51">
        <f>IF(H434=0,"",'Ark1'!V2223)</f>
        <v>88.034034463271652</v>
      </c>
      <c r="AB434" s="257"/>
    </row>
    <row r="435" spans="1:42" ht="15.6">
      <c r="A435" s="257"/>
      <c r="B435" s="2">
        <f>+'Ark1'!C2224</f>
        <v>2023</v>
      </c>
      <c r="C435" s="2">
        <f>+'Ark1'!J2224</f>
        <v>643</v>
      </c>
      <c r="D435" s="2"/>
      <c r="E435" s="2">
        <f>+'Ark1'!D2224</f>
        <v>9</v>
      </c>
      <c r="F435" s="2" t="s">
        <v>497</v>
      </c>
      <c r="G435" s="3">
        <f>+'Ark1'!Q2224</f>
        <v>54</v>
      </c>
      <c r="H435" s="304">
        <f>+'Ark1'!R2224</f>
        <v>5424</v>
      </c>
      <c r="I435" s="304">
        <f>IF(H435=0,"",'Ark1'!S2224)</f>
        <v>5413</v>
      </c>
      <c r="J435" s="254"/>
      <c r="K435" s="51">
        <f>100*H435/Måned!H31</f>
        <v>4.504609251723279</v>
      </c>
      <c r="L435" s="254"/>
      <c r="M435" s="51">
        <f>+IF(H435=0,"",'Ark1'!AD2224)</f>
        <v>8.0204651988111255</v>
      </c>
      <c r="N435" s="51">
        <f>+IF(H435=0,"",'Ark1'!AE2224)</f>
        <v>8.0957229082398818</v>
      </c>
      <c r="O435" s="12">
        <f>IF(H435=0,"",'Ark1'!U2224)</f>
        <v>60.468317014594483</v>
      </c>
      <c r="P435" s="12">
        <f>IF(H435=0,"",'Ark1'!W2224)</f>
        <v>81.885423979309024</v>
      </c>
      <c r="Q435" s="51">
        <f>IF(H435=0,"",'Ark1'!X2224)</f>
        <v>4.811946902654868</v>
      </c>
      <c r="R435" s="51">
        <f>IF(H435=0,"",'Ark1'!Y2224)</f>
        <v>9.623893805309736</v>
      </c>
      <c r="S435" s="262"/>
      <c r="T435" s="51">
        <f>IF(H435=0,"",'Ark1'!Z2224)</f>
        <v>0</v>
      </c>
      <c r="U435" s="262"/>
      <c r="V435" s="51">
        <f>IF(H435=0,"",'Ark1'!AA2224)</f>
        <v>11.051818059591728</v>
      </c>
      <c r="W435" s="12">
        <f>IF(H435=0,"",'Ark1'!AB2224)</f>
        <v>2.5309397624768244</v>
      </c>
      <c r="X435" s="15">
        <f>+IF('Ark1'!AC2224=0,"",'Ark1'!AC2224)</f>
        <v>-46.4101519474128</v>
      </c>
      <c r="Y435" s="15">
        <f t="shared" si="21"/>
        <v>100.24074074074075</v>
      </c>
      <c r="Z435" s="12">
        <f>IF(H435=0,"",'Ark1'!T2224)</f>
        <v>4.3569321533923295</v>
      </c>
      <c r="AA435" s="51">
        <f>IF(H435=0,"",'Ark1'!V2224)</f>
        <v>88.861252324016604</v>
      </c>
      <c r="AB435" s="257"/>
    </row>
    <row r="436" spans="1:42" ht="15.6">
      <c r="A436" s="257"/>
      <c r="B436" s="2">
        <f>+'Ark1'!C2225</f>
        <v>2023</v>
      </c>
      <c r="C436" s="2">
        <f>+'Ark1'!J2225</f>
        <v>643</v>
      </c>
      <c r="D436" s="2"/>
      <c r="E436" s="2">
        <f>+'Ark1'!D2225</f>
        <v>10</v>
      </c>
      <c r="F436" s="2" t="s">
        <v>498</v>
      </c>
      <c r="G436" s="3">
        <f>+'Ark1'!Q2225</f>
        <v>55</v>
      </c>
      <c r="H436" s="304">
        <f>+'Ark1'!R2225</f>
        <v>5725</v>
      </c>
      <c r="I436" s="304">
        <f>IF(H436=0,"",'Ark1'!S2225)</f>
        <v>5674</v>
      </c>
      <c r="J436" s="254"/>
      <c r="K436" s="51">
        <f>100*H436/Måned!H32</f>
        <v>4.5384639776763063</v>
      </c>
      <c r="L436" s="254"/>
      <c r="M436" s="51">
        <f>+IF(H436=0,"",'Ark1'!AD2225)</f>
        <v>8.4655536989663887</v>
      </c>
      <c r="N436" s="51">
        <f>+IF(H436=0,"",'Ark1'!AE2225)</f>
        <v>8.4053486596515548</v>
      </c>
      <c r="O436" s="12">
        <f>IF(H436=0,"",'Ark1'!U2225)</f>
        <v>60.318470215015857</v>
      </c>
      <c r="P436" s="12">
        <f>IF(H436=0,"",'Ark1'!W2225)</f>
        <v>81.106450475854814</v>
      </c>
      <c r="Q436" s="51">
        <f>IF(H436=0,"",'Ark1'!X2225)</f>
        <v>3.179039301310044</v>
      </c>
      <c r="R436" s="51">
        <f>IF(H436=0,"",'Ark1'!Y2225)</f>
        <v>6.3580786026200879</v>
      </c>
      <c r="S436" s="262"/>
      <c r="T436" s="51">
        <f>IF(H436=0,"",'Ark1'!Z2225)</f>
        <v>0</v>
      </c>
      <c r="U436" s="262"/>
      <c r="V436" s="51">
        <f>IF(H436=0,"",'Ark1'!AA2225)</f>
        <v>10.39437807220934</v>
      </c>
      <c r="W436" s="12">
        <f>IF(H436=0,"",'Ark1'!AB2225)</f>
        <v>2.4653225660156401</v>
      </c>
      <c r="X436" s="15">
        <f>+IF('Ark1'!AC2225=0,"",'Ark1'!AC2225)</f>
        <v>-40.361304242597846</v>
      </c>
      <c r="Y436" s="15">
        <f t="shared" si="21"/>
        <v>103.16363636363636</v>
      </c>
      <c r="Z436" s="12">
        <f>IF(H436=0,"",'Ark1'!T2225)</f>
        <v>4.5937117903930123</v>
      </c>
      <c r="AA436" s="51">
        <f>IF(H436=0,"",'Ark1'!V2225)</f>
        <v>88.171053380285471</v>
      </c>
      <c r="AB436" s="257"/>
    </row>
    <row r="437" spans="1:42" ht="15.6">
      <c r="A437" s="257"/>
      <c r="B437" s="2">
        <f>+'Ark1'!C2226</f>
        <v>2023</v>
      </c>
      <c r="C437" s="2">
        <f>+'Ark1'!J2226</f>
        <v>643</v>
      </c>
      <c r="D437" s="2"/>
      <c r="E437" s="2">
        <f>+'Ark1'!D2226</f>
        <v>11</v>
      </c>
      <c r="F437" s="2" t="s">
        <v>499</v>
      </c>
      <c r="G437" s="3">
        <f>+'Ark1'!Q2226</f>
        <v>47</v>
      </c>
      <c r="H437" s="304">
        <f>+'Ark1'!R2226</f>
        <v>5508</v>
      </c>
      <c r="I437" s="304">
        <f>IF(H437=0,"",'Ark1'!S2226)</f>
        <v>5488</v>
      </c>
      <c r="J437" s="254"/>
      <c r="K437" s="51">
        <f>100*H437/Måned!H33</f>
        <v>3.9424804414890953</v>
      </c>
      <c r="L437" s="254"/>
      <c r="M437" s="51">
        <f>+IF(H437=0,"",'Ark1'!AD2226)</f>
        <v>8.144675943040502</v>
      </c>
      <c r="N437" s="51">
        <f>+IF(H437=0,"",'Ark1'!AE2226)</f>
        <v>8.1565861526228822</v>
      </c>
      <c r="O437" s="12">
        <f>IF(H437=0,"",'Ark1'!U2226)</f>
        <v>60.629737609329446</v>
      </c>
      <c r="P437" s="12">
        <f>IF(H437=0,"",'Ark1'!W2226)</f>
        <v>81.373560495627004</v>
      </c>
      <c r="Q437" s="51">
        <f>IF(H437=0,"",'Ark1'!X2226)</f>
        <v>4.5388525780682647</v>
      </c>
      <c r="R437" s="51">
        <f>IF(H437=0,"",'Ark1'!Y2226)</f>
        <v>9.0777051561365294</v>
      </c>
      <c r="S437" s="262"/>
      <c r="T437" s="51">
        <f>IF(H437=0,"",'Ark1'!Z2226)</f>
        <v>0</v>
      </c>
      <c r="U437" s="262"/>
      <c r="V437" s="51">
        <f>IF(H437=0,"",'Ark1'!AA2226)</f>
        <v>10.415517179190601</v>
      </c>
      <c r="W437" s="12">
        <f>IF(H437=0,"",'Ark1'!AB2226)</f>
        <v>2.36723361223246</v>
      </c>
      <c r="X437" s="15">
        <f>+IF('Ark1'!AC2226=0,"",'Ark1'!AC2226)</f>
        <v>-42.960091371742969</v>
      </c>
      <c r="Y437" s="15">
        <f t="shared" si="21"/>
        <v>116.76595744680851</v>
      </c>
      <c r="Z437" s="12">
        <f>IF(H437=0,"",'Ark1'!T2226)</f>
        <v>4.0092592592592595</v>
      </c>
      <c r="AA437" s="51">
        <f>IF(H437=0,"",'Ark1'!V2226)</f>
        <v>88.328755894866745</v>
      </c>
      <c r="AB437" s="257"/>
    </row>
    <row r="438" spans="1:42" ht="15.6">
      <c r="A438" s="257"/>
      <c r="B438" s="2">
        <f>+'Ark1'!C2227</f>
        <v>2023</v>
      </c>
      <c r="C438" s="2">
        <f>+'Ark1'!J2227</f>
        <v>643</v>
      </c>
      <c r="D438" s="2"/>
      <c r="E438" s="2">
        <f>+'Ark1'!D2227</f>
        <v>12</v>
      </c>
      <c r="F438" s="2" t="s">
        <v>500</v>
      </c>
      <c r="G438" s="3">
        <f>+'Ark1'!Q2227</f>
        <v>49</v>
      </c>
      <c r="H438" s="304">
        <f>+'Ark1'!R2227</f>
        <v>5605</v>
      </c>
      <c r="I438" s="304">
        <f>IF(H438=0,"",'Ark1'!S2227)</f>
        <v>5589</v>
      </c>
      <c r="J438" s="254"/>
      <c r="K438" s="51">
        <f>100*H438/Måned!H34</f>
        <v>5.0635998988183424</v>
      </c>
      <c r="L438" s="254"/>
      <c r="M438" s="51">
        <f>+IF(H438=0,"",'Ark1'!AD2227)</f>
        <v>8.2881097786387112</v>
      </c>
      <c r="N438" s="51">
        <f>+IF(H438=0,"",'Ark1'!AE2227)</f>
        <v>8.0830326395974232</v>
      </c>
      <c r="O438" s="12">
        <f>IF(H438=0,"",'Ark1'!U2227)</f>
        <v>61.183932724995522</v>
      </c>
      <c r="P438" s="12">
        <f>IF(H438=0,"",'Ark1'!W2227)</f>
        <v>79.182501341921594</v>
      </c>
      <c r="Q438" s="51">
        <f>IF(H438=0,"",'Ark1'!X2227)</f>
        <v>4.8706512042818924</v>
      </c>
      <c r="R438" s="51">
        <f>IF(H438=0,"",'Ark1'!Y2227)</f>
        <v>9.7413024085637847</v>
      </c>
      <c r="S438" s="262"/>
      <c r="T438" s="51">
        <f>IF(H438=0,"",'Ark1'!Z2227)</f>
        <v>0</v>
      </c>
      <c r="U438" s="262"/>
      <c r="V438" s="51">
        <f>IF(H438=0,"",'Ark1'!AA2227)</f>
        <v>9.635206071148902</v>
      </c>
      <c r="W438" s="12">
        <f>IF(H438=0,"",'Ark1'!AB2227)</f>
        <v>2.269107537663547</v>
      </c>
      <c r="X438" s="15">
        <f>+IF('Ark1'!AC2227=0,"",'Ark1'!AC2227)</f>
        <v>-37.395026223602301</v>
      </c>
      <c r="Y438" s="15">
        <f t="shared" si="21"/>
        <v>114.06122448979592</v>
      </c>
      <c r="Z438" s="12">
        <f>IF(H438=0,"",'Ark1'!T2227)</f>
        <v>2.7161462979482609</v>
      </c>
      <c r="AA438" s="51">
        <f>IF(H438=0,"",'Ark1'!V2227)</f>
        <v>85.941895229504993</v>
      </c>
      <c r="AB438" s="257"/>
    </row>
    <row r="439" spans="1:42" ht="15.6">
      <c r="A439" s="257"/>
      <c r="B439" s="257"/>
      <c r="C439" s="254"/>
      <c r="D439" s="254"/>
      <c r="E439" s="254"/>
      <c r="F439" s="254"/>
      <c r="G439" s="254"/>
      <c r="H439" s="349"/>
      <c r="I439" s="349"/>
      <c r="J439" s="254"/>
      <c r="K439" s="254"/>
      <c r="L439" s="254"/>
      <c r="M439" s="254"/>
      <c r="N439" s="254"/>
      <c r="O439" s="254"/>
      <c r="P439" s="254"/>
      <c r="Q439" s="254"/>
      <c r="R439" s="254"/>
      <c r="S439" s="254"/>
      <c r="T439" s="254"/>
      <c r="U439" s="254"/>
      <c r="V439" s="254"/>
      <c r="W439" s="254"/>
      <c r="X439" s="254"/>
      <c r="Y439" s="254"/>
      <c r="Z439" s="254"/>
      <c r="AA439" s="254"/>
      <c r="AB439" s="257"/>
      <c r="AC439" s="79"/>
      <c r="AE439" s="51"/>
      <c r="AF439" s="4"/>
      <c r="AN439" s="13"/>
      <c r="AO439" s="12"/>
      <c r="AP439" s="12"/>
    </row>
    <row r="440" spans="1:42">
      <c r="A440" s="257"/>
      <c r="B440" s="257"/>
      <c r="C440" s="257"/>
      <c r="D440" s="257"/>
      <c r="E440" s="257"/>
      <c r="F440" s="257"/>
      <c r="G440" s="257"/>
      <c r="H440" s="257"/>
      <c r="I440" s="257"/>
      <c r="J440" s="257"/>
      <c r="K440" s="257"/>
      <c r="L440" s="257"/>
      <c r="M440" s="257"/>
      <c r="N440" s="257"/>
      <c r="O440" s="257"/>
      <c r="P440" s="257"/>
      <c r="Q440" s="257"/>
      <c r="R440" s="257"/>
      <c r="S440" s="257"/>
      <c r="T440" s="257"/>
      <c r="U440" s="257"/>
      <c r="V440" s="257"/>
      <c r="W440" s="257"/>
      <c r="X440" s="257"/>
      <c r="Y440" s="257"/>
      <c r="Z440" s="257"/>
      <c r="AA440" s="257"/>
      <c r="AB440" s="257"/>
    </row>
  </sheetData>
  <mergeCells count="1">
    <mergeCell ref="T4:V4"/>
  </mergeCells>
  <phoneticPr fontId="11" type="noConversion"/>
  <conditionalFormatting sqref="AD46:AD47">
    <cfRule type="cellIs" dxfId="172" priority="38" stopIfTrue="1" operator="lessThan">
      <formula>0</formula>
    </cfRule>
  </conditionalFormatting>
  <conditionalFormatting sqref="AD23">
    <cfRule type="cellIs" dxfId="171" priority="39" stopIfTrue="1" operator="greaterThan">
      <formula>0</formula>
    </cfRule>
    <cfRule type="cellIs" dxfId="170" priority="40" stopIfTrue="1" operator="lessThan">
      <formula>0</formula>
    </cfRule>
  </conditionalFormatting>
  <conditionalFormatting sqref="K36:K47">
    <cfRule type="top10" dxfId="169" priority="37" percent="1" rank="10"/>
  </conditionalFormatting>
  <conditionalFormatting sqref="K23:K34">
    <cfRule type="top10" dxfId="168" priority="36" percent="1" rank="10"/>
  </conditionalFormatting>
  <conditionalFormatting sqref="K49:K60">
    <cfRule type="top10" dxfId="167" priority="35" percent="1" rank="10"/>
  </conditionalFormatting>
  <conditionalFormatting sqref="K62:K73">
    <cfRule type="top10" dxfId="166" priority="34" percent="1" rank="10"/>
  </conditionalFormatting>
  <conditionalFormatting sqref="K101:K112">
    <cfRule type="top10" dxfId="165" priority="31" percent="1" rank="10"/>
  </conditionalFormatting>
  <conditionalFormatting sqref="K114:K125">
    <cfRule type="top10" dxfId="164" priority="30" percent="1" rank="10"/>
  </conditionalFormatting>
  <conditionalFormatting sqref="K127:K138">
    <cfRule type="top10" dxfId="163" priority="29" percent="1" rank="10"/>
  </conditionalFormatting>
  <conditionalFormatting sqref="K140:K151">
    <cfRule type="top10" dxfId="162" priority="28" percent="1" rank="10"/>
  </conditionalFormatting>
  <conditionalFormatting sqref="K153:K164">
    <cfRule type="top10" dxfId="161" priority="27" percent="1" rank="10"/>
  </conditionalFormatting>
  <conditionalFormatting sqref="K166:K177 K179:K190">
    <cfRule type="top10" dxfId="160" priority="26" percent="1" rank="10"/>
  </conditionalFormatting>
  <conditionalFormatting sqref="K192:K203">
    <cfRule type="top10" dxfId="159" priority="25" percent="1" rank="10"/>
  </conditionalFormatting>
  <conditionalFormatting sqref="K205:K216">
    <cfRule type="top10" dxfId="158" priority="24" percent="1" rank="10"/>
  </conditionalFormatting>
  <conditionalFormatting sqref="K218:K229">
    <cfRule type="top10" dxfId="157" priority="23" percent="1" rank="10"/>
  </conditionalFormatting>
  <conditionalFormatting sqref="K232:K243">
    <cfRule type="top10" dxfId="156" priority="21" percent="1" rank="10"/>
  </conditionalFormatting>
  <conditionalFormatting sqref="K10:K21">
    <cfRule type="top10" dxfId="155" priority="19" percent="1" rank="10"/>
  </conditionalFormatting>
  <conditionalFormatting sqref="K245:K256">
    <cfRule type="top10" dxfId="154" priority="18" percent="1" rank="10"/>
  </conditionalFormatting>
  <conditionalFormatting sqref="K258:K269">
    <cfRule type="top10" dxfId="153" priority="17" percent="1" rank="10"/>
  </conditionalFormatting>
  <conditionalFormatting sqref="K271:K282">
    <cfRule type="top10" dxfId="152" priority="16" percent="1" rank="10"/>
  </conditionalFormatting>
  <conditionalFormatting sqref="K284:K295">
    <cfRule type="top10" dxfId="151" priority="15" percent="1" rank="10"/>
  </conditionalFormatting>
  <conditionalFormatting sqref="K297:K308">
    <cfRule type="top10" dxfId="150" priority="14" percent="1" rank="10"/>
  </conditionalFormatting>
  <conditionalFormatting sqref="K310:K321">
    <cfRule type="top10" dxfId="149" priority="13" percent="1" rank="10"/>
  </conditionalFormatting>
  <conditionalFormatting sqref="K323:K334">
    <cfRule type="top10" dxfId="148" priority="12" percent="1" rank="10"/>
  </conditionalFormatting>
  <conditionalFormatting sqref="K336:K347">
    <cfRule type="top10" dxfId="147" priority="11" percent="1" rank="10"/>
  </conditionalFormatting>
  <conditionalFormatting sqref="K349:K360">
    <cfRule type="top10" dxfId="146" priority="10" percent="1" rank="10"/>
  </conditionalFormatting>
  <conditionalFormatting sqref="K362:K373">
    <cfRule type="top10" dxfId="145" priority="9" percent="1" rank="10"/>
  </conditionalFormatting>
  <conditionalFormatting sqref="K375:K386">
    <cfRule type="top10" dxfId="144" priority="8" percent="1" rank="10"/>
  </conditionalFormatting>
  <conditionalFormatting sqref="K388:K399">
    <cfRule type="top10" dxfId="143" priority="7" percent="1" rank="10"/>
  </conditionalFormatting>
  <conditionalFormatting sqref="K401:K412">
    <cfRule type="top10" dxfId="142" priority="6" percent="1" rank="10"/>
  </conditionalFormatting>
  <conditionalFormatting sqref="K414:K425">
    <cfRule type="top10" dxfId="141" priority="5" percent="1" rank="10"/>
  </conditionalFormatting>
  <conditionalFormatting sqref="K427:K438">
    <cfRule type="top10" dxfId="140" priority="4" percent="1" rank="10"/>
  </conditionalFormatting>
  <conditionalFormatting sqref="K75:K86">
    <cfRule type="top10" dxfId="139" priority="2" percent="1" rank="10"/>
  </conditionalFormatting>
  <conditionalFormatting sqref="K88:K99">
    <cfRule type="top10" dxfId="138" priority="1" percent="1" rank="10"/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BEC71-58D1-4FF1-9200-5FF22C437316}">
  <dimension ref="A1:H36"/>
  <sheetViews>
    <sheetView topLeftCell="A4" workbookViewId="0">
      <selection activeCell="B16" sqref="B16"/>
    </sheetView>
  </sheetViews>
  <sheetFormatPr baseColWidth="10" defaultRowHeight="15"/>
  <cols>
    <col min="5" max="5" width="16.26953125" customWidth="1"/>
  </cols>
  <sheetData>
    <row r="1" spans="1:8">
      <c r="A1" s="46">
        <v>103</v>
      </c>
      <c r="B1" s="57" t="s">
        <v>34</v>
      </c>
    </row>
    <row r="2" spans="1:8">
      <c r="A2" s="46">
        <v>106</v>
      </c>
      <c r="B2" s="57" t="s">
        <v>35</v>
      </c>
      <c r="D2">
        <v>170</v>
      </c>
      <c r="E2" s="3" t="s">
        <v>594</v>
      </c>
    </row>
    <row r="3" spans="1:8">
      <c r="A3" s="46">
        <v>109</v>
      </c>
      <c r="B3" s="57" t="s">
        <v>57</v>
      </c>
      <c r="D3">
        <v>173</v>
      </c>
      <c r="E3" s="3" t="s">
        <v>478</v>
      </c>
    </row>
    <row r="4" spans="1:8">
      <c r="A4" s="46">
        <v>110</v>
      </c>
      <c r="B4" s="57" t="s">
        <v>29</v>
      </c>
      <c r="D4">
        <v>176</v>
      </c>
      <c r="E4" s="3" t="s">
        <v>479</v>
      </c>
    </row>
    <row r="5" spans="1:8" ht="15.6">
      <c r="A5" s="46">
        <v>111</v>
      </c>
      <c r="B5" s="57" t="s">
        <v>36</v>
      </c>
      <c r="G5" s="2">
        <v>1</v>
      </c>
      <c r="H5" s="2" t="s">
        <v>490</v>
      </c>
    </row>
    <row r="6" spans="1:8" ht="15.6">
      <c r="A6" s="46">
        <v>116</v>
      </c>
      <c r="B6" s="57" t="s">
        <v>37</v>
      </c>
      <c r="G6" s="2">
        <v>2</v>
      </c>
      <c r="H6" s="2" t="s">
        <v>491</v>
      </c>
    </row>
    <row r="7" spans="1:8" ht="15.6">
      <c r="A7" s="46">
        <v>117</v>
      </c>
      <c r="B7" s="57" t="s">
        <v>38</v>
      </c>
      <c r="D7" s="3" t="s">
        <v>612</v>
      </c>
      <c r="G7" s="2">
        <v>3</v>
      </c>
      <c r="H7" s="2" t="s">
        <v>492</v>
      </c>
    </row>
    <row r="8" spans="1:8" ht="15.6">
      <c r="A8" s="46">
        <v>121</v>
      </c>
      <c r="B8" s="57" t="s">
        <v>276</v>
      </c>
      <c r="D8" s="3" t="s">
        <v>611</v>
      </c>
      <c r="G8" s="2">
        <v>4</v>
      </c>
      <c r="H8" s="2" t="s">
        <v>493</v>
      </c>
    </row>
    <row r="9" spans="1:8" ht="15.6">
      <c r="A9" s="46">
        <v>134</v>
      </c>
      <c r="B9" s="57" t="s">
        <v>31</v>
      </c>
      <c r="D9" s="3" t="s">
        <v>613</v>
      </c>
      <c r="G9" s="2">
        <v>5</v>
      </c>
      <c r="H9" s="2" t="s">
        <v>377</v>
      </c>
    </row>
    <row r="10" spans="1:8" ht="15.6">
      <c r="A10" s="46">
        <v>141</v>
      </c>
      <c r="B10" s="57" t="s">
        <v>30</v>
      </c>
      <c r="G10" s="2">
        <v>6</v>
      </c>
      <c r="H10" s="2" t="s">
        <v>494</v>
      </c>
    </row>
    <row r="11" spans="1:8" ht="15.6">
      <c r="A11" s="46">
        <v>143</v>
      </c>
      <c r="B11" s="57" t="s">
        <v>39</v>
      </c>
      <c r="D11" s="3" t="s">
        <v>617</v>
      </c>
      <c r="G11" s="2">
        <v>7</v>
      </c>
      <c r="H11" s="2" t="s">
        <v>495</v>
      </c>
    </row>
    <row r="12" spans="1:8" ht="15.6">
      <c r="A12" s="46">
        <v>147</v>
      </c>
      <c r="B12" s="57" t="s">
        <v>4</v>
      </c>
      <c r="D12" s="59">
        <v>1</v>
      </c>
      <c r="E12" s="104" t="s">
        <v>20</v>
      </c>
      <c r="G12" s="2">
        <v>8</v>
      </c>
      <c r="H12" s="2" t="s">
        <v>496</v>
      </c>
    </row>
    <row r="13" spans="1:8" ht="15.6">
      <c r="A13" s="46">
        <v>155</v>
      </c>
      <c r="B13" s="57" t="s">
        <v>33</v>
      </c>
      <c r="D13" s="59">
        <v>2</v>
      </c>
      <c r="E13" s="104" t="s">
        <v>21</v>
      </c>
      <c r="G13" s="2">
        <v>9</v>
      </c>
      <c r="H13" s="2" t="s">
        <v>497</v>
      </c>
    </row>
    <row r="14" spans="1:8" ht="15.6">
      <c r="A14" s="46">
        <v>160</v>
      </c>
      <c r="B14" s="57" t="s">
        <v>28</v>
      </c>
      <c r="D14" s="59">
        <v>5</v>
      </c>
      <c r="E14" s="104" t="s">
        <v>355</v>
      </c>
      <c r="G14" s="2">
        <v>10</v>
      </c>
      <c r="H14" s="2" t="s">
        <v>498</v>
      </c>
    </row>
    <row r="15" spans="1:8" ht="15.6">
      <c r="A15" s="46">
        <v>171</v>
      </c>
      <c r="B15" s="57" t="s">
        <v>628</v>
      </c>
      <c r="D15" s="59">
        <v>8</v>
      </c>
      <c r="E15" s="104" t="s">
        <v>22</v>
      </c>
      <c r="G15" s="2">
        <v>11</v>
      </c>
      <c r="H15" s="2" t="s">
        <v>499</v>
      </c>
    </row>
    <row r="16" spans="1:8" ht="15.6">
      <c r="A16" s="46">
        <v>172</v>
      </c>
      <c r="B16" s="57" t="s">
        <v>627</v>
      </c>
      <c r="D16" s="59">
        <v>11</v>
      </c>
      <c r="E16" s="104" t="s">
        <v>23</v>
      </c>
      <c r="G16" s="2">
        <v>12</v>
      </c>
      <c r="H16" s="2" t="s">
        <v>500</v>
      </c>
    </row>
    <row r="17" spans="1:5" ht="15.6">
      <c r="A17" s="46">
        <v>175</v>
      </c>
      <c r="B17" s="57" t="s">
        <v>605</v>
      </c>
      <c r="D17" s="59">
        <v>14</v>
      </c>
      <c r="E17" s="104" t="s">
        <v>356</v>
      </c>
    </row>
    <row r="18" spans="1:5" ht="15.6">
      <c r="A18" s="46">
        <v>177</v>
      </c>
      <c r="B18" s="57" t="s">
        <v>606</v>
      </c>
      <c r="D18" s="59">
        <v>17</v>
      </c>
      <c r="E18" s="104" t="s">
        <v>397</v>
      </c>
    </row>
    <row r="19" spans="1:5" ht="15.6">
      <c r="A19" s="46">
        <v>178</v>
      </c>
      <c r="B19" s="57" t="s">
        <v>32</v>
      </c>
      <c r="D19" s="59">
        <v>75</v>
      </c>
      <c r="E19" s="104" t="s">
        <v>625</v>
      </c>
    </row>
    <row r="20" spans="1:5" ht="15.6">
      <c r="A20" s="46">
        <v>181</v>
      </c>
      <c r="B20" s="57" t="s">
        <v>40</v>
      </c>
      <c r="D20" s="59">
        <v>76</v>
      </c>
      <c r="E20" s="104" t="s">
        <v>626</v>
      </c>
    </row>
    <row r="21" spans="1:5" ht="15.6">
      <c r="A21" s="46">
        <v>262</v>
      </c>
      <c r="B21" s="57" t="s">
        <v>607</v>
      </c>
      <c r="D21" s="59">
        <v>99</v>
      </c>
      <c r="E21" s="104" t="s">
        <v>616</v>
      </c>
    </row>
    <row r="22" spans="1:5">
      <c r="A22" s="46">
        <v>267</v>
      </c>
      <c r="B22" s="57" t="s">
        <v>608</v>
      </c>
    </row>
    <row r="23" spans="1:5">
      <c r="A23" s="46">
        <v>309</v>
      </c>
      <c r="B23" s="57" t="s">
        <v>55</v>
      </c>
      <c r="D23" s="46">
        <v>1</v>
      </c>
      <c r="E23" s="57" t="s">
        <v>618</v>
      </c>
    </row>
    <row r="24" spans="1:5">
      <c r="A24" s="46">
        <v>470</v>
      </c>
      <c r="B24" s="57" t="s">
        <v>41</v>
      </c>
      <c r="D24" s="46">
        <v>2</v>
      </c>
      <c r="E24" s="57" t="s">
        <v>619</v>
      </c>
    </row>
    <row r="25" spans="1:5">
      <c r="A25" s="46">
        <v>629</v>
      </c>
      <c r="B25" s="57" t="s">
        <v>156</v>
      </c>
      <c r="D25" s="46">
        <v>3</v>
      </c>
      <c r="E25" s="57" t="s">
        <v>620</v>
      </c>
    </row>
    <row r="26" spans="1:5">
      <c r="A26" s="46">
        <v>643</v>
      </c>
      <c r="B26" s="57" t="s">
        <v>51</v>
      </c>
      <c r="D26" s="46">
        <v>4</v>
      </c>
      <c r="E26" s="57" t="s">
        <v>563</v>
      </c>
    </row>
    <row r="27" spans="1:5">
      <c r="A27" s="46">
        <v>704</v>
      </c>
      <c r="B27" s="57" t="s">
        <v>609</v>
      </c>
      <c r="D27" s="46">
        <v>7</v>
      </c>
      <c r="E27" s="57" t="s">
        <v>621</v>
      </c>
    </row>
    <row r="28" spans="1:5">
      <c r="A28" s="46">
        <v>802</v>
      </c>
      <c r="B28" s="57" t="s">
        <v>50</v>
      </c>
      <c r="D28" s="46">
        <v>8</v>
      </c>
      <c r="E28" s="57" t="s">
        <v>622</v>
      </c>
    </row>
    <row r="29" spans="1:5">
      <c r="D29" s="46">
        <v>9</v>
      </c>
      <c r="E29" s="57" t="s">
        <v>565</v>
      </c>
    </row>
    <row r="30" spans="1:5">
      <c r="D30" s="46">
        <v>11</v>
      </c>
      <c r="E30" s="57" t="s">
        <v>65</v>
      </c>
    </row>
    <row r="31" spans="1:5">
      <c r="D31" s="46">
        <v>14</v>
      </c>
      <c r="E31" s="57" t="s">
        <v>566</v>
      </c>
    </row>
    <row r="32" spans="1:5">
      <c r="D32" s="46">
        <v>15</v>
      </c>
      <c r="E32" s="57" t="s">
        <v>557</v>
      </c>
    </row>
    <row r="33" spans="4:5">
      <c r="D33" s="46">
        <v>16</v>
      </c>
      <c r="E33" s="57" t="s">
        <v>527</v>
      </c>
    </row>
    <row r="34" spans="4:5">
      <c r="D34" s="46">
        <v>18</v>
      </c>
      <c r="E34" s="57" t="s">
        <v>66</v>
      </c>
    </row>
    <row r="35" spans="4:5">
      <c r="D35" s="46">
        <v>55</v>
      </c>
      <c r="E35" s="57" t="s">
        <v>623</v>
      </c>
    </row>
    <row r="36" spans="4:5">
      <c r="D36" s="46">
        <v>56</v>
      </c>
      <c r="E36" s="57" t="s">
        <v>624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25215-CFAA-4255-8ABB-28F58E880880}">
  <dimension ref="N3:AY458"/>
  <sheetViews>
    <sheetView workbookViewId="0">
      <selection activeCell="A13" sqref="A13"/>
    </sheetView>
  </sheetViews>
  <sheetFormatPr baseColWidth="10" defaultRowHeight="15"/>
  <cols>
    <col min="42" max="42" width="14.26953125" customWidth="1"/>
  </cols>
  <sheetData>
    <row r="3" spans="15:15">
      <c r="O3" s="3"/>
    </row>
    <row r="21" spans="14:27">
      <c r="AA21" s="3" t="s">
        <v>598</v>
      </c>
    </row>
    <row r="22" spans="14:27">
      <c r="N22" s="3" t="s">
        <v>598</v>
      </c>
    </row>
    <row r="35" spans="14:14">
      <c r="N35" t="s">
        <v>597</v>
      </c>
    </row>
    <row r="56" spans="14:27">
      <c r="N56" t="s">
        <v>598</v>
      </c>
    </row>
    <row r="57" spans="14:27">
      <c r="AA57" t="s">
        <v>598</v>
      </c>
    </row>
    <row r="458" spans="51:51">
      <c r="AY458" t="s">
        <v>597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323"/>
  <sheetViews>
    <sheetView zoomScale="96" zoomScaleNormal="96" workbookViewId="0">
      <selection activeCell="Z14" sqref="Z14"/>
    </sheetView>
  </sheetViews>
  <sheetFormatPr baseColWidth="10" defaultRowHeight="15"/>
  <cols>
    <col min="1" max="1" width="1.54296875" customWidth="1"/>
    <col min="2" max="2" width="5.1796875" customWidth="1"/>
    <col min="3" max="3" width="3.6328125" customWidth="1"/>
    <col min="4" max="4" width="15.7265625" customWidth="1"/>
    <col min="5" max="5" width="7.81640625" style="295" customWidth="1"/>
    <col min="6" max="6" width="8.26953125" style="295" customWidth="1"/>
    <col min="7" max="7" width="7.6328125" style="295" customWidth="1"/>
    <col min="8" max="8" width="8.08984375" style="295" customWidth="1"/>
    <col min="9" max="9" width="5.54296875" style="100" customWidth="1"/>
    <col min="10" max="10" width="7.26953125" customWidth="1"/>
    <col min="11" max="11" width="5.453125" style="100" customWidth="1"/>
    <col min="12" max="12" width="7" customWidth="1"/>
    <col min="13" max="13" width="5.6328125" style="100" customWidth="1"/>
    <col min="14" max="15" width="5.08984375" customWidth="1"/>
    <col min="16" max="16" width="4.08984375" customWidth="1"/>
    <col min="17" max="17" width="7.54296875" customWidth="1"/>
    <col min="18" max="18" width="1.54296875" customWidth="1"/>
    <col min="19" max="19" width="5.81640625" style="10" customWidth="1"/>
    <col min="20" max="20" width="2.453125" customWidth="1"/>
    <col min="21" max="21" width="7" customWidth="1"/>
    <col min="22" max="22" width="7.453125" customWidth="1"/>
    <col min="23" max="23" width="6.81640625" style="10" customWidth="1"/>
    <col min="24" max="24" width="7.81640625" style="100" customWidth="1"/>
    <col min="25" max="25" width="2.54296875" style="10" customWidth="1"/>
    <col min="26" max="26" width="7.36328125" style="10" customWidth="1"/>
    <col min="27" max="28" width="5.81640625" customWidth="1"/>
    <col min="29" max="29" width="6.90625" customWidth="1"/>
    <col min="30" max="30" width="6.453125" customWidth="1"/>
    <col min="31" max="31" width="5" customWidth="1"/>
    <col min="32" max="32" width="8.54296875" customWidth="1"/>
    <col min="33" max="33" width="6.90625" customWidth="1"/>
    <col min="34" max="34" width="10.453125" customWidth="1"/>
    <col min="35" max="35" width="11.54296875" style="10"/>
    <col min="36" max="36" width="15" customWidth="1"/>
    <col min="37" max="37" width="14" customWidth="1"/>
    <col min="38" max="38" width="12.54296875" customWidth="1"/>
    <col min="39" max="39" width="10.90625" customWidth="1"/>
  </cols>
  <sheetData>
    <row r="1" spans="1:39" ht="15.6">
      <c r="A1" s="42"/>
      <c r="B1" s="42"/>
      <c r="C1" s="42"/>
      <c r="D1" s="42"/>
      <c r="E1" s="328"/>
      <c r="F1" s="328"/>
      <c r="G1" s="328"/>
      <c r="H1" s="328"/>
      <c r="I1" s="113"/>
      <c r="J1" s="42"/>
      <c r="K1" s="113"/>
      <c r="L1" s="42"/>
      <c r="M1" s="115"/>
      <c r="N1" s="42"/>
      <c r="O1" s="42"/>
      <c r="P1" s="42"/>
      <c r="Q1" s="42"/>
      <c r="R1" s="42"/>
      <c r="S1" s="147"/>
      <c r="T1" s="42"/>
      <c r="U1" s="39"/>
      <c r="V1" s="39"/>
      <c r="W1" s="64"/>
      <c r="X1" s="113"/>
      <c r="Y1" s="39"/>
      <c r="Z1"/>
      <c r="AA1" s="51" t="s">
        <v>2</v>
      </c>
      <c r="AB1" s="50"/>
      <c r="AD1" s="5"/>
      <c r="AF1" s="12"/>
      <c r="AG1" s="12"/>
      <c r="AH1" s="10"/>
    </row>
    <row r="2" spans="1:39" s="176" customFormat="1" ht="31.8">
      <c r="A2" s="140"/>
      <c r="B2" s="140"/>
      <c r="C2" s="140" t="s">
        <v>0</v>
      </c>
      <c r="D2" s="140"/>
      <c r="E2" s="310"/>
      <c r="F2" s="310"/>
      <c r="G2" s="310"/>
      <c r="H2" s="310"/>
      <c r="I2" s="178" t="s">
        <v>429</v>
      </c>
      <c r="J2" s="140"/>
      <c r="K2" s="178"/>
      <c r="L2" s="140"/>
      <c r="M2" s="140"/>
      <c r="N2" s="140"/>
      <c r="O2" s="140"/>
      <c r="P2" s="140"/>
      <c r="Q2" s="175"/>
      <c r="R2" s="140"/>
      <c r="S2" s="140"/>
      <c r="T2" s="178" t="str">
        <f>+År!B2</f>
        <v>GRIS</v>
      </c>
      <c r="U2" s="175"/>
      <c r="V2" s="178"/>
      <c r="W2" s="140"/>
      <c r="X2" s="140"/>
      <c r="Y2" s="140"/>
      <c r="Z2" s="50"/>
      <c r="AA2"/>
      <c r="AB2"/>
      <c r="AC2"/>
      <c r="AD2" s="12"/>
      <c r="AE2" s="12"/>
      <c r="AF2" s="10"/>
      <c r="AG2" s="10"/>
      <c r="AH2"/>
      <c r="AI2"/>
      <c r="AJ2"/>
    </row>
    <row r="3" spans="1:39" ht="15.6">
      <c r="A3" s="42"/>
      <c r="B3" s="42"/>
      <c r="C3" s="42"/>
      <c r="D3" s="42"/>
      <c r="E3" s="328"/>
      <c r="F3" s="328"/>
      <c r="G3" s="328"/>
      <c r="H3" s="328"/>
      <c r="I3" s="113"/>
      <c r="J3" s="42"/>
      <c r="K3" s="113"/>
      <c r="L3" s="42"/>
      <c r="M3" s="115"/>
      <c r="N3" s="42"/>
      <c r="O3" s="42"/>
      <c r="P3" s="42"/>
      <c r="Q3" s="42"/>
      <c r="R3" s="42"/>
      <c r="S3" s="147"/>
      <c r="T3" s="42"/>
      <c r="U3" s="39"/>
      <c r="V3" s="39"/>
      <c r="W3" s="64"/>
      <c r="X3" s="113"/>
      <c r="Y3" s="39"/>
      <c r="Z3" s="2"/>
      <c r="AA3" s="51" t="s">
        <v>2</v>
      </c>
      <c r="AB3" s="50"/>
      <c r="AF3" s="12"/>
      <c r="AG3" s="12"/>
      <c r="AH3" s="10"/>
    </row>
    <row r="4" spans="1:39" s="163" customFormat="1" ht="17.399999999999999">
      <c r="A4" s="161"/>
      <c r="B4" s="161"/>
      <c r="C4" s="161"/>
      <c r="D4" s="162"/>
      <c r="E4" s="320" t="s">
        <v>5</v>
      </c>
      <c r="F4" s="359">
        <f>+År!O2</f>
        <v>52</v>
      </c>
      <c r="G4" s="328"/>
      <c r="H4" s="320"/>
      <c r="I4" s="170"/>
      <c r="J4" s="42"/>
      <c r="K4" s="170"/>
      <c r="L4" s="162" t="s">
        <v>366</v>
      </c>
      <c r="M4" s="170"/>
      <c r="N4" s="42"/>
      <c r="O4" s="42"/>
      <c r="P4" s="42"/>
      <c r="Q4" s="416">
        <f>SUM(F10:F17)</f>
        <v>1475753</v>
      </c>
      <c r="R4" s="406"/>
      <c r="S4" s="406"/>
      <c r="T4" s="170"/>
      <c r="U4" s="161"/>
      <c r="V4" s="161"/>
      <c r="W4" s="161"/>
      <c r="X4" s="161"/>
      <c r="Y4" s="161"/>
      <c r="Z4" s="5"/>
      <c r="AA4"/>
      <c r="AB4" s="12"/>
      <c r="AC4" s="12"/>
      <c r="AD4" s="10"/>
      <c r="AE4" s="10"/>
      <c r="AF4"/>
      <c r="AG4"/>
      <c r="AH4"/>
      <c r="AJ4" s="177"/>
    </row>
    <row r="5" spans="1:39" ht="21">
      <c r="A5" s="42"/>
      <c r="B5" s="42"/>
      <c r="C5" s="39"/>
      <c r="D5" s="56"/>
      <c r="E5" s="321"/>
      <c r="F5" s="321"/>
      <c r="G5" s="321"/>
      <c r="H5" s="321"/>
      <c r="I5" s="125"/>
      <c r="J5" s="42"/>
      <c r="K5" s="125"/>
      <c r="L5" s="44"/>
      <c r="M5" s="125"/>
      <c r="N5" s="42"/>
      <c r="O5" s="42"/>
      <c r="P5" s="42"/>
      <c r="Q5" s="42"/>
      <c r="R5" s="42"/>
      <c r="S5" s="147"/>
      <c r="T5" s="42"/>
      <c r="U5" s="44"/>
      <c r="V5" s="44"/>
      <c r="W5" s="64"/>
      <c r="X5" s="125"/>
      <c r="Y5" s="39"/>
      <c r="Z5"/>
      <c r="AA5" s="51" t="s">
        <v>2</v>
      </c>
      <c r="AB5" s="50"/>
      <c r="AD5" s="5"/>
      <c r="AF5" s="12"/>
      <c r="AG5" s="12"/>
      <c r="AH5" s="10"/>
      <c r="AM5" s="5"/>
    </row>
    <row r="6" spans="1:39" ht="18" customHeight="1">
      <c r="A6" s="42"/>
      <c r="B6" s="42"/>
      <c r="C6" s="39"/>
      <c r="D6" s="56"/>
      <c r="E6" s="328"/>
      <c r="F6" s="357"/>
      <c r="G6" s="357"/>
      <c r="H6" s="330"/>
      <c r="I6" s="179"/>
      <c r="J6" s="42"/>
      <c r="K6" s="146"/>
      <c r="L6" s="39"/>
      <c r="M6" s="115"/>
      <c r="N6" s="42"/>
      <c r="O6" s="44"/>
      <c r="P6" s="42"/>
      <c r="Q6" s="44" t="s">
        <v>472</v>
      </c>
      <c r="R6" s="44"/>
      <c r="S6" s="85"/>
      <c r="T6" s="44"/>
      <c r="U6" s="39"/>
      <c r="V6" s="39"/>
      <c r="W6" s="85" t="s">
        <v>3</v>
      </c>
      <c r="X6" s="125"/>
      <c r="Y6" s="39"/>
      <c r="Z6" s="2"/>
      <c r="AA6" s="51" t="s">
        <v>2</v>
      </c>
      <c r="AB6" s="50"/>
      <c r="AF6" s="12"/>
      <c r="AG6" s="12"/>
      <c r="AH6" s="10"/>
      <c r="AM6" s="5"/>
    </row>
    <row r="7" spans="1:39" ht="20.399999999999999">
      <c r="A7" s="39"/>
      <c r="B7" s="39"/>
      <c r="C7" s="39"/>
      <c r="D7" s="39"/>
      <c r="E7" s="302" t="s">
        <v>3</v>
      </c>
      <c r="F7" s="357"/>
      <c r="G7" s="357"/>
      <c r="H7" s="302" t="s">
        <v>3</v>
      </c>
      <c r="I7" s="42"/>
      <c r="J7" s="42"/>
      <c r="K7" s="42"/>
      <c r="L7" s="42"/>
      <c r="M7" s="98" t="s">
        <v>14</v>
      </c>
      <c r="N7" s="42"/>
      <c r="O7" s="39"/>
      <c r="P7" s="42"/>
      <c r="Q7" s="34" t="s">
        <v>473</v>
      </c>
      <c r="R7" s="34"/>
      <c r="S7" s="74"/>
      <c r="T7" s="34"/>
      <c r="U7" s="34" t="s">
        <v>388</v>
      </c>
      <c r="V7" s="39"/>
      <c r="W7" s="74" t="s">
        <v>8</v>
      </c>
      <c r="X7" s="98" t="s">
        <v>14</v>
      </c>
      <c r="Y7" s="39"/>
      <c r="Z7"/>
      <c r="AA7" s="51" t="s">
        <v>2</v>
      </c>
      <c r="AB7" s="50"/>
      <c r="AD7" s="5"/>
      <c r="AF7" s="12"/>
      <c r="AG7" s="12"/>
      <c r="AH7" s="10"/>
    </row>
    <row r="8" spans="1:39" ht="15.6">
      <c r="A8" s="39"/>
      <c r="B8" s="39"/>
      <c r="C8" s="39"/>
      <c r="D8" s="39"/>
      <c r="E8" s="302" t="s">
        <v>436</v>
      </c>
      <c r="F8" s="302" t="s">
        <v>3</v>
      </c>
      <c r="G8" s="302"/>
      <c r="H8" s="302" t="s">
        <v>394</v>
      </c>
      <c r="I8" s="98" t="s">
        <v>3</v>
      </c>
      <c r="J8" s="42"/>
      <c r="K8" s="98" t="s">
        <v>1</v>
      </c>
      <c r="L8" s="34" t="s">
        <v>14</v>
      </c>
      <c r="M8" s="98" t="s">
        <v>392</v>
      </c>
      <c r="N8" s="42"/>
      <c r="O8" s="110" t="s">
        <v>357</v>
      </c>
      <c r="P8" s="42"/>
      <c r="Q8" s="110" t="s">
        <v>470</v>
      </c>
      <c r="R8" s="110"/>
      <c r="S8" s="111" t="s">
        <v>357</v>
      </c>
      <c r="T8" s="110"/>
      <c r="U8" s="34" t="s">
        <v>392</v>
      </c>
      <c r="V8" s="34" t="s">
        <v>388</v>
      </c>
      <c r="W8" s="74" t="s">
        <v>435</v>
      </c>
      <c r="X8" s="98" t="s">
        <v>392</v>
      </c>
      <c r="Y8" s="39"/>
      <c r="Z8" s="2"/>
      <c r="AA8" s="51" t="s">
        <v>2</v>
      </c>
      <c r="AB8" s="50"/>
      <c r="AF8" s="12"/>
      <c r="AG8" s="12"/>
      <c r="AH8" s="10"/>
    </row>
    <row r="9" spans="1:39" ht="15.6">
      <c r="A9" s="39"/>
      <c r="B9" s="44" t="s">
        <v>58</v>
      </c>
      <c r="C9" s="44" t="s">
        <v>0</v>
      </c>
      <c r="D9" s="42"/>
      <c r="E9" s="302" t="s">
        <v>432</v>
      </c>
      <c r="F9" s="302" t="s">
        <v>8</v>
      </c>
      <c r="G9" s="318" t="s">
        <v>437</v>
      </c>
      <c r="H9" s="302" t="s">
        <v>386</v>
      </c>
      <c r="I9" s="98" t="s">
        <v>357</v>
      </c>
      <c r="J9" s="111" t="s">
        <v>437</v>
      </c>
      <c r="K9" s="98" t="s">
        <v>357</v>
      </c>
      <c r="L9" s="34" t="s">
        <v>386</v>
      </c>
      <c r="M9" s="98" t="s">
        <v>389</v>
      </c>
      <c r="N9" s="111" t="s">
        <v>437</v>
      </c>
      <c r="O9" s="110" t="s">
        <v>469</v>
      </c>
      <c r="P9" s="111" t="s">
        <v>437</v>
      </c>
      <c r="Q9" s="110" t="s">
        <v>471</v>
      </c>
      <c r="R9" s="110"/>
      <c r="S9" s="111" t="s">
        <v>416</v>
      </c>
      <c r="T9" s="110"/>
      <c r="U9" s="34" t="s">
        <v>389</v>
      </c>
      <c r="V9" s="34" t="s">
        <v>390</v>
      </c>
      <c r="W9" s="74" t="s">
        <v>464</v>
      </c>
      <c r="X9" s="98" t="s">
        <v>395</v>
      </c>
      <c r="Y9" s="39"/>
      <c r="Z9"/>
      <c r="AA9" s="51" t="s">
        <v>2</v>
      </c>
      <c r="AB9" s="50"/>
      <c r="AD9" s="5"/>
      <c r="AF9" s="12"/>
      <c r="AG9" s="12"/>
      <c r="AH9" s="10"/>
    </row>
    <row r="10" spans="1:39" ht="15.6">
      <c r="A10" s="39"/>
      <c r="B10" s="59">
        <f>+'Ark1'!C508</f>
        <v>2024</v>
      </c>
      <c r="C10" s="59">
        <f>+'Ark1'!L508</f>
        <v>8</v>
      </c>
      <c r="D10" s="104" t="str">
        <f>VLOOKUP(C10,RNR!$D$12:$E$21,2)</f>
        <v>R</v>
      </c>
      <c r="E10" s="313">
        <f>IF(F10=0,"",+'Ark1'!Q508)</f>
        <v>567</v>
      </c>
      <c r="F10" s="319">
        <f>+'Ark1'!R508</f>
        <v>1544</v>
      </c>
      <c r="G10" s="313">
        <f>+IF(F10=0,"",F10-F20)</f>
        <v>-174</v>
      </c>
      <c r="H10" s="313">
        <f>+IF(F10=0,"",'Ark1'!S508)</f>
        <v>1544</v>
      </c>
      <c r="I10" s="104">
        <f>+IF(F10=0,"",'Ark1'!AD508)</f>
        <v>0.10432827188055764</v>
      </c>
      <c r="J10" s="104">
        <f>+IF(F10=0,"",I10-I20)</f>
        <v>-1.1547755608635454E-2</v>
      </c>
      <c r="K10" s="104">
        <f>+IF(F10=0,"",'Ark1'!AE508)</f>
        <v>0.11366713462654009</v>
      </c>
      <c r="L10" s="60">
        <f>+IF(F10=0,"",'Ark1'!U508)</f>
        <v>48.409326424870464</v>
      </c>
      <c r="M10" s="104">
        <f>+IF(F10=0,"",'Ark1'!W508)</f>
        <v>88.985945595854858</v>
      </c>
      <c r="N10" s="104">
        <f>+IF(F10=0,"",M10-M20)</f>
        <v>-1.5784315869158263</v>
      </c>
      <c r="O10" s="104">
        <f>+IF(F10=0,"",'Ark1'!X508)</f>
        <v>1.1658031088082901</v>
      </c>
      <c r="P10" s="104">
        <f>+IF(F10=0,"",O10-O20)</f>
        <v>-0.34758455126155896</v>
      </c>
      <c r="Q10" s="104">
        <f>+IF(F10=0,"",'Ark1'!Y508)</f>
        <v>2.3316062176165802</v>
      </c>
      <c r="R10" s="110"/>
      <c r="S10" s="271">
        <f>+IF(F10=0,"",'Ark1'!Z508)</f>
        <v>0</v>
      </c>
      <c r="T10" s="110"/>
      <c r="U10" s="104">
        <f>+IF(F10=0,"",'Ark1'!AA508)</f>
        <v>16.597471657668219</v>
      </c>
      <c r="V10" s="104">
        <f>+IF(F10=0,"",'Ark1'!AB508)</f>
        <v>1.0540157907876131</v>
      </c>
      <c r="W10" s="78">
        <f>+IF(F10=0,"",F10/E10)</f>
        <v>2.7231040564373896</v>
      </c>
      <c r="X10" s="104">
        <f>+IF(F10=0,"",'Ark1'!V508)</f>
        <v>96.409475185108192</v>
      </c>
      <c r="Y10" s="39"/>
      <c r="Z10" s="2"/>
      <c r="AA10" s="51" t="s">
        <v>2</v>
      </c>
      <c r="AB10" s="50"/>
      <c r="AF10" s="12"/>
      <c r="AG10" s="12"/>
      <c r="AH10" s="10"/>
    </row>
    <row r="11" spans="1:39" ht="15.6">
      <c r="A11" s="39"/>
      <c r="B11" s="59">
        <f>+'Ark1'!C509</f>
        <v>2024</v>
      </c>
      <c r="C11" s="59">
        <f>+'Ark1'!L509</f>
        <v>11</v>
      </c>
      <c r="D11" s="104" t="str">
        <f>VLOOKUP(C11,RNR!$D$12:$E$21,2)</f>
        <v>U</v>
      </c>
      <c r="E11" s="313">
        <f>IF(F11=0,"",+'Ark1'!Q509)</f>
        <v>1511</v>
      </c>
      <c r="F11" s="319">
        <f>+'Ark1'!R509</f>
        <v>26222</v>
      </c>
      <c r="G11" s="313">
        <f>+IF(F11=0,"",F11-F21)</f>
        <v>-703</v>
      </c>
      <c r="H11" s="313">
        <f>+IF(F11=0,"",'Ark1'!S509)</f>
        <v>26222</v>
      </c>
      <c r="I11" s="104">
        <f>+IF(F11=0,"",'Ark1'!AD509)</f>
        <v>1.7718237987383303</v>
      </c>
      <c r="J11" s="104">
        <f>+IF(F11=0,"",I11-I21)</f>
        <v>-4.4219297970939264E-2</v>
      </c>
      <c r="K11" s="104">
        <f>+IF(F11=0,"",'Ark1'!AE509)</f>
        <v>1.92457040299185</v>
      </c>
      <c r="L11" s="60">
        <f>+IF(F11=0,"",'Ark1'!U509)</f>
        <v>53.106704294104198</v>
      </c>
      <c r="M11" s="104">
        <f>+IF(F11=0,"",'Ark1'!W509)</f>
        <v>88.715967508200251</v>
      </c>
      <c r="N11" s="104">
        <f>+IF(F11=0,"",M11-M21)</f>
        <v>-2.4064131788925636</v>
      </c>
      <c r="O11" s="104">
        <f>+IF(F11=0,"",'Ark1'!X509)</f>
        <v>1.3118755243688505</v>
      </c>
      <c r="P11" s="104">
        <f>+IF(F11=0,"",O11-O21)</f>
        <v>-0.24801305501833548</v>
      </c>
      <c r="Q11" s="104">
        <f>+IF(F11=0,"",'Ark1'!Y509)</f>
        <v>2.6237510487377009</v>
      </c>
      <c r="R11" s="110"/>
      <c r="S11" s="271">
        <f>+IF(F11=0,"",'Ark1'!Z509)</f>
        <v>0</v>
      </c>
      <c r="T11" s="110"/>
      <c r="U11" s="104">
        <f>+IF(F11=0,"",'Ark1'!AA509)</f>
        <v>9.5559226268108173</v>
      </c>
      <c r="V11" s="104">
        <f>+IF(F11=0,"",'Ark1'!AB509)</f>
        <v>1.1198393508917914</v>
      </c>
      <c r="W11" s="78">
        <f>+IF(F11=0,"",F11/E11)</f>
        <v>17.354070152217076</v>
      </c>
      <c r="X11" s="104">
        <f>+IF(F11=0,"",'Ark1'!V509)</f>
        <v>96.116974548428345</v>
      </c>
      <c r="Y11" s="39"/>
      <c r="Z11"/>
      <c r="AA11" s="51" t="s">
        <v>2</v>
      </c>
      <c r="AB11" s="50"/>
      <c r="AD11" s="5"/>
      <c r="AF11" s="12"/>
      <c r="AG11" s="12"/>
      <c r="AH11" s="10"/>
      <c r="AJ11" s="4"/>
    </row>
    <row r="12" spans="1:39" ht="15.6">
      <c r="A12" s="39"/>
      <c r="B12" s="59">
        <f>+'Ark1'!C510</f>
        <v>2024</v>
      </c>
      <c r="C12" s="59">
        <f>+'Ark1'!L510</f>
        <v>14</v>
      </c>
      <c r="D12" s="104" t="str">
        <f>VLOOKUP(C12,RNR!$D$12:$E$21,2)</f>
        <v>E</v>
      </c>
      <c r="E12" s="313">
        <f>IF(F12=0,"",+'Ark1'!Q510)</f>
        <v>1872</v>
      </c>
      <c r="F12" s="319">
        <f>+'Ark1'!R510</f>
        <v>431054</v>
      </c>
      <c r="G12" s="313">
        <f>+IF(F12=0,"",F12-F22)</f>
        <v>12321</v>
      </c>
      <c r="H12" s="313">
        <f>+IF(F12=0,"",'Ark1'!S510)</f>
        <v>431053</v>
      </c>
      <c r="I12" s="104">
        <f>+IF(F12=0,"",'Ark1'!AD510)</f>
        <v>29.12637234922402</v>
      </c>
      <c r="J12" s="104">
        <f>+IF(F12=0,"",I12-I22)</f>
        <v>0.88358037097471609</v>
      </c>
      <c r="K12" s="104">
        <f>+IF(F12=0,"",'Ark1'!AE510)</f>
        <v>30.249164824002552</v>
      </c>
      <c r="L12" s="60">
        <f>+IF(F12=0,"",'Ark1'!U510)</f>
        <v>57.851783887364199</v>
      </c>
      <c r="M12" s="104">
        <f>+IF(F12=0,"",'Ark1'!W510)</f>
        <v>84.82356473566017</v>
      </c>
      <c r="N12" s="104">
        <f>+IF(F12=0,"",M12-M22)</f>
        <v>-2.2616489446567272</v>
      </c>
      <c r="O12" s="104">
        <f>+IF(F12=0,"",'Ark1'!X510)</f>
        <v>1.6847077164345996</v>
      </c>
      <c r="P12" s="104">
        <f>+IF(F12=0,"",O12-O22)</f>
        <v>0.11879339871901462</v>
      </c>
      <c r="Q12" s="104">
        <f>+IF(F12=0,"",'Ark1'!Y510)</f>
        <v>3.3694154328691992</v>
      </c>
      <c r="R12" s="110"/>
      <c r="S12" s="271">
        <f>+IF(F12=0,"",'Ark1'!Z510)</f>
        <v>0</v>
      </c>
      <c r="T12" s="110"/>
      <c r="U12" s="104">
        <f>+IF(F12=0,"",'Ark1'!AA510)</f>
        <v>8.2890228407861812</v>
      </c>
      <c r="V12" s="104">
        <f>+IF(F12=0,"",'Ark1'!AB510)</f>
        <v>1.206642917768914</v>
      </c>
      <c r="W12" s="78">
        <f>+IF(F12=0,"",F12/E12)</f>
        <v>230.26388888888889</v>
      </c>
      <c r="X12" s="104">
        <f>+IF(F12=0,"",'Ark1'!V510)</f>
        <v>91.900011797813477</v>
      </c>
      <c r="Y12" s="39"/>
      <c r="Z12" s="2"/>
      <c r="AA12" s="51" t="s">
        <v>2</v>
      </c>
      <c r="AB12" s="50"/>
      <c r="AF12" s="12"/>
      <c r="AG12" s="12"/>
      <c r="AH12" s="10"/>
    </row>
    <row r="13" spans="1:39" s="377" customFormat="1" ht="15.6">
      <c r="A13" s="39"/>
      <c r="B13" s="59">
        <f>+'Ark1'!C511</f>
        <v>2024</v>
      </c>
      <c r="C13" s="59">
        <f>+'Ark1'!L511</f>
        <v>17</v>
      </c>
      <c r="D13" s="104" t="str">
        <f>VLOOKUP(C13,RNR!$D$12:$E$21,2)</f>
        <v>S</v>
      </c>
      <c r="E13" s="313">
        <f>IF(F13=0,"",+'Ark1'!Q511)</f>
        <v>1978</v>
      </c>
      <c r="F13" s="319">
        <f>+'Ark1'!R511</f>
        <v>1013443</v>
      </c>
      <c r="G13" s="313">
        <f>+IF(F13=0,"",F13-F23)</f>
        <v>-13636</v>
      </c>
      <c r="H13" s="313">
        <f>+IF(F13=0,"",'Ark1'!S511)</f>
        <v>1013442</v>
      </c>
      <c r="I13" s="104">
        <f>+IF(F13=0,"",'Ark1'!AD511)</f>
        <v>68.478469455601029</v>
      </c>
      <c r="J13" s="104">
        <f>+IF(F13=0,"",I13-I23)</f>
        <v>-0.79617224263706987</v>
      </c>
      <c r="K13" s="104">
        <f>+IF(F13=0,"",'Ark1'!AE511)</f>
        <v>67.712597638379052</v>
      </c>
      <c r="L13" s="60">
        <f>+IF(F13=0,"",'Ark1'!U511)</f>
        <v>61.865348979023985</v>
      </c>
      <c r="M13" s="104">
        <f>+IF(F13=0,"",'Ark1'!W511)</f>
        <v>80.761500559477312</v>
      </c>
      <c r="N13" s="104">
        <f>+IF(F13=0,"",M13-M23)</f>
        <v>-1.6983383807317409</v>
      </c>
      <c r="O13" s="104">
        <f>+IF(F13=0,"",'Ark1'!X511)</f>
        <v>2.3553372019935996</v>
      </c>
      <c r="P13" s="104">
        <f>+IF(F13=0,"",O13-O23)</f>
        <v>0.28061850946848743</v>
      </c>
      <c r="Q13" s="104">
        <f>+IF(F13=0,"",'Ark1'!Y511)</f>
        <v>4.7106744039871993</v>
      </c>
      <c r="R13" s="110"/>
      <c r="S13" s="271">
        <f>+IF(F13=0,"",'Ark1'!Z511)</f>
        <v>0</v>
      </c>
      <c r="T13" s="110"/>
      <c r="U13" s="104">
        <f>+IF(F13=0,"",'Ark1'!AA511)</f>
        <v>8.811231253269268</v>
      </c>
      <c r="V13" s="104">
        <f>+IF(F13=0,"",'Ark1'!AB511)</f>
        <v>1.4976714312571324</v>
      </c>
      <c r="W13" s="78">
        <f t="shared" ref="W13" si="0">+IF(F13=0,"",F13/E13)</f>
        <v>512.35743174924164</v>
      </c>
      <c r="X13" s="104">
        <f>+IF(F13=0,"",'Ark1'!V511)</f>
        <v>87.498999713464627</v>
      </c>
      <c r="Y13" s="39"/>
      <c r="Z13" s="2"/>
      <c r="AA13" s="51"/>
      <c r="AB13" s="50"/>
      <c r="AF13" s="12"/>
      <c r="AG13" s="12"/>
      <c r="AH13" s="378"/>
      <c r="AI13" s="378"/>
    </row>
    <row r="14" spans="1:39" s="380" customFormat="1" ht="10.050000000000001" customHeight="1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2"/>
      <c r="AA14" s="51"/>
      <c r="AB14" s="50"/>
      <c r="AF14" s="12"/>
      <c r="AG14" s="12"/>
      <c r="AH14" s="381"/>
      <c r="AI14" s="381"/>
    </row>
    <row r="15" spans="1:39" s="380" customFormat="1" ht="15.6">
      <c r="A15" s="39"/>
      <c r="B15" s="59">
        <f>+'Ark1'!C512</f>
        <v>2024</v>
      </c>
      <c r="C15" s="59">
        <f>+'Ark1'!L512</f>
        <v>75</v>
      </c>
      <c r="D15" s="104" t="str">
        <f>VLOOKUP(C15,RNR!$D$12:$E$21,2)</f>
        <v>Krepert fjøs</v>
      </c>
      <c r="E15" s="313">
        <f>IF(F15=0,"",+'Ark1'!Q512)</f>
        <v>20</v>
      </c>
      <c r="F15" s="319">
        <f>+'Ark1'!R512</f>
        <v>21</v>
      </c>
      <c r="G15" s="313">
        <f>+IF(F15=0,"",F15-F25)</f>
        <v>-28</v>
      </c>
      <c r="H15" s="313">
        <f>+IF(F15=0,"",'Ark1'!S512)</f>
        <v>0</v>
      </c>
      <c r="I15" s="104">
        <f>+IF(F15=0,"",'Ark1'!AD512)</f>
        <v>1.4189726097744238E-3</v>
      </c>
      <c r="J15" s="104">
        <f>+IF(F15=0,"",I15-I28)</f>
        <v>1.4189726097744238E-3</v>
      </c>
      <c r="K15" s="104">
        <f>+IF(F15=0,"",'Ark1'!AE512)</f>
        <v>0</v>
      </c>
      <c r="L15" s="60">
        <f>+IF(F15=0,"",'Ark1'!U512)</f>
        <v>0</v>
      </c>
      <c r="M15" s="104">
        <f>+IF(F15=0,"",'Ark1'!W512)</f>
        <v>0</v>
      </c>
      <c r="N15" s="104">
        <f>+IF(F15=0,"",M15-M28)</f>
        <v>0</v>
      </c>
      <c r="O15" s="104">
        <f>+IF(F15=0,"",'Ark1'!X512)</f>
        <v>0</v>
      </c>
      <c r="P15" s="104">
        <f>+IF(F15=0,"",O15-O28)</f>
        <v>0</v>
      </c>
      <c r="Q15" s="104">
        <f>+IF(F15=0,"",'Ark1'!Y512)</f>
        <v>0</v>
      </c>
      <c r="R15" s="110"/>
      <c r="S15" s="271">
        <f>+IF(F15=0,"",'Ark1'!Z512)</f>
        <v>0</v>
      </c>
      <c r="T15" s="110"/>
      <c r="U15" s="104">
        <f>+IF(F15=0,"",'Ark1'!AA512)</f>
        <v>0</v>
      </c>
      <c r="V15" s="104">
        <f>+IF(F15=0,"",'Ark1'!AB512)</f>
        <v>0</v>
      </c>
      <c r="W15" s="78">
        <f t="shared" ref="W15:W17" si="1">+IF(F15=0,"",F15/E15)</f>
        <v>1.05</v>
      </c>
      <c r="X15" s="104">
        <f>+IF(F15=0,"",'Ark1'!V512)</f>
        <v>0</v>
      </c>
      <c r="Y15" s="39"/>
      <c r="Z15" s="2"/>
      <c r="AA15" s="51"/>
      <c r="AB15" s="50"/>
      <c r="AF15" s="12"/>
      <c r="AG15" s="12"/>
      <c r="AH15" s="381"/>
      <c r="AI15" s="381"/>
    </row>
    <row r="16" spans="1:39" s="380" customFormat="1" ht="15.6">
      <c r="A16" s="39"/>
      <c r="B16" s="59">
        <f>+'Ark1'!C513</f>
        <v>2024</v>
      </c>
      <c r="C16" s="59">
        <f>+'Ark1'!L513</f>
        <v>76</v>
      </c>
      <c r="D16" s="104" t="str">
        <f>VLOOKUP(C16,RNR!$D$12:$E$21,2)</f>
        <v>Krepert transport</v>
      </c>
      <c r="E16" s="313">
        <f>IF(F16=0,"",+'Ark1'!Q513)</f>
        <v>18</v>
      </c>
      <c r="F16" s="319">
        <f>+'Ark1'!R513</f>
        <v>27</v>
      </c>
      <c r="G16" s="313">
        <f>+IF(F16=0,"",F16-F26)</f>
        <v>-32</v>
      </c>
      <c r="H16" s="313">
        <f>+IF(F16=0,"",'Ark1'!S513)</f>
        <v>0</v>
      </c>
      <c r="I16" s="104">
        <f>+IF(F16=0,"",'Ark1'!AD513)</f>
        <v>1.8243933554242591E-3</v>
      </c>
      <c r="J16" s="104">
        <f>+IF(F16=0,"",I16-I29)</f>
        <v>-9.1587746019826125E-2</v>
      </c>
      <c r="K16" s="104">
        <f>+IF(F16=0,"",'Ark1'!AE513)</f>
        <v>0</v>
      </c>
      <c r="L16" s="60">
        <f>+IF(F16=0,"",'Ark1'!U513)</f>
        <v>0</v>
      </c>
      <c r="M16" s="104">
        <f>+IF(F16=0,"",'Ark1'!W513)</f>
        <v>0</v>
      </c>
      <c r="N16" s="104">
        <f>+IF(F16=0,"",M16-M29)</f>
        <v>-92.998076923077122</v>
      </c>
      <c r="O16" s="104">
        <f>+IF(F16=0,"",'Ark1'!X513)</f>
        <v>0</v>
      </c>
      <c r="P16" s="104">
        <f>+IF(F16=0,"",O16-O29)</f>
        <v>-1.8142235123367203</v>
      </c>
      <c r="Q16" s="104">
        <f>+IF(F16=0,"",'Ark1'!Y513)</f>
        <v>0</v>
      </c>
      <c r="R16" s="110"/>
      <c r="S16" s="271">
        <f>+IF(F16=0,"",'Ark1'!Z513)</f>
        <v>0</v>
      </c>
      <c r="T16" s="110"/>
      <c r="U16" s="104">
        <f>+IF(F16=0,"",'Ark1'!AA513)</f>
        <v>0</v>
      </c>
      <c r="V16" s="104">
        <f>+IF(F16=0,"",'Ark1'!AB513)</f>
        <v>0</v>
      </c>
      <c r="W16" s="78">
        <f t="shared" si="1"/>
        <v>1.5</v>
      </c>
      <c r="X16" s="104">
        <f>+IF(F16=0,"",'Ark1'!V513)</f>
        <v>0</v>
      </c>
      <c r="Y16" s="39"/>
      <c r="Z16" s="2"/>
      <c r="AA16" s="51"/>
      <c r="AB16" s="50"/>
      <c r="AF16" s="12"/>
      <c r="AG16" s="12"/>
      <c r="AH16" s="381"/>
      <c r="AI16" s="381"/>
    </row>
    <row r="17" spans="1:36" ht="15.6">
      <c r="A17" s="39"/>
      <c r="B17" s="59">
        <f>+'Ark1'!C514</f>
        <v>2024</v>
      </c>
      <c r="C17" s="59">
        <f>+'Ark1'!L514</f>
        <v>99</v>
      </c>
      <c r="D17" s="104" t="str">
        <f>VLOOKUP(C17,RNR!$D$12:$E$21,2)</f>
        <v>Kasserte</v>
      </c>
      <c r="E17" s="313">
        <f>IF(F17=0,"",+'Ark1'!Q514)</f>
        <v>995</v>
      </c>
      <c r="F17" s="319">
        <f>+'Ark1'!R514</f>
        <v>3442</v>
      </c>
      <c r="G17" s="313">
        <f>+IF(F17=0,"",F17-F27)</f>
        <v>504</v>
      </c>
      <c r="H17" s="313">
        <f>+IF(F17=0,"",'Ark1'!S514)</f>
        <v>0</v>
      </c>
      <c r="I17" s="104">
        <f>+IF(F17=0,"",'Ark1'!AD514)</f>
        <v>0.23257636775445556</v>
      </c>
      <c r="J17" s="104">
        <f>+IF(F17=0,"",I17-I30)</f>
        <v>-1.4105418080922023</v>
      </c>
      <c r="K17" s="104">
        <f>+IF(F17=0,"",'Ark1'!AE514)</f>
        <v>0</v>
      </c>
      <c r="L17" s="60">
        <f>+IF(F17=0,"",'Ark1'!U514)</f>
        <v>0</v>
      </c>
      <c r="M17" s="104">
        <f>+IF(F17=0,"",'Ark1'!W514)</f>
        <v>0</v>
      </c>
      <c r="N17" s="104">
        <f>+IF(F17=0,"",M17-M30)</f>
        <v>-93.085316225917026</v>
      </c>
      <c r="O17" s="104">
        <f>+IF(F17=0,"",'Ark1'!X514)</f>
        <v>1.1911679256246368</v>
      </c>
      <c r="P17" s="104">
        <f>+IF(F17=0,"",O17-O30)</f>
        <v>-0.43431167336872156</v>
      </c>
      <c r="Q17" s="104">
        <f>+IF(F17=0,"",'Ark1'!Y514)</f>
        <v>2.3823358512492736</v>
      </c>
      <c r="R17" s="110"/>
      <c r="S17" s="271">
        <f>+IF(F17=0,"",'Ark1'!Z514)</f>
        <v>0</v>
      </c>
      <c r="T17" s="110"/>
      <c r="U17" s="104">
        <f>+IF(F17=0,"",'Ark1'!AA514)</f>
        <v>0</v>
      </c>
      <c r="V17" s="104">
        <f>+IF(F17=0,"",'Ark1'!AB514)</f>
        <v>0</v>
      </c>
      <c r="W17" s="78">
        <f t="shared" si="1"/>
        <v>3.4592964824120602</v>
      </c>
      <c r="X17" s="104">
        <f>+IF(F17=0,"",'Ark1'!V514)</f>
        <v>0</v>
      </c>
      <c r="Y17" s="39"/>
      <c r="Z17"/>
      <c r="AA17" s="51" t="s">
        <v>2</v>
      </c>
      <c r="AB17" s="50"/>
      <c r="AD17" s="5"/>
      <c r="AF17" s="12"/>
      <c r="AG17" s="12"/>
      <c r="AH17" s="10"/>
    </row>
    <row r="18" spans="1:36" ht="15.6">
      <c r="A18" s="39"/>
      <c r="B18" s="39"/>
      <c r="C18" s="39"/>
      <c r="D18" s="39"/>
      <c r="E18" s="39"/>
      <c r="F18" s="360"/>
      <c r="G18" s="301"/>
      <c r="H18" s="301"/>
      <c r="I18" s="39"/>
      <c r="J18" s="39"/>
      <c r="K18" s="39"/>
      <c r="L18" s="39"/>
      <c r="M18" s="39"/>
      <c r="N18" s="39"/>
      <c r="O18" s="39"/>
      <c r="P18" s="39"/>
      <c r="Q18" s="39"/>
      <c r="R18" s="110"/>
      <c r="S18" s="64"/>
      <c r="T18" s="110"/>
      <c r="U18" s="39"/>
      <c r="V18" s="39"/>
      <c r="W18" s="39"/>
      <c r="X18" s="39"/>
      <c r="Y18" s="39"/>
      <c r="Z18"/>
      <c r="AA18" s="51" t="s">
        <v>2</v>
      </c>
      <c r="AB18" s="50"/>
      <c r="AD18" s="5"/>
      <c r="AF18" s="12"/>
      <c r="AG18" s="12"/>
      <c r="AH18" s="10"/>
      <c r="AJ18" s="10"/>
    </row>
    <row r="19" spans="1:36" s="387" customFormat="1" ht="15.6">
      <c r="A19" s="39"/>
      <c r="B19" s="39"/>
      <c r="C19" s="39"/>
      <c r="D19" s="39"/>
      <c r="E19" s="39"/>
      <c r="F19" s="360"/>
      <c r="G19" s="301"/>
      <c r="H19" s="301"/>
      <c r="I19" s="39"/>
      <c r="J19" s="39"/>
      <c r="K19" s="39"/>
      <c r="L19" s="39"/>
      <c r="M19" s="39"/>
      <c r="N19" s="39"/>
      <c r="O19" s="39"/>
      <c r="P19" s="39"/>
      <c r="Q19" s="39"/>
      <c r="R19" s="110"/>
      <c r="S19" s="64"/>
      <c r="T19" s="110"/>
      <c r="U19" s="39"/>
      <c r="V19" s="39"/>
      <c r="W19" s="39"/>
      <c r="X19" s="39"/>
      <c r="Y19" s="39"/>
      <c r="AA19" s="51"/>
      <c r="AB19" s="50"/>
      <c r="AD19" s="5"/>
      <c r="AF19" s="12"/>
      <c r="AG19" s="12"/>
      <c r="AH19" s="388"/>
      <c r="AI19" s="388"/>
      <c r="AJ19" s="388"/>
    </row>
    <row r="20" spans="1:36" ht="15.6">
      <c r="A20" s="39"/>
      <c r="B20" s="2">
        <f>+'Ark1'!C518</f>
        <v>2023</v>
      </c>
      <c r="C20" s="2">
        <f>+'Ark1'!L518</f>
        <v>8</v>
      </c>
      <c r="D20" s="104" t="str">
        <f>VLOOKUP(C20,RNR!$D$12:$E$21,2)</f>
        <v>R</v>
      </c>
      <c r="E20" s="308">
        <f>IF(F20=0,"",+'Ark1'!Q518)</f>
        <v>612</v>
      </c>
      <c r="F20" s="361">
        <f>+'Ark1'!R518</f>
        <v>1718</v>
      </c>
      <c r="G20" s="308"/>
      <c r="H20" s="308">
        <f>+IF(F20=0,"",'Ark1'!S518)</f>
        <v>1718</v>
      </c>
      <c r="I20" s="50">
        <f>+IF(F20=0,"",'Ark1'!AD518)</f>
        <v>0.1158760274891931</v>
      </c>
      <c r="J20" s="50"/>
      <c r="K20" s="50">
        <f>+IF(F20=0,"",'Ark1'!AE518)</f>
        <v>0.12571192673551176</v>
      </c>
      <c r="L20" s="5">
        <f>+IF(F20=0,"",'Ark1'!U518)</f>
        <v>48.348661233993006</v>
      </c>
      <c r="M20" s="50">
        <f>+IF(F20=0,"",'Ark1'!W518)</f>
        <v>90.564377182770684</v>
      </c>
      <c r="N20" s="50"/>
      <c r="O20" s="50">
        <f>+IF(F20=0,"",'Ark1'!X518)</f>
        <v>1.513387660069849</v>
      </c>
      <c r="P20" s="50"/>
      <c r="Q20" s="50">
        <f>+IF(F20=0,"",'Ark1'!Y518)</f>
        <v>3.0267753201396981</v>
      </c>
      <c r="R20" s="110"/>
      <c r="S20" s="271">
        <f>+IF(F20=0,"",'Ark1'!Z518)</f>
        <v>0</v>
      </c>
      <c r="T20" s="110"/>
      <c r="U20" s="50">
        <f>+IF(F20=0,"",'Ark1'!AA518)</f>
        <v>16.795568735600469</v>
      </c>
      <c r="V20" s="5">
        <f>+IF(F20=0,"",'Ark1'!AB518)</f>
        <v>0.57709073299499458</v>
      </c>
      <c r="W20" s="18">
        <f>+IF(F20=0,"",F20/E20)</f>
        <v>2.8071895424836599</v>
      </c>
      <c r="X20" s="50">
        <f>+IF(F20=0,"",'Ark1'!V518)</f>
        <v>98.119585246772175</v>
      </c>
      <c r="Y20" s="39"/>
      <c r="Z20"/>
      <c r="AA20" s="51" t="s">
        <v>2</v>
      </c>
      <c r="AB20" s="50"/>
      <c r="AD20" s="5"/>
      <c r="AF20" s="12"/>
      <c r="AG20" s="12"/>
      <c r="AH20" s="10"/>
    </row>
    <row r="21" spans="1:36" ht="15.6">
      <c r="A21" s="39"/>
      <c r="B21" s="2">
        <f>+'Ark1'!C519</f>
        <v>2023</v>
      </c>
      <c r="C21" s="2">
        <f>+'Ark1'!L519</f>
        <v>11</v>
      </c>
      <c r="D21" s="104" t="str">
        <f>VLOOKUP(C21,RNR!$D$12:$E$21,2)</f>
        <v>U</v>
      </c>
      <c r="E21" s="382">
        <f>IF(F21=0,"",+'Ark1'!Q519)</f>
        <v>1487</v>
      </c>
      <c r="F21" s="361">
        <f>+'Ark1'!R519</f>
        <v>26925</v>
      </c>
      <c r="G21" s="382"/>
      <c r="H21" s="382">
        <f>+IF(F21=0,"",'Ark1'!S519)</f>
        <v>26925</v>
      </c>
      <c r="I21" s="50">
        <f>+IF(F21=0,"",'Ark1'!AD519)</f>
        <v>1.8160430967092696</v>
      </c>
      <c r="J21" s="50"/>
      <c r="K21" s="50">
        <f>+IF(F21=0,"",'Ark1'!AE519)</f>
        <v>1.9823333529938088</v>
      </c>
      <c r="L21" s="5">
        <f>+IF(F21=0,"",'Ark1'!U519)</f>
        <v>53.101281337047354</v>
      </c>
      <c r="M21" s="50">
        <f>+IF(F21=0,"",'Ark1'!W519)</f>
        <v>91.122380687092814</v>
      </c>
      <c r="N21" s="50"/>
      <c r="O21" s="50">
        <f>+IF(F21=0,"",'Ark1'!X519)</f>
        <v>1.5598885793871859</v>
      </c>
      <c r="P21" s="50"/>
      <c r="Q21" s="50">
        <f>+IF(F21=0,"",'Ark1'!Y519)</f>
        <v>3.1197771587743719</v>
      </c>
      <c r="R21" s="110"/>
      <c r="S21" s="271">
        <f>+IF(F21=0,"",'Ark1'!Z519)</f>
        <v>0</v>
      </c>
      <c r="T21" s="110"/>
      <c r="U21" s="50">
        <f>+IF(F21=0,"",'Ark1'!AA519)</f>
        <v>9.7732357956086879</v>
      </c>
      <c r="V21" s="5">
        <f>+IF(F21=0,"",'Ark1'!AB519)</f>
        <v>1.1375715030554523</v>
      </c>
      <c r="W21" s="18">
        <f t="shared" ref="W21:W27" si="2">+IF(F21=0,"",F21/E21)</f>
        <v>18.106926698049765</v>
      </c>
      <c r="X21" s="50">
        <f>+IF(F21=0,"",'Ark1'!V519)</f>
        <v>98.724139422636128</v>
      </c>
      <c r="Y21" s="39"/>
      <c r="Z21" s="2"/>
      <c r="AA21" s="51" t="s">
        <v>2</v>
      </c>
      <c r="AB21" s="50"/>
      <c r="AF21" s="12"/>
      <c r="AG21" s="12"/>
      <c r="AH21" s="10"/>
      <c r="AJ21" s="4"/>
    </row>
    <row r="22" spans="1:36" s="380" customFormat="1" ht="15.6">
      <c r="A22" s="39"/>
      <c r="B22" s="2">
        <f>+'Ark1'!C520</f>
        <v>2023</v>
      </c>
      <c r="C22" s="2">
        <f>+'Ark1'!L520</f>
        <v>14</v>
      </c>
      <c r="D22" s="104" t="str">
        <f>VLOOKUP(C22,RNR!$D$12:$E$21,2)</f>
        <v>E</v>
      </c>
      <c r="E22" s="382">
        <f>IF(F22=0,"",+'Ark1'!Q520)</f>
        <v>1871</v>
      </c>
      <c r="F22" s="361">
        <f>+'Ark1'!R520</f>
        <v>418733</v>
      </c>
      <c r="G22" s="382"/>
      <c r="H22" s="382">
        <f>+IF(F22=0,"",'Ark1'!S520)</f>
        <v>418733</v>
      </c>
      <c r="I22" s="50">
        <f>+IF(F22=0,"",'Ark1'!AD520)</f>
        <v>28.242791978249304</v>
      </c>
      <c r="J22" s="50"/>
      <c r="K22" s="50">
        <f>+IF(F22=0,"",'Ark1'!AE520)</f>
        <v>29.463038199575305</v>
      </c>
      <c r="L22" s="5">
        <f>+IF(F22=0,"",'Ark1'!U520)</f>
        <v>57.846697059940325</v>
      </c>
      <c r="M22" s="50">
        <f>+IF(F22=0,"",'Ark1'!W520)</f>
        <v>87.085213680316897</v>
      </c>
      <c r="N22" s="50"/>
      <c r="O22" s="50">
        <f>+IF(F22=0,"",'Ark1'!X520)</f>
        <v>1.565914317715585</v>
      </c>
      <c r="P22" s="50"/>
      <c r="Q22" s="50">
        <f>+IF(F22=0,"",'Ark1'!Y520)</f>
        <v>3.13182863543117</v>
      </c>
      <c r="R22" s="110"/>
      <c r="S22" s="271">
        <f>+IF(F22=0,"",'Ark1'!Z520)</f>
        <v>0</v>
      </c>
      <c r="T22" s="110"/>
      <c r="U22" s="50">
        <f>+IF(F22=0,"",'Ark1'!AA520)</f>
        <v>8.7417536106109548</v>
      </c>
      <c r="V22" s="5">
        <f>+IF(F22=0,"",'Ark1'!AB520)</f>
        <v>1.2139281996392357</v>
      </c>
      <c r="W22" s="18">
        <f t="shared" si="2"/>
        <v>223.80171031533939</v>
      </c>
      <c r="X22" s="50">
        <f>+IF(F22=0,"",'Ark1'!V520)</f>
        <v>94.350177335124187</v>
      </c>
      <c r="Y22" s="39"/>
      <c r="Z22" s="2"/>
      <c r="AA22" s="51"/>
      <c r="AB22" s="50"/>
      <c r="AF22" s="12"/>
      <c r="AG22" s="12"/>
      <c r="AH22" s="381"/>
      <c r="AI22" s="381"/>
      <c r="AJ22" s="4"/>
    </row>
    <row r="23" spans="1:36" s="380" customFormat="1" ht="15.6">
      <c r="A23" s="39"/>
      <c r="B23" s="2">
        <f>+'Ark1'!C521</f>
        <v>2023</v>
      </c>
      <c r="C23" s="2">
        <f>+'Ark1'!L521</f>
        <v>17</v>
      </c>
      <c r="D23" s="104" t="str">
        <f>VLOOKUP(C23,RNR!$D$12:$E$21,2)</f>
        <v>S</v>
      </c>
      <c r="E23" s="382">
        <f>IF(F23=0,"",+'Ark1'!Q521)</f>
        <v>1969</v>
      </c>
      <c r="F23" s="361">
        <f>+'Ark1'!R521</f>
        <v>1027079</v>
      </c>
      <c r="G23" s="382"/>
      <c r="H23" s="382">
        <f>+IF(F23=0,"",'Ark1'!S521)</f>
        <v>1027072</v>
      </c>
      <c r="I23" s="50">
        <f>+IF(F23=0,"",'Ark1'!AD521)</f>
        <v>69.274641698238099</v>
      </c>
      <c r="J23" s="50"/>
      <c r="K23" s="50">
        <f>+IF(F23=0,"",'Ark1'!AE521)</f>
        <v>68.428857700386899</v>
      </c>
      <c r="L23" s="5">
        <f>+IF(F23=0,"",'Ark1'!U521)</f>
        <v>61.920976328826008</v>
      </c>
      <c r="M23" s="50">
        <f>+IF(F23=0,"",'Ark1'!W521)</f>
        <v>82.459838940209053</v>
      </c>
      <c r="N23" s="50"/>
      <c r="O23" s="50">
        <f>+IF(F23=0,"",'Ark1'!X521)</f>
        <v>2.0747186925251122</v>
      </c>
      <c r="P23" s="50"/>
      <c r="Q23" s="50">
        <f>+IF(F23=0,"",'Ark1'!Y521)</f>
        <v>4.1494373850502244</v>
      </c>
      <c r="R23" s="110"/>
      <c r="S23" s="271">
        <f>+IF(F23=0,"",'Ark1'!Z521)</f>
        <v>0</v>
      </c>
      <c r="T23" s="110"/>
      <c r="U23" s="50">
        <f>+IF(F23=0,"",'Ark1'!AA521)</f>
        <v>9.4213624906536566</v>
      </c>
      <c r="V23" s="5">
        <f>+IF(F23=0,"",'Ark1'!AB521)</f>
        <v>1.5228273534906211</v>
      </c>
      <c r="W23" s="18">
        <f t="shared" si="2"/>
        <v>521.62468257998989</v>
      </c>
      <c r="X23" s="50">
        <f>+IF(F23=0,"",'Ark1'!V521)</f>
        <v>89.339548286182023</v>
      </c>
      <c r="Y23" s="39"/>
      <c r="Z23" s="2"/>
      <c r="AA23" s="51"/>
      <c r="AB23" s="50"/>
      <c r="AF23" s="12"/>
      <c r="AG23" s="12"/>
      <c r="AH23" s="381"/>
      <c r="AI23" s="381"/>
      <c r="AJ23" s="4"/>
    </row>
    <row r="24" spans="1:36" s="383" customFormat="1" ht="10.050000000000001" customHeight="1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2"/>
      <c r="AA24" s="51"/>
      <c r="AB24" s="50"/>
      <c r="AF24" s="12"/>
      <c r="AG24" s="12"/>
      <c r="AH24" s="384"/>
      <c r="AI24" s="384"/>
    </row>
    <row r="25" spans="1:36" s="380" customFormat="1" ht="15.6">
      <c r="A25" s="39"/>
      <c r="B25" s="2">
        <f>+'Ark1'!C522</f>
        <v>2023</v>
      </c>
      <c r="C25" s="2">
        <f>+'Ark1'!L522</f>
        <v>75</v>
      </c>
      <c r="D25" s="104" t="str">
        <f>VLOOKUP(C25,RNR!$D$12:$E$21,2)</f>
        <v>Krepert fjøs</v>
      </c>
      <c r="E25" s="382">
        <f>IF(F25=0,"",+'Ark1'!Q522)</f>
        <v>39</v>
      </c>
      <c r="F25" s="361">
        <f>+'Ark1'!R522</f>
        <v>49</v>
      </c>
      <c r="G25" s="382"/>
      <c r="H25" s="382">
        <f>+IF(F25=0,"",'Ark1'!S522)</f>
        <v>0</v>
      </c>
      <c r="I25" s="50">
        <f>+IF(F25=0,"",'Ark1'!AD522)</f>
        <v>3.3049623672703498E-3</v>
      </c>
      <c r="J25" s="50"/>
      <c r="K25" s="50">
        <f>+IF(F25=0,"",'Ark1'!AE522)</f>
        <v>0</v>
      </c>
      <c r="L25" s="5">
        <f>+IF(F25=0,"",'Ark1'!U522)</f>
        <v>0</v>
      </c>
      <c r="M25" s="50">
        <f>+IF(F25=0,"",'Ark1'!W522)</f>
        <v>0</v>
      </c>
      <c r="N25" s="50"/>
      <c r="O25" s="50">
        <f>+IF(F25=0,"",'Ark1'!X522)</f>
        <v>0</v>
      </c>
      <c r="P25" s="50"/>
      <c r="Q25" s="50">
        <f>+IF(F25=0,"",'Ark1'!Y522)</f>
        <v>0</v>
      </c>
      <c r="R25" s="110"/>
      <c r="S25" s="271">
        <f>+IF(F25=0,"",'Ark1'!Z522)</f>
        <v>0</v>
      </c>
      <c r="T25" s="110"/>
      <c r="U25" s="50">
        <f>+IF(F25=0,"",'Ark1'!AA522)</f>
        <v>0</v>
      </c>
      <c r="V25" s="5">
        <f>+IF(F25=0,"",'Ark1'!AB522)</f>
        <v>0</v>
      </c>
      <c r="W25" s="18">
        <f t="shared" si="2"/>
        <v>1.2564102564102564</v>
      </c>
      <c r="X25" s="50">
        <f>+IF(F25=0,"",'Ark1'!V522)</f>
        <v>0</v>
      </c>
      <c r="Y25" s="39"/>
      <c r="Z25" s="2"/>
      <c r="AA25" s="51"/>
      <c r="AB25" s="50"/>
      <c r="AF25" s="12"/>
      <c r="AG25" s="12"/>
      <c r="AH25" s="381"/>
      <c r="AI25" s="381"/>
      <c r="AJ25" s="4"/>
    </row>
    <row r="26" spans="1:36" ht="15.6">
      <c r="A26" s="39"/>
      <c r="B26" s="2">
        <f>+'Ark1'!C523</f>
        <v>2023</v>
      </c>
      <c r="C26" s="2">
        <f>+'Ark1'!L523</f>
        <v>76</v>
      </c>
      <c r="D26" s="104" t="str">
        <f>VLOOKUP(C26,RNR!$D$12:$E$21,2)</f>
        <v>Krepert transport</v>
      </c>
      <c r="E26" s="382">
        <f>IF(F26=0,"",+'Ark1'!Q523)</f>
        <v>38</v>
      </c>
      <c r="F26" s="361">
        <f>+'Ark1'!R523</f>
        <v>59</v>
      </c>
      <c r="G26" s="382"/>
      <c r="H26" s="382">
        <f>+IF(F26=0,"",'Ark1'!S523)</f>
        <v>0</v>
      </c>
      <c r="I26" s="50">
        <f>+IF(F26=0,"",'Ark1'!AD523)</f>
        <v>3.9794444830398099E-3</v>
      </c>
      <c r="J26" s="50"/>
      <c r="K26" s="50">
        <f>+IF(F26=0,"",'Ark1'!AE523)</f>
        <v>0</v>
      </c>
      <c r="L26" s="5">
        <f>+IF(F26=0,"",'Ark1'!U523)</f>
        <v>0</v>
      </c>
      <c r="M26" s="50">
        <f>+IF(F26=0,"",'Ark1'!W523)</f>
        <v>0</v>
      </c>
      <c r="N26" s="50"/>
      <c r="O26" s="50">
        <f>+IF(F26=0,"",'Ark1'!X523)</f>
        <v>0</v>
      </c>
      <c r="P26" s="50"/>
      <c r="Q26" s="50">
        <f>+IF(F26=0,"",'Ark1'!Y523)</f>
        <v>0</v>
      </c>
      <c r="R26" s="110"/>
      <c r="S26" s="271">
        <f>+IF(F26=0,"",'Ark1'!Z523)</f>
        <v>0</v>
      </c>
      <c r="T26" s="110"/>
      <c r="U26" s="50">
        <f>+IF(F26=0,"",'Ark1'!AA523)</f>
        <v>0</v>
      </c>
      <c r="V26" s="5">
        <f>+IF(F26=0,"",'Ark1'!AB523)</f>
        <v>0</v>
      </c>
      <c r="W26" s="18">
        <f t="shared" si="2"/>
        <v>1.5526315789473684</v>
      </c>
      <c r="X26" s="50">
        <f>+IF(F26=0,"",'Ark1'!V523)</f>
        <v>0</v>
      </c>
      <c r="Y26" s="39"/>
      <c r="Z26"/>
      <c r="AA26" s="51" t="s">
        <v>2</v>
      </c>
      <c r="AB26" s="50"/>
      <c r="AD26" s="5"/>
      <c r="AF26" s="12"/>
      <c r="AG26" s="12"/>
      <c r="AH26" s="10"/>
      <c r="AJ26" s="10"/>
    </row>
    <row r="27" spans="1:36" ht="15.6">
      <c r="A27" s="39"/>
      <c r="B27" s="2">
        <f>+'Ark1'!C524</f>
        <v>2023</v>
      </c>
      <c r="C27" s="2">
        <f>+'Ark1'!L524</f>
        <v>99</v>
      </c>
      <c r="D27" s="104" t="str">
        <f>VLOOKUP(C27,RNR!$D$12:$E$21,2)</f>
        <v>Kasserte</v>
      </c>
      <c r="E27" s="382">
        <f>IF(F27=0,"",+'Ark1'!Q524)</f>
        <v>982</v>
      </c>
      <c r="F27" s="361">
        <f>+'Ark1'!R524</f>
        <v>2938</v>
      </c>
      <c r="G27" s="382"/>
      <c r="H27" s="382">
        <f>+IF(F27=0,"",'Ark1'!S524)</f>
        <v>0</v>
      </c>
      <c r="I27" s="50">
        <f>+IF(F27=0,"",'Ark1'!AD524)</f>
        <v>0.19816284561306716</v>
      </c>
      <c r="J27" s="50"/>
      <c r="K27" s="50">
        <f>+IF(F27=0,"",'Ark1'!AE524)</f>
        <v>0</v>
      </c>
      <c r="L27" s="5">
        <f>+IF(F27=0,"",'Ark1'!U524)</f>
        <v>0</v>
      </c>
      <c r="M27" s="50">
        <f>+IF(F27=0,"",'Ark1'!W524)</f>
        <v>0</v>
      </c>
      <c r="N27" s="50"/>
      <c r="O27" s="50">
        <f>+IF(F27=0,"",'Ark1'!X524)</f>
        <v>1.2253233492171545</v>
      </c>
      <c r="P27" s="50"/>
      <c r="Q27" s="50">
        <f>+IF(F27=0,"",'Ark1'!Y524)</f>
        <v>2.4506466984343089</v>
      </c>
      <c r="R27" s="110"/>
      <c r="S27" s="271">
        <f>+IF(F27=0,"",'Ark1'!Z524)</f>
        <v>0</v>
      </c>
      <c r="T27" s="110"/>
      <c r="U27" s="50">
        <f>+IF(F27=0,"",'Ark1'!AA524)</f>
        <v>0</v>
      </c>
      <c r="V27" s="5">
        <f>+IF(F27=0,"",'Ark1'!AB524)</f>
        <v>0</v>
      </c>
      <c r="W27" s="18">
        <f t="shared" si="2"/>
        <v>2.9918533604887982</v>
      </c>
      <c r="X27" s="50">
        <f>+IF(F27=0,"",'Ark1'!V524)</f>
        <v>0</v>
      </c>
      <c r="Y27" s="39"/>
      <c r="Z27" s="2"/>
      <c r="AA27" s="51" t="s">
        <v>2</v>
      </c>
      <c r="AB27" s="50"/>
      <c r="AF27" s="12"/>
      <c r="AG27" s="12"/>
      <c r="AH27" s="10"/>
      <c r="AJ27" s="10"/>
    </row>
    <row r="28" spans="1:36" ht="15.6">
      <c r="A28" s="39"/>
      <c r="B28" s="39"/>
      <c r="C28" s="39"/>
      <c r="D28" s="39"/>
      <c r="E28" s="39"/>
      <c r="F28" s="360"/>
      <c r="G28" s="301"/>
      <c r="H28" s="301"/>
      <c r="I28" s="39"/>
      <c r="J28" s="39"/>
      <c r="K28" s="39"/>
      <c r="L28" s="39"/>
      <c r="M28" s="39"/>
      <c r="N28" s="39"/>
      <c r="O28" s="39"/>
      <c r="P28" s="39"/>
      <c r="Q28" s="39"/>
      <c r="R28" s="110"/>
      <c r="S28" s="64"/>
      <c r="T28" s="110"/>
      <c r="U28" s="39"/>
      <c r="V28" s="39"/>
      <c r="W28" s="39"/>
      <c r="X28" s="39"/>
      <c r="Y28" s="39"/>
      <c r="Z28"/>
      <c r="AA28" s="51" t="s">
        <v>2</v>
      </c>
      <c r="AB28" s="50"/>
      <c r="AD28" s="5"/>
      <c r="AF28" s="12"/>
      <c r="AG28" s="12"/>
      <c r="AH28" s="10"/>
      <c r="AJ28" s="10"/>
    </row>
    <row r="29" spans="1:36" ht="15.6">
      <c r="A29" s="39"/>
      <c r="B29" s="46">
        <f>+'Ark1'!C528</f>
        <v>2022</v>
      </c>
      <c r="C29" s="46">
        <f>+'Ark1'!L528</f>
        <v>8</v>
      </c>
      <c r="D29" s="104" t="str">
        <f>VLOOKUP(C29,RNR!$D$12:$E$21,2)</f>
        <v>R</v>
      </c>
      <c r="E29" s="323">
        <f>IF(F29=0,"",+'Ark1'!Q528)</f>
        <v>546</v>
      </c>
      <c r="F29" s="362">
        <f>+'Ark1'!R528</f>
        <v>1378</v>
      </c>
      <c r="G29" s="323"/>
      <c r="H29" s="323">
        <f>+IF(F29=0,"",'Ark1'!S528)</f>
        <v>1378</v>
      </c>
      <c r="I29" s="99">
        <f>+IF(F29=0,"",'Ark1'!AD528)</f>
        <v>9.3412139375250378E-2</v>
      </c>
      <c r="J29" s="65"/>
      <c r="K29" s="99">
        <f>+IF(F29=0,"",'Ark1'!AE528)</f>
        <v>0.10258068993435256</v>
      </c>
      <c r="L29" s="48">
        <f>+IF(F29=0,"",'Ark1'!U528)</f>
        <v>48.349782293178521</v>
      </c>
      <c r="M29" s="99">
        <f>+IF(F29=0,"",'Ark1'!W528)</f>
        <v>92.998076923077122</v>
      </c>
      <c r="N29" s="65"/>
      <c r="O29" s="65">
        <f>+IF(F29=0,"",'Ark1'!X528)</f>
        <v>1.8142235123367203</v>
      </c>
      <c r="P29" s="65"/>
      <c r="Q29" s="65">
        <f>+IF(F29=0,"",'Ark1'!Y528)</f>
        <v>3.6284470246734406</v>
      </c>
      <c r="R29" s="110"/>
      <c r="S29" s="65"/>
      <c r="T29" s="110"/>
      <c r="U29" s="48">
        <f>+IF(F29=0,"",'Ark1'!AA528)</f>
        <v>17.571638556784176</v>
      </c>
      <c r="V29" s="48">
        <f>+IF(F29=0,"",'Ark1'!AB528)</f>
        <v>0.57865073445703596</v>
      </c>
      <c r="W29" s="65">
        <f>+IF(F29=0,"",F29/E29)</f>
        <v>2.5238095238095237</v>
      </c>
      <c r="X29" s="99">
        <f>+IF(F29=0,"",'Ark1'!V528)</f>
        <v>100.75631302608544</v>
      </c>
      <c r="Y29" s="39"/>
      <c r="Z29" s="2"/>
      <c r="AA29" s="51" t="s">
        <v>2</v>
      </c>
      <c r="AB29" s="50"/>
      <c r="AF29" s="12"/>
      <c r="AG29" s="12"/>
      <c r="AH29" s="10"/>
      <c r="AJ29" s="10"/>
    </row>
    <row r="30" spans="1:36" ht="15.6">
      <c r="A30" s="39"/>
      <c r="B30" s="46">
        <f>+'Ark1'!C529</f>
        <v>2022</v>
      </c>
      <c r="C30" s="46">
        <f>+'Ark1'!L529</f>
        <v>11</v>
      </c>
      <c r="D30" s="104" t="str">
        <f>VLOOKUP(C30,RNR!$D$12:$E$21,2)</f>
        <v>U</v>
      </c>
      <c r="E30" s="323">
        <f>IF(F30=0,"",+'Ark1'!Q529)</f>
        <v>1532</v>
      </c>
      <c r="F30" s="362">
        <f>+'Ark1'!R529</f>
        <v>24239</v>
      </c>
      <c r="G30" s="323"/>
      <c r="H30" s="323">
        <f>+IF(F30=0,"",'Ark1'!S529)</f>
        <v>24239</v>
      </c>
      <c r="I30" s="99">
        <f>+IF(F30=0,"",'Ark1'!AD529)</f>
        <v>1.643118175846658</v>
      </c>
      <c r="J30" s="65"/>
      <c r="K30" s="99">
        <f>+IF(F30=0,"",'Ark1'!AE529)</f>
        <v>1.8060855054887519</v>
      </c>
      <c r="L30" s="48">
        <f>+IF(F30=0,"",'Ark1'!U529)</f>
        <v>53.100664218820917</v>
      </c>
      <c r="M30" s="99">
        <f>+IF(F30=0,"",'Ark1'!W529)</f>
        <v>93.085316225917026</v>
      </c>
      <c r="N30" s="65"/>
      <c r="O30" s="65">
        <f>+IF(F30=0,"",'Ark1'!X529)</f>
        <v>1.6254795989933584</v>
      </c>
      <c r="P30" s="65"/>
      <c r="Q30" s="65">
        <f>+IF(F30=0,"",'Ark1'!Y529)</f>
        <v>3.2509591979867167</v>
      </c>
      <c r="R30" s="110"/>
      <c r="S30" s="65"/>
      <c r="T30" s="110"/>
      <c r="U30" s="48">
        <f>+IF(F30=0,"",'Ark1'!AA529)</f>
        <v>9.913957401843696</v>
      </c>
      <c r="V30" s="48">
        <f>+IF(F30=0,"",'Ark1'!AB529)</f>
        <v>1.1269949203430805</v>
      </c>
      <c r="W30" s="65">
        <f>+IF(F30=0,"",F30/E30)</f>
        <v>15.821801566579634</v>
      </c>
      <c r="X30" s="99">
        <f>+IF(F30=0,"",'Ark1'!V529)</f>
        <v>100.85083014725561</v>
      </c>
      <c r="Y30" s="39"/>
      <c r="Z30"/>
      <c r="AA30" s="51" t="s">
        <v>2</v>
      </c>
      <c r="AB30" s="50"/>
      <c r="AD30" s="5"/>
      <c r="AF30" s="12"/>
      <c r="AG30" s="12"/>
      <c r="AH30" s="10"/>
      <c r="AJ30" s="10"/>
    </row>
    <row r="31" spans="1:36" ht="15.6">
      <c r="A31" s="39"/>
      <c r="B31" s="46">
        <f>+'Ark1'!C530</f>
        <v>2022</v>
      </c>
      <c r="C31" s="46">
        <f>+'Ark1'!L530</f>
        <v>14</v>
      </c>
      <c r="D31" s="104" t="str">
        <f>VLOOKUP(C31,RNR!$D$12:$E$21,2)</f>
        <v>E</v>
      </c>
      <c r="E31" s="323">
        <f>IF(F31=0,"",+'Ark1'!Q530)</f>
        <v>1948</v>
      </c>
      <c r="F31" s="362">
        <f>+'Ark1'!R530</f>
        <v>403204</v>
      </c>
      <c r="G31" s="323"/>
      <c r="H31" s="323">
        <f>+IF(F31=0,"",'Ark1'!S530)</f>
        <v>403202</v>
      </c>
      <c r="I31" s="99">
        <f>+IF(F31=0,"",'Ark1'!AD530)</f>
        <v>27.332473327038056</v>
      </c>
      <c r="J31" s="65"/>
      <c r="K31" s="99">
        <f>+IF(F31=0,"",'Ark1'!AE530)</f>
        <v>28.576465450372961</v>
      </c>
      <c r="L31" s="48">
        <f>+IF(F31=0,"",'Ark1'!U530)</f>
        <v>57.863614267786353</v>
      </c>
      <c r="M31" s="99">
        <f>+IF(F31=0,"",'Ark1'!W530)</f>
        <v>88.540792158768298</v>
      </c>
      <c r="N31" s="65"/>
      <c r="O31" s="65">
        <f>+IF(F31=0,"",'Ark1'!X530)</f>
        <v>1.6440809118957156</v>
      </c>
      <c r="P31" s="65"/>
      <c r="Q31" s="65">
        <f>+IF(F31=0,"",'Ark1'!Y530)</f>
        <v>3.2881618237914312</v>
      </c>
      <c r="R31" s="110"/>
      <c r="S31" s="65"/>
      <c r="T31" s="110"/>
      <c r="U31" s="48">
        <f>+IF(F31=0,"",'Ark1'!AA530)</f>
        <v>8.7736601861205816</v>
      </c>
      <c r="V31" s="48">
        <f>+IF(F31=0,"",'Ark1'!AB530)</f>
        <v>1.2067971551644969</v>
      </c>
      <c r="W31" s="65">
        <f>+IF(F31=0,"",F31/E31)</f>
        <v>206.98357289527721</v>
      </c>
      <c r="X31" s="99">
        <f>+IF(F31=0,"",'Ark1'!V530)</f>
        <v>95.927588494840407</v>
      </c>
      <c r="Y31" s="39"/>
      <c r="Z31" s="2"/>
      <c r="AA31" s="51" t="s">
        <v>2</v>
      </c>
      <c r="AB31" s="50"/>
      <c r="AF31" s="12"/>
      <c r="AG31" s="12"/>
      <c r="AH31" s="10"/>
      <c r="AJ31" s="10"/>
    </row>
    <row r="32" spans="1:36" ht="15.6">
      <c r="A32" s="39"/>
      <c r="B32" s="46">
        <f>+'Ark1'!C531</f>
        <v>2022</v>
      </c>
      <c r="C32" s="46">
        <f>+'Ark1'!L531</f>
        <v>17</v>
      </c>
      <c r="D32" s="104" t="str">
        <f>VLOOKUP(C32,RNR!$D$12:$E$21,2)</f>
        <v>S</v>
      </c>
      <c r="E32" s="323">
        <f>IF(F32=0,"",+'Ark1'!Q531)</f>
        <v>2081</v>
      </c>
      <c r="F32" s="362">
        <f>+'Ark1'!R531</f>
        <v>1039184</v>
      </c>
      <c r="G32" s="323"/>
      <c r="H32" s="323">
        <f>+IF(F32=0,"",'Ark1'!S531)</f>
        <v>1039180</v>
      </c>
      <c r="I32" s="99">
        <f>+IF(F32=0,"",'Ark1'!AD531)</f>
        <v>70.444412659310743</v>
      </c>
      <c r="J32" s="65"/>
      <c r="K32" s="99">
        <f>+IF(F32=0,"",'Ark1'!AE531)</f>
        <v>69.514802475921883</v>
      </c>
      <c r="L32" s="48">
        <f>+IF(F32=0,"",'Ark1'!U531)</f>
        <v>61.944180026559387</v>
      </c>
      <c r="M32" s="99">
        <f>+IF(F32=0,"",'Ark1'!W531)</f>
        <v>83.568784070133503</v>
      </c>
      <c r="N32" s="65"/>
      <c r="O32" s="65">
        <f>+IF(F32=0,"",'Ark1'!X531)</f>
        <v>2.0923147392569557</v>
      </c>
      <c r="P32" s="65"/>
      <c r="Q32" s="65">
        <f>+IF(F32=0,"",'Ark1'!Y531)</f>
        <v>4.1846294785139113</v>
      </c>
      <c r="R32" s="110"/>
      <c r="S32" s="65"/>
      <c r="T32" s="110"/>
      <c r="U32" s="48">
        <f>+IF(F32=0,"",'Ark1'!AA531)</f>
        <v>9.5036815483499595</v>
      </c>
      <c r="V32" s="48">
        <f>+IF(F32=0,"",'Ark1'!AB531)</f>
        <v>1.531573643793815</v>
      </c>
      <c r="W32" s="65">
        <f>+IF(F32=0,"",F32/E32)</f>
        <v>499.36761172513212</v>
      </c>
      <c r="X32" s="99">
        <f>+IF(F32=0,"",'Ark1'!V531)</f>
        <v>90.540728274857315</v>
      </c>
      <c r="Y32" s="39"/>
      <c r="Z32"/>
      <c r="AA32" s="51" t="s">
        <v>2</v>
      </c>
      <c r="AB32" s="50"/>
      <c r="AD32" s="5"/>
      <c r="AF32" s="12"/>
      <c r="AG32" s="12"/>
      <c r="AH32" s="10"/>
      <c r="AJ32" s="10"/>
    </row>
    <row r="33" spans="1:36" s="383" customFormat="1" ht="10.050000000000001" customHeight="1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2"/>
      <c r="AA33" s="51"/>
      <c r="AB33" s="50"/>
      <c r="AF33" s="12"/>
      <c r="AG33" s="12"/>
      <c r="AH33" s="384"/>
      <c r="AI33" s="384"/>
    </row>
    <row r="34" spans="1:36" s="383" customFormat="1" ht="15.6">
      <c r="A34" s="39"/>
      <c r="B34" s="46">
        <f>+'Ark1'!C532</f>
        <v>2022</v>
      </c>
      <c r="C34" s="46">
        <f>+'Ark1'!L532</f>
        <v>75</v>
      </c>
      <c r="D34" s="104" t="str">
        <f>VLOOKUP(C34,RNR!$D$12:$E$21,2)</f>
        <v>Krepert fjøs</v>
      </c>
      <c r="E34" s="323">
        <f>IF(F34=0,"",+'Ark1'!Q532)</f>
        <v>32</v>
      </c>
      <c r="F34" s="362">
        <f>+'Ark1'!R532</f>
        <v>35</v>
      </c>
      <c r="G34" s="323"/>
      <c r="H34" s="323">
        <f>+IF(F34=0,"",'Ark1'!S532)</f>
        <v>0</v>
      </c>
      <c r="I34" s="99">
        <f>+IF(F34=0,"",'Ark1'!AD532)</f>
        <v>2.3725869942915557E-3</v>
      </c>
      <c r="J34" s="65"/>
      <c r="K34" s="99">
        <f>+IF(F34=0,"",'Ark1'!AE532)</f>
        <v>0</v>
      </c>
      <c r="L34" s="48">
        <f>+IF(F34=0,"",'Ark1'!U532)</f>
        <v>0</v>
      </c>
      <c r="M34" s="99">
        <f>+IF(F34=0,"",'Ark1'!W532)</f>
        <v>0</v>
      </c>
      <c r="N34" s="65"/>
      <c r="O34" s="65">
        <f>+IF(F34=0,"",'Ark1'!X532)</f>
        <v>0</v>
      </c>
      <c r="P34" s="65"/>
      <c r="Q34" s="65">
        <f>+IF(F34=0,"",'Ark1'!Y532)</f>
        <v>0</v>
      </c>
      <c r="R34" s="110"/>
      <c r="S34" s="65"/>
      <c r="T34" s="110"/>
      <c r="U34" s="48">
        <f>+IF(F34=0,"",'Ark1'!AA532)</f>
        <v>0</v>
      </c>
      <c r="V34" s="48">
        <f>+IF(F34=0,"",'Ark1'!AB532)</f>
        <v>0</v>
      </c>
      <c r="W34" s="65">
        <f>+IF(F34=0,"",F34/E34)</f>
        <v>1.09375</v>
      </c>
      <c r="X34" s="99">
        <f>+IF(F34=0,"",'Ark1'!V532)</f>
        <v>0</v>
      </c>
      <c r="Y34" s="39"/>
      <c r="AA34" s="51"/>
      <c r="AB34" s="50"/>
      <c r="AD34" s="5"/>
      <c r="AF34" s="12"/>
      <c r="AG34" s="12"/>
      <c r="AH34" s="384"/>
      <c r="AI34" s="384"/>
      <c r="AJ34" s="384"/>
    </row>
    <row r="35" spans="1:36" s="383" customFormat="1" ht="15.6">
      <c r="A35" s="39"/>
      <c r="B35" s="46">
        <f>+'Ark1'!C533</f>
        <v>2022</v>
      </c>
      <c r="C35" s="46">
        <f>+'Ark1'!L533</f>
        <v>76</v>
      </c>
      <c r="D35" s="104" t="str">
        <f>VLOOKUP(C35,RNR!$D$12:$E$21,2)</f>
        <v>Krepert transport</v>
      </c>
      <c r="E35" s="323">
        <f>IF(F35=0,"",+'Ark1'!Q533)</f>
        <v>32</v>
      </c>
      <c r="F35" s="362">
        <f>+'Ark1'!R533</f>
        <v>44</v>
      </c>
      <c r="G35" s="323"/>
      <c r="H35" s="323">
        <f>+IF(F35=0,"",'Ark1'!S533)</f>
        <v>0</v>
      </c>
      <c r="I35" s="99">
        <f>+IF(F35=0,"",'Ark1'!AD533)</f>
        <v>2.9826807928236697E-3</v>
      </c>
      <c r="J35" s="65"/>
      <c r="K35" s="99">
        <f>+IF(F35=0,"",'Ark1'!AE533)</f>
        <v>0</v>
      </c>
      <c r="L35" s="48">
        <f>+IF(F35=0,"",'Ark1'!U533)</f>
        <v>0</v>
      </c>
      <c r="M35" s="99">
        <f>+IF(F35=0,"",'Ark1'!W533)</f>
        <v>0</v>
      </c>
      <c r="N35" s="65"/>
      <c r="O35" s="65">
        <f>+IF(F35=0,"",'Ark1'!X533)</f>
        <v>0</v>
      </c>
      <c r="P35" s="65"/>
      <c r="Q35" s="65">
        <f>+IF(F35=0,"",'Ark1'!Y533)</f>
        <v>0</v>
      </c>
      <c r="R35" s="110"/>
      <c r="S35" s="65"/>
      <c r="T35" s="110"/>
      <c r="U35" s="48">
        <f>+IF(F35=0,"",'Ark1'!AA533)</f>
        <v>0</v>
      </c>
      <c r="V35" s="48">
        <f>+IF(F35=0,"",'Ark1'!AB533)</f>
        <v>0</v>
      </c>
      <c r="W35" s="65">
        <f>+IF(F35=0,"",F35/E35)</f>
        <v>1.375</v>
      </c>
      <c r="X35" s="99">
        <f>+IF(F35=0,"",'Ark1'!V533)</f>
        <v>0</v>
      </c>
      <c r="Y35" s="39"/>
      <c r="AA35" s="51"/>
      <c r="AB35" s="50"/>
      <c r="AD35" s="5"/>
      <c r="AF35" s="12"/>
      <c r="AG35" s="12"/>
      <c r="AH35" s="384"/>
      <c r="AI35" s="384"/>
      <c r="AJ35" s="384"/>
    </row>
    <row r="36" spans="1:36" s="383" customFormat="1" ht="15.6">
      <c r="A36" s="39"/>
      <c r="B36" s="46">
        <f>+'Ark1'!C534</f>
        <v>2022</v>
      </c>
      <c r="C36" s="46">
        <f>+'Ark1'!L534</f>
        <v>99</v>
      </c>
      <c r="D36" s="104" t="str">
        <f>VLOOKUP(C36,RNR!$D$12:$E$21,2)</f>
        <v>Kasserte</v>
      </c>
      <c r="E36" s="323">
        <f>IF(F36=0,"",+'Ark1'!Q534)</f>
        <v>992</v>
      </c>
      <c r="F36" s="362">
        <f>+'Ark1'!R534</f>
        <v>3078</v>
      </c>
      <c r="G36" s="323"/>
      <c r="H36" s="323">
        <f>+IF(F36=0,"",'Ark1'!S534)</f>
        <v>0</v>
      </c>
      <c r="I36" s="99">
        <f>+IF(F36=0,"",'Ark1'!AD534)</f>
        <v>0.20865207909798311</v>
      </c>
      <c r="J36" s="65"/>
      <c r="K36" s="99">
        <f>+IF(F36=0,"",'Ark1'!AE534)</f>
        <v>0</v>
      </c>
      <c r="L36" s="48">
        <f>+IF(F36=0,"",'Ark1'!U534)</f>
        <v>0</v>
      </c>
      <c r="M36" s="99">
        <f>+IF(F36=0,"",'Ark1'!W534)</f>
        <v>0</v>
      </c>
      <c r="N36" s="65"/>
      <c r="O36" s="65">
        <f>+IF(F36=0,"",'Ark1'!X534)</f>
        <v>0.90968161143599713</v>
      </c>
      <c r="P36" s="65"/>
      <c r="Q36" s="65">
        <f>+IF(F36=0,"",'Ark1'!Y534)</f>
        <v>1.8193632228719945</v>
      </c>
      <c r="R36" s="110"/>
      <c r="S36" s="65"/>
      <c r="T36" s="110"/>
      <c r="U36" s="48">
        <f>+IF(F36=0,"",'Ark1'!AA534)</f>
        <v>0</v>
      </c>
      <c r="V36" s="48">
        <f>+IF(F36=0,"",'Ark1'!AB534)</f>
        <v>0</v>
      </c>
      <c r="W36" s="65">
        <f>+IF(F36=0,"",F36/E36)</f>
        <v>3.1028225806451615</v>
      </c>
      <c r="X36" s="99">
        <f>+IF(F36=0,"",'Ark1'!V534)</f>
        <v>0</v>
      </c>
      <c r="Y36" s="39"/>
      <c r="AA36" s="51"/>
      <c r="AB36" s="50"/>
      <c r="AD36" s="5"/>
      <c r="AF36" s="12"/>
      <c r="AG36" s="12"/>
      <c r="AH36" s="384"/>
      <c r="AI36" s="384"/>
      <c r="AJ36" s="384"/>
    </row>
    <row r="37" spans="1:36" ht="15.6">
      <c r="A37" s="39"/>
      <c r="B37" s="39"/>
      <c r="C37" s="39"/>
      <c r="D37" s="39"/>
      <c r="E37" s="39"/>
      <c r="F37" s="301"/>
      <c r="G37" s="301"/>
      <c r="H37" s="301"/>
      <c r="I37" s="39"/>
      <c r="J37" s="39"/>
      <c r="K37" s="39"/>
      <c r="L37" s="39"/>
      <c r="M37" s="39"/>
      <c r="N37" s="39"/>
      <c r="O37" s="39"/>
      <c r="P37" s="39"/>
      <c r="Q37" s="39"/>
      <c r="R37" s="110"/>
      <c r="S37" s="64"/>
      <c r="T37" s="110"/>
      <c r="U37" s="39"/>
      <c r="V37" s="39"/>
      <c r="W37" s="39"/>
      <c r="X37" s="39"/>
      <c r="Y37" s="39"/>
      <c r="Z37" s="2"/>
      <c r="AA37" s="51" t="s">
        <v>2</v>
      </c>
      <c r="AB37" s="50"/>
      <c r="AF37" s="12"/>
      <c r="AG37" s="12"/>
      <c r="AH37" s="10"/>
      <c r="AJ37" s="10"/>
    </row>
    <row r="38" spans="1:36" ht="17.25" customHeight="1">
      <c r="A38" s="39"/>
      <c r="B38" s="2">
        <f>+'Ark1'!C538</f>
        <v>2021</v>
      </c>
      <c r="C38" s="2">
        <f>+'Ark1'!L538</f>
        <v>8</v>
      </c>
      <c r="D38" s="104" t="str">
        <f>VLOOKUP(C38,RNR!$D$12:$E$21,2)</f>
        <v>R</v>
      </c>
      <c r="E38" s="308">
        <f>IF(F38=0,"",+'Ark1'!Q538)</f>
        <v>689</v>
      </c>
      <c r="F38" s="308">
        <f>+'Ark1'!R538</f>
        <v>1708</v>
      </c>
      <c r="G38" s="308"/>
      <c r="H38" s="308">
        <f>+IF(F38=0,"",'Ark1'!S538)</f>
        <v>1708</v>
      </c>
      <c r="I38" s="50">
        <f>+IF(F38=0,"",'Ark1'!AD538)</f>
        <v>0.11360194157690258</v>
      </c>
      <c r="J38" s="50"/>
      <c r="K38" s="50">
        <f>+IF(F38=0,"",'Ark1'!AE538)</f>
        <v>0.12315179550733044</v>
      </c>
      <c r="L38" s="5">
        <f>+IF(F38=0,"",'Ark1'!U538)</f>
        <v>48.347189695550355</v>
      </c>
      <c r="M38" s="50">
        <f>+IF(F38=0,"",'Ark1'!W538)</f>
        <v>91.03619437939102</v>
      </c>
      <c r="N38" s="50"/>
      <c r="O38" s="50">
        <f>+IF(F38=0,"",'Ark1'!X538)</f>
        <v>0.87822014051522257</v>
      </c>
      <c r="P38" s="50"/>
      <c r="Q38" s="50">
        <f>+IF(F38=0,"",'Ark1'!Y538)</f>
        <v>1.7564402810304451</v>
      </c>
      <c r="R38" s="110"/>
      <c r="S38" s="18"/>
      <c r="T38" s="110"/>
      <c r="U38" s="50">
        <f>+IF(F38=0,"",'Ark1'!AA538)</f>
        <v>13.989202625025356</v>
      </c>
      <c r="V38" s="5">
        <f>+IF(F38=0,"",'Ark1'!AB538)</f>
        <v>0.47607668589671598</v>
      </c>
      <c r="W38" s="18">
        <f t="shared" ref="W38:W47" si="3">+IF(F38=0,"",F38/E38)</f>
        <v>2.4789550072568942</v>
      </c>
      <c r="X38" s="50">
        <f>+IF(F38=0,"",'Ark1'!V538)</f>
        <v>98.630763141268773</v>
      </c>
      <c r="Y38" s="39"/>
      <c r="Z38"/>
      <c r="AA38" s="51" t="s">
        <v>2</v>
      </c>
      <c r="AB38" s="50"/>
      <c r="AD38" s="5"/>
      <c r="AF38" s="12"/>
      <c r="AG38" s="12"/>
      <c r="AH38" s="10"/>
      <c r="AJ38" s="10"/>
    </row>
    <row r="39" spans="1:36" ht="15.6">
      <c r="A39" s="39"/>
      <c r="B39" s="2">
        <f>+'Ark1'!C539</f>
        <v>2021</v>
      </c>
      <c r="C39" s="2">
        <f>+'Ark1'!L539</f>
        <v>11</v>
      </c>
      <c r="D39" s="104" t="str">
        <f>VLOOKUP(C39,RNR!$D$12:$E$21,2)</f>
        <v>U</v>
      </c>
      <c r="E39" s="308">
        <f>IF(F39=0,"",+'Ark1'!Q539)</f>
        <v>1578</v>
      </c>
      <c r="F39" s="308">
        <f>+'Ark1'!R539</f>
        <v>27197</v>
      </c>
      <c r="G39" s="308"/>
      <c r="H39" s="308">
        <f>+IF(F39=0,"",'Ark1'!S539)</f>
        <v>27197</v>
      </c>
      <c r="I39" s="50">
        <f>+IF(F39=0,"",'Ark1'!AD539)</f>
        <v>1.8089180357535244</v>
      </c>
      <c r="J39" s="50"/>
      <c r="K39" s="50">
        <f>+IF(F39=0,"",'Ark1'!AE539)</f>
        <v>1.942665193308508</v>
      </c>
      <c r="L39" s="5">
        <f>+IF(F39=0,"",'Ark1'!U539)</f>
        <v>53.054197154097885</v>
      </c>
      <c r="M39" s="50">
        <f>+IF(F39=0,"",'Ark1'!W539)</f>
        <v>90.185801742839132</v>
      </c>
      <c r="N39" s="50"/>
      <c r="O39" s="50">
        <f>+IF(F39=0,"",'Ark1'!X539)</f>
        <v>0.96701842114939141</v>
      </c>
      <c r="P39" s="50"/>
      <c r="Q39" s="50">
        <f>+IF(F39=0,"",'Ark1'!Y539)</f>
        <v>1.9340368422987828</v>
      </c>
      <c r="R39" s="110"/>
      <c r="S39" s="18"/>
      <c r="T39" s="110"/>
      <c r="U39" s="50">
        <f>+IF(F39=0,"",'Ark1'!AA539)</f>
        <v>9.8090798209225287</v>
      </c>
      <c r="V39" s="5">
        <f>+IF(F39=0,"",'Ark1'!AB539)</f>
        <v>1.1428812906002237</v>
      </c>
      <c r="W39" s="18">
        <f t="shared" si="3"/>
        <v>17.235107731305451</v>
      </c>
      <c r="X39" s="50">
        <f>+IF(F39=0,"",'Ark1'!V539)</f>
        <v>97.709427673715325</v>
      </c>
      <c r="Y39" s="39"/>
      <c r="Z39" s="2"/>
      <c r="AA39" s="51" t="s">
        <v>2</v>
      </c>
      <c r="AB39" s="50"/>
      <c r="AF39" s="12"/>
      <c r="AG39" s="12"/>
      <c r="AH39" s="10"/>
      <c r="AJ39" s="10"/>
    </row>
    <row r="40" spans="1:36" ht="15.6">
      <c r="A40" s="39"/>
      <c r="B40" s="2">
        <f>+'Ark1'!C540</f>
        <v>2021</v>
      </c>
      <c r="C40" s="2">
        <f>+'Ark1'!L540</f>
        <v>14</v>
      </c>
      <c r="D40" s="104" t="str">
        <f>VLOOKUP(C40,RNR!$D$12:$E$21,2)</f>
        <v>E</v>
      </c>
      <c r="E40" s="308">
        <f>IF(F40=0,"",+'Ark1'!Q540)</f>
        <v>2017</v>
      </c>
      <c r="F40" s="308">
        <f>+'Ark1'!R540</f>
        <v>399624.78</v>
      </c>
      <c r="G40" s="308"/>
      <c r="H40" s="308">
        <f>+IF(F40=0,"",'Ark1'!S540)</f>
        <v>399633.78</v>
      </c>
      <c r="I40" s="50">
        <f>+IF(F40=0,"",'Ark1'!AD540)</f>
        <v>26.579713647682983</v>
      </c>
      <c r="J40" s="50"/>
      <c r="K40" s="50">
        <f>+IF(F40=0,"",'Ark1'!AE540)</f>
        <v>27.659205467094807</v>
      </c>
      <c r="L40" s="5">
        <f>+IF(F40=0,"",'Ark1'!U540)</f>
        <v>57.844172882482546</v>
      </c>
      <c r="M40" s="50">
        <f>+IF(F40=0,"",'Ark1'!W540)</f>
        <v>87.385368574197244</v>
      </c>
      <c r="N40" s="50"/>
      <c r="O40" s="50">
        <f>+IF(F40=0,"",'Ark1'!X540)</f>
        <v>1.3822966633850882</v>
      </c>
      <c r="P40" s="50"/>
      <c r="Q40" s="50">
        <f>+IF(F40=0,"",'Ark1'!Y540)</f>
        <v>2.7645933267701763</v>
      </c>
      <c r="R40" s="110"/>
      <c r="S40" s="18"/>
      <c r="T40" s="110"/>
      <c r="U40" s="50">
        <f>+IF(F40=0,"",'Ark1'!AA540)</f>
        <v>8.5778718028602885</v>
      </c>
      <c r="V40" s="5">
        <f>+IF(F40=0,"",'Ark1'!AB540)</f>
        <v>1.2152949456754925</v>
      </c>
      <c r="W40" s="18">
        <f t="shared" si="3"/>
        <v>198.12829945463562</v>
      </c>
      <c r="X40" s="50">
        <f>+IF(F40=0,"",'Ark1'!V540)</f>
        <v>94.673091112164315</v>
      </c>
      <c r="Y40" s="39"/>
      <c r="Z40" s="2"/>
      <c r="AA40" s="51" t="s">
        <v>2</v>
      </c>
      <c r="AB40" s="12"/>
      <c r="AF40" s="12"/>
      <c r="AG40" s="12"/>
      <c r="AH40" s="10"/>
      <c r="AJ40" s="10"/>
    </row>
    <row r="41" spans="1:36" ht="15.6">
      <c r="A41" s="39"/>
      <c r="B41" s="2">
        <f>+'Ark1'!C541</f>
        <v>2021</v>
      </c>
      <c r="C41" s="2">
        <f>+'Ark1'!L541</f>
        <v>17</v>
      </c>
      <c r="D41" s="104" t="str">
        <f>VLOOKUP(C41,RNR!$D$12:$E$21,2)</f>
        <v>S</v>
      </c>
      <c r="E41" s="308">
        <f>IF(F41=0,"",+'Ark1'!Q541)</f>
        <v>2167</v>
      </c>
      <c r="F41" s="308">
        <f>+'Ark1'!R541</f>
        <v>1069185.6499999999</v>
      </c>
      <c r="G41" s="308"/>
      <c r="H41" s="308">
        <f>+IF(F41=0,"",'Ark1'!S541)</f>
        <v>1069219.6499999999</v>
      </c>
      <c r="I41" s="50">
        <f>+IF(F41=0,"",'Ark1'!AD541)</f>
        <v>71.113328891195906</v>
      </c>
      <c r="J41" s="50"/>
      <c r="K41" s="50">
        <f>+IF(F41=0,"",'Ark1'!AE541)</f>
        <v>70.274977544089339</v>
      </c>
      <c r="L41" s="5">
        <f>+IF(F41=0,"",'Ark1'!U541)</f>
        <v>62.002109744241999</v>
      </c>
      <c r="M41" s="50">
        <f>+IF(F41=0,"",'Ark1'!W541)</f>
        <v>82.984120718321563</v>
      </c>
      <c r="N41" s="50"/>
      <c r="O41" s="50">
        <f>+IF(F41=0,"",'Ark1'!X541)</f>
        <v>1.9156635706811072</v>
      </c>
      <c r="P41" s="50"/>
      <c r="Q41" s="50">
        <f>+IF(F41=0,"",'Ark1'!Y541)</f>
        <v>3.8313271413622143</v>
      </c>
      <c r="R41" s="110"/>
      <c r="S41" s="18"/>
      <c r="T41" s="110"/>
      <c r="U41" s="50">
        <f>+IF(F41=0,"",'Ark1'!AA541)</f>
        <v>9.6448291917262683</v>
      </c>
      <c r="V41" s="5">
        <f>+IF(F41=0,"",'Ark1'!AB541)</f>
        <v>1.5588483700939035</v>
      </c>
      <c r="W41" s="18">
        <f t="shared" si="3"/>
        <v>493.39439317028143</v>
      </c>
      <c r="X41" s="50">
        <f>+IF(F41=0,"",'Ark1'!V541)</f>
        <v>89.903891415684484</v>
      </c>
      <c r="Y41" s="39"/>
      <c r="Z41" s="4"/>
      <c r="AA41" s="51" t="s">
        <v>2</v>
      </c>
      <c r="AB41" s="15"/>
      <c r="AC41" s="1"/>
      <c r="AD41" s="18"/>
      <c r="AI41"/>
    </row>
    <row r="42" spans="1:36" s="383" customFormat="1" ht="15.6">
      <c r="A42" s="39"/>
      <c r="B42" s="39"/>
      <c r="C42" s="39"/>
      <c r="D42" s="39"/>
      <c r="E42" s="39"/>
      <c r="F42" s="301"/>
      <c r="G42" s="301"/>
      <c r="H42" s="301"/>
      <c r="I42" s="39"/>
      <c r="J42" s="39"/>
      <c r="K42" s="39"/>
      <c r="L42" s="39"/>
      <c r="M42" s="39"/>
      <c r="N42" s="39"/>
      <c r="O42" s="39"/>
      <c r="P42" s="39"/>
      <c r="Q42" s="39"/>
      <c r="R42" s="110"/>
      <c r="S42" s="64"/>
      <c r="T42" s="110"/>
      <c r="U42" s="39"/>
      <c r="V42" s="39"/>
      <c r="W42" s="39"/>
      <c r="X42" s="39"/>
      <c r="Y42" s="39"/>
      <c r="Z42" s="2"/>
      <c r="AA42" s="51" t="s">
        <v>2</v>
      </c>
      <c r="AB42" s="50"/>
      <c r="AF42" s="12"/>
      <c r="AG42" s="12"/>
      <c r="AH42" s="384"/>
      <c r="AI42" s="384"/>
      <c r="AJ42" s="384"/>
    </row>
    <row r="43" spans="1:36" ht="15.6">
      <c r="A43" s="39"/>
      <c r="B43" s="46">
        <f>+'Ark1'!C545</f>
        <v>2020</v>
      </c>
      <c r="C43" s="46">
        <f>+'Ark1'!L545</f>
        <v>8</v>
      </c>
      <c r="D43" s="104" t="str">
        <f>VLOOKUP(C43,RNR!$D$12:$E$21,2)</f>
        <v>R</v>
      </c>
      <c r="E43" s="323">
        <f>IF(F43=0,"",+'Ark1'!Q545)</f>
        <v>752</v>
      </c>
      <c r="F43" s="323">
        <f>+'Ark1'!R545</f>
        <v>1905</v>
      </c>
      <c r="G43" s="323"/>
      <c r="H43" s="323">
        <f>+IF(F43=0,"",'Ark1'!S545)</f>
        <v>1905</v>
      </c>
      <c r="I43" s="99">
        <f>+IF(F43=0,"",'Ark1'!AD545)</f>
        <v>0.12619233874586516</v>
      </c>
      <c r="J43" s="65"/>
      <c r="K43" s="99">
        <f>+IF(F43=0,"",'Ark1'!AE545)</f>
        <v>0.13530506850937196</v>
      </c>
      <c r="L43" s="48">
        <f>+IF(F43=0,"",'Ark1'!U545)</f>
        <v>48.37690288713911</v>
      </c>
      <c r="M43" s="99">
        <f>+IF(F43=0,"",'Ark1'!W545)</f>
        <v>87.439811023622013</v>
      </c>
      <c r="N43" s="65"/>
      <c r="O43" s="65">
        <f>+IF(F43=0,"",'Ark1'!X545)</f>
        <v>0.99737532808398977</v>
      </c>
      <c r="P43" s="65"/>
      <c r="Q43" s="65">
        <f>+IF(F43=0,"",'Ark1'!Y545)</f>
        <v>1.9947506561679795</v>
      </c>
      <c r="R43" s="110"/>
      <c r="S43" s="65"/>
      <c r="T43" s="110"/>
      <c r="U43" s="48">
        <f>+IF(F43=0,"",'Ark1'!AA545)</f>
        <v>13.369246629853929</v>
      </c>
      <c r="V43" s="48">
        <f>+IF(F43=0,"",'Ark1'!AB545)</f>
        <v>1.3318989122127878</v>
      </c>
      <c r="W43" s="65">
        <f t="shared" si="3"/>
        <v>2.5332446808510638</v>
      </c>
      <c r="X43" s="99">
        <f>+IF(F43=0,"",'Ark1'!V545)</f>
        <v>94.734356471963238</v>
      </c>
      <c r="Y43" s="39"/>
      <c r="Z43" s="4"/>
      <c r="AA43" s="51" t="s">
        <v>2</v>
      </c>
      <c r="AB43" s="15"/>
      <c r="AC43" s="1"/>
      <c r="AD43" s="18"/>
      <c r="AI43"/>
    </row>
    <row r="44" spans="1:36" ht="15.6">
      <c r="A44" s="39"/>
      <c r="B44" s="46">
        <f>+'Ark1'!C546</f>
        <v>2020</v>
      </c>
      <c r="C44" s="46">
        <f>+'Ark1'!L546</f>
        <v>11</v>
      </c>
      <c r="D44" s="104" t="str">
        <f>VLOOKUP(C44,RNR!$D$12:$E$21,2)</f>
        <v>U</v>
      </c>
      <c r="E44" s="323">
        <f>IF(F44=0,"",+'Ark1'!Q546)</f>
        <v>1620</v>
      </c>
      <c r="F44" s="323">
        <f>+'Ark1'!R546</f>
        <v>29016</v>
      </c>
      <c r="G44" s="323"/>
      <c r="H44" s="323">
        <f>+IF(F44=0,"",'Ark1'!S546)</f>
        <v>29016</v>
      </c>
      <c r="I44" s="99">
        <f>+IF(F44=0,"",'Ark1'!AD546)</f>
        <v>1.922098110787414</v>
      </c>
      <c r="J44" s="65"/>
      <c r="K44" s="99">
        <f>+IF(F44=0,"",'Ark1'!AE546)</f>
        <v>2.0324981270314719</v>
      </c>
      <c r="L44" s="48">
        <f>+IF(F44=0,"",'Ark1'!U546)</f>
        <v>53.014578163771695</v>
      </c>
      <c r="M44" s="99">
        <f>+IF(F44=0,"",'Ark1'!W546)</f>
        <v>86.23483491866547</v>
      </c>
      <c r="N44" s="65"/>
      <c r="O44" s="65">
        <f>+IF(F44=0,"",'Ark1'!X546)</f>
        <v>0.79955886407499299</v>
      </c>
      <c r="P44" s="65"/>
      <c r="Q44" s="65">
        <f>+IF(F44=0,"",'Ark1'!Y546)</f>
        <v>1.599117728149986</v>
      </c>
      <c r="R44" s="110"/>
      <c r="S44" s="65"/>
      <c r="T44" s="110"/>
      <c r="U44" s="48">
        <f>+IF(F44=0,"",'Ark1'!AA546)</f>
        <v>9.2594151738703143</v>
      </c>
      <c r="V44" s="48">
        <f>+IF(F44=0,"",'Ark1'!AB546)</f>
        <v>1.1703362093895302</v>
      </c>
      <c r="W44" s="65">
        <f t="shared" si="3"/>
        <v>17.911111111111111</v>
      </c>
      <c r="X44" s="99">
        <f>+IF(F44=0,"",'Ark1'!V546)</f>
        <v>93.428856899961843</v>
      </c>
      <c r="Y44" s="39"/>
      <c r="Z44" s="4"/>
      <c r="AA44" s="51" t="s">
        <v>2</v>
      </c>
      <c r="AB44" s="15"/>
      <c r="AC44" s="1"/>
      <c r="AD44" s="18"/>
      <c r="AI44"/>
    </row>
    <row r="45" spans="1:36" ht="15.6">
      <c r="A45" s="39"/>
      <c r="B45" s="46">
        <f>+'Ark1'!C547</f>
        <v>2020</v>
      </c>
      <c r="C45" s="46">
        <f>+'Ark1'!L547</f>
        <v>14</v>
      </c>
      <c r="D45" s="104" t="str">
        <f>VLOOKUP(C45,RNR!$D$12:$E$21,2)</f>
        <v>E</v>
      </c>
      <c r="E45" s="323">
        <f>IF(F45=0,"",+'Ark1'!Q547)</f>
        <v>2028</v>
      </c>
      <c r="F45" s="323">
        <f>+'Ark1'!R547</f>
        <v>374953</v>
      </c>
      <c r="G45" s="323"/>
      <c r="H45" s="323">
        <f>+IF(F45=0,"",'Ark1'!S547)</f>
        <v>374953</v>
      </c>
      <c r="I45" s="99">
        <f>+IF(F45=0,"",'Ark1'!AD547)</f>
        <v>24.837898157363984</v>
      </c>
      <c r="J45" s="65"/>
      <c r="K45" s="99">
        <f>+IF(F45=0,"",'Ark1'!AE547)</f>
        <v>25.731999405763279</v>
      </c>
      <c r="L45" s="48">
        <f>+IF(F45=0,"",'Ark1'!U547)</f>
        <v>57.80248724506805</v>
      </c>
      <c r="M45" s="99">
        <f>+IF(F45=0,"",'Ark1'!W547)</f>
        <v>84.486403842615331</v>
      </c>
      <c r="N45" s="65"/>
      <c r="O45" s="65">
        <f>+IF(F45=0,"",'Ark1'!X547)</f>
        <v>0.99425794699602366</v>
      </c>
      <c r="P45" s="65"/>
      <c r="Q45" s="65">
        <f>+IF(F45=0,"",'Ark1'!Y547)</f>
        <v>1.9885158939920471</v>
      </c>
      <c r="R45" s="110"/>
      <c r="S45" s="65"/>
      <c r="T45" s="110"/>
      <c r="U45" s="48">
        <f>+IF(F45=0,"",'Ark1'!AA547)</f>
        <v>8.6438210225331709</v>
      </c>
      <c r="V45" s="48">
        <f>+IF(F45=0,"",'Ark1'!AB547)</f>
        <v>1.316275585857658</v>
      </c>
      <c r="W45" s="65">
        <f t="shared" si="3"/>
        <v>184.88806706114397</v>
      </c>
      <c r="X45" s="99">
        <f>+IF(F45=0,"",'Ark1'!V547)</f>
        <v>91.534565376614566</v>
      </c>
      <c r="Y45" s="39"/>
      <c r="Z45" s="4"/>
      <c r="AA45" s="51" t="s">
        <v>2</v>
      </c>
      <c r="AB45" s="15"/>
      <c r="AC45" s="12"/>
      <c r="AD45" s="18"/>
      <c r="AI45"/>
    </row>
    <row r="46" spans="1:36" ht="15.6">
      <c r="A46" s="39"/>
      <c r="B46" s="46">
        <f>+'Ark1'!C548</f>
        <v>2020</v>
      </c>
      <c r="C46" s="46">
        <f>+'Ark1'!L548</f>
        <v>17</v>
      </c>
      <c r="D46" s="104" t="str">
        <f>VLOOKUP(C46,RNR!$D$12:$E$21,2)</f>
        <v>S</v>
      </c>
      <c r="E46" s="323">
        <f>IF(F46=0,"",+'Ark1'!Q548)</f>
        <v>2205</v>
      </c>
      <c r="F46" s="323">
        <f>+'Ark1'!R548</f>
        <v>1095106.3600000001</v>
      </c>
      <c r="G46" s="323"/>
      <c r="H46" s="323">
        <f>+IF(F46=0,"",'Ark1'!S548)</f>
        <v>1095106.3600000001</v>
      </c>
      <c r="I46" s="99">
        <f>+IF(F46=0,"",'Ark1'!AD548)</f>
        <v>72.542799340614891</v>
      </c>
      <c r="J46" s="65"/>
      <c r="K46" s="99">
        <f>+IF(F46=0,"",'Ark1'!AE548)</f>
        <v>71.906248529490412</v>
      </c>
      <c r="L46" s="48">
        <f>+IF(F46=0,"",'Ark1'!U548)</f>
        <v>62.181474948241558</v>
      </c>
      <c r="M46" s="99">
        <f>+IF(F46=0,"",'Ark1'!W548)</f>
        <v>80.835188446902322</v>
      </c>
      <c r="N46" s="65"/>
      <c r="O46" s="65">
        <f>+IF(F46=0,"",'Ark1'!X548)</f>
        <v>1.5423159445444179</v>
      </c>
      <c r="P46" s="65"/>
      <c r="Q46" s="65">
        <f>+IF(F46=0,"",'Ark1'!Y548)</f>
        <v>3.0846318890888358</v>
      </c>
      <c r="R46" s="110"/>
      <c r="S46" s="65"/>
      <c r="T46" s="110"/>
      <c r="U46" s="48">
        <f>+IF(F46=0,"",'Ark1'!AA548)</f>
        <v>9.555284385268239</v>
      </c>
      <c r="V46" s="48">
        <f>+IF(F46=0,"",'Ark1'!AB548)</f>
        <v>1.6450119327533204</v>
      </c>
      <c r="W46" s="65">
        <f t="shared" si="3"/>
        <v>496.64687528344678</v>
      </c>
      <c r="X46" s="99">
        <f>+IF(F46=0,"",'Ark1'!V548)</f>
        <v>87.578752380178116</v>
      </c>
      <c r="Y46" s="39"/>
      <c r="Z46" s="4"/>
      <c r="AA46" s="51" t="s">
        <v>2</v>
      </c>
      <c r="AB46" s="15"/>
      <c r="AC46" s="12"/>
      <c r="AD46" s="18"/>
      <c r="AI46"/>
    </row>
    <row r="47" spans="1:36" ht="15.6">
      <c r="A47" s="39"/>
      <c r="B47" s="2">
        <f>+'Ark1'!C549</f>
        <v>2019</v>
      </c>
      <c r="C47" s="2">
        <f>+'Ark1'!L549</f>
        <v>1</v>
      </c>
      <c r="D47" s="104" t="str">
        <f>VLOOKUP(C47,RNR!$D$12:$E$21,2)</f>
        <v>P-</v>
      </c>
      <c r="E47" s="308" t="str">
        <f>IF(F47=0,"",+'Ark1'!Q549)</f>
        <v/>
      </c>
      <c r="F47" s="308">
        <f>+'Ark1'!R549</f>
        <v>0</v>
      </c>
      <c r="G47" s="308"/>
      <c r="H47" s="308" t="str">
        <f>+IF(F47=0,"",'Ark1'!S549)</f>
        <v/>
      </c>
      <c r="I47" s="50" t="str">
        <f>+IF(F47=0,"",'Ark1'!AD549)</f>
        <v/>
      </c>
      <c r="J47" s="50"/>
      <c r="K47" s="50" t="str">
        <f>+IF(F47=0,"",'Ark1'!AE549)</f>
        <v/>
      </c>
      <c r="L47" s="5" t="str">
        <f>+IF(F47=0,"",'Ark1'!U549)</f>
        <v/>
      </c>
      <c r="M47" s="50" t="str">
        <f>+IF(F47=0,"",'Ark1'!W549)</f>
        <v/>
      </c>
      <c r="N47" s="50"/>
      <c r="O47" s="50" t="str">
        <f>+IF(F47=0,"",'Ark1'!X549)</f>
        <v/>
      </c>
      <c r="P47" s="50"/>
      <c r="Q47" s="50" t="str">
        <f>+IF(F47=0,"",'Ark1'!Y549)</f>
        <v/>
      </c>
      <c r="R47" s="110"/>
      <c r="S47" s="18"/>
      <c r="T47" s="110"/>
      <c r="U47" s="50" t="str">
        <f>+IF(F47=0,"",'Ark1'!AA549)</f>
        <v/>
      </c>
      <c r="V47" s="5" t="str">
        <f>+IF(F47=0,"",'Ark1'!AB549)</f>
        <v/>
      </c>
      <c r="W47" s="18" t="str">
        <f t="shared" si="3"/>
        <v/>
      </c>
      <c r="X47" s="50" t="str">
        <f>+IF(F47=0,"",'Ark1'!V549)</f>
        <v/>
      </c>
      <c r="Y47" s="39"/>
      <c r="Z47" s="4"/>
      <c r="AA47" s="51" t="s">
        <v>2</v>
      </c>
      <c r="AB47" s="15"/>
      <c r="AC47" s="12"/>
      <c r="AD47" s="18"/>
      <c r="AI47"/>
    </row>
    <row r="48" spans="1:36" ht="15.6">
      <c r="A48" s="39"/>
      <c r="B48" s="2">
        <f>+'Ark1'!C550</f>
        <v>2019</v>
      </c>
      <c r="C48" s="2">
        <f>+'Ark1'!L550</f>
        <v>2</v>
      </c>
      <c r="D48" s="104" t="str">
        <f>VLOOKUP(C48,RNR!$D$12:$E$21,2)</f>
        <v>P</v>
      </c>
      <c r="E48" s="308" t="str">
        <f>IF(F48=0,"",+'Ark1'!Q550)</f>
        <v/>
      </c>
      <c r="F48" s="308">
        <f>+'Ark1'!R550</f>
        <v>0</v>
      </c>
      <c r="G48" s="308"/>
      <c r="H48" s="308" t="str">
        <f>+IF(F48=0,"",'Ark1'!S550)</f>
        <v/>
      </c>
      <c r="I48" s="50" t="str">
        <f>+IF(F48=0,"",'Ark1'!AD550)</f>
        <v/>
      </c>
      <c r="J48" s="50"/>
      <c r="K48" s="50" t="str">
        <f>+IF(F48=0,"",'Ark1'!AE550)</f>
        <v/>
      </c>
      <c r="L48" s="5" t="str">
        <f>+IF(F48=0,"",'Ark1'!U550)</f>
        <v/>
      </c>
      <c r="M48" s="50" t="str">
        <f>+IF(F48=0,"",'Ark1'!W550)</f>
        <v/>
      </c>
      <c r="N48" s="50"/>
      <c r="O48" s="50" t="str">
        <f>+IF(F48=0,"",'Ark1'!X550)</f>
        <v/>
      </c>
      <c r="P48" s="50"/>
      <c r="Q48" s="50" t="str">
        <f>+IF(F48=0,"",'Ark1'!Y550)</f>
        <v/>
      </c>
      <c r="R48" s="110"/>
      <c r="S48" s="18"/>
      <c r="T48" s="110"/>
      <c r="U48" s="50" t="str">
        <f>+IF(F48=0,"",'Ark1'!AA550)</f>
        <v/>
      </c>
      <c r="V48" s="5" t="str">
        <f>+IF(F48=0,"",'Ark1'!AB550)</f>
        <v/>
      </c>
      <c r="W48" s="18" t="str">
        <f t="shared" ref="W48:W53" si="4">+IF(F48=0,"",F48/E48)</f>
        <v/>
      </c>
      <c r="X48" s="50" t="str">
        <f>+IF(F48=0,"",'Ark1'!V550)</f>
        <v/>
      </c>
      <c r="Y48" s="39"/>
      <c r="Z48" s="4"/>
      <c r="AA48" s="51" t="s">
        <v>2</v>
      </c>
      <c r="AB48" s="15"/>
      <c r="AC48" s="12"/>
      <c r="AD48" s="18"/>
      <c r="AI48"/>
    </row>
    <row r="49" spans="1:35" ht="15.6">
      <c r="A49" s="39"/>
      <c r="B49" s="2">
        <f>+'Ark1'!C551</f>
        <v>2019</v>
      </c>
      <c r="C49" s="2">
        <f>+'Ark1'!L551</f>
        <v>5</v>
      </c>
      <c r="D49" s="104" t="str">
        <f>VLOOKUP(C49,RNR!$D$12:$E$21,2)</f>
        <v>O</v>
      </c>
      <c r="E49" s="308" t="str">
        <f>IF(F49=0,"",+'Ark1'!Q551)</f>
        <v/>
      </c>
      <c r="F49" s="308">
        <f>+'Ark1'!R551</f>
        <v>0</v>
      </c>
      <c r="G49" s="308"/>
      <c r="H49" s="308" t="str">
        <f>+IF(F49=0,"",'Ark1'!S551)</f>
        <v/>
      </c>
      <c r="I49" s="50" t="str">
        <f>+IF(F49=0,"",'Ark1'!AD551)</f>
        <v/>
      </c>
      <c r="J49" s="50"/>
      <c r="K49" s="50" t="str">
        <f>+IF(F49=0,"",'Ark1'!AE551)</f>
        <v/>
      </c>
      <c r="L49" s="5" t="str">
        <f>+IF(F49=0,"",'Ark1'!U551)</f>
        <v/>
      </c>
      <c r="M49" s="50" t="str">
        <f>+IF(F49=0,"",'Ark1'!W551)</f>
        <v/>
      </c>
      <c r="N49" s="50"/>
      <c r="O49" s="50" t="str">
        <f>+IF(F49=0,"",'Ark1'!X551)</f>
        <v/>
      </c>
      <c r="P49" s="50"/>
      <c r="Q49" s="50" t="str">
        <f>+IF(F49=0,"",'Ark1'!Y551)</f>
        <v/>
      </c>
      <c r="R49" s="110"/>
      <c r="S49" s="18"/>
      <c r="T49" s="110"/>
      <c r="U49" s="50" t="str">
        <f>+IF(F49=0,"",'Ark1'!AA551)</f>
        <v/>
      </c>
      <c r="V49" s="5" t="str">
        <f>+IF(F49=0,"",'Ark1'!AB551)</f>
        <v/>
      </c>
      <c r="W49" s="18" t="str">
        <f t="shared" si="4"/>
        <v/>
      </c>
      <c r="X49" s="50" t="str">
        <f>+IF(F49=0,"",'Ark1'!V551)</f>
        <v/>
      </c>
      <c r="Y49" s="39"/>
      <c r="Z49" s="4"/>
      <c r="AA49" s="51" t="s">
        <v>2</v>
      </c>
      <c r="AB49" s="15"/>
      <c r="AC49" s="5"/>
      <c r="AD49" s="18"/>
      <c r="AI49"/>
    </row>
    <row r="50" spans="1:35" ht="15.6">
      <c r="A50" s="39"/>
      <c r="B50" s="2">
        <f>+'Ark1'!C552</f>
        <v>2019</v>
      </c>
      <c r="C50" s="2">
        <f>+'Ark1'!L552</f>
        <v>8</v>
      </c>
      <c r="D50" s="104" t="str">
        <f>VLOOKUP(C50,RNR!$D$12:$E$21,2)</f>
        <v>R</v>
      </c>
      <c r="E50" s="308">
        <f>IF(F50=0,"",+'Ark1'!Q552)</f>
        <v>482</v>
      </c>
      <c r="F50" s="308">
        <f>+'Ark1'!R552</f>
        <v>1060</v>
      </c>
      <c r="G50" s="308"/>
      <c r="H50" s="308">
        <f>+IF(F50=0,"",'Ark1'!S552)</f>
        <v>1060</v>
      </c>
      <c r="I50" s="50">
        <f>+IF(F50=0,"",'Ark1'!AD552)</f>
        <v>6.7949850446225382E-2</v>
      </c>
      <c r="J50" s="50"/>
      <c r="K50" s="50">
        <f>+IF(F50=0,"",'Ark1'!AE552)</f>
        <v>7.2301077157582383E-2</v>
      </c>
      <c r="L50" s="5">
        <f>+IF(F50=0,"",'Ark1'!U552)</f>
        <v>48.376415094339606</v>
      </c>
      <c r="M50" s="50">
        <f>+IF(F50=0,"",'Ark1'!W552)</f>
        <v>83.714339622641617</v>
      </c>
      <c r="N50" s="50"/>
      <c r="O50" s="50">
        <f>+IF(F50=0,"",'Ark1'!X552)</f>
        <v>0.47169811320754707</v>
      </c>
      <c r="P50" s="50"/>
      <c r="Q50" s="50">
        <f>+IF(F50=0,"",'Ark1'!Y552)</f>
        <v>0.94339622641509413</v>
      </c>
      <c r="R50" s="110"/>
      <c r="S50" s="18"/>
      <c r="T50" s="110"/>
      <c r="U50" s="50">
        <f>+IF(F50=0,"",'Ark1'!AA552)</f>
        <v>16.212712338049435</v>
      </c>
      <c r="V50" s="5">
        <f>+IF(F50=0,"",'Ark1'!AB552)</f>
        <v>0.49029292107002354</v>
      </c>
      <c r="W50" s="18">
        <f t="shared" si="4"/>
        <v>2.199170124481328</v>
      </c>
      <c r="X50" s="50">
        <f>+IF(F50=0,"",'Ark1'!V552)</f>
        <v>90.698092765592179</v>
      </c>
      <c r="Y50" s="39"/>
      <c r="Z50" s="4"/>
      <c r="AA50" s="51" t="s">
        <v>2</v>
      </c>
      <c r="AB50" s="15"/>
      <c r="AC50" s="5"/>
      <c r="AD50" s="18"/>
      <c r="AI50"/>
    </row>
    <row r="51" spans="1:35" ht="15.6">
      <c r="A51" s="39"/>
      <c r="B51" s="2">
        <f>+'Ark1'!C553</f>
        <v>2019</v>
      </c>
      <c r="C51" s="2">
        <f>+'Ark1'!L553</f>
        <v>11</v>
      </c>
      <c r="D51" s="104" t="str">
        <f>VLOOKUP(C51,RNR!$D$12:$E$21,2)</f>
        <v>U</v>
      </c>
      <c r="E51" s="308">
        <f>IF(F51=0,"",+'Ark1'!Q553)</f>
        <v>1599</v>
      </c>
      <c r="F51" s="308">
        <f>+'Ark1'!R553</f>
        <v>17476</v>
      </c>
      <c r="G51" s="308"/>
      <c r="H51" s="308">
        <f>+IF(F51=0,"",'Ark1'!S553)</f>
        <v>17475</v>
      </c>
      <c r="I51" s="50">
        <f>+IF(F51=0,"",'Ark1'!AD553)</f>
        <v>1.1202750815077687</v>
      </c>
      <c r="J51" s="50"/>
      <c r="K51" s="50">
        <f>+IF(F51=0,"",'Ark1'!AE553)</f>
        <v>1.1872287897527696</v>
      </c>
      <c r="L51" s="5">
        <f>+IF(F51=0,"",'Ark1'!U553)</f>
        <v>53.130300429184558</v>
      </c>
      <c r="M51" s="50">
        <f>+IF(F51=0,"",'Ark1'!W553)</f>
        <v>83.383129041487322</v>
      </c>
      <c r="N51" s="50"/>
      <c r="O51" s="50">
        <f>+IF(F51=0,"",'Ark1'!X553)</f>
        <v>0.84687571526665117</v>
      </c>
      <c r="P51" s="50"/>
      <c r="Q51" s="50">
        <f>+IF(F51=0,"",'Ark1'!Y553)</f>
        <v>1.6937514305333023</v>
      </c>
      <c r="R51" s="110"/>
      <c r="S51" s="18"/>
      <c r="T51" s="110"/>
      <c r="U51" s="50">
        <f>+IF(F51=0,"",'Ark1'!AA553)</f>
        <v>10.897490789411638</v>
      </c>
      <c r="V51" s="5">
        <f>+IF(F51=0,"",'Ark1'!AB553)</f>
        <v>1.1323391900658095</v>
      </c>
      <c r="W51" s="18">
        <f t="shared" si="4"/>
        <v>10.929330831769857</v>
      </c>
      <c r="X51" s="50">
        <f>+IF(F51=0,"",'Ark1'!V553)</f>
        <v>90.344185239089029</v>
      </c>
      <c r="Y51" s="39"/>
      <c r="Z51" s="4"/>
      <c r="AA51" s="51" t="s">
        <v>2</v>
      </c>
      <c r="AB51" s="15"/>
      <c r="AC51" s="5"/>
      <c r="AD51" s="18"/>
      <c r="AI51"/>
    </row>
    <row r="52" spans="1:35" ht="15.6">
      <c r="A52" s="39"/>
      <c r="B52" s="2">
        <f>+'Ark1'!C554</f>
        <v>2019</v>
      </c>
      <c r="C52" s="2">
        <f>+'Ark1'!L554</f>
        <v>14</v>
      </c>
      <c r="D52" s="104" t="str">
        <f>VLOOKUP(C52,RNR!$D$12:$E$21,2)</f>
        <v>E</v>
      </c>
      <c r="E52" s="308">
        <f>IF(F52=0,"",+'Ark1'!Q554)</f>
        <v>2106</v>
      </c>
      <c r="F52" s="308">
        <f>+'Ark1'!R554</f>
        <v>454490</v>
      </c>
      <c r="G52" s="308"/>
      <c r="H52" s="308">
        <f>+IF(F52=0,"",'Ark1'!S554)</f>
        <v>454379</v>
      </c>
      <c r="I52" s="50">
        <f>+IF(F52=0,"",'Ark1'!AD554)</f>
        <v>29.13445993330658</v>
      </c>
      <c r="J52" s="50"/>
      <c r="K52" s="50">
        <f>+IF(F52=0,"",'Ark1'!AE554)</f>
        <v>30.363349179278796</v>
      </c>
      <c r="L52" s="5">
        <f>+IF(F52=0,"",'Ark1'!U554)</f>
        <v>57.852763882133651</v>
      </c>
      <c r="M52" s="50">
        <f>+IF(F52=0,"",'Ark1'!W554)</f>
        <v>82.014827533841881</v>
      </c>
      <c r="N52" s="50"/>
      <c r="O52" s="50">
        <f>+IF(F52=0,"",'Ark1'!X554)</f>
        <v>0.8864881515544899</v>
      </c>
      <c r="P52" s="50"/>
      <c r="Q52" s="50">
        <f>+IF(F52=0,"",'Ark1'!Y554)</f>
        <v>1.7729763031089798</v>
      </c>
      <c r="R52" s="110"/>
      <c r="S52" s="18"/>
      <c r="T52" s="110"/>
      <c r="U52" s="50">
        <f>+IF(F52=0,"",'Ark1'!AA554)</f>
        <v>8.4728303835543937</v>
      </c>
      <c r="V52" s="5">
        <f>+IF(F52=0,"",'Ark1'!AB554)</f>
        <v>1.1723088909891319</v>
      </c>
      <c r="W52" s="18">
        <f t="shared" si="4"/>
        <v>215.80721747388415</v>
      </c>
      <c r="X52" s="50">
        <f>+IF(F52=0,"",'Ark1'!V554)</f>
        <v>88.877929776108516</v>
      </c>
      <c r="Y52" s="39"/>
      <c r="Z52" s="4"/>
      <c r="AA52" s="51" t="s">
        <v>2</v>
      </c>
      <c r="AB52" s="15"/>
      <c r="AC52" s="5"/>
      <c r="AD52" s="18"/>
      <c r="AI52"/>
    </row>
    <row r="53" spans="1:35" ht="15.6">
      <c r="A53" s="39"/>
      <c r="B53" s="2">
        <f>+'Ark1'!C555</f>
        <v>2019</v>
      </c>
      <c r="C53" s="2">
        <f>+'Ark1'!L555</f>
        <v>17</v>
      </c>
      <c r="D53" s="104" t="str">
        <f>VLOOKUP(C53,RNR!$D$12:$E$21,2)</f>
        <v>S</v>
      </c>
      <c r="E53" s="308">
        <f>IF(F53=0,"",+'Ark1'!Q555)</f>
        <v>2242</v>
      </c>
      <c r="F53" s="308">
        <f>+'Ark1'!R555</f>
        <v>1068290</v>
      </c>
      <c r="G53" s="308"/>
      <c r="H53" s="308">
        <f>+IF(F53=0,"",'Ark1'!S555)</f>
        <v>1068195</v>
      </c>
      <c r="I53" s="50">
        <f>+IF(F53=0,"",'Ark1'!AD555)</f>
        <v>68.48126955962087</v>
      </c>
      <c r="J53" s="50"/>
      <c r="K53" s="50">
        <f>+IF(F53=0,"",'Ark1'!AE555)</f>
        <v>68.377120953810859</v>
      </c>
      <c r="L53" s="5">
        <f>+IF(F53=0,"",'Ark1'!U555)</f>
        <v>62.219384101217486</v>
      </c>
      <c r="M53" s="50">
        <f>+IF(F53=0,"",'Ark1'!W555)</f>
        <v>78.563572409534657</v>
      </c>
      <c r="N53" s="50"/>
      <c r="O53" s="50">
        <f>+IF(F53=0,"",'Ark1'!X555)</f>
        <v>1.492665849160808</v>
      </c>
      <c r="P53" s="50"/>
      <c r="Q53" s="50">
        <f>+IF(F53=0,"",'Ark1'!Y555)</f>
        <v>2.985331698321616</v>
      </c>
      <c r="R53" s="110"/>
      <c r="S53" s="18"/>
      <c r="T53" s="110"/>
      <c r="U53" s="50">
        <f>+IF(F53=0,"",'Ark1'!AA555)</f>
        <v>9.5351470746753115</v>
      </c>
      <c r="V53" s="5">
        <f>+IF(F53=0,"",'Ark1'!AB555)</f>
        <v>1.779810232312161</v>
      </c>
      <c r="W53" s="18">
        <f t="shared" si="4"/>
        <v>476.48974130240856</v>
      </c>
      <c r="X53" s="50">
        <f>+IF(F53=0,"",'Ark1'!V555)</f>
        <v>85.124979255290441</v>
      </c>
      <c r="Y53" s="39"/>
      <c r="Z53" s="4"/>
      <c r="AA53" s="51" t="s">
        <v>2</v>
      </c>
      <c r="AB53" s="15"/>
      <c r="AC53" s="5"/>
      <c r="AD53" s="18"/>
      <c r="AI53"/>
    </row>
    <row r="54" spans="1:35" ht="15.6">
      <c r="A54" s="39"/>
      <c r="B54" s="46">
        <f>+'Ark1'!C556</f>
        <v>2018</v>
      </c>
      <c r="C54" s="46">
        <f>+'Ark1'!L556</f>
        <v>1</v>
      </c>
      <c r="D54" s="104" t="str">
        <f>VLOOKUP(C54,RNR!$D$12:$E$21,2)</f>
        <v>P-</v>
      </c>
      <c r="E54" s="323" t="str">
        <f>IF(F54=0,"",+'Ark1'!Q556)</f>
        <v/>
      </c>
      <c r="F54" s="323">
        <f>+'Ark1'!R556</f>
        <v>0</v>
      </c>
      <c r="G54" s="323"/>
      <c r="H54" s="323" t="str">
        <f>+IF(F54=0,"",'Ark1'!S556)</f>
        <v/>
      </c>
      <c r="I54" s="99" t="str">
        <f>+IF(F54=0,"",'Ark1'!AD556)</f>
        <v/>
      </c>
      <c r="J54" s="65"/>
      <c r="K54" s="99" t="str">
        <f>+IF(F54=0,"",'Ark1'!AE556)</f>
        <v/>
      </c>
      <c r="L54" s="48" t="str">
        <f>+IF(F54=0,"",'Ark1'!U556)</f>
        <v/>
      </c>
      <c r="M54" s="99" t="str">
        <f>+IF(F54=0,"",'Ark1'!W556)</f>
        <v/>
      </c>
      <c r="N54" s="65"/>
      <c r="O54" s="65" t="str">
        <f>+IF(F54=0,"",'Ark1'!X556)</f>
        <v/>
      </c>
      <c r="P54" s="65"/>
      <c r="Q54" s="65" t="str">
        <f>+IF(F54=0,"",'Ark1'!Y556)</f>
        <v/>
      </c>
      <c r="R54" s="110"/>
      <c r="S54" s="65"/>
      <c r="T54" s="110"/>
      <c r="U54" s="48" t="str">
        <f>+IF(F54=0,"",'Ark1'!AA556)</f>
        <v/>
      </c>
      <c r="V54" s="48" t="str">
        <f>+IF(F54=0,"",'Ark1'!AB556)</f>
        <v/>
      </c>
      <c r="W54" s="65" t="str">
        <f>+IF(F54=0,"",F54/E54)</f>
        <v/>
      </c>
      <c r="X54" s="99" t="str">
        <f>+IF(F54=0,"",'Ark1'!V556)</f>
        <v/>
      </c>
      <c r="Y54" s="39"/>
      <c r="Z54" s="4"/>
      <c r="AA54" s="51" t="s">
        <v>2</v>
      </c>
      <c r="AB54" s="15"/>
      <c r="AC54" s="5"/>
      <c r="AD54" s="18"/>
      <c r="AI54"/>
    </row>
    <row r="55" spans="1:35" ht="15.6">
      <c r="A55" s="39"/>
      <c r="B55" s="46">
        <f>+'Ark1'!C557</f>
        <v>2018</v>
      </c>
      <c r="C55" s="46">
        <f>+'Ark1'!L557</f>
        <v>2</v>
      </c>
      <c r="D55" s="104" t="str">
        <f>VLOOKUP(C55,RNR!$D$12:$E$21,2)</f>
        <v>P</v>
      </c>
      <c r="E55" s="323" t="str">
        <f>IF(F55=0,"",+'Ark1'!Q557)</f>
        <v/>
      </c>
      <c r="F55" s="323">
        <f>+'Ark1'!R557</f>
        <v>0</v>
      </c>
      <c r="G55" s="323"/>
      <c r="H55" s="323" t="str">
        <f>+IF(F55=0,"",'Ark1'!S557)</f>
        <v/>
      </c>
      <c r="I55" s="99" t="str">
        <f>+IF(F55=0,"",'Ark1'!AD557)</f>
        <v/>
      </c>
      <c r="J55" s="65"/>
      <c r="K55" s="99" t="str">
        <f>+IF(F55=0,"",'Ark1'!AE557)</f>
        <v/>
      </c>
      <c r="L55" s="48" t="str">
        <f>+IF(F55=0,"",'Ark1'!U557)</f>
        <v/>
      </c>
      <c r="M55" s="99" t="str">
        <f>+IF(F55=0,"",'Ark1'!W557)</f>
        <v/>
      </c>
      <c r="N55" s="65"/>
      <c r="O55" s="65" t="str">
        <f>+IF(F55=0,"",'Ark1'!X557)</f>
        <v/>
      </c>
      <c r="P55" s="65"/>
      <c r="Q55" s="65" t="str">
        <f>+IF(F55=0,"",'Ark1'!Y557)</f>
        <v/>
      </c>
      <c r="R55" s="110"/>
      <c r="S55" s="65"/>
      <c r="T55" s="110"/>
      <c r="U55" s="48" t="str">
        <f>+IF(F55=0,"",'Ark1'!AA557)</f>
        <v/>
      </c>
      <c r="V55" s="48" t="str">
        <f>+IF(F55=0,"",'Ark1'!AB557)</f>
        <v/>
      </c>
      <c r="W55" s="65" t="str">
        <f t="shared" ref="W55:W60" si="5">+IF(F55=0,"",F55/E55)</f>
        <v/>
      </c>
      <c r="X55" s="99" t="str">
        <f>+IF(F55=0,"",'Ark1'!V557)</f>
        <v/>
      </c>
      <c r="Y55" s="39"/>
      <c r="Z55" s="4"/>
      <c r="AA55" s="51" t="s">
        <v>2</v>
      </c>
      <c r="AB55" s="15"/>
      <c r="AC55" s="5"/>
      <c r="AD55" s="18"/>
      <c r="AI55"/>
    </row>
    <row r="56" spans="1:35" ht="15.6">
      <c r="A56" s="39"/>
      <c r="B56" s="46">
        <f>+'Ark1'!C558</f>
        <v>2018</v>
      </c>
      <c r="C56" s="46">
        <f>+'Ark1'!L558</f>
        <v>5</v>
      </c>
      <c r="D56" s="104" t="str">
        <f>VLOOKUP(C56,RNR!$D$12:$E$21,2)</f>
        <v>O</v>
      </c>
      <c r="E56" s="323" t="str">
        <f>IF(F56=0,"",+'Ark1'!Q558)</f>
        <v/>
      </c>
      <c r="F56" s="323">
        <f>+'Ark1'!R558</f>
        <v>0</v>
      </c>
      <c r="G56" s="323"/>
      <c r="H56" s="323" t="str">
        <f>+IF(F56=0,"",'Ark1'!S558)</f>
        <v/>
      </c>
      <c r="I56" s="99" t="str">
        <f>+IF(F56=0,"",'Ark1'!AD558)</f>
        <v/>
      </c>
      <c r="J56" s="65"/>
      <c r="K56" s="99" t="str">
        <f>+IF(F56=0,"",'Ark1'!AE558)</f>
        <v/>
      </c>
      <c r="L56" s="48" t="str">
        <f>+IF(F56=0,"",'Ark1'!U558)</f>
        <v/>
      </c>
      <c r="M56" s="99" t="str">
        <f>+IF(F56=0,"",'Ark1'!W558)</f>
        <v/>
      </c>
      <c r="N56" s="65"/>
      <c r="O56" s="65" t="str">
        <f>+IF(F56=0,"",'Ark1'!X558)</f>
        <v/>
      </c>
      <c r="P56" s="65"/>
      <c r="Q56" s="65" t="str">
        <f>+IF(F56=0,"",'Ark1'!Y558)</f>
        <v/>
      </c>
      <c r="R56" s="110"/>
      <c r="S56" s="65"/>
      <c r="T56" s="110"/>
      <c r="U56" s="48" t="str">
        <f>+IF(F56=0,"",'Ark1'!AA558)</f>
        <v/>
      </c>
      <c r="V56" s="48" t="str">
        <f>+IF(F56=0,"",'Ark1'!AB558)</f>
        <v/>
      </c>
      <c r="W56" s="65" t="str">
        <f t="shared" si="5"/>
        <v/>
      </c>
      <c r="X56" s="99" t="str">
        <f>+IF(F56=0,"",'Ark1'!V558)</f>
        <v/>
      </c>
      <c r="Y56" s="39"/>
      <c r="Z56" s="4"/>
      <c r="AA56" s="51" t="s">
        <v>2</v>
      </c>
      <c r="AB56" s="15"/>
      <c r="AC56" s="5"/>
      <c r="AD56" s="18"/>
      <c r="AI56"/>
    </row>
    <row r="57" spans="1:35" ht="15.6">
      <c r="A57" s="39"/>
      <c r="B57" s="46">
        <f>+'Ark1'!C559</f>
        <v>2018</v>
      </c>
      <c r="C57" s="46">
        <f>+'Ark1'!L559</f>
        <v>8</v>
      </c>
      <c r="D57" s="104" t="str">
        <f>VLOOKUP(C57,RNR!$D$12:$E$21,2)</f>
        <v>R</v>
      </c>
      <c r="E57" s="323">
        <f>IF(F57=0,"",+'Ark1'!Q559)</f>
        <v>149</v>
      </c>
      <c r="F57" s="323">
        <f>+'Ark1'!R559</f>
        <v>268</v>
      </c>
      <c r="G57" s="323"/>
      <c r="H57" s="323">
        <f>+IF(F57=0,"",'Ark1'!S559)</f>
        <v>268</v>
      </c>
      <c r="I57" s="99">
        <f>+IF(F57=0,"",'Ark1'!AD559)</f>
        <v>1.6408910038150714E-2</v>
      </c>
      <c r="J57" s="65"/>
      <c r="K57" s="99">
        <f>+IF(F57=0,"",'Ark1'!AE559)</f>
        <v>1.9181827617127476E-2</v>
      </c>
      <c r="L57" s="48">
        <f>+IF(F57=0,"",'Ark1'!U559)</f>
        <v>48.447761194029844</v>
      </c>
      <c r="M57" s="99">
        <f>+IF(F57=0,"",'Ark1'!W559)</f>
        <v>90.652238805970171</v>
      </c>
      <c r="N57" s="65"/>
      <c r="O57" s="65">
        <f>+IF(F57=0,"",'Ark1'!X559)</f>
        <v>1.4925373134328361</v>
      </c>
      <c r="P57" s="65"/>
      <c r="Q57" s="65">
        <f>+IF(F57=0,"",'Ark1'!Y559)</f>
        <v>2.9850746268656723</v>
      </c>
      <c r="R57" s="110"/>
      <c r="S57" s="65"/>
      <c r="T57" s="110"/>
      <c r="U57" s="48">
        <f>+IF(F57=0,"",'Ark1'!AA559)</f>
        <v>26.731354825534712</v>
      </c>
      <c r="V57" s="48">
        <f>+IF(F57=0,"",'Ark1'!AB559)</f>
        <v>0.67544528352124311</v>
      </c>
      <c r="W57" s="65">
        <f t="shared" si="5"/>
        <v>1.7986577181208054</v>
      </c>
      <c r="X57" s="99">
        <f>+IF(F57=0,"",'Ark1'!V559)</f>
        <v>98.214776604517951</v>
      </c>
      <c r="Y57" s="39"/>
      <c r="Z57" s="4"/>
      <c r="AA57" s="51" t="s">
        <v>2</v>
      </c>
      <c r="AB57" s="18"/>
      <c r="AC57" s="5"/>
      <c r="AD57" s="18"/>
      <c r="AI57"/>
    </row>
    <row r="58" spans="1:35" ht="15.6">
      <c r="A58" s="39"/>
      <c r="B58" s="46">
        <f>+'Ark1'!C560</f>
        <v>2018</v>
      </c>
      <c r="C58" s="46">
        <f>+'Ark1'!L560</f>
        <v>11</v>
      </c>
      <c r="D58" s="104" t="str">
        <f>VLOOKUP(C58,RNR!$D$12:$E$21,2)</f>
        <v>U</v>
      </c>
      <c r="E58" s="323">
        <f>IF(F58=0,"",+'Ark1'!Q560)</f>
        <v>1667</v>
      </c>
      <c r="F58" s="323">
        <f>+'Ark1'!R560</f>
        <v>13495</v>
      </c>
      <c r="G58" s="323"/>
      <c r="H58" s="323">
        <f>+IF(F58=0,"",'Ark1'!S560)</f>
        <v>13495</v>
      </c>
      <c r="I58" s="99">
        <f>+IF(F58=0,"",'Ark1'!AD560)</f>
        <v>0.82626209315240251</v>
      </c>
      <c r="J58" s="65"/>
      <c r="K58" s="99">
        <f>+IF(F58=0,"",'Ark1'!AE560)</f>
        <v>0.86983747192884242</v>
      </c>
      <c r="L58" s="48">
        <f>+IF(F58=0,"",'Ark1'!U560)</f>
        <v>53.548203038162306</v>
      </c>
      <c r="M58" s="99">
        <f>+IF(F58=0,"",'Ark1'!W560)</f>
        <v>81.6372878844019</v>
      </c>
      <c r="N58" s="65"/>
      <c r="O58" s="65">
        <f>+IF(F58=0,"",'Ark1'!X560)</f>
        <v>1.1041126343090037</v>
      </c>
      <c r="P58" s="65"/>
      <c r="Q58" s="65">
        <f>+IF(F58=0,"",'Ark1'!Y560)</f>
        <v>2.2082252686180075</v>
      </c>
      <c r="R58" s="110"/>
      <c r="S58" s="65"/>
      <c r="T58" s="110"/>
      <c r="U58" s="48">
        <f>+IF(F58=0,"",'Ark1'!AA560)</f>
        <v>14.196898817376612</v>
      </c>
      <c r="V58" s="48">
        <f>+IF(F58=0,"",'Ark1'!AB560)</f>
        <v>0.85035981415876449</v>
      </c>
      <c r="W58" s="65">
        <f t="shared" si="5"/>
        <v>8.0953809238152363</v>
      </c>
      <c r="X58" s="99">
        <f>+IF(F58=0,"",'Ark1'!V560)</f>
        <v>88.447765855256506</v>
      </c>
      <c r="Y58" s="39"/>
      <c r="Z58" s="4"/>
      <c r="AA58" s="51" t="s">
        <v>2</v>
      </c>
      <c r="AI58"/>
    </row>
    <row r="59" spans="1:35" ht="15.6">
      <c r="A59" s="39"/>
      <c r="B59" s="46">
        <f>+'Ark1'!C561</f>
        <v>2018</v>
      </c>
      <c r="C59" s="46">
        <f>+'Ark1'!L561</f>
        <v>14</v>
      </c>
      <c r="D59" s="104" t="str">
        <f>VLOOKUP(C59,RNR!$D$12:$E$21,2)</f>
        <v>E</v>
      </c>
      <c r="E59" s="323">
        <f>IF(F59=0,"",+'Ark1'!Q561)</f>
        <v>2354</v>
      </c>
      <c r="F59" s="323">
        <f>+'Ark1'!R561</f>
        <v>656636</v>
      </c>
      <c r="G59" s="323"/>
      <c r="H59" s="323">
        <f>+IF(F59=0,"",'Ark1'!S561)</f>
        <v>656584</v>
      </c>
      <c r="I59" s="99">
        <f>+IF(F59=0,"",'Ark1'!AD561)</f>
        <v>40.204033775414672</v>
      </c>
      <c r="J59" s="65"/>
      <c r="K59" s="99">
        <f>+IF(F59=0,"",'Ark1'!AE561)</f>
        <v>42.164370877697074</v>
      </c>
      <c r="L59" s="48">
        <f>+IF(F59=0,"",'Ark1'!U561)</f>
        <v>57.770743728144446</v>
      </c>
      <c r="M59" s="99">
        <f>+IF(F59=0,"",'Ark1'!W561)</f>
        <v>81.33522525678282</v>
      </c>
      <c r="N59" s="65"/>
      <c r="O59" s="65">
        <f>+IF(F59=0,"",'Ark1'!X561)</f>
        <v>1.1802581643406695</v>
      </c>
      <c r="P59" s="65"/>
      <c r="Q59" s="65">
        <f>+IF(F59=0,"",'Ark1'!Y561)</f>
        <v>2.3605163286813391</v>
      </c>
      <c r="R59" s="110"/>
      <c r="S59" s="65"/>
      <c r="T59" s="110"/>
      <c r="U59" s="48">
        <f>+IF(F59=0,"",'Ark1'!AA561)</f>
        <v>8.7291580057894311</v>
      </c>
      <c r="V59" s="48">
        <f>+IF(F59=0,"",'Ark1'!AB561)</f>
        <v>1.1729558557688184</v>
      </c>
      <c r="W59" s="65">
        <f t="shared" si="5"/>
        <v>278.94477485131688</v>
      </c>
      <c r="X59" s="99">
        <f>+IF(F59=0,"",'Ark1'!V561)</f>
        <v>88.126697358281859</v>
      </c>
      <c r="Y59" s="39"/>
      <c r="Z59" s="12"/>
      <c r="AA59" s="51" t="s">
        <v>2</v>
      </c>
      <c r="AB59" s="18"/>
      <c r="AD59" s="18"/>
      <c r="AI59"/>
    </row>
    <row r="60" spans="1:35" ht="15.6">
      <c r="A60" s="39"/>
      <c r="B60" s="46">
        <f>+'Ark1'!C562</f>
        <v>2018</v>
      </c>
      <c r="C60" s="46">
        <f>+'Ark1'!L562</f>
        <v>17</v>
      </c>
      <c r="D60" s="104" t="str">
        <f>VLOOKUP(C60,RNR!$D$12:$E$21,2)</f>
        <v>S</v>
      </c>
      <c r="E60" s="323">
        <f>IF(F60=0,"",+'Ark1'!Q562)</f>
        <v>2417</v>
      </c>
      <c r="F60" s="323">
        <f>+'Ark1'!R562</f>
        <v>926635</v>
      </c>
      <c r="G60" s="323"/>
      <c r="H60" s="323">
        <f>+IF(F60=0,"",'Ark1'!S562)</f>
        <v>926615</v>
      </c>
      <c r="I60" s="99">
        <f>+IF(F60=0,"",'Ark1'!AD562)</f>
        <v>56.735337138812646</v>
      </c>
      <c r="J60" s="65"/>
      <c r="K60" s="99">
        <f>+IF(F60=0,"",'Ark1'!AE562)</f>
        <v>56.946609822756955</v>
      </c>
      <c r="L60" s="48">
        <f>+IF(F60=0,"",'Ark1'!U562)</f>
        <v>61.989005142373038</v>
      </c>
      <c r="M60" s="99">
        <f>+IF(F60=0,"",'Ark1'!W562)</f>
        <v>77.838040189289131</v>
      </c>
      <c r="N60" s="65"/>
      <c r="O60" s="65">
        <f>+IF(F60=0,"",'Ark1'!X562)</f>
        <v>1.8458184722139777</v>
      </c>
      <c r="P60" s="65"/>
      <c r="Q60" s="65">
        <f>+IF(F60=0,"",'Ark1'!Y562)</f>
        <v>3.6916369444279553</v>
      </c>
      <c r="R60" s="110"/>
      <c r="S60" s="65"/>
      <c r="T60" s="110"/>
      <c r="U60" s="48">
        <f>+IF(F60=0,"",'Ark1'!AA562)</f>
        <v>9.6756645959399226</v>
      </c>
      <c r="V60" s="48">
        <f>+IF(F60=0,"",'Ark1'!AB562)</f>
        <v>1.8361231945796497</v>
      </c>
      <c r="W60" s="65">
        <f t="shared" si="5"/>
        <v>383.38229209764171</v>
      </c>
      <c r="X60" s="99">
        <f>+IF(F60=0,"",'Ark1'!V562)</f>
        <v>84.332883276285443</v>
      </c>
      <c r="Y60" s="39"/>
      <c r="Z60" s="5"/>
      <c r="AA60" s="51" t="s">
        <v>2</v>
      </c>
      <c r="AI60"/>
    </row>
    <row r="61" spans="1:35" ht="15.6">
      <c r="A61" s="39"/>
      <c r="B61" s="2">
        <f>+'Ark1'!C563</f>
        <v>2017</v>
      </c>
      <c r="C61" s="2">
        <f>+'Ark1'!L563</f>
        <v>1</v>
      </c>
      <c r="D61" s="104" t="str">
        <f>VLOOKUP(C61,RNR!$D$12:$E$21,2)</f>
        <v>P-</v>
      </c>
      <c r="E61" s="308" t="str">
        <f>IF(F61=0,"",+'Ark1'!Q563)</f>
        <v/>
      </c>
      <c r="F61" s="308">
        <f>+'Ark1'!R563</f>
        <v>0</v>
      </c>
      <c r="G61" s="308"/>
      <c r="H61" s="308" t="str">
        <f>+IF(F61=0,"",'Ark1'!S563)</f>
        <v/>
      </c>
      <c r="I61" s="50" t="str">
        <f>+IF(F61=0,"",'Ark1'!AD563)</f>
        <v/>
      </c>
      <c r="J61" s="50"/>
      <c r="K61" s="50" t="str">
        <f>+IF(F61=0,"",'Ark1'!AE563)</f>
        <v/>
      </c>
      <c r="L61" s="5" t="str">
        <f>+IF(F61=0,"",'Ark1'!U563)</f>
        <v/>
      </c>
      <c r="M61" s="50" t="str">
        <f>+IF(F61=0,"",'Ark1'!W563)</f>
        <v/>
      </c>
      <c r="N61" s="50"/>
      <c r="O61" s="50" t="str">
        <f>+IF(F61=0,"",'Ark1'!X563)</f>
        <v/>
      </c>
      <c r="P61" s="50"/>
      <c r="Q61" s="50" t="str">
        <f>+IF(F61=0,"",'Ark1'!Y563)</f>
        <v/>
      </c>
      <c r="R61" s="110"/>
      <c r="S61" s="18"/>
      <c r="T61" s="110"/>
      <c r="U61" s="50" t="str">
        <f>+IF(F61=0,"",'Ark1'!AA563)</f>
        <v/>
      </c>
      <c r="V61" s="5" t="str">
        <f>+IF(F61=0,"",'Ark1'!AB563)</f>
        <v/>
      </c>
      <c r="W61" s="18" t="str">
        <f>+IF(F61=0,"",F61/E61)</f>
        <v/>
      </c>
      <c r="X61" s="50" t="str">
        <f>+IF(F61=0,"",'Ark1'!V563)</f>
        <v/>
      </c>
      <c r="Y61" s="39"/>
      <c r="Z61" s="12"/>
      <c r="AA61" s="51" t="s">
        <v>2</v>
      </c>
      <c r="AI61"/>
    </row>
    <row r="62" spans="1:35" ht="15.6">
      <c r="A62" s="39"/>
      <c r="B62" s="2">
        <f>+'Ark1'!C564</f>
        <v>2017</v>
      </c>
      <c r="C62" s="2">
        <f>+'Ark1'!L564</f>
        <v>2</v>
      </c>
      <c r="D62" s="104" t="str">
        <f>VLOOKUP(C62,RNR!$D$12:$E$21,2)</f>
        <v>P</v>
      </c>
      <c r="E62" s="308" t="str">
        <f>IF(F62=0,"",+'Ark1'!Q564)</f>
        <v/>
      </c>
      <c r="F62" s="308">
        <f>+'Ark1'!R564</f>
        <v>0</v>
      </c>
      <c r="G62" s="308"/>
      <c r="H62" s="308" t="str">
        <f>+IF(F62=0,"",'Ark1'!S564)</f>
        <v/>
      </c>
      <c r="I62" s="50" t="str">
        <f>+IF(F62=0,"",'Ark1'!AD564)</f>
        <v/>
      </c>
      <c r="J62" s="50"/>
      <c r="K62" s="50" t="str">
        <f>+IF(F62=0,"",'Ark1'!AE564)</f>
        <v/>
      </c>
      <c r="L62" s="5" t="str">
        <f>+IF(F62=0,"",'Ark1'!U564)</f>
        <v/>
      </c>
      <c r="M62" s="50" t="str">
        <f>+IF(F62=0,"",'Ark1'!W564)</f>
        <v/>
      </c>
      <c r="N62" s="50"/>
      <c r="O62" s="50" t="str">
        <f>+IF(F62=0,"",'Ark1'!X564)</f>
        <v/>
      </c>
      <c r="P62" s="50"/>
      <c r="Q62" s="50" t="str">
        <f>+IF(F62=0,"",'Ark1'!Y564)</f>
        <v/>
      </c>
      <c r="R62" s="110"/>
      <c r="S62" s="18"/>
      <c r="T62" s="110"/>
      <c r="U62" s="50" t="str">
        <f>+IF(F62=0,"",'Ark1'!AA564)</f>
        <v/>
      </c>
      <c r="V62" s="5" t="str">
        <f>+IF(F62=0,"",'Ark1'!AB564)</f>
        <v/>
      </c>
      <c r="W62" s="18" t="str">
        <f t="shared" ref="W62:W67" si="6">+IF(F62=0,"",F62/E62)</f>
        <v/>
      </c>
      <c r="X62" s="50" t="str">
        <f>+IF(F62=0,"",'Ark1'!V564)</f>
        <v/>
      </c>
      <c r="Y62" s="39"/>
      <c r="Z62" s="12"/>
      <c r="AA62" s="51" t="s">
        <v>2</v>
      </c>
      <c r="AB62" s="5"/>
      <c r="AI62"/>
    </row>
    <row r="63" spans="1:35" ht="15.6">
      <c r="A63" s="39"/>
      <c r="B63" s="2">
        <f>+'Ark1'!C565</f>
        <v>2017</v>
      </c>
      <c r="C63" s="2">
        <f>+'Ark1'!L565</f>
        <v>5</v>
      </c>
      <c r="D63" s="104" t="str">
        <f>VLOOKUP(C63,RNR!$D$12:$E$21,2)</f>
        <v>O</v>
      </c>
      <c r="E63" s="308" t="str">
        <f>IF(F63=0,"",+'Ark1'!Q565)</f>
        <v/>
      </c>
      <c r="F63" s="308">
        <f>+'Ark1'!R565</f>
        <v>0</v>
      </c>
      <c r="G63" s="308"/>
      <c r="H63" s="308" t="str">
        <f>+IF(F63=0,"",'Ark1'!S565)</f>
        <v/>
      </c>
      <c r="I63" s="50" t="str">
        <f>+IF(F63=0,"",'Ark1'!AD565)</f>
        <v/>
      </c>
      <c r="J63" s="50"/>
      <c r="K63" s="50" t="str">
        <f>+IF(F63=0,"",'Ark1'!AE565)</f>
        <v/>
      </c>
      <c r="L63" s="5" t="str">
        <f>+IF(F63=0,"",'Ark1'!U565)</f>
        <v/>
      </c>
      <c r="M63" s="50" t="str">
        <f>+IF(F63=0,"",'Ark1'!W565)</f>
        <v/>
      </c>
      <c r="N63" s="50"/>
      <c r="O63" s="50" t="str">
        <f>+IF(F63=0,"",'Ark1'!X565)</f>
        <v/>
      </c>
      <c r="P63" s="50"/>
      <c r="Q63" s="50" t="str">
        <f>+IF(F63=0,"",'Ark1'!Y565)</f>
        <v/>
      </c>
      <c r="R63" s="110"/>
      <c r="S63" s="18"/>
      <c r="T63" s="110"/>
      <c r="U63" s="50" t="str">
        <f>+IF(F63=0,"",'Ark1'!AA565)</f>
        <v/>
      </c>
      <c r="V63" s="5" t="str">
        <f>+IF(F63=0,"",'Ark1'!AB565)</f>
        <v/>
      </c>
      <c r="W63" s="18" t="str">
        <f t="shared" si="6"/>
        <v/>
      </c>
      <c r="X63" s="50" t="str">
        <f>+IF(F63=0,"",'Ark1'!V565)</f>
        <v/>
      </c>
      <c r="Y63" s="39"/>
      <c r="Z63" s="2"/>
      <c r="AA63" s="51" t="s">
        <v>2</v>
      </c>
      <c r="AB63" s="4"/>
      <c r="AC63" s="4"/>
      <c r="AD63" s="4"/>
      <c r="AI63"/>
    </row>
    <row r="64" spans="1:35" ht="15.6">
      <c r="A64" s="39"/>
      <c r="B64" s="2">
        <f>+'Ark1'!C566</f>
        <v>2017</v>
      </c>
      <c r="C64" s="2">
        <f>+'Ark1'!L566</f>
        <v>8</v>
      </c>
      <c r="D64" s="104" t="str">
        <f>VLOOKUP(C64,RNR!$D$12:$E$21,2)</f>
        <v>R</v>
      </c>
      <c r="E64" s="308">
        <f>IF(F64=0,"",+'Ark1'!Q566)</f>
        <v>194</v>
      </c>
      <c r="F64" s="308">
        <f>+'Ark1'!R566</f>
        <v>375</v>
      </c>
      <c r="G64" s="308"/>
      <c r="H64" s="308">
        <f>+IF(F64=0,"",'Ark1'!S566)</f>
        <v>375</v>
      </c>
      <c r="I64" s="50">
        <f>+IF(F64=0,"",'Ark1'!AD566)</f>
        <v>2.3735754591286129E-2</v>
      </c>
      <c r="J64" s="50"/>
      <c r="K64" s="50">
        <f>+IF(F64=0,"",'Ark1'!AE566)</f>
        <v>2.9475524834657599E-2</v>
      </c>
      <c r="L64" s="5">
        <f>+IF(F64=0,"",'Ark1'!U566)</f>
        <v>48.432000000000009</v>
      </c>
      <c r="M64" s="50">
        <f>+IF(F64=0,"",'Ark1'!W566)</f>
        <v>100.36</v>
      </c>
      <c r="N64" s="50"/>
      <c r="O64" s="50">
        <f>+IF(F64=0,"",'Ark1'!X566)</f>
        <v>2.6666666666666661</v>
      </c>
      <c r="P64" s="50"/>
      <c r="Q64" s="50">
        <f>+IF(F64=0,"",'Ark1'!Y566)</f>
        <v>5.3333333333333321</v>
      </c>
      <c r="R64" s="110"/>
      <c r="S64" s="18"/>
      <c r="T64" s="110"/>
      <c r="U64" s="50">
        <f>+IF(F64=0,"",'Ark1'!AA566)</f>
        <v>21.48585643316688</v>
      </c>
      <c r="V64" s="5">
        <f>+IF(F64=0,"",'Ark1'!AB566)</f>
        <v>0.5266649789001101</v>
      </c>
      <c r="W64" s="18">
        <f t="shared" si="6"/>
        <v>1.9329896907216495</v>
      </c>
      <c r="X64" s="50">
        <f>+IF(F64=0,"",'Ark1'!V566)</f>
        <v>108.7323943661972</v>
      </c>
      <c r="Y64" s="39"/>
      <c r="Z64" s="4"/>
      <c r="AA64" s="51"/>
      <c r="AB64" s="12"/>
      <c r="AC64" s="1"/>
      <c r="AD64" s="5"/>
      <c r="AI64"/>
    </row>
    <row r="65" spans="1:35" ht="15.6">
      <c r="A65" s="39"/>
      <c r="B65" s="2">
        <f>+'Ark1'!C567</f>
        <v>2017</v>
      </c>
      <c r="C65" s="2">
        <f>+'Ark1'!L567</f>
        <v>11</v>
      </c>
      <c r="D65" s="104" t="str">
        <f>VLOOKUP(C65,RNR!$D$12:$E$21,2)</f>
        <v>U</v>
      </c>
      <c r="E65" s="308">
        <f>IF(F65=0,"",+'Ark1'!Q567)</f>
        <v>1739</v>
      </c>
      <c r="F65" s="308">
        <f>+'Ark1'!R567</f>
        <v>17772</v>
      </c>
      <c r="G65" s="308"/>
      <c r="H65" s="308">
        <f>+IF(F65=0,"",'Ark1'!S567)</f>
        <v>17772</v>
      </c>
      <c r="I65" s="50">
        <f>+IF(F65=0,"",'Ark1'!AD567)</f>
        <v>1.1248848815902324</v>
      </c>
      <c r="J65" s="50"/>
      <c r="K65" s="50">
        <f>+IF(F65=0,"",'Ark1'!AE567)</f>
        <v>1.1764412290378936</v>
      </c>
      <c r="L65" s="5">
        <f>+IF(F65=0,"",'Ark1'!U567)</f>
        <v>53.53769975241952</v>
      </c>
      <c r="M65" s="50">
        <f>+IF(F65=0,"",'Ark1'!W567)</f>
        <v>84.520937429665508</v>
      </c>
      <c r="N65" s="50"/>
      <c r="O65" s="50">
        <f>+IF(F65=0,"",'Ark1'!X567)</f>
        <v>1.80058519018681</v>
      </c>
      <c r="P65" s="50"/>
      <c r="Q65" s="50">
        <f>+IF(F65=0,"",'Ark1'!Y567)</f>
        <v>3.6011703803736199</v>
      </c>
      <c r="R65" s="110"/>
      <c r="S65" s="18"/>
      <c r="T65" s="110"/>
      <c r="U65" s="50">
        <f>+IF(F65=0,"",'Ark1'!AA567)</f>
        <v>14.208741162031369</v>
      </c>
      <c r="V65" s="5">
        <f>+IF(F65=0,"",'Ark1'!AB567)</f>
        <v>0.86702350184444821</v>
      </c>
      <c r="W65" s="18">
        <f t="shared" si="6"/>
        <v>10.219666474985624</v>
      </c>
      <c r="X65" s="50">
        <f>+IF(F65=0,"",'Ark1'!V567)</f>
        <v>91.571979880458983</v>
      </c>
      <c r="Y65" s="39"/>
      <c r="Z65" s="4"/>
      <c r="AA65" s="51"/>
      <c r="AB65" s="12"/>
      <c r="AC65" s="1"/>
      <c r="AD65" s="5"/>
      <c r="AI65"/>
    </row>
    <row r="66" spans="1:35" ht="15.6">
      <c r="A66" s="39"/>
      <c r="B66" s="2">
        <f>+'Ark1'!C568</f>
        <v>2017</v>
      </c>
      <c r="C66" s="2">
        <f>+'Ark1'!L568</f>
        <v>14</v>
      </c>
      <c r="D66" s="104" t="str">
        <f>VLOOKUP(C66,RNR!$D$12:$E$21,2)</f>
        <v>E</v>
      </c>
      <c r="E66" s="308">
        <f>IF(F66=0,"",+'Ark1'!Q568)</f>
        <v>2509</v>
      </c>
      <c r="F66" s="308">
        <f>+'Ark1'!R568</f>
        <v>687858</v>
      </c>
      <c r="G66" s="308"/>
      <c r="H66" s="308">
        <f>+IF(F66=0,"",'Ark1'!S568)</f>
        <v>687764</v>
      </c>
      <c r="I66" s="50">
        <f>+IF(F66=0,"",'Ark1'!AD568)</f>
        <v>43.538209817741055</v>
      </c>
      <c r="J66" s="50"/>
      <c r="K66" s="50">
        <f>+IF(F66=0,"",'Ark1'!AE568)</f>
        <v>44.792173597869692</v>
      </c>
      <c r="L66" s="5">
        <f>+IF(F66=0,"",'Ark1'!U568)</f>
        <v>57.686655596978035</v>
      </c>
      <c r="M66" s="50">
        <f>+IF(F66=0,"",'Ark1'!W568)</f>
        <v>83.155900643243001</v>
      </c>
      <c r="N66" s="50"/>
      <c r="O66" s="50">
        <f>+IF(F66=0,"",'Ark1'!X568)</f>
        <v>1.8380247085881096</v>
      </c>
      <c r="P66" s="50"/>
      <c r="Q66" s="50">
        <f>+IF(F66=0,"",'Ark1'!Y568)</f>
        <v>3.6760494171762192</v>
      </c>
      <c r="R66" s="110"/>
      <c r="S66" s="18"/>
      <c r="T66" s="110"/>
      <c r="U66" s="50">
        <f>+IF(F66=0,"",'Ark1'!AA568)</f>
        <v>8.8034407059889457</v>
      </c>
      <c r="V66" s="5">
        <f>+IF(F66=0,"",'Ark1'!AB568)</f>
        <v>1.2055769714621236</v>
      </c>
      <c r="W66" s="18">
        <f t="shared" si="6"/>
        <v>274.15623754483858</v>
      </c>
      <c r="X66" s="50">
        <f>+IF(F66=0,"",'Ark1'!V568)</f>
        <v>90.101888218568973</v>
      </c>
      <c r="Y66" s="39"/>
      <c r="Z66" s="4"/>
      <c r="AA66" s="51"/>
      <c r="AB66" s="12"/>
      <c r="AC66" s="1"/>
      <c r="AD66" s="5"/>
      <c r="AI66"/>
    </row>
    <row r="67" spans="1:35" ht="15.6">
      <c r="A67" s="39"/>
      <c r="B67" s="2">
        <f>+'Ark1'!C569</f>
        <v>2017</v>
      </c>
      <c r="C67" s="2">
        <f>+'Ark1'!L569</f>
        <v>17</v>
      </c>
      <c r="D67" s="104" t="str">
        <f>VLOOKUP(C67,RNR!$D$12:$E$21,2)</f>
        <v>S</v>
      </c>
      <c r="E67" s="308">
        <f>IF(F67=0,"",+'Ark1'!Q569)</f>
        <v>2524</v>
      </c>
      <c r="F67" s="308">
        <f>+'Ark1'!R569</f>
        <v>868174</v>
      </c>
      <c r="G67" s="308"/>
      <c r="H67" s="308">
        <f>+IF(F67=0,"",'Ark1'!S569)</f>
        <v>868167</v>
      </c>
      <c r="I67" s="50">
        <f>+IF(F67=0,"",'Ark1'!AD569)</f>
        <v>54.951373350760655</v>
      </c>
      <c r="J67" s="50"/>
      <c r="K67" s="50">
        <f>+IF(F67=0,"",'Ark1'!AE569)</f>
        <v>54.001909648257751</v>
      </c>
      <c r="L67" s="5">
        <f>+IF(F67=0,"",'Ark1'!U569)</f>
        <v>62.009517754072654</v>
      </c>
      <c r="M67" s="50">
        <f>+IF(F67=0,"",'Ark1'!W569)</f>
        <v>79.421158486788997</v>
      </c>
      <c r="N67" s="50"/>
      <c r="O67" s="50">
        <f>+IF(F67=0,"",'Ark1'!X569)</f>
        <v>2.494315655617422</v>
      </c>
      <c r="P67" s="50"/>
      <c r="Q67" s="50">
        <f>+IF(F67=0,"",'Ark1'!Y569)</f>
        <v>4.9886313112348439</v>
      </c>
      <c r="R67" s="110"/>
      <c r="S67" s="18"/>
      <c r="T67" s="110"/>
      <c r="U67" s="50">
        <f>+IF(F67=0,"",'Ark1'!AA569)</f>
        <v>9.8164207200860556</v>
      </c>
      <c r="V67" s="5">
        <f>+IF(F67=0,"",'Ark1'!AB569)</f>
        <v>1.8596512538599224</v>
      </c>
      <c r="W67" s="18">
        <f t="shared" si="6"/>
        <v>343.96751188589542</v>
      </c>
      <c r="X67" s="50">
        <f>+IF(F67=0,"",'Ark1'!V569)</f>
        <v>86.047428820165479</v>
      </c>
      <c r="Y67" s="39"/>
      <c r="Z67" s="4"/>
      <c r="AA67" s="51"/>
      <c r="AB67" s="12"/>
      <c r="AC67" s="1"/>
      <c r="AD67" s="5"/>
      <c r="AI67"/>
    </row>
    <row r="68" spans="1:35" ht="15.6">
      <c r="A68" s="39"/>
      <c r="B68" s="46">
        <f>+'Ark1'!C570</f>
        <v>2016</v>
      </c>
      <c r="C68" s="46">
        <f>+'Ark1'!L570</f>
        <v>1</v>
      </c>
      <c r="D68" s="104" t="str">
        <f>VLOOKUP(C68,RNR!$D$12:$E$21,2)</f>
        <v>P-</v>
      </c>
      <c r="E68" s="323">
        <f>IF(F68=0,"",+'Ark1'!Q570)</f>
        <v>2</v>
      </c>
      <c r="F68" s="323">
        <f>+'Ark1'!R570</f>
        <v>2</v>
      </c>
      <c r="G68" s="323"/>
      <c r="H68" s="323">
        <f>+IF(F68=0,"",'Ark1'!S570)</f>
        <v>0</v>
      </c>
      <c r="I68" s="99">
        <f>+IF(F68=0,"",'Ark1'!AD570)</f>
        <v>1.2646873677018449E-4</v>
      </c>
      <c r="J68" s="65"/>
      <c r="K68" s="99">
        <f>+IF(F68=0,"",'Ark1'!AE570)</f>
        <v>0</v>
      </c>
      <c r="L68" s="48">
        <f>+IF(F68=0,"",'Ark1'!U570)</f>
        <v>0</v>
      </c>
      <c r="M68" s="99">
        <f>+IF(F68=0,"",'Ark1'!W570)</f>
        <v>0</v>
      </c>
      <c r="N68" s="65"/>
      <c r="O68" s="65">
        <f>+IF(F68=0,"",'Ark1'!X570)</f>
        <v>0</v>
      </c>
      <c r="P68" s="65"/>
      <c r="Q68" s="65">
        <f>+IF(F68=0,"",'Ark1'!Y570)</f>
        <v>0</v>
      </c>
      <c r="R68" s="110"/>
      <c r="S68" s="65"/>
      <c r="T68" s="110"/>
      <c r="U68" s="48">
        <f>+IF(F68=0,"",'Ark1'!AA570)</f>
        <v>0</v>
      </c>
      <c r="V68" s="48">
        <f>+IF(F68=0,"",'Ark1'!AB570)</f>
        <v>0</v>
      </c>
      <c r="W68" s="65">
        <f>+IF(F68=0,"",F68/E68)</f>
        <v>1</v>
      </c>
      <c r="X68" s="99">
        <f>+IF(F68=0,"",'Ark1'!V570)</f>
        <v>0</v>
      </c>
      <c r="Y68" s="39"/>
      <c r="Z68" s="4"/>
      <c r="AA68" s="51"/>
      <c r="AB68" s="12"/>
      <c r="AC68" s="12"/>
      <c r="AD68" s="5"/>
      <c r="AI68"/>
    </row>
    <row r="69" spans="1:35" ht="15.6">
      <c r="A69" s="39"/>
      <c r="B69" s="46">
        <f>+'Ark1'!C571</f>
        <v>2016</v>
      </c>
      <c r="C69" s="46">
        <f>+'Ark1'!L571</f>
        <v>2</v>
      </c>
      <c r="D69" s="104" t="str">
        <f>VLOOKUP(C69,RNR!$D$12:$E$21,2)</f>
        <v>P</v>
      </c>
      <c r="E69" s="323" t="str">
        <f>IF(F69=0,"",+'Ark1'!Q571)</f>
        <v/>
      </c>
      <c r="F69" s="323">
        <f>+'Ark1'!R571</f>
        <v>0</v>
      </c>
      <c r="G69" s="323"/>
      <c r="H69" s="323" t="str">
        <f>+IF(F69=0,"",'Ark1'!S571)</f>
        <v/>
      </c>
      <c r="I69" s="99" t="str">
        <f>+IF(F69=0,"",'Ark1'!AD571)</f>
        <v/>
      </c>
      <c r="J69" s="65"/>
      <c r="K69" s="99" t="str">
        <f>+IF(F69=0,"",'Ark1'!AE571)</f>
        <v/>
      </c>
      <c r="L69" s="48" t="str">
        <f>+IF(F69=0,"",'Ark1'!U571)</f>
        <v/>
      </c>
      <c r="M69" s="99" t="str">
        <f>+IF(F69=0,"",'Ark1'!W571)</f>
        <v/>
      </c>
      <c r="N69" s="65"/>
      <c r="O69" s="65" t="str">
        <f>+IF(F69=0,"",'Ark1'!X571)</f>
        <v/>
      </c>
      <c r="P69" s="65"/>
      <c r="Q69" s="65" t="str">
        <f>+IF(F69=0,"",'Ark1'!Y571)</f>
        <v/>
      </c>
      <c r="R69" s="110"/>
      <c r="S69" s="65"/>
      <c r="T69" s="110"/>
      <c r="U69" s="48" t="str">
        <f>+IF(F69=0,"",'Ark1'!AA571)</f>
        <v/>
      </c>
      <c r="V69" s="48" t="str">
        <f>+IF(F69=0,"",'Ark1'!AB571)</f>
        <v/>
      </c>
      <c r="W69" s="65" t="str">
        <f t="shared" ref="W69:W74" si="7">+IF(F69=0,"",F69/E69)</f>
        <v/>
      </c>
      <c r="X69" s="99" t="str">
        <f>+IF(F69=0,"",'Ark1'!V571)</f>
        <v/>
      </c>
      <c r="Y69" s="39"/>
      <c r="Z69" s="4"/>
      <c r="AA69" s="51"/>
      <c r="AB69" s="12"/>
      <c r="AC69" s="12"/>
      <c r="AD69" s="5"/>
      <c r="AI69"/>
    </row>
    <row r="70" spans="1:35" ht="15.6">
      <c r="A70" s="39"/>
      <c r="B70" s="46">
        <f>+'Ark1'!C572</f>
        <v>2016</v>
      </c>
      <c r="C70" s="46">
        <f>+'Ark1'!L572</f>
        <v>5</v>
      </c>
      <c r="D70" s="104" t="str">
        <f>VLOOKUP(C70,RNR!$D$12:$E$21,2)</f>
        <v>O</v>
      </c>
      <c r="E70" s="323">
        <f>IF(F70=0,"",+'Ark1'!Q572)</f>
        <v>1</v>
      </c>
      <c r="F70" s="323">
        <f>+'Ark1'!R572</f>
        <v>1</v>
      </c>
      <c r="G70" s="323"/>
      <c r="H70" s="323">
        <f>+IF(F70=0,"",'Ark1'!S572)</f>
        <v>1</v>
      </c>
      <c r="I70" s="99">
        <f>+IF(F70=0,"",'Ark1'!AD572)</f>
        <v>6.3234368385092245E-5</v>
      </c>
      <c r="J70" s="65"/>
      <c r="K70" s="99">
        <f>+IF(F70=0,"",'Ark1'!AE572)</f>
        <v>5.9597031061117544E-5</v>
      </c>
      <c r="L70" s="48">
        <f>+IF(F70=0,"",'Ark1'!U572)</f>
        <v>42</v>
      </c>
      <c r="M70" s="99">
        <f>+IF(F70=0,"",'Ark1'!W572)</f>
        <v>76.2</v>
      </c>
      <c r="N70" s="65"/>
      <c r="O70" s="65">
        <f>+IF(F70=0,"",'Ark1'!X572)</f>
        <v>0</v>
      </c>
      <c r="P70" s="65"/>
      <c r="Q70" s="65">
        <f>+IF(F70=0,"",'Ark1'!Y572)</f>
        <v>0</v>
      </c>
      <c r="R70" s="110"/>
      <c r="S70" s="65"/>
      <c r="T70" s="110"/>
      <c r="U70" s="48">
        <f>+IF(F70=0,"",'Ark1'!AA572)</f>
        <v>0</v>
      </c>
      <c r="V70" s="48">
        <f>+IF(F70=0,"",'Ark1'!AB572)</f>
        <v>0</v>
      </c>
      <c r="W70" s="65">
        <f t="shared" si="7"/>
        <v>1</v>
      </c>
      <c r="X70" s="99">
        <f>+IF(F70=0,"",'Ark1'!V572)</f>
        <v>82.556879739978299</v>
      </c>
      <c r="Y70" s="39"/>
      <c r="Z70" s="4"/>
      <c r="AA70" s="51"/>
      <c r="AB70" s="12"/>
      <c r="AC70" s="12"/>
      <c r="AD70" s="5"/>
      <c r="AI70"/>
    </row>
    <row r="71" spans="1:35" ht="15.6">
      <c r="A71" s="39"/>
      <c r="B71" s="46">
        <f>+'Ark1'!C573</f>
        <v>2016</v>
      </c>
      <c r="C71" s="46">
        <f>+'Ark1'!L573</f>
        <v>8</v>
      </c>
      <c r="D71" s="104" t="str">
        <f>VLOOKUP(C71,RNR!$D$12:$E$21,2)</f>
        <v>R</v>
      </c>
      <c r="E71" s="323">
        <f>IF(F71=0,"",+'Ark1'!Q573)</f>
        <v>182</v>
      </c>
      <c r="F71" s="323">
        <f>+'Ark1'!R573</f>
        <v>362</v>
      </c>
      <c r="G71" s="323"/>
      <c r="H71" s="323">
        <f>+IF(F71=0,"",'Ark1'!S573)</f>
        <v>362</v>
      </c>
      <c r="I71" s="99">
        <f>+IF(F71=0,"",'Ark1'!AD573)</f>
        <v>2.28908413554034E-2</v>
      </c>
      <c r="J71" s="65"/>
      <c r="K71" s="99">
        <f>+IF(F71=0,"",'Ark1'!AE573)</f>
        <v>2.8353170210336402E-2</v>
      </c>
      <c r="L71" s="48">
        <f>+IF(F71=0,"",'Ark1'!U573)</f>
        <v>48.414364640883981</v>
      </c>
      <c r="M71" s="99">
        <f>+IF(F71=0,"",'Ark1'!W573)</f>
        <v>100.14364640883981</v>
      </c>
      <c r="N71" s="65"/>
      <c r="O71" s="65">
        <f>+IF(F71=0,"",'Ark1'!X573)</f>
        <v>2.7624309392265194</v>
      </c>
      <c r="P71" s="65"/>
      <c r="Q71" s="65">
        <f>+IF(F71=0,"",'Ark1'!Y573)</f>
        <v>5.5248618784530388</v>
      </c>
      <c r="R71" s="110"/>
      <c r="S71" s="65"/>
      <c r="T71" s="110"/>
      <c r="U71" s="48">
        <f>+IF(F71=0,"",'Ark1'!AA573)</f>
        <v>19.593068059532548</v>
      </c>
      <c r="V71" s="48">
        <f>+IF(F71=0,"",'Ark1'!AB573)</f>
        <v>0.62154082255987986</v>
      </c>
      <c r="W71" s="65">
        <f t="shared" si="7"/>
        <v>1.9890109890109891</v>
      </c>
      <c r="X71" s="99">
        <f>+IF(F71=0,"",'Ark1'!V573)</f>
        <v>108.49799177555774</v>
      </c>
      <c r="Y71" s="39"/>
      <c r="Z71" s="4"/>
      <c r="AA71" s="51"/>
      <c r="AB71" s="12"/>
      <c r="AC71" s="12"/>
      <c r="AD71" s="5"/>
      <c r="AI71"/>
    </row>
    <row r="72" spans="1:35" ht="15.6">
      <c r="A72" s="39"/>
      <c r="B72" s="46">
        <f>+'Ark1'!C574</f>
        <v>2016</v>
      </c>
      <c r="C72" s="46">
        <f>+'Ark1'!L574</f>
        <v>11</v>
      </c>
      <c r="D72" s="104" t="str">
        <f>VLOOKUP(C72,RNR!$D$12:$E$21,2)</f>
        <v>U</v>
      </c>
      <c r="E72" s="323">
        <f>IF(F72=0,"",+'Ark1'!Q574)</f>
        <v>1655</v>
      </c>
      <c r="F72" s="323">
        <f>+'Ark1'!R574</f>
        <v>18847</v>
      </c>
      <c r="G72" s="323"/>
      <c r="H72" s="323">
        <f>+IF(F72=0,"",'Ark1'!S574)</f>
        <v>18847</v>
      </c>
      <c r="I72" s="99">
        <f>+IF(F72=0,"",'Ark1'!AD574)</f>
        <v>1.1917781409538335</v>
      </c>
      <c r="J72" s="65"/>
      <c r="K72" s="99">
        <f>+IF(F72=0,"",'Ark1'!AE574)</f>
        <v>1.2431165605100003</v>
      </c>
      <c r="L72" s="48">
        <f>+IF(F72=0,"",'Ark1'!U574)</f>
        <v>53.481827346527282</v>
      </c>
      <c r="M72" s="99">
        <f>+IF(F72=0,"",'Ark1'!W574)</f>
        <v>84.333469517695022</v>
      </c>
      <c r="N72" s="65"/>
      <c r="O72" s="65">
        <f>+IF(F72=0,"",'Ark1'!X574)</f>
        <v>2.1329654586936919</v>
      </c>
      <c r="P72" s="65"/>
      <c r="Q72" s="65">
        <f>+IF(F72=0,"",'Ark1'!Y574)</f>
        <v>4.2659309173873838</v>
      </c>
      <c r="R72" s="110"/>
      <c r="S72" s="65"/>
      <c r="T72" s="110"/>
      <c r="U72" s="48">
        <f>+IF(F72=0,"",'Ark1'!AA574)</f>
        <v>13.887388752851496</v>
      </c>
      <c r="V72" s="48">
        <f>+IF(F72=0,"",'Ark1'!AB574)</f>
        <v>0.91778920382956475</v>
      </c>
      <c r="W72" s="65">
        <f t="shared" si="7"/>
        <v>11.387915407854985</v>
      </c>
      <c r="X72" s="99">
        <f>+IF(F72=0,"",'Ark1'!V574)</f>
        <v>91.36887271689497</v>
      </c>
      <c r="Y72" s="39"/>
      <c r="Z72" s="4"/>
      <c r="AA72" s="51"/>
      <c r="AB72" s="12"/>
      <c r="AC72" s="5"/>
      <c r="AD72" s="5"/>
      <c r="AI72"/>
    </row>
    <row r="73" spans="1:35" ht="15.6">
      <c r="A73" s="39"/>
      <c r="B73" s="46">
        <f>+'Ark1'!C575</f>
        <v>2016</v>
      </c>
      <c r="C73" s="46">
        <f>+'Ark1'!L575</f>
        <v>14</v>
      </c>
      <c r="D73" s="104" t="str">
        <f>VLOOKUP(C73,RNR!$D$12:$E$21,2)</f>
        <v>E</v>
      </c>
      <c r="E73" s="323">
        <f>IF(F73=0,"",+'Ark1'!Q575)</f>
        <v>2416</v>
      </c>
      <c r="F73" s="323">
        <f>+'Ark1'!R575</f>
        <v>649578</v>
      </c>
      <c r="G73" s="323"/>
      <c r="H73" s="323">
        <f>+IF(F73=0,"",'Ark1'!S575)</f>
        <v>649522</v>
      </c>
      <c r="I73" s="99">
        <f>+IF(F73=0,"",'Ark1'!AD575)</f>
        <v>41.075654546851446</v>
      </c>
      <c r="J73" s="65"/>
      <c r="K73" s="99">
        <f>+IF(F73=0,"",'Ark1'!AE575)</f>
        <v>42.414937802808375</v>
      </c>
      <c r="L73" s="48">
        <f>+IF(F73=0,"",'Ark1'!U575)</f>
        <v>57.68420469206584</v>
      </c>
      <c r="M73" s="99">
        <f>+IF(F73=0,"",'Ark1'!W575)</f>
        <v>83.494009132866196</v>
      </c>
      <c r="N73" s="65"/>
      <c r="O73" s="65">
        <f>+IF(F73=0,"",'Ark1'!X575)</f>
        <v>2.5909128695861003</v>
      </c>
      <c r="P73" s="65"/>
      <c r="Q73" s="65">
        <f>+IF(F73=0,"",'Ark1'!Y575)</f>
        <v>5.1818257391722007</v>
      </c>
      <c r="R73" s="110"/>
      <c r="S73" s="65"/>
      <c r="T73" s="110"/>
      <c r="U73" s="48">
        <f>+IF(F73=0,"",'Ark1'!AA575)</f>
        <v>9.0860309755031761</v>
      </c>
      <c r="V73" s="48">
        <f>+IF(F73=0,"",'Ark1'!AB575)</f>
        <v>1.2097736009131057</v>
      </c>
      <c r="W73" s="65">
        <f t="shared" si="7"/>
        <v>268.86506622516555</v>
      </c>
      <c r="X73" s="99">
        <f>+IF(F73=0,"",'Ark1'!V575)</f>
        <v>90.465576580706781</v>
      </c>
      <c r="Y73" s="39"/>
      <c r="Z73" s="4"/>
      <c r="AA73" s="51"/>
      <c r="AB73" s="12"/>
      <c r="AC73" s="5"/>
      <c r="AD73" s="5"/>
      <c r="AI73"/>
    </row>
    <row r="74" spans="1:35" ht="15.6">
      <c r="A74" s="39"/>
      <c r="B74" s="46">
        <f>+'Ark1'!C576</f>
        <v>2016</v>
      </c>
      <c r="C74" s="46">
        <f>+'Ark1'!L576</f>
        <v>17</v>
      </c>
      <c r="D74" s="104" t="str">
        <f>VLOOKUP(C74,RNR!$D$12:$E$21,2)</f>
        <v>S</v>
      </c>
      <c r="E74" s="323">
        <f>IF(F74=0,"",+'Ark1'!Q576)</f>
        <v>2474</v>
      </c>
      <c r="F74" s="323">
        <f>+'Ark1'!R576</f>
        <v>903309.5</v>
      </c>
      <c r="G74" s="323"/>
      <c r="H74" s="323">
        <f>+IF(F74=0,"",'Ark1'!S576)</f>
        <v>903307.5</v>
      </c>
      <c r="I74" s="99">
        <f>+IF(F74=0,"",'Ark1'!AD576)</f>
        <v>57.120205688753515</v>
      </c>
      <c r="J74" s="65"/>
      <c r="K74" s="99">
        <f>+IF(F74=0,"",'Ark1'!AE576)</f>
        <v>56.313532869440223</v>
      </c>
      <c r="L74" s="48">
        <f>+IF(F74=0,"",'Ark1'!U576)</f>
        <v>62.143842489960498</v>
      </c>
      <c r="M74" s="99">
        <f>+IF(F74=0,"",'Ark1'!W576)</f>
        <v>79.709026328245059</v>
      </c>
      <c r="N74" s="65"/>
      <c r="O74" s="65">
        <f>+IF(F74=0,"",'Ark1'!X576)</f>
        <v>3.2784997832968648</v>
      </c>
      <c r="P74" s="65"/>
      <c r="Q74" s="65">
        <f>+IF(F74=0,"",'Ark1'!Y576)</f>
        <v>6.5569995665937295</v>
      </c>
      <c r="R74" s="110"/>
      <c r="S74" s="65"/>
      <c r="T74" s="110"/>
      <c r="U74" s="48">
        <f>+IF(F74=0,"",'Ark1'!AA576)</f>
        <v>10.243719821253876</v>
      </c>
      <c r="V74" s="48">
        <f>+IF(F74=0,"",'Ark1'!AB576)</f>
        <v>1.9338306569603576</v>
      </c>
      <c r="W74" s="65">
        <f t="shared" si="7"/>
        <v>365.12105901374292</v>
      </c>
      <c r="X74" s="99">
        <f>+IF(F74=0,"",'Ark1'!V576)</f>
        <v>86.358847438865993</v>
      </c>
      <c r="Y74" s="39"/>
      <c r="Z74" s="4"/>
      <c r="AA74" s="51"/>
      <c r="AB74" s="12"/>
      <c r="AC74" s="5"/>
      <c r="AD74" s="5"/>
      <c r="AI74"/>
    </row>
    <row r="75" spans="1:35" ht="15.6">
      <c r="A75" s="39"/>
      <c r="B75" s="2">
        <f>+'Ark1'!C577</f>
        <v>2015</v>
      </c>
      <c r="C75" s="2">
        <f>+'Ark1'!L577</f>
        <v>1</v>
      </c>
      <c r="D75" s="104" t="str">
        <f>VLOOKUP(C75,RNR!$D$12:$E$21,2)</f>
        <v>P-</v>
      </c>
      <c r="E75" s="308">
        <f>IF(F75=0,"",+'Ark1'!Q577)</f>
        <v>3</v>
      </c>
      <c r="F75" s="308">
        <f>+'Ark1'!R577</f>
        <v>5</v>
      </c>
      <c r="G75" s="308"/>
      <c r="H75" s="308">
        <f>+IF(F75=0,"",'Ark1'!S577)</f>
        <v>0</v>
      </c>
      <c r="I75" s="50">
        <f>+IF(F75=0,"",'Ark1'!AD577)</f>
        <v>3.287358528525725E-4</v>
      </c>
      <c r="J75" s="50"/>
      <c r="K75" s="50">
        <f>+IF(F75=0,"",'Ark1'!AE577)</f>
        <v>0</v>
      </c>
      <c r="L75" s="5">
        <f>+IF(F75=0,"",'Ark1'!U577)</f>
        <v>0</v>
      </c>
      <c r="M75" s="50">
        <f>+IF(F75=0,"",'Ark1'!W577)</f>
        <v>0</v>
      </c>
      <c r="N75" s="50"/>
      <c r="O75" s="50">
        <f>+IF(F75=0,"",'Ark1'!X577)</f>
        <v>0</v>
      </c>
      <c r="P75" s="50"/>
      <c r="Q75" s="50">
        <f>+IF(F75=0,"",'Ark1'!Y577)</f>
        <v>0</v>
      </c>
      <c r="R75" s="110"/>
      <c r="S75" s="18"/>
      <c r="T75" s="110"/>
      <c r="U75" s="50">
        <f>+IF(F75=0,"",'Ark1'!AA577)</f>
        <v>0</v>
      </c>
      <c r="V75" s="5">
        <f>+IF(F75=0,"",'Ark1'!AB577)</f>
        <v>0</v>
      </c>
      <c r="W75" s="18">
        <f>+IF(F75=0,"",F75/E75)</f>
        <v>1.6666666666666667</v>
      </c>
      <c r="X75" s="50">
        <f>+IF(F75=0,"",'Ark1'!V577)</f>
        <v>0</v>
      </c>
      <c r="Y75" s="39"/>
      <c r="Z75" s="4"/>
      <c r="AA75" s="51"/>
      <c r="AB75" s="12"/>
      <c r="AC75" s="5"/>
      <c r="AD75" s="5"/>
      <c r="AI75"/>
    </row>
    <row r="76" spans="1:35" ht="15.6">
      <c r="A76" s="39"/>
      <c r="B76" s="2">
        <f>+'Ark1'!C578</f>
        <v>2015</v>
      </c>
      <c r="C76" s="2">
        <f>+'Ark1'!L578</f>
        <v>2</v>
      </c>
      <c r="D76" s="104" t="str">
        <f>VLOOKUP(C76,RNR!$D$12:$E$21,2)</f>
        <v>P</v>
      </c>
      <c r="E76" s="308" t="str">
        <f>IF(F76=0,"",+'Ark1'!Q578)</f>
        <v/>
      </c>
      <c r="F76" s="308">
        <f>+'Ark1'!R578</f>
        <v>0</v>
      </c>
      <c r="G76" s="308"/>
      <c r="H76" s="308" t="str">
        <f>+IF(F76=0,"",'Ark1'!S578)</f>
        <v/>
      </c>
      <c r="I76" s="50" t="str">
        <f>+IF(F76=0,"",'Ark1'!AD578)</f>
        <v/>
      </c>
      <c r="J76" s="50"/>
      <c r="K76" s="50" t="str">
        <f>+IF(F76=0,"",'Ark1'!AE578)</f>
        <v/>
      </c>
      <c r="L76" s="5" t="str">
        <f>+IF(F76=0,"",'Ark1'!U578)</f>
        <v/>
      </c>
      <c r="M76" s="50" t="str">
        <f>+IF(F76=0,"",'Ark1'!W578)</f>
        <v/>
      </c>
      <c r="N76" s="50"/>
      <c r="O76" s="50" t="str">
        <f>+IF(F76=0,"",'Ark1'!X578)</f>
        <v/>
      </c>
      <c r="P76" s="50"/>
      <c r="Q76" s="50" t="str">
        <f>+IF(F76=0,"",'Ark1'!Y578)</f>
        <v/>
      </c>
      <c r="R76" s="110"/>
      <c r="S76" s="18"/>
      <c r="T76" s="110"/>
      <c r="U76" s="50" t="str">
        <f>+IF(F76=0,"",'Ark1'!AA578)</f>
        <v/>
      </c>
      <c r="V76" s="5" t="str">
        <f>+IF(F76=0,"",'Ark1'!AB578)</f>
        <v/>
      </c>
      <c r="W76" s="18" t="str">
        <f t="shared" ref="W76:W81" si="8">+IF(F76=0,"",F76/E76)</f>
        <v/>
      </c>
      <c r="X76" s="50" t="str">
        <f>+IF(F76=0,"",'Ark1'!V578)</f>
        <v/>
      </c>
      <c r="Y76" s="39"/>
      <c r="Z76" s="4"/>
      <c r="AA76" s="51"/>
      <c r="AB76" s="12"/>
      <c r="AC76" s="5"/>
      <c r="AD76" s="5"/>
      <c r="AI76"/>
    </row>
    <row r="77" spans="1:35" ht="15.6">
      <c r="A77" s="39"/>
      <c r="B77" s="2">
        <f>+'Ark1'!C579</f>
        <v>2015</v>
      </c>
      <c r="C77" s="2">
        <f>+'Ark1'!L579</f>
        <v>5</v>
      </c>
      <c r="D77" s="104" t="str">
        <f>VLOOKUP(C77,RNR!$D$12:$E$21,2)</f>
        <v>O</v>
      </c>
      <c r="E77" s="308">
        <f>IF(F77=0,"",+'Ark1'!Q579)</f>
        <v>1</v>
      </c>
      <c r="F77" s="308">
        <f>+'Ark1'!R579</f>
        <v>1</v>
      </c>
      <c r="G77" s="308"/>
      <c r="H77" s="308">
        <f>+IF(F77=0,"",'Ark1'!S579)</f>
        <v>1</v>
      </c>
      <c r="I77" s="50">
        <f>+IF(F77=0,"",'Ark1'!AD579)</f>
        <v>6.5747170570514492E-5</v>
      </c>
      <c r="J77" s="50"/>
      <c r="K77" s="50">
        <f>+IF(F77=0,"",'Ark1'!AE579)</f>
        <v>8.1558844368627691E-5</v>
      </c>
      <c r="L77" s="5">
        <f>+IF(F77=0,"",'Ark1'!U579)</f>
        <v>43</v>
      </c>
      <c r="M77" s="50">
        <f>+IF(F77=0,"",'Ark1'!W579)</f>
        <v>100.60000000000002</v>
      </c>
      <c r="N77" s="50"/>
      <c r="O77" s="50">
        <f>+IF(F77=0,"",'Ark1'!X579)</f>
        <v>0</v>
      </c>
      <c r="P77" s="50"/>
      <c r="Q77" s="50">
        <f>+IF(F77=0,"",'Ark1'!Y579)</f>
        <v>0</v>
      </c>
      <c r="R77" s="110"/>
      <c r="S77" s="18"/>
      <c r="T77" s="110"/>
      <c r="U77" s="50">
        <f>+IF(F77=0,"",'Ark1'!AA579)</f>
        <v>0</v>
      </c>
      <c r="V77" s="5">
        <f>+IF(F77=0,"",'Ark1'!AB579)</f>
        <v>0</v>
      </c>
      <c r="W77" s="18">
        <f t="shared" si="8"/>
        <v>1</v>
      </c>
      <c r="X77" s="50">
        <f>+IF(F77=0,"",'Ark1'!V579)</f>
        <v>108.99241603466956</v>
      </c>
      <c r="Y77" s="39"/>
      <c r="Z77" s="4"/>
      <c r="AA77" s="51"/>
      <c r="AB77" s="12"/>
      <c r="AC77" s="5"/>
      <c r="AD77" s="5"/>
      <c r="AI77"/>
    </row>
    <row r="78" spans="1:35" ht="15.6">
      <c r="A78" s="39"/>
      <c r="B78" s="2">
        <f>+'Ark1'!C580</f>
        <v>2015</v>
      </c>
      <c r="C78" s="2">
        <f>+'Ark1'!L580</f>
        <v>8</v>
      </c>
      <c r="D78" s="104" t="str">
        <f>VLOOKUP(C78,RNR!$D$12:$E$21,2)</f>
        <v>R</v>
      </c>
      <c r="E78" s="308">
        <f>IF(F78=0,"",+'Ark1'!Q580)</f>
        <v>103</v>
      </c>
      <c r="F78" s="308">
        <f>+'Ark1'!R580</f>
        <v>151</v>
      </c>
      <c r="G78" s="308"/>
      <c r="H78" s="308">
        <f>+IF(F78=0,"",'Ark1'!S580)</f>
        <v>151</v>
      </c>
      <c r="I78" s="50">
        <f>+IF(F78=0,"",'Ark1'!AD580)</f>
        <v>9.9278227561476872E-3</v>
      </c>
      <c r="J78" s="50"/>
      <c r="K78" s="50">
        <f>+IF(F78=0,"",'Ark1'!AE580)</f>
        <v>9.9310459242340152E-3</v>
      </c>
      <c r="L78" s="5">
        <f>+IF(F78=0,"",'Ark1'!U580)</f>
        <v>48.52980132450331</v>
      </c>
      <c r="M78" s="50">
        <f>+IF(F78=0,"",'Ark1'!W580)</f>
        <v>81.123178807947014</v>
      </c>
      <c r="N78" s="50"/>
      <c r="O78" s="50">
        <f>+IF(F78=0,"",'Ark1'!X580)</f>
        <v>0.66225165562913901</v>
      </c>
      <c r="P78" s="50"/>
      <c r="Q78" s="50">
        <f>+IF(F78=0,"",'Ark1'!Y580)</f>
        <v>1.3245033112582778</v>
      </c>
      <c r="R78" s="110"/>
      <c r="S78" s="18"/>
      <c r="T78" s="110"/>
      <c r="U78" s="50">
        <f>+IF(F78=0,"",'Ark1'!AA580)</f>
        <v>17.248316718749045</v>
      </c>
      <c r="V78" s="5">
        <f>+IF(F78=0,"",'Ark1'!AB580)</f>
        <v>1.3896874059859348</v>
      </c>
      <c r="W78" s="18">
        <f t="shared" si="8"/>
        <v>1.4660194174757282</v>
      </c>
      <c r="X78" s="50">
        <f>+IF(F78=0,"",'Ark1'!V580)</f>
        <v>87.890767939270873</v>
      </c>
      <c r="Y78" s="39"/>
      <c r="Z78" s="4"/>
      <c r="AA78" s="51"/>
      <c r="AB78" s="12"/>
      <c r="AC78" s="5"/>
      <c r="AD78" s="5"/>
      <c r="AI78"/>
    </row>
    <row r="79" spans="1:35" ht="15.6">
      <c r="A79" s="39"/>
      <c r="B79" s="2">
        <f>+'Ark1'!C581</f>
        <v>2015</v>
      </c>
      <c r="C79" s="2">
        <f>+'Ark1'!L581</f>
        <v>11</v>
      </c>
      <c r="D79" s="104" t="str">
        <f>VLOOKUP(C79,RNR!$D$12:$E$21,2)</f>
        <v>U</v>
      </c>
      <c r="E79" s="308">
        <f>IF(F79=0,"",+'Ark1'!Q581)</f>
        <v>1479</v>
      </c>
      <c r="F79" s="308">
        <f>+'Ark1'!R581</f>
        <v>12047</v>
      </c>
      <c r="G79" s="308"/>
      <c r="H79" s="308">
        <f>+IF(F79=0,"",'Ark1'!S581)</f>
        <v>12047</v>
      </c>
      <c r="I79" s="50">
        <f>+IF(F79=0,"",'Ark1'!AD581)</f>
        <v>0.79205616386298816</v>
      </c>
      <c r="J79" s="50"/>
      <c r="K79" s="50">
        <f>+IF(F79=0,"",'Ark1'!AE581)</f>
        <v>0.79483414996675605</v>
      </c>
      <c r="L79" s="5">
        <f>+IF(F79=0,"",'Ark1'!U581)</f>
        <v>53.616086992612281</v>
      </c>
      <c r="M79" s="50">
        <f>+IF(F79=0,"",'Ark1'!W581)</f>
        <v>81.381281646882755</v>
      </c>
      <c r="N79" s="50"/>
      <c r="O79" s="50">
        <f>+IF(F79=0,"",'Ark1'!X581)</f>
        <v>2.0004980493068811</v>
      </c>
      <c r="P79" s="50"/>
      <c r="Q79" s="50">
        <f>+IF(F79=0,"",'Ark1'!Y581)</f>
        <v>4.0009960986137623</v>
      </c>
      <c r="R79" s="110"/>
      <c r="S79" s="18"/>
      <c r="T79" s="110"/>
      <c r="U79" s="50">
        <f>+IF(F79=0,"",'Ark1'!AA581)</f>
        <v>9.0660961203697354</v>
      </c>
      <c r="V79" s="5">
        <f>+IF(F79=0,"",'Ark1'!AB581)</f>
        <v>0.7658240375229981</v>
      </c>
      <c r="W79" s="18">
        <f t="shared" si="8"/>
        <v>8.1453684922244758</v>
      </c>
      <c r="X79" s="50">
        <f>+IF(F79=0,"",'Ark1'!V581)</f>
        <v>88.170402651010662</v>
      </c>
      <c r="Y79" s="39"/>
      <c r="Z79" s="4"/>
      <c r="AA79" s="51"/>
      <c r="AB79" s="12"/>
      <c r="AC79" s="5"/>
      <c r="AD79" s="5"/>
      <c r="AI79"/>
    </row>
    <row r="80" spans="1:35" ht="15.6">
      <c r="A80" s="39"/>
      <c r="B80" s="2">
        <f>+'Ark1'!C582</f>
        <v>2015</v>
      </c>
      <c r="C80" s="2">
        <f>+'Ark1'!L582</f>
        <v>14</v>
      </c>
      <c r="D80" s="104" t="str">
        <f>VLOOKUP(C80,RNR!$D$12:$E$21,2)</f>
        <v>E</v>
      </c>
      <c r="E80" s="308">
        <f>IF(F80=0,"",+'Ark1'!Q582)</f>
        <v>2203</v>
      </c>
      <c r="F80" s="308">
        <f>+'Ark1'!R582</f>
        <v>558182</v>
      </c>
      <c r="G80" s="308"/>
      <c r="H80" s="308">
        <f>+IF(F80=0,"",'Ark1'!S582)</f>
        <v>558161</v>
      </c>
      <c r="I80" s="50">
        <f>+IF(F80=0,"",'Ark1'!AD582)</f>
        <v>36.698887163390928</v>
      </c>
      <c r="J80" s="50"/>
      <c r="K80" s="50">
        <f>+IF(F80=0,"",'Ark1'!AE582)</f>
        <v>37.925689894282193</v>
      </c>
      <c r="L80" s="5">
        <f>+IF(F80=0,"",'Ark1'!U582)</f>
        <v>57.745815275520883</v>
      </c>
      <c r="M80" s="50">
        <f>+IF(F80=0,"",'Ark1'!W582)</f>
        <v>83.810979986060474</v>
      </c>
      <c r="N80" s="50"/>
      <c r="O80" s="50">
        <f>+IF(F80=0,"",'Ark1'!X582)</f>
        <v>2.4395268926622502</v>
      </c>
      <c r="P80" s="50"/>
      <c r="Q80" s="50">
        <f>+IF(F80=0,"",'Ark1'!Y582)</f>
        <v>4.8790537853245004</v>
      </c>
      <c r="R80" s="110"/>
      <c r="S80" s="18"/>
      <c r="T80" s="110"/>
      <c r="U80" s="50">
        <f>+IF(F80=0,"",'Ark1'!AA582)</f>
        <v>8.3998648215898726</v>
      </c>
      <c r="V80" s="5">
        <f>+IF(F80=0,"",'Ark1'!AB582)</f>
        <v>1.1902224203263578</v>
      </c>
      <c r="W80" s="18">
        <f t="shared" si="8"/>
        <v>253.37358147980027</v>
      </c>
      <c r="X80" s="50">
        <f>+IF(F80=0,"",'Ark1'!V582)</f>
        <v>90.805676138102044</v>
      </c>
      <c r="Y80" s="39"/>
      <c r="Z80" s="4"/>
      <c r="AA80" s="51"/>
      <c r="AB80" s="5"/>
      <c r="AC80" s="5"/>
      <c r="AD80" s="5"/>
      <c r="AI80"/>
    </row>
    <row r="81" spans="1:35" ht="15.6">
      <c r="A81" s="39"/>
      <c r="B81" s="2">
        <f>+'Ark1'!C583</f>
        <v>2015</v>
      </c>
      <c r="C81" s="2">
        <f>+'Ark1'!L583</f>
        <v>17</v>
      </c>
      <c r="D81" s="104" t="str">
        <f>VLOOKUP(C81,RNR!$D$12:$E$21,2)</f>
        <v>S</v>
      </c>
      <c r="E81" s="308">
        <f>IF(F81=0,"",+'Ark1'!Q583)</f>
        <v>2286</v>
      </c>
      <c r="F81" s="308">
        <f>+'Ark1'!R583</f>
        <v>943454</v>
      </c>
      <c r="G81" s="308"/>
      <c r="H81" s="308">
        <f>+IF(F81=0,"",'Ark1'!S583)</f>
        <v>943446</v>
      </c>
      <c r="I81" s="50">
        <f>+IF(F81=0,"",'Ark1'!AD583)</f>
        <v>62.029431063434174</v>
      </c>
      <c r="J81" s="50"/>
      <c r="K81" s="50">
        <f>+IF(F81=0,"",'Ark1'!AE583)</f>
        <v>61.269463350982441</v>
      </c>
      <c r="L81" s="5">
        <f>+IF(F81=0,"",'Ark1'!U583)</f>
        <v>62.290705562374512</v>
      </c>
      <c r="M81" s="50">
        <f>+IF(F81=0,"",'Ark1'!W583)</f>
        <v>80.103952595059582</v>
      </c>
      <c r="N81" s="50"/>
      <c r="O81" s="50">
        <f>+IF(F81=0,"",'Ark1'!X583)</f>
        <v>2.5492498839371081</v>
      </c>
      <c r="P81" s="50"/>
      <c r="Q81" s="50">
        <f>+IF(F81=0,"",'Ark1'!Y583)</f>
        <v>5.0984997678742161</v>
      </c>
      <c r="R81" s="110"/>
      <c r="S81" s="18"/>
      <c r="T81" s="110"/>
      <c r="U81" s="50">
        <f>+IF(F81=0,"",'Ark1'!AA583)</f>
        <v>9.8580244803437829</v>
      </c>
      <c r="V81" s="5">
        <f>+IF(F81=0,"",'Ark1'!AB583)</f>
        <v>1.9759393929163864</v>
      </c>
      <c r="W81" s="18">
        <f t="shared" si="8"/>
        <v>412.70953630796151</v>
      </c>
      <c r="X81" s="50">
        <f>+IF(F81=0,"",'Ark1'!V583)</f>
        <v>86.787342275987484</v>
      </c>
      <c r="Y81" s="39"/>
      <c r="Z81" s="4"/>
      <c r="AA81" s="51"/>
      <c r="AI81"/>
    </row>
    <row r="82" spans="1:35" ht="15.6">
      <c r="A82" s="39"/>
      <c r="B82" s="46">
        <f>+'Ark1'!C584</f>
        <v>2014</v>
      </c>
      <c r="C82" s="46">
        <f>+'Ark1'!L584</f>
        <v>1</v>
      </c>
      <c r="D82" s="104" t="str">
        <f>VLOOKUP(C82,RNR!$D$12:$E$21,2)</f>
        <v>P-</v>
      </c>
      <c r="E82" s="323" t="str">
        <f>IF(F82=0,"",+'Ark1'!Q584)</f>
        <v/>
      </c>
      <c r="F82" s="323">
        <f>+'Ark1'!R584</f>
        <v>0</v>
      </c>
      <c r="G82" s="323"/>
      <c r="H82" s="323" t="str">
        <f>+IF(F82=0,"",'Ark1'!S584)</f>
        <v/>
      </c>
      <c r="I82" s="99" t="str">
        <f>+IF(F82=0,"",'Ark1'!AD584)</f>
        <v/>
      </c>
      <c r="J82" s="65"/>
      <c r="K82" s="99" t="str">
        <f>+IF(F82=0,"",'Ark1'!AE584)</f>
        <v/>
      </c>
      <c r="L82" s="48" t="str">
        <f>+IF(F82=0,"",'Ark1'!U584)</f>
        <v/>
      </c>
      <c r="M82" s="99" t="str">
        <f>+IF(F82=0,"",'Ark1'!W584)</f>
        <v/>
      </c>
      <c r="N82" s="65"/>
      <c r="O82" s="65" t="str">
        <f>+IF(F82=0,"",'Ark1'!X584)</f>
        <v/>
      </c>
      <c r="P82" s="65"/>
      <c r="Q82" s="65" t="str">
        <f>+IF(F82=0,"",'Ark1'!Y584)</f>
        <v/>
      </c>
      <c r="R82" s="110"/>
      <c r="S82" s="65"/>
      <c r="T82" s="110"/>
      <c r="U82" s="48" t="str">
        <f>+IF(F82=0,"",'Ark1'!AA584)</f>
        <v/>
      </c>
      <c r="V82" s="48" t="str">
        <f>+IF(F82=0,"",'Ark1'!AB584)</f>
        <v/>
      </c>
      <c r="W82" s="65" t="str">
        <f>+IF(F82=0,"",F82/E82)</f>
        <v/>
      </c>
      <c r="X82" s="99" t="str">
        <f>+IF(F82=0,"",'Ark1'!V584)</f>
        <v/>
      </c>
      <c r="Y82" s="39"/>
      <c r="Z82" s="12"/>
      <c r="AA82" s="51"/>
      <c r="AB82" s="5"/>
      <c r="AD82" s="5"/>
      <c r="AI82"/>
    </row>
    <row r="83" spans="1:35" ht="15.6">
      <c r="A83" s="39"/>
      <c r="B83" s="46">
        <f>+'Ark1'!C585</f>
        <v>2014</v>
      </c>
      <c r="C83" s="46">
        <f>+'Ark1'!L585</f>
        <v>2</v>
      </c>
      <c r="D83" s="104" t="str">
        <f>VLOOKUP(C83,RNR!$D$12:$E$21,2)</f>
        <v>P</v>
      </c>
      <c r="E83" s="323" t="str">
        <f>IF(F83=0,"",+'Ark1'!Q585)</f>
        <v/>
      </c>
      <c r="F83" s="323">
        <f>+'Ark1'!R585</f>
        <v>0</v>
      </c>
      <c r="G83" s="323"/>
      <c r="H83" s="323" t="str">
        <f>+IF(F83=0,"",'Ark1'!S585)</f>
        <v/>
      </c>
      <c r="I83" s="99" t="str">
        <f>+IF(F83=0,"",'Ark1'!AD585)</f>
        <v/>
      </c>
      <c r="J83" s="65"/>
      <c r="K83" s="99" t="str">
        <f>+IF(F83=0,"",'Ark1'!AE585)</f>
        <v/>
      </c>
      <c r="L83" s="48" t="str">
        <f>+IF(F83=0,"",'Ark1'!U585)</f>
        <v/>
      </c>
      <c r="M83" s="99" t="str">
        <f>+IF(F83=0,"",'Ark1'!W585)</f>
        <v/>
      </c>
      <c r="N83" s="65"/>
      <c r="O83" s="65" t="str">
        <f>+IF(F83=0,"",'Ark1'!X585)</f>
        <v/>
      </c>
      <c r="P83" s="65"/>
      <c r="Q83" s="65" t="str">
        <f>+IF(F83=0,"",'Ark1'!Y585)</f>
        <v/>
      </c>
      <c r="R83" s="110"/>
      <c r="S83" s="65"/>
      <c r="T83" s="110"/>
      <c r="U83" s="48" t="str">
        <f>+IF(F83=0,"",'Ark1'!AA585)</f>
        <v/>
      </c>
      <c r="V83" s="48" t="str">
        <f>+IF(F83=0,"",'Ark1'!AB585)</f>
        <v/>
      </c>
      <c r="W83" s="65" t="str">
        <f t="shared" ref="W83:W88" si="9">+IF(F83=0,"",F83/E83)</f>
        <v/>
      </c>
      <c r="X83" s="99" t="str">
        <f>+IF(F83=0,"",'Ark1'!V585)</f>
        <v/>
      </c>
      <c r="Y83" s="39"/>
      <c r="Z83" s="5"/>
      <c r="AA83" s="51"/>
      <c r="AI83"/>
    </row>
    <row r="84" spans="1:35" ht="15.6">
      <c r="A84" s="39"/>
      <c r="B84" s="46">
        <f>+'Ark1'!C586</f>
        <v>2014</v>
      </c>
      <c r="C84" s="46">
        <f>+'Ark1'!L586</f>
        <v>5</v>
      </c>
      <c r="D84" s="104" t="str">
        <f>VLOOKUP(C84,RNR!$D$12:$E$21,2)</f>
        <v>O</v>
      </c>
      <c r="E84" s="323" t="str">
        <f>IF(F84=0,"",+'Ark1'!Q586)</f>
        <v/>
      </c>
      <c r="F84" s="323">
        <f>+'Ark1'!R586</f>
        <v>0</v>
      </c>
      <c r="G84" s="323"/>
      <c r="H84" s="323" t="str">
        <f>+IF(F84=0,"",'Ark1'!S586)</f>
        <v/>
      </c>
      <c r="I84" s="99" t="str">
        <f>+IF(F84=0,"",'Ark1'!AD586)</f>
        <v/>
      </c>
      <c r="J84" s="65"/>
      <c r="K84" s="99" t="str">
        <f>+IF(F84=0,"",'Ark1'!AE586)</f>
        <v/>
      </c>
      <c r="L84" s="48" t="str">
        <f>+IF(F84=0,"",'Ark1'!U586)</f>
        <v/>
      </c>
      <c r="M84" s="99" t="str">
        <f>+IF(F84=0,"",'Ark1'!W586)</f>
        <v/>
      </c>
      <c r="N84" s="65"/>
      <c r="O84" s="65" t="str">
        <f>+IF(F84=0,"",'Ark1'!X586)</f>
        <v/>
      </c>
      <c r="P84" s="65"/>
      <c r="Q84" s="65" t="str">
        <f>+IF(F84=0,"",'Ark1'!Y586)</f>
        <v/>
      </c>
      <c r="R84" s="110"/>
      <c r="S84" s="65"/>
      <c r="T84" s="110"/>
      <c r="U84" s="48" t="str">
        <f>+IF(F84=0,"",'Ark1'!AA586)</f>
        <v/>
      </c>
      <c r="V84" s="48" t="str">
        <f>+IF(F84=0,"",'Ark1'!AB586)</f>
        <v/>
      </c>
      <c r="W84" s="65" t="str">
        <f t="shared" si="9"/>
        <v/>
      </c>
      <c r="X84" s="99" t="str">
        <f>+IF(F84=0,"",'Ark1'!V586)</f>
        <v/>
      </c>
      <c r="Y84" s="39"/>
      <c r="Z84" s="12"/>
      <c r="AA84" s="51"/>
      <c r="AI84"/>
    </row>
    <row r="85" spans="1:35" ht="15.6">
      <c r="A85" s="39"/>
      <c r="B85" s="46">
        <f>+'Ark1'!C587</f>
        <v>2014</v>
      </c>
      <c r="C85" s="46">
        <f>+'Ark1'!L587</f>
        <v>8</v>
      </c>
      <c r="D85" s="104" t="str">
        <f>VLOOKUP(C85,RNR!$D$12:$E$21,2)</f>
        <v>R</v>
      </c>
      <c r="E85" s="323">
        <f>IF(F85=0,"",+'Ark1'!Q587)</f>
        <v>93</v>
      </c>
      <c r="F85" s="323">
        <f>+'Ark1'!R587</f>
        <v>123</v>
      </c>
      <c r="G85" s="323"/>
      <c r="H85" s="323">
        <f>+IF(F85=0,"",'Ark1'!S587)</f>
        <v>123</v>
      </c>
      <c r="I85" s="99">
        <f>+IF(F85=0,"",'Ark1'!AD587)</f>
        <v>8.184400532584889E-3</v>
      </c>
      <c r="J85" s="65"/>
      <c r="K85" s="99">
        <f>+IF(F85=0,"",'Ark1'!AE587)</f>
        <v>8.1734951942359357E-3</v>
      </c>
      <c r="L85" s="48">
        <f>+IF(F85=0,"",'Ark1'!U587)</f>
        <v>48.430894308943088</v>
      </c>
      <c r="M85" s="99">
        <f>+IF(F85=0,"",'Ark1'!W587)</f>
        <v>78.369105691056902</v>
      </c>
      <c r="N85" s="65"/>
      <c r="O85" s="65">
        <f>+IF(F85=0,"",'Ark1'!X587)</f>
        <v>0</v>
      </c>
      <c r="P85" s="65"/>
      <c r="Q85" s="65">
        <f>+IF(F85=0,"",'Ark1'!Y587)</f>
        <v>0</v>
      </c>
      <c r="R85" s="110"/>
      <c r="S85" s="65"/>
      <c r="T85" s="110"/>
      <c r="U85" s="48">
        <f>+IF(F85=0,"",'Ark1'!AA587)</f>
        <v>14.118270064236469</v>
      </c>
      <c r="V85" s="48">
        <f>+IF(F85=0,"",'Ark1'!AB587)</f>
        <v>0.4952013766777269</v>
      </c>
      <c r="W85" s="65">
        <f t="shared" si="9"/>
        <v>1.3225806451612903</v>
      </c>
      <c r="X85" s="99">
        <f>+IF(F85=0,"",'Ark1'!V587)</f>
        <v>84.906940076984753</v>
      </c>
      <c r="Y85" s="39"/>
      <c r="Z85" s="12"/>
      <c r="AA85" s="51"/>
      <c r="AB85" s="5"/>
      <c r="AD85" s="2"/>
      <c r="AI85"/>
    </row>
    <row r="86" spans="1:35" ht="15.6">
      <c r="A86" s="39"/>
      <c r="B86" s="46">
        <f>+'Ark1'!C588</f>
        <v>2014</v>
      </c>
      <c r="C86" s="46">
        <f>+'Ark1'!L588</f>
        <v>11</v>
      </c>
      <c r="D86" s="104" t="str">
        <f>VLOOKUP(C86,RNR!$D$12:$E$21,2)</f>
        <v>U</v>
      </c>
      <c r="E86" s="323">
        <f>IF(F86=0,"",+'Ark1'!Q588)</f>
        <v>1430</v>
      </c>
      <c r="F86" s="323">
        <f>+'Ark1'!R588</f>
        <v>9811</v>
      </c>
      <c r="G86" s="323"/>
      <c r="H86" s="323">
        <f>+IF(F86=0,"",'Ark1'!S588)</f>
        <v>9810</v>
      </c>
      <c r="I86" s="99">
        <f>+IF(F86=0,"",'Ark1'!AD588)</f>
        <v>0.65282238719666996</v>
      </c>
      <c r="J86" s="65"/>
      <c r="K86" s="99">
        <f>+IF(F86=0,"",'Ark1'!AE588)</f>
        <v>0.65604869432556445</v>
      </c>
      <c r="L86" s="48">
        <f>+IF(F86=0,"",'Ark1'!U588)</f>
        <v>53.593883792048914</v>
      </c>
      <c r="M86" s="99">
        <f>+IF(F86=0,"",'Ark1'!W588)</f>
        <v>78.869531090724251</v>
      </c>
      <c r="N86" s="65"/>
      <c r="O86" s="65">
        <f>+IF(F86=0,"",'Ark1'!X588)</f>
        <v>0</v>
      </c>
      <c r="P86" s="65"/>
      <c r="Q86" s="65">
        <f>+IF(F86=0,"",'Ark1'!Y588)</f>
        <v>0</v>
      </c>
      <c r="R86" s="110"/>
      <c r="S86" s="65"/>
      <c r="T86" s="110"/>
      <c r="U86" s="48">
        <f>+IF(F86=0,"",'Ark1'!AA588)</f>
        <v>8.5837710635823985</v>
      </c>
      <c r="V86" s="48">
        <f>+IF(F86=0,"",'Ark1'!AB588)</f>
        <v>0.23134430248391724</v>
      </c>
      <c r="W86" s="65">
        <f t="shared" si="9"/>
        <v>6.860839160839161</v>
      </c>
      <c r="X86" s="99">
        <f>+IF(F86=0,"",'Ark1'!V588)</f>
        <v>85.453464139340355</v>
      </c>
      <c r="Y86" s="39"/>
      <c r="Z86" s="2"/>
      <c r="AA86" s="51"/>
      <c r="AB86" s="4"/>
      <c r="AC86" s="4"/>
      <c r="AD86" s="4"/>
      <c r="AI86"/>
    </row>
    <row r="87" spans="1:35" ht="15.6">
      <c r="A87" s="39"/>
      <c r="B87" s="46">
        <f>+'Ark1'!C589</f>
        <v>2014</v>
      </c>
      <c r="C87" s="46">
        <f>+'Ark1'!L589</f>
        <v>14</v>
      </c>
      <c r="D87" s="104" t="str">
        <f>VLOOKUP(C87,RNR!$D$12:$E$21,2)</f>
        <v>E</v>
      </c>
      <c r="E87" s="323">
        <f>IF(F87=0,"",+'Ark1'!Q589)</f>
        <v>2182</v>
      </c>
      <c r="F87" s="323">
        <f>+'Ark1'!R589</f>
        <v>478541</v>
      </c>
      <c r="G87" s="323"/>
      <c r="H87" s="323">
        <f>+IF(F87=0,"",'Ark1'!S589)</f>
        <v>478509</v>
      </c>
      <c r="I87" s="99">
        <f>+IF(F87=0,"",'Ark1'!AD589)</f>
        <v>31.842042400517943</v>
      </c>
      <c r="J87" s="65"/>
      <c r="K87" s="99">
        <f>+IF(F87=0,"",'Ark1'!AE589)</f>
        <v>32.899652113543169</v>
      </c>
      <c r="L87" s="48">
        <f>+IF(F87=0,"",'Ark1'!U589)</f>
        <v>57.816799684018498</v>
      </c>
      <c r="M87" s="99">
        <f>+IF(F87=0,"",'Ark1'!W589)</f>
        <v>81.085534859321925</v>
      </c>
      <c r="N87" s="65"/>
      <c r="O87" s="65">
        <f>+IF(F87=0,"",'Ark1'!X589)</f>
        <v>0</v>
      </c>
      <c r="P87" s="65"/>
      <c r="Q87" s="65">
        <f>+IF(F87=0,"",'Ark1'!Y589)</f>
        <v>0</v>
      </c>
      <c r="R87" s="110"/>
      <c r="S87" s="65"/>
      <c r="T87" s="110"/>
      <c r="U87" s="48">
        <f>+IF(F87=0,"",'Ark1'!AA589)</f>
        <v>8.2798331582547213</v>
      </c>
      <c r="V87" s="48">
        <f>+IF(F87=0,"",'Ark1'!AB589)</f>
        <v>1.0873217028281048</v>
      </c>
      <c r="W87" s="65">
        <f t="shared" si="9"/>
        <v>219.31301558203484</v>
      </c>
      <c r="X87" s="99">
        <f>+IF(F87=0,"",'Ark1'!V589)</f>
        <v>87.854053207490949</v>
      </c>
      <c r="Y87" s="39"/>
      <c r="Z87" s="4"/>
      <c r="AA87" s="51"/>
      <c r="AB87" s="12"/>
      <c r="AC87" s="1"/>
      <c r="AD87" s="5"/>
      <c r="AI87"/>
    </row>
    <row r="88" spans="1:35" ht="15.6">
      <c r="A88" s="39"/>
      <c r="B88" s="46">
        <f>+'Ark1'!C590</f>
        <v>2014</v>
      </c>
      <c r="C88" s="46">
        <f>+'Ark1'!L590</f>
        <v>17</v>
      </c>
      <c r="D88" s="104" t="str">
        <f>VLOOKUP(C88,RNR!$D$12:$E$21,2)</f>
        <v>S</v>
      </c>
      <c r="E88" s="323">
        <f>IF(F88=0,"",+'Ark1'!Q590)</f>
        <v>2292</v>
      </c>
      <c r="F88" s="323">
        <f>+'Ark1'!R590</f>
        <v>1014384</v>
      </c>
      <c r="G88" s="323"/>
      <c r="H88" s="323">
        <f>+IF(F88=0,"",'Ark1'!S590)</f>
        <v>1014336</v>
      </c>
      <c r="I88" s="99">
        <f>+IF(F88=0,"",'Ark1'!AD590)</f>
        <v>67.496950811752811</v>
      </c>
      <c r="J88" s="65"/>
      <c r="K88" s="99">
        <f>+IF(F88=0,"",'Ark1'!AE590)</f>
        <v>66.436125696937026</v>
      </c>
      <c r="L88" s="48">
        <f>+IF(F88=0,"",'Ark1'!U590)</f>
        <v>62.472111805161241</v>
      </c>
      <c r="M88" s="99">
        <f>+IF(F88=0,"",'Ark1'!W590)</f>
        <v>77.243981185722873</v>
      </c>
      <c r="N88" s="65"/>
      <c r="O88" s="65">
        <f>+IF(F88=0,"",'Ark1'!X590)</f>
        <v>0</v>
      </c>
      <c r="P88" s="65"/>
      <c r="Q88" s="65">
        <f>+IF(F88=0,"",'Ark1'!Y590)</f>
        <v>0</v>
      </c>
      <c r="R88" s="110"/>
      <c r="S88" s="65"/>
      <c r="T88" s="110"/>
      <c r="U88" s="48">
        <f>+IF(F88=0,"",'Ark1'!AA590)</f>
        <v>9.367232217110077</v>
      </c>
      <c r="V88" s="48">
        <f>+IF(F88=0,"",'Ark1'!AB590)</f>
        <v>1.9507219400304472</v>
      </c>
      <c r="W88" s="65">
        <f t="shared" si="9"/>
        <v>442.57591623036649</v>
      </c>
      <c r="X88" s="99">
        <f>+IF(F88=0,"",'Ark1'!V590)</f>
        <v>83.68973287359826</v>
      </c>
      <c r="Y88" s="39"/>
      <c r="Z88" s="4"/>
      <c r="AA88" s="51"/>
      <c r="AB88" s="12"/>
      <c r="AC88" s="1"/>
      <c r="AD88" s="5"/>
      <c r="AI88"/>
    </row>
    <row r="89" spans="1:35" ht="15.6">
      <c r="A89" s="39"/>
      <c r="B89" s="2">
        <f>+'Ark1'!C591</f>
        <v>2013</v>
      </c>
      <c r="C89" s="2">
        <f>+'Ark1'!L591</f>
        <v>1</v>
      </c>
      <c r="D89" s="104" t="str">
        <f>VLOOKUP(C89,RNR!$D$12:$E$21,2)</f>
        <v>P-</v>
      </c>
      <c r="E89" s="308" t="str">
        <f>IF(F89=0,"",+'Ark1'!Q591)</f>
        <v/>
      </c>
      <c r="F89" s="308">
        <f>+'Ark1'!R591</f>
        <v>0</v>
      </c>
      <c r="G89" s="308"/>
      <c r="H89" s="308" t="str">
        <f>+IF(F89=0,"",'Ark1'!S591)</f>
        <v/>
      </c>
      <c r="I89" s="50" t="str">
        <f>+IF(F89=0,"",'Ark1'!AD591)</f>
        <v/>
      </c>
      <c r="J89" s="50"/>
      <c r="K89" s="50" t="str">
        <f>+IF(F89=0,"",'Ark1'!AE591)</f>
        <v/>
      </c>
      <c r="L89" s="5" t="str">
        <f>+IF(F89=0,"",'Ark1'!U591)</f>
        <v/>
      </c>
      <c r="M89" s="50" t="str">
        <f>+IF(F89=0,"",'Ark1'!W591)</f>
        <v/>
      </c>
      <c r="N89" s="50"/>
      <c r="O89" s="50" t="str">
        <f>+IF(F89=0,"",'Ark1'!X591)</f>
        <v/>
      </c>
      <c r="P89" s="50"/>
      <c r="Q89" s="50" t="str">
        <f>+IF(F89=0,"",'Ark1'!Y591)</f>
        <v/>
      </c>
      <c r="R89" s="110"/>
      <c r="S89" s="18"/>
      <c r="T89" s="110"/>
      <c r="U89" s="50" t="str">
        <f>+IF(F89=0,"",'Ark1'!AA591)</f>
        <v/>
      </c>
      <c r="V89" s="5" t="str">
        <f>+IF(F89=0,"",'Ark1'!AB591)</f>
        <v/>
      </c>
      <c r="W89" s="18" t="str">
        <f>+IF(F89=0,"",F89/E89)</f>
        <v/>
      </c>
      <c r="X89" s="50" t="str">
        <f>+IF(F89=0,"",'Ark1'!V591)</f>
        <v/>
      </c>
      <c r="Y89" s="39"/>
      <c r="Z89" s="4"/>
      <c r="AA89" s="51"/>
      <c r="AB89" s="12"/>
      <c r="AC89" s="1"/>
      <c r="AD89" s="5"/>
      <c r="AI89"/>
    </row>
    <row r="90" spans="1:35" ht="15.6">
      <c r="A90" s="39"/>
      <c r="B90" s="2">
        <f>+'Ark1'!C592</f>
        <v>2013</v>
      </c>
      <c r="C90" s="2">
        <f>+'Ark1'!L592</f>
        <v>2</v>
      </c>
      <c r="D90" s="104" t="str">
        <f>VLOOKUP(C90,RNR!$D$12:$E$21,2)</f>
        <v>P</v>
      </c>
      <c r="E90" s="308" t="str">
        <f>IF(F90=0,"",+'Ark1'!Q592)</f>
        <v/>
      </c>
      <c r="F90" s="308">
        <f>+'Ark1'!R592</f>
        <v>0</v>
      </c>
      <c r="G90" s="308"/>
      <c r="H90" s="308" t="str">
        <f>+IF(F90=0,"",'Ark1'!S592)</f>
        <v/>
      </c>
      <c r="I90" s="50" t="str">
        <f>+IF(F90=0,"",'Ark1'!AD592)</f>
        <v/>
      </c>
      <c r="J90" s="50"/>
      <c r="K90" s="50" t="str">
        <f>+IF(F90=0,"",'Ark1'!AE592)</f>
        <v/>
      </c>
      <c r="L90" s="5" t="str">
        <f>+IF(F90=0,"",'Ark1'!U592)</f>
        <v/>
      </c>
      <c r="M90" s="50" t="str">
        <f>+IF(F90=0,"",'Ark1'!W592)</f>
        <v/>
      </c>
      <c r="N90" s="50"/>
      <c r="O90" s="50" t="str">
        <f>+IF(F90=0,"",'Ark1'!X592)</f>
        <v/>
      </c>
      <c r="P90" s="50"/>
      <c r="Q90" s="50" t="str">
        <f>+IF(F90=0,"",'Ark1'!Y592)</f>
        <v/>
      </c>
      <c r="R90" s="110"/>
      <c r="S90" s="18"/>
      <c r="T90" s="110"/>
      <c r="U90" s="50" t="str">
        <f>+IF(F90=0,"",'Ark1'!AA592)</f>
        <v/>
      </c>
      <c r="V90" s="5" t="str">
        <f>+IF(F90=0,"",'Ark1'!AB592)</f>
        <v/>
      </c>
      <c r="W90" s="18" t="str">
        <f t="shared" ref="W90:W95" si="10">+IF(F90=0,"",F90/E90)</f>
        <v/>
      </c>
      <c r="X90" s="50" t="str">
        <f>+IF(F90=0,"",'Ark1'!V592)</f>
        <v/>
      </c>
      <c r="Y90" s="39"/>
      <c r="Z90" s="4"/>
      <c r="AA90" s="51" t="s">
        <v>355</v>
      </c>
      <c r="AB90" s="12"/>
      <c r="AC90" s="1"/>
      <c r="AD90" s="5"/>
      <c r="AI90"/>
    </row>
    <row r="91" spans="1:35" ht="15.6">
      <c r="A91" s="39"/>
      <c r="B91" s="2">
        <f>+'Ark1'!C593</f>
        <v>2013</v>
      </c>
      <c r="C91" s="2">
        <f>+'Ark1'!L593</f>
        <v>5</v>
      </c>
      <c r="D91" s="104" t="str">
        <f>VLOOKUP(C91,RNR!$D$12:$E$21,2)</f>
        <v>O</v>
      </c>
      <c r="E91" s="308" t="str">
        <f>IF(F91=0,"",+'Ark1'!Q593)</f>
        <v/>
      </c>
      <c r="F91" s="308">
        <f>+'Ark1'!R593</f>
        <v>0</v>
      </c>
      <c r="G91" s="308"/>
      <c r="H91" s="308" t="str">
        <f>+IF(F91=0,"",'Ark1'!S593)</f>
        <v/>
      </c>
      <c r="I91" s="50" t="str">
        <f>+IF(F91=0,"",'Ark1'!AD593)</f>
        <v/>
      </c>
      <c r="J91" s="50"/>
      <c r="K91" s="50" t="str">
        <f>+IF(F91=0,"",'Ark1'!AE593)</f>
        <v/>
      </c>
      <c r="L91" s="5" t="str">
        <f>+IF(F91=0,"",'Ark1'!U593)</f>
        <v/>
      </c>
      <c r="M91" s="50" t="str">
        <f>+IF(F91=0,"",'Ark1'!W593)</f>
        <v/>
      </c>
      <c r="N91" s="50"/>
      <c r="O91" s="50" t="str">
        <f>+IF(F91=0,"",'Ark1'!X593)</f>
        <v/>
      </c>
      <c r="P91" s="50"/>
      <c r="Q91" s="50" t="str">
        <f>+IF(F91=0,"",'Ark1'!Y593)</f>
        <v/>
      </c>
      <c r="R91" s="110"/>
      <c r="S91" s="18"/>
      <c r="T91" s="110"/>
      <c r="U91" s="50" t="str">
        <f>+IF(F91=0,"",'Ark1'!AA593)</f>
        <v/>
      </c>
      <c r="V91" s="5" t="str">
        <f>+IF(F91=0,"",'Ark1'!AB593)</f>
        <v/>
      </c>
      <c r="W91" s="18" t="str">
        <f t="shared" si="10"/>
        <v/>
      </c>
      <c r="X91" s="50" t="str">
        <f>+IF(F91=0,"",'Ark1'!V593)</f>
        <v/>
      </c>
      <c r="Y91" s="39"/>
      <c r="Z91" s="4"/>
      <c r="AA91" s="51" t="s">
        <v>22</v>
      </c>
      <c r="AB91" s="12"/>
      <c r="AC91" s="12"/>
      <c r="AD91" s="5"/>
      <c r="AI91"/>
    </row>
    <row r="92" spans="1:35" ht="15.6">
      <c r="A92" s="39"/>
      <c r="B92" s="2">
        <f>+'Ark1'!C594</f>
        <v>2013</v>
      </c>
      <c r="C92" s="2">
        <f>+'Ark1'!L594</f>
        <v>8</v>
      </c>
      <c r="D92" s="104" t="str">
        <f>VLOOKUP(C92,RNR!$D$12:$E$21,2)</f>
        <v>R</v>
      </c>
      <c r="E92" s="308">
        <f>IF(F92=0,"",+'Ark1'!Q594)</f>
        <v>504</v>
      </c>
      <c r="F92" s="308">
        <f>+'Ark1'!R594</f>
        <v>975</v>
      </c>
      <c r="G92" s="308"/>
      <c r="H92" s="308">
        <f>+IF(F92=0,"",'Ark1'!S594)</f>
        <v>975</v>
      </c>
      <c r="I92" s="50">
        <f>+IF(F92=0,"",'Ark1'!AD594)</f>
        <v>6.4191106470331855E-2</v>
      </c>
      <c r="J92" s="50"/>
      <c r="K92" s="50">
        <f>+IF(F92=0,"",'Ark1'!AE594)</f>
        <v>7.2330420001612092E-2</v>
      </c>
      <c r="L92" s="5">
        <f>+IF(F92=0,"",'Ark1'!U594)</f>
        <v>48.532307692307683</v>
      </c>
      <c r="M92" s="50">
        <f>+IF(F92=0,"",'Ark1'!W594)</f>
        <v>86.401538461538422</v>
      </c>
      <c r="N92" s="50"/>
      <c r="O92" s="50">
        <f>+IF(F92=0,"",'Ark1'!X594)</f>
        <v>0</v>
      </c>
      <c r="P92" s="50"/>
      <c r="Q92" s="50">
        <f>+IF(F92=0,"",'Ark1'!Y594)</f>
        <v>0</v>
      </c>
      <c r="R92" s="110"/>
      <c r="S92" s="18"/>
      <c r="T92" s="110"/>
      <c r="U92" s="50">
        <f>+IF(F92=0,"",'Ark1'!AA594)</f>
        <v>12.331678102051502</v>
      </c>
      <c r="V92" s="5">
        <f>+IF(F92=0,"",'Ark1'!AB594)</f>
        <v>0.49895512124636338</v>
      </c>
      <c r="W92" s="18">
        <f t="shared" si="10"/>
        <v>1.9345238095238095</v>
      </c>
      <c r="X92" s="50">
        <f>+IF(F92=0,"",'Ark1'!V594)</f>
        <v>93.609467455621356</v>
      </c>
      <c r="Y92" s="39"/>
      <c r="Z92" s="4"/>
      <c r="AA92" s="51" t="s">
        <v>23</v>
      </c>
      <c r="AB92" s="12"/>
      <c r="AC92" s="12"/>
      <c r="AD92" s="5"/>
      <c r="AI92"/>
    </row>
    <row r="93" spans="1:35" ht="15.6">
      <c r="A93" s="39"/>
      <c r="B93" s="2">
        <f>+'Ark1'!C595</f>
        <v>2013</v>
      </c>
      <c r="C93" s="2">
        <f>+'Ark1'!L595</f>
        <v>11</v>
      </c>
      <c r="D93" s="104" t="str">
        <f>VLOOKUP(C93,RNR!$D$12:$E$21,2)</f>
        <v>U</v>
      </c>
      <c r="E93" s="308">
        <f>IF(F93=0,"",+'Ark1'!Q595)</f>
        <v>1816</v>
      </c>
      <c r="F93" s="308">
        <f>+'Ark1'!R595</f>
        <v>29928</v>
      </c>
      <c r="G93" s="308"/>
      <c r="H93" s="308">
        <f>+IF(F93=0,"",'Ark1'!S595)</f>
        <v>29928</v>
      </c>
      <c r="I93" s="50">
        <f>+IF(F93=0,"",'Ark1'!AD595)</f>
        <v>1.97037070199394</v>
      </c>
      <c r="J93" s="50"/>
      <c r="K93" s="50">
        <f>+IF(F93=0,"",'Ark1'!AE595)</f>
        <v>2.1708817966806353</v>
      </c>
      <c r="L93" s="5">
        <f>+IF(F93=0,"",'Ark1'!U595)</f>
        <v>53.082731889869009</v>
      </c>
      <c r="M93" s="50">
        <f>+IF(F93=0,"",'Ark1'!W595)</f>
        <v>84.481883186313723</v>
      </c>
      <c r="N93" s="50"/>
      <c r="O93" s="50">
        <f>+IF(F93=0,"",'Ark1'!X595)</f>
        <v>0</v>
      </c>
      <c r="P93" s="50"/>
      <c r="Q93" s="50">
        <f>+IF(F93=0,"",'Ark1'!Y595)</f>
        <v>0</v>
      </c>
      <c r="R93" s="110"/>
      <c r="S93" s="18"/>
      <c r="T93" s="110"/>
      <c r="U93" s="50">
        <f>+IF(F93=0,"",'Ark1'!AA595)</f>
        <v>9.8966757698969108</v>
      </c>
      <c r="V93" s="5">
        <f>+IF(F93=0,"",'Ark1'!AB595)</f>
        <v>1.1101033519638595</v>
      </c>
      <c r="W93" s="18">
        <f t="shared" si="10"/>
        <v>16.480176211453745</v>
      </c>
      <c r="X93" s="50">
        <f>+IF(F93=0,"",'Ark1'!V595)</f>
        <v>91.529667590804394</v>
      </c>
      <c r="Y93" s="39"/>
      <c r="Z93" s="4"/>
      <c r="AA93" s="51"/>
      <c r="AB93" s="12"/>
      <c r="AC93" s="12"/>
      <c r="AD93" s="5"/>
      <c r="AI93"/>
    </row>
    <row r="94" spans="1:35" ht="15.6">
      <c r="A94" s="39"/>
      <c r="B94" s="2">
        <f>+'Ark1'!C596</f>
        <v>2013</v>
      </c>
      <c r="C94" s="2">
        <f>+'Ark1'!L596</f>
        <v>14</v>
      </c>
      <c r="D94" s="104" t="str">
        <f>VLOOKUP(C94,RNR!$D$12:$E$21,2)</f>
        <v>E</v>
      </c>
      <c r="E94" s="308">
        <f>IF(F94=0,"",+'Ark1'!Q596)</f>
        <v>2237</v>
      </c>
      <c r="F94" s="308">
        <f>+'Ark1'!R596</f>
        <v>352141</v>
      </c>
      <c r="G94" s="308"/>
      <c r="H94" s="308">
        <f>+IF(F94=0,"",'Ark1'!S596)</f>
        <v>352101</v>
      </c>
      <c r="I94" s="50">
        <f>+IF(F94=0,"",'Ark1'!AD596)</f>
        <v>23.183918383147834</v>
      </c>
      <c r="J94" s="50"/>
      <c r="K94" s="50">
        <f>+IF(F94=0,"",'Ark1'!AE596)</f>
        <v>24.32688157735582</v>
      </c>
      <c r="L94" s="5">
        <f>+IF(F94=0,"",'Ark1'!U596)</f>
        <v>57.731934870960323</v>
      </c>
      <c r="M94" s="50">
        <f>+IF(F94=0,"",'Ark1'!W596)</f>
        <v>80.468200033512758</v>
      </c>
      <c r="N94" s="50"/>
      <c r="O94" s="50">
        <f>+IF(F94=0,"",'Ark1'!X596)</f>
        <v>0</v>
      </c>
      <c r="P94" s="50"/>
      <c r="Q94" s="50">
        <f>+IF(F94=0,"",'Ark1'!Y596)</f>
        <v>0</v>
      </c>
      <c r="R94" s="110"/>
      <c r="S94" s="18"/>
      <c r="T94" s="110"/>
      <c r="U94" s="50">
        <f>+IF(F94=0,"",'Ark1'!AA596)</f>
        <v>8.9432376196459202</v>
      </c>
      <c r="V94" s="5">
        <f>+IF(F94=0,"",'Ark1'!AB596)</f>
        <v>1.236101232153727</v>
      </c>
      <c r="W94" s="18">
        <f t="shared" si="10"/>
        <v>157.41662941439427</v>
      </c>
      <c r="X94" s="50">
        <f>+IF(F94=0,"",'Ark1'!V596)</f>
        <v>87.188970878587156</v>
      </c>
      <c r="Y94" s="39"/>
      <c r="Z94" s="4"/>
      <c r="AA94" s="51"/>
      <c r="AB94" s="12"/>
      <c r="AC94" s="12"/>
      <c r="AD94" s="5"/>
      <c r="AI94"/>
    </row>
    <row r="95" spans="1:35" ht="15.6">
      <c r="A95" s="39"/>
      <c r="B95" s="2">
        <f>+'Ark1'!C597</f>
        <v>2013</v>
      </c>
      <c r="C95" s="2">
        <f>+'Ark1'!L597</f>
        <v>17</v>
      </c>
      <c r="D95" s="104" t="str">
        <f>VLOOKUP(C95,RNR!$D$12:$E$21,2)</f>
        <v>S</v>
      </c>
      <c r="E95" s="308">
        <f>IF(F95=0,"",+'Ark1'!Q597)</f>
        <v>2348</v>
      </c>
      <c r="F95" s="308">
        <f>+'Ark1'!R597</f>
        <v>1135858</v>
      </c>
      <c r="G95" s="308"/>
      <c r="H95" s="308">
        <f>+IF(F95=0,"",'Ark1'!S597)</f>
        <v>1135800</v>
      </c>
      <c r="I95" s="50">
        <f>+IF(F95=0,"",'Ark1'!AD597)</f>
        <v>74.781519808387884</v>
      </c>
      <c r="J95" s="50"/>
      <c r="K95" s="50">
        <f>+IF(F95=0,"",'Ark1'!AE597)</f>
        <v>73.429906205961913</v>
      </c>
      <c r="L95" s="5">
        <f>+IF(F95=0,"",'Ark1'!U597)</f>
        <v>62.818673181898227</v>
      </c>
      <c r="M95" s="50">
        <f>+IF(F95=0,"",'Ark1'!W597)</f>
        <v>75.296746900860612</v>
      </c>
      <c r="N95" s="50"/>
      <c r="O95" s="50">
        <f>+IF(F95=0,"",'Ark1'!X597)</f>
        <v>0</v>
      </c>
      <c r="P95" s="50"/>
      <c r="Q95" s="50">
        <f>+IF(F95=0,"",'Ark1'!Y597)</f>
        <v>0</v>
      </c>
      <c r="R95" s="110"/>
      <c r="S95" s="18"/>
      <c r="T95" s="110"/>
      <c r="U95" s="50">
        <f>+IF(F95=0,"",'Ark1'!AA597)</f>
        <v>8.8986298817826075</v>
      </c>
      <c r="V95" s="5">
        <f>+IF(F95=0,"",'Ark1'!AB597)</f>
        <v>1.9270754963755801</v>
      </c>
      <c r="W95" s="18">
        <f t="shared" si="10"/>
        <v>483.75553662691652</v>
      </c>
      <c r="X95" s="50">
        <f>+IF(F95=0,"",'Ark1'!V597)</f>
        <v>81.580306920425556</v>
      </c>
      <c r="Y95" s="39"/>
      <c r="Z95" s="4"/>
      <c r="AA95" s="51"/>
      <c r="AB95" s="12"/>
      <c r="AC95" s="5"/>
      <c r="AD95" s="5"/>
      <c r="AI95"/>
    </row>
    <row r="96" spans="1:35" ht="15.6">
      <c r="A96" s="39"/>
      <c r="B96" s="46">
        <f>+'Ark1'!C598</f>
        <v>2012</v>
      </c>
      <c r="C96" s="46">
        <f>+'Ark1'!L598</f>
        <v>1</v>
      </c>
      <c r="D96" s="104" t="str">
        <f>VLOOKUP(C96,RNR!$D$12:$E$21,2)</f>
        <v>P-</v>
      </c>
      <c r="E96" s="323">
        <f>IF(F96=0,"",+'Ark1'!Q598)</f>
        <v>11</v>
      </c>
      <c r="F96" s="323">
        <f>+'Ark1'!R598</f>
        <v>26</v>
      </c>
      <c r="G96" s="323"/>
      <c r="H96" s="323">
        <f>+IF(F96=0,"",'Ark1'!S598)</f>
        <v>0</v>
      </c>
      <c r="I96" s="99">
        <f>+IF(F96=0,"",'Ark1'!AD598)</f>
        <v>1.716480357027914E-3</v>
      </c>
      <c r="J96" s="65"/>
      <c r="K96" s="99">
        <f>+IF(F96=0,"",'Ark1'!AE598)</f>
        <v>0</v>
      </c>
      <c r="L96" s="48">
        <f>+IF(F96=0,"",'Ark1'!U598)</f>
        <v>0</v>
      </c>
      <c r="M96" s="99">
        <f>+IF(F96=0,"",'Ark1'!W598)</f>
        <v>0</v>
      </c>
      <c r="N96" s="65"/>
      <c r="O96" s="65">
        <f>+IF(F96=0,"",'Ark1'!X598)</f>
        <v>0</v>
      </c>
      <c r="P96" s="65"/>
      <c r="Q96" s="65">
        <f>+IF(F96=0,"",'Ark1'!Y598)</f>
        <v>0</v>
      </c>
      <c r="R96" s="110"/>
      <c r="S96" s="65"/>
      <c r="T96" s="110"/>
      <c r="U96" s="48">
        <f>+IF(F96=0,"",'Ark1'!AA598)</f>
        <v>0</v>
      </c>
      <c r="V96" s="48">
        <f>+IF(F96=0,"",'Ark1'!AB598)</f>
        <v>0</v>
      </c>
      <c r="W96" s="65">
        <f>+IF(F96=0,"",F96/E96)</f>
        <v>2.3636363636363638</v>
      </c>
      <c r="X96" s="99">
        <f>+IF(F96=0,"",'Ark1'!V598)</f>
        <v>0</v>
      </c>
      <c r="Y96" s="39"/>
      <c r="Z96" s="4"/>
      <c r="AA96" s="51"/>
      <c r="AB96" s="12"/>
      <c r="AC96" s="5"/>
      <c r="AD96" s="5"/>
      <c r="AI96"/>
    </row>
    <row r="97" spans="1:35" ht="15.6">
      <c r="A97" s="39"/>
      <c r="B97" s="46">
        <f>+'Ark1'!C599</f>
        <v>2012</v>
      </c>
      <c r="C97" s="46">
        <f>+'Ark1'!L599</f>
        <v>2</v>
      </c>
      <c r="D97" s="104" t="str">
        <f>VLOOKUP(C97,RNR!$D$12:$E$21,2)</f>
        <v>P</v>
      </c>
      <c r="E97" s="323">
        <f>IF(F97=0,"",+'Ark1'!Q599)</f>
        <v>1</v>
      </c>
      <c r="F97" s="323">
        <f>+'Ark1'!R599</f>
        <v>1</v>
      </c>
      <c r="G97" s="323"/>
      <c r="H97" s="323">
        <f>+IF(F97=0,"",'Ark1'!S599)</f>
        <v>1</v>
      </c>
      <c r="I97" s="99">
        <f>+IF(F97=0,"",'Ark1'!AD599)</f>
        <v>6.6018475270304412E-5</v>
      </c>
      <c r="J97" s="65"/>
      <c r="K97" s="99">
        <f>+IF(F97=0,"",'Ark1'!AE599)</f>
        <v>5.8037202858537497E-5</v>
      </c>
      <c r="L97" s="48">
        <f>+IF(F97=0,"",'Ark1'!U599)</f>
        <v>37</v>
      </c>
      <c r="M97" s="99">
        <f>+IF(F97=0,"",'Ark1'!W599)</f>
        <v>70</v>
      </c>
      <c r="N97" s="65"/>
      <c r="O97" s="65">
        <f>+IF(F97=0,"",'Ark1'!X599)</f>
        <v>0</v>
      </c>
      <c r="P97" s="65"/>
      <c r="Q97" s="65">
        <f>+IF(F97=0,"",'Ark1'!Y599)</f>
        <v>0</v>
      </c>
      <c r="R97" s="110"/>
      <c r="S97" s="65"/>
      <c r="T97" s="110"/>
      <c r="U97" s="48">
        <f>+IF(F97=0,"",'Ark1'!AA599)</f>
        <v>0</v>
      </c>
      <c r="V97" s="48">
        <f>+IF(F97=0,"",'Ark1'!AB599)</f>
        <v>0</v>
      </c>
      <c r="W97" s="65">
        <f t="shared" ref="W97:W102" si="11">+IF(F97=0,"",F97/E97)</f>
        <v>1</v>
      </c>
      <c r="X97" s="99">
        <f>+IF(F97=0,"",'Ark1'!V599)</f>
        <v>75.83965330444201</v>
      </c>
      <c r="Y97" s="39"/>
      <c r="Z97" s="4"/>
      <c r="AA97" s="51"/>
      <c r="AB97" s="12"/>
      <c r="AC97" s="5"/>
      <c r="AD97" s="5"/>
      <c r="AI97"/>
    </row>
    <row r="98" spans="1:35" ht="15.6">
      <c r="A98" s="39"/>
      <c r="B98" s="46">
        <f>+'Ark1'!C600</f>
        <v>2012</v>
      </c>
      <c r="C98" s="46">
        <f>+'Ark1'!L600</f>
        <v>5</v>
      </c>
      <c r="D98" s="104" t="str">
        <f>VLOOKUP(C98,RNR!$D$12:$E$21,2)</f>
        <v>O</v>
      </c>
      <c r="E98" s="323">
        <f>IF(F98=0,"",+'Ark1'!Q600)</f>
        <v>5</v>
      </c>
      <c r="F98" s="323">
        <f>+'Ark1'!R600</f>
        <v>6</v>
      </c>
      <c r="G98" s="323"/>
      <c r="H98" s="323">
        <f>+IF(F98=0,"",'Ark1'!S600)</f>
        <v>5</v>
      </c>
      <c r="I98" s="99">
        <f>+IF(F98=0,"",'Ark1'!AD600)</f>
        <v>3.9611085162182625E-4</v>
      </c>
      <c r="J98" s="65"/>
      <c r="K98" s="99">
        <f>+IF(F98=0,"",'Ark1'!AE600)</f>
        <v>3.6903369989050048E-4</v>
      </c>
      <c r="L98" s="48">
        <f>+IF(F98=0,"",'Ark1'!U600)</f>
        <v>42.6</v>
      </c>
      <c r="M98" s="99">
        <f>+IF(F98=0,"",'Ark1'!W600)</f>
        <v>89.02</v>
      </c>
      <c r="N98" s="65"/>
      <c r="O98" s="65">
        <f>+IF(F98=0,"",'Ark1'!X600)</f>
        <v>0</v>
      </c>
      <c r="P98" s="65"/>
      <c r="Q98" s="65">
        <f>+IF(F98=0,"",'Ark1'!Y600)</f>
        <v>0</v>
      </c>
      <c r="R98" s="110"/>
      <c r="S98" s="65"/>
      <c r="T98" s="110"/>
      <c r="U98" s="48">
        <f>+IF(F98=0,"",'Ark1'!AA600)</f>
        <v>8.6100871075732801</v>
      </c>
      <c r="V98" s="48">
        <f>+IF(F98=0,"",'Ark1'!AB600)</f>
        <v>0.79999999999986349</v>
      </c>
      <c r="W98" s="65">
        <f t="shared" si="11"/>
        <v>1.2</v>
      </c>
      <c r="X98" s="99">
        <f>+IF(F98=0,"",'Ark1'!V600)</f>
        <v>109.44745395449624</v>
      </c>
      <c r="Y98" s="39"/>
      <c r="Z98" s="4"/>
      <c r="AA98" s="51"/>
      <c r="AB98" s="12"/>
      <c r="AC98" s="5"/>
      <c r="AD98" s="5"/>
      <c r="AI98"/>
    </row>
    <row r="99" spans="1:35" ht="15.6">
      <c r="A99" s="39"/>
      <c r="B99" s="46">
        <f>+'Ark1'!C601</f>
        <v>2012</v>
      </c>
      <c r="C99" s="46">
        <f>+'Ark1'!L601</f>
        <v>8</v>
      </c>
      <c r="D99" s="104" t="str">
        <f>VLOOKUP(C99,RNR!$D$12:$E$21,2)</f>
        <v>R</v>
      </c>
      <c r="E99" s="323">
        <f>IF(F99=0,"",+'Ark1'!Q601)</f>
        <v>704</v>
      </c>
      <c r="F99" s="323">
        <f>+'Ark1'!R601</f>
        <v>1555</v>
      </c>
      <c r="G99" s="323"/>
      <c r="H99" s="323">
        <f>+IF(F99=0,"",'Ark1'!S601)</f>
        <v>1552</v>
      </c>
      <c r="I99" s="99">
        <f>+IF(F99=0,"",'Ark1'!AD601)</f>
        <v>0.10265872904532332</v>
      </c>
      <c r="J99" s="65"/>
      <c r="K99" s="99">
        <f>+IF(F99=0,"",'Ark1'!AE601)</f>
        <v>0.1141452490940571</v>
      </c>
      <c r="L99" s="48">
        <f>+IF(F99=0,"",'Ark1'!U601)</f>
        <v>48.502577319587616</v>
      </c>
      <c r="M99" s="99">
        <f>+IF(F99=0,"",'Ark1'!W601)</f>
        <v>88.706958762886529</v>
      </c>
      <c r="N99" s="65"/>
      <c r="O99" s="65">
        <f>+IF(F99=0,"",'Ark1'!X601)</f>
        <v>0</v>
      </c>
      <c r="P99" s="65"/>
      <c r="Q99" s="65">
        <f>+IF(F99=0,"",'Ark1'!Y601)</f>
        <v>0</v>
      </c>
      <c r="R99" s="110"/>
      <c r="S99" s="65"/>
      <c r="T99" s="110"/>
      <c r="U99" s="48">
        <f>+IF(F99=0,"",'Ark1'!AA601)</f>
        <v>11.234597269258584</v>
      </c>
      <c r="V99" s="48">
        <f>+IF(F99=0,"",'Ark1'!AB601)</f>
        <v>0.82720717352976991</v>
      </c>
      <c r="W99" s="65">
        <f t="shared" si="11"/>
        <v>2.2088068181818183</v>
      </c>
      <c r="X99" s="99">
        <f>+IF(F99=0,"",'Ark1'!V601)</f>
        <v>96.324108409377828</v>
      </c>
      <c r="Y99" s="39"/>
      <c r="Z99" s="4"/>
      <c r="AA99" s="51"/>
      <c r="AB99" s="12"/>
      <c r="AC99" s="5"/>
      <c r="AD99" s="5"/>
      <c r="AI99"/>
    </row>
    <row r="100" spans="1:35" ht="15.6">
      <c r="A100" s="39"/>
      <c r="B100" s="46">
        <f>+'Ark1'!C602</f>
        <v>2012</v>
      </c>
      <c r="C100" s="46">
        <f>+'Ark1'!L602</f>
        <v>11</v>
      </c>
      <c r="D100" s="104" t="str">
        <f>VLOOKUP(C100,RNR!$D$12:$E$21,2)</f>
        <v>U</v>
      </c>
      <c r="E100" s="323">
        <f>IF(F100=0,"",+'Ark1'!Q602)</f>
        <v>1962</v>
      </c>
      <c r="F100" s="323">
        <f>+'Ark1'!R602</f>
        <v>38801.5</v>
      </c>
      <c r="G100" s="323"/>
      <c r="H100" s="323">
        <f>+IF(F100=0,"",'Ark1'!S602)</f>
        <v>38785.5</v>
      </c>
      <c r="I100" s="99">
        <f>+IF(F100=0,"",'Ark1'!AD602)</f>
        <v>2.5616158682007155</v>
      </c>
      <c r="J100" s="65"/>
      <c r="K100" s="99">
        <f>+IF(F100=0,"",'Ark1'!AE602)</f>
        <v>2.7986265512525432</v>
      </c>
      <c r="L100" s="48">
        <f>+IF(F100=0,"",'Ark1'!U602)</f>
        <v>53.047247038197263</v>
      </c>
      <c r="M100" s="99">
        <f>+IF(F100=0,"",'Ark1'!W602)</f>
        <v>87.029627051346566</v>
      </c>
      <c r="N100" s="65"/>
      <c r="O100" s="65">
        <f>+IF(F100=0,"",'Ark1'!X602)</f>
        <v>0</v>
      </c>
      <c r="P100" s="65"/>
      <c r="Q100" s="65">
        <f>+IF(F100=0,"",'Ark1'!Y602)</f>
        <v>0</v>
      </c>
      <c r="R100" s="110"/>
      <c r="S100" s="65"/>
      <c r="T100" s="110"/>
      <c r="U100" s="48">
        <f>+IF(F100=0,"",'Ark1'!AA602)</f>
        <v>8.9487260528232806</v>
      </c>
      <c r="V100" s="48">
        <f>+IF(F100=0,"",'Ark1'!AB602)</f>
        <v>1.147374957893744</v>
      </c>
      <c r="W100" s="65">
        <f t="shared" si="11"/>
        <v>19.776503567787973</v>
      </c>
      <c r="X100" s="99">
        <f>+IF(F100=0,"",'Ark1'!V602)</f>
        <v>94.333513324310843</v>
      </c>
      <c r="Y100" s="39"/>
      <c r="Z100" s="4"/>
      <c r="AA100" s="51"/>
      <c r="AB100" s="12"/>
      <c r="AC100" s="5"/>
      <c r="AD100" s="5"/>
      <c r="AI100"/>
    </row>
    <row r="101" spans="1:35" ht="15.6">
      <c r="A101" s="39"/>
      <c r="B101" s="46">
        <f>+'Ark1'!C603</f>
        <v>2012</v>
      </c>
      <c r="C101" s="46">
        <f>+'Ark1'!L603</f>
        <v>14</v>
      </c>
      <c r="D101" s="104" t="str">
        <f>VLOOKUP(C101,RNR!$D$12:$E$21,2)</f>
        <v>E</v>
      </c>
      <c r="E101" s="323">
        <f>IF(F101=0,"",+'Ark1'!Q603)</f>
        <v>2399</v>
      </c>
      <c r="F101" s="323">
        <f>+'Ark1'!R603</f>
        <v>385843</v>
      </c>
      <c r="G101" s="323"/>
      <c r="H101" s="323">
        <f>+IF(F101=0,"",'Ark1'!S603)</f>
        <v>385767</v>
      </c>
      <c r="I101" s="99">
        <f>+IF(F101=0,"",'Ark1'!AD603)</f>
        <v>25.47276655372006</v>
      </c>
      <c r="J101" s="65"/>
      <c r="K101" s="99">
        <f>+IF(F101=0,"",'Ark1'!AE603)</f>
        <v>26.661126601102541</v>
      </c>
      <c r="L101" s="48">
        <f>+IF(F101=0,"",'Ark1'!U603)</f>
        <v>57.67899794435499</v>
      </c>
      <c r="M101" s="99">
        <f>+IF(F101=0,"",'Ark1'!W603)</f>
        <v>83.35755935577798</v>
      </c>
      <c r="N101" s="65"/>
      <c r="O101" s="65">
        <f>+IF(F101=0,"",'Ark1'!X603)</f>
        <v>0</v>
      </c>
      <c r="P101" s="65"/>
      <c r="Q101" s="65">
        <f>+IF(F101=0,"",'Ark1'!Y603)</f>
        <v>0</v>
      </c>
      <c r="R101" s="110"/>
      <c r="S101" s="65"/>
      <c r="T101" s="110"/>
      <c r="U101" s="48">
        <f>+IF(F101=0,"",'Ark1'!AA603)</f>
        <v>8.4178226222520305</v>
      </c>
      <c r="V101" s="48">
        <f>+IF(F101=0,"",'Ark1'!AB603)</f>
        <v>1.222674373533573</v>
      </c>
      <c r="W101" s="65">
        <f t="shared" si="11"/>
        <v>160.83493122134223</v>
      </c>
      <c r="X101" s="99">
        <f>+IF(F101=0,"",'Ark1'!V603)</f>
        <v>90.327705291860482</v>
      </c>
      <c r="Y101" s="39"/>
      <c r="Z101" s="4"/>
      <c r="AA101" s="51"/>
      <c r="AB101" s="12"/>
      <c r="AC101" s="5"/>
      <c r="AD101" s="5"/>
      <c r="AI101"/>
    </row>
    <row r="102" spans="1:35" ht="15.6">
      <c r="A102" s="39"/>
      <c r="B102" s="46">
        <f>+'Ark1'!C604</f>
        <v>2012</v>
      </c>
      <c r="C102" s="46">
        <f>+'Ark1'!L604</f>
        <v>17</v>
      </c>
      <c r="D102" s="104" t="str">
        <f>VLOOKUP(C102,RNR!$D$12:$E$21,2)</f>
        <v>S</v>
      </c>
      <c r="E102" s="323">
        <f>IF(F102=0,"",+'Ark1'!Q604)</f>
        <v>2495</v>
      </c>
      <c r="F102" s="323">
        <f>+'Ark1'!R604</f>
        <v>1088495</v>
      </c>
      <c r="G102" s="323"/>
      <c r="H102" s="323">
        <f>+IF(F102=0,"",'Ark1'!S604)</f>
        <v>1088422</v>
      </c>
      <c r="I102" s="99">
        <f>+IF(F102=0,"",'Ark1'!AD604)</f>
        <v>71.860780239349992</v>
      </c>
      <c r="J102" s="65"/>
      <c r="K102" s="99">
        <f>+IF(F102=0,"",'Ark1'!AE604)</f>
        <v>70.425674527648098</v>
      </c>
      <c r="L102" s="48">
        <f>+IF(F102=0,"",'Ark1'!U604)</f>
        <v>62.750149298709488</v>
      </c>
      <c r="M102" s="99">
        <f>+IF(F102=0,"",'Ark1'!W604)</f>
        <v>78.041439349811313</v>
      </c>
      <c r="N102" s="65"/>
      <c r="O102" s="65">
        <f>+IF(F102=0,"",'Ark1'!X604)</f>
        <v>0</v>
      </c>
      <c r="P102" s="65"/>
      <c r="Q102" s="65">
        <f>+IF(F102=0,"",'Ark1'!Y604)</f>
        <v>0</v>
      </c>
      <c r="R102" s="110"/>
      <c r="S102" s="65"/>
      <c r="T102" s="110"/>
      <c r="U102" s="48">
        <f>+IF(F102=0,"",'Ark1'!AA604)</f>
        <v>8.7960025258756893</v>
      </c>
      <c r="V102" s="48">
        <f>+IF(F102=0,"",'Ark1'!AB604)</f>
        <v>1.9483799975195997</v>
      </c>
      <c r="W102" s="65">
        <f t="shared" si="11"/>
        <v>436.27054108216436</v>
      </c>
      <c r="X102" s="99">
        <f>+IF(F102=0,"",'Ark1'!V604)</f>
        <v>84.556066380418059</v>
      </c>
      <c r="Y102" s="39"/>
      <c r="Z102" s="4"/>
      <c r="AA102" s="51"/>
      <c r="AB102" s="12"/>
      <c r="AC102" s="5"/>
      <c r="AD102" s="5"/>
      <c r="AI102"/>
    </row>
    <row r="103" spans="1:35" ht="15.6">
      <c r="A103" s="39"/>
      <c r="B103" s="2">
        <f>+'Ark1'!C605</f>
        <v>2011</v>
      </c>
      <c r="C103" s="2">
        <f>+'Ark1'!L605</f>
        <v>1</v>
      </c>
      <c r="D103" s="104" t="str">
        <f>VLOOKUP(C103,RNR!$D$12:$E$21,2)</f>
        <v>P-</v>
      </c>
      <c r="E103" s="308">
        <f>IF(F103=0,"",+'Ark1'!Q605)</f>
        <v>56</v>
      </c>
      <c r="F103" s="308">
        <f>+'Ark1'!R605</f>
        <v>91</v>
      </c>
      <c r="G103" s="308"/>
      <c r="H103" s="308">
        <f>+IF(F103=0,"",'Ark1'!S605)</f>
        <v>0</v>
      </c>
      <c r="I103" s="50">
        <f>+IF(F103=0,"",'Ark1'!AD605)</f>
        <v>6.082771818852379E-3</v>
      </c>
      <c r="J103" s="50"/>
      <c r="K103" s="50">
        <f>+IF(F103=0,"",'Ark1'!AE605)</f>
        <v>0</v>
      </c>
      <c r="L103" s="5">
        <f>+IF(F103=0,"",'Ark1'!U605)</f>
        <v>0</v>
      </c>
      <c r="M103" s="50">
        <f>+IF(F103=0,"",'Ark1'!W605)</f>
        <v>0</v>
      </c>
      <c r="N103" s="50"/>
      <c r="O103" s="50">
        <f>+IF(F103=0,"",'Ark1'!X605)</f>
        <v>0</v>
      </c>
      <c r="P103" s="50"/>
      <c r="Q103" s="50">
        <f>+IF(F103=0,"",'Ark1'!Y605)</f>
        <v>0</v>
      </c>
      <c r="R103" s="110"/>
      <c r="S103" s="18"/>
      <c r="T103" s="110"/>
      <c r="U103" s="50">
        <f>+IF(F103=0,"",'Ark1'!AA605)</f>
        <v>0</v>
      </c>
      <c r="V103" s="5">
        <f>+IF(F103=0,"",'Ark1'!AB605)</f>
        <v>0</v>
      </c>
      <c r="W103" s="18">
        <f>+IF(F103=0,"",F103/E103)</f>
        <v>1.625</v>
      </c>
      <c r="X103" s="50">
        <f>+IF(F103=0,"",'Ark1'!V605)</f>
        <v>0</v>
      </c>
      <c r="Y103" s="39"/>
      <c r="Z103" s="4"/>
      <c r="AA103" s="51"/>
      <c r="AB103" s="5"/>
      <c r="AC103" s="5"/>
      <c r="AD103" s="5"/>
      <c r="AI103"/>
    </row>
    <row r="104" spans="1:35" ht="15.6">
      <c r="A104" s="39"/>
      <c r="B104" s="2">
        <f>+'Ark1'!C606</f>
        <v>2011</v>
      </c>
      <c r="C104" s="2">
        <f>+'Ark1'!L606</f>
        <v>2</v>
      </c>
      <c r="D104" s="104" t="str">
        <f>VLOOKUP(C104,RNR!$D$12:$E$21,2)</f>
        <v>P</v>
      </c>
      <c r="E104" s="308">
        <f>IF(F104=0,"",+'Ark1'!Q606)</f>
        <v>1</v>
      </c>
      <c r="F104" s="308">
        <f>+'Ark1'!R606</f>
        <v>1</v>
      </c>
      <c r="G104" s="308"/>
      <c r="H104" s="308">
        <f>+IF(F104=0,"",'Ark1'!S606)</f>
        <v>1</v>
      </c>
      <c r="I104" s="50">
        <f>+IF(F104=0,"",'Ark1'!AD606)</f>
        <v>6.684364636101519E-5</v>
      </c>
      <c r="J104" s="50"/>
      <c r="K104" s="50">
        <f>+IF(F104=0,"",'Ark1'!AE606)</f>
        <v>5.762045046843059E-5</v>
      </c>
      <c r="L104" s="5">
        <f>+IF(F104=0,"",'Ark1'!U606)</f>
        <v>48</v>
      </c>
      <c r="M104" s="50">
        <f>+IF(F104=0,"",'Ark1'!W606)</f>
        <v>69.100000000000023</v>
      </c>
      <c r="N104" s="50"/>
      <c r="O104" s="50">
        <f>+IF(F104=0,"",'Ark1'!X606)</f>
        <v>0</v>
      </c>
      <c r="P104" s="50"/>
      <c r="Q104" s="50">
        <f>+IF(F104=0,"",'Ark1'!Y606)</f>
        <v>0</v>
      </c>
      <c r="R104" s="110"/>
      <c r="S104" s="18"/>
      <c r="T104" s="110"/>
      <c r="U104" s="50">
        <f>+IF(F104=0,"",'Ark1'!AA606)</f>
        <v>0</v>
      </c>
      <c r="V104" s="5">
        <f>+IF(F104=0,"",'Ark1'!AB606)</f>
        <v>0</v>
      </c>
      <c r="W104" s="18">
        <f t="shared" ref="W104:W109" si="12">+IF(F104=0,"",F104/E104)</f>
        <v>1</v>
      </c>
      <c r="X104" s="50">
        <f>+IF(F104=0,"",'Ark1'!V606)</f>
        <v>74.864572047670663</v>
      </c>
      <c r="Y104" s="39"/>
      <c r="Z104" s="4"/>
      <c r="AA104" s="51"/>
      <c r="AI104"/>
    </row>
    <row r="105" spans="1:35" ht="15.6">
      <c r="A105" s="39"/>
      <c r="B105" s="2">
        <f>+'Ark1'!C607</f>
        <v>2011</v>
      </c>
      <c r="C105" s="2">
        <f>+'Ark1'!L607</f>
        <v>5</v>
      </c>
      <c r="D105" s="104" t="str">
        <f>VLOOKUP(C105,RNR!$D$12:$E$21,2)</f>
        <v>O</v>
      </c>
      <c r="E105" s="308">
        <f>IF(F105=0,"",+'Ark1'!Q607)</f>
        <v>4</v>
      </c>
      <c r="F105" s="308">
        <f>+'Ark1'!R607</f>
        <v>4</v>
      </c>
      <c r="G105" s="308"/>
      <c r="H105" s="308">
        <f>+IF(F105=0,"",'Ark1'!S607)</f>
        <v>4</v>
      </c>
      <c r="I105" s="50">
        <f>+IF(F105=0,"",'Ark1'!AD607)</f>
        <v>2.6737458544406071E-4</v>
      </c>
      <c r="J105" s="50"/>
      <c r="K105" s="50">
        <f>+IF(F105=0,"",'Ark1'!AE607)</f>
        <v>2.7876290291745798E-4</v>
      </c>
      <c r="L105" s="5">
        <f>+IF(F105=0,"",'Ark1'!U607)</f>
        <v>42.5</v>
      </c>
      <c r="M105" s="50">
        <f>+IF(F105=0,"",'Ark1'!W607)</f>
        <v>83.575000000000003</v>
      </c>
      <c r="N105" s="50"/>
      <c r="O105" s="50">
        <f>+IF(F105=0,"",'Ark1'!X607)</f>
        <v>0</v>
      </c>
      <c r="P105" s="50"/>
      <c r="Q105" s="50">
        <f>+IF(F105=0,"",'Ark1'!Y607)</f>
        <v>0</v>
      </c>
      <c r="R105" s="110"/>
      <c r="S105" s="18"/>
      <c r="T105" s="110"/>
      <c r="U105" s="50">
        <f>+IF(F105=0,"",'Ark1'!AA607)</f>
        <v>3.4931182344721119</v>
      </c>
      <c r="V105" s="5">
        <f>+IF(F105=0,"",'Ark1'!AB607)</f>
        <v>1.5</v>
      </c>
      <c r="W105" s="18">
        <f t="shared" si="12"/>
        <v>1</v>
      </c>
      <c r="X105" s="50">
        <f>+IF(F105=0,"",'Ark1'!V607)</f>
        <v>90.547128927410625</v>
      </c>
      <c r="Y105" s="39"/>
      <c r="Z105" s="12"/>
      <c r="AA105" s="51"/>
      <c r="AB105" s="5"/>
      <c r="AD105" s="5"/>
      <c r="AI105"/>
    </row>
    <row r="106" spans="1:35" ht="15.6">
      <c r="A106" s="39"/>
      <c r="B106" s="2">
        <f>+'Ark1'!C608</f>
        <v>2011</v>
      </c>
      <c r="C106" s="2">
        <f>+'Ark1'!L608</f>
        <v>8</v>
      </c>
      <c r="D106" s="104" t="str">
        <f>VLOOKUP(C106,RNR!$D$12:$E$21,2)</f>
        <v>R</v>
      </c>
      <c r="E106" s="308">
        <f>IF(F106=0,"",+'Ark1'!Q608)</f>
        <v>813</v>
      </c>
      <c r="F106" s="308">
        <f>+'Ark1'!R608</f>
        <v>2014</v>
      </c>
      <c r="G106" s="308"/>
      <c r="H106" s="308">
        <f>+IF(F106=0,"",'Ark1'!S608)</f>
        <v>2013</v>
      </c>
      <c r="I106" s="50">
        <f>+IF(F106=0,"",'Ark1'!AD608)</f>
        <v>0.13462310377108455</v>
      </c>
      <c r="J106" s="50"/>
      <c r="K106" s="50">
        <f>+IF(F106=0,"",'Ark1'!AE608)</f>
        <v>0.15010794443413661</v>
      </c>
      <c r="L106" s="5">
        <f>+IF(F106=0,"",'Ark1'!U608)</f>
        <v>48.521112767014408</v>
      </c>
      <c r="M106" s="50">
        <f>+IF(F106=0,"",'Ark1'!W608)</f>
        <v>89.425484351713934</v>
      </c>
      <c r="N106" s="50"/>
      <c r="O106" s="50">
        <f>+IF(F106=0,"",'Ark1'!X608)</f>
        <v>0</v>
      </c>
      <c r="P106" s="50"/>
      <c r="Q106" s="50">
        <f>+IF(F106=0,"",'Ark1'!Y608)</f>
        <v>0</v>
      </c>
      <c r="R106" s="110"/>
      <c r="S106" s="18"/>
      <c r="T106" s="110"/>
      <c r="U106" s="50">
        <f>+IF(F106=0,"",'Ark1'!AA608)</f>
        <v>9.922878036183695</v>
      </c>
      <c r="V106" s="5">
        <f>+IF(F106=0,"",'Ark1'!AB608)</f>
        <v>0.53508438981436324</v>
      </c>
      <c r="W106" s="18">
        <f t="shared" si="12"/>
        <v>2.4772447724477247</v>
      </c>
      <c r="X106" s="50">
        <f>+IF(F106=0,"",'Ark1'!V608)</f>
        <v>96.916198555542806</v>
      </c>
      <c r="Y106" s="39"/>
      <c r="Z106" s="5"/>
      <c r="AA106" s="51"/>
      <c r="AI106"/>
    </row>
    <row r="107" spans="1:35" ht="15.6">
      <c r="A107" s="39"/>
      <c r="B107" s="2">
        <f>+'Ark1'!C609</f>
        <v>2011</v>
      </c>
      <c r="C107" s="2">
        <f>+'Ark1'!L609</f>
        <v>11</v>
      </c>
      <c r="D107" s="104" t="str">
        <f>VLOOKUP(C107,RNR!$D$12:$E$21,2)</f>
        <v>U</v>
      </c>
      <c r="E107" s="308">
        <f>IF(F107=0,"",+'Ark1'!Q609)</f>
        <v>2034</v>
      </c>
      <c r="F107" s="308">
        <f>+'Ark1'!R609</f>
        <v>44145</v>
      </c>
      <c r="G107" s="308"/>
      <c r="H107" s="308">
        <f>+IF(F107=0,"",'Ark1'!S609)</f>
        <v>44140</v>
      </c>
      <c r="I107" s="50">
        <f>+IF(F107=0,"",'Ark1'!AD609)</f>
        <v>2.9508127686070158</v>
      </c>
      <c r="J107" s="50"/>
      <c r="K107" s="50">
        <f>+IF(F107=0,"",'Ark1'!AE609)</f>
        <v>3.209727013678211</v>
      </c>
      <c r="L107" s="5">
        <f>+IF(F107=0,"",'Ark1'!U609)</f>
        <v>52.989737199818762</v>
      </c>
      <c r="M107" s="50">
        <f>+IF(F107=0,"",'Ark1'!W609)</f>
        <v>87.204152695967522</v>
      </c>
      <c r="N107" s="50"/>
      <c r="O107" s="50">
        <f>+IF(F107=0,"",'Ark1'!X609)</f>
        <v>0</v>
      </c>
      <c r="P107" s="50"/>
      <c r="Q107" s="50">
        <f>+IF(F107=0,"",'Ark1'!Y609)</f>
        <v>0</v>
      </c>
      <c r="R107" s="110"/>
      <c r="S107" s="18"/>
      <c r="T107" s="110"/>
      <c r="U107" s="50">
        <f>+IF(F107=0,"",'Ark1'!AA609)</f>
        <v>8.6926965068518651</v>
      </c>
      <c r="V107" s="5">
        <f>+IF(F107=0,"",'Ark1'!AB609)</f>
        <v>1.1681309543049836</v>
      </c>
      <c r="W107" s="18">
        <f t="shared" si="12"/>
        <v>21.70353982300885</v>
      </c>
      <c r="X107" s="50">
        <f>+IF(F107=0,"",'Ark1'!V609)</f>
        <v>94.489220008629943</v>
      </c>
      <c r="Y107" s="39"/>
      <c r="Z107" s="12"/>
      <c r="AA107" s="51"/>
      <c r="AI107"/>
    </row>
    <row r="108" spans="1:35" ht="15.6">
      <c r="A108" s="39"/>
      <c r="B108" s="2">
        <f>+'Ark1'!C610</f>
        <v>2011</v>
      </c>
      <c r="C108" s="2">
        <f>+'Ark1'!L610</f>
        <v>14</v>
      </c>
      <c r="D108" s="104" t="str">
        <f>VLOOKUP(C108,RNR!$D$12:$E$21,2)</f>
        <v>E</v>
      </c>
      <c r="E108" s="308">
        <f>IF(F108=0,"",+'Ark1'!Q610)</f>
        <v>2469</v>
      </c>
      <c r="F108" s="308">
        <f>+'Ark1'!R610</f>
        <v>400047.5</v>
      </c>
      <c r="G108" s="308"/>
      <c r="H108" s="308">
        <f>+IF(F108=0,"",'Ark1'!S610)</f>
        <v>399890.5</v>
      </c>
      <c r="I108" s="50">
        <f>+IF(F108=0,"",'Ark1'!AD610)</f>
        <v>26.740633617608221</v>
      </c>
      <c r="J108" s="50"/>
      <c r="K108" s="50">
        <f>+IF(F108=0,"",'Ark1'!AE610)</f>
        <v>27.926820941872752</v>
      </c>
      <c r="L108" s="5">
        <f>+IF(F108=0,"",'Ark1'!U610)</f>
        <v>57.649148954526289</v>
      </c>
      <c r="M108" s="50">
        <f>+IF(F108=0,"",'Ark1'!W610)</f>
        <v>83.749420703918219</v>
      </c>
      <c r="N108" s="50"/>
      <c r="O108" s="50">
        <f>+IF(F108=0,"",'Ark1'!X610)</f>
        <v>0</v>
      </c>
      <c r="P108" s="50"/>
      <c r="Q108" s="50">
        <f>+IF(F108=0,"",'Ark1'!Y610)</f>
        <v>0</v>
      </c>
      <c r="R108" s="110"/>
      <c r="S108" s="18"/>
      <c r="T108" s="110"/>
      <c r="U108" s="50">
        <f>+IF(F108=0,"",'Ark1'!AA610)</f>
        <v>8.3084410375053608</v>
      </c>
      <c r="V108" s="5">
        <f>+IF(F108=0,"",'Ark1'!AB610)</f>
        <v>1.242485351439107</v>
      </c>
      <c r="W108" s="18">
        <f t="shared" si="12"/>
        <v>162.02814904819766</v>
      </c>
      <c r="X108" s="50">
        <f>+IF(F108=0,"",'Ark1'!V610)</f>
        <v>90.768071269804778</v>
      </c>
      <c r="Y108" s="39"/>
      <c r="Z108" s="12"/>
      <c r="AA108" s="51"/>
      <c r="AI108"/>
    </row>
    <row r="109" spans="1:35" ht="15.6">
      <c r="A109" s="39"/>
      <c r="B109" s="2">
        <f>+'Ark1'!C611</f>
        <v>2011</v>
      </c>
      <c r="C109" s="2">
        <f>+'Ark1'!L611</f>
        <v>17</v>
      </c>
      <c r="D109" s="104" t="str">
        <f>VLOOKUP(C109,RNR!$D$12:$E$21,2)</f>
        <v>S</v>
      </c>
      <c r="E109" s="308">
        <f>IF(F109=0,"",+'Ark1'!Q611)</f>
        <v>2574</v>
      </c>
      <c r="F109" s="308">
        <f>+'Ark1'!R611</f>
        <v>1049726</v>
      </c>
      <c r="G109" s="308"/>
      <c r="H109" s="308">
        <f>+IF(F109=0,"",'Ark1'!S611)</f>
        <v>1049228</v>
      </c>
      <c r="I109" s="50">
        <f>+IF(F109=0,"",'Ark1'!AD611)</f>
        <v>70.167513519963009</v>
      </c>
      <c r="J109" s="50"/>
      <c r="K109" s="50">
        <f>+IF(F109=0,"",'Ark1'!AE611)</f>
        <v>68.713007716661522</v>
      </c>
      <c r="L109" s="5">
        <f>+IF(F109=0,"",'Ark1'!U611)</f>
        <v>62.692394789311763</v>
      </c>
      <c r="M109" s="50">
        <f>+IF(F109=0,"",'Ark1'!W611)</f>
        <v>78.536308752719222</v>
      </c>
      <c r="N109" s="50"/>
      <c r="O109" s="50">
        <f>+IF(F109=0,"",'Ark1'!X611)</f>
        <v>0</v>
      </c>
      <c r="P109" s="50"/>
      <c r="Q109" s="50">
        <f>+IF(F109=0,"",'Ark1'!Y611)</f>
        <v>0</v>
      </c>
      <c r="R109" s="110"/>
      <c r="S109" s="18"/>
      <c r="T109" s="110"/>
      <c r="U109" s="50">
        <f>+IF(F109=0,"",'Ark1'!AA611)</f>
        <v>8.6896428535808088</v>
      </c>
      <c r="V109" s="5">
        <f>+IF(F109=0,"",'Ark1'!AB611)</f>
        <v>1.9484878171706113</v>
      </c>
      <c r="W109" s="18">
        <f t="shared" si="12"/>
        <v>407.81895881895883</v>
      </c>
      <c r="X109" s="50">
        <f>+IF(F109=0,"",'Ark1'!V611)</f>
        <v>85.127220008649516</v>
      </c>
      <c r="Y109" s="39"/>
      <c r="Z109" s="12"/>
      <c r="AA109" s="51"/>
      <c r="AI109"/>
    </row>
    <row r="110" spans="1:35" ht="15.6">
      <c r="A110" s="39"/>
      <c r="B110" s="46">
        <f>+'Ark1'!C612</f>
        <v>2010</v>
      </c>
      <c r="C110" s="46">
        <f>+'Ark1'!L612</f>
        <v>1</v>
      </c>
      <c r="D110" s="104" t="str">
        <f>VLOOKUP(C110,RNR!$D$12:$E$21,2)</f>
        <v>P-</v>
      </c>
      <c r="E110" s="323">
        <f>IF(F110=0,"",+'Ark1'!Q612)</f>
        <v>7</v>
      </c>
      <c r="F110" s="323">
        <f>+'Ark1'!R612</f>
        <v>7</v>
      </c>
      <c r="G110" s="323"/>
      <c r="H110" s="323">
        <f>+IF(F110=0,"",'Ark1'!S612)</f>
        <v>0</v>
      </c>
      <c r="I110" s="99">
        <f>+IF(F110=0,"",'Ark1'!AD612)</f>
        <v>4.7263669834908003E-4</v>
      </c>
      <c r="J110" s="65"/>
      <c r="K110" s="99">
        <f>+IF(F110=0,"",'Ark1'!AE612)</f>
        <v>0</v>
      </c>
      <c r="L110" s="48">
        <f>+IF(F110=0,"",'Ark1'!U612)</f>
        <v>0</v>
      </c>
      <c r="M110" s="99">
        <f>+IF(F110=0,"",'Ark1'!W612)</f>
        <v>0</v>
      </c>
      <c r="N110" s="65"/>
      <c r="O110" s="65">
        <f>+IF(F110=0,"",'Ark1'!X612)</f>
        <v>0</v>
      </c>
      <c r="P110" s="65"/>
      <c r="Q110" s="65">
        <f>+IF(F110=0,"",'Ark1'!Y612)</f>
        <v>0</v>
      </c>
      <c r="R110" s="110"/>
      <c r="S110" s="65"/>
      <c r="T110" s="110"/>
      <c r="U110" s="48">
        <f>+IF(F110=0,"",'Ark1'!AA612)</f>
        <v>0</v>
      </c>
      <c r="V110" s="48">
        <f>+IF(F110=0,"",'Ark1'!AB612)</f>
        <v>0</v>
      </c>
      <c r="W110" s="65">
        <f>+IF(F110=0,"",F110/E110)</f>
        <v>1</v>
      </c>
      <c r="X110" s="99">
        <f>+IF(F110=0,"",'Ark1'!V612)</f>
        <v>0</v>
      </c>
      <c r="Y110" s="39"/>
      <c r="Z110" s="12"/>
      <c r="AA110" s="51"/>
      <c r="AI110"/>
    </row>
    <row r="111" spans="1:35" ht="15.6">
      <c r="A111" s="39"/>
      <c r="B111" s="46">
        <f>+'Ark1'!C613</f>
        <v>2010</v>
      </c>
      <c r="C111" s="46">
        <f>+'Ark1'!L613</f>
        <v>2</v>
      </c>
      <c r="D111" s="104" t="str">
        <f>VLOOKUP(C111,RNR!$D$12:$E$21,2)</f>
        <v>P</v>
      </c>
      <c r="E111" s="323">
        <f>IF(F111=0,"",+'Ark1'!Q613)</f>
        <v>19</v>
      </c>
      <c r="F111" s="323">
        <f>+'Ark1'!R613</f>
        <v>20</v>
      </c>
      <c r="G111" s="323"/>
      <c r="H111" s="323">
        <f>+IF(F111=0,"",'Ark1'!S613)</f>
        <v>19</v>
      </c>
      <c r="I111" s="99">
        <f>+IF(F111=0,"",'Ark1'!AD613)</f>
        <v>1.3503905667116565E-3</v>
      </c>
      <c r="J111" s="65"/>
      <c r="K111" s="99">
        <f>+IF(F111=0,"",'Ark1'!AE613)</f>
        <v>1.3547734805993783E-3</v>
      </c>
      <c r="L111" s="48">
        <f>+IF(F111=0,"",'Ark1'!U613)</f>
        <v>45.947368421052637</v>
      </c>
      <c r="M111" s="99">
        <f>+IF(F111=0,"",'Ark1'!W613)</f>
        <v>84.131578947368453</v>
      </c>
      <c r="N111" s="65"/>
      <c r="O111" s="65">
        <f>+IF(F111=0,"",'Ark1'!X613)</f>
        <v>0</v>
      </c>
      <c r="P111" s="65"/>
      <c r="Q111" s="65">
        <f>+IF(F111=0,"",'Ark1'!Y613)</f>
        <v>0</v>
      </c>
      <c r="R111" s="110"/>
      <c r="S111" s="65"/>
      <c r="T111" s="110"/>
      <c r="U111" s="48">
        <f>+IF(F111=0,"",'Ark1'!AA613)</f>
        <v>12.344999099638684</v>
      </c>
      <c r="V111" s="48">
        <f>+IF(F111=0,"",'Ark1'!AB613)</f>
        <v>4.1355160590659406</v>
      </c>
      <c r="W111" s="65">
        <f t="shared" ref="W111:W116" si="13">+IF(F111=0,"",F111/E111)</f>
        <v>1.0526315789473684</v>
      </c>
      <c r="X111" s="99">
        <f>+IF(F111=0,"",'Ark1'!V613)</f>
        <v>95.375491817300556</v>
      </c>
      <c r="Y111" s="39"/>
      <c r="Z111" s="12"/>
      <c r="AA111" s="51"/>
      <c r="AI111"/>
    </row>
    <row r="112" spans="1:35" ht="15.6">
      <c r="A112" s="39"/>
      <c r="B112" s="46">
        <f>+'Ark1'!C614</f>
        <v>2010</v>
      </c>
      <c r="C112" s="46">
        <f>+'Ark1'!L614</f>
        <v>5</v>
      </c>
      <c r="D112" s="104" t="str">
        <f>VLOOKUP(C112,RNR!$D$12:$E$21,2)</f>
        <v>O</v>
      </c>
      <c r="E112" s="323">
        <f>IF(F112=0,"",+'Ark1'!Q614)</f>
        <v>2</v>
      </c>
      <c r="F112" s="323">
        <f>+'Ark1'!R614</f>
        <v>2</v>
      </c>
      <c r="G112" s="323"/>
      <c r="H112" s="323">
        <f>+IF(F112=0,"",'Ark1'!S614)</f>
        <v>2</v>
      </c>
      <c r="I112" s="99">
        <f>+IF(F112=0,"",'Ark1'!AD614)</f>
        <v>1.3503905667116564E-4</v>
      </c>
      <c r="J112" s="65"/>
      <c r="K112" s="99">
        <f>+IF(F112=0,"",'Ark1'!AE614)</f>
        <v>1.2373908549734698E-4</v>
      </c>
      <c r="L112" s="48">
        <f>+IF(F112=0,"",'Ark1'!U614)</f>
        <v>54.5</v>
      </c>
      <c r="M112" s="99">
        <f>+IF(F112=0,"",'Ark1'!W614)</f>
        <v>73</v>
      </c>
      <c r="N112" s="65"/>
      <c r="O112" s="65">
        <f>+IF(F112=0,"",'Ark1'!X614)</f>
        <v>0</v>
      </c>
      <c r="P112" s="65"/>
      <c r="Q112" s="65">
        <f>+IF(F112=0,"",'Ark1'!Y614)</f>
        <v>0</v>
      </c>
      <c r="R112" s="110"/>
      <c r="S112" s="65"/>
      <c r="T112" s="110"/>
      <c r="U112" s="48">
        <f>+IF(F112=0,"",'Ark1'!AA614)</f>
        <v>10.30000000000001</v>
      </c>
      <c r="V112" s="48">
        <f>+IF(F112=0,"",'Ark1'!AB614)</f>
        <v>11.5</v>
      </c>
      <c r="W112" s="65">
        <f t="shared" si="13"/>
        <v>1</v>
      </c>
      <c r="X112" s="99">
        <f>+IF(F112=0,"",'Ark1'!V614)</f>
        <v>79.089924160346683</v>
      </c>
      <c r="Y112" s="39"/>
      <c r="Z112" s="12"/>
      <c r="AA112" s="51"/>
      <c r="AI112"/>
    </row>
    <row r="113" spans="1:35" ht="15.6">
      <c r="A113" s="39"/>
      <c r="B113" s="46">
        <f>+'Ark1'!C615</f>
        <v>2010</v>
      </c>
      <c r="C113" s="46">
        <f>+'Ark1'!L615</f>
        <v>8</v>
      </c>
      <c r="D113" s="104" t="str">
        <f>VLOOKUP(C113,RNR!$D$12:$E$21,2)</f>
        <v>R</v>
      </c>
      <c r="E113" s="323">
        <f>IF(F113=0,"",+'Ark1'!Q615)</f>
        <v>791</v>
      </c>
      <c r="F113" s="323">
        <f>+'Ark1'!R615</f>
        <v>2042</v>
      </c>
      <c r="G113" s="323"/>
      <c r="H113" s="323">
        <f>+IF(F113=0,"",'Ark1'!S615)</f>
        <v>2042</v>
      </c>
      <c r="I113" s="99">
        <f>+IF(F113=0,"",'Ark1'!AD615)</f>
        <v>0.13787487686126021</v>
      </c>
      <c r="J113" s="65"/>
      <c r="K113" s="99">
        <f>+IF(F113=0,"",'Ark1'!AE615)</f>
        <v>0.15434145639680669</v>
      </c>
      <c r="L113" s="48">
        <f>+IF(F113=0,"",'Ark1'!U615)</f>
        <v>48.498530852105773</v>
      </c>
      <c r="M113" s="99">
        <f>+IF(F113=0,"",'Ark1'!W615)</f>
        <v>89.181096963761107</v>
      </c>
      <c r="N113" s="65"/>
      <c r="O113" s="65">
        <f>+IF(F113=0,"",'Ark1'!X615)</f>
        <v>0</v>
      </c>
      <c r="P113" s="65"/>
      <c r="Q113" s="65">
        <f>+IF(F113=0,"",'Ark1'!Y615)</f>
        <v>0</v>
      </c>
      <c r="R113" s="110"/>
      <c r="S113" s="65"/>
      <c r="T113" s="110"/>
      <c r="U113" s="48">
        <f>+IF(F113=0,"",'Ark1'!AA615)</f>
        <v>10.109205624860657</v>
      </c>
      <c r="V113" s="48">
        <f>+IF(F113=0,"",'Ark1'!AB615)</f>
        <v>0.50097632033238049</v>
      </c>
      <c r="W113" s="65">
        <f t="shared" si="13"/>
        <v>2.581542351453856</v>
      </c>
      <c r="X113" s="99">
        <f>+IF(F113=0,"",'Ark1'!V615)</f>
        <v>96.620906786306634</v>
      </c>
      <c r="Y113" s="39"/>
      <c r="Z113" s="12"/>
      <c r="AA113" s="51"/>
      <c r="AI113"/>
    </row>
    <row r="114" spans="1:35" ht="15.6">
      <c r="A114" s="39"/>
      <c r="B114" s="46">
        <f>+'Ark1'!C616</f>
        <v>2010</v>
      </c>
      <c r="C114" s="46">
        <f>+'Ark1'!L616</f>
        <v>11</v>
      </c>
      <c r="D114" s="104" t="str">
        <f>VLOOKUP(C114,RNR!$D$12:$E$21,2)</f>
        <v>U</v>
      </c>
      <c r="E114" s="323">
        <f>IF(F114=0,"",+'Ark1'!Q616)</f>
        <v>2110</v>
      </c>
      <c r="F114" s="323">
        <f>+'Ark1'!R616</f>
        <v>42630.5</v>
      </c>
      <c r="G114" s="323"/>
      <c r="H114" s="323">
        <f>+IF(F114=0,"",'Ark1'!S616)</f>
        <v>42627.5</v>
      </c>
      <c r="I114" s="99">
        <f>+IF(F114=0,"",'Ark1'!AD616)</f>
        <v>2.8783912527100646</v>
      </c>
      <c r="J114" s="65"/>
      <c r="K114" s="99">
        <f>+IF(F114=0,"",'Ark1'!AE616)</f>
        <v>3.131769299227205</v>
      </c>
      <c r="L114" s="48">
        <f>+IF(F114=0,"",'Ark1'!U616)</f>
        <v>53.015447774324095</v>
      </c>
      <c r="M114" s="99">
        <f>+IF(F114=0,"",'Ark1'!W616)</f>
        <v>86.685379156647642</v>
      </c>
      <c r="N114" s="65"/>
      <c r="O114" s="65">
        <f>+IF(F114=0,"",'Ark1'!X616)</f>
        <v>0</v>
      </c>
      <c r="P114" s="65"/>
      <c r="Q114" s="65">
        <f>+IF(F114=0,"",'Ark1'!Y616)</f>
        <v>0</v>
      </c>
      <c r="R114" s="110"/>
      <c r="S114" s="65"/>
      <c r="T114" s="110"/>
      <c r="U114" s="48">
        <f>+IF(F114=0,"",'Ark1'!AA616)</f>
        <v>8.8251061436786689</v>
      </c>
      <c r="V114" s="48">
        <f>+IF(F114=0,"",'Ark1'!AB616)</f>
        <v>1.0777452710584221</v>
      </c>
      <c r="W114" s="65">
        <f t="shared" si="13"/>
        <v>20.204028436018959</v>
      </c>
      <c r="X114" s="99">
        <f>+IF(F114=0,"",'Ark1'!V616)</f>
        <v>93.923148024538051</v>
      </c>
      <c r="Y114" s="39"/>
      <c r="Z114" s="12"/>
      <c r="AA114" s="51"/>
      <c r="AI114"/>
    </row>
    <row r="115" spans="1:35" ht="15.6">
      <c r="A115" s="39"/>
      <c r="B115" s="46">
        <f>+'Ark1'!C617</f>
        <v>2010</v>
      </c>
      <c r="C115" s="46">
        <f>+'Ark1'!L617</f>
        <v>14</v>
      </c>
      <c r="D115" s="104" t="str">
        <f>VLOOKUP(C115,RNR!$D$12:$E$21,2)</f>
        <v>E</v>
      </c>
      <c r="E115" s="323">
        <f>IF(F115=0,"",+'Ark1'!Q617)</f>
        <v>2550</v>
      </c>
      <c r="F115" s="323">
        <f>+'Ark1'!R617</f>
        <v>407854</v>
      </c>
      <c r="G115" s="323"/>
      <c r="H115" s="323">
        <f>+IF(F115=0,"",'Ark1'!S617)</f>
        <v>407576.5</v>
      </c>
      <c r="I115" s="99">
        <f>+IF(F115=0,"",'Ark1'!AD617)</f>
        <v>27.538109709780809</v>
      </c>
      <c r="J115" s="65"/>
      <c r="K115" s="99">
        <f>+IF(F115=0,"",'Ark1'!AE617)</f>
        <v>28.721738248826657</v>
      </c>
      <c r="L115" s="48">
        <f>+IF(F115=0,"",'Ark1'!U617)</f>
        <v>57.654685684773263</v>
      </c>
      <c r="M115" s="99">
        <f>+IF(F115=0,"",'Ark1'!W617)</f>
        <v>83.147182651601696</v>
      </c>
      <c r="N115" s="65"/>
      <c r="O115" s="65">
        <f>+IF(F115=0,"",'Ark1'!X617)</f>
        <v>0</v>
      </c>
      <c r="P115" s="65"/>
      <c r="Q115" s="65">
        <f>+IF(F115=0,"",'Ark1'!Y617)</f>
        <v>0</v>
      </c>
      <c r="R115" s="110"/>
      <c r="S115" s="65"/>
      <c r="T115" s="110"/>
      <c r="U115" s="48">
        <f>+IF(F115=0,"",'Ark1'!AA617)</f>
        <v>8.3564820650906366</v>
      </c>
      <c r="V115" s="48">
        <f>+IF(F115=0,"",'Ark1'!AB617)</f>
        <v>1.1566160011605116</v>
      </c>
      <c r="W115" s="65">
        <f t="shared" si="13"/>
        <v>159.94274509803921</v>
      </c>
      <c r="X115" s="99">
        <f>+IF(F115=0,"",'Ark1'!V617)</f>
        <v>90.138559781360954</v>
      </c>
      <c r="Y115" s="39"/>
      <c r="Z115" s="12"/>
      <c r="AA115" s="51"/>
      <c r="AI115"/>
    </row>
    <row r="116" spans="1:35" ht="15.6">
      <c r="A116" s="39"/>
      <c r="B116" s="46">
        <f>+'Ark1'!C618</f>
        <v>2010</v>
      </c>
      <c r="C116" s="46">
        <f>+'Ark1'!L618</f>
        <v>17</v>
      </c>
      <c r="D116" s="104" t="str">
        <f>VLOOKUP(C116,RNR!$D$12:$E$21,2)</f>
        <v>S</v>
      </c>
      <c r="E116" s="323">
        <f>IF(F116=0,"",+'Ark1'!Q618)</f>
        <v>2652</v>
      </c>
      <c r="F116" s="323">
        <f>+'Ark1'!R618</f>
        <v>1028497.5</v>
      </c>
      <c r="G116" s="323"/>
      <c r="H116" s="323">
        <f>+IF(F116=0,"",'Ark1'!S618)</f>
        <v>1027953</v>
      </c>
      <c r="I116" s="99">
        <f>+IF(F116=0,"",'Ark1'!AD618)</f>
        <v>69.443666094326161</v>
      </c>
      <c r="J116" s="65"/>
      <c r="K116" s="99">
        <f>+IF(F116=0,"",'Ark1'!AE618)</f>
        <v>67.990672482983214</v>
      </c>
      <c r="L116" s="48">
        <f>+IF(F116=0,"",'Ark1'!U618)</f>
        <v>62.616303469127487</v>
      </c>
      <c r="M116" s="99">
        <f>+IF(F116=0,"",'Ark1'!W618)</f>
        <v>78.040857403011643</v>
      </c>
      <c r="N116" s="65"/>
      <c r="O116" s="65">
        <f>+IF(F116=0,"",'Ark1'!X618)</f>
        <v>0</v>
      </c>
      <c r="P116" s="65"/>
      <c r="Q116" s="65">
        <f>+IF(F116=0,"",'Ark1'!Y618)</f>
        <v>0</v>
      </c>
      <c r="R116" s="110"/>
      <c r="S116" s="65"/>
      <c r="T116" s="110"/>
      <c r="U116" s="48">
        <f>+IF(F116=0,"",'Ark1'!AA618)</f>
        <v>8.6400244865574631</v>
      </c>
      <c r="V116" s="48">
        <f>+IF(F116=0,"",'Ark1'!AB618)</f>
        <v>1.8851629055052432</v>
      </c>
      <c r="W116" s="65">
        <f t="shared" si="13"/>
        <v>387.81957013574663</v>
      </c>
      <c r="X116" s="99">
        <f>+IF(F116=0,"",'Ark1'!V618)</f>
        <v>84.596374709994947</v>
      </c>
      <c r="Y116" s="39"/>
      <c r="Z116" s="12"/>
      <c r="AA116" s="51"/>
      <c r="AI116"/>
    </row>
    <row r="117" spans="1:35" ht="15.6">
      <c r="A117" s="39"/>
      <c r="B117" s="2">
        <f>+'Ark1'!C619</f>
        <v>2009</v>
      </c>
      <c r="C117" s="2">
        <f>+'Ark1'!L619</f>
        <v>1</v>
      </c>
      <c r="D117" s="104" t="str">
        <f>VLOOKUP(C117,RNR!$D$12:$E$21,2)</f>
        <v>P-</v>
      </c>
      <c r="E117" s="308">
        <f>IF(F117=0,"",+'Ark1'!Q619)</f>
        <v>1</v>
      </c>
      <c r="F117" s="308">
        <f>+'Ark1'!R619</f>
        <v>2</v>
      </c>
      <c r="G117" s="308"/>
      <c r="H117" s="308">
        <f>+IF(F117=0,"",'Ark1'!S619)</f>
        <v>0</v>
      </c>
      <c r="I117" s="50">
        <f>+IF(F117=0,"",'Ark1'!AD619)</f>
        <v>1.3994342087494027E-4</v>
      </c>
      <c r="J117" s="50"/>
      <c r="K117" s="50">
        <f>+IF(F117=0,"",'Ark1'!AE619)</f>
        <v>0</v>
      </c>
      <c r="L117" s="5">
        <f>+IF(F117=0,"",'Ark1'!U619)</f>
        <v>0</v>
      </c>
      <c r="M117" s="50">
        <f>+IF(F117=0,"",'Ark1'!W619)</f>
        <v>0</v>
      </c>
      <c r="N117" s="50"/>
      <c r="O117" s="50">
        <f>+IF(F117=0,"",'Ark1'!X619)</f>
        <v>0</v>
      </c>
      <c r="P117" s="50"/>
      <c r="Q117" s="50">
        <f>+IF(F117=0,"",'Ark1'!Y619)</f>
        <v>0</v>
      </c>
      <c r="R117" s="110"/>
      <c r="S117" s="18"/>
      <c r="T117" s="110"/>
      <c r="U117" s="50">
        <f>+IF(F117=0,"",'Ark1'!AA619)</f>
        <v>0</v>
      </c>
      <c r="V117" s="5">
        <f>+IF(F117=0,"",'Ark1'!AB619)</f>
        <v>0</v>
      </c>
      <c r="W117" s="18">
        <f>+IF(F117=0,"",F117/E117)</f>
        <v>2</v>
      </c>
      <c r="X117" s="50">
        <f>+IF(F117=0,"",'Ark1'!V619)</f>
        <v>0</v>
      </c>
      <c r="Y117" s="39"/>
      <c r="Z117" s="12"/>
      <c r="AA117" s="51"/>
      <c r="AI117"/>
    </row>
    <row r="118" spans="1:35" ht="15.6">
      <c r="A118" s="39"/>
      <c r="B118" s="2">
        <f>+'Ark1'!C620</f>
        <v>2009</v>
      </c>
      <c r="C118" s="2">
        <f>+'Ark1'!L620</f>
        <v>2</v>
      </c>
      <c r="D118" s="104" t="str">
        <f>VLOOKUP(C118,RNR!$D$12:$E$21,2)</f>
        <v>P</v>
      </c>
      <c r="E118" s="308">
        <f>IF(F118=0,"",+'Ark1'!Q620)</f>
        <v>36</v>
      </c>
      <c r="F118" s="308">
        <f>+'Ark1'!R620</f>
        <v>35</v>
      </c>
      <c r="G118" s="308"/>
      <c r="H118" s="308">
        <f>+IF(F118=0,"",'Ark1'!S620)</f>
        <v>35</v>
      </c>
      <c r="I118" s="50">
        <f>+IF(F118=0,"",'Ark1'!AD620)</f>
        <v>2.4490098653114543E-3</v>
      </c>
      <c r="J118" s="50"/>
      <c r="K118" s="50">
        <f>+IF(F118=0,"",'Ark1'!AE620)</f>
        <v>2.4481509954008339E-3</v>
      </c>
      <c r="L118" s="5">
        <f>+IF(F118=0,"",'Ark1'!U620)</f>
        <v>38.828571428571422</v>
      </c>
      <c r="M118" s="50">
        <f>+IF(F118=0,"",'Ark1'!W620)</f>
        <v>78.908571428571392</v>
      </c>
      <c r="N118" s="50"/>
      <c r="O118" s="50">
        <f>+IF(F118=0,"",'Ark1'!X620)</f>
        <v>0</v>
      </c>
      <c r="P118" s="50"/>
      <c r="Q118" s="50">
        <f>+IF(F118=0,"",'Ark1'!Y620)</f>
        <v>0</v>
      </c>
      <c r="R118" s="110"/>
      <c r="S118" s="18"/>
      <c r="T118" s="110"/>
      <c r="U118" s="50">
        <f>+IF(F118=0,"",'Ark1'!AA620)</f>
        <v>10.598203929469062</v>
      </c>
      <c r="V118" s="5">
        <f>+IF(F118=0,"",'Ark1'!AB620)</f>
        <v>5.1629765185028944</v>
      </c>
      <c r="W118" s="18">
        <f t="shared" ref="W118:W123" si="14">+IF(F118=0,"",F118/E118)</f>
        <v>0.97222222222222221</v>
      </c>
      <c r="X118" s="50">
        <f>+IF(F118=0,"",'Ark1'!V620)</f>
        <v>85.491409998452284</v>
      </c>
      <c r="Y118" s="39"/>
      <c r="Z118" s="12"/>
      <c r="AA118" s="51"/>
      <c r="AI118"/>
    </row>
    <row r="119" spans="1:35" ht="15.6">
      <c r="A119" s="39"/>
      <c r="B119" s="2">
        <f>+'Ark1'!C621</f>
        <v>2009</v>
      </c>
      <c r="C119" s="2">
        <f>+'Ark1'!L621</f>
        <v>5</v>
      </c>
      <c r="D119" s="104" t="str">
        <f>VLOOKUP(C119,RNR!$D$12:$E$21,2)</f>
        <v>O</v>
      </c>
      <c r="E119" s="308">
        <f>IF(F119=0,"",+'Ark1'!Q621)</f>
        <v>167</v>
      </c>
      <c r="F119" s="308">
        <f>+'Ark1'!R621</f>
        <v>218</v>
      </c>
      <c r="G119" s="308"/>
      <c r="H119" s="308">
        <f>+IF(F119=0,"",'Ark1'!S621)</f>
        <v>212</v>
      </c>
      <c r="I119" s="50">
        <f>+IF(F119=0,"",'Ark1'!AD621)</f>
        <v>1.5253832875368497E-2</v>
      </c>
      <c r="J119" s="50"/>
      <c r="K119" s="50">
        <f>+IF(F119=0,"",'Ark1'!AE621)</f>
        <v>1.5554241985769572E-2</v>
      </c>
      <c r="L119" s="5">
        <f>+IF(F119=0,"",'Ark1'!U621)</f>
        <v>43.089622641509429</v>
      </c>
      <c r="M119" s="50">
        <f>+IF(F119=0,"",'Ark1'!W621)</f>
        <v>82.768867924528223</v>
      </c>
      <c r="N119" s="50"/>
      <c r="O119" s="50">
        <f>+IF(F119=0,"",'Ark1'!X621)</f>
        <v>0</v>
      </c>
      <c r="P119" s="50"/>
      <c r="Q119" s="50">
        <f>+IF(F119=0,"",'Ark1'!Y621)</f>
        <v>0</v>
      </c>
      <c r="R119" s="110"/>
      <c r="S119" s="18"/>
      <c r="T119" s="110"/>
      <c r="U119" s="50">
        <f>+IF(F119=0,"",'Ark1'!AA621)</f>
        <v>9.3936436076663909</v>
      </c>
      <c r="V119" s="5">
        <f>+IF(F119=0,"",'Ark1'!AB621)</f>
        <v>1.9873386606061725</v>
      </c>
      <c r="W119" s="18">
        <f t="shared" si="14"/>
        <v>1.3053892215568863</v>
      </c>
      <c r="X119" s="50">
        <f>+IF(F119=0,"",'Ark1'!V621)</f>
        <v>91.07555346593351</v>
      </c>
      <c r="Y119" s="39"/>
      <c r="Z119" s="12"/>
      <c r="AA119" s="51"/>
      <c r="AI119"/>
    </row>
    <row r="120" spans="1:35" ht="15.6">
      <c r="A120" s="39"/>
      <c r="B120" s="2">
        <f>+'Ark1'!C622</f>
        <v>2009</v>
      </c>
      <c r="C120" s="2">
        <f>+'Ark1'!L622</f>
        <v>8</v>
      </c>
      <c r="D120" s="104" t="str">
        <f>VLOOKUP(C120,RNR!$D$12:$E$21,2)</f>
        <v>R</v>
      </c>
      <c r="E120" s="308">
        <f>IF(F120=0,"",+'Ark1'!Q622)</f>
        <v>1275</v>
      </c>
      <c r="F120" s="308">
        <f>+'Ark1'!R622</f>
        <v>5035</v>
      </c>
      <c r="G120" s="308"/>
      <c r="H120" s="308">
        <f>+IF(F120=0,"",'Ark1'!S622)</f>
        <v>5034</v>
      </c>
      <c r="I120" s="50">
        <f>+IF(F120=0,"",'Ark1'!AD622)</f>
        <v>0.352307562052662</v>
      </c>
      <c r="J120" s="50"/>
      <c r="K120" s="50">
        <f>+IF(F120=0,"",'Ark1'!AE622)</f>
        <v>0.37808712822244095</v>
      </c>
      <c r="L120" s="5">
        <f>+IF(F120=0,"",'Ark1'!U622)</f>
        <v>48.187922129519279</v>
      </c>
      <c r="M120" s="50">
        <f>+IF(F120=0,"",'Ark1'!W622)</f>
        <v>84.729121970600147</v>
      </c>
      <c r="N120" s="50"/>
      <c r="O120" s="50">
        <f>+IF(F120=0,"",'Ark1'!X622)</f>
        <v>0</v>
      </c>
      <c r="P120" s="50"/>
      <c r="Q120" s="50">
        <f>+IF(F120=0,"",'Ark1'!Y622)</f>
        <v>0</v>
      </c>
      <c r="R120" s="110"/>
      <c r="S120" s="18"/>
      <c r="T120" s="110"/>
      <c r="U120" s="50">
        <f>+IF(F120=0,"",'Ark1'!AA622)</f>
        <v>8.9748488756007827</v>
      </c>
      <c r="V120" s="5">
        <f>+IF(F120=0,"",'Ark1'!AB622)</f>
        <v>1.1841075879293681</v>
      </c>
      <c r="W120" s="18">
        <f t="shared" si="14"/>
        <v>3.9490196078431374</v>
      </c>
      <c r="X120" s="50">
        <f>+IF(F120=0,"",'Ark1'!V622)</f>
        <v>91.804483574531488</v>
      </c>
      <c r="Y120" s="39"/>
      <c r="Z120" s="12"/>
      <c r="AA120" s="51"/>
      <c r="AI120"/>
    </row>
    <row r="121" spans="1:35" ht="15.6">
      <c r="A121" s="39"/>
      <c r="B121" s="2">
        <f>+'Ark1'!C623</f>
        <v>2009</v>
      </c>
      <c r="C121" s="2">
        <f>+'Ark1'!L623</f>
        <v>11</v>
      </c>
      <c r="D121" s="104" t="str">
        <f>VLOOKUP(C121,RNR!$D$12:$E$21,2)</f>
        <v>U</v>
      </c>
      <c r="E121" s="308">
        <f>IF(F121=0,"",+'Ark1'!Q623)</f>
        <v>2370</v>
      </c>
      <c r="F121" s="308">
        <f>+'Ark1'!R623</f>
        <v>99797</v>
      </c>
      <c r="G121" s="308"/>
      <c r="H121" s="308">
        <f>+IF(F121=0,"",'Ark1'!S623)</f>
        <v>99729</v>
      </c>
      <c r="I121" s="50">
        <f>+IF(F121=0,"",'Ark1'!AD623)</f>
        <v>6.9829667865282046</v>
      </c>
      <c r="J121" s="50"/>
      <c r="K121" s="50">
        <f>+IF(F121=0,"",'Ark1'!AE623)</f>
        <v>7.3589472314614115</v>
      </c>
      <c r="L121" s="5">
        <f>+IF(F121=0,"",'Ark1'!U623)</f>
        <v>52.97034964754485</v>
      </c>
      <c r="M121" s="50">
        <f>+IF(F121=0,"",'Ark1'!W623)</f>
        <v>83.243100803176858</v>
      </c>
      <c r="N121" s="50"/>
      <c r="O121" s="50">
        <f>+IF(F121=0,"",'Ark1'!X623)</f>
        <v>0</v>
      </c>
      <c r="P121" s="50"/>
      <c r="Q121" s="50">
        <f>+IF(F121=0,"",'Ark1'!Y623)</f>
        <v>0</v>
      </c>
      <c r="R121" s="110"/>
      <c r="S121" s="18"/>
      <c r="T121" s="110"/>
      <c r="U121" s="50">
        <f>+IF(F121=0,"",'Ark1'!AA623)</f>
        <v>8.2433354806425019</v>
      </c>
      <c r="V121" s="5">
        <f>+IF(F121=0,"",'Ark1'!AB623)</f>
        <v>1.1728602295704285</v>
      </c>
      <c r="W121" s="18">
        <f t="shared" si="14"/>
        <v>42.108438818565403</v>
      </c>
      <c r="X121" s="50">
        <f>+IF(F121=0,"",'Ark1'!V623)</f>
        <v>90.247816436282179</v>
      </c>
      <c r="Y121" s="39"/>
      <c r="Z121" s="12"/>
      <c r="AA121" s="51"/>
      <c r="AI121"/>
    </row>
    <row r="122" spans="1:35" ht="15.6">
      <c r="A122" s="39"/>
      <c r="B122" s="2">
        <f>+'Ark1'!C624</f>
        <v>2009</v>
      </c>
      <c r="C122" s="2">
        <f>+'Ark1'!L624</f>
        <v>14</v>
      </c>
      <c r="D122" s="104" t="str">
        <f>VLOOKUP(C122,RNR!$D$12:$E$21,2)</f>
        <v>E</v>
      </c>
      <c r="E122" s="308">
        <f>IF(F122=0,"",+'Ark1'!Q624)</f>
        <v>2726</v>
      </c>
      <c r="F122" s="308">
        <f>+'Ark1'!R624</f>
        <v>603280</v>
      </c>
      <c r="G122" s="308"/>
      <c r="H122" s="308">
        <f>+IF(F122=0,"",'Ark1'!S624)</f>
        <v>602999</v>
      </c>
      <c r="I122" s="50">
        <f>+IF(F122=0,"",'Ark1'!AD624)</f>
        <v>42.21253347271697</v>
      </c>
      <c r="J122" s="50"/>
      <c r="K122" s="50">
        <f>+IF(F122=0,"",'Ark1'!AE624)</f>
        <v>42.944570793518558</v>
      </c>
      <c r="L122" s="5">
        <f>+IF(F122=0,"",'Ark1'!U624)</f>
        <v>57.421022257084999</v>
      </c>
      <c r="M122" s="50">
        <f>+IF(F122=0,"",'Ark1'!W624)</f>
        <v>80.342566239745622</v>
      </c>
      <c r="N122" s="50"/>
      <c r="O122" s="50">
        <f>+IF(F122=0,"",'Ark1'!X624)</f>
        <v>0</v>
      </c>
      <c r="P122" s="50"/>
      <c r="Q122" s="50">
        <f>+IF(F122=0,"",'Ark1'!Y624)</f>
        <v>0</v>
      </c>
      <c r="R122" s="110"/>
      <c r="S122" s="18"/>
      <c r="T122" s="110"/>
      <c r="U122" s="50">
        <f>+IF(F122=0,"",'Ark1'!AA624)</f>
        <v>8.4748875667157186</v>
      </c>
      <c r="V122" s="5">
        <f>+IF(F122=0,"",'Ark1'!AB624)</f>
        <v>1.2981056733569221</v>
      </c>
      <c r="W122" s="18">
        <f t="shared" si="14"/>
        <v>221.30594277329419</v>
      </c>
      <c r="X122" s="50">
        <f>+IF(F122=0,"",'Ark1'!V624)</f>
        <v>87.081827907285756</v>
      </c>
      <c r="Y122" s="39"/>
      <c r="Z122" s="12"/>
      <c r="AA122" s="51"/>
      <c r="AI122"/>
    </row>
    <row r="123" spans="1:35" ht="15.6">
      <c r="A123" s="39"/>
      <c r="B123" s="2">
        <f>+'Ark1'!C625</f>
        <v>2009</v>
      </c>
      <c r="C123" s="2">
        <f>+'Ark1'!L625</f>
        <v>17</v>
      </c>
      <c r="D123" s="104" t="str">
        <f>VLOOKUP(C123,RNR!$D$12:$E$21,2)</f>
        <v>S</v>
      </c>
      <c r="E123" s="308">
        <f>IF(F123=0,"",+'Ark1'!Q625)</f>
        <v>2716</v>
      </c>
      <c r="F123" s="308">
        <f>+'Ark1'!R625</f>
        <v>720782</v>
      </c>
      <c r="G123" s="308"/>
      <c r="H123" s="308">
        <f>+IF(F123=0,"",'Ark1'!S625)</f>
        <v>720577</v>
      </c>
      <c r="I123" s="50">
        <f>+IF(F123=0,"",'Ark1'!AD625)</f>
        <v>50.434349392540589</v>
      </c>
      <c r="J123" s="50"/>
      <c r="K123" s="50">
        <f>+IF(F123=0,"",'Ark1'!AE625)</f>
        <v>49.300392453816407</v>
      </c>
      <c r="L123" s="5">
        <f>+IF(F123=0,"",'Ark1'!U625)</f>
        <v>62.183022772028522</v>
      </c>
      <c r="M123" s="50">
        <f>+IF(F123=0,"",'Ark1'!W625)</f>
        <v>77.183417733291279</v>
      </c>
      <c r="N123" s="50"/>
      <c r="O123" s="50">
        <f>+IF(F123=0,"",'Ark1'!X625)</f>
        <v>0</v>
      </c>
      <c r="P123" s="50"/>
      <c r="Q123" s="50">
        <f>+IF(F123=0,"",'Ark1'!Y625)</f>
        <v>0</v>
      </c>
      <c r="R123" s="110"/>
      <c r="S123" s="18"/>
      <c r="T123" s="110"/>
      <c r="U123" s="50">
        <f>+IF(F123=0,"",'Ark1'!AA625)</f>
        <v>8.5276949966886235</v>
      </c>
      <c r="V123" s="5">
        <f>+IF(F123=0,"",'Ark1'!AB625)</f>
        <v>1.8649187611862033</v>
      </c>
      <c r="W123" s="18">
        <f t="shared" si="14"/>
        <v>265.38365243004421</v>
      </c>
      <c r="X123" s="50">
        <f>+IF(F123=0,"",'Ark1'!V625)</f>
        <v>83.645553454845853</v>
      </c>
      <c r="Y123" s="39"/>
      <c r="Z123" s="12"/>
      <c r="AA123" s="51"/>
      <c r="AI123"/>
    </row>
    <row r="124" spans="1:35" ht="15.6">
      <c r="A124" s="39"/>
      <c r="B124" s="46">
        <f>+'Ark1'!C626</f>
        <v>2008</v>
      </c>
      <c r="C124" s="46">
        <f>+'Ark1'!L626</f>
        <v>1</v>
      </c>
      <c r="D124" s="104" t="str">
        <f>VLOOKUP(C124,RNR!$D$12:$E$21,2)</f>
        <v>P-</v>
      </c>
      <c r="E124" s="323" t="str">
        <f>IF(F124=0,"",+'Ark1'!Q626)</f>
        <v/>
      </c>
      <c r="F124" s="323">
        <f>+'Ark1'!R626</f>
        <v>0</v>
      </c>
      <c r="G124" s="323"/>
      <c r="H124" s="323" t="str">
        <f>+IF(F124=0,"",'Ark1'!S626)</f>
        <v/>
      </c>
      <c r="I124" s="99" t="str">
        <f>+IF(F124=0,"",'Ark1'!AD626)</f>
        <v/>
      </c>
      <c r="J124" s="65"/>
      <c r="K124" s="99" t="str">
        <f>+IF(F124=0,"",'Ark1'!AE626)</f>
        <v/>
      </c>
      <c r="L124" s="48" t="str">
        <f>+IF(F124=0,"",'Ark1'!U626)</f>
        <v/>
      </c>
      <c r="M124" s="99" t="str">
        <f>+IF(F124=0,"",'Ark1'!W626)</f>
        <v/>
      </c>
      <c r="N124" s="65"/>
      <c r="O124" s="65" t="str">
        <f>+IF(F124=0,"",'Ark1'!X626)</f>
        <v/>
      </c>
      <c r="P124" s="65"/>
      <c r="Q124" s="65" t="str">
        <f>+IF(F124=0,"",'Ark1'!Y626)</f>
        <v/>
      </c>
      <c r="R124" s="110"/>
      <c r="S124" s="65"/>
      <c r="T124" s="110"/>
      <c r="U124" s="48" t="str">
        <f>+IF(F124=0,"",'Ark1'!AA626)</f>
        <v/>
      </c>
      <c r="V124" s="48" t="str">
        <f>+IF(F124=0,"",'Ark1'!AB626)</f>
        <v/>
      </c>
      <c r="W124" s="65" t="str">
        <f>+IF(F124=0,"",F124/E124)</f>
        <v/>
      </c>
      <c r="X124" s="99" t="str">
        <f>+IF(F124=0,"",'Ark1'!V626)</f>
        <v/>
      </c>
      <c r="Y124" s="39"/>
      <c r="Z124" s="12"/>
      <c r="AA124" s="51"/>
      <c r="AI124"/>
    </row>
    <row r="125" spans="1:35" ht="15.6">
      <c r="A125" s="39"/>
      <c r="B125" s="46">
        <f>+'Ark1'!C627</f>
        <v>2008</v>
      </c>
      <c r="C125" s="46">
        <f>+'Ark1'!L627</f>
        <v>2</v>
      </c>
      <c r="D125" s="104" t="str">
        <f>VLOOKUP(C125,RNR!$D$12:$E$21,2)</f>
        <v>P</v>
      </c>
      <c r="E125" s="323">
        <f>IF(F125=0,"",+'Ark1'!Q627)</f>
        <v>159</v>
      </c>
      <c r="F125" s="323">
        <f>+'Ark1'!R627</f>
        <v>188</v>
      </c>
      <c r="G125" s="323"/>
      <c r="H125" s="323">
        <f>+IF(F125=0,"",'Ark1'!S627)</f>
        <v>188</v>
      </c>
      <c r="I125" s="99">
        <f>+IF(F125=0,"",'Ark1'!AD627)</f>
        <v>1.3290332979395744E-2</v>
      </c>
      <c r="J125" s="65"/>
      <c r="K125" s="99">
        <f>+IF(F125=0,"",'Ark1'!AE627)</f>
        <v>1.258933210409658E-2</v>
      </c>
      <c r="L125" s="48">
        <f>+IF(F125=0,"",'Ark1'!U627)</f>
        <v>37.478723404255319</v>
      </c>
      <c r="M125" s="99">
        <f>+IF(F125=0,"",'Ark1'!W627)</f>
        <v>75.093617021276614</v>
      </c>
      <c r="N125" s="65"/>
      <c r="O125" s="65">
        <f>+IF(F125=0,"",'Ark1'!X627)</f>
        <v>0</v>
      </c>
      <c r="P125" s="65"/>
      <c r="Q125" s="65">
        <f>+IF(F125=0,"",'Ark1'!Y627)</f>
        <v>0</v>
      </c>
      <c r="R125" s="110"/>
      <c r="S125" s="65"/>
      <c r="T125" s="110"/>
      <c r="U125" s="48">
        <f>+IF(F125=0,"",'Ark1'!AA627)</f>
        <v>11.49160478498001</v>
      </c>
      <c r="V125" s="48">
        <f>+IF(F125=0,"",'Ark1'!AB627)</f>
        <v>4.2168071096613637</v>
      </c>
      <c r="W125" s="65">
        <f t="shared" ref="W125:W130" si="15">+IF(F125=0,"",F125/E125)</f>
        <v>1.1823899371069182</v>
      </c>
      <c r="X125" s="99">
        <f>+IF(F125=0,"",'Ark1'!V627)</f>
        <v>81.35819828957375</v>
      </c>
      <c r="Y125" s="39"/>
      <c r="Z125" s="12"/>
      <c r="AA125" s="51"/>
      <c r="AI125"/>
    </row>
    <row r="126" spans="1:35" ht="15.6">
      <c r="A126" s="39"/>
      <c r="B126" s="46">
        <f>+'Ark1'!C628</f>
        <v>2008</v>
      </c>
      <c r="C126" s="46">
        <f>+'Ark1'!L628</f>
        <v>5</v>
      </c>
      <c r="D126" s="104" t="str">
        <f>VLOOKUP(C126,RNR!$D$12:$E$21,2)</f>
        <v>O</v>
      </c>
      <c r="E126" s="323">
        <f>IF(F126=0,"",+'Ark1'!Q628)</f>
        <v>358</v>
      </c>
      <c r="F126" s="323">
        <f>+'Ark1'!R628</f>
        <v>516</v>
      </c>
      <c r="G126" s="323"/>
      <c r="H126" s="323">
        <f>+IF(F126=0,"",'Ark1'!S628)</f>
        <v>516</v>
      </c>
      <c r="I126" s="99">
        <f>+IF(F126=0,"",'Ark1'!AD628)</f>
        <v>3.6477722432809577E-2</v>
      </c>
      <c r="J126" s="65"/>
      <c r="K126" s="99">
        <f>+IF(F126=0,"",'Ark1'!AE628)</f>
        <v>3.7877948758062011E-2</v>
      </c>
      <c r="L126" s="48">
        <f>+IF(F126=0,"",'Ark1'!U628)</f>
        <v>42.881782945736425</v>
      </c>
      <c r="M126" s="99">
        <f>+IF(F126=0,"",'Ark1'!W628)</f>
        <v>82.318023255813941</v>
      </c>
      <c r="N126" s="65"/>
      <c r="O126" s="65">
        <f>+IF(F126=0,"",'Ark1'!X628)</f>
        <v>0</v>
      </c>
      <c r="P126" s="65"/>
      <c r="Q126" s="65">
        <f>+IF(F126=0,"",'Ark1'!Y628)</f>
        <v>0</v>
      </c>
      <c r="R126" s="110"/>
      <c r="S126" s="65"/>
      <c r="T126" s="110"/>
      <c r="U126" s="48">
        <f>+IF(F126=0,"",'Ark1'!AA628)</f>
        <v>11.221358232790418</v>
      </c>
      <c r="V126" s="48">
        <f>+IF(F126=0,"",'Ark1'!AB628)</f>
        <v>1.8266909760219072</v>
      </c>
      <c r="W126" s="65">
        <f t="shared" si="15"/>
        <v>1.441340782122905</v>
      </c>
      <c r="X126" s="99">
        <f>+IF(F126=0,"",'Ark1'!V628)</f>
        <v>89.18529063468462</v>
      </c>
      <c r="Y126" s="39"/>
      <c r="Z126" s="12"/>
      <c r="AA126" s="51"/>
      <c r="AI126"/>
    </row>
    <row r="127" spans="1:35" ht="15.6">
      <c r="A127" s="39"/>
      <c r="B127" s="46">
        <f>+'Ark1'!C629</f>
        <v>2008</v>
      </c>
      <c r="C127" s="46">
        <f>+'Ark1'!L629</f>
        <v>8</v>
      </c>
      <c r="D127" s="104" t="str">
        <f>VLOOKUP(C127,RNR!$D$12:$E$21,2)</f>
        <v>R</v>
      </c>
      <c r="E127" s="323">
        <f>IF(F127=0,"",+'Ark1'!Q629)</f>
        <v>1658</v>
      </c>
      <c r="F127" s="323">
        <f>+'Ark1'!R629</f>
        <v>9374</v>
      </c>
      <c r="G127" s="323"/>
      <c r="H127" s="323">
        <f>+IF(F127=0,"",'Ark1'!S629)</f>
        <v>9374</v>
      </c>
      <c r="I127" s="99">
        <f>+IF(F127=0,"",'Ark1'!AD629)</f>
        <v>0.66267862419604084</v>
      </c>
      <c r="J127" s="65"/>
      <c r="K127" s="99">
        <f>+IF(F127=0,"",'Ark1'!AE629)</f>
        <v>0.70712076526203504</v>
      </c>
      <c r="L127" s="48">
        <f>+IF(F127=0,"",'Ark1'!U629)</f>
        <v>48.126200128013664</v>
      </c>
      <c r="M127" s="99">
        <f>+IF(F127=0,"",'Ark1'!W629)</f>
        <v>84.591519095370117</v>
      </c>
      <c r="N127" s="65"/>
      <c r="O127" s="65">
        <f>+IF(F127=0,"",'Ark1'!X629)</f>
        <v>0</v>
      </c>
      <c r="P127" s="65"/>
      <c r="Q127" s="65">
        <f>+IF(F127=0,"",'Ark1'!Y629)</f>
        <v>0</v>
      </c>
      <c r="R127" s="110"/>
      <c r="S127" s="65"/>
      <c r="T127" s="110"/>
      <c r="U127" s="48">
        <f>+IF(F127=0,"",'Ark1'!AA629)</f>
        <v>8.8646382296065305</v>
      </c>
      <c r="V127" s="48">
        <f>+IF(F127=0,"",'Ark1'!AB629)</f>
        <v>1.1671534601531064</v>
      </c>
      <c r="W127" s="65">
        <f t="shared" si="15"/>
        <v>5.6537997587454765</v>
      </c>
      <c r="X127" s="99">
        <f>+IF(F127=0,"",'Ark1'!V629)</f>
        <v>91.648449724127829</v>
      </c>
      <c r="Y127" s="39"/>
      <c r="Z127" s="12"/>
      <c r="AA127" s="51"/>
      <c r="AI127"/>
    </row>
    <row r="128" spans="1:35" ht="15.6">
      <c r="A128" s="39"/>
      <c r="B128" s="46">
        <f>+'Ark1'!C630</f>
        <v>2008</v>
      </c>
      <c r="C128" s="46">
        <f>+'Ark1'!L630</f>
        <v>11</v>
      </c>
      <c r="D128" s="104" t="str">
        <f>VLOOKUP(C128,RNR!$D$12:$E$21,2)</f>
        <v>U</v>
      </c>
      <c r="E128" s="323">
        <f>IF(F128=0,"",+'Ark1'!Q630)</f>
        <v>2663</v>
      </c>
      <c r="F128" s="323">
        <f>+'Ark1'!R630</f>
        <v>213429</v>
      </c>
      <c r="G128" s="323"/>
      <c r="H128" s="323">
        <f>+IF(F128=0,"",'Ark1'!S630)</f>
        <v>213396</v>
      </c>
      <c r="I128" s="99">
        <f>+IF(F128=0,"",'Ark1'!AD630)</f>
        <v>15.087991901380075</v>
      </c>
      <c r="J128" s="65"/>
      <c r="K128" s="99">
        <f>+IF(F128=0,"",'Ark1'!AE630)</f>
        <v>15.56730929266838</v>
      </c>
      <c r="L128" s="48">
        <f>+IF(F128=0,"",'Ark1'!U630)</f>
        <v>52.999798496691589</v>
      </c>
      <c r="M128" s="99">
        <f>+IF(F128=0,"",'Ark1'!W630)</f>
        <v>81.80605728317289</v>
      </c>
      <c r="N128" s="65"/>
      <c r="O128" s="65">
        <f>+IF(F128=0,"",'Ark1'!X630)</f>
        <v>0</v>
      </c>
      <c r="P128" s="65"/>
      <c r="Q128" s="65">
        <f>+IF(F128=0,"",'Ark1'!Y630)</f>
        <v>0</v>
      </c>
      <c r="R128" s="110"/>
      <c r="S128" s="65"/>
      <c r="T128" s="110"/>
      <c r="U128" s="48">
        <f>+IF(F128=0,"",'Ark1'!AA630)</f>
        <v>8.1663664155853102</v>
      </c>
      <c r="V128" s="48">
        <f>+IF(F128=0,"",'Ark1'!AB630)</f>
        <v>1.1160559775307251</v>
      </c>
      <c r="W128" s="65">
        <f t="shared" si="15"/>
        <v>80.146075854299667</v>
      </c>
      <c r="X128" s="99">
        <f>+IF(F128=0,"",'Ark1'!V630)</f>
        <v>88.642857422824051</v>
      </c>
      <c r="Y128" s="39"/>
      <c r="Z128" s="12"/>
      <c r="AA128" s="51"/>
      <c r="AI128"/>
    </row>
    <row r="129" spans="1:35" ht="15.6">
      <c r="A129" s="39"/>
      <c r="B129" s="46">
        <f>+'Ark1'!C631</f>
        <v>2008</v>
      </c>
      <c r="C129" s="46">
        <f>+'Ark1'!L631</f>
        <v>14</v>
      </c>
      <c r="D129" s="104" t="str">
        <f>VLOOKUP(C129,RNR!$D$12:$E$21,2)</f>
        <v>E</v>
      </c>
      <c r="E129" s="323">
        <f>IF(F129=0,"",+'Ark1'!Q631)</f>
        <v>2940</v>
      </c>
      <c r="F129" s="323">
        <f>+'Ark1'!R631</f>
        <v>976796</v>
      </c>
      <c r="G129" s="323"/>
      <c r="H129" s="323">
        <f>+IF(F129=0,"",'Ark1'!S631)</f>
        <v>976425</v>
      </c>
      <c r="I129" s="99">
        <f>+IF(F129=0,"",'Ark1'!AD631)</f>
        <v>69.052894111392789</v>
      </c>
      <c r="J129" s="65"/>
      <c r="K129" s="99">
        <f>+IF(F129=0,"",'Ark1'!AE631)</f>
        <v>68.800465508514392</v>
      </c>
      <c r="L129" s="48">
        <f>+IF(F129=0,"",'Ark1'!U631)</f>
        <v>57.133235015490179</v>
      </c>
      <c r="M129" s="99">
        <f>+IF(F129=0,"",'Ark1'!W631)</f>
        <v>79.015204547199772</v>
      </c>
      <c r="N129" s="65"/>
      <c r="O129" s="65">
        <f>+IF(F129=0,"",'Ark1'!X631)</f>
        <v>0</v>
      </c>
      <c r="P129" s="65"/>
      <c r="Q129" s="65">
        <f>+IF(F129=0,"",'Ark1'!Y631)</f>
        <v>0</v>
      </c>
      <c r="R129" s="110"/>
      <c r="S129" s="65"/>
      <c r="T129" s="110"/>
      <c r="U129" s="48">
        <f>+IF(F129=0,"",'Ark1'!AA631)</f>
        <v>8.6687319600233241</v>
      </c>
      <c r="V129" s="48">
        <f>+IF(F129=0,"",'Ark1'!AB631)</f>
        <v>1.2573985867966353</v>
      </c>
      <c r="W129" s="65">
        <f t="shared" si="15"/>
        <v>332.243537414966</v>
      </c>
      <c r="X129" s="99">
        <f>+IF(F129=0,"",'Ark1'!V631)</f>
        <v>85.63739109417881</v>
      </c>
      <c r="Y129" s="39"/>
      <c r="Z129" s="12"/>
      <c r="AA129" s="51"/>
      <c r="AI129"/>
    </row>
    <row r="130" spans="1:35" ht="15.6">
      <c r="A130" s="39"/>
      <c r="B130" s="46">
        <f>+'Ark1'!C632</f>
        <v>2008</v>
      </c>
      <c r="C130" s="46">
        <f>+'Ark1'!L632</f>
        <v>17</v>
      </c>
      <c r="D130" s="104" t="str">
        <f>VLOOKUP(C130,RNR!$D$12:$E$21,2)</f>
        <v>S</v>
      </c>
      <c r="E130" s="323">
        <f>IF(F130=0,"",+'Ark1'!Q632)</f>
        <v>2628</v>
      </c>
      <c r="F130" s="323">
        <f>+'Ark1'!R632</f>
        <v>214259</v>
      </c>
      <c r="G130" s="323"/>
      <c r="H130" s="323">
        <f>+IF(F130=0,"",'Ark1'!S632)</f>
        <v>214011</v>
      </c>
      <c r="I130" s="99">
        <f>+IF(F130=0,"",'Ark1'!AD632)</f>
        <v>15.146667307618896</v>
      </c>
      <c r="J130" s="65"/>
      <c r="K130" s="99">
        <f>+IF(F130=0,"",'Ark1'!AE632)</f>
        <v>14.874637152693049</v>
      </c>
      <c r="L130" s="48">
        <f>+IF(F130=0,"",'Ark1'!U632)</f>
        <v>60.573353706117906</v>
      </c>
      <c r="M130" s="99">
        <f>+IF(F130=0,"",'Ark1'!W632)</f>
        <v>77.94144740223534</v>
      </c>
      <c r="N130" s="65"/>
      <c r="O130" s="65">
        <f>+IF(F130=0,"",'Ark1'!X632)</f>
        <v>0</v>
      </c>
      <c r="P130" s="65"/>
      <c r="Q130" s="65">
        <f>+IF(F130=0,"",'Ark1'!Y632)</f>
        <v>0</v>
      </c>
      <c r="R130" s="110"/>
      <c r="S130" s="65"/>
      <c r="T130" s="110"/>
      <c r="U130" s="48">
        <f>+IF(F130=0,"",'Ark1'!AA632)</f>
        <v>8.9826460742728784</v>
      </c>
      <c r="V130" s="48">
        <f>+IF(F130=0,"",'Ark1'!AB632)</f>
        <v>0.67163576578946793</v>
      </c>
      <c r="W130" s="65">
        <f t="shared" si="15"/>
        <v>81.529299847792998</v>
      </c>
      <c r="X130" s="99">
        <f>+IF(F130=0,"",'Ark1'!V632)</f>
        <v>84.537665116223025</v>
      </c>
      <c r="Y130" s="39"/>
      <c r="Z130" s="12"/>
      <c r="AA130" s="51"/>
      <c r="AI130"/>
    </row>
    <row r="131" spans="1:35" ht="15.6">
      <c r="A131" s="39"/>
      <c r="B131" s="2">
        <f>+'Ark1'!C633</f>
        <v>2007</v>
      </c>
      <c r="C131" s="2">
        <f>+'Ark1'!L633</f>
        <v>1</v>
      </c>
      <c r="D131" s="104" t="str">
        <f>VLOOKUP(C131,RNR!$D$12:$E$21,2)</f>
        <v>P-</v>
      </c>
      <c r="E131" s="308" t="str">
        <f>IF(F131=0,"",+'Ark1'!Q633)</f>
        <v/>
      </c>
      <c r="F131" s="308">
        <f>+'Ark1'!R633</f>
        <v>0</v>
      </c>
      <c r="G131" s="308"/>
      <c r="H131" s="308" t="str">
        <f>+IF(F131=0,"",'Ark1'!S633)</f>
        <v/>
      </c>
      <c r="I131" s="50" t="str">
        <f>+IF(F131=0,"",'Ark1'!AD633)</f>
        <v/>
      </c>
      <c r="J131" s="50"/>
      <c r="K131" s="50" t="str">
        <f>+IF(F131=0,"",'Ark1'!AE633)</f>
        <v/>
      </c>
      <c r="L131" s="5" t="str">
        <f>+IF(F131=0,"",'Ark1'!U633)</f>
        <v/>
      </c>
      <c r="M131" s="50" t="str">
        <f>+IF(F131=0,"",'Ark1'!W633)</f>
        <v/>
      </c>
      <c r="N131" s="50"/>
      <c r="O131" s="50" t="str">
        <f>+IF(F131=0,"",'Ark1'!X633)</f>
        <v/>
      </c>
      <c r="P131" s="50"/>
      <c r="Q131" s="50" t="str">
        <f>+IF(F131=0,"",'Ark1'!Y633)</f>
        <v/>
      </c>
      <c r="R131" s="110"/>
      <c r="S131" s="18"/>
      <c r="T131" s="110"/>
      <c r="U131" s="50" t="str">
        <f>+IF(F131=0,"",'Ark1'!AA633)</f>
        <v/>
      </c>
      <c r="V131" s="5" t="str">
        <f>+IF(F131=0,"",'Ark1'!AB633)</f>
        <v/>
      </c>
      <c r="W131" s="18" t="str">
        <f>+IF(F131=0,"",F131/E131)</f>
        <v/>
      </c>
      <c r="X131" s="50" t="str">
        <f>+IF(F131=0,"",'Ark1'!V633)</f>
        <v/>
      </c>
      <c r="Y131" s="39"/>
      <c r="Z131" s="12"/>
      <c r="AA131" s="51"/>
      <c r="AI131"/>
    </row>
    <row r="132" spans="1:35" ht="15.6">
      <c r="A132" s="39"/>
      <c r="B132" s="2">
        <f>+'Ark1'!C634</f>
        <v>2007</v>
      </c>
      <c r="C132" s="2">
        <f>+'Ark1'!L634</f>
        <v>2</v>
      </c>
      <c r="D132" s="104" t="str">
        <f>VLOOKUP(C132,RNR!$D$12:$E$21,2)</f>
        <v>P</v>
      </c>
      <c r="E132" s="308">
        <f>IF(F132=0,"",+'Ark1'!Q634)</f>
        <v>32</v>
      </c>
      <c r="F132" s="308">
        <f>+'Ark1'!R634</f>
        <v>40</v>
      </c>
      <c r="G132" s="308"/>
      <c r="H132" s="308">
        <f>+IF(F132=0,"",'Ark1'!S634)</f>
        <v>40</v>
      </c>
      <c r="I132" s="50">
        <f>+IF(F132=0,"",'Ark1'!AD634)</f>
        <v>2.8840053065697642E-3</v>
      </c>
      <c r="J132" s="50"/>
      <c r="K132" s="50">
        <f>+IF(F132=0,"",'Ark1'!AE634)</f>
        <v>2.7278507826716046E-3</v>
      </c>
      <c r="L132" s="5">
        <f>+IF(F132=0,"",'Ark1'!U634)</f>
        <v>37.725000000000001</v>
      </c>
      <c r="M132" s="50">
        <f>+IF(F132=0,"",'Ark1'!W634)</f>
        <v>73.339999999999989</v>
      </c>
      <c r="N132" s="50"/>
      <c r="O132" s="50">
        <f>+IF(F132=0,"",'Ark1'!X634)</f>
        <v>0</v>
      </c>
      <c r="P132" s="50"/>
      <c r="Q132" s="50">
        <f>+IF(F132=0,"",'Ark1'!Y634)</f>
        <v>0</v>
      </c>
      <c r="R132" s="110"/>
      <c r="S132" s="18"/>
      <c r="T132" s="110"/>
      <c r="U132" s="50">
        <f>+IF(F132=0,"",'Ark1'!AA634)</f>
        <v>15.847394107549707</v>
      </c>
      <c r="V132" s="5">
        <f>+IF(F132=0,"",'Ark1'!AB634)</f>
        <v>3.1383713929361448</v>
      </c>
      <c r="W132" s="18">
        <f t="shared" ref="W132:W137" si="16">+IF(F132=0,"",F132/E132)</f>
        <v>1.25</v>
      </c>
      <c r="X132" s="50">
        <f>+IF(F132=0,"",'Ark1'!V634)</f>
        <v>79.458288190682566</v>
      </c>
      <c r="Y132" s="39"/>
      <c r="Z132" s="12"/>
      <c r="AA132" s="51"/>
      <c r="AI132"/>
    </row>
    <row r="133" spans="1:35" ht="15.6">
      <c r="A133" s="39"/>
      <c r="B133" s="2">
        <f>+'Ark1'!C635</f>
        <v>2007</v>
      </c>
      <c r="C133" s="2">
        <f>+'Ark1'!L635</f>
        <v>5</v>
      </c>
      <c r="D133" s="104" t="str">
        <f>VLOOKUP(C133,RNR!$D$12:$E$21,2)</f>
        <v>O</v>
      </c>
      <c r="E133" s="308">
        <f>IF(F133=0,"",+'Ark1'!Q635)</f>
        <v>226</v>
      </c>
      <c r="F133" s="308">
        <f>+'Ark1'!R635</f>
        <v>303</v>
      </c>
      <c r="G133" s="308"/>
      <c r="H133" s="308">
        <f>+IF(F133=0,"",'Ark1'!S635)</f>
        <v>299</v>
      </c>
      <c r="I133" s="50">
        <f>+IF(F133=0,"",'Ark1'!AD635)</f>
        <v>2.1846340197265963E-2</v>
      </c>
      <c r="J133" s="50"/>
      <c r="K133" s="50">
        <f>+IF(F133=0,"",'Ark1'!AE635)</f>
        <v>2.3184128031836167E-2</v>
      </c>
      <c r="L133" s="5">
        <f>+IF(F133=0,"",'Ark1'!U635)</f>
        <v>43.066889632107021</v>
      </c>
      <c r="M133" s="50">
        <f>+IF(F133=0,"",'Ark1'!W635)</f>
        <v>83.387290969899652</v>
      </c>
      <c r="N133" s="50"/>
      <c r="O133" s="50">
        <f>+IF(F133=0,"",'Ark1'!X635)</f>
        <v>0</v>
      </c>
      <c r="P133" s="50"/>
      <c r="Q133" s="50">
        <f>+IF(F133=0,"",'Ark1'!Y635)</f>
        <v>0</v>
      </c>
      <c r="R133" s="110"/>
      <c r="S133" s="18"/>
      <c r="T133" s="110"/>
      <c r="U133" s="50">
        <f>+IF(F133=0,"",'Ark1'!AA635)</f>
        <v>11.134839672580283</v>
      </c>
      <c r="V133" s="5">
        <f>+IF(F133=0,"",'Ark1'!AB635)</f>
        <v>1.4976706633678931</v>
      </c>
      <c r="W133" s="18">
        <f t="shared" si="16"/>
        <v>1.3407079646017699</v>
      </c>
      <c r="X133" s="50">
        <f>+IF(F133=0,"",'Ark1'!V635)</f>
        <v>90.899603952503213</v>
      </c>
      <c r="Y133" s="39"/>
      <c r="Z133" s="12"/>
      <c r="AA133" s="51"/>
      <c r="AI133"/>
    </row>
    <row r="134" spans="1:35" ht="15.6">
      <c r="A134" s="39"/>
      <c r="B134" s="2">
        <f>+'Ark1'!C636</f>
        <v>2007</v>
      </c>
      <c r="C134" s="2">
        <f>+'Ark1'!L636</f>
        <v>8</v>
      </c>
      <c r="D134" s="104" t="str">
        <f>VLOOKUP(C134,RNR!$D$12:$E$21,2)</f>
        <v>R</v>
      </c>
      <c r="E134" s="308">
        <f>IF(F134=0,"",+'Ark1'!Q636)</f>
        <v>1565</v>
      </c>
      <c r="F134" s="308">
        <f>+'Ark1'!R636</f>
        <v>8047</v>
      </c>
      <c r="G134" s="308"/>
      <c r="H134" s="308">
        <f>+IF(F134=0,"",'Ark1'!S636)</f>
        <v>8047</v>
      </c>
      <c r="I134" s="50">
        <f>+IF(F134=0,"",'Ark1'!AD636)</f>
        <v>0.58018976754917229</v>
      </c>
      <c r="J134" s="50"/>
      <c r="K134" s="50">
        <f>+IF(F134=0,"",'Ark1'!AE636)</f>
        <v>0.62562154881160847</v>
      </c>
      <c r="L134" s="5">
        <f>+IF(F134=0,"",'Ark1'!U636)</f>
        <v>48.122902945196991</v>
      </c>
      <c r="M134" s="50">
        <f>+IF(F134=0,"",'Ark1'!W636)</f>
        <v>83.609954020131696</v>
      </c>
      <c r="N134" s="50"/>
      <c r="O134" s="50">
        <f>+IF(F134=0,"",'Ark1'!X636)</f>
        <v>0</v>
      </c>
      <c r="P134" s="50"/>
      <c r="Q134" s="50">
        <f>+IF(F134=0,"",'Ark1'!Y636)</f>
        <v>0</v>
      </c>
      <c r="R134" s="110"/>
      <c r="S134" s="18"/>
      <c r="T134" s="110"/>
      <c r="U134" s="50">
        <f>+IF(F134=0,"",'Ark1'!AA636)</f>
        <v>8.941479464396231</v>
      </c>
      <c r="V134" s="5">
        <f>+IF(F134=0,"",'Ark1'!AB636)</f>
        <v>1.1149563883315368</v>
      </c>
      <c r="W134" s="18">
        <f t="shared" si="16"/>
        <v>5.1418530351437699</v>
      </c>
      <c r="X134" s="50">
        <f>+IF(F134=0,"",'Ark1'!V636)</f>
        <v>90.584998938387329</v>
      </c>
      <c r="Y134" s="39"/>
      <c r="Z134" s="12"/>
      <c r="AA134" s="51"/>
      <c r="AI134"/>
    </row>
    <row r="135" spans="1:35" ht="15.6">
      <c r="A135" s="39"/>
      <c r="B135" s="2">
        <f>+'Ark1'!C637</f>
        <v>2007</v>
      </c>
      <c r="C135" s="2">
        <f>+'Ark1'!L637</f>
        <v>11</v>
      </c>
      <c r="D135" s="104" t="str">
        <f>VLOOKUP(C135,RNR!$D$12:$E$21,2)</f>
        <v>U</v>
      </c>
      <c r="E135" s="308">
        <f>IF(F135=0,"",+'Ark1'!Q637)</f>
        <v>2772</v>
      </c>
      <c r="F135" s="308">
        <f>+'Ark1'!R637</f>
        <v>202377</v>
      </c>
      <c r="G135" s="308"/>
      <c r="H135" s="308">
        <f>+IF(F135=0,"",'Ark1'!S637)</f>
        <v>202306</v>
      </c>
      <c r="I135" s="50">
        <f>+IF(F135=0,"",'Ark1'!AD637)</f>
        <v>14.591408548191728</v>
      </c>
      <c r="J135" s="50"/>
      <c r="K135" s="50">
        <f>+IF(F135=0,"",'Ark1'!AE637)</f>
        <v>15.089241155755261</v>
      </c>
      <c r="L135" s="5">
        <f>+IF(F135=0,"",'Ark1'!U637)</f>
        <v>53.015713819659311</v>
      </c>
      <c r="M135" s="50">
        <f>+IF(F135=0,"",'Ark1'!W637)</f>
        <v>80.211922038891771</v>
      </c>
      <c r="N135" s="50"/>
      <c r="O135" s="50">
        <f>+IF(F135=0,"",'Ark1'!X637)</f>
        <v>0</v>
      </c>
      <c r="P135" s="50"/>
      <c r="Q135" s="50">
        <f>+IF(F135=0,"",'Ark1'!Y637)</f>
        <v>0</v>
      </c>
      <c r="R135" s="110"/>
      <c r="S135" s="18"/>
      <c r="T135" s="110"/>
      <c r="U135" s="50">
        <f>+IF(F135=0,"",'Ark1'!AA637)</f>
        <v>8.4326378325764679</v>
      </c>
      <c r="V135" s="5">
        <f>+IF(F135=0,"",'Ark1'!AB637)</f>
        <v>1.1286420757241389</v>
      </c>
      <c r="W135" s="18">
        <f t="shared" si="16"/>
        <v>73.007575757575751</v>
      </c>
      <c r="X135" s="50">
        <f>+IF(F135=0,"",'Ark1'!V637)</f>
        <v>86.932651361870171</v>
      </c>
      <c r="Y135" s="39"/>
      <c r="Z135" s="12"/>
      <c r="AA135" s="51"/>
      <c r="AI135"/>
    </row>
    <row r="136" spans="1:35" ht="15.6">
      <c r="A136" s="39"/>
      <c r="B136" s="2">
        <f>+'Ark1'!C638</f>
        <v>2007</v>
      </c>
      <c r="C136" s="2">
        <f>+'Ark1'!L638</f>
        <v>14</v>
      </c>
      <c r="D136" s="104" t="str">
        <f>VLOOKUP(C136,RNR!$D$12:$E$21,2)</f>
        <v>E</v>
      </c>
      <c r="E136" s="308">
        <f>IF(F136=0,"",+'Ark1'!Q638)</f>
        <v>3089</v>
      </c>
      <c r="F136" s="308">
        <f>+'Ark1'!R638</f>
        <v>964308</v>
      </c>
      <c r="G136" s="308"/>
      <c r="H136" s="308">
        <f>+IF(F136=0,"",'Ark1'!S638)</f>
        <v>963883</v>
      </c>
      <c r="I136" s="50">
        <f>+IF(F136=0,"",'Ark1'!AD638)</f>
        <v>69.526734729191887</v>
      </c>
      <c r="J136" s="50"/>
      <c r="K136" s="50">
        <f>+IF(F136=0,"",'Ark1'!AE638)</f>
        <v>69.277444056038092</v>
      </c>
      <c r="L136" s="5">
        <f>+IF(F136=0,"",'Ark1'!U638)</f>
        <v>57.142141732969677</v>
      </c>
      <c r="M136" s="50">
        <f>+IF(F136=0,"",'Ark1'!W638)</f>
        <v>77.294363008789517</v>
      </c>
      <c r="N136" s="50"/>
      <c r="O136" s="50">
        <f>+IF(F136=0,"",'Ark1'!X638)</f>
        <v>0</v>
      </c>
      <c r="P136" s="50"/>
      <c r="Q136" s="50">
        <f>+IF(F136=0,"",'Ark1'!Y638)</f>
        <v>0</v>
      </c>
      <c r="R136" s="110"/>
      <c r="S136" s="18"/>
      <c r="T136" s="110"/>
      <c r="U136" s="50">
        <f>+IF(F136=0,"",'Ark1'!AA638)</f>
        <v>8.6867802546520512</v>
      </c>
      <c r="V136" s="5">
        <f>+IF(F136=0,"",'Ark1'!AB638)</f>
        <v>1.2297135467104183</v>
      </c>
      <c r="W136" s="18">
        <f t="shared" si="16"/>
        <v>312.17481385561672</v>
      </c>
      <c r="X136" s="50">
        <f>+IF(F136=0,"",'Ark1'!V638)</f>
        <v>83.776923137289302</v>
      </c>
      <c r="Y136" s="39"/>
      <c r="Z136" s="12"/>
      <c r="AA136" s="51"/>
      <c r="AI136"/>
    </row>
    <row r="137" spans="1:35" ht="15.6">
      <c r="A137" s="39"/>
      <c r="B137" s="2">
        <f>+'Ark1'!C639</f>
        <v>2007</v>
      </c>
      <c r="C137" s="2">
        <f>+'Ark1'!L639</f>
        <v>17</v>
      </c>
      <c r="D137" s="104" t="str">
        <f>VLOOKUP(C137,RNR!$D$12:$E$21,2)</f>
        <v>S</v>
      </c>
      <c r="E137" s="308">
        <f>IF(F137=0,"",+'Ark1'!Q639)</f>
        <v>2723</v>
      </c>
      <c r="F137" s="308">
        <f>+'Ark1'!R639</f>
        <v>211885</v>
      </c>
      <c r="G137" s="308"/>
      <c r="H137" s="308">
        <f>+IF(F137=0,"",'Ark1'!S639)</f>
        <v>211705</v>
      </c>
      <c r="I137" s="50">
        <f>+IF(F137=0,"",'Ark1'!AD639)</f>
        <v>15.276936609563361</v>
      </c>
      <c r="J137" s="50"/>
      <c r="K137" s="50">
        <f>+IF(F137=0,"",'Ark1'!AE639)</f>
        <v>14.981781260580528</v>
      </c>
      <c r="L137" s="5">
        <f>+IF(F137=0,"",'Ark1'!U639)</f>
        <v>60.554923124158606</v>
      </c>
      <c r="M137" s="50">
        <f>+IF(F137=0,"",'Ark1'!W639)</f>
        <v>76.104900687277194</v>
      </c>
      <c r="N137" s="50"/>
      <c r="O137" s="50">
        <f>+IF(F137=0,"",'Ark1'!X639)</f>
        <v>0</v>
      </c>
      <c r="P137" s="50"/>
      <c r="Q137" s="50">
        <f>+IF(F137=0,"",'Ark1'!Y639)</f>
        <v>0</v>
      </c>
      <c r="R137" s="110"/>
      <c r="S137" s="18"/>
      <c r="T137" s="110"/>
      <c r="U137" s="50">
        <f>+IF(F137=0,"",'Ark1'!AA639)</f>
        <v>8.9607888930342021</v>
      </c>
      <c r="V137" s="5">
        <f>+IF(F137=0,"",'Ark1'!AB639)</f>
        <v>0.58247486819428818</v>
      </c>
      <c r="W137" s="18">
        <f t="shared" si="16"/>
        <v>77.813073815644515</v>
      </c>
      <c r="X137" s="50">
        <f>+IF(F137=0,"",'Ark1'!V639)</f>
        <v>82.519028873120874</v>
      </c>
      <c r="Y137" s="39"/>
      <c r="Z137" s="12"/>
      <c r="AA137" s="51"/>
      <c r="AI137"/>
    </row>
    <row r="138" spans="1:35" ht="15.6">
      <c r="A138" s="39"/>
      <c r="B138" s="46">
        <f>+'Ark1'!C640</f>
        <v>2006</v>
      </c>
      <c r="C138" s="46">
        <f>+'Ark1'!L640</f>
        <v>1</v>
      </c>
      <c r="D138" s="104" t="str">
        <f>VLOOKUP(C138,RNR!$D$12:$E$21,2)</f>
        <v>P-</v>
      </c>
      <c r="E138" s="323">
        <f>IF(F138=0,"",+'Ark1'!Q640)</f>
        <v>1</v>
      </c>
      <c r="F138" s="323">
        <f>+'Ark1'!R640</f>
        <v>14</v>
      </c>
      <c r="G138" s="323"/>
      <c r="H138" s="323">
        <f>+IF(F138=0,"",'Ark1'!S640)</f>
        <v>0</v>
      </c>
      <c r="I138" s="99">
        <f>+IF(F138=0,"",'Ark1'!AD640)</f>
        <v>9.9994857407333364E-4</v>
      </c>
      <c r="J138" s="65"/>
      <c r="K138" s="99">
        <f>+IF(F138=0,"",'Ark1'!AE640)</f>
        <v>0</v>
      </c>
      <c r="L138" s="48">
        <f>+IF(F138=0,"",'Ark1'!U640)</f>
        <v>0</v>
      </c>
      <c r="M138" s="99">
        <f>+IF(F138=0,"",'Ark1'!W640)</f>
        <v>0</v>
      </c>
      <c r="N138" s="65"/>
      <c r="O138" s="65">
        <f>+IF(F138=0,"",'Ark1'!X640)</f>
        <v>0</v>
      </c>
      <c r="P138" s="65"/>
      <c r="Q138" s="65">
        <f>+IF(F138=0,"",'Ark1'!Y640)</f>
        <v>0</v>
      </c>
      <c r="R138" s="110"/>
      <c r="S138" s="65"/>
      <c r="T138" s="110"/>
      <c r="U138" s="48">
        <f>+IF(F138=0,"",'Ark1'!AA640)</f>
        <v>0</v>
      </c>
      <c r="V138" s="48">
        <f>+IF(F138=0,"",'Ark1'!AB640)</f>
        <v>0</v>
      </c>
      <c r="W138" s="65">
        <f>+IF(F138=0,"",F138/E138)</f>
        <v>14</v>
      </c>
      <c r="X138" s="99">
        <f>+IF(F138=0,"",'Ark1'!V640)</f>
        <v>0</v>
      </c>
      <c r="Y138" s="39"/>
      <c r="Z138" s="12"/>
      <c r="AA138" s="51"/>
      <c r="AI138"/>
    </row>
    <row r="139" spans="1:35" ht="15.6">
      <c r="A139" s="39"/>
      <c r="B139" s="46">
        <f>+'Ark1'!C641</f>
        <v>2006</v>
      </c>
      <c r="C139" s="46">
        <f>+'Ark1'!L641</f>
        <v>2</v>
      </c>
      <c r="D139" s="104" t="str">
        <f>VLOOKUP(C139,RNR!$D$12:$E$21,2)</f>
        <v>P</v>
      </c>
      <c r="E139" s="323">
        <f>IF(F139=0,"",+'Ark1'!Q641)</f>
        <v>22</v>
      </c>
      <c r="F139" s="323">
        <f>+'Ark1'!R641</f>
        <v>32</v>
      </c>
      <c r="G139" s="323"/>
      <c r="H139" s="323">
        <f>+IF(F139=0,"",'Ark1'!S641)</f>
        <v>32</v>
      </c>
      <c r="I139" s="99">
        <f>+IF(F139=0,"",'Ark1'!AD641)</f>
        <v>2.2855967407390478E-3</v>
      </c>
      <c r="J139" s="65"/>
      <c r="K139" s="99">
        <f>+IF(F139=0,"",'Ark1'!AE641)</f>
        <v>2.3294537253458168E-3</v>
      </c>
      <c r="L139" s="48">
        <f>+IF(F139=0,"",'Ark1'!U641)</f>
        <v>37.34375</v>
      </c>
      <c r="M139" s="99">
        <f>+IF(F139=0,"",'Ark1'!W641)</f>
        <v>76.134375000000006</v>
      </c>
      <c r="N139" s="65"/>
      <c r="O139" s="65">
        <f>+IF(F139=0,"",'Ark1'!X641)</f>
        <v>0</v>
      </c>
      <c r="P139" s="65"/>
      <c r="Q139" s="65">
        <f>+IF(F139=0,"",'Ark1'!Y641)</f>
        <v>0</v>
      </c>
      <c r="R139" s="110"/>
      <c r="S139" s="65"/>
      <c r="T139" s="110"/>
      <c r="U139" s="48">
        <f>+IF(F139=0,"",'Ark1'!AA641)</f>
        <v>16.057078061072446</v>
      </c>
      <c r="V139" s="48">
        <f>+IF(F139=0,"",'Ark1'!AB641)</f>
        <v>1.593137137066361</v>
      </c>
      <c r="W139" s="65">
        <f t="shared" ref="W139:W144" si="17">+IF(F139=0,"",F139/E139)</f>
        <v>1.4545454545454546</v>
      </c>
      <c r="X139" s="99">
        <f>+IF(F139=0,"",'Ark1'!V641)</f>
        <v>82.485780065005386</v>
      </c>
      <c r="Y139" s="39"/>
      <c r="Z139" s="12"/>
      <c r="AA139" s="51"/>
      <c r="AI139"/>
    </row>
    <row r="140" spans="1:35" ht="15.6">
      <c r="A140" s="39"/>
      <c r="B140" s="46">
        <f>+'Ark1'!C642</f>
        <v>2006</v>
      </c>
      <c r="C140" s="46">
        <f>+'Ark1'!L642</f>
        <v>5</v>
      </c>
      <c r="D140" s="104" t="str">
        <f>VLOOKUP(C140,RNR!$D$12:$E$21,2)</f>
        <v>O</v>
      </c>
      <c r="E140" s="323">
        <f>IF(F140=0,"",+'Ark1'!Q642)</f>
        <v>163</v>
      </c>
      <c r="F140" s="323">
        <f>+'Ark1'!R642</f>
        <v>227</v>
      </c>
      <c r="G140" s="323"/>
      <c r="H140" s="323">
        <f>+IF(F140=0,"",'Ark1'!S642)</f>
        <v>222</v>
      </c>
      <c r="I140" s="99">
        <f>+IF(F140=0,"",'Ark1'!AD642)</f>
        <v>1.6213451879617619E-2</v>
      </c>
      <c r="J140" s="65"/>
      <c r="K140" s="99">
        <f>+IF(F140=0,"",'Ark1'!AE642)</f>
        <v>1.7477261297961521E-2</v>
      </c>
      <c r="L140" s="48">
        <f>+IF(F140=0,"",'Ark1'!U642)</f>
        <v>42.990990990991001</v>
      </c>
      <c r="M140" s="99">
        <f>+IF(F140=0,"",'Ark1'!W642)</f>
        <v>82.33738738738738</v>
      </c>
      <c r="N140" s="65"/>
      <c r="O140" s="65">
        <f>+IF(F140=0,"",'Ark1'!X642)</f>
        <v>0</v>
      </c>
      <c r="P140" s="65"/>
      <c r="Q140" s="65">
        <f>+IF(F140=0,"",'Ark1'!Y642)</f>
        <v>0</v>
      </c>
      <c r="R140" s="110"/>
      <c r="S140" s="65"/>
      <c r="T140" s="110"/>
      <c r="U140" s="48">
        <f>+IF(F140=0,"",'Ark1'!AA642)</f>
        <v>13.214880311328219</v>
      </c>
      <c r="V140" s="48">
        <f>+IF(F140=0,"",'Ark1'!AB642)</f>
        <v>1.5067146737277612</v>
      </c>
      <c r="W140" s="65">
        <f t="shared" si="17"/>
        <v>1.3926380368098159</v>
      </c>
      <c r="X140" s="99">
        <f>+IF(F140=0,"",'Ark1'!V642)</f>
        <v>90.722087200960502</v>
      </c>
      <c r="Y140" s="39"/>
      <c r="Z140" s="12"/>
      <c r="AA140" s="51"/>
      <c r="AI140"/>
    </row>
    <row r="141" spans="1:35" ht="15.6">
      <c r="A141" s="39"/>
      <c r="B141" s="46">
        <f>+'Ark1'!C643</f>
        <v>2006</v>
      </c>
      <c r="C141" s="46">
        <f>+'Ark1'!L643</f>
        <v>8</v>
      </c>
      <c r="D141" s="104" t="str">
        <f>VLOOKUP(C141,RNR!$D$12:$E$21,2)</f>
        <v>R</v>
      </c>
      <c r="E141" s="323">
        <f>IF(F141=0,"",+'Ark1'!Q643)</f>
        <v>1532</v>
      </c>
      <c r="F141" s="323">
        <f>+'Ark1'!R643</f>
        <v>5942</v>
      </c>
      <c r="G141" s="323"/>
      <c r="H141" s="323">
        <f>+IF(F141=0,"",'Ark1'!S643)</f>
        <v>5913</v>
      </c>
      <c r="I141" s="99">
        <f>+IF(F141=0,"",'Ark1'!AD643)</f>
        <v>0.42440674479598178</v>
      </c>
      <c r="J141" s="65"/>
      <c r="K141" s="99">
        <f>+IF(F141=0,"",'Ark1'!AE643)</f>
        <v>0.45712089631726593</v>
      </c>
      <c r="L141" s="48">
        <f>+IF(F141=0,"",'Ark1'!U643)</f>
        <v>48.182648401826476</v>
      </c>
      <c r="M141" s="99">
        <f>+IF(F141=0,"",'Ark1'!W643)</f>
        <v>80.853695247758949</v>
      </c>
      <c r="N141" s="65"/>
      <c r="O141" s="65">
        <f>+IF(F141=0,"",'Ark1'!X643)</f>
        <v>0</v>
      </c>
      <c r="P141" s="65"/>
      <c r="Q141" s="65">
        <f>+IF(F141=0,"",'Ark1'!Y643)</f>
        <v>0</v>
      </c>
      <c r="R141" s="110"/>
      <c r="S141" s="65"/>
      <c r="T141" s="110"/>
      <c r="U141" s="48">
        <f>+IF(F141=0,"",'Ark1'!AA643)</f>
        <v>9.5715481702242489</v>
      </c>
      <c r="V141" s="48">
        <f>+IF(F141=0,"",'Ark1'!AB643)</f>
        <v>1.0675430606648444</v>
      </c>
      <c r="W141" s="65">
        <f t="shared" si="17"/>
        <v>3.8785900783289815</v>
      </c>
      <c r="X141" s="99">
        <f>+IF(F141=0,"",'Ark1'!V643)</f>
        <v>88.0692394358869</v>
      </c>
      <c r="Y141" s="39"/>
      <c r="Z141" s="12"/>
      <c r="AA141" s="51"/>
      <c r="AI141"/>
    </row>
    <row r="142" spans="1:35" ht="15.6">
      <c r="A142" s="39"/>
      <c r="B142" s="46">
        <f>+'Ark1'!C644</f>
        <v>2006</v>
      </c>
      <c r="C142" s="46">
        <f>+'Ark1'!L644</f>
        <v>11</v>
      </c>
      <c r="D142" s="104" t="str">
        <f>VLOOKUP(C142,RNR!$D$12:$E$21,2)</f>
        <v>U</v>
      </c>
      <c r="E142" s="323">
        <f>IF(F142=0,"",+'Ark1'!Q644)</f>
        <v>3025</v>
      </c>
      <c r="F142" s="323">
        <f>+'Ark1'!R644</f>
        <v>185182</v>
      </c>
      <c r="G142" s="323"/>
      <c r="H142" s="323">
        <f>+IF(F142=0,"",'Ark1'!S644)</f>
        <v>184402</v>
      </c>
      <c r="I142" s="99">
        <f>+IF(F142=0,"",'Ark1'!AD644)</f>
        <v>13.226605488860571</v>
      </c>
      <c r="J142" s="65"/>
      <c r="K142" s="99">
        <f>+IF(F142=0,"",'Ark1'!AE644)</f>
        <v>13.629781471252484</v>
      </c>
      <c r="L142" s="48">
        <f>+IF(F142=0,"",'Ark1'!U644)</f>
        <v>53.077602195203966</v>
      </c>
      <c r="M142" s="99">
        <f>+IF(F142=0,"",'Ark1'!W644)</f>
        <v>77.30363987375344</v>
      </c>
      <c r="N142" s="65"/>
      <c r="O142" s="65">
        <f>+IF(F142=0,"",'Ark1'!X644)</f>
        <v>0</v>
      </c>
      <c r="P142" s="65"/>
      <c r="Q142" s="65">
        <f>+IF(F142=0,"",'Ark1'!Y644)</f>
        <v>0</v>
      </c>
      <c r="R142" s="110"/>
      <c r="S142" s="65"/>
      <c r="T142" s="110"/>
      <c r="U142" s="48">
        <f>+IF(F142=0,"",'Ark1'!AA644)</f>
        <v>8.2326705535097879</v>
      </c>
      <c r="V142" s="48">
        <f>+IF(F142=0,"",'Ark1'!AB644)</f>
        <v>1.0199884942397326</v>
      </c>
      <c r="W142" s="65">
        <f t="shared" si="17"/>
        <v>61.217190082644628</v>
      </c>
      <c r="X142" s="99">
        <f>+IF(F142=0,"",'Ark1'!V644)</f>
        <v>84.130943814018451</v>
      </c>
      <c r="Y142" s="39"/>
      <c r="Z142" s="12"/>
      <c r="AA142" s="51"/>
      <c r="AI142"/>
    </row>
    <row r="143" spans="1:35" ht="15.6">
      <c r="A143" s="39"/>
      <c r="B143" s="46">
        <f>+'Ark1'!C645</f>
        <v>2006</v>
      </c>
      <c r="C143" s="46">
        <f>+'Ark1'!L645</f>
        <v>14</v>
      </c>
      <c r="D143" s="104" t="str">
        <f>VLOOKUP(C143,RNR!$D$12:$E$21,2)</f>
        <v>E</v>
      </c>
      <c r="E143" s="323">
        <f>IF(F143=0,"",+'Ark1'!Q645)</f>
        <v>3331</v>
      </c>
      <c r="F143" s="323">
        <f>+'Ark1'!R645</f>
        <v>994664</v>
      </c>
      <c r="G143" s="323"/>
      <c r="H143" s="323">
        <f>+IF(F143=0,"",'Ark1'!S645)</f>
        <v>991547</v>
      </c>
      <c r="I143" s="99">
        <f>+IF(F143=0,"",'Ark1'!AD645)</f>
        <v>71.043774891577002</v>
      </c>
      <c r="J143" s="65"/>
      <c r="K143" s="99">
        <f>+IF(F143=0,"",'Ark1'!AE645)</f>
        <v>70.848840603257941</v>
      </c>
      <c r="L143" s="48">
        <f>+IF(F143=0,"",'Ark1'!U645)</f>
        <v>57.17313450597905</v>
      </c>
      <c r="M143" s="99">
        <f>+IF(F143=0,"",'Ark1'!W645)</f>
        <v>74.730195845481745</v>
      </c>
      <c r="N143" s="65"/>
      <c r="O143" s="65">
        <f>+IF(F143=0,"",'Ark1'!X645)</f>
        <v>0</v>
      </c>
      <c r="P143" s="65"/>
      <c r="Q143" s="65">
        <f>+IF(F143=0,"",'Ark1'!Y645)</f>
        <v>0</v>
      </c>
      <c r="R143" s="110"/>
      <c r="S143" s="65"/>
      <c r="T143" s="110"/>
      <c r="U143" s="48">
        <f>+IF(F143=0,"",'Ark1'!AA645)</f>
        <v>8.228838080078841</v>
      </c>
      <c r="V143" s="48">
        <f>+IF(F143=0,"",'Ark1'!AB645)</f>
        <v>1.1980920120184959</v>
      </c>
      <c r="W143" s="65">
        <f t="shared" si="17"/>
        <v>298.60822575803064</v>
      </c>
      <c r="X143" s="99">
        <f>+IF(F143=0,"",'Ark1'!V645)</f>
        <v>81.226712980118691</v>
      </c>
      <c r="Y143" s="39"/>
      <c r="Z143" s="12"/>
      <c r="AA143" s="51"/>
      <c r="AI143"/>
    </row>
    <row r="144" spans="1:35" ht="15.6">
      <c r="A144" s="39"/>
      <c r="B144" s="46">
        <f>+'Ark1'!C646</f>
        <v>2006</v>
      </c>
      <c r="C144" s="46">
        <f>+'Ark1'!L646</f>
        <v>17</v>
      </c>
      <c r="D144" s="104" t="str">
        <f>VLOOKUP(C144,RNR!$D$12:$E$21,2)</f>
        <v>S</v>
      </c>
      <c r="E144" s="323">
        <f>IF(F144=0,"",+'Ark1'!Q646)</f>
        <v>2944</v>
      </c>
      <c r="F144" s="323">
        <f>+'Ark1'!R646</f>
        <v>214011</v>
      </c>
      <c r="G144" s="323"/>
      <c r="H144" s="323">
        <f>+IF(F144=0,"",'Ark1'!S646)</f>
        <v>213275</v>
      </c>
      <c r="I144" s="99">
        <f>+IF(F144=0,"",'Ark1'!AD646)</f>
        <v>15.285713877572013</v>
      </c>
      <c r="J144" s="65"/>
      <c r="K144" s="99">
        <f>+IF(F144=0,"",'Ark1'!AE646)</f>
        <v>15.044450314149019</v>
      </c>
      <c r="L144" s="48">
        <f>+IF(F144=0,"",'Ark1'!U646)</f>
        <v>60.523085218614447</v>
      </c>
      <c r="M144" s="99">
        <f>+IF(F144=0,"",'Ark1'!W646)</f>
        <v>73.775651154612675</v>
      </c>
      <c r="N144" s="65"/>
      <c r="O144" s="65">
        <f>+IF(F144=0,"",'Ark1'!X646)</f>
        <v>0</v>
      </c>
      <c r="P144" s="65"/>
      <c r="Q144" s="65">
        <f>+IF(F144=0,"",'Ark1'!Y646)</f>
        <v>0</v>
      </c>
      <c r="R144" s="110"/>
      <c r="S144" s="65"/>
      <c r="T144" s="110"/>
      <c r="U144" s="48">
        <f>+IF(F144=0,"",'Ark1'!AA646)</f>
        <v>8.5348385855910394</v>
      </c>
      <c r="V144" s="48">
        <f>+IF(F144=0,"",'Ark1'!AB646)</f>
        <v>0.5558950386471031</v>
      </c>
      <c r="W144" s="65">
        <f t="shared" si="17"/>
        <v>72.693953804347828</v>
      </c>
      <c r="X144" s="99">
        <f>+IF(F144=0,"",'Ark1'!V646)</f>
        <v>80.201050708825306</v>
      </c>
      <c r="Y144" s="39"/>
      <c r="Z144" s="12"/>
      <c r="AA144" s="51"/>
      <c r="AI144"/>
    </row>
    <row r="145" spans="1:38" ht="15.6">
      <c r="A145" s="39"/>
      <c r="B145" s="2">
        <f>+'Ark1'!C647</f>
        <v>2005</v>
      </c>
      <c r="C145" s="2">
        <f>+'Ark1'!L647</f>
        <v>1</v>
      </c>
      <c r="D145" s="104" t="str">
        <f>VLOOKUP(C145,RNR!$D$12:$E$21,2)</f>
        <v>P-</v>
      </c>
      <c r="E145" s="308">
        <f>IF(F145=0,"",+'Ark1'!Q647)</f>
        <v>6</v>
      </c>
      <c r="F145" s="308">
        <f>+'Ark1'!R647</f>
        <v>6</v>
      </c>
      <c r="G145" s="308"/>
      <c r="H145" s="308">
        <f>+IF(F145=0,"",'Ark1'!S647)</f>
        <v>0</v>
      </c>
      <c r="I145" s="50">
        <f>+IF(F145=0,"",'Ark1'!AD647)</f>
        <v>4.3942265721810304E-4</v>
      </c>
      <c r="J145" s="50"/>
      <c r="K145" s="50">
        <f>+IF(F145=0,"",'Ark1'!AE647)</f>
        <v>0</v>
      </c>
      <c r="L145" s="5">
        <f>+IF(F145=0,"",'Ark1'!U647)</f>
        <v>0</v>
      </c>
      <c r="M145" s="50">
        <f>+IF(F145=0,"",'Ark1'!W647)</f>
        <v>0</v>
      </c>
      <c r="N145" s="50"/>
      <c r="O145" s="50">
        <f>+IF(F145=0,"",'Ark1'!X647)</f>
        <v>0</v>
      </c>
      <c r="P145" s="50"/>
      <c r="Q145" s="50">
        <f>+IF(F145=0,"",'Ark1'!Y647)</f>
        <v>0</v>
      </c>
      <c r="R145" s="110"/>
      <c r="S145" s="18"/>
      <c r="T145" s="110"/>
      <c r="U145" s="50">
        <f>+IF(F145=0,"",'Ark1'!AA647)</f>
        <v>0</v>
      </c>
      <c r="V145" s="5">
        <f>+IF(F145=0,"",'Ark1'!AB647)</f>
        <v>0</v>
      </c>
      <c r="W145" s="18">
        <f>+IF(F145=0,"",F145/E145)</f>
        <v>1</v>
      </c>
      <c r="X145" s="50">
        <f>+IF(F145=0,"",'Ark1'!V647)</f>
        <v>0</v>
      </c>
      <c r="Y145" s="39"/>
      <c r="Z145" s="12"/>
      <c r="AA145" s="51"/>
      <c r="AI145"/>
    </row>
    <row r="146" spans="1:38" ht="15.6">
      <c r="A146" s="39"/>
      <c r="B146" s="2">
        <f>+'Ark1'!C648</f>
        <v>2005</v>
      </c>
      <c r="C146" s="2">
        <f>+'Ark1'!L648</f>
        <v>2</v>
      </c>
      <c r="D146" s="104" t="str">
        <f>VLOOKUP(C146,RNR!$D$12:$E$21,2)</f>
        <v>P</v>
      </c>
      <c r="E146" s="308">
        <f>IF(F146=0,"",+'Ark1'!Q648)</f>
        <v>30</v>
      </c>
      <c r="F146" s="308">
        <f>+'Ark1'!R648</f>
        <v>52</v>
      </c>
      <c r="G146" s="308"/>
      <c r="H146" s="308">
        <f>+IF(F146=0,"",'Ark1'!S648)</f>
        <v>52</v>
      </c>
      <c r="I146" s="50">
        <f>+IF(F146=0,"",'Ark1'!AD648)</f>
        <v>3.808329695890227E-3</v>
      </c>
      <c r="J146" s="50"/>
      <c r="K146" s="50">
        <f>+IF(F146=0,"",'Ark1'!AE648)</f>
        <v>3.50698964434531E-3</v>
      </c>
      <c r="L146" s="5">
        <f>+IF(F146=0,"",'Ark1'!U648)</f>
        <v>36.788461538461554</v>
      </c>
      <c r="M146" s="50">
        <f>+IF(F146=0,"",'Ark1'!W648)</f>
        <v>68.865384615384627</v>
      </c>
      <c r="N146" s="50"/>
      <c r="O146" s="50">
        <f>+IF(F146=0,"",'Ark1'!X648)</f>
        <v>0</v>
      </c>
      <c r="P146" s="50"/>
      <c r="Q146" s="50">
        <f>+IF(F146=0,"",'Ark1'!Y648)</f>
        <v>0</v>
      </c>
      <c r="R146" s="110"/>
      <c r="S146" s="18"/>
      <c r="T146" s="110"/>
      <c r="U146" s="50">
        <f>+IF(F146=0,"",'Ark1'!AA648)</f>
        <v>13.385653695358743</v>
      </c>
      <c r="V146" s="5">
        <f>+IF(F146=0,"",'Ark1'!AB648)</f>
        <v>1.6679851786550022</v>
      </c>
      <c r="W146" s="18">
        <f t="shared" ref="W146:W151" si="18">+IF(F146=0,"",F146/E146)</f>
        <v>1.7333333333333334</v>
      </c>
      <c r="X146" s="50">
        <f>+IF(F146=0,"",'Ark1'!V648)</f>
        <v>74.610384198683221</v>
      </c>
      <c r="Y146" s="39"/>
      <c r="Z146" s="12"/>
      <c r="AA146" s="51"/>
      <c r="AI146"/>
    </row>
    <row r="147" spans="1:38" ht="15.6">
      <c r="A147" s="39"/>
      <c r="B147" s="2">
        <f>+'Ark1'!C649</f>
        <v>2005</v>
      </c>
      <c r="C147" s="2">
        <f>+'Ark1'!L649</f>
        <v>5</v>
      </c>
      <c r="D147" s="104" t="str">
        <f>VLOOKUP(C147,RNR!$D$12:$E$21,2)</f>
        <v>O</v>
      </c>
      <c r="E147" s="308">
        <f>IF(F147=0,"",+'Ark1'!Q649)</f>
        <v>202</v>
      </c>
      <c r="F147" s="308">
        <f>+'Ark1'!R649</f>
        <v>316</v>
      </c>
      <c r="G147" s="308"/>
      <c r="H147" s="308">
        <f>+IF(F147=0,"",'Ark1'!S649)</f>
        <v>315</v>
      </c>
      <c r="I147" s="50">
        <f>+IF(F147=0,"",'Ark1'!AD649)</f>
        <v>2.3142926613486759E-2</v>
      </c>
      <c r="J147" s="50"/>
      <c r="K147" s="50">
        <f>+IF(F147=0,"",'Ark1'!AE649)</f>
        <v>2.4660767280700394E-2</v>
      </c>
      <c r="L147" s="5">
        <f>+IF(F147=0,"",'Ark1'!U649)</f>
        <v>42.936507936507937</v>
      </c>
      <c r="M147" s="50">
        <f>+IF(F147=0,"",'Ark1'!W649)</f>
        <v>79.940317460317374</v>
      </c>
      <c r="N147" s="50"/>
      <c r="O147" s="50">
        <f>+IF(F147=0,"",'Ark1'!X649)</f>
        <v>0</v>
      </c>
      <c r="P147" s="50"/>
      <c r="Q147" s="50">
        <f>+IF(F147=0,"",'Ark1'!Y649)</f>
        <v>0</v>
      </c>
      <c r="R147" s="110"/>
      <c r="S147" s="18"/>
      <c r="T147" s="110"/>
      <c r="U147" s="50">
        <f>+IF(F147=0,"",'Ark1'!AA649)</f>
        <v>13.220808270593908</v>
      </c>
      <c r="V147" s="5">
        <f>+IF(F147=0,"",'Ark1'!AB649)</f>
        <v>1.2146332109894977</v>
      </c>
      <c r="W147" s="18">
        <f t="shared" si="18"/>
        <v>1.5643564356435644</v>
      </c>
      <c r="X147" s="50">
        <f>+IF(F147=0,"",'Ark1'!V649)</f>
        <v>86.77879241259518</v>
      </c>
      <c r="Y147" s="39"/>
      <c r="Z147" s="12"/>
      <c r="AA147" s="51"/>
      <c r="AI147"/>
    </row>
    <row r="148" spans="1:38" ht="15.6">
      <c r="A148" s="39"/>
      <c r="B148" s="2">
        <f>+'Ark1'!C650</f>
        <v>2005</v>
      </c>
      <c r="C148" s="2">
        <f>+'Ark1'!L650</f>
        <v>8</v>
      </c>
      <c r="D148" s="104" t="str">
        <f>VLOOKUP(C148,RNR!$D$12:$E$21,2)</f>
        <v>R</v>
      </c>
      <c r="E148" s="308">
        <f>IF(F148=0,"",+'Ark1'!Q650)</f>
        <v>1699</v>
      </c>
      <c r="F148" s="308">
        <f>+'Ark1'!R650</f>
        <v>6995</v>
      </c>
      <c r="G148" s="308"/>
      <c r="H148" s="308">
        <f>+IF(F148=0,"",'Ark1'!S650)</f>
        <v>6992</v>
      </c>
      <c r="I148" s="50">
        <f>+IF(F148=0,"",'Ark1'!AD650)</f>
        <v>0.51229358120677182</v>
      </c>
      <c r="J148" s="50"/>
      <c r="K148" s="50">
        <f>+IF(F148=0,"",'Ark1'!AE650)</f>
        <v>0.55409554981415532</v>
      </c>
      <c r="L148" s="5">
        <f>+IF(F148=0,"",'Ark1'!U650)</f>
        <v>48.16633295194508</v>
      </c>
      <c r="M148" s="50">
        <f>+IF(F148=0,"",'Ark1'!W650)</f>
        <v>80.919479405034366</v>
      </c>
      <c r="N148" s="50"/>
      <c r="O148" s="50">
        <f>+IF(F148=0,"",'Ark1'!X650)</f>
        <v>0</v>
      </c>
      <c r="P148" s="50"/>
      <c r="Q148" s="50">
        <f>+IF(F148=0,"",'Ark1'!Y650)</f>
        <v>0</v>
      </c>
      <c r="R148" s="110"/>
      <c r="S148" s="18"/>
      <c r="T148" s="110"/>
      <c r="U148" s="50">
        <f>+IF(F148=0,"",'Ark1'!AA650)</f>
        <v>9.6704009382057787</v>
      </c>
      <c r="V148" s="5">
        <f>+IF(F148=0,"",'Ark1'!AB650)</f>
        <v>1.0889734144511163</v>
      </c>
      <c r="W148" s="18">
        <f t="shared" si="18"/>
        <v>4.1171277221895233</v>
      </c>
      <c r="X148" s="50">
        <f>+IF(F148=0,"",'Ark1'!V650)</f>
        <v>87.691303604057026</v>
      </c>
      <c r="Y148" s="39"/>
      <c r="Z148" s="12"/>
      <c r="AA148" s="51"/>
      <c r="AI148"/>
    </row>
    <row r="149" spans="1:38" ht="15.6">
      <c r="A149" s="39"/>
      <c r="B149" s="2">
        <f>+'Ark1'!C651</f>
        <v>2005</v>
      </c>
      <c r="C149" s="2">
        <f>+'Ark1'!L651</f>
        <v>11</v>
      </c>
      <c r="D149" s="104" t="str">
        <f>VLOOKUP(C149,RNR!$D$12:$E$21,2)</f>
        <v>U</v>
      </c>
      <c r="E149" s="308">
        <f>IF(F149=0,"",+'Ark1'!Q651)</f>
        <v>3280</v>
      </c>
      <c r="F149" s="308">
        <f>+'Ark1'!R651</f>
        <v>196401</v>
      </c>
      <c r="G149" s="308"/>
      <c r="H149" s="308">
        <f>+IF(F149=0,"",'Ark1'!S651)</f>
        <v>196341</v>
      </c>
      <c r="I149" s="50">
        <f>+IF(F149=0,"",'Ark1'!AD651)</f>
        <v>14.383841550048778</v>
      </c>
      <c r="J149" s="50"/>
      <c r="K149" s="50">
        <f>+IF(F149=0,"",'Ark1'!AE651)</f>
        <v>14.832809468961324</v>
      </c>
      <c r="L149" s="5">
        <f>+IF(F149=0,"",'Ark1'!U651)</f>
        <v>53.046531289949613</v>
      </c>
      <c r="M149" s="50">
        <f>+IF(F149=0,"",'Ark1'!W651)</f>
        <v>77.140465822217692</v>
      </c>
      <c r="N149" s="50"/>
      <c r="O149" s="50">
        <f>+IF(F149=0,"",'Ark1'!X651)</f>
        <v>0</v>
      </c>
      <c r="P149" s="50"/>
      <c r="Q149" s="50">
        <f>+IF(F149=0,"",'Ark1'!Y651)</f>
        <v>0</v>
      </c>
      <c r="R149" s="110"/>
      <c r="S149" s="18"/>
      <c r="T149" s="110"/>
      <c r="U149" s="50">
        <f>+IF(F149=0,"",'Ark1'!AA651)</f>
        <v>8.3079922279196108</v>
      </c>
      <c r="V149" s="5">
        <f>+IF(F149=0,"",'Ark1'!AB651)</f>
        <v>1.0341717252458686</v>
      </c>
      <c r="W149" s="18">
        <f t="shared" si="18"/>
        <v>59.878353658536582</v>
      </c>
      <c r="X149" s="50">
        <f>+IF(F149=0,"",'Ark1'!V651)</f>
        <v>83.599424935316378</v>
      </c>
      <c r="Y149" s="39"/>
      <c r="Z149" s="12"/>
      <c r="AA149" s="51"/>
      <c r="AI149"/>
    </row>
    <row r="150" spans="1:38" ht="15.6">
      <c r="A150" s="39"/>
      <c r="B150" s="2">
        <f>+'Ark1'!C652</f>
        <v>2005</v>
      </c>
      <c r="C150" s="2">
        <f>+'Ark1'!L652</f>
        <v>14</v>
      </c>
      <c r="D150" s="104" t="str">
        <f>VLOOKUP(C150,RNR!$D$12:$E$21,2)</f>
        <v>E</v>
      </c>
      <c r="E150" s="308">
        <f>IF(F150=0,"",+'Ark1'!Q652)</f>
        <v>3631</v>
      </c>
      <c r="F150" s="308">
        <f>+'Ark1'!R652</f>
        <v>965445</v>
      </c>
      <c r="G150" s="308"/>
      <c r="H150" s="308">
        <f>+IF(F150=0,"",'Ark1'!S652)</f>
        <v>965127</v>
      </c>
      <c r="I150" s="50">
        <f>+IF(F150=0,"",'Ark1'!AD652)</f>
        <v>70.706401216321922</v>
      </c>
      <c r="J150" s="50"/>
      <c r="K150" s="50">
        <f>+IF(F150=0,"",'Ark1'!AE652)</f>
        <v>70.442338954239204</v>
      </c>
      <c r="L150" s="5">
        <f>+IF(F150=0,"",'Ark1'!U652)</f>
        <v>57.13867501375465</v>
      </c>
      <c r="M150" s="50">
        <f>+IF(F150=0,"",'Ark1'!W652)</f>
        <v>74.527943887177855</v>
      </c>
      <c r="N150" s="50"/>
      <c r="O150" s="50">
        <f>+IF(F150=0,"",'Ark1'!X652)</f>
        <v>0</v>
      </c>
      <c r="P150" s="50"/>
      <c r="Q150" s="50">
        <f>+IF(F150=0,"",'Ark1'!Y652)</f>
        <v>0</v>
      </c>
      <c r="R150" s="110"/>
      <c r="S150" s="18"/>
      <c r="T150" s="110"/>
      <c r="U150" s="50">
        <f>+IF(F150=0,"",'Ark1'!AA652)</f>
        <v>8.1305680961253106</v>
      </c>
      <c r="V150" s="5">
        <f>+IF(F150=0,"",'Ark1'!AB652)</f>
        <v>1.22666394440753</v>
      </c>
      <c r="W150" s="18">
        <f t="shared" si="18"/>
        <v>265.88956210410356</v>
      </c>
      <c r="X150" s="50">
        <f>+IF(F150=0,"",'Ark1'!V652)</f>
        <v>80.770218575619225</v>
      </c>
      <c r="Y150" s="39"/>
      <c r="Z150" s="12"/>
      <c r="AA150" s="51"/>
      <c r="AI150"/>
    </row>
    <row r="151" spans="1:38" ht="15.6">
      <c r="A151" s="39"/>
      <c r="B151" s="2">
        <f>+'Ark1'!C653</f>
        <v>2005</v>
      </c>
      <c r="C151" s="2">
        <f>+'Ark1'!L653</f>
        <v>17</v>
      </c>
      <c r="D151" s="104" t="str">
        <f>VLOOKUP(C151,RNR!$D$12:$E$21,2)</f>
        <v>S</v>
      </c>
      <c r="E151" s="308">
        <f>IF(F151=0,"",+'Ark1'!Q653)</f>
        <v>3190</v>
      </c>
      <c r="F151" s="308">
        <f>+'Ark1'!R653</f>
        <v>196213</v>
      </c>
      <c r="G151" s="308"/>
      <c r="H151" s="308">
        <f>+IF(F151=0,"",'Ark1'!S653)</f>
        <v>196114</v>
      </c>
      <c r="I151" s="50">
        <f>+IF(F151=0,"",'Ark1'!AD653)</f>
        <v>14.37007297345594</v>
      </c>
      <c r="J151" s="50"/>
      <c r="K151" s="50">
        <f>+IF(F151=0,"",'Ark1'!AE653)</f>
        <v>14.142588270060276</v>
      </c>
      <c r="L151" s="5">
        <f>+IF(F151=0,"",'Ark1'!U653)</f>
        <v>60.517902852422573</v>
      </c>
      <c r="M151" s="50">
        <f>+IF(F151=0,"",'Ark1'!W653)</f>
        <v>73.635991311176895</v>
      </c>
      <c r="N151" s="50"/>
      <c r="O151" s="50">
        <f>+IF(F151=0,"",'Ark1'!X653)</f>
        <v>0</v>
      </c>
      <c r="P151" s="50"/>
      <c r="Q151" s="50">
        <f>+IF(F151=0,"",'Ark1'!Y653)</f>
        <v>0</v>
      </c>
      <c r="R151" s="110"/>
      <c r="S151" s="18"/>
      <c r="T151" s="110"/>
      <c r="U151" s="50">
        <f>+IF(F151=0,"",'Ark1'!AA653)</f>
        <v>8.5157269309681123</v>
      </c>
      <c r="V151" s="5">
        <f>+IF(F151=0,"",'Ark1'!AB653)</f>
        <v>0.62599704000846956</v>
      </c>
      <c r="W151" s="18">
        <f t="shared" si="18"/>
        <v>61.508777429467088</v>
      </c>
      <c r="X151" s="50">
        <f>+IF(F151=0,"",'Ark1'!V653)</f>
        <v>79.818201346642681</v>
      </c>
      <c r="Y151" s="39"/>
      <c r="Z151" s="12"/>
      <c r="AA151" s="12"/>
      <c r="AI151"/>
    </row>
    <row r="152" spans="1:38" ht="15.6">
      <c r="A152" s="39"/>
      <c r="B152" s="46">
        <f>+'Ark1'!C654</f>
        <v>2004</v>
      </c>
      <c r="C152" s="46">
        <f>+'Ark1'!L654</f>
        <v>1</v>
      </c>
      <c r="D152" s="104" t="str">
        <f>VLOOKUP(C152,RNR!$D$12:$E$21,2)</f>
        <v>P-</v>
      </c>
      <c r="E152" s="323">
        <f>IF(F152=0,"",+'Ark1'!Q654)</f>
        <v>2</v>
      </c>
      <c r="F152" s="323">
        <f>+'Ark1'!R654</f>
        <v>2</v>
      </c>
      <c r="G152" s="323"/>
      <c r="H152" s="323">
        <f>+IF(F152=0,"",'Ark1'!S654)</f>
        <v>0</v>
      </c>
      <c r="I152" s="99">
        <f>+IF(F152=0,"",'Ark1'!AD654)</f>
        <v>1.4605085782971349E-4</v>
      </c>
      <c r="J152" s="65"/>
      <c r="K152" s="99">
        <f>+IF(F152=0,"",'Ark1'!AE654)</f>
        <v>0</v>
      </c>
      <c r="L152" s="48">
        <f>+IF(F152=0,"",'Ark1'!U654)</f>
        <v>0</v>
      </c>
      <c r="M152" s="99">
        <f>+IF(F152=0,"",'Ark1'!W654)</f>
        <v>0</v>
      </c>
      <c r="N152" s="65"/>
      <c r="O152" s="65">
        <f>+IF(F152=0,"",'Ark1'!X654)</f>
        <v>0</v>
      </c>
      <c r="P152" s="65"/>
      <c r="Q152" s="65">
        <f>+IF(F152=0,"",'Ark1'!Y654)</f>
        <v>0</v>
      </c>
      <c r="R152" s="110"/>
      <c r="S152" s="65"/>
      <c r="T152" s="110"/>
      <c r="U152" s="48">
        <f>+IF(F152=0,"",'Ark1'!AA654)</f>
        <v>0</v>
      </c>
      <c r="V152" s="48">
        <f>+IF(F152=0,"",'Ark1'!AB654)</f>
        <v>0</v>
      </c>
      <c r="W152" s="65">
        <f>+IF(F152=0,"",F152/E152)</f>
        <v>1</v>
      </c>
      <c r="X152" s="99">
        <f>+IF(F152=0,"",'Ark1'!V654)</f>
        <v>0</v>
      </c>
      <c r="Y152" s="39"/>
      <c r="Z152" s="12"/>
      <c r="AA152" s="12"/>
      <c r="AI152"/>
    </row>
    <row r="153" spans="1:38" ht="15.6">
      <c r="A153" s="39"/>
      <c r="B153" s="46">
        <f>+'Ark1'!C655</f>
        <v>2004</v>
      </c>
      <c r="C153" s="46">
        <f>+'Ark1'!L655</f>
        <v>2</v>
      </c>
      <c r="D153" s="104" t="str">
        <f>VLOOKUP(C153,RNR!$D$12:$E$21,2)</f>
        <v>P</v>
      </c>
      <c r="E153" s="323">
        <f>IF(F153=0,"",+'Ark1'!Q655)</f>
        <v>47</v>
      </c>
      <c r="F153" s="323">
        <f>+'Ark1'!R655</f>
        <v>71</v>
      </c>
      <c r="G153" s="323"/>
      <c r="H153" s="323">
        <f>+IF(F153=0,"",'Ark1'!S655)</f>
        <v>71</v>
      </c>
      <c r="I153" s="99">
        <f>+IF(F153=0,"",'Ark1'!AD655)</f>
        <v>5.184805452954828E-3</v>
      </c>
      <c r="J153" s="65"/>
      <c r="K153" s="99">
        <f>+IF(F153=0,"",'Ark1'!AE655)</f>
        <v>5.2993526934526306E-3</v>
      </c>
      <c r="L153" s="48">
        <f>+IF(F153=0,"",'Ark1'!U655)</f>
        <v>36.521126760563376</v>
      </c>
      <c r="M153" s="99">
        <f>+IF(F153=0,"",'Ark1'!W655)</f>
        <v>76.594366197183106</v>
      </c>
      <c r="N153" s="65"/>
      <c r="O153" s="65">
        <f>+IF(F153=0,"",'Ark1'!X655)</f>
        <v>0</v>
      </c>
      <c r="P153" s="65"/>
      <c r="Q153" s="65">
        <f>+IF(F153=0,"",'Ark1'!Y655)</f>
        <v>0</v>
      </c>
      <c r="R153" s="110"/>
      <c r="S153" s="65"/>
      <c r="T153" s="110"/>
      <c r="U153" s="48">
        <f>+IF(F153=0,"",'Ark1'!AA655)</f>
        <v>16.855816794494412</v>
      </c>
      <c r="V153" s="48">
        <f>+IF(F153=0,"",'Ark1'!AB655)</f>
        <v>1.7021871177786143</v>
      </c>
      <c r="W153" s="65">
        <f t="shared" ref="W153:W158" si="19">+IF(F153=0,"",F153/E153)</f>
        <v>1.5106382978723405</v>
      </c>
      <c r="X153" s="99">
        <f>+IF(F153=0,"",'Ark1'!V655)</f>
        <v>82.984145392397693</v>
      </c>
      <c r="Y153" s="39"/>
      <c r="Z153" s="12"/>
      <c r="AA153" s="12"/>
      <c r="AI153"/>
    </row>
    <row r="154" spans="1:38" ht="15.6">
      <c r="A154" s="39"/>
      <c r="B154" s="46">
        <f>+'Ark1'!C656</f>
        <v>2004</v>
      </c>
      <c r="C154" s="46">
        <f>+'Ark1'!L656</f>
        <v>5</v>
      </c>
      <c r="D154" s="104" t="str">
        <f>VLOOKUP(C154,RNR!$D$12:$E$21,2)</f>
        <v>O</v>
      </c>
      <c r="E154" s="323">
        <f>IF(F154=0,"",+'Ark1'!Q656)</f>
        <v>259</v>
      </c>
      <c r="F154" s="323">
        <f>+'Ark1'!R656</f>
        <v>424</v>
      </c>
      <c r="G154" s="323"/>
      <c r="H154" s="323">
        <f>+IF(F154=0,"",'Ark1'!S656)</f>
        <v>416</v>
      </c>
      <c r="I154" s="99">
        <f>+IF(F154=0,"",'Ark1'!AD656)</f>
        <v>3.0962781859899258E-2</v>
      </c>
      <c r="J154" s="65"/>
      <c r="K154" s="99">
        <f>+IF(F154=0,"",'Ark1'!AE656)</f>
        <v>3.3481653719809802E-2</v>
      </c>
      <c r="L154" s="48">
        <f>+IF(F154=0,"",'Ark1'!U656)</f>
        <v>42.911057692307686</v>
      </c>
      <c r="M154" s="99">
        <f>+IF(F154=0,"",'Ark1'!W656)</f>
        <v>82.593509615384662</v>
      </c>
      <c r="N154" s="65"/>
      <c r="O154" s="65">
        <f>+IF(F154=0,"",'Ark1'!X656)</f>
        <v>0</v>
      </c>
      <c r="P154" s="65"/>
      <c r="Q154" s="65">
        <f>+IF(F154=0,"",'Ark1'!Y656)</f>
        <v>0</v>
      </c>
      <c r="R154" s="110"/>
      <c r="S154" s="65"/>
      <c r="T154" s="110"/>
      <c r="U154" s="48">
        <f>+IF(F154=0,"",'Ark1'!AA656)</f>
        <v>13.004547325614157</v>
      </c>
      <c r="V154" s="48">
        <f>+IF(F154=0,"",'Ark1'!AB656)</f>
        <v>1.2516423197829227</v>
      </c>
      <c r="W154" s="65">
        <f t="shared" si="19"/>
        <v>1.6370656370656371</v>
      </c>
      <c r="X154" s="99">
        <f>+IF(F154=0,"",'Ark1'!V656)</f>
        <v>90.389303275272951</v>
      </c>
      <c r="Y154" s="39"/>
      <c r="Z154" s="79"/>
      <c r="AA154" s="1"/>
      <c r="AB154" s="1"/>
      <c r="AC154" s="1"/>
      <c r="AD154" s="1"/>
      <c r="AE154" s="1"/>
      <c r="AF154" s="1"/>
      <c r="AG154" s="1"/>
      <c r="AH154" s="1"/>
      <c r="AJ154" s="13"/>
      <c r="AK154" s="12"/>
      <c r="AL154" s="12"/>
    </row>
    <row r="155" spans="1:38" ht="15.6">
      <c r="A155" s="39"/>
      <c r="B155" s="46">
        <f>+'Ark1'!C657</f>
        <v>2004</v>
      </c>
      <c r="C155" s="46">
        <f>+'Ark1'!L657</f>
        <v>8</v>
      </c>
      <c r="D155" s="104" t="str">
        <f>VLOOKUP(C155,RNR!$D$12:$E$21,2)</f>
        <v>R</v>
      </c>
      <c r="E155" s="323">
        <f>IF(F155=0,"",+'Ark1'!Q657)</f>
        <v>2098</v>
      </c>
      <c r="F155" s="323">
        <f>+'Ark1'!R657</f>
        <v>9972</v>
      </c>
      <c r="G155" s="323"/>
      <c r="H155" s="323">
        <f>+IF(F155=0,"",'Ark1'!S657)</f>
        <v>9969</v>
      </c>
      <c r="I155" s="99">
        <f>+IF(F155=0,"",'Ark1'!AD657)</f>
        <v>0.72820957713895118</v>
      </c>
      <c r="J155" s="65"/>
      <c r="K155" s="99">
        <f>+IF(F155=0,"",'Ark1'!AE657)</f>
        <v>0.78787299333681748</v>
      </c>
      <c r="L155" s="48">
        <f>+IF(F155=0,"",'Ark1'!U657)</f>
        <v>48.170328016852253</v>
      </c>
      <c r="M155" s="99">
        <f>+IF(F155=0,"",'Ark1'!W657)</f>
        <v>81.103009328919697</v>
      </c>
      <c r="N155" s="65"/>
      <c r="O155" s="65">
        <f>+IF(F155=0,"",'Ark1'!X657)</f>
        <v>0</v>
      </c>
      <c r="P155" s="65"/>
      <c r="Q155" s="65">
        <f>+IF(F155=0,"",'Ark1'!Y657)</f>
        <v>0</v>
      </c>
      <c r="R155" s="110"/>
      <c r="S155" s="65"/>
      <c r="T155" s="110"/>
      <c r="U155" s="48">
        <f>+IF(F155=0,"",'Ark1'!AA657)</f>
        <v>9.4291746143087103</v>
      </c>
      <c r="V155" s="48">
        <f>+IF(F155=0,"",'Ark1'!AB657)</f>
        <v>1.081992373344641</v>
      </c>
      <c r="W155" s="65">
        <f t="shared" si="19"/>
        <v>4.7530981887511921</v>
      </c>
      <c r="X155" s="99">
        <f>+IF(F155=0,"",'Ark1'!V657)</f>
        <v>87.889804004548409</v>
      </c>
      <c r="Y155" s="39"/>
      <c r="Z155" s="79"/>
      <c r="AA155" s="1"/>
      <c r="AB155" s="1"/>
      <c r="AC155" s="1"/>
      <c r="AD155" s="1"/>
      <c r="AE155" s="1"/>
      <c r="AF155" s="1"/>
      <c r="AG155" s="1"/>
      <c r="AH155" s="1"/>
      <c r="AJ155" s="13"/>
      <c r="AK155" s="12"/>
      <c r="AL155" s="12"/>
    </row>
    <row r="156" spans="1:38" ht="15.6">
      <c r="A156" s="39"/>
      <c r="B156" s="46">
        <f>+'Ark1'!C658</f>
        <v>2004</v>
      </c>
      <c r="C156" s="46">
        <f>+'Ark1'!L658</f>
        <v>11</v>
      </c>
      <c r="D156" s="104" t="str">
        <f>VLOOKUP(C156,RNR!$D$12:$E$21,2)</f>
        <v>U</v>
      </c>
      <c r="E156" s="323">
        <f>IF(F156=0,"",+'Ark1'!Q658)</f>
        <v>3750</v>
      </c>
      <c r="F156" s="323">
        <f>+'Ark1'!R658</f>
        <v>239462</v>
      </c>
      <c r="G156" s="323"/>
      <c r="H156" s="323">
        <f>+IF(F156=0,"",'Ark1'!S658)</f>
        <v>239398</v>
      </c>
      <c r="I156" s="99">
        <f>+IF(F156=0,"",'Ark1'!AD658)</f>
        <v>17.486815258809425</v>
      </c>
      <c r="J156" s="65"/>
      <c r="K156" s="99">
        <f>+IF(F156=0,"",'Ark1'!AE658)</f>
        <v>18.003695192969467</v>
      </c>
      <c r="L156" s="48">
        <f>+IF(F156=0,"",'Ark1'!U658)</f>
        <v>52.996157027209925</v>
      </c>
      <c r="M156" s="99">
        <f>+IF(F156=0,"",'Ark1'!W658)</f>
        <v>77.174439636086646</v>
      </c>
      <c r="N156" s="65"/>
      <c r="O156" s="65">
        <f>+IF(F156=0,"",'Ark1'!X658)</f>
        <v>0</v>
      </c>
      <c r="P156" s="65"/>
      <c r="Q156" s="65">
        <f>+IF(F156=0,"",'Ark1'!Y658)</f>
        <v>0</v>
      </c>
      <c r="R156" s="110"/>
      <c r="S156" s="65"/>
      <c r="T156" s="110"/>
      <c r="U156" s="48">
        <f>+IF(F156=0,"",'Ark1'!AA658)</f>
        <v>8.1851416866547275</v>
      </c>
      <c r="V156" s="48">
        <f>+IF(F156=0,"",'Ark1'!AB658)</f>
        <v>1.0864065240211156</v>
      </c>
      <c r="W156" s="65">
        <f t="shared" si="19"/>
        <v>63.856533333333331</v>
      </c>
      <c r="X156" s="99">
        <f>+IF(F156=0,"",'Ark1'!V658)</f>
        <v>83.632851930500379</v>
      </c>
      <c r="Y156" s="39"/>
      <c r="Z156" s="79"/>
      <c r="AA156" s="1"/>
      <c r="AB156" s="1"/>
      <c r="AC156" s="1"/>
      <c r="AD156" s="1"/>
      <c r="AE156" s="1"/>
      <c r="AF156" s="1"/>
      <c r="AG156" s="1"/>
      <c r="AH156" s="1"/>
      <c r="AJ156" s="13"/>
      <c r="AK156" s="12"/>
      <c r="AL156" s="12"/>
    </row>
    <row r="157" spans="1:38" ht="15.6">
      <c r="A157" s="39"/>
      <c r="B157" s="46">
        <f>+'Ark1'!C659</f>
        <v>2004</v>
      </c>
      <c r="C157" s="46">
        <f>+'Ark1'!L659</f>
        <v>14</v>
      </c>
      <c r="D157" s="104" t="str">
        <f>VLOOKUP(C157,RNR!$D$12:$E$21,2)</f>
        <v>E</v>
      </c>
      <c r="E157" s="323">
        <f>IF(F157=0,"",+'Ark1'!Q659)</f>
        <v>4070</v>
      </c>
      <c r="F157" s="323">
        <f>+'Ark1'!R659</f>
        <v>959955</v>
      </c>
      <c r="G157" s="323"/>
      <c r="H157" s="323">
        <f>+IF(F157=0,"",'Ark1'!S659)</f>
        <v>959560</v>
      </c>
      <c r="I157" s="99">
        <f>+IF(F157=0,"",'Ark1'!AD659)</f>
        <v>70.101125613961287</v>
      </c>
      <c r="J157" s="65"/>
      <c r="K157" s="99">
        <f>+IF(F157=0,"",'Ark1'!AE659)</f>
        <v>69.71016125835142</v>
      </c>
      <c r="L157" s="48">
        <f>+IF(F157=0,"",'Ark1'!U659)</f>
        <v>57.042146400433552</v>
      </c>
      <c r="M157" s="99">
        <f>+IF(F157=0,"",'Ark1'!W659)</f>
        <v>74.551485680937006</v>
      </c>
      <c r="N157" s="65"/>
      <c r="O157" s="65">
        <f>+IF(F157=0,"",'Ark1'!X659)</f>
        <v>0</v>
      </c>
      <c r="P157" s="65"/>
      <c r="Q157" s="65">
        <f>+IF(F157=0,"",'Ark1'!Y659)</f>
        <v>0</v>
      </c>
      <c r="R157" s="110"/>
      <c r="S157" s="65"/>
      <c r="T157" s="110"/>
      <c r="U157" s="48">
        <f>+IF(F157=0,"",'Ark1'!AA659)</f>
        <v>8.1343887226376506</v>
      </c>
      <c r="V157" s="48">
        <f>+IF(F157=0,"",'Ark1'!AB659)</f>
        <v>1.2198605032607344</v>
      </c>
      <c r="W157" s="65">
        <f t="shared" si="19"/>
        <v>235.86117936117935</v>
      </c>
      <c r="X157" s="99">
        <f>+IF(F157=0,"",'Ark1'!V659)</f>
        <v>80.803329776421435</v>
      </c>
      <c r="Y157" s="39"/>
      <c r="Z157" s="79"/>
      <c r="AA157" s="1"/>
      <c r="AB157" s="1"/>
      <c r="AC157" s="1"/>
      <c r="AD157" s="1"/>
      <c r="AE157" s="1"/>
      <c r="AF157" s="1"/>
      <c r="AG157" s="1"/>
      <c r="AH157" s="1"/>
      <c r="AJ157" s="13"/>
      <c r="AK157" s="12"/>
      <c r="AL157" s="12"/>
    </row>
    <row r="158" spans="1:38" ht="15.6">
      <c r="A158" s="39"/>
      <c r="B158" s="46">
        <f>+'Ark1'!C660</f>
        <v>2004</v>
      </c>
      <c r="C158" s="46">
        <f>+'Ark1'!L660</f>
        <v>17</v>
      </c>
      <c r="D158" s="104" t="str">
        <f>VLOOKUP(C158,RNR!$D$12:$E$21,2)</f>
        <v>S</v>
      </c>
      <c r="E158" s="323">
        <f>IF(F158=0,"",+'Ark1'!Q660)</f>
        <v>3462</v>
      </c>
      <c r="F158" s="323">
        <f>+'Ark1'!R660</f>
        <v>159500</v>
      </c>
      <c r="G158" s="323"/>
      <c r="H158" s="323">
        <f>+IF(F158=0,"",'Ark1'!S660)</f>
        <v>159279</v>
      </c>
      <c r="I158" s="99">
        <f>+IF(F158=0,"",'Ark1'!AD660)</f>
        <v>11.647555911919648</v>
      </c>
      <c r="J158" s="65"/>
      <c r="K158" s="99">
        <f>+IF(F158=0,"",'Ark1'!AE660)</f>
        <v>11.459489548929048</v>
      </c>
      <c r="L158" s="48">
        <f>+IF(F158=0,"",'Ark1'!U660)</f>
        <v>60.482197904306254</v>
      </c>
      <c r="M158" s="99">
        <f>+IF(F158=0,"",'Ark1'!W660)</f>
        <v>73.831059963962986</v>
      </c>
      <c r="N158" s="65"/>
      <c r="O158" s="65">
        <f>+IF(F158=0,"",'Ark1'!X660)</f>
        <v>0</v>
      </c>
      <c r="P158" s="65"/>
      <c r="Q158" s="65">
        <f>+IF(F158=0,"",'Ark1'!Y660)</f>
        <v>0</v>
      </c>
      <c r="R158" s="110"/>
      <c r="S158" s="65"/>
      <c r="T158" s="110"/>
      <c r="U158" s="48">
        <f>+IF(F158=0,"",'Ark1'!AA660)</f>
        <v>8.4508597859873102</v>
      </c>
      <c r="V158" s="48">
        <f>+IF(F158=0,"",'Ark1'!AB660)</f>
        <v>0.51678590798755697</v>
      </c>
      <c r="W158" s="65">
        <f t="shared" si="19"/>
        <v>46.071634893125363</v>
      </c>
      <c r="X158" s="99">
        <f>+IF(F158=0,"",'Ark1'!V660)</f>
        <v>80.096333615816846</v>
      </c>
      <c r="Y158" s="39"/>
      <c r="Z158" s="79"/>
      <c r="AA158" s="1"/>
      <c r="AB158" s="1"/>
      <c r="AC158" s="1"/>
      <c r="AD158" s="1"/>
      <c r="AE158" s="1"/>
      <c r="AF158" s="1"/>
      <c r="AG158" s="1"/>
      <c r="AH158" s="1"/>
      <c r="AJ158" s="13"/>
      <c r="AK158" s="12"/>
      <c r="AL158" s="12"/>
    </row>
    <row r="159" spans="1:38" ht="15.6">
      <c r="A159" s="39"/>
      <c r="B159" s="2">
        <f>+'Ark1'!C661</f>
        <v>2003</v>
      </c>
      <c r="C159" s="2">
        <f>+'Ark1'!L661</f>
        <v>1</v>
      </c>
      <c r="D159" s="104" t="str">
        <f>VLOOKUP(C159,RNR!$D$12:$E$21,2)</f>
        <v>P-</v>
      </c>
      <c r="E159" s="308">
        <f>IF(F159=0,"",+'Ark1'!Q661)</f>
        <v>3</v>
      </c>
      <c r="F159" s="308">
        <f>+'Ark1'!R661</f>
        <v>3</v>
      </c>
      <c r="G159" s="308"/>
      <c r="H159" s="308">
        <f>+IF(F159=0,"",'Ark1'!S661)</f>
        <v>0</v>
      </c>
      <c r="I159" s="50">
        <f>+IF(F159=0,"",'Ark1'!AD661)</f>
        <v>2.367216886778384E-4</v>
      </c>
      <c r="J159" s="50"/>
      <c r="K159" s="50">
        <f>+IF(F159=0,"",'Ark1'!AE661)</f>
        <v>0</v>
      </c>
      <c r="L159" s="5">
        <f>+IF(F159=0,"",'Ark1'!U661)</f>
        <v>0</v>
      </c>
      <c r="M159" s="50">
        <f>+IF(F159=0,"",'Ark1'!W661)</f>
        <v>0</v>
      </c>
      <c r="N159" s="50"/>
      <c r="O159" s="50">
        <f>+IF(F159=0,"",'Ark1'!X661)</f>
        <v>0</v>
      </c>
      <c r="P159" s="50"/>
      <c r="Q159" s="50">
        <f>+IF(F159=0,"",'Ark1'!Y661)</f>
        <v>0</v>
      </c>
      <c r="R159" s="110"/>
      <c r="S159" s="18"/>
      <c r="T159" s="110"/>
      <c r="U159" s="50">
        <f>+IF(F159=0,"",'Ark1'!AA661)</f>
        <v>0</v>
      </c>
      <c r="V159" s="5">
        <f>+IF(F159=0,"",'Ark1'!AB661)</f>
        <v>0</v>
      </c>
      <c r="W159" s="18">
        <f>+IF(F159=0,"",F159/E159)</f>
        <v>1</v>
      </c>
      <c r="X159" s="50">
        <f>+IF(F159=0,"",'Ark1'!V661)</f>
        <v>0</v>
      </c>
      <c r="Y159" s="39"/>
      <c r="Z159" s="79"/>
      <c r="AA159" s="1"/>
      <c r="AB159" s="1"/>
      <c r="AC159" s="1"/>
      <c r="AD159" s="1"/>
      <c r="AE159" s="1"/>
      <c r="AF159" s="1"/>
      <c r="AG159" s="1"/>
      <c r="AH159" s="1"/>
      <c r="AJ159" s="13"/>
      <c r="AK159" s="12"/>
      <c r="AL159" s="12"/>
    </row>
    <row r="160" spans="1:38" ht="15.6">
      <c r="A160" s="39"/>
      <c r="B160" s="2">
        <f>+'Ark1'!C662</f>
        <v>2003</v>
      </c>
      <c r="C160" s="2">
        <f>+'Ark1'!L662</f>
        <v>2</v>
      </c>
      <c r="D160" s="104" t="str">
        <f>VLOOKUP(C160,RNR!$D$12:$E$21,2)</f>
        <v>P</v>
      </c>
      <c r="E160" s="308">
        <f>IF(F160=0,"",+'Ark1'!Q662)</f>
        <v>59</v>
      </c>
      <c r="F160" s="308">
        <f>+'Ark1'!R662</f>
        <v>91</v>
      </c>
      <c r="G160" s="308"/>
      <c r="H160" s="308">
        <f>+IF(F160=0,"",'Ark1'!S662)</f>
        <v>91</v>
      </c>
      <c r="I160" s="50">
        <f>+IF(F160=0,"",'Ark1'!AD662)</f>
        <v>7.1805578898944279E-3</v>
      </c>
      <c r="J160" s="50"/>
      <c r="K160" s="50">
        <f>+IF(F160=0,"",'Ark1'!AE662)</f>
        <v>6.9731960564179693E-3</v>
      </c>
      <c r="L160" s="5">
        <f>+IF(F160=0,"",'Ark1'!U662)</f>
        <v>36.681318681318672</v>
      </c>
      <c r="M160" s="50">
        <f>+IF(F160=0,"",'Ark1'!W662)</f>
        <v>74.464835164835179</v>
      </c>
      <c r="N160" s="50"/>
      <c r="O160" s="50">
        <f>+IF(F160=0,"",'Ark1'!X662)</f>
        <v>0</v>
      </c>
      <c r="P160" s="50"/>
      <c r="Q160" s="50">
        <f>+IF(F160=0,"",'Ark1'!Y662)</f>
        <v>0</v>
      </c>
      <c r="R160" s="110"/>
      <c r="S160" s="18"/>
      <c r="T160" s="110"/>
      <c r="U160" s="50">
        <f>+IF(F160=0,"",'Ark1'!AA662)</f>
        <v>15.637229270511545</v>
      </c>
      <c r="V160" s="5">
        <f>+IF(F160=0,"",'Ark1'!AB662)</f>
        <v>1.6500357697030563</v>
      </c>
      <c r="W160" s="18">
        <f t="shared" ref="W160:W165" si="20">+IF(F160=0,"",F160/E160)</f>
        <v>1.5423728813559323</v>
      </c>
      <c r="X160" s="50">
        <f>+IF(F160=0,"",'Ark1'!V662)</f>
        <v>80.676961175336018</v>
      </c>
      <c r="Y160" s="39"/>
      <c r="Z160" s="79"/>
      <c r="AA160" s="1"/>
      <c r="AB160" s="1"/>
      <c r="AC160" s="1"/>
      <c r="AD160" s="1"/>
      <c r="AE160" s="1"/>
      <c r="AF160" s="1"/>
      <c r="AG160" s="1"/>
      <c r="AH160" s="1"/>
      <c r="AK160" s="12"/>
      <c r="AL160" s="12"/>
    </row>
    <row r="161" spans="1:38" ht="15.6">
      <c r="A161" s="39"/>
      <c r="B161" s="2">
        <f>+'Ark1'!C663</f>
        <v>2003</v>
      </c>
      <c r="C161" s="2">
        <f>+'Ark1'!L663</f>
        <v>5</v>
      </c>
      <c r="D161" s="104" t="str">
        <f>VLOOKUP(C161,RNR!$D$12:$E$21,2)</f>
        <v>O</v>
      </c>
      <c r="E161" s="308">
        <f>IF(F161=0,"",+'Ark1'!Q663)</f>
        <v>334</v>
      </c>
      <c r="F161" s="308">
        <f>+'Ark1'!R663</f>
        <v>515</v>
      </c>
      <c r="G161" s="308"/>
      <c r="H161" s="308">
        <f>+IF(F161=0,"",'Ark1'!S663)</f>
        <v>498</v>
      </c>
      <c r="I161" s="50">
        <f>+IF(F161=0,"",'Ark1'!AD663)</f>
        <v>4.0637223223028929E-2</v>
      </c>
      <c r="J161" s="50"/>
      <c r="K161" s="50">
        <f>+IF(F161=0,"",'Ark1'!AE663)</f>
        <v>4.2359981870162718E-2</v>
      </c>
      <c r="L161" s="5">
        <f>+IF(F161=0,"",'Ark1'!U663)</f>
        <v>43.096385542168669</v>
      </c>
      <c r="M161" s="50">
        <f>+IF(F161=0,"",'Ark1'!W663)</f>
        <v>82.658433734939692</v>
      </c>
      <c r="N161" s="50"/>
      <c r="O161" s="50">
        <f>+IF(F161=0,"",'Ark1'!X663)</f>
        <v>0</v>
      </c>
      <c r="P161" s="50"/>
      <c r="Q161" s="50">
        <f>+IF(F161=0,"",'Ark1'!Y663)</f>
        <v>0</v>
      </c>
      <c r="R161" s="110"/>
      <c r="S161" s="18"/>
      <c r="T161" s="110"/>
      <c r="U161" s="50">
        <f>+IF(F161=0,"",'Ark1'!AA663)</f>
        <v>10.502934145240738</v>
      </c>
      <c r="V161" s="5">
        <f>+IF(F161=0,"",'Ark1'!AB663)</f>
        <v>1.1850588364020689</v>
      </c>
      <c r="W161" s="18">
        <f t="shared" si="20"/>
        <v>1.5419161676646707</v>
      </c>
      <c r="X161" s="50">
        <f>+IF(F161=0,"",'Ark1'!V663)</f>
        <v>91.847128492300769</v>
      </c>
      <c r="Y161" s="39"/>
      <c r="Z161" s="79"/>
      <c r="AA161" s="1"/>
      <c r="AB161" s="1"/>
      <c r="AC161" s="1"/>
      <c r="AD161" s="1"/>
      <c r="AE161" s="1"/>
      <c r="AF161" s="1"/>
      <c r="AG161" s="1"/>
      <c r="AH161" s="1"/>
      <c r="AK161" s="12"/>
      <c r="AL161" s="12"/>
    </row>
    <row r="162" spans="1:38" ht="15.6">
      <c r="A162" s="39"/>
      <c r="B162" s="2">
        <f>+'Ark1'!C664</f>
        <v>2003</v>
      </c>
      <c r="C162" s="2">
        <f>+'Ark1'!L664</f>
        <v>8</v>
      </c>
      <c r="D162" s="104" t="str">
        <f>VLOOKUP(C162,RNR!$D$12:$E$21,2)</f>
        <v>R</v>
      </c>
      <c r="E162" s="308">
        <f>IF(F162=0,"",+'Ark1'!Q664)</f>
        <v>2314</v>
      </c>
      <c r="F162" s="308">
        <f>+'Ark1'!R664</f>
        <v>13198</v>
      </c>
      <c r="G162" s="308"/>
      <c r="H162" s="308">
        <f>+IF(F162=0,"",'Ark1'!S664)</f>
        <v>13196</v>
      </c>
      <c r="I162" s="50">
        <f>+IF(F162=0,"",'Ark1'!AD664)</f>
        <v>1.0414176157233701</v>
      </c>
      <c r="J162" s="50"/>
      <c r="K162" s="50">
        <f>+IF(F162=0,"",'Ark1'!AE664)</f>
        <v>1.1053479460903168</v>
      </c>
      <c r="L162" s="5">
        <f>+IF(F162=0,"",'Ark1'!U664)</f>
        <v>48.13413155501668</v>
      </c>
      <c r="M162" s="50">
        <f>+IF(F162=0,"",'Ark1'!W664)</f>
        <v>81.398696574719338</v>
      </c>
      <c r="N162" s="50"/>
      <c r="O162" s="50">
        <f>+IF(F162=0,"",'Ark1'!X664)</f>
        <v>0</v>
      </c>
      <c r="P162" s="50"/>
      <c r="Q162" s="50">
        <f>+IF(F162=0,"",'Ark1'!Y664)</f>
        <v>0</v>
      </c>
      <c r="R162" s="110"/>
      <c r="S162" s="18"/>
      <c r="T162" s="110"/>
      <c r="U162" s="50">
        <f>+IF(F162=0,"",'Ark1'!AA664)</f>
        <v>8.2895972928965609</v>
      </c>
      <c r="V162" s="5">
        <f>+IF(F162=0,"",'Ark1'!AB664)</f>
        <v>1.1104025724767517</v>
      </c>
      <c r="W162" s="18">
        <f t="shared" si="20"/>
        <v>5.7035436473638716</v>
      </c>
      <c r="X162" s="50">
        <f>+IF(F162=0,"",'Ark1'!V664)</f>
        <v>88.201495446434919</v>
      </c>
      <c r="Y162" s="39"/>
      <c r="Z162" s="79"/>
      <c r="AA162" s="1"/>
      <c r="AB162" s="1"/>
      <c r="AC162" s="1"/>
      <c r="AD162" s="1"/>
      <c r="AE162" s="1"/>
      <c r="AF162" s="1"/>
      <c r="AG162" s="1"/>
      <c r="AH162" s="1"/>
    </row>
    <row r="163" spans="1:38" ht="15.6">
      <c r="A163" s="39"/>
      <c r="B163" s="2">
        <f>+'Ark1'!C665</f>
        <v>2003</v>
      </c>
      <c r="C163" s="2">
        <f>+'Ark1'!L665</f>
        <v>11</v>
      </c>
      <c r="D163" s="104" t="str">
        <f>VLOOKUP(C163,RNR!$D$12:$E$21,2)</f>
        <v>U</v>
      </c>
      <c r="E163" s="308">
        <f>IF(F163=0,"",+'Ark1'!Q665)</f>
        <v>3908</v>
      </c>
      <c r="F163" s="308">
        <f>+'Ark1'!R665</f>
        <v>258815</v>
      </c>
      <c r="G163" s="308"/>
      <c r="H163" s="308">
        <f>+IF(F163=0,"",'Ark1'!S665)</f>
        <v>258717</v>
      </c>
      <c r="I163" s="50">
        <f>+IF(F163=0,"",'Ark1'!AD665)</f>
        <v>20.422374618384911</v>
      </c>
      <c r="J163" s="50"/>
      <c r="K163" s="50">
        <f>+IF(F163=0,"",'Ark1'!AE665)</f>
        <v>20.881712713023923</v>
      </c>
      <c r="L163" s="5">
        <f>+IF(F163=0,"",'Ark1'!U665)</f>
        <v>52.931102324161159</v>
      </c>
      <c r="M163" s="50">
        <f>+IF(F163=0,"",'Ark1'!W665)</f>
        <v>78.433554810855753</v>
      </c>
      <c r="N163" s="50"/>
      <c r="O163" s="50">
        <f>+IF(F163=0,"",'Ark1'!X665)</f>
        <v>0</v>
      </c>
      <c r="P163" s="50"/>
      <c r="Q163" s="50">
        <f>+IF(F163=0,"",'Ark1'!Y665)</f>
        <v>0</v>
      </c>
      <c r="R163" s="110"/>
      <c r="S163" s="18"/>
      <c r="T163" s="110"/>
      <c r="U163" s="50">
        <f>+IF(F163=0,"",'Ark1'!AA665)</f>
        <v>7.5287908204740477</v>
      </c>
      <c r="V163" s="5">
        <f>+IF(F163=0,"",'Ark1'!AB665)</f>
        <v>1.1522575412330447</v>
      </c>
      <c r="W163" s="18">
        <f t="shared" si="20"/>
        <v>66.226970317297855</v>
      </c>
      <c r="X163" s="50">
        <f>+IF(F163=0,"",'Ark1'!V665)</f>
        <v>85.008372697827895</v>
      </c>
      <c r="Y163" s="39"/>
      <c r="Z163" s="79"/>
      <c r="AA163" s="1"/>
      <c r="AB163" s="1"/>
      <c r="AC163" s="1"/>
      <c r="AD163" s="1"/>
      <c r="AE163" s="1"/>
      <c r="AF163" s="1"/>
      <c r="AG163" s="1"/>
      <c r="AH163" s="1"/>
    </row>
    <row r="164" spans="1:38" ht="15.6">
      <c r="A164" s="39"/>
      <c r="B164" s="2">
        <f>+'Ark1'!C666</f>
        <v>2003</v>
      </c>
      <c r="C164" s="2">
        <f>+'Ark1'!L666</f>
        <v>14</v>
      </c>
      <c r="D164" s="104" t="str">
        <f>VLOOKUP(C164,RNR!$D$12:$E$21,2)</f>
        <v>E</v>
      </c>
      <c r="E164" s="308">
        <f>IF(F164=0,"",+'Ark1'!Q666)</f>
        <v>4212</v>
      </c>
      <c r="F164" s="308">
        <f>+'Ark1'!R666</f>
        <v>865458</v>
      </c>
      <c r="G164" s="308"/>
      <c r="H164" s="308">
        <f>+IF(F164=0,"",'Ark1'!S666)</f>
        <v>865047</v>
      </c>
      <c r="I164" s="50">
        <f>+IF(F164=0,"",'Ark1'!AD666)</f>
        <v>68.290893079914866</v>
      </c>
      <c r="J164" s="50"/>
      <c r="K164" s="50">
        <f>+IF(F164=0,"",'Ark1'!AE666)</f>
        <v>67.96519391492734</v>
      </c>
      <c r="L164" s="5">
        <f>+IF(F164=0,"",'Ark1'!U666)</f>
        <v>56.9713772777664</v>
      </c>
      <c r="M164" s="50">
        <f>+IF(F164=0,"",'Ark1'!W666)</f>
        <v>76.349747470370943</v>
      </c>
      <c r="N164" s="50"/>
      <c r="O164" s="50">
        <f>+IF(F164=0,"",'Ark1'!X666)</f>
        <v>0</v>
      </c>
      <c r="P164" s="50"/>
      <c r="Q164" s="50">
        <f>+IF(F164=0,"",'Ark1'!Y666)</f>
        <v>0</v>
      </c>
      <c r="R164" s="110"/>
      <c r="S164" s="18"/>
      <c r="T164" s="110"/>
      <c r="U164" s="50">
        <f>+IF(F164=0,"",'Ark1'!AA666)</f>
        <v>7.7001523040002882</v>
      </c>
      <c r="V164" s="5">
        <f>+IF(F164=0,"",'Ark1'!AB666)</f>
        <v>1.1371857166815165</v>
      </c>
      <c r="W164" s="18">
        <f t="shared" si="20"/>
        <v>205.47435897435898</v>
      </c>
      <c r="X164" s="50">
        <f>+IF(F164=0,"",'Ark1'!V666)</f>
        <v>82.754125017446555</v>
      </c>
      <c r="Y164" s="39"/>
      <c r="Z164" s="79"/>
      <c r="AA164" s="1"/>
      <c r="AB164" s="1"/>
      <c r="AC164" s="1"/>
      <c r="AD164" s="1"/>
      <c r="AE164" s="1"/>
      <c r="AF164" s="1"/>
      <c r="AG164" s="1"/>
      <c r="AH164" s="1"/>
    </row>
    <row r="165" spans="1:38" ht="15.6">
      <c r="A165" s="39"/>
      <c r="B165" s="2">
        <f>+'Ark1'!C667</f>
        <v>2003</v>
      </c>
      <c r="C165" s="2">
        <f>+'Ark1'!L667</f>
        <v>17</v>
      </c>
      <c r="D165" s="104" t="str">
        <f>VLOOKUP(C165,RNR!$D$12:$E$21,2)</f>
        <v>S</v>
      </c>
      <c r="E165" s="308">
        <f>IF(F165=0,"",+'Ark1'!Q667)</f>
        <v>3534</v>
      </c>
      <c r="F165" s="308">
        <f>+'Ark1'!R667</f>
        <v>129231</v>
      </c>
      <c r="G165" s="308"/>
      <c r="H165" s="308">
        <f>+IF(F165=0,"",'Ark1'!S667)</f>
        <v>129022</v>
      </c>
      <c r="I165" s="50">
        <f>+IF(F165=0,"",'Ark1'!AD667)</f>
        <v>10.197260183175242</v>
      </c>
      <c r="J165" s="50"/>
      <c r="K165" s="50">
        <f>+IF(F165=0,"",'Ark1'!AE667)</f>
        <v>9.9984122480318369</v>
      </c>
      <c r="L165" s="5">
        <f>+IF(F165=0,"",'Ark1'!U667)</f>
        <v>60.492970191130176</v>
      </c>
      <c r="M165" s="50">
        <f>+IF(F165=0,"",'Ark1'!W667)</f>
        <v>75.305729255474589</v>
      </c>
      <c r="N165" s="50"/>
      <c r="O165" s="50">
        <f>+IF(F165=0,"",'Ark1'!X667)</f>
        <v>0</v>
      </c>
      <c r="P165" s="50"/>
      <c r="Q165" s="50">
        <f>+IF(F165=0,"",'Ark1'!Y667)</f>
        <v>0</v>
      </c>
      <c r="R165" s="110"/>
      <c r="S165" s="18"/>
      <c r="T165" s="110"/>
      <c r="U165" s="50">
        <f>+IF(F165=0,"",'Ark1'!AA667)</f>
        <v>8.1338318925686011</v>
      </c>
      <c r="V165" s="5">
        <f>+IF(F165=0,"",'Ark1'!AB667)</f>
        <v>0.42505949515769426</v>
      </c>
      <c r="W165" s="18">
        <f t="shared" si="20"/>
        <v>36.567911714770801</v>
      </c>
      <c r="X165" s="50">
        <f>+IF(F165=0,"",'Ark1'!V667)</f>
        <v>81.715528101710802</v>
      </c>
      <c r="Y165" s="39"/>
      <c r="Z165" s="79"/>
      <c r="AA165" s="1"/>
      <c r="AB165" s="1"/>
      <c r="AC165" s="1"/>
      <c r="AD165" s="1"/>
      <c r="AE165" s="1"/>
      <c r="AF165" s="1"/>
      <c r="AG165" s="1"/>
      <c r="AH165" s="1"/>
    </row>
    <row r="166" spans="1:38" ht="15.6">
      <c r="A166" s="39"/>
      <c r="B166" s="39"/>
      <c r="C166" s="39"/>
      <c r="D166" s="39"/>
      <c r="E166" s="301"/>
      <c r="F166" s="301"/>
      <c r="G166" s="301"/>
      <c r="H166" s="301"/>
      <c r="I166" s="39"/>
      <c r="J166" s="39"/>
      <c r="K166" s="39"/>
      <c r="L166" s="39"/>
      <c r="M166" s="39"/>
      <c r="N166" s="39"/>
      <c r="O166" s="39"/>
      <c r="P166" s="39"/>
      <c r="Q166" s="39"/>
      <c r="R166" s="110"/>
      <c r="S166" s="64"/>
      <c r="T166" s="110"/>
      <c r="U166" s="39"/>
      <c r="V166" s="39"/>
      <c r="W166" s="39"/>
      <c r="X166" s="39"/>
      <c r="Y166" s="39"/>
      <c r="Z166" s="79"/>
      <c r="AA166" s="1"/>
      <c r="AB166" s="1"/>
      <c r="AC166" s="1"/>
      <c r="AD166" s="1"/>
      <c r="AE166" s="1"/>
      <c r="AF166" s="1"/>
      <c r="AG166" s="1"/>
      <c r="AH166" s="1"/>
    </row>
    <row r="167" spans="1:38" ht="15.6">
      <c r="A167" s="39"/>
      <c r="B167" s="39"/>
      <c r="C167" s="39"/>
      <c r="D167" s="39"/>
      <c r="E167" s="301"/>
      <c r="F167" s="301"/>
      <c r="G167" s="301"/>
      <c r="H167" s="301"/>
      <c r="I167" s="39"/>
      <c r="J167" s="39"/>
      <c r="K167" s="39"/>
      <c r="L167" s="39"/>
      <c r="M167" s="39"/>
      <c r="N167" s="39"/>
      <c r="O167" s="39"/>
      <c r="P167" s="39"/>
      <c r="Q167" s="39"/>
      <c r="R167" s="110"/>
      <c r="S167" s="64"/>
      <c r="T167" s="110"/>
      <c r="U167" s="39"/>
      <c r="V167" s="39"/>
      <c r="W167" s="39"/>
      <c r="X167" s="39"/>
      <c r="Z167" s="79"/>
      <c r="AA167" s="1"/>
      <c r="AB167" s="1"/>
      <c r="AC167" s="1"/>
      <c r="AD167" s="1"/>
      <c r="AE167" s="1"/>
      <c r="AF167" s="1"/>
      <c r="AG167" s="1"/>
      <c r="AH167" s="1"/>
    </row>
    <row r="168" spans="1:38">
      <c r="M168" s="118"/>
      <c r="Z168" s="79"/>
      <c r="AA168" s="1"/>
      <c r="AB168" s="1"/>
      <c r="AC168" s="1"/>
      <c r="AD168" s="1"/>
      <c r="AE168" s="1"/>
      <c r="AF168" s="1"/>
      <c r="AG168" s="1"/>
      <c r="AH168" s="1"/>
    </row>
    <row r="169" spans="1:38">
      <c r="M169" s="118"/>
      <c r="Z169" s="79"/>
      <c r="AA169" s="1"/>
      <c r="AB169" s="1"/>
      <c r="AC169" s="1"/>
      <c r="AD169" s="1"/>
      <c r="AE169" s="1"/>
      <c r="AF169" s="1"/>
      <c r="AG169" s="1"/>
      <c r="AH169" s="1"/>
    </row>
    <row r="170" spans="1:38">
      <c r="M170" s="118"/>
      <c r="Z170" s="79"/>
      <c r="AA170" s="1"/>
      <c r="AB170" s="1"/>
      <c r="AC170" s="1"/>
      <c r="AD170" s="1"/>
      <c r="AE170" s="1"/>
      <c r="AF170" s="1"/>
      <c r="AG170" s="1"/>
      <c r="AH170" s="1"/>
    </row>
    <row r="171" spans="1:38">
      <c r="M171" s="118"/>
      <c r="Z171" s="79"/>
      <c r="AA171" s="1"/>
      <c r="AB171" s="1"/>
      <c r="AC171" s="1"/>
      <c r="AD171" s="1"/>
      <c r="AE171" s="1"/>
      <c r="AF171" s="1"/>
      <c r="AG171" s="1"/>
      <c r="AH171" s="1"/>
    </row>
    <row r="172" spans="1:38">
      <c r="M172" s="118"/>
      <c r="Z172" s="79"/>
      <c r="AA172" s="1"/>
      <c r="AB172" s="1"/>
      <c r="AC172" s="1"/>
      <c r="AD172" s="1"/>
      <c r="AE172" s="1"/>
      <c r="AF172" s="1"/>
      <c r="AG172" s="1"/>
      <c r="AH172" s="1"/>
    </row>
    <row r="173" spans="1:38">
      <c r="M173" s="118"/>
      <c r="Z173" s="79"/>
      <c r="AA173" s="1"/>
      <c r="AB173" s="1"/>
      <c r="AC173" s="1"/>
      <c r="AD173" s="1"/>
      <c r="AE173" s="1"/>
      <c r="AF173" s="1"/>
      <c r="AG173" s="1"/>
      <c r="AH173" s="1"/>
    </row>
    <row r="174" spans="1:38">
      <c r="M174" s="118"/>
      <c r="Z174" s="79"/>
      <c r="AA174" s="1"/>
      <c r="AB174" s="1"/>
      <c r="AC174" s="1"/>
      <c r="AD174" s="1"/>
      <c r="AE174" s="1"/>
      <c r="AF174" s="1"/>
      <c r="AG174" s="1"/>
      <c r="AH174" s="1"/>
    </row>
    <row r="175" spans="1:38">
      <c r="M175" s="118"/>
      <c r="Z175" s="79"/>
      <c r="AA175" s="1"/>
      <c r="AB175" s="1"/>
      <c r="AC175" s="1"/>
      <c r="AD175" s="1"/>
      <c r="AE175" s="1"/>
      <c r="AF175" s="1"/>
      <c r="AG175" s="1"/>
      <c r="AH175" s="1"/>
    </row>
    <row r="176" spans="1:38">
      <c r="M176" s="118"/>
      <c r="Z176" s="79"/>
      <c r="AA176" s="1"/>
      <c r="AB176" s="1"/>
      <c r="AC176" s="1"/>
      <c r="AD176" s="1"/>
      <c r="AE176" s="1"/>
      <c r="AF176" s="1"/>
      <c r="AG176" s="1"/>
      <c r="AH176" s="1"/>
    </row>
    <row r="177" spans="8:34">
      <c r="M177" s="118"/>
      <c r="Z177" s="79"/>
      <c r="AA177" s="1"/>
      <c r="AB177" s="1"/>
      <c r="AC177" s="1"/>
      <c r="AD177" s="1"/>
      <c r="AE177" s="1"/>
      <c r="AF177" s="1"/>
      <c r="AG177" s="1"/>
      <c r="AH177" s="1"/>
    </row>
    <row r="178" spans="8:34">
      <c r="M178" s="118"/>
      <c r="Z178" s="79"/>
      <c r="AA178" s="1"/>
      <c r="AB178" s="1"/>
      <c r="AC178" s="1"/>
      <c r="AD178" s="1"/>
      <c r="AE178" s="1"/>
      <c r="AF178" s="1"/>
      <c r="AG178" s="1"/>
      <c r="AH178" s="1"/>
    </row>
    <row r="179" spans="8:34">
      <c r="M179" s="118"/>
      <c r="Z179" s="79"/>
      <c r="AA179" s="1"/>
      <c r="AB179" s="1"/>
      <c r="AC179" s="1"/>
      <c r="AD179" s="1"/>
      <c r="AE179" s="1"/>
      <c r="AF179" s="1"/>
      <c r="AG179" s="1"/>
      <c r="AH179" s="1"/>
    </row>
    <row r="180" spans="8:34">
      <c r="M180" s="118"/>
      <c r="Z180" s="79"/>
      <c r="AA180" s="1"/>
      <c r="AB180" s="1"/>
      <c r="AC180" s="1"/>
      <c r="AD180" s="1"/>
      <c r="AE180" s="1"/>
      <c r="AF180" s="1"/>
      <c r="AG180" s="1"/>
      <c r="AH180" s="1"/>
    </row>
    <row r="181" spans="8:34">
      <c r="M181" s="118"/>
      <c r="Z181" s="79"/>
      <c r="AA181" s="1"/>
      <c r="AB181" s="1"/>
      <c r="AC181" s="1"/>
      <c r="AD181" s="1"/>
      <c r="AE181" s="1"/>
      <c r="AF181" s="1"/>
      <c r="AG181" s="1"/>
      <c r="AH181" s="1"/>
    </row>
    <row r="182" spans="8:34">
      <c r="M182" s="118"/>
      <c r="Z182" s="79"/>
      <c r="AA182" s="1"/>
      <c r="AB182" s="1"/>
      <c r="AC182" s="1"/>
      <c r="AD182" s="1"/>
      <c r="AE182" s="1"/>
      <c r="AF182" s="1"/>
      <c r="AG182" s="1"/>
      <c r="AH182" s="1"/>
    </row>
    <row r="183" spans="8:34">
      <c r="H183" s="317"/>
      <c r="I183" s="116"/>
      <c r="K183" s="116"/>
      <c r="L183" s="13"/>
      <c r="M183" s="118"/>
      <c r="X183" s="116"/>
      <c r="Z183" s="79"/>
      <c r="AA183" s="1"/>
      <c r="AB183" s="1"/>
      <c r="AC183" s="1"/>
      <c r="AD183" s="1"/>
      <c r="AE183" s="1"/>
      <c r="AF183" s="1"/>
      <c r="AG183" s="1"/>
      <c r="AH183" s="1"/>
    </row>
    <row r="184" spans="8:34">
      <c r="H184" s="317"/>
      <c r="I184" s="116"/>
      <c r="K184" s="116"/>
      <c r="L184" s="13"/>
      <c r="M184" s="118"/>
      <c r="X184" s="116"/>
      <c r="Z184" s="79"/>
      <c r="AA184" s="1"/>
      <c r="AB184" s="1"/>
      <c r="AC184" s="1"/>
      <c r="AD184" s="1"/>
      <c r="AE184" s="1"/>
      <c r="AF184" s="1"/>
      <c r="AG184" s="1"/>
      <c r="AH184" s="1"/>
    </row>
    <row r="185" spans="8:34">
      <c r="H185" s="317"/>
      <c r="I185" s="116"/>
      <c r="K185" s="116"/>
      <c r="L185" s="13"/>
      <c r="M185" s="118"/>
      <c r="X185" s="116"/>
      <c r="Z185" s="79"/>
      <c r="AA185" s="1"/>
      <c r="AB185" s="1"/>
      <c r="AC185" s="1"/>
      <c r="AD185" s="1"/>
      <c r="AE185" s="1"/>
      <c r="AF185" s="1"/>
      <c r="AG185" s="1"/>
      <c r="AH185" s="1"/>
    </row>
    <row r="186" spans="8:34">
      <c r="H186" s="317"/>
      <c r="I186" s="116"/>
      <c r="K186" s="116"/>
      <c r="L186" s="13"/>
      <c r="M186" s="118"/>
      <c r="X186" s="116"/>
      <c r="Z186" s="79"/>
      <c r="AA186" s="1"/>
      <c r="AB186" s="1"/>
      <c r="AC186" s="1"/>
      <c r="AD186" s="1"/>
      <c r="AE186" s="1"/>
      <c r="AF186" s="1"/>
      <c r="AG186" s="1"/>
      <c r="AH186" s="1"/>
    </row>
    <row r="187" spans="8:34">
      <c r="H187" s="317"/>
      <c r="I187" s="116"/>
      <c r="K187" s="116"/>
      <c r="L187" s="13"/>
      <c r="M187" s="118"/>
      <c r="X187" s="116"/>
      <c r="Z187" s="79"/>
      <c r="AA187" s="1"/>
      <c r="AB187" s="1"/>
      <c r="AC187" s="1"/>
      <c r="AD187" s="1"/>
      <c r="AE187" s="1"/>
      <c r="AF187" s="1"/>
      <c r="AG187" s="1"/>
      <c r="AH187" s="1"/>
    </row>
    <row r="188" spans="8:34">
      <c r="H188" s="317"/>
      <c r="I188" s="116"/>
      <c r="K188" s="116"/>
      <c r="L188" s="13"/>
      <c r="M188" s="118"/>
      <c r="X188" s="116"/>
      <c r="Z188" s="79"/>
      <c r="AA188" s="1"/>
      <c r="AB188" s="1"/>
      <c r="AC188" s="1"/>
      <c r="AD188" s="1"/>
      <c r="AE188" s="1"/>
      <c r="AF188" s="1"/>
      <c r="AG188" s="1"/>
      <c r="AH188" s="1"/>
    </row>
    <row r="189" spans="8:34">
      <c r="H189" s="317"/>
      <c r="I189" s="116"/>
      <c r="K189" s="116"/>
      <c r="L189" s="13"/>
      <c r="M189" s="118"/>
      <c r="X189" s="116"/>
      <c r="Z189" s="79"/>
      <c r="AA189" s="1"/>
      <c r="AB189" s="1"/>
      <c r="AC189" s="1"/>
      <c r="AD189" s="1"/>
      <c r="AE189" s="1"/>
      <c r="AF189" s="1"/>
      <c r="AG189" s="1"/>
      <c r="AH189" s="1"/>
    </row>
    <row r="190" spans="8:34">
      <c r="H190" s="317"/>
      <c r="I190" s="116"/>
      <c r="K190" s="116"/>
      <c r="L190" s="13"/>
      <c r="M190" s="118"/>
      <c r="X190" s="116"/>
      <c r="Z190" s="79"/>
      <c r="AA190" s="1"/>
      <c r="AB190" s="1"/>
      <c r="AC190" s="1"/>
      <c r="AD190" s="1"/>
      <c r="AE190" s="1"/>
      <c r="AF190" s="1"/>
      <c r="AG190" s="1"/>
      <c r="AH190" s="1"/>
    </row>
    <row r="191" spans="8:34">
      <c r="H191" s="317"/>
      <c r="I191" s="116"/>
      <c r="K191" s="116"/>
      <c r="L191" s="13"/>
      <c r="M191" s="118"/>
      <c r="X191" s="116"/>
      <c r="Z191" s="79"/>
      <c r="AA191" s="1"/>
      <c r="AB191" s="1"/>
      <c r="AC191" s="1"/>
      <c r="AD191" s="1"/>
      <c r="AE191" s="1"/>
      <c r="AF191" s="1"/>
      <c r="AG191" s="1"/>
      <c r="AH191" s="1"/>
    </row>
    <row r="192" spans="8:34">
      <c r="H192" s="317"/>
      <c r="I192" s="116"/>
      <c r="K192" s="116"/>
      <c r="L192" s="13"/>
      <c r="M192" s="118"/>
      <c r="X192" s="116"/>
      <c r="Z192" s="79"/>
      <c r="AA192" s="1"/>
      <c r="AB192" s="1"/>
      <c r="AC192" s="1"/>
      <c r="AD192" s="1"/>
      <c r="AE192" s="1"/>
      <c r="AF192" s="1"/>
      <c r="AG192" s="1"/>
      <c r="AH192" s="1"/>
    </row>
    <row r="193" spans="8:34">
      <c r="H193" s="317"/>
      <c r="I193" s="116"/>
      <c r="K193" s="116"/>
      <c r="L193" s="13"/>
      <c r="M193" s="118"/>
      <c r="X193" s="116"/>
      <c r="Z193" s="79"/>
      <c r="AA193" s="1"/>
      <c r="AB193" s="1"/>
      <c r="AC193" s="1"/>
      <c r="AD193" s="1"/>
      <c r="AE193" s="1"/>
      <c r="AF193" s="1"/>
      <c r="AG193" s="1"/>
      <c r="AH193" s="1"/>
    </row>
    <row r="194" spans="8:34">
      <c r="H194" s="317"/>
      <c r="I194" s="116"/>
      <c r="K194" s="116"/>
      <c r="L194" s="13"/>
      <c r="M194" s="118"/>
      <c r="X194" s="116"/>
      <c r="Z194" s="79"/>
      <c r="AA194" s="1"/>
      <c r="AB194" s="1"/>
      <c r="AC194" s="1"/>
      <c r="AD194" s="1"/>
      <c r="AE194" s="1"/>
      <c r="AF194" s="1"/>
      <c r="AG194" s="1"/>
      <c r="AH194" s="1"/>
    </row>
    <row r="195" spans="8:34">
      <c r="H195" s="317"/>
      <c r="I195" s="116"/>
      <c r="K195" s="116"/>
      <c r="L195" s="13"/>
      <c r="M195" s="118"/>
      <c r="X195" s="116"/>
      <c r="Z195" s="79"/>
      <c r="AA195" s="1"/>
      <c r="AB195" s="1"/>
      <c r="AC195" s="1"/>
      <c r="AD195" s="1"/>
      <c r="AE195" s="1"/>
      <c r="AF195" s="1"/>
      <c r="AG195" s="1"/>
      <c r="AH195" s="1"/>
    </row>
    <row r="196" spans="8:34">
      <c r="H196" s="317"/>
      <c r="I196" s="116"/>
      <c r="K196" s="116"/>
      <c r="L196" s="13"/>
      <c r="M196" s="118"/>
      <c r="X196" s="116"/>
      <c r="Z196" s="79"/>
      <c r="AA196" s="1"/>
      <c r="AB196" s="1"/>
      <c r="AC196" s="1"/>
      <c r="AD196" s="1"/>
      <c r="AE196" s="1"/>
      <c r="AF196" s="1"/>
      <c r="AG196" s="1"/>
      <c r="AH196" s="1"/>
    </row>
    <row r="197" spans="8:34">
      <c r="H197" s="317"/>
      <c r="I197" s="116"/>
      <c r="K197" s="116"/>
      <c r="L197" s="13"/>
      <c r="M197" s="118"/>
      <c r="X197" s="116"/>
      <c r="Z197" s="79"/>
      <c r="AA197" s="1"/>
      <c r="AB197" s="1"/>
      <c r="AC197" s="1"/>
      <c r="AD197" s="1"/>
      <c r="AE197" s="1"/>
      <c r="AF197" s="1"/>
      <c r="AG197" s="1"/>
      <c r="AH197" s="1"/>
    </row>
    <row r="198" spans="8:34">
      <c r="H198" s="317"/>
      <c r="I198" s="116"/>
      <c r="K198" s="116"/>
      <c r="L198" s="13"/>
      <c r="M198" s="118"/>
      <c r="X198" s="116"/>
      <c r="Z198" s="79"/>
      <c r="AA198" s="1"/>
      <c r="AB198" s="1"/>
      <c r="AC198" s="1"/>
      <c r="AD198" s="1"/>
      <c r="AE198" s="1"/>
      <c r="AF198" s="1"/>
      <c r="AG198" s="1"/>
      <c r="AH198" s="1"/>
    </row>
    <row r="199" spans="8:34">
      <c r="H199" s="317"/>
      <c r="I199" s="116"/>
      <c r="K199" s="116"/>
      <c r="L199" s="13"/>
      <c r="M199" s="118"/>
      <c r="X199" s="116"/>
      <c r="Z199" s="79"/>
      <c r="AA199" s="1"/>
      <c r="AB199" s="1"/>
      <c r="AC199" s="1"/>
      <c r="AD199" s="1"/>
      <c r="AE199" s="1"/>
      <c r="AF199" s="1"/>
      <c r="AG199" s="1"/>
      <c r="AH199" s="1"/>
    </row>
    <row r="200" spans="8:34">
      <c r="H200" s="317"/>
      <c r="I200" s="116"/>
      <c r="K200" s="116"/>
      <c r="L200" s="13"/>
      <c r="M200" s="118"/>
      <c r="X200" s="116"/>
      <c r="Z200" s="79"/>
      <c r="AA200" s="1"/>
      <c r="AB200" s="1"/>
      <c r="AC200" s="1"/>
      <c r="AD200" s="1"/>
      <c r="AE200" s="1"/>
      <c r="AF200" s="1"/>
      <c r="AG200" s="1"/>
      <c r="AH200" s="1"/>
    </row>
    <row r="201" spans="8:34">
      <c r="H201" s="317"/>
      <c r="I201" s="116"/>
      <c r="K201" s="116"/>
      <c r="L201" s="13"/>
      <c r="M201" s="118"/>
      <c r="X201" s="116"/>
      <c r="Z201" s="79"/>
      <c r="AA201" s="1"/>
      <c r="AB201" s="1"/>
      <c r="AC201" s="1"/>
      <c r="AD201" s="1"/>
      <c r="AE201" s="1"/>
      <c r="AF201" s="1"/>
      <c r="AG201" s="1"/>
      <c r="AH201" s="1"/>
    </row>
    <row r="202" spans="8:34">
      <c r="H202" s="317"/>
      <c r="I202" s="116"/>
      <c r="K202" s="116"/>
      <c r="L202" s="13"/>
      <c r="M202" s="118"/>
      <c r="X202" s="116"/>
      <c r="Z202" s="79"/>
      <c r="AA202" s="1"/>
      <c r="AB202" s="1"/>
      <c r="AC202" s="1"/>
      <c r="AD202" s="1"/>
      <c r="AE202" s="1"/>
      <c r="AF202" s="1"/>
      <c r="AG202" s="1"/>
      <c r="AH202" s="1"/>
    </row>
    <row r="203" spans="8:34">
      <c r="H203" s="317"/>
      <c r="I203" s="116"/>
      <c r="K203" s="116"/>
      <c r="L203" s="13"/>
      <c r="M203" s="118"/>
      <c r="X203" s="116"/>
      <c r="Z203" s="79"/>
      <c r="AA203" s="1"/>
      <c r="AB203" s="1"/>
      <c r="AC203" s="1"/>
      <c r="AD203" s="1"/>
      <c r="AE203" s="1"/>
      <c r="AF203" s="1"/>
      <c r="AG203" s="1"/>
      <c r="AH203" s="1"/>
    </row>
    <row r="204" spans="8:34">
      <c r="H204" s="317"/>
      <c r="I204" s="116"/>
      <c r="K204" s="116"/>
      <c r="L204" s="13"/>
      <c r="M204" s="118"/>
      <c r="X204" s="116"/>
      <c r="Z204" s="79"/>
      <c r="AA204" s="1"/>
      <c r="AB204" s="1"/>
      <c r="AC204" s="1"/>
      <c r="AD204" s="1"/>
      <c r="AE204" s="1"/>
      <c r="AF204" s="1"/>
      <c r="AG204" s="1"/>
      <c r="AH204" s="1"/>
    </row>
    <row r="205" spans="8:34">
      <c r="H205" s="317"/>
      <c r="I205" s="116"/>
      <c r="K205" s="116"/>
      <c r="L205" s="13"/>
      <c r="M205" s="118"/>
      <c r="X205" s="116"/>
      <c r="Z205" s="79"/>
      <c r="AA205" s="1"/>
      <c r="AB205" s="1"/>
      <c r="AC205" s="1"/>
      <c r="AD205" s="1"/>
      <c r="AE205" s="1"/>
      <c r="AF205" s="1"/>
      <c r="AG205" s="1"/>
      <c r="AH205" s="1"/>
    </row>
    <row r="206" spans="8:34">
      <c r="H206" s="317"/>
      <c r="I206" s="116"/>
      <c r="K206" s="116"/>
      <c r="L206" s="13"/>
      <c r="M206" s="118"/>
      <c r="X206" s="116"/>
      <c r="Z206" s="79"/>
      <c r="AA206" s="1"/>
      <c r="AB206" s="1"/>
      <c r="AC206" s="1"/>
      <c r="AD206" s="1"/>
      <c r="AE206" s="1"/>
      <c r="AF206" s="1"/>
      <c r="AG206" s="1"/>
      <c r="AH206" s="1"/>
    </row>
    <row r="207" spans="8:34">
      <c r="H207" s="317"/>
      <c r="I207" s="116"/>
      <c r="K207" s="116"/>
      <c r="L207" s="13"/>
      <c r="M207" s="118"/>
      <c r="X207" s="116"/>
      <c r="Z207" s="79"/>
      <c r="AA207" s="1"/>
      <c r="AB207" s="1"/>
      <c r="AC207" s="1"/>
      <c r="AD207" s="1"/>
      <c r="AE207" s="1"/>
      <c r="AF207" s="1"/>
      <c r="AG207" s="1"/>
      <c r="AH207" s="1"/>
    </row>
    <row r="208" spans="8:34">
      <c r="H208" s="317"/>
      <c r="I208" s="116"/>
      <c r="K208" s="116"/>
      <c r="L208" s="13"/>
      <c r="M208" s="118"/>
      <c r="X208" s="116"/>
      <c r="Z208" s="79"/>
      <c r="AA208" s="1"/>
      <c r="AB208" s="1"/>
      <c r="AC208" s="1"/>
      <c r="AD208" s="1"/>
      <c r="AE208" s="1"/>
      <c r="AF208" s="1"/>
      <c r="AG208" s="1"/>
      <c r="AH208" s="1"/>
    </row>
    <row r="209" spans="8:34">
      <c r="H209" s="317"/>
      <c r="I209" s="116"/>
      <c r="K209" s="116"/>
      <c r="L209" s="13"/>
      <c r="M209" s="118"/>
      <c r="X209" s="116"/>
      <c r="Z209" s="79"/>
      <c r="AA209" s="1"/>
      <c r="AB209" s="1"/>
      <c r="AC209" s="1"/>
      <c r="AD209" s="1"/>
      <c r="AE209" s="1"/>
      <c r="AF209" s="1"/>
      <c r="AG209" s="1"/>
      <c r="AH209" s="1"/>
    </row>
    <row r="210" spans="8:34">
      <c r="H210" s="317"/>
      <c r="I210" s="116"/>
      <c r="K210" s="116"/>
      <c r="L210" s="13"/>
      <c r="M210" s="118"/>
      <c r="X210" s="116"/>
      <c r="Z210" s="79"/>
      <c r="AA210" s="1"/>
      <c r="AB210" s="1"/>
      <c r="AC210" s="1"/>
      <c r="AD210" s="1"/>
      <c r="AE210" s="1"/>
      <c r="AF210" s="1"/>
      <c r="AG210" s="1"/>
      <c r="AH210" s="1"/>
    </row>
    <row r="211" spans="8:34">
      <c r="H211" s="317"/>
      <c r="I211" s="116"/>
      <c r="K211" s="116"/>
      <c r="L211" s="13"/>
      <c r="M211" s="118"/>
      <c r="X211" s="116"/>
      <c r="Z211" s="79"/>
      <c r="AA211" s="1"/>
      <c r="AB211" s="1"/>
      <c r="AC211" s="1"/>
      <c r="AD211" s="1"/>
      <c r="AE211" s="1"/>
      <c r="AF211" s="1"/>
      <c r="AG211" s="1"/>
      <c r="AH211" s="1"/>
    </row>
    <row r="212" spans="8:34">
      <c r="H212" s="317"/>
      <c r="I212" s="116"/>
      <c r="K212" s="116"/>
      <c r="L212" s="13"/>
      <c r="M212" s="118"/>
      <c r="X212" s="116"/>
      <c r="Z212" s="79"/>
      <c r="AA212" s="1"/>
      <c r="AB212" s="1"/>
      <c r="AC212" s="1"/>
      <c r="AD212" s="1"/>
      <c r="AE212" s="1"/>
      <c r="AF212" s="1"/>
      <c r="AG212" s="1"/>
      <c r="AH212" s="1"/>
    </row>
    <row r="213" spans="8:34">
      <c r="H213" s="317"/>
      <c r="I213" s="116"/>
      <c r="K213" s="116"/>
      <c r="L213" s="13"/>
      <c r="M213" s="118"/>
      <c r="X213" s="116"/>
      <c r="Z213" s="79"/>
      <c r="AA213" s="1"/>
      <c r="AB213" s="1"/>
      <c r="AC213" s="1"/>
      <c r="AD213" s="1"/>
      <c r="AE213" s="1"/>
      <c r="AF213" s="1"/>
      <c r="AG213" s="1"/>
      <c r="AH213" s="1"/>
    </row>
    <row r="214" spans="8:34">
      <c r="H214" s="317"/>
      <c r="I214" s="116"/>
      <c r="K214" s="116"/>
      <c r="L214" s="13"/>
      <c r="M214" s="118"/>
      <c r="X214" s="116"/>
      <c r="Z214" s="79"/>
      <c r="AA214" s="1"/>
      <c r="AB214" s="1"/>
      <c r="AC214" s="1"/>
      <c r="AD214" s="1"/>
      <c r="AE214" s="1"/>
      <c r="AF214" s="1"/>
      <c r="AG214" s="1"/>
      <c r="AH214" s="1"/>
    </row>
    <row r="215" spans="8:34">
      <c r="H215" s="317"/>
      <c r="I215" s="116"/>
      <c r="K215" s="116"/>
      <c r="L215" s="13"/>
      <c r="M215" s="118"/>
      <c r="X215" s="116"/>
      <c r="Z215" s="79"/>
      <c r="AA215" s="1"/>
      <c r="AB215" s="1"/>
      <c r="AC215" s="1"/>
      <c r="AD215" s="1"/>
      <c r="AE215" s="1"/>
      <c r="AF215" s="1"/>
      <c r="AG215" s="1"/>
      <c r="AH215" s="1"/>
    </row>
    <row r="216" spans="8:34">
      <c r="H216" s="317"/>
      <c r="I216" s="116"/>
      <c r="K216" s="116"/>
      <c r="L216" s="13"/>
      <c r="M216" s="118"/>
      <c r="X216" s="116"/>
      <c r="Y216" s="68"/>
    </row>
    <row r="217" spans="8:34">
      <c r="H217" s="317"/>
      <c r="I217" s="116"/>
      <c r="K217" s="116"/>
      <c r="L217" s="13"/>
      <c r="M217" s="118"/>
      <c r="U217" s="32"/>
      <c r="V217" s="32"/>
      <c r="W217" s="68"/>
      <c r="X217" s="116"/>
      <c r="Y217" s="68"/>
    </row>
    <row r="218" spans="8:34">
      <c r="H218" s="317"/>
      <c r="I218" s="116"/>
      <c r="K218" s="116"/>
      <c r="L218" s="13"/>
      <c r="U218" s="32"/>
      <c r="V218" s="32"/>
      <c r="W218" s="68"/>
      <c r="X218" s="116"/>
    </row>
    <row r="219" spans="8:34">
      <c r="H219" s="317"/>
      <c r="I219" s="116"/>
      <c r="K219" s="116"/>
      <c r="L219" s="13"/>
      <c r="X219" s="116"/>
    </row>
    <row r="220" spans="8:34">
      <c r="H220" s="317"/>
      <c r="I220" s="116"/>
      <c r="K220" s="116"/>
      <c r="L220" s="13"/>
      <c r="X220" s="116"/>
    </row>
    <row r="221" spans="8:34">
      <c r="H221" s="317"/>
      <c r="I221" s="116"/>
      <c r="K221" s="116"/>
      <c r="L221" s="13"/>
      <c r="X221" s="116"/>
    </row>
    <row r="222" spans="8:34">
      <c r="H222" s="317"/>
      <c r="I222" s="116"/>
      <c r="K222" s="116"/>
      <c r="L222" s="13"/>
      <c r="X222" s="116"/>
    </row>
    <row r="223" spans="8:34">
      <c r="H223" s="317"/>
      <c r="I223" s="116"/>
      <c r="K223" s="116"/>
      <c r="L223" s="13"/>
      <c r="X223" s="116"/>
    </row>
    <row r="224" spans="8:34">
      <c r="H224" s="317"/>
      <c r="I224" s="116"/>
      <c r="K224" s="116"/>
      <c r="L224" s="13"/>
      <c r="X224" s="116"/>
    </row>
    <row r="225" spans="8:24">
      <c r="H225" s="317"/>
      <c r="I225" s="116"/>
      <c r="K225" s="116"/>
      <c r="L225" s="13"/>
      <c r="X225" s="116"/>
    </row>
    <row r="226" spans="8:24">
      <c r="H226" s="317"/>
      <c r="I226" s="116"/>
      <c r="K226" s="116"/>
      <c r="L226" s="13"/>
      <c r="X226" s="116"/>
    </row>
    <row r="227" spans="8:24">
      <c r="H227" s="317"/>
      <c r="I227" s="116"/>
      <c r="K227" s="116"/>
      <c r="L227" s="13"/>
      <c r="X227" s="116"/>
    </row>
    <row r="228" spans="8:24">
      <c r="H228" s="317"/>
      <c r="I228" s="116"/>
      <c r="K228" s="116"/>
      <c r="L228" s="13"/>
      <c r="X228" s="116"/>
    </row>
    <row r="229" spans="8:24">
      <c r="H229" s="317"/>
      <c r="I229" s="116"/>
      <c r="K229" s="116"/>
      <c r="L229" s="13"/>
      <c r="X229" s="116"/>
    </row>
    <row r="230" spans="8:24">
      <c r="H230" s="317"/>
      <c r="I230" s="116"/>
      <c r="K230" s="116"/>
      <c r="L230" s="13"/>
      <c r="X230" s="116"/>
    </row>
    <row r="231" spans="8:24">
      <c r="H231" s="317"/>
      <c r="I231" s="116"/>
      <c r="K231" s="116"/>
      <c r="L231" s="13"/>
      <c r="X231" s="116"/>
    </row>
    <row r="232" spans="8:24">
      <c r="H232" s="317"/>
      <c r="I232" s="116"/>
      <c r="K232" s="116"/>
      <c r="L232" s="13"/>
      <c r="X232" s="116"/>
    </row>
    <row r="233" spans="8:24">
      <c r="H233" s="317"/>
      <c r="I233" s="116"/>
      <c r="K233" s="116"/>
      <c r="L233" s="13"/>
      <c r="X233" s="116"/>
    </row>
    <row r="234" spans="8:24">
      <c r="H234" s="317"/>
      <c r="I234" s="116"/>
      <c r="K234" s="116"/>
      <c r="L234" s="13"/>
      <c r="X234" s="116"/>
    </row>
    <row r="235" spans="8:24">
      <c r="H235" s="317"/>
      <c r="I235" s="116"/>
      <c r="K235" s="116"/>
      <c r="L235" s="13"/>
      <c r="X235" s="116"/>
    </row>
    <row r="236" spans="8:24">
      <c r="H236" s="317"/>
      <c r="I236" s="116"/>
      <c r="K236" s="116"/>
      <c r="L236" s="13"/>
      <c r="X236" s="116"/>
    </row>
    <row r="237" spans="8:24">
      <c r="H237" s="317"/>
      <c r="I237" s="116"/>
      <c r="K237" s="116"/>
      <c r="L237" s="13"/>
      <c r="X237" s="116"/>
    </row>
    <row r="238" spans="8:24">
      <c r="H238" s="317"/>
      <c r="I238" s="116"/>
      <c r="K238" s="116"/>
      <c r="L238" s="13"/>
      <c r="X238" s="116"/>
    </row>
    <row r="239" spans="8:24">
      <c r="H239" s="317"/>
      <c r="I239" s="116"/>
      <c r="K239" s="116"/>
      <c r="L239" s="13"/>
      <c r="X239" s="116"/>
    </row>
    <row r="240" spans="8:24">
      <c r="H240" s="317"/>
      <c r="I240" s="116"/>
      <c r="K240" s="116"/>
      <c r="L240" s="13"/>
      <c r="X240" s="116"/>
    </row>
    <row r="241" spans="8:24">
      <c r="H241" s="317"/>
      <c r="I241" s="116"/>
      <c r="K241" s="116"/>
      <c r="L241" s="13"/>
      <c r="X241" s="116"/>
    </row>
    <row r="242" spans="8:24">
      <c r="H242" s="317"/>
      <c r="I242" s="116"/>
      <c r="K242" s="116"/>
      <c r="L242" s="13"/>
      <c r="X242" s="116"/>
    </row>
    <row r="243" spans="8:24">
      <c r="H243" s="317"/>
      <c r="I243" s="116"/>
      <c r="K243" s="116"/>
      <c r="L243" s="13"/>
      <c r="X243" s="116"/>
    </row>
    <row r="244" spans="8:24">
      <c r="H244" s="317"/>
      <c r="I244" s="116"/>
      <c r="K244" s="116"/>
      <c r="L244" s="13"/>
      <c r="X244" s="116"/>
    </row>
    <row r="245" spans="8:24">
      <c r="H245" s="317"/>
      <c r="I245" s="116"/>
      <c r="K245" s="116"/>
      <c r="L245" s="13"/>
      <c r="X245" s="116"/>
    </row>
    <row r="246" spans="8:24">
      <c r="H246" s="317"/>
      <c r="I246" s="116"/>
      <c r="K246" s="116"/>
      <c r="L246" s="13"/>
      <c r="X246" s="116"/>
    </row>
    <row r="247" spans="8:24">
      <c r="H247" s="317"/>
      <c r="I247" s="116"/>
      <c r="K247" s="116"/>
      <c r="L247" s="13"/>
      <c r="X247" s="116"/>
    </row>
    <row r="248" spans="8:24">
      <c r="H248" s="317"/>
      <c r="I248" s="116"/>
      <c r="K248" s="116"/>
      <c r="L248" s="13"/>
      <c r="X248" s="116"/>
    </row>
    <row r="249" spans="8:24">
      <c r="H249" s="317"/>
      <c r="I249" s="116"/>
      <c r="K249" s="116"/>
      <c r="L249" s="13"/>
      <c r="X249" s="116"/>
    </row>
    <row r="250" spans="8:24">
      <c r="H250" s="317"/>
      <c r="I250" s="116"/>
      <c r="K250" s="116"/>
      <c r="L250" s="13"/>
      <c r="X250" s="116"/>
    </row>
    <row r="251" spans="8:24">
      <c r="H251" s="317"/>
      <c r="I251" s="116"/>
      <c r="K251" s="116"/>
      <c r="L251" s="13"/>
      <c r="X251" s="116"/>
    </row>
    <row r="252" spans="8:24">
      <c r="H252" s="317"/>
      <c r="I252" s="116"/>
      <c r="K252" s="116"/>
      <c r="L252" s="13"/>
      <c r="X252" s="116"/>
    </row>
    <row r="253" spans="8:24">
      <c r="H253" s="317"/>
      <c r="I253" s="116"/>
      <c r="K253" s="116"/>
      <c r="L253" s="13"/>
      <c r="X253" s="116"/>
    </row>
    <row r="254" spans="8:24">
      <c r="H254" s="317"/>
      <c r="I254" s="116"/>
      <c r="K254" s="116"/>
      <c r="L254" s="13"/>
      <c r="X254" s="116"/>
    </row>
    <row r="255" spans="8:24">
      <c r="H255" s="317"/>
      <c r="I255" s="116"/>
      <c r="K255" s="116"/>
      <c r="L255" s="13"/>
      <c r="X255" s="116"/>
    </row>
    <row r="256" spans="8:24">
      <c r="H256" s="317"/>
      <c r="I256" s="116"/>
      <c r="K256" s="116"/>
      <c r="L256" s="13"/>
      <c r="X256" s="116"/>
    </row>
    <row r="257" spans="8:24">
      <c r="H257" s="317"/>
      <c r="I257" s="116"/>
      <c r="K257" s="116"/>
      <c r="L257" s="13"/>
      <c r="X257" s="116"/>
    </row>
    <row r="258" spans="8:24">
      <c r="H258" s="317"/>
      <c r="I258" s="116"/>
      <c r="K258" s="116"/>
      <c r="L258" s="13"/>
      <c r="X258" s="116"/>
    </row>
    <row r="259" spans="8:24">
      <c r="H259" s="317"/>
      <c r="I259" s="116"/>
      <c r="K259" s="116"/>
      <c r="L259" s="13"/>
      <c r="X259" s="116"/>
    </row>
    <row r="260" spans="8:24">
      <c r="H260" s="317"/>
      <c r="I260" s="116"/>
      <c r="K260" s="116"/>
      <c r="L260" s="13"/>
      <c r="X260" s="116"/>
    </row>
    <row r="261" spans="8:24">
      <c r="H261" s="317"/>
      <c r="I261" s="116"/>
      <c r="K261" s="116"/>
      <c r="L261" s="13"/>
      <c r="X261" s="116"/>
    </row>
    <row r="262" spans="8:24">
      <c r="H262" s="317"/>
      <c r="I262" s="116"/>
      <c r="K262" s="116"/>
      <c r="L262" s="13"/>
      <c r="X262" s="116"/>
    </row>
    <row r="263" spans="8:24">
      <c r="H263" s="317"/>
      <c r="I263" s="116"/>
      <c r="K263" s="116"/>
      <c r="L263" s="13"/>
      <c r="X263" s="116"/>
    </row>
    <row r="264" spans="8:24">
      <c r="H264" s="317"/>
      <c r="I264" s="116"/>
      <c r="K264" s="116"/>
      <c r="L264" s="13"/>
      <c r="X264" s="116"/>
    </row>
    <row r="265" spans="8:24">
      <c r="H265" s="317"/>
      <c r="I265" s="116"/>
      <c r="K265" s="116"/>
      <c r="L265" s="13"/>
      <c r="X265" s="116"/>
    </row>
    <row r="266" spans="8:24">
      <c r="H266" s="317"/>
      <c r="I266" s="116"/>
      <c r="K266" s="116"/>
      <c r="L266" s="13"/>
      <c r="X266" s="116"/>
    </row>
    <row r="267" spans="8:24">
      <c r="H267" s="317"/>
      <c r="I267" s="116"/>
      <c r="K267" s="116"/>
      <c r="L267" s="13"/>
      <c r="X267" s="116"/>
    </row>
    <row r="268" spans="8:24">
      <c r="H268" s="317"/>
      <c r="I268" s="116"/>
      <c r="K268" s="116"/>
      <c r="L268" s="13"/>
      <c r="X268" s="116"/>
    </row>
    <row r="269" spans="8:24">
      <c r="H269" s="317"/>
      <c r="I269" s="116"/>
      <c r="K269" s="116"/>
      <c r="L269" s="13"/>
      <c r="X269" s="116"/>
    </row>
    <row r="270" spans="8:24">
      <c r="H270" s="317"/>
      <c r="I270" s="116"/>
      <c r="K270" s="116"/>
      <c r="L270" s="13"/>
      <c r="X270" s="116"/>
    </row>
    <row r="271" spans="8:24">
      <c r="H271" s="317"/>
      <c r="I271" s="116"/>
      <c r="K271" s="116"/>
      <c r="L271" s="13"/>
      <c r="X271" s="116"/>
    </row>
    <row r="272" spans="8:24">
      <c r="H272" s="317"/>
      <c r="I272" s="116"/>
      <c r="K272" s="116"/>
      <c r="L272" s="13"/>
      <c r="X272" s="116"/>
    </row>
    <row r="273" spans="8:24">
      <c r="H273" s="317"/>
      <c r="I273" s="116"/>
      <c r="K273" s="116"/>
      <c r="L273" s="13"/>
      <c r="X273" s="116"/>
    </row>
    <row r="274" spans="8:24">
      <c r="H274" s="317"/>
      <c r="I274" s="116"/>
      <c r="K274" s="116"/>
      <c r="L274" s="13"/>
      <c r="X274" s="116"/>
    </row>
    <row r="275" spans="8:24">
      <c r="H275" s="317"/>
      <c r="I275" s="116"/>
      <c r="K275" s="116"/>
      <c r="L275" s="13"/>
      <c r="X275" s="116"/>
    </row>
    <row r="276" spans="8:24">
      <c r="H276" s="317"/>
      <c r="I276" s="116"/>
      <c r="K276" s="116"/>
      <c r="L276" s="13"/>
      <c r="X276" s="116"/>
    </row>
    <row r="277" spans="8:24">
      <c r="H277" s="317"/>
      <c r="I277" s="116"/>
      <c r="K277" s="116"/>
      <c r="L277" s="13"/>
      <c r="X277" s="116"/>
    </row>
    <row r="278" spans="8:24">
      <c r="H278" s="317"/>
      <c r="I278" s="116"/>
      <c r="K278" s="116"/>
      <c r="L278" s="13"/>
      <c r="X278" s="116"/>
    </row>
    <row r="279" spans="8:24">
      <c r="H279" s="317"/>
      <c r="I279" s="116"/>
      <c r="K279" s="116"/>
      <c r="L279" s="13"/>
      <c r="X279" s="116"/>
    </row>
    <row r="280" spans="8:24">
      <c r="H280" s="317"/>
      <c r="I280" s="116"/>
      <c r="K280" s="116"/>
      <c r="L280" s="13"/>
      <c r="X280" s="116"/>
    </row>
    <row r="281" spans="8:24">
      <c r="H281" s="317"/>
      <c r="I281" s="116"/>
      <c r="K281" s="116"/>
      <c r="L281" s="13"/>
      <c r="X281" s="116"/>
    </row>
    <row r="282" spans="8:24">
      <c r="H282" s="317"/>
      <c r="I282" s="116"/>
      <c r="K282" s="116"/>
      <c r="L282" s="13"/>
      <c r="X282" s="116"/>
    </row>
    <row r="283" spans="8:24">
      <c r="H283" s="317"/>
      <c r="I283" s="116"/>
      <c r="K283" s="116"/>
      <c r="L283" s="13"/>
      <c r="X283" s="116"/>
    </row>
    <row r="284" spans="8:24">
      <c r="H284" s="317"/>
      <c r="I284" s="116"/>
      <c r="K284" s="116"/>
      <c r="L284" s="13"/>
      <c r="X284" s="116"/>
    </row>
    <row r="285" spans="8:24">
      <c r="H285" s="317"/>
      <c r="I285" s="116"/>
      <c r="K285" s="116"/>
      <c r="L285" s="13"/>
      <c r="X285" s="116"/>
    </row>
    <row r="286" spans="8:24">
      <c r="H286" s="317"/>
      <c r="I286" s="116"/>
      <c r="K286" s="116"/>
      <c r="L286" s="13"/>
      <c r="X286" s="116"/>
    </row>
    <row r="287" spans="8:24">
      <c r="H287" s="317"/>
      <c r="I287" s="116"/>
      <c r="K287" s="116"/>
      <c r="L287" s="13"/>
      <c r="X287" s="116"/>
    </row>
    <row r="288" spans="8:24">
      <c r="H288" s="317"/>
      <c r="I288" s="116"/>
      <c r="K288" s="116"/>
      <c r="L288" s="13"/>
      <c r="X288" s="116"/>
    </row>
    <row r="289" spans="1:24">
      <c r="A289" s="30"/>
      <c r="B289" s="30"/>
      <c r="C289" s="30"/>
      <c r="D289" s="30"/>
      <c r="E289" s="314"/>
      <c r="F289" s="314"/>
      <c r="G289" s="314"/>
      <c r="H289" s="314"/>
      <c r="I289" s="117"/>
      <c r="J289" s="30"/>
      <c r="K289" s="117"/>
      <c r="L289" s="30"/>
      <c r="N289" s="30"/>
      <c r="O289" s="30"/>
      <c r="P289" s="30"/>
      <c r="Q289" s="30"/>
      <c r="R289" s="30"/>
      <c r="S289" s="67"/>
      <c r="T289" s="30"/>
      <c r="X289" s="117"/>
    </row>
    <row r="290" spans="1:24">
      <c r="A290" s="32"/>
      <c r="B290" s="32"/>
      <c r="C290" s="32"/>
      <c r="D290" s="32"/>
      <c r="E290" s="315"/>
      <c r="F290" s="315"/>
      <c r="G290" s="315"/>
      <c r="H290" s="315"/>
      <c r="I290" s="118"/>
      <c r="J290" s="32"/>
      <c r="K290" s="118"/>
      <c r="L290" s="32"/>
      <c r="N290" s="32"/>
      <c r="O290" s="32"/>
      <c r="P290" s="32"/>
      <c r="Q290" s="32"/>
      <c r="R290" s="32"/>
      <c r="S290" s="68"/>
      <c r="T290" s="32"/>
      <c r="X290" s="118"/>
    </row>
    <row r="291" spans="1:24">
      <c r="A291" s="32"/>
      <c r="B291" s="32"/>
      <c r="C291" s="32"/>
      <c r="D291" s="32"/>
      <c r="E291" s="315"/>
      <c r="F291" s="315"/>
      <c r="G291" s="315"/>
      <c r="H291" s="315"/>
      <c r="I291" s="118"/>
      <c r="J291" s="32"/>
      <c r="K291" s="118"/>
      <c r="L291" s="32"/>
      <c r="N291" s="32"/>
      <c r="O291" s="32"/>
      <c r="P291" s="32"/>
      <c r="Q291" s="32"/>
      <c r="R291" s="32"/>
      <c r="S291" s="68"/>
      <c r="T291" s="32"/>
      <c r="X291" s="118"/>
    </row>
    <row r="292" spans="1:24">
      <c r="A292" s="32"/>
      <c r="B292" s="32"/>
      <c r="C292" s="32"/>
      <c r="D292" s="32"/>
      <c r="E292" s="315"/>
      <c r="F292" s="315"/>
      <c r="G292" s="315"/>
      <c r="H292" s="315"/>
      <c r="I292" s="118"/>
      <c r="J292" s="32"/>
      <c r="K292" s="118"/>
      <c r="L292" s="32"/>
      <c r="N292" s="32"/>
      <c r="O292" s="32"/>
      <c r="P292" s="32"/>
      <c r="Q292" s="32"/>
      <c r="R292" s="32"/>
      <c r="S292" s="68"/>
      <c r="T292" s="32"/>
      <c r="X292" s="118"/>
    </row>
    <row r="293" spans="1:24">
      <c r="A293" s="32"/>
      <c r="B293" s="32"/>
      <c r="C293" s="32"/>
      <c r="D293" s="32"/>
      <c r="E293" s="315"/>
      <c r="F293" s="315"/>
      <c r="G293" s="315"/>
      <c r="H293" s="315"/>
      <c r="I293" s="118"/>
      <c r="J293" s="32"/>
      <c r="K293" s="118"/>
      <c r="L293" s="32"/>
      <c r="N293" s="32"/>
      <c r="O293" s="32"/>
      <c r="P293" s="32"/>
      <c r="Q293" s="32"/>
      <c r="R293" s="32"/>
      <c r="S293" s="68"/>
      <c r="T293" s="32"/>
      <c r="X293" s="118"/>
    </row>
    <row r="294" spans="1:24">
      <c r="A294" s="32"/>
      <c r="B294" s="32"/>
      <c r="C294" s="32"/>
      <c r="D294" s="32"/>
      <c r="E294" s="315"/>
      <c r="F294" s="315"/>
      <c r="G294" s="315"/>
      <c r="H294" s="315"/>
      <c r="I294" s="118"/>
      <c r="J294" s="32"/>
      <c r="K294" s="118"/>
      <c r="L294" s="32"/>
      <c r="N294" s="32"/>
      <c r="O294" s="32"/>
      <c r="P294" s="32"/>
      <c r="Q294" s="32"/>
      <c r="R294" s="32"/>
      <c r="S294" s="68"/>
      <c r="T294" s="32"/>
      <c r="X294" s="118"/>
    </row>
    <row r="295" spans="1:24">
      <c r="A295" s="32"/>
      <c r="B295" s="32"/>
      <c r="C295" s="32"/>
      <c r="D295" s="32"/>
      <c r="E295" s="315"/>
      <c r="F295" s="315"/>
      <c r="G295" s="315"/>
      <c r="H295" s="315"/>
      <c r="I295" s="118"/>
      <c r="J295" s="32"/>
      <c r="K295" s="118"/>
      <c r="L295" s="32"/>
      <c r="N295" s="32"/>
      <c r="O295" s="32"/>
      <c r="P295" s="32"/>
      <c r="Q295" s="32"/>
      <c r="R295" s="32"/>
      <c r="S295" s="68"/>
      <c r="T295" s="32"/>
      <c r="X295" s="118"/>
    </row>
    <row r="296" spans="1:24">
      <c r="A296" s="32"/>
      <c r="B296" s="32"/>
      <c r="C296" s="32"/>
      <c r="D296" s="32"/>
      <c r="E296" s="315"/>
      <c r="F296" s="315"/>
      <c r="G296" s="315"/>
      <c r="H296" s="315"/>
      <c r="I296" s="118"/>
      <c r="J296" s="32"/>
      <c r="K296" s="118"/>
      <c r="L296" s="32"/>
      <c r="N296" s="32"/>
      <c r="O296" s="32"/>
      <c r="P296" s="32"/>
      <c r="Q296" s="32"/>
      <c r="R296" s="32"/>
      <c r="S296" s="68"/>
      <c r="T296" s="32"/>
      <c r="X296" s="118"/>
    </row>
    <row r="297" spans="1:24">
      <c r="A297" s="32"/>
      <c r="B297" s="32"/>
      <c r="C297" s="32"/>
      <c r="D297" s="32"/>
      <c r="E297" s="315"/>
      <c r="F297" s="315"/>
      <c r="G297" s="315"/>
      <c r="H297" s="315"/>
      <c r="I297" s="118"/>
      <c r="J297" s="32"/>
      <c r="K297" s="118"/>
      <c r="L297" s="32"/>
      <c r="N297" s="32"/>
      <c r="O297" s="32"/>
      <c r="P297" s="32"/>
      <c r="Q297" s="32"/>
      <c r="R297" s="32"/>
      <c r="S297" s="68"/>
      <c r="T297" s="32"/>
      <c r="X297" s="118"/>
    </row>
    <row r="298" spans="1:24">
      <c r="A298" s="32"/>
      <c r="B298" s="32"/>
      <c r="C298" s="32"/>
      <c r="D298" s="32"/>
      <c r="E298" s="315"/>
      <c r="F298" s="315"/>
      <c r="G298" s="315"/>
      <c r="H298" s="315"/>
      <c r="I298" s="118"/>
      <c r="J298" s="32"/>
      <c r="K298" s="118"/>
      <c r="L298" s="32"/>
      <c r="N298" s="32"/>
      <c r="O298" s="32"/>
      <c r="P298" s="32"/>
      <c r="Q298" s="32"/>
      <c r="R298" s="32"/>
      <c r="S298" s="68"/>
      <c r="T298" s="32"/>
      <c r="X298" s="118"/>
    </row>
    <row r="299" spans="1:24">
      <c r="A299" s="32"/>
      <c r="B299" s="32"/>
      <c r="C299" s="32"/>
      <c r="D299" s="32"/>
      <c r="E299" s="315"/>
      <c r="F299" s="315"/>
      <c r="G299" s="315"/>
      <c r="H299" s="315"/>
      <c r="I299" s="118"/>
      <c r="J299" s="32"/>
      <c r="K299" s="118"/>
      <c r="L299" s="32"/>
      <c r="N299" s="32"/>
      <c r="O299" s="32"/>
      <c r="P299" s="32"/>
      <c r="Q299" s="32"/>
      <c r="R299" s="32"/>
      <c r="S299" s="68"/>
      <c r="T299" s="32"/>
      <c r="X299" s="118"/>
    </row>
    <row r="300" spans="1:24">
      <c r="A300" s="32"/>
      <c r="B300" s="32"/>
      <c r="C300" s="32"/>
      <c r="D300" s="32"/>
      <c r="E300" s="315"/>
      <c r="F300" s="315"/>
      <c r="G300" s="315"/>
      <c r="H300" s="315"/>
      <c r="I300" s="118"/>
      <c r="J300" s="32"/>
      <c r="K300" s="118"/>
      <c r="L300" s="32"/>
      <c r="N300" s="32"/>
      <c r="O300" s="32"/>
      <c r="P300" s="32"/>
      <c r="Q300" s="32"/>
      <c r="R300" s="32"/>
      <c r="S300" s="68"/>
      <c r="T300" s="32"/>
      <c r="X300" s="118"/>
    </row>
    <row r="301" spans="1:24">
      <c r="A301" s="32"/>
      <c r="B301" s="32"/>
      <c r="C301" s="32"/>
      <c r="D301" s="32"/>
      <c r="E301" s="315"/>
      <c r="F301" s="315"/>
      <c r="G301" s="315"/>
      <c r="H301" s="315"/>
      <c r="I301" s="118"/>
      <c r="J301" s="32"/>
      <c r="K301" s="118"/>
      <c r="L301" s="32"/>
      <c r="N301" s="32"/>
      <c r="O301" s="32"/>
      <c r="P301" s="32"/>
      <c r="Q301" s="32"/>
      <c r="R301" s="32"/>
      <c r="S301" s="68"/>
      <c r="T301" s="32"/>
      <c r="X301" s="118"/>
    </row>
    <row r="302" spans="1:24">
      <c r="A302" s="32"/>
      <c r="B302" s="32"/>
      <c r="C302" s="32"/>
      <c r="D302" s="32"/>
      <c r="E302" s="315"/>
      <c r="F302" s="315"/>
      <c r="G302" s="315"/>
      <c r="H302" s="315"/>
      <c r="I302" s="118"/>
      <c r="J302" s="32"/>
      <c r="K302" s="118"/>
      <c r="L302" s="32"/>
      <c r="N302" s="32"/>
      <c r="O302" s="32"/>
      <c r="P302" s="32"/>
      <c r="Q302" s="32"/>
      <c r="R302" s="32"/>
      <c r="S302" s="68"/>
      <c r="T302" s="32"/>
      <c r="X302" s="118"/>
    </row>
    <row r="303" spans="1:24">
      <c r="A303" s="32"/>
      <c r="B303" s="32"/>
      <c r="C303" s="32"/>
      <c r="D303" s="32"/>
      <c r="E303" s="315"/>
      <c r="F303" s="315"/>
      <c r="G303" s="315"/>
      <c r="H303" s="315"/>
      <c r="I303" s="118"/>
      <c r="J303" s="32"/>
      <c r="K303" s="118"/>
      <c r="L303" s="32"/>
      <c r="N303" s="32"/>
      <c r="O303" s="32"/>
      <c r="P303" s="32"/>
      <c r="Q303" s="32"/>
      <c r="R303" s="32"/>
      <c r="S303" s="68"/>
      <c r="T303" s="32"/>
      <c r="X303" s="118"/>
    </row>
    <row r="304" spans="1:24">
      <c r="A304" s="32"/>
      <c r="B304" s="32"/>
      <c r="C304" s="32"/>
      <c r="D304" s="32"/>
      <c r="E304" s="315"/>
      <c r="F304" s="315"/>
      <c r="G304" s="315"/>
      <c r="H304" s="315"/>
      <c r="I304" s="118"/>
      <c r="J304" s="32"/>
      <c r="K304" s="118"/>
      <c r="L304" s="32"/>
      <c r="N304" s="32"/>
      <c r="O304" s="32"/>
      <c r="P304" s="32"/>
      <c r="Q304" s="32"/>
      <c r="R304" s="32"/>
      <c r="S304" s="68"/>
      <c r="T304" s="32"/>
      <c r="X304" s="118"/>
    </row>
    <row r="305" spans="1:24">
      <c r="A305" s="32"/>
      <c r="B305" s="32"/>
      <c r="C305" s="32"/>
      <c r="D305" s="32"/>
      <c r="E305" s="315"/>
      <c r="F305" s="315"/>
      <c r="G305" s="315"/>
      <c r="H305" s="315"/>
      <c r="I305" s="118"/>
      <c r="J305" s="32"/>
      <c r="K305" s="118"/>
      <c r="L305" s="32"/>
      <c r="N305" s="32"/>
      <c r="O305" s="32"/>
      <c r="P305" s="32"/>
      <c r="Q305" s="32"/>
      <c r="R305" s="32"/>
      <c r="S305" s="68"/>
      <c r="T305" s="32"/>
      <c r="X305" s="118"/>
    </row>
    <row r="306" spans="1:24">
      <c r="A306" s="32"/>
      <c r="B306" s="32"/>
      <c r="C306" s="32"/>
      <c r="D306" s="32"/>
      <c r="E306" s="315"/>
      <c r="F306" s="315"/>
      <c r="G306" s="315"/>
      <c r="H306" s="315"/>
      <c r="I306" s="118"/>
      <c r="J306" s="32"/>
      <c r="K306" s="118"/>
      <c r="L306" s="32"/>
      <c r="N306" s="32"/>
      <c r="O306" s="32"/>
      <c r="P306" s="32"/>
      <c r="Q306" s="32"/>
      <c r="R306" s="32"/>
      <c r="S306" s="68"/>
      <c r="T306" s="32"/>
      <c r="X306" s="118"/>
    </row>
    <row r="307" spans="1:24">
      <c r="A307" s="32"/>
      <c r="B307" s="32"/>
      <c r="C307" s="32"/>
      <c r="D307" s="32"/>
      <c r="E307" s="315"/>
      <c r="F307" s="315"/>
      <c r="G307" s="315"/>
      <c r="H307" s="315"/>
      <c r="I307" s="118"/>
      <c r="J307" s="32"/>
      <c r="K307" s="118"/>
      <c r="L307" s="32"/>
      <c r="N307" s="32"/>
      <c r="O307" s="32"/>
      <c r="P307" s="32"/>
      <c r="Q307" s="32"/>
      <c r="R307" s="32"/>
      <c r="S307" s="68"/>
      <c r="T307" s="32"/>
      <c r="X307" s="118"/>
    </row>
    <row r="308" spans="1:24">
      <c r="A308" s="32"/>
      <c r="B308" s="32"/>
      <c r="C308" s="32"/>
      <c r="D308" s="32"/>
      <c r="E308" s="315"/>
      <c r="F308" s="315"/>
      <c r="G308" s="315"/>
      <c r="H308" s="315"/>
      <c r="I308" s="118"/>
      <c r="J308" s="32"/>
      <c r="K308" s="118"/>
      <c r="L308" s="32"/>
      <c r="N308" s="32"/>
      <c r="O308" s="32"/>
      <c r="P308" s="32"/>
      <c r="Q308" s="32"/>
      <c r="R308" s="32"/>
      <c r="S308" s="68"/>
      <c r="T308" s="32"/>
      <c r="X308" s="118"/>
    </row>
    <row r="309" spans="1:24">
      <c r="A309" s="32"/>
      <c r="B309" s="32"/>
      <c r="C309" s="32"/>
      <c r="D309" s="32"/>
      <c r="E309" s="315"/>
      <c r="F309" s="315"/>
      <c r="G309" s="315"/>
      <c r="H309" s="315"/>
      <c r="I309" s="118"/>
      <c r="J309" s="32"/>
      <c r="K309" s="118"/>
      <c r="L309" s="32"/>
      <c r="N309" s="32"/>
      <c r="O309" s="32"/>
      <c r="P309" s="32"/>
      <c r="Q309" s="32"/>
      <c r="R309" s="32"/>
      <c r="S309" s="68"/>
      <c r="T309" s="32"/>
      <c r="X309" s="118"/>
    </row>
    <row r="310" spans="1:24">
      <c r="A310" s="32"/>
      <c r="B310" s="32"/>
      <c r="C310" s="32"/>
      <c r="D310" s="32"/>
      <c r="E310" s="315"/>
      <c r="F310" s="315"/>
      <c r="G310" s="315"/>
      <c r="H310" s="315"/>
      <c r="I310" s="118"/>
      <c r="J310" s="32"/>
      <c r="K310" s="118"/>
      <c r="L310" s="32"/>
      <c r="N310" s="32"/>
      <c r="O310" s="32"/>
      <c r="P310" s="32"/>
      <c r="Q310" s="32"/>
      <c r="R310" s="32"/>
      <c r="S310" s="68"/>
      <c r="T310" s="32"/>
      <c r="X310" s="118"/>
    </row>
    <row r="311" spans="1:24">
      <c r="A311" s="32"/>
      <c r="B311" s="32"/>
      <c r="C311" s="32"/>
      <c r="D311" s="32"/>
      <c r="E311" s="315"/>
      <c r="F311" s="315"/>
      <c r="G311" s="315"/>
      <c r="H311" s="315"/>
      <c r="I311" s="118"/>
      <c r="J311" s="32"/>
      <c r="K311" s="118"/>
      <c r="L311" s="32"/>
      <c r="N311" s="32"/>
      <c r="O311" s="32"/>
      <c r="P311" s="32"/>
      <c r="Q311" s="32"/>
      <c r="R311" s="32"/>
      <c r="S311" s="68"/>
      <c r="T311" s="32"/>
      <c r="X311" s="118"/>
    </row>
    <row r="312" spans="1:24">
      <c r="A312" s="32"/>
      <c r="B312" s="32"/>
      <c r="C312" s="32"/>
      <c r="D312" s="32"/>
      <c r="E312" s="315"/>
      <c r="F312" s="315"/>
      <c r="G312" s="315"/>
      <c r="H312" s="315"/>
      <c r="I312" s="118"/>
      <c r="J312" s="32"/>
      <c r="K312" s="118"/>
      <c r="L312" s="32"/>
      <c r="N312" s="32"/>
      <c r="O312" s="32"/>
      <c r="P312" s="32"/>
      <c r="Q312" s="32"/>
      <c r="R312" s="32"/>
      <c r="S312" s="68"/>
      <c r="T312" s="32"/>
      <c r="X312" s="118"/>
    </row>
    <row r="313" spans="1:24">
      <c r="A313" s="32"/>
      <c r="B313" s="32"/>
      <c r="C313" s="32"/>
      <c r="D313" s="32"/>
      <c r="E313" s="315"/>
      <c r="F313" s="315"/>
      <c r="G313" s="315"/>
      <c r="H313" s="315"/>
      <c r="I313" s="118"/>
      <c r="J313" s="32"/>
      <c r="K313" s="118"/>
      <c r="L313" s="32"/>
      <c r="N313" s="32"/>
      <c r="O313" s="32"/>
      <c r="P313" s="32"/>
      <c r="Q313" s="32"/>
      <c r="R313" s="32"/>
      <c r="S313" s="68"/>
      <c r="T313" s="32"/>
      <c r="X313" s="118"/>
    </row>
    <row r="314" spans="1:24">
      <c r="A314" s="32"/>
      <c r="B314" s="32"/>
      <c r="C314" s="32"/>
      <c r="D314" s="32"/>
      <c r="E314" s="315"/>
      <c r="F314" s="315"/>
      <c r="G314" s="315"/>
      <c r="H314" s="315"/>
      <c r="I314" s="118"/>
      <c r="J314" s="32"/>
      <c r="K314" s="118"/>
      <c r="L314" s="32"/>
      <c r="N314" s="32"/>
      <c r="O314" s="32"/>
      <c r="P314" s="32"/>
      <c r="Q314" s="32"/>
      <c r="R314" s="32"/>
      <c r="S314" s="68"/>
      <c r="T314" s="32"/>
      <c r="X314" s="118"/>
    </row>
    <row r="315" spans="1:24">
      <c r="A315" s="32"/>
      <c r="B315" s="32"/>
      <c r="C315" s="32"/>
      <c r="D315" s="32"/>
      <c r="E315" s="315"/>
      <c r="F315" s="315"/>
      <c r="G315" s="315"/>
      <c r="H315" s="315"/>
      <c r="I315" s="118"/>
      <c r="J315" s="32"/>
      <c r="K315" s="118"/>
      <c r="L315" s="32"/>
      <c r="N315" s="32"/>
      <c r="O315" s="32"/>
      <c r="P315" s="32"/>
      <c r="Q315" s="32"/>
      <c r="R315" s="32"/>
      <c r="S315" s="68"/>
      <c r="T315" s="32"/>
      <c r="X315" s="118"/>
    </row>
    <row r="316" spans="1:24">
      <c r="A316" s="32"/>
      <c r="B316" s="32"/>
      <c r="C316" s="32"/>
      <c r="D316" s="32"/>
      <c r="E316" s="315"/>
      <c r="F316" s="315"/>
      <c r="G316" s="315"/>
      <c r="H316" s="315"/>
      <c r="I316" s="118"/>
      <c r="J316" s="32"/>
      <c r="K316" s="118"/>
      <c r="L316" s="32"/>
      <c r="N316" s="32"/>
      <c r="O316" s="32"/>
      <c r="P316" s="32"/>
      <c r="Q316" s="32"/>
      <c r="R316" s="32"/>
      <c r="S316" s="68"/>
      <c r="T316" s="32"/>
      <c r="X316" s="118"/>
    </row>
    <row r="317" spans="1:24">
      <c r="A317" s="32"/>
      <c r="B317" s="32"/>
      <c r="C317" s="32"/>
      <c r="D317" s="32"/>
      <c r="E317" s="315"/>
      <c r="F317" s="315"/>
      <c r="G317" s="315"/>
      <c r="H317" s="315"/>
      <c r="I317" s="118"/>
      <c r="J317" s="32"/>
      <c r="K317" s="118"/>
      <c r="L317" s="32"/>
      <c r="N317" s="32"/>
      <c r="O317" s="32"/>
      <c r="P317" s="32"/>
      <c r="Q317" s="32"/>
      <c r="R317" s="32"/>
      <c r="S317" s="68"/>
      <c r="T317" s="32"/>
      <c r="X317" s="118"/>
    </row>
    <row r="318" spans="1:24">
      <c r="A318" s="32"/>
      <c r="B318" s="32"/>
      <c r="C318" s="32"/>
      <c r="D318" s="32"/>
      <c r="E318" s="315"/>
      <c r="F318" s="315"/>
      <c r="G318" s="315"/>
      <c r="H318" s="315"/>
      <c r="I318" s="118"/>
      <c r="J318" s="32"/>
      <c r="K318" s="118"/>
      <c r="L318" s="32"/>
      <c r="N318" s="32"/>
      <c r="O318" s="32"/>
      <c r="P318" s="32"/>
      <c r="Q318" s="32"/>
      <c r="R318" s="32"/>
      <c r="S318" s="68"/>
      <c r="T318" s="32"/>
      <c r="X318" s="118"/>
    </row>
    <row r="319" spans="1:24">
      <c r="A319" s="32"/>
      <c r="B319" s="32"/>
      <c r="C319" s="32"/>
      <c r="D319" s="32"/>
      <c r="E319" s="315"/>
      <c r="F319" s="315"/>
      <c r="G319" s="315"/>
      <c r="H319" s="315"/>
      <c r="I319" s="118"/>
      <c r="J319" s="32"/>
      <c r="K319" s="118"/>
      <c r="L319" s="32"/>
      <c r="N319" s="32"/>
      <c r="O319" s="32"/>
      <c r="P319" s="32"/>
      <c r="Q319" s="32"/>
      <c r="R319" s="32"/>
      <c r="S319" s="68"/>
      <c r="T319" s="32"/>
      <c r="X319" s="118"/>
    </row>
    <row r="320" spans="1:24">
      <c r="A320" s="32"/>
      <c r="B320" s="32"/>
      <c r="C320" s="32"/>
      <c r="D320" s="32"/>
      <c r="E320" s="315"/>
      <c r="F320" s="315"/>
      <c r="G320" s="315"/>
      <c r="H320" s="315"/>
      <c r="I320" s="118"/>
      <c r="J320" s="32"/>
      <c r="K320" s="118"/>
      <c r="L320" s="32"/>
      <c r="N320" s="32"/>
      <c r="O320" s="32"/>
      <c r="P320" s="32"/>
      <c r="Q320" s="32"/>
      <c r="R320" s="32"/>
      <c r="S320" s="68"/>
      <c r="T320" s="32"/>
      <c r="X320" s="118"/>
    </row>
    <row r="321" spans="1:24">
      <c r="A321" s="32"/>
      <c r="B321" s="32"/>
      <c r="C321" s="32"/>
      <c r="D321" s="32"/>
      <c r="E321" s="315"/>
      <c r="F321" s="315"/>
      <c r="G321" s="315"/>
      <c r="H321" s="315"/>
      <c r="I321" s="118"/>
      <c r="J321" s="32"/>
      <c r="K321" s="118"/>
      <c r="L321" s="32"/>
      <c r="N321" s="32"/>
      <c r="O321" s="32"/>
      <c r="P321" s="32"/>
      <c r="Q321" s="32"/>
      <c r="R321" s="32"/>
      <c r="S321" s="68"/>
      <c r="T321" s="32"/>
      <c r="X321" s="118"/>
    </row>
    <row r="322" spans="1:24">
      <c r="A322" s="32"/>
      <c r="B322" s="32"/>
      <c r="C322" s="32"/>
      <c r="D322" s="32"/>
      <c r="E322" s="315"/>
      <c r="F322" s="315"/>
      <c r="G322" s="315"/>
      <c r="H322" s="315"/>
      <c r="I322" s="118"/>
      <c r="J322" s="32"/>
      <c r="K322" s="118"/>
      <c r="L322" s="32"/>
      <c r="N322" s="32"/>
      <c r="O322" s="32"/>
      <c r="P322" s="32"/>
      <c r="Q322" s="32"/>
      <c r="R322" s="32"/>
      <c r="S322" s="68"/>
      <c r="T322" s="32"/>
      <c r="X322" s="118"/>
    </row>
    <row r="323" spans="1:24">
      <c r="A323" s="32"/>
      <c r="B323" s="32"/>
      <c r="C323" s="32"/>
      <c r="D323" s="32"/>
      <c r="E323" s="315"/>
      <c r="F323" s="315"/>
      <c r="G323" s="315"/>
      <c r="H323" s="315"/>
      <c r="I323" s="118"/>
      <c r="J323" s="32"/>
      <c r="K323" s="118"/>
      <c r="L323" s="32"/>
      <c r="N323" s="32"/>
      <c r="O323" s="32"/>
      <c r="P323" s="32"/>
      <c r="Q323" s="32"/>
      <c r="R323" s="32"/>
      <c r="S323" s="68"/>
      <c r="T323" s="32"/>
      <c r="X323" s="118"/>
    </row>
  </sheetData>
  <mergeCells count="1">
    <mergeCell ref="Q4:S4"/>
  </mergeCells>
  <conditionalFormatting sqref="AB105 AB1 Z2 AB5:AB17 AB20:AB39 AB3">
    <cfRule type="cellIs" dxfId="137" priority="100" stopIfTrue="1" operator="lessThan">
      <formula>0</formula>
    </cfRule>
  </conditionalFormatting>
  <conditionalFormatting sqref="AB82">
    <cfRule type="cellIs" dxfId="136" priority="101" stopIfTrue="1" operator="greaterThan">
      <formula>0</formula>
    </cfRule>
  </conditionalFormatting>
  <conditionalFormatting sqref="AB59">
    <cfRule type="cellIs" dxfId="135" priority="102" stopIfTrue="1" operator="greaterThan">
      <formula>0</formula>
    </cfRule>
    <cfRule type="cellIs" dxfId="134" priority="103" stopIfTrue="1" operator="lessThan">
      <formula>0</formula>
    </cfRule>
  </conditionalFormatting>
  <conditionalFormatting sqref="AB82">
    <cfRule type="cellIs" dxfId="133" priority="99" operator="lessThan">
      <formula>0</formula>
    </cfRule>
  </conditionalFormatting>
  <conditionalFormatting sqref="G38:G41 J38:J41 N38:N41 P38:P41 J15:J17 N15:N17 P15:P17 G20:G23 J20:J23 N20:N23 P20:P23 P10:P13 N10:N13 J10:J13 G10:G13 P25:P27 N25:N27 J25:J27 G25:G27 G15:G17">
    <cfRule type="cellIs" dxfId="132" priority="97" operator="lessThan">
      <formula>0</formula>
    </cfRule>
    <cfRule type="cellIs" dxfId="131" priority="98" operator="greaterThan">
      <formula>0</formula>
    </cfRule>
  </conditionalFormatting>
  <conditionalFormatting sqref="G47:G53">
    <cfRule type="cellIs" dxfId="130" priority="73" operator="lessThan">
      <formula>0</formula>
    </cfRule>
    <cfRule type="cellIs" dxfId="129" priority="74" operator="greaterThan">
      <formula>0</formula>
    </cfRule>
  </conditionalFormatting>
  <conditionalFormatting sqref="J47:J53">
    <cfRule type="cellIs" dxfId="128" priority="71" operator="lessThan">
      <formula>0</formula>
    </cfRule>
    <cfRule type="cellIs" dxfId="127" priority="72" operator="greaterThan">
      <formula>0</formula>
    </cfRule>
  </conditionalFormatting>
  <conditionalFormatting sqref="N47:N53">
    <cfRule type="cellIs" dxfId="126" priority="69" operator="lessThan">
      <formula>0</formula>
    </cfRule>
    <cfRule type="cellIs" dxfId="125" priority="70" operator="greaterThan">
      <formula>0</formula>
    </cfRule>
  </conditionalFormatting>
  <conditionalFormatting sqref="P47:P53">
    <cfRule type="cellIs" dxfId="124" priority="67" operator="lessThan">
      <formula>0</formula>
    </cfRule>
    <cfRule type="cellIs" dxfId="123" priority="68" operator="greaterThan">
      <formula>0</formula>
    </cfRule>
  </conditionalFormatting>
  <conditionalFormatting sqref="G61:G67">
    <cfRule type="cellIs" dxfId="122" priority="65" operator="lessThan">
      <formula>0</formula>
    </cfRule>
    <cfRule type="cellIs" dxfId="121" priority="66" operator="greaterThan">
      <formula>0</formula>
    </cfRule>
  </conditionalFormatting>
  <conditionalFormatting sqref="J61:J67">
    <cfRule type="cellIs" dxfId="120" priority="63" operator="lessThan">
      <formula>0</formula>
    </cfRule>
    <cfRule type="cellIs" dxfId="119" priority="64" operator="greaterThan">
      <formula>0</formula>
    </cfRule>
  </conditionalFormatting>
  <conditionalFormatting sqref="N61:N67">
    <cfRule type="cellIs" dxfId="118" priority="61" operator="lessThan">
      <formula>0</formula>
    </cfRule>
    <cfRule type="cellIs" dxfId="117" priority="62" operator="greaterThan">
      <formula>0</formula>
    </cfRule>
  </conditionalFormatting>
  <conditionalFormatting sqref="P61:P67">
    <cfRule type="cellIs" dxfId="116" priority="59" operator="lessThan">
      <formula>0</formula>
    </cfRule>
    <cfRule type="cellIs" dxfId="115" priority="60" operator="greaterThan">
      <formula>0</formula>
    </cfRule>
  </conditionalFormatting>
  <conditionalFormatting sqref="G75:G81">
    <cfRule type="cellIs" dxfId="114" priority="57" operator="lessThan">
      <formula>0</formula>
    </cfRule>
    <cfRule type="cellIs" dxfId="113" priority="58" operator="greaterThan">
      <formula>0</formula>
    </cfRule>
  </conditionalFormatting>
  <conditionalFormatting sqref="J75:J81">
    <cfRule type="cellIs" dxfId="112" priority="55" operator="lessThan">
      <formula>0</formula>
    </cfRule>
    <cfRule type="cellIs" dxfId="111" priority="56" operator="greaterThan">
      <formula>0</formula>
    </cfRule>
  </conditionalFormatting>
  <conditionalFormatting sqref="N75:N81">
    <cfRule type="cellIs" dxfId="110" priority="53" operator="lessThan">
      <formula>0</formula>
    </cfRule>
    <cfRule type="cellIs" dxfId="109" priority="54" operator="greaterThan">
      <formula>0</formula>
    </cfRule>
  </conditionalFormatting>
  <conditionalFormatting sqref="P75:P81">
    <cfRule type="cellIs" dxfId="108" priority="51" operator="lessThan">
      <formula>0</formula>
    </cfRule>
    <cfRule type="cellIs" dxfId="107" priority="52" operator="greaterThan">
      <formula>0</formula>
    </cfRule>
  </conditionalFormatting>
  <conditionalFormatting sqref="G89:G95">
    <cfRule type="cellIs" dxfId="106" priority="49" operator="lessThan">
      <formula>0</formula>
    </cfRule>
    <cfRule type="cellIs" dxfId="105" priority="50" operator="greaterThan">
      <formula>0</formula>
    </cfRule>
  </conditionalFormatting>
  <conditionalFormatting sqref="J89:J95">
    <cfRule type="cellIs" dxfId="104" priority="47" operator="lessThan">
      <formula>0</formula>
    </cfRule>
    <cfRule type="cellIs" dxfId="103" priority="48" operator="greaterThan">
      <formula>0</formula>
    </cfRule>
  </conditionalFormatting>
  <conditionalFormatting sqref="N89:N95">
    <cfRule type="cellIs" dxfId="102" priority="45" operator="lessThan">
      <formula>0</formula>
    </cfRule>
    <cfRule type="cellIs" dxfId="101" priority="46" operator="greaterThan">
      <formula>0</formula>
    </cfRule>
  </conditionalFormatting>
  <conditionalFormatting sqref="P89:P95">
    <cfRule type="cellIs" dxfId="100" priority="43" operator="lessThan">
      <formula>0</formula>
    </cfRule>
    <cfRule type="cellIs" dxfId="99" priority="44" operator="greaterThan">
      <formula>0</formula>
    </cfRule>
  </conditionalFormatting>
  <conditionalFormatting sqref="G103:G109">
    <cfRule type="cellIs" dxfId="98" priority="41" operator="lessThan">
      <formula>0</formula>
    </cfRule>
    <cfRule type="cellIs" dxfId="97" priority="42" operator="greaterThan">
      <formula>0</formula>
    </cfRule>
  </conditionalFormatting>
  <conditionalFormatting sqref="J103:J109">
    <cfRule type="cellIs" dxfId="96" priority="39" operator="lessThan">
      <formula>0</formula>
    </cfRule>
    <cfRule type="cellIs" dxfId="95" priority="40" operator="greaterThan">
      <formula>0</formula>
    </cfRule>
  </conditionalFormatting>
  <conditionalFormatting sqref="N103:N109">
    <cfRule type="cellIs" dxfId="94" priority="37" operator="lessThan">
      <formula>0</formula>
    </cfRule>
    <cfRule type="cellIs" dxfId="93" priority="38" operator="greaterThan">
      <formula>0</formula>
    </cfRule>
  </conditionalFormatting>
  <conditionalFormatting sqref="P103:P109">
    <cfRule type="cellIs" dxfId="92" priority="35" operator="lessThan">
      <formula>0</formula>
    </cfRule>
    <cfRule type="cellIs" dxfId="91" priority="36" operator="greaterThan">
      <formula>0</formula>
    </cfRule>
  </conditionalFormatting>
  <conditionalFormatting sqref="G117:G123">
    <cfRule type="cellIs" dxfId="90" priority="33" operator="lessThan">
      <formula>0</formula>
    </cfRule>
    <cfRule type="cellIs" dxfId="89" priority="34" operator="greaterThan">
      <formula>0</formula>
    </cfRule>
  </conditionalFormatting>
  <conditionalFormatting sqref="J117:J123">
    <cfRule type="cellIs" dxfId="88" priority="31" operator="lessThan">
      <formula>0</formula>
    </cfRule>
    <cfRule type="cellIs" dxfId="87" priority="32" operator="greaterThan">
      <formula>0</formula>
    </cfRule>
  </conditionalFormatting>
  <conditionalFormatting sqref="N117:N123">
    <cfRule type="cellIs" dxfId="86" priority="29" operator="lessThan">
      <formula>0</formula>
    </cfRule>
    <cfRule type="cellIs" dxfId="85" priority="30" operator="greaterThan">
      <formula>0</formula>
    </cfRule>
  </conditionalFormatting>
  <conditionalFormatting sqref="P117:P123">
    <cfRule type="cellIs" dxfId="84" priority="27" operator="lessThan">
      <formula>0</formula>
    </cfRule>
    <cfRule type="cellIs" dxfId="83" priority="28" operator="greaterThan">
      <formula>0</formula>
    </cfRule>
  </conditionalFormatting>
  <conditionalFormatting sqref="G131:G137">
    <cfRule type="cellIs" dxfId="82" priority="25" operator="lessThan">
      <formula>0</formula>
    </cfRule>
    <cfRule type="cellIs" dxfId="81" priority="26" operator="greaterThan">
      <formula>0</formula>
    </cfRule>
  </conditionalFormatting>
  <conditionalFormatting sqref="J131:J137">
    <cfRule type="cellIs" dxfId="80" priority="23" operator="lessThan">
      <formula>0</formula>
    </cfRule>
    <cfRule type="cellIs" dxfId="79" priority="24" operator="greaterThan">
      <formula>0</formula>
    </cfRule>
  </conditionalFormatting>
  <conditionalFormatting sqref="N131:N137">
    <cfRule type="cellIs" dxfId="78" priority="21" operator="lessThan">
      <formula>0</formula>
    </cfRule>
    <cfRule type="cellIs" dxfId="77" priority="22" operator="greaterThan">
      <formula>0</formula>
    </cfRule>
  </conditionalFormatting>
  <conditionalFormatting sqref="P131:P137">
    <cfRule type="cellIs" dxfId="76" priority="19" operator="lessThan">
      <formula>0</formula>
    </cfRule>
    <cfRule type="cellIs" dxfId="75" priority="20" operator="greaterThan">
      <formula>0</formula>
    </cfRule>
  </conditionalFormatting>
  <conditionalFormatting sqref="G145:G151">
    <cfRule type="cellIs" dxfId="74" priority="17" operator="lessThan">
      <formula>0</formula>
    </cfRule>
    <cfRule type="cellIs" dxfId="73" priority="18" operator="greaterThan">
      <formula>0</formula>
    </cfRule>
  </conditionalFormatting>
  <conditionalFormatting sqref="J145:J151">
    <cfRule type="cellIs" dxfId="72" priority="15" operator="lessThan">
      <formula>0</formula>
    </cfRule>
    <cfRule type="cellIs" dxfId="71" priority="16" operator="greaterThan">
      <formula>0</formula>
    </cfRule>
  </conditionalFormatting>
  <conditionalFormatting sqref="N145:N151">
    <cfRule type="cellIs" dxfId="70" priority="13" operator="lessThan">
      <formula>0</formula>
    </cfRule>
    <cfRule type="cellIs" dxfId="69" priority="14" operator="greaterThan">
      <formula>0</formula>
    </cfRule>
  </conditionalFormatting>
  <conditionalFormatting sqref="P145:P151">
    <cfRule type="cellIs" dxfId="68" priority="11" operator="lessThan">
      <formula>0</formula>
    </cfRule>
    <cfRule type="cellIs" dxfId="67" priority="12" operator="greaterThan">
      <formula>0</formula>
    </cfRule>
  </conditionalFormatting>
  <conditionalFormatting sqref="P159:P165">
    <cfRule type="cellIs" dxfId="66" priority="3" operator="lessThan">
      <formula>0</formula>
    </cfRule>
    <cfRule type="cellIs" dxfId="65" priority="4" operator="greaterThan">
      <formula>0</formula>
    </cfRule>
  </conditionalFormatting>
  <conditionalFormatting sqref="G159:G165">
    <cfRule type="cellIs" dxfId="64" priority="9" operator="lessThan">
      <formula>0</formula>
    </cfRule>
    <cfRule type="cellIs" dxfId="63" priority="10" operator="greaterThan">
      <formula>0</formula>
    </cfRule>
  </conditionalFormatting>
  <conditionalFormatting sqref="J159:J165">
    <cfRule type="cellIs" dxfId="62" priority="7" operator="lessThan">
      <formula>0</formula>
    </cfRule>
    <cfRule type="cellIs" dxfId="61" priority="8" operator="greaterThan">
      <formula>0</formula>
    </cfRule>
  </conditionalFormatting>
  <conditionalFormatting sqref="N159:N165">
    <cfRule type="cellIs" dxfId="60" priority="5" operator="lessThan">
      <formula>0</formula>
    </cfRule>
    <cfRule type="cellIs" dxfId="59" priority="6" operator="greaterThan">
      <formula>0</formula>
    </cfRule>
  </conditionalFormatting>
  <conditionalFormatting sqref="AB18:AB19">
    <cfRule type="cellIs" dxfId="58" priority="2" stopIfTrue="1" operator="lessThan">
      <formula>0</formula>
    </cfRule>
  </conditionalFormatting>
  <conditionalFormatting sqref="AB42">
    <cfRule type="cellIs" dxfId="57" priority="1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F8A29-976D-4EE8-9684-96A1AFBB1C2F}">
  <dimension ref="P2:AB253"/>
  <sheetViews>
    <sheetView topLeftCell="A34" zoomScale="92" zoomScaleNormal="92" workbookViewId="0">
      <selection activeCell="P45" sqref="P45"/>
    </sheetView>
  </sheetViews>
  <sheetFormatPr baseColWidth="10" defaultRowHeight="15"/>
  <cols>
    <col min="15" max="15" width="13.81640625" customWidth="1"/>
    <col min="24" max="24" width="15" customWidth="1"/>
    <col min="25" max="25" width="14" customWidth="1"/>
    <col min="26" max="26" width="12.54296875" customWidth="1"/>
    <col min="27" max="27" width="10.90625" customWidth="1"/>
  </cols>
  <sheetData>
    <row r="2" spans="24:28" s="176" customFormat="1" ht="31.8">
      <c r="X2"/>
      <c r="Y2"/>
      <c r="Z2"/>
    </row>
    <row r="5" spans="24:28" s="163" customFormat="1" ht="17.399999999999999">
      <c r="X5"/>
      <c r="Y5"/>
      <c r="Z5"/>
      <c r="AB5" s="177"/>
    </row>
    <row r="6" spans="24:28" s="163" customFormat="1" ht="17.399999999999999">
      <c r="X6"/>
      <c r="Y6"/>
      <c r="Z6"/>
      <c r="AB6" s="177"/>
    </row>
    <row r="7" spans="24:28" ht="15.6">
      <c r="AA7" s="5"/>
    </row>
    <row r="8" spans="24:28" ht="18" customHeight="1">
      <c r="AA8" s="5"/>
    </row>
    <row r="13" spans="24:28">
      <c r="X13" s="4"/>
    </row>
    <row r="18" spans="24:24">
      <c r="X18" s="4"/>
    </row>
    <row r="19" spans="24:24">
      <c r="X19" s="10"/>
    </row>
    <row r="20" spans="24:24">
      <c r="X20" s="10"/>
    </row>
    <row r="21" spans="24:24">
      <c r="X21" s="10"/>
    </row>
    <row r="22" spans="24:24">
      <c r="X22" s="10"/>
    </row>
    <row r="23" spans="24:24">
      <c r="X23" s="10"/>
    </row>
    <row r="24" spans="24:24">
      <c r="X24" s="10"/>
    </row>
    <row r="25" spans="24:24">
      <c r="X25" s="10"/>
    </row>
    <row r="26" spans="24:24">
      <c r="X26" s="10"/>
    </row>
    <row r="27" spans="24:24" ht="17.25" customHeight="1">
      <c r="X27" s="10"/>
    </row>
    <row r="28" spans="24:24">
      <c r="X28" s="10"/>
    </row>
    <row r="29" spans="24:24">
      <c r="X29" s="10"/>
    </row>
    <row r="142" spans="24:26">
      <c r="X142" s="13"/>
      <c r="Y142" s="12"/>
      <c r="Z142" s="12"/>
    </row>
    <row r="143" spans="24:26">
      <c r="X143" s="13"/>
      <c r="Y143" s="12"/>
      <c r="Z143" s="12"/>
    </row>
    <row r="144" spans="24:26">
      <c r="X144" s="13"/>
      <c r="Y144" s="12"/>
      <c r="Z144" s="12"/>
    </row>
    <row r="145" spans="24:26">
      <c r="X145" s="13"/>
      <c r="Y145" s="12"/>
      <c r="Z145" s="12"/>
    </row>
    <row r="146" spans="24:26">
      <c r="X146" s="13"/>
      <c r="Y146" s="12"/>
      <c r="Z146" s="12"/>
    </row>
    <row r="147" spans="24:26">
      <c r="X147" s="13"/>
      <c r="Y147" s="12"/>
      <c r="Z147" s="12"/>
    </row>
    <row r="148" spans="24:26">
      <c r="Y148" s="12"/>
      <c r="Z148" s="12"/>
    </row>
    <row r="149" spans="24:26">
      <c r="Y149" s="12"/>
      <c r="Z149" s="12"/>
    </row>
    <row r="253" spans="16:16">
      <c r="P253" s="3" t="s">
        <v>597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657"/>
  <sheetViews>
    <sheetView zoomScale="98" zoomScaleNormal="98" workbookViewId="0">
      <pane xSplit="24" ySplit="9" topLeftCell="Y10" activePane="bottomRight" state="frozen"/>
      <selection pane="topRight" activeCell="V1" sqref="V1"/>
      <selection pane="bottomLeft" activeCell="A10" sqref="A10"/>
      <selection pane="bottomRight" activeCell="Z19" sqref="Z19"/>
    </sheetView>
  </sheetViews>
  <sheetFormatPr baseColWidth="10" defaultRowHeight="15"/>
  <cols>
    <col min="1" max="1" width="1.90625" customWidth="1"/>
    <col min="2" max="2" width="6" customWidth="1"/>
    <col min="3" max="3" width="5.08984375" customWidth="1"/>
    <col min="4" max="4" width="6.36328125" style="295" customWidth="1"/>
    <col min="5" max="5" width="5.08984375" style="10" customWidth="1"/>
    <col min="6" max="6" width="7.453125" style="295" customWidth="1"/>
    <col min="7" max="7" width="7.36328125" style="295" customWidth="1"/>
    <col min="8" max="8" width="8" style="295" customWidth="1"/>
    <col min="9" max="9" width="5.6328125" style="100" customWidth="1"/>
    <col min="10" max="10" width="5.08984375" style="100" customWidth="1"/>
    <col min="11" max="11" width="5.36328125" style="100" customWidth="1"/>
    <col min="12" max="12" width="5.08984375" style="100" customWidth="1"/>
    <col min="13" max="13" width="7.1796875" style="100" customWidth="1"/>
    <col min="14" max="14" width="5.08984375" style="100" customWidth="1"/>
    <col min="15" max="15" width="5.453125" style="100" customWidth="1"/>
    <col min="16" max="16" width="5.08984375" style="100" customWidth="1"/>
    <col min="17" max="17" width="7.6328125" style="100" customWidth="1"/>
    <col min="18" max="18" width="1.36328125" style="100" customWidth="1"/>
    <col min="19" max="19" width="5.81640625" style="10" customWidth="1"/>
    <col min="20" max="20" width="1.1796875" style="100" customWidth="1"/>
    <col min="21" max="21" width="7" style="100" customWidth="1"/>
    <col min="22" max="22" width="6.54296875" style="10" customWidth="1"/>
    <col min="23" max="23" width="6.90625" customWidth="1"/>
    <col min="24" max="24" width="2.6328125" style="10" customWidth="1"/>
    <col min="25" max="25" width="10.90625" style="100"/>
    <col min="27" max="27" width="14" customWidth="1"/>
    <col min="28" max="28" width="12.54296875" customWidth="1"/>
    <col min="29" max="29" width="10.90625" customWidth="1"/>
  </cols>
  <sheetData>
    <row r="1" spans="1:29">
      <c r="A1" s="39"/>
      <c r="B1" s="39"/>
      <c r="C1" s="39"/>
      <c r="D1" s="301"/>
      <c r="E1" s="64"/>
      <c r="F1" s="301"/>
      <c r="G1" s="301"/>
      <c r="H1" s="301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64"/>
      <c r="T1" s="115"/>
      <c r="U1" s="115"/>
      <c r="V1" s="64"/>
      <c r="W1" s="39"/>
      <c r="X1" s="39"/>
    </row>
    <row r="2" spans="1:29" s="165" customFormat="1" ht="31.8">
      <c r="A2" s="164"/>
      <c r="B2" s="164"/>
      <c r="C2" s="140" t="s">
        <v>481</v>
      </c>
      <c r="D2" s="332"/>
      <c r="E2" s="172"/>
      <c r="F2" s="332"/>
      <c r="G2" s="332"/>
      <c r="H2" s="332"/>
      <c r="I2" s="166"/>
      <c r="J2" s="166"/>
      <c r="K2" s="178"/>
      <c r="L2" s="166"/>
      <c r="M2" s="178"/>
      <c r="N2" s="166"/>
      <c r="O2" s="178"/>
      <c r="P2" s="166"/>
      <c r="Q2" s="140" t="str">
        <f>+År!B2</f>
        <v>GRIS</v>
      </c>
      <c r="R2" s="140"/>
      <c r="S2" s="175"/>
      <c r="T2" s="140"/>
      <c r="U2" s="166"/>
      <c r="V2" s="172"/>
      <c r="W2" s="140"/>
      <c r="X2" s="164"/>
      <c r="Y2" s="202"/>
      <c r="Z2" s="202"/>
      <c r="AA2" s="203"/>
    </row>
    <row r="3" spans="1:29" ht="13.5" customHeight="1">
      <c r="A3" s="39"/>
      <c r="B3" s="39"/>
      <c r="C3" s="56"/>
      <c r="D3" s="301"/>
      <c r="E3" s="64"/>
      <c r="F3" s="301"/>
      <c r="G3" s="301"/>
      <c r="H3" s="301"/>
      <c r="I3" s="115"/>
      <c r="J3" s="115"/>
      <c r="K3" s="179"/>
      <c r="L3" s="115"/>
      <c r="M3" s="115"/>
      <c r="N3" s="115"/>
      <c r="O3" s="115"/>
      <c r="P3" s="115"/>
      <c r="Q3" s="115"/>
      <c r="R3" s="115"/>
      <c r="S3" s="64"/>
      <c r="T3" s="115"/>
      <c r="U3" s="115"/>
      <c r="V3" s="64"/>
      <c r="W3" s="39"/>
      <c r="X3" s="39"/>
    </row>
    <row r="4" spans="1:29" s="191" customFormat="1" ht="19.8">
      <c r="A4" s="150"/>
      <c r="B4" s="150"/>
      <c r="C4" s="150"/>
      <c r="D4" s="334"/>
      <c r="E4" s="190"/>
      <c r="F4" s="311" t="s">
        <v>5</v>
      </c>
      <c r="G4" s="334"/>
      <c r="H4" s="316">
        <f>+År!O2</f>
        <v>52</v>
      </c>
      <c r="I4" s="189"/>
      <c r="J4" s="189"/>
      <c r="K4" s="151" t="s">
        <v>366</v>
      </c>
      <c r="L4" s="189"/>
      <c r="M4" s="150"/>
      <c r="N4" s="189"/>
      <c r="O4" s="150"/>
      <c r="P4" s="416">
        <f>SUM(H10:H30)</f>
        <v>1472261</v>
      </c>
      <c r="Q4" s="417"/>
      <c r="R4" s="399"/>
      <c r="S4" s="399"/>
      <c r="T4" s="115"/>
      <c r="U4" s="115"/>
      <c r="V4" s="150"/>
      <c r="W4" s="150"/>
      <c r="X4" s="150"/>
    </row>
    <row r="5" spans="1:29" ht="15.6">
      <c r="A5" s="44"/>
      <c r="B5" s="44"/>
      <c r="C5" s="44"/>
      <c r="D5" s="321"/>
      <c r="E5" s="85"/>
      <c r="F5" s="321"/>
      <c r="G5" s="321"/>
      <c r="H5" s="321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85"/>
      <c r="T5" s="125"/>
      <c r="U5" s="125"/>
      <c r="V5" s="85"/>
      <c r="W5" s="44"/>
      <c r="X5" s="44"/>
      <c r="Y5"/>
      <c r="AB5" s="5"/>
      <c r="AC5" s="5"/>
    </row>
    <row r="6" spans="1:29" ht="15.75" customHeight="1">
      <c r="A6" s="44"/>
      <c r="B6" s="44"/>
      <c r="C6" s="39"/>
      <c r="D6" s="312"/>
      <c r="E6" s="181"/>
      <c r="F6" s="301"/>
      <c r="G6" s="312"/>
      <c r="H6" s="301"/>
      <c r="I6" s="179"/>
      <c r="J6" s="179"/>
      <c r="K6" s="143"/>
      <c r="L6" s="179"/>
      <c r="M6" s="125"/>
      <c r="N6" s="179"/>
      <c r="O6" s="44"/>
      <c r="P6" s="179"/>
      <c r="Q6" s="44" t="s">
        <v>472</v>
      </c>
      <c r="R6" s="44"/>
      <c r="S6" s="85"/>
      <c r="T6" s="44"/>
      <c r="U6" s="115"/>
      <c r="V6" s="85" t="s">
        <v>3</v>
      </c>
      <c r="W6" s="39"/>
      <c r="X6" s="39"/>
      <c r="Y6"/>
      <c r="AB6" s="5"/>
      <c r="AC6" s="5"/>
    </row>
    <row r="7" spans="1:29" ht="18" customHeight="1">
      <c r="A7" s="39"/>
      <c r="B7" s="39"/>
      <c r="C7" s="39"/>
      <c r="D7" s="302" t="s">
        <v>3</v>
      </c>
      <c r="E7" s="181"/>
      <c r="F7" s="312"/>
      <c r="G7" s="312"/>
      <c r="H7" s="302" t="s">
        <v>3</v>
      </c>
      <c r="I7" s="179"/>
      <c r="J7" s="179"/>
      <c r="K7" s="143"/>
      <c r="L7" s="179"/>
      <c r="M7" s="98" t="s">
        <v>14</v>
      </c>
      <c r="N7" s="179"/>
      <c r="O7" s="39"/>
      <c r="P7" s="179"/>
      <c r="Q7" s="34" t="s">
        <v>473</v>
      </c>
      <c r="R7" s="34"/>
      <c r="S7" s="74"/>
      <c r="T7" s="34"/>
      <c r="U7" s="98" t="s">
        <v>388</v>
      </c>
      <c r="V7" s="74" t="s">
        <v>8</v>
      </c>
      <c r="W7" s="80" t="s">
        <v>14</v>
      </c>
      <c r="X7" s="39"/>
      <c r="Y7"/>
    </row>
    <row r="8" spans="1:29" ht="21">
      <c r="A8" s="39"/>
      <c r="B8" s="39"/>
      <c r="C8" s="44" t="s">
        <v>489</v>
      </c>
      <c r="D8" s="302" t="s">
        <v>436</v>
      </c>
      <c r="E8" s="181"/>
      <c r="F8" s="302" t="s">
        <v>3</v>
      </c>
      <c r="G8" s="312"/>
      <c r="H8" s="302" t="s">
        <v>394</v>
      </c>
      <c r="I8" s="98" t="s">
        <v>3</v>
      </c>
      <c r="J8" s="179"/>
      <c r="K8" s="98" t="s">
        <v>1</v>
      </c>
      <c r="L8" s="179"/>
      <c r="M8" s="98" t="s">
        <v>392</v>
      </c>
      <c r="N8" s="179"/>
      <c r="O8" s="110" t="s">
        <v>357</v>
      </c>
      <c r="P8" s="179"/>
      <c r="Q8" s="110" t="s">
        <v>470</v>
      </c>
      <c r="R8" s="110"/>
      <c r="S8" s="111" t="s">
        <v>357</v>
      </c>
      <c r="T8" s="110"/>
      <c r="U8" s="98" t="s">
        <v>392</v>
      </c>
      <c r="V8" s="74" t="s">
        <v>435</v>
      </c>
      <c r="W8" s="80" t="s">
        <v>392</v>
      </c>
      <c r="X8" s="39"/>
      <c r="Y8"/>
    </row>
    <row r="9" spans="1:29" ht="21">
      <c r="A9" s="39"/>
      <c r="B9" s="44" t="s">
        <v>58</v>
      </c>
      <c r="C9" s="44" t="s">
        <v>357</v>
      </c>
      <c r="D9" s="302" t="s">
        <v>432</v>
      </c>
      <c r="E9" s="201" t="s">
        <v>437</v>
      </c>
      <c r="F9" s="302" t="s">
        <v>8</v>
      </c>
      <c r="G9" s="335" t="s">
        <v>437</v>
      </c>
      <c r="H9" s="302" t="s">
        <v>386</v>
      </c>
      <c r="I9" s="98" t="s">
        <v>357</v>
      </c>
      <c r="J9" s="200" t="s">
        <v>437</v>
      </c>
      <c r="K9" s="98" t="s">
        <v>357</v>
      </c>
      <c r="L9" s="200" t="s">
        <v>437</v>
      </c>
      <c r="M9" s="98" t="s">
        <v>389</v>
      </c>
      <c r="N9" s="200" t="s">
        <v>437</v>
      </c>
      <c r="O9" s="110" t="s">
        <v>469</v>
      </c>
      <c r="P9" s="200" t="s">
        <v>437</v>
      </c>
      <c r="Q9" s="110" t="s">
        <v>471</v>
      </c>
      <c r="R9" s="110"/>
      <c r="S9" s="111" t="s">
        <v>416</v>
      </c>
      <c r="T9" s="110"/>
      <c r="U9" s="98" t="s">
        <v>389</v>
      </c>
      <c r="V9" s="74" t="s">
        <v>464</v>
      </c>
      <c r="W9" s="80" t="s">
        <v>395</v>
      </c>
      <c r="X9" s="39"/>
      <c r="Y9"/>
    </row>
    <row r="10" spans="1:29" ht="15.6">
      <c r="A10" s="39"/>
      <c r="B10" s="46">
        <f>+'Ark1'!C717</f>
        <v>2024</v>
      </c>
      <c r="C10" s="46">
        <f>+'Ark1'!M717</f>
        <v>48</v>
      </c>
      <c r="D10" s="323">
        <f>+'Ark1'!Q717</f>
        <v>422</v>
      </c>
      <c r="E10" s="78">
        <f t="shared" ref="E10:E30" si="0">+D10-D32</f>
        <v>-47</v>
      </c>
      <c r="F10" s="336">
        <f>+'Ark1'!R717</f>
        <v>1031</v>
      </c>
      <c r="G10" s="313">
        <f t="shared" ref="G10:G30" si="1">+F10-F32</f>
        <v>-146</v>
      </c>
      <c r="H10" s="336">
        <f>+'Ark1'!S717</f>
        <v>1005</v>
      </c>
      <c r="I10" s="99">
        <f>+'Ark1'!AD717</f>
        <v>6.9664798127496722E-2</v>
      </c>
      <c r="J10" s="104">
        <f t="shared" ref="J10:J30" si="2">+I10-I32</f>
        <v>-9.7217468985686534E-3</v>
      </c>
      <c r="K10" s="99">
        <f>+'Ark1'!AE717</f>
        <v>7.3081072051728618E-2</v>
      </c>
      <c r="L10" s="104">
        <f t="shared" ref="L10:L30" si="3">+K10-K32</f>
        <v>-8.4698113620893661E-3</v>
      </c>
      <c r="M10" s="99">
        <f>+'Ark1'!W717</f>
        <v>87.896716417910525</v>
      </c>
      <c r="N10" s="104">
        <f t="shared" ref="N10:N30" si="4">+M10-M32</f>
        <v>-1.266622804704383</v>
      </c>
      <c r="O10" s="99">
        <f>+'Ark1'!X717</f>
        <v>0.7759456838021338</v>
      </c>
      <c r="P10" s="104">
        <f t="shared" ref="P10:P30" si="5">+O10-O32</f>
        <v>-0.58344259147399191</v>
      </c>
      <c r="Q10" s="99">
        <f>+'Ark1'!Y717</f>
        <v>1.5518913676042676</v>
      </c>
      <c r="R10" s="110"/>
      <c r="S10" s="271">
        <f>+'Ark1'!Z717</f>
        <v>0</v>
      </c>
      <c r="T10" s="110"/>
      <c r="U10" s="99">
        <f>+'Ark1'!AA717</f>
        <v>18.131688518214723</v>
      </c>
      <c r="V10" s="65">
        <f>+F10/D10</f>
        <v>2.4431279620853079</v>
      </c>
      <c r="W10" s="99">
        <f>+'Ark1'!V717</f>
        <v>96.582526155786681</v>
      </c>
      <c r="X10" s="39"/>
      <c r="Y10"/>
    </row>
    <row r="11" spans="1:29" ht="15.6">
      <c r="A11" s="39"/>
      <c r="B11" s="46">
        <f>+'Ark1'!C718</f>
        <v>2024</v>
      </c>
      <c r="C11" s="46">
        <f>+'Ark1'!M718</f>
        <v>49</v>
      </c>
      <c r="D11" s="323">
        <f>+'Ark1'!Q718</f>
        <v>324</v>
      </c>
      <c r="E11" s="78">
        <f t="shared" si="0"/>
        <v>-26</v>
      </c>
      <c r="F11" s="336">
        <f>+'Ark1'!R718</f>
        <v>536</v>
      </c>
      <c r="G11" s="313">
        <f t="shared" si="1"/>
        <v>-57</v>
      </c>
      <c r="H11" s="336">
        <f>+'Ark1'!S718</f>
        <v>531</v>
      </c>
      <c r="I11" s="99">
        <f>+'Ark1'!AD718</f>
        <v>3.6217586611385279E-2</v>
      </c>
      <c r="J11" s="104">
        <f t="shared" si="2"/>
        <v>-3.7792028537436684E-3</v>
      </c>
      <c r="K11" s="99">
        <f>+'Ark1'!AE718</f>
        <v>4.0211541129266198E-2</v>
      </c>
      <c r="L11" s="104">
        <f t="shared" si="3"/>
        <v>-3.9078108748856755E-3</v>
      </c>
      <c r="M11" s="99">
        <f>+'Ark1'!W718</f>
        <v>91.53559322033891</v>
      </c>
      <c r="N11" s="104">
        <f t="shared" si="4"/>
        <v>-1.8064580617123056</v>
      </c>
      <c r="O11" s="99">
        <f>+'Ark1'!X718</f>
        <v>1.8656716417910453</v>
      </c>
      <c r="P11" s="104">
        <f t="shared" si="5"/>
        <v>-0.15793712718028652</v>
      </c>
      <c r="Q11" s="99">
        <f>+'Ark1'!Y718</f>
        <v>3.7313432835820906</v>
      </c>
      <c r="R11" s="110"/>
      <c r="S11" s="271">
        <f>+'Ark1'!Z718</f>
        <v>0</v>
      </c>
      <c r="T11" s="110"/>
      <c r="U11" s="99">
        <f>+'Ark1'!AA718</f>
        <v>12.37339784284363</v>
      </c>
      <c r="V11" s="65">
        <f t="shared" ref="V11:V32" si="6">+F11/D11</f>
        <v>1.654320987654321</v>
      </c>
      <c r="W11" s="99">
        <f>+'Ark1'!V718</f>
        <v>99.514193665542479</v>
      </c>
      <c r="X11" s="39"/>
      <c r="Y11"/>
    </row>
    <row r="12" spans="1:29" ht="15.6">
      <c r="A12" s="39"/>
      <c r="B12" s="46">
        <f>+'Ark1'!C719</f>
        <v>2024</v>
      </c>
      <c r="C12" s="46">
        <f>+'Ark1'!M719</f>
        <v>50</v>
      </c>
      <c r="D12" s="323">
        <f>+'Ark1'!Q719</f>
        <v>486</v>
      </c>
      <c r="E12" s="78">
        <f t="shared" si="0"/>
        <v>4</v>
      </c>
      <c r="F12" s="336">
        <f>+'Ark1'!R719</f>
        <v>974</v>
      </c>
      <c r="G12" s="313">
        <f t="shared" si="1"/>
        <v>-100</v>
      </c>
      <c r="H12" s="336">
        <f>+'Ark1'!S719</f>
        <v>969</v>
      </c>
      <c r="I12" s="99">
        <f>+'Ark1'!AD719</f>
        <v>6.5813301043823283E-2</v>
      </c>
      <c r="J12" s="104">
        <f t="shared" si="2"/>
        <v>-6.6260781898166421E-3</v>
      </c>
      <c r="K12" s="99">
        <f>+'Ark1'!AE719</f>
        <v>7.2653106635824749E-2</v>
      </c>
      <c r="L12" s="104">
        <f t="shared" si="3"/>
        <v>-7.9705489483588715E-3</v>
      </c>
      <c r="M12" s="99">
        <f>+'Ark1'!W719</f>
        <v>90.628379772961765</v>
      </c>
      <c r="N12" s="104">
        <f t="shared" si="4"/>
        <v>-2.6289099466644785</v>
      </c>
      <c r="O12" s="99">
        <f>+'Ark1'!X719</f>
        <v>0.82135523613963024</v>
      </c>
      <c r="P12" s="104">
        <f t="shared" si="5"/>
        <v>-1.04084215678402</v>
      </c>
      <c r="Q12" s="99">
        <f>+'Ark1'!Y719</f>
        <v>1.6427104722792605</v>
      </c>
      <c r="R12" s="110"/>
      <c r="S12" s="271">
        <f>+'Ark1'!Z719</f>
        <v>0</v>
      </c>
      <c r="T12" s="110"/>
      <c r="U12" s="99">
        <f>+'Ark1'!AA719</f>
        <v>12.474009700762132</v>
      </c>
      <c r="V12" s="65">
        <f t="shared" si="6"/>
        <v>2.0041152263374484</v>
      </c>
      <c r="W12" s="99">
        <f>+'Ark1'!V719</f>
        <v>98.512388932307985</v>
      </c>
      <c r="X12" s="39"/>
      <c r="Y12"/>
    </row>
    <row r="13" spans="1:29" ht="15.6">
      <c r="A13" s="39"/>
      <c r="B13" s="46">
        <f>+'Ark1'!C720</f>
        <v>2024</v>
      </c>
      <c r="C13" s="46">
        <f>+'Ark1'!M720</f>
        <v>51</v>
      </c>
      <c r="D13" s="323">
        <f>+'Ark1'!Q720</f>
        <v>696</v>
      </c>
      <c r="E13" s="78">
        <f t="shared" si="0"/>
        <v>1</v>
      </c>
      <c r="F13" s="336">
        <f>+'Ark1'!R720</f>
        <v>1852</v>
      </c>
      <c r="G13" s="313">
        <f t="shared" si="1"/>
        <v>-28</v>
      </c>
      <c r="H13" s="336">
        <f>+'Ark1'!S720</f>
        <v>1846</v>
      </c>
      <c r="I13" s="99">
        <f>+'Ark1'!AD720</f>
        <v>0.12513987015724923</v>
      </c>
      <c r="J13" s="104">
        <f t="shared" si="2"/>
        <v>-1.6627676074091324E-3</v>
      </c>
      <c r="K13" s="99">
        <f>+'Ark1'!AE720</f>
        <v>0.1381439766679308</v>
      </c>
      <c r="L13" s="104">
        <f t="shared" si="3"/>
        <v>-1.8155538513066061E-3</v>
      </c>
      <c r="M13" s="99">
        <f>+'Ark1'!W720</f>
        <v>90.455308775731382</v>
      </c>
      <c r="N13" s="104">
        <f t="shared" si="4"/>
        <v>-2.0785587456361156</v>
      </c>
      <c r="O13" s="99">
        <f>+'Ark1'!X720</f>
        <v>1.2958963282937361</v>
      </c>
      <c r="P13" s="104">
        <f t="shared" si="5"/>
        <v>0.28525803042139564</v>
      </c>
      <c r="Q13" s="99">
        <f>+'Ark1'!Y720</f>
        <v>2.5917926565874723</v>
      </c>
      <c r="R13" s="110"/>
      <c r="S13" s="271">
        <f>+'Ark1'!Z720</f>
        <v>0</v>
      </c>
      <c r="T13" s="110"/>
      <c r="U13" s="99">
        <f>+'Ark1'!AA720</f>
        <v>10.551551799680626</v>
      </c>
      <c r="V13" s="65">
        <f t="shared" si="6"/>
        <v>2.6609195402298851</v>
      </c>
      <c r="W13" s="99">
        <f>+'Ark1'!V720</f>
        <v>98.185353474291873</v>
      </c>
      <c r="X13" s="39"/>
      <c r="Y13"/>
    </row>
    <row r="14" spans="1:29" ht="15.6">
      <c r="A14" s="39"/>
      <c r="B14" s="46">
        <f>+'Ark1'!C721</f>
        <v>2024</v>
      </c>
      <c r="C14" s="46">
        <f>+'Ark1'!M721</f>
        <v>52</v>
      </c>
      <c r="D14" s="323">
        <f>+'Ark1'!Q721</f>
        <v>956</v>
      </c>
      <c r="E14" s="78">
        <f t="shared" si="0"/>
        <v>42</v>
      </c>
      <c r="F14" s="336">
        <f>+'Ark1'!R721</f>
        <v>3665</v>
      </c>
      <c r="G14" s="313">
        <f t="shared" si="1"/>
        <v>-82</v>
      </c>
      <c r="H14" s="336">
        <f>+'Ark1'!S721</f>
        <v>3657</v>
      </c>
      <c r="I14" s="99">
        <f>+'Ark1'!AD721</f>
        <v>0.24764450546777439</v>
      </c>
      <c r="J14" s="104">
        <f t="shared" si="2"/>
        <v>-5.0839433110420051E-3</v>
      </c>
      <c r="K14" s="99">
        <f>+'Ark1'!AE721</f>
        <v>0.27072729850026089</v>
      </c>
      <c r="L14" s="104">
        <f t="shared" si="3"/>
        <v>-8.1049603827230698E-3</v>
      </c>
      <c r="M14" s="99">
        <f>+'Ark1'!W721</f>
        <v>89.483073557560502</v>
      </c>
      <c r="N14" s="104">
        <f t="shared" si="4"/>
        <v>-2.8394786093736997</v>
      </c>
      <c r="O14" s="99">
        <f>+'Ark1'!X721</f>
        <v>1.4188267394270122</v>
      </c>
      <c r="P14" s="104">
        <f t="shared" si="5"/>
        <v>8.442588541046514E-2</v>
      </c>
      <c r="Q14" s="99">
        <f>+'Ark1'!Y721</f>
        <v>2.8376534788540244</v>
      </c>
      <c r="R14" s="110"/>
      <c r="S14" s="271">
        <f>+'Ark1'!Z721</f>
        <v>0</v>
      </c>
      <c r="T14" s="110"/>
      <c r="U14" s="99">
        <f>+'Ark1'!AA721</f>
        <v>9.9456010430530881</v>
      </c>
      <c r="V14" s="65">
        <f t="shared" si="6"/>
        <v>3.8336820083682008</v>
      </c>
      <c r="W14" s="99">
        <f>+'Ark1'!V721</f>
        <v>97.072860164288258</v>
      </c>
      <c r="X14" s="39"/>
      <c r="Y14" s="4"/>
      <c r="Z14" s="4"/>
    </row>
    <row r="15" spans="1:29" ht="15.6">
      <c r="A15" s="39"/>
      <c r="B15" s="46">
        <f>+'Ark1'!C722</f>
        <v>2024</v>
      </c>
      <c r="C15" s="46">
        <f>+'Ark1'!M722</f>
        <v>53</v>
      </c>
      <c r="D15" s="323">
        <f>+'Ark1'!Q722</f>
        <v>1155</v>
      </c>
      <c r="E15" s="78">
        <f t="shared" si="0"/>
        <v>5</v>
      </c>
      <c r="F15" s="336">
        <f>+'Ark1'!R722</f>
        <v>6760</v>
      </c>
      <c r="G15" s="313">
        <f t="shared" si="1"/>
        <v>-158</v>
      </c>
      <c r="H15" s="336">
        <f>+'Ark1'!S722</f>
        <v>6749</v>
      </c>
      <c r="I15" s="99">
        <f>+'Ark1'!AD722</f>
        <v>0.4567740400988145</v>
      </c>
      <c r="J15" s="104">
        <f t="shared" si="2"/>
        <v>-9.8326875904974909E-3</v>
      </c>
      <c r="K15" s="99">
        <f>+'Ark1'!AE722</f>
        <v>0.49667558193995431</v>
      </c>
      <c r="L15" s="104">
        <f t="shared" si="3"/>
        <v>-1.2921432210233008E-2</v>
      </c>
      <c r="M15" s="99">
        <f>+'Ark1'!W722</f>
        <v>88.954348792413725</v>
      </c>
      <c r="N15" s="104">
        <f t="shared" si="4"/>
        <v>-2.3737427222116452</v>
      </c>
      <c r="O15" s="99">
        <f>+'Ark1'!X722</f>
        <v>1.2721893491124261</v>
      </c>
      <c r="P15" s="104">
        <f t="shared" si="5"/>
        <v>-0.40459584892168787</v>
      </c>
      <c r="Q15" s="99">
        <f>+'Ark1'!Y722</f>
        <v>2.5443786982248522</v>
      </c>
      <c r="R15" s="110"/>
      <c r="S15" s="271">
        <f>+'Ark1'!Z722</f>
        <v>0</v>
      </c>
      <c r="T15" s="110"/>
      <c r="U15" s="99">
        <f>+'Ark1'!AA722</f>
        <v>9.514162419290189</v>
      </c>
      <c r="V15" s="65">
        <f t="shared" si="6"/>
        <v>5.8528138528138527</v>
      </c>
      <c r="W15" s="99">
        <f>+'Ark1'!V722</f>
        <v>96.488143903827876</v>
      </c>
      <c r="X15" s="39"/>
      <c r="Y15"/>
    </row>
    <row r="16" spans="1:29" ht="15.6">
      <c r="A16" s="39"/>
      <c r="B16" s="46">
        <f>+'Ark1'!C723</f>
        <v>2024</v>
      </c>
      <c r="C16" s="46">
        <f>+'Ark1'!M723</f>
        <v>54</v>
      </c>
      <c r="D16" s="323">
        <f>+'Ark1'!Q723</f>
        <v>1337</v>
      </c>
      <c r="E16" s="78">
        <f t="shared" si="0"/>
        <v>18</v>
      </c>
      <c r="F16" s="336">
        <f>+'Ark1'!R723</f>
        <v>13015</v>
      </c>
      <c r="G16" s="313">
        <f t="shared" si="1"/>
        <v>-337</v>
      </c>
      <c r="H16" s="336">
        <f>+'Ark1'!S723</f>
        <v>12996</v>
      </c>
      <c r="I16" s="99">
        <f>+'Ark1'!AD723</f>
        <v>0.8794251674387682</v>
      </c>
      <c r="J16" s="104">
        <f t="shared" si="2"/>
        <v>-2.1143353536613896E-2</v>
      </c>
      <c r="K16" s="99">
        <f>+'Ark1'!AE723</f>
        <v>0.94604084052040083</v>
      </c>
      <c r="L16" s="104">
        <f t="shared" si="3"/>
        <v>-2.6935130401582241E-2</v>
      </c>
      <c r="M16" s="99">
        <f>+'Ark1'!W723</f>
        <v>87.990135426284994</v>
      </c>
      <c r="N16" s="104">
        <f t="shared" si="4"/>
        <v>-2.3286975445395228</v>
      </c>
      <c r="O16" s="99">
        <f>+'Ark1'!X723</f>
        <v>1.3369189396849783</v>
      </c>
      <c r="P16" s="104">
        <f t="shared" si="5"/>
        <v>-0.27332671639650719</v>
      </c>
      <c r="Q16" s="99">
        <f>+'Ark1'!Y723</f>
        <v>2.6738378793699566</v>
      </c>
      <c r="R16" s="110"/>
      <c r="S16" s="271">
        <f>+'Ark1'!Z723</f>
        <v>0</v>
      </c>
      <c r="T16" s="110"/>
      <c r="U16" s="99">
        <f>+'Ark1'!AA723</f>
        <v>8.9634060574293368</v>
      </c>
      <c r="V16" s="65">
        <f t="shared" si="6"/>
        <v>9.7344801795063578</v>
      </c>
      <c r="W16" s="99">
        <f>+'Ark1'!V723</f>
        <v>95.408888208622685</v>
      </c>
      <c r="X16" s="39"/>
      <c r="Y16"/>
    </row>
    <row r="17" spans="1:26" ht="15.6">
      <c r="A17" s="39"/>
      <c r="B17" s="46">
        <f>+'Ark1'!C724</f>
        <v>2024</v>
      </c>
      <c r="C17" s="46">
        <f>+'Ark1'!M724</f>
        <v>55</v>
      </c>
      <c r="D17" s="323">
        <f>+'Ark1'!Q724</f>
        <v>1454</v>
      </c>
      <c r="E17" s="78">
        <f t="shared" si="0"/>
        <v>5</v>
      </c>
      <c r="F17" s="336">
        <f>+'Ark1'!R724</f>
        <v>24191</v>
      </c>
      <c r="G17" s="313">
        <f t="shared" si="1"/>
        <v>-161</v>
      </c>
      <c r="H17" s="336">
        <f>+'Ark1'!S724</f>
        <v>24160</v>
      </c>
      <c r="I17" s="99">
        <f>+'Ark1'!AD724</f>
        <v>1.6345888763358611</v>
      </c>
      <c r="J17" s="104">
        <f t="shared" si="2"/>
        <v>-7.9099719859261342E-3</v>
      </c>
      <c r="K17" s="99">
        <f>+'Ark1'!AE724</f>
        <v>1.7450778357694763</v>
      </c>
      <c r="L17" s="104">
        <f t="shared" si="3"/>
        <v>-1.4961209564972267E-2</v>
      </c>
      <c r="M17" s="99">
        <f>+'Ark1'!W724</f>
        <v>87.30752483443726</v>
      </c>
      <c r="N17" s="104">
        <f t="shared" si="4"/>
        <v>-2.2404320840866774</v>
      </c>
      <c r="O17" s="99">
        <f>+'Ark1'!X724</f>
        <v>1.3930800711008229</v>
      </c>
      <c r="P17" s="104">
        <f t="shared" si="5"/>
        <v>0.13240332997073079</v>
      </c>
      <c r="Q17" s="99">
        <f>+'Ark1'!Y724</f>
        <v>2.7861601422016458</v>
      </c>
      <c r="R17" s="110"/>
      <c r="S17" s="271">
        <f>+'Ark1'!Z724</f>
        <v>0</v>
      </c>
      <c r="T17" s="110"/>
      <c r="U17" s="99">
        <f>+'Ark1'!AA724</f>
        <v>8.6838191425214912</v>
      </c>
      <c r="V17" s="65">
        <f t="shared" si="6"/>
        <v>16.637551581843191</v>
      </c>
      <c r="W17" s="99">
        <f>+'Ark1'!V724</f>
        <v>94.692112173806223</v>
      </c>
      <c r="X17" s="39"/>
      <c r="Y17"/>
    </row>
    <row r="18" spans="1:26" ht="15.6">
      <c r="A18" s="39"/>
      <c r="B18" s="46">
        <f>+'Ark1'!C725</f>
        <v>2024</v>
      </c>
      <c r="C18" s="46">
        <f>+'Ark1'!M725</f>
        <v>56</v>
      </c>
      <c r="D18" s="323">
        <f>+'Ark1'!Q725</f>
        <v>1541</v>
      </c>
      <c r="E18" s="78">
        <f t="shared" si="0"/>
        <v>10</v>
      </c>
      <c r="F18" s="336">
        <f>+'Ark1'!R725</f>
        <v>43670</v>
      </c>
      <c r="G18" s="313">
        <f t="shared" si="1"/>
        <v>1228</v>
      </c>
      <c r="H18" s="336">
        <f>+'Ark1'!S725</f>
        <v>43625</v>
      </c>
      <c r="I18" s="99">
        <f>+'Ark1'!AD725</f>
        <v>2.9507873270880514</v>
      </c>
      <c r="J18" s="104">
        <f t="shared" si="2"/>
        <v>8.815033133931216E-2</v>
      </c>
      <c r="K18" s="99">
        <f>+'Ark1'!AE725</f>
        <v>3.1207272874557206</v>
      </c>
      <c r="L18" s="104">
        <f t="shared" si="3"/>
        <v>7.693395945403303E-2</v>
      </c>
      <c r="M18" s="99">
        <f>+'Ark1'!W725</f>
        <v>86.467754727793803</v>
      </c>
      <c r="N18" s="104">
        <f t="shared" si="4"/>
        <v>-2.3709411807070069</v>
      </c>
      <c r="O18" s="99">
        <f>+'Ark1'!X725</f>
        <v>1.4586672773070757</v>
      </c>
      <c r="P18" s="104">
        <f t="shared" si="5"/>
        <v>0.12508262059909758</v>
      </c>
      <c r="Q18" s="99">
        <f>+'Ark1'!Y725</f>
        <v>2.9173345546141514</v>
      </c>
      <c r="R18" s="110"/>
      <c r="S18" s="271">
        <f>+'Ark1'!Z725</f>
        <v>0</v>
      </c>
      <c r="T18" s="110"/>
      <c r="U18" s="99">
        <f>+'Ark1'!AA725</f>
        <v>8.4574266654301304</v>
      </c>
      <c r="V18" s="65">
        <f t="shared" si="6"/>
        <v>28.338741077222583</v>
      </c>
      <c r="W18" s="99">
        <f>+'Ark1'!V725</f>
        <v>93.754731518933909</v>
      </c>
      <c r="X18" s="39"/>
      <c r="Y18"/>
    </row>
    <row r="19" spans="1:26" ht="15.6">
      <c r="A19" s="39"/>
      <c r="B19" s="46">
        <f>+'Ark1'!C726</f>
        <v>2024</v>
      </c>
      <c r="C19" s="46">
        <f>+'Ark1'!M726</f>
        <v>57</v>
      </c>
      <c r="D19" s="323">
        <f>+'Ark1'!Q726</f>
        <v>1632</v>
      </c>
      <c r="E19" s="78">
        <f t="shared" si="0"/>
        <v>32</v>
      </c>
      <c r="F19" s="336">
        <f>+'Ark1'!R726</f>
        <v>74577</v>
      </c>
      <c r="G19" s="313">
        <f t="shared" si="1"/>
        <v>2299</v>
      </c>
      <c r="H19" s="336">
        <f>+'Ark1'!S726</f>
        <v>74513</v>
      </c>
      <c r="I19" s="99">
        <f>+'Ark1'!AD726</f>
        <v>5.0391771580546258</v>
      </c>
      <c r="J19" s="104">
        <f t="shared" si="2"/>
        <v>0.16415532169612668</v>
      </c>
      <c r="K19" s="99">
        <f>+'Ark1'!AE726</f>
        <v>5.2752059569913294</v>
      </c>
      <c r="L19" s="104">
        <f t="shared" si="3"/>
        <v>0.14855690397021082</v>
      </c>
      <c r="M19" s="99">
        <f>+'Ark1'!W726</f>
        <v>85.573870331351557</v>
      </c>
      <c r="N19" s="104">
        <f t="shared" si="4"/>
        <v>-2.2729543512544552</v>
      </c>
      <c r="O19" s="99">
        <f>+'Ark1'!X726</f>
        <v>1.5433712806897573</v>
      </c>
      <c r="P19" s="104">
        <f t="shared" si="5"/>
        <v>7.8195155174386022E-2</v>
      </c>
      <c r="Q19" s="99">
        <f>+'Ark1'!Y726</f>
        <v>3.0867425613795145</v>
      </c>
      <c r="R19" s="110"/>
      <c r="S19" s="271">
        <f>+'Ark1'!Z726</f>
        <v>0</v>
      </c>
      <c r="T19" s="110"/>
      <c r="U19" s="99">
        <f>+'Ark1'!AA726</f>
        <v>8.2669810326364601</v>
      </c>
      <c r="V19" s="65">
        <f t="shared" si="6"/>
        <v>45.696691176470587</v>
      </c>
      <c r="W19" s="99">
        <f>+'Ark1'!V726</f>
        <v>92.787419833915763</v>
      </c>
      <c r="X19" s="39"/>
      <c r="Y19"/>
    </row>
    <row r="20" spans="1:26" ht="15.6">
      <c r="A20" s="39"/>
      <c r="B20" s="46">
        <f>+'Ark1'!C727</f>
        <v>2024</v>
      </c>
      <c r="C20" s="46">
        <f>+'Ark1'!M727</f>
        <v>58</v>
      </c>
      <c r="D20" s="323">
        <f>+'Ark1'!Q727</f>
        <v>1654</v>
      </c>
      <c r="E20" s="78">
        <f t="shared" si="0"/>
        <v>-7</v>
      </c>
      <c r="F20" s="336">
        <f>+'Ark1'!R727</f>
        <v>118612</v>
      </c>
      <c r="G20" s="313">
        <f t="shared" si="1"/>
        <v>4463</v>
      </c>
      <c r="H20" s="336">
        <f>+'Ark1'!S727</f>
        <v>118504</v>
      </c>
      <c r="I20" s="99">
        <f>+'Ark1'!AD727</f>
        <v>8.0146275805030456</v>
      </c>
      <c r="J20" s="104">
        <f t="shared" si="2"/>
        <v>0.31548167720624409</v>
      </c>
      <c r="K20" s="99">
        <f>+'Ark1'!AE727</f>
        <v>8.3060452846760082</v>
      </c>
      <c r="L20" s="104">
        <f t="shared" si="3"/>
        <v>0.29140893230254861</v>
      </c>
      <c r="M20" s="99">
        <f>+'Ark1'!W727</f>
        <v>84.721783230945121</v>
      </c>
      <c r="N20" s="104">
        <f t="shared" si="4"/>
        <v>-2.2826031879099986</v>
      </c>
      <c r="O20" s="99">
        <f>+'Ark1'!X727</f>
        <v>1.6726806731190778</v>
      </c>
      <c r="P20" s="104">
        <f t="shared" si="5"/>
        <v>9.6670370794922578E-2</v>
      </c>
      <c r="Q20" s="99">
        <f>+'Ark1'!Y727</f>
        <v>3.3453613462381555</v>
      </c>
      <c r="R20" s="110"/>
      <c r="S20" s="271">
        <f>+'Ark1'!Z727</f>
        <v>0</v>
      </c>
      <c r="T20" s="110"/>
      <c r="U20" s="99">
        <f>+'Ark1'!AA727</f>
        <v>8.1515106726898914</v>
      </c>
      <c r="V20" s="65">
        <f t="shared" si="6"/>
        <v>71.712212817412336</v>
      </c>
      <c r="W20" s="99">
        <f>+'Ark1'!V727</f>
        <v>91.86573987491272</v>
      </c>
      <c r="X20" s="39"/>
      <c r="Y20"/>
    </row>
    <row r="21" spans="1:26" ht="15.6">
      <c r="A21" s="39"/>
      <c r="B21" s="46">
        <f>+'Ark1'!C728</f>
        <v>2024</v>
      </c>
      <c r="C21" s="46">
        <f>+'Ark1'!M728</f>
        <v>59</v>
      </c>
      <c r="D21" s="323">
        <f>+'Ark1'!Q728</f>
        <v>1725</v>
      </c>
      <c r="E21" s="78">
        <f t="shared" si="0"/>
        <v>21</v>
      </c>
      <c r="F21" s="336">
        <f>+'Ark1'!R728</f>
        <v>170448</v>
      </c>
      <c r="G21" s="313">
        <f t="shared" si="1"/>
        <v>4522</v>
      </c>
      <c r="H21" s="336">
        <f>+'Ark1'!S728</f>
        <v>170252</v>
      </c>
      <c r="I21" s="99">
        <f>+'Ark1'!AD728</f>
        <v>11.517192542420522</v>
      </c>
      <c r="J21" s="104">
        <f t="shared" si="2"/>
        <v>0.32578058830419288</v>
      </c>
      <c r="K21" s="99">
        <f>+'Ark1'!AE728</f>
        <v>11.802223082361291</v>
      </c>
      <c r="L21" s="104">
        <f t="shared" si="3"/>
        <v>0.28329924199683809</v>
      </c>
      <c r="M21" s="99">
        <f>+'Ark1'!W728</f>
        <v>83.792548692526637</v>
      </c>
      <c r="N21" s="104">
        <f t="shared" si="4"/>
        <v>-2.2066356284845909</v>
      </c>
      <c r="O21" s="99">
        <f>+'Ark1'!X728</f>
        <v>1.853351168684878</v>
      </c>
      <c r="P21" s="104">
        <f t="shared" si="5"/>
        <v>0.14656621635673184</v>
      </c>
      <c r="Q21" s="99">
        <f>+'Ark1'!Y728</f>
        <v>3.7067023373697561</v>
      </c>
      <c r="R21" s="110"/>
      <c r="S21" s="271">
        <f>+'Ark1'!Z728</f>
        <v>0</v>
      </c>
      <c r="T21" s="110"/>
      <c r="U21" s="99">
        <f>+'Ark1'!AA728</f>
        <v>8.1170213988129056</v>
      </c>
      <c r="V21" s="65">
        <f t="shared" si="6"/>
        <v>98.810434782608695</v>
      </c>
      <c r="W21" s="99">
        <f>+'Ark1'!V728</f>
        <v>90.873930834133574</v>
      </c>
      <c r="X21" s="39"/>
      <c r="Y21" s="4"/>
      <c r="Z21" s="4"/>
    </row>
    <row r="22" spans="1:26" ht="15.6">
      <c r="A22" s="39"/>
      <c r="B22" s="46">
        <f>+'Ark1'!C729</f>
        <v>2024</v>
      </c>
      <c r="C22" s="46">
        <f>+'Ark1'!M729</f>
        <v>60</v>
      </c>
      <c r="D22" s="323">
        <f>+'Ark1'!Q729</f>
        <v>1779</v>
      </c>
      <c r="E22" s="78">
        <f t="shared" si="0"/>
        <v>17</v>
      </c>
      <c r="F22" s="336">
        <f>+'Ark1'!R729</f>
        <v>224985</v>
      </c>
      <c r="G22" s="313">
        <f t="shared" si="1"/>
        <v>5140</v>
      </c>
      <c r="H22" s="336">
        <f>+'Ark1'!S729</f>
        <v>222260</v>
      </c>
      <c r="I22" s="99">
        <f>+'Ark1'!AD729</f>
        <v>15.202264410004704</v>
      </c>
      <c r="J22" s="104">
        <f t="shared" si="2"/>
        <v>0.37411233587102366</v>
      </c>
      <c r="K22" s="99">
        <f>+'Ark1'!AE729</f>
        <v>15.244847490188928</v>
      </c>
      <c r="L22" s="104">
        <f t="shared" si="3"/>
        <v>0.33510276686808282</v>
      </c>
      <c r="M22" s="99">
        <f>+'Ark1'!W729</f>
        <v>82.90783559794842</v>
      </c>
      <c r="N22" s="104">
        <f t="shared" si="4"/>
        <v>-2.0889424735920556</v>
      </c>
      <c r="O22" s="99">
        <f>+'Ark1'!X729</f>
        <v>2.1045847500944506</v>
      </c>
      <c r="P22" s="104">
        <f t="shared" si="5"/>
        <v>0.23008225970349305</v>
      </c>
      <c r="Q22" s="99">
        <f>+'Ark1'!Y729</f>
        <v>4.2091695001889011</v>
      </c>
      <c r="R22" s="110"/>
      <c r="S22" s="271">
        <f>+'Ark1'!Z729</f>
        <v>0</v>
      </c>
      <c r="T22" s="110"/>
      <c r="U22" s="99">
        <f>+'Ark1'!AA729</f>
        <v>8.1950912530062112</v>
      </c>
      <c r="V22" s="65">
        <f t="shared" si="6"/>
        <v>126.46711635750421</v>
      </c>
      <c r="W22" s="99">
        <f>+'Ark1'!V729</f>
        <v>90.305300352462368</v>
      </c>
      <c r="X22" s="39"/>
      <c r="Y22" s="10"/>
      <c r="Z22" s="10"/>
    </row>
    <row r="23" spans="1:26" ht="15.6">
      <c r="A23" s="39"/>
      <c r="B23" s="46">
        <f>+'Ark1'!C730</f>
        <v>2024</v>
      </c>
      <c r="C23" s="46">
        <f>+'Ark1'!M730</f>
        <v>61</v>
      </c>
      <c r="D23" s="323">
        <f>+'Ark1'!Q730</f>
        <v>1732</v>
      </c>
      <c r="E23" s="78">
        <f t="shared" si="0"/>
        <v>-10</v>
      </c>
      <c r="F23" s="336">
        <f>+'Ark1'!R730</f>
        <v>240837</v>
      </c>
      <c r="G23" s="313">
        <f t="shared" si="1"/>
        <v>1791</v>
      </c>
      <c r="H23" s="336">
        <f>+'Ark1'!S730</f>
        <v>240536</v>
      </c>
      <c r="I23" s="99">
        <f>+'Ark1'!AD730</f>
        <v>16.273386020011571</v>
      </c>
      <c r="J23" s="104">
        <f t="shared" si="2"/>
        <v>0.15016083538895231</v>
      </c>
      <c r="K23" s="99">
        <f>+'Ark1'!AE730</f>
        <v>16.303805727507591</v>
      </c>
      <c r="L23" s="104">
        <f t="shared" si="3"/>
        <v>0.12206349531204097</v>
      </c>
      <c r="M23" s="99">
        <f>+'Ark1'!W730</f>
        <v>81.929953936208605</v>
      </c>
      <c r="N23" s="104">
        <f t="shared" si="4"/>
        <v>-1.9557202236831017</v>
      </c>
      <c r="O23" s="99">
        <f>+'Ark1'!X730</f>
        <v>2.3792025311725356</v>
      </c>
      <c r="P23" s="104">
        <f t="shared" si="5"/>
        <v>0.29843146618922756</v>
      </c>
      <c r="Q23" s="99">
        <f>+'Ark1'!Y730</f>
        <v>4.7584050623450711</v>
      </c>
      <c r="R23" s="110"/>
      <c r="S23" s="271">
        <f>+'Ark1'!Z730</f>
        <v>0</v>
      </c>
      <c r="T23" s="110"/>
      <c r="U23" s="99">
        <f>+'Ark1'!AA730</f>
        <v>8.1637211801613514</v>
      </c>
      <c r="V23" s="65">
        <f t="shared" si="6"/>
        <v>139.05138568129331</v>
      </c>
      <c r="W23" s="99">
        <f>+'Ark1'!V730</f>
        <v>88.866015051038346</v>
      </c>
      <c r="X23" s="39"/>
      <c r="Y23" s="10"/>
      <c r="Z23" s="10"/>
    </row>
    <row r="24" spans="1:26" ht="15.6">
      <c r="A24" s="39"/>
      <c r="B24" s="46">
        <f>+'Ark1'!C731</f>
        <v>2024</v>
      </c>
      <c r="C24" s="46">
        <f>+'Ark1'!M731</f>
        <v>62</v>
      </c>
      <c r="D24" s="323">
        <f>+'Ark1'!Q731</f>
        <v>1727</v>
      </c>
      <c r="E24" s="78">
        <f t="shared" si="0"/>
        <v>3</v>
      </c>
      <c r="F24" s="336">
        <f>+'Ark1'!R731</f>
        <v>225567</v>
      </c>
      <c r="G24" s="313">
        <f t="shared" si="1"/>
        <v>-1250</v>
      </c>
      <c r="H24" s="336">
        <f>+'Ark1'!S731</f>
        <v>224718</v>
      </c>
      <c r="I24" s="99">
        <f>+'Ark1'!AD731</f>
        <v>15.241590222332739</v>
      </c>
      <c r="J24" s="104">
        <f t="shared" si="2"/>
        <v>-5.681078291540409E-2</v>
      </c>
      <c r="K24" s="99">
        <f>+'Ark1'!AE731</f>
        <v>15.013335093774623</v>
      </c>
      <c r="L24" s="104">
        <f t="shared" si="3"/>
        <v>-7.8739108835213401E-2</v>
      </c>
      <c r="M24" s="99">
        <f>+'Ark1'!W731</f>
        <v>80.755687839871811</v>
      </c>
      <c r="N24" s="104">
        <f t="shared" si="4"/>
        <v>-1.8171810618675863</v>
      </c>
      <c r="O24" s="99">
        <f>+'Ark1'!X731</f>
        <v>2.4821893273395497</v>
      </c>
      <c r="P24" s="104">
        <f t="shared" si="5"/>
        <v>0.26939222659313344</v>
      </c>
      <c r="Q24" s="99">
        <f>+'Ark1'!Y731</f>
        <v>4.9643786546790993</v>
      </c>
      <c r="R24" s="110"/>
      <c r="S24" s="271">
        <f>+'Ark1'!Z731</f>
        <v>0</v>
      </c>
      <c r="T24" s="110"/>
      <c r="U24" s="99">
        <f>+'Ark1'!AA731</f>
        <v>8.4408626806304934</v>
      </c>
      <c r="V24" s="65">
        <f t="shared" si="6"/>
        <v>130.61204400694845</v>
      </c>
      <c r="W24" s="99">
        <f>+'Ark1'!V731</f>
        <v>87.796544655941403</v>
      </c>
      <c r="X24" s="39"/>
      <c r="Y24" s="10"/>
      <c r="Z24" s="10"/>
    </row>
    <row r="25" spans="1:26" ht="15.6">
      <c r="A25" s="39"/>
      <c r="B25" s="46">
        <f>+'Ark1'!C732</f>
        <v>2024</v>
      </c>
      <c r="C25" s="46">
        <f>+'Ark1'!M732</f>
        <v>63</v>
      </c>
      <c r="D25" s="323">
        <f>+'Ark1'!Q732</f>
        <v>1724</v>
      </c>
      <c r="E25" s="78">
        <f t="shared" si="0"/>
        <v>38</v>
      </c>
      <c r="F25" s="336">
        <f>+'Ark1'!R732</f>
        <v>170646</v>
      </c>
      <c r="G25" s="313">
        <f t="shared" si="1"/>
        <v>-4979</v>
      </c>
      <c r="H25" s="336">
        <f>+'Ark1'!S732</f>
        <v>170323</v>
      </c>
      <c r="I25" s="99">
        <f>+'Ark1'!AD732</f>
        <v>11.53057142702697</v>
      </c>
      <c r="J25" s="104">
        <f t="shared" si="2"/>
        <v>-0.31502073117415819</v>
      </c>
      <c r="K25" s="99">
        <f>+'Ark1'!AE732</f>
        <v>11.199102582086722</v>
      </c>
      <c r="L25" s="104">
        <f t="shared" si="3"/>
        <v>-0.29767082286300628</v>
      </c>
      <c r="M25" s="99">
        <f>+'Ark1'!W732</f>
        <v>79.477414089701242</v>
      </c>
      <c r="N25" s="104">
        <f t="shared" si="4"/>
        <v>-1.6736273036906653</v>
      </c>
      <c r="O25" s="99">
        <f>+'Ark1'!X732</f>
        <v>2.5714051310900921</v>
      </c>
      <c r="P25" s="104">
        <f t="shared" si="5"/>
        <v>0.40314890333208453</v>
      </c>
      <c r="Q25" s="99">
        <f>+'Ark1'!Y732</f>
        <v>5.1428102621801841</v>
      </c>
      <c r="R25" s="110"/>
      <c r="S25" s="271">
        <f>+'Ark1'!Z732</f>
        <v>0</v>
      </c>
      <c r="T25" s="110"/>
      <c r="U25" s="99">
        <f>+'Ark1'!AA732</f>
        <v>8.7382316465912844</v>
      </c>
      <c r="V25" s="65">
        <f t="shared" si="6"/>
        <v>98.982598607888633</v>
      </c>
      <c r="W25" s="99">
        <f>+'Ark1'!V732</f>
        <v>86.246367896156244</v>
      </c>
      <c r="X25" s="39"/>
      <c r="Y25" s="10"/>
      <c r="Z25" s="10"/>
    </row>
    <row r="26" spans="1:26" ht="15.6">
      <c r="A26" s="39"/>
      <c r="B26" s="46">
        <f>+'Ark1'!C733</f>
        <v>2024</v>
      </c>
      <c r="C26" s="46">
        <f>+'Ark1'!M733</f>
        <v>64</v>
      </c>
      <c r="D26" s="323">
        <f>+'Ark1'!Q733</f>
        <v>1642</v>
      </c>
      <c r="E26" s="78">
        <f t="shared" si="0"/>
        <v>0</v>
      </c>
      <c r="F26" s="336">
        <f>+'Ark1'!R733</f>
        <v>103337</v>
      </c>
      <c r="G26" s="313">
        <f t="shared" si="1"/>
        <v>-7098</v>
      </c>
      <c r="H26" s="336">
        <f>+'Ark1'!S733</f>
        <v>102674</v>
      </c>
      <c r="I26" s="99">
        <f>+'Ark1'!AD733</f>
        <v>6.9824939322028401</v>
      </c>
      <c r="J26" s="104">
        <f t="shared" si="2"/>
        <v>-0.46614931329718434</v>
      </c>
      <c r="K26" s="99">
        <f>+'Ark1'!AE733</f>
        <v>6.5980396945261326</v>
      </c>
      <c r="L26" s="104">
        <f t="shared" si="3"/>
        <v>-0.38707623961270432</v>
      </c>
      <c r="M26" s="99">
        <f>+'Ark1'!W733</f>
        <v>77.676249099090398</v>
      </c>
      <c r="N26" s="104">
        <f t="shared" si="4"/>
        <v>-1.2333143324860174</v>
      </c>
      <c r="O26" s="99">
        <f>+'Ark1'!X733</f>
        <v>2.3737867365996688</v>
      </c>
      <c r="P26" s="104">
        <f t="shared" si="5"/>
        <v>0.23587755925552978</v>
      </c>
      <c r="Q26" s="99">
        <f>+'Ark1'!Y733</f>
        <v>4.7475734731993375</v>
      </c>
      <c r="R26" s="110"/>
      <c r="S26" s="271">
        <f>+'Ark1'!Z733</f>
        <v>0</v>
      </c>
      <c r="T26" s="110"/>
      <c r="U26" s="99">
        <f>+'Ark1'!AA733</f>
        <v>9.6637267648578682</v>
      </c>
      <c r="V26" s="65">
        <f t="shared" si="6"/>
        <v>62.933617539585867</v>
      </c>
      <c r="W26" s="99">
        <f>+'Ark1'!V733</f>
        <v>84.464151239413567</v>
      </c>
      <c r="X26" s="39"/>
      <c r="Y26" s="10"/>
      <c r="Z26" s="10"/>
    </row>
    <row r="27" spans="1:26" ht="15.6">
      <c r="A27" s="39"/>
      <c r="B27" s="46">
        <f>+'Ark1'!C734</f>
        <v>2024</v>
      </c>
      <c r="C27" s="46">
        <f>+'Ark1'!M734</f>
        <v>65</v>
      </c>
      <c r="D27" s="323">
        <f>+'Ark1'!Q734</f>
        <v>1514</v>
      </c>
      <c r="E27" s="78">
        <f t="shared" si="0"/>
        <v>-3</v>
      </c>
      <c r="F27" s="336">
        <f>+'Ark1'!R734</f>
        <v>40948</v>
      </c>
      <c r="G27" s="313">
        <f t="shared" si="1"/>
        <v>-4766</v>
      </c>
      <c r="H27" s="336">
        <f>+'Ark1'!S734</f>
        <v>40814</v>
      </c>
      <c r="I27" s="99">
        <f>+'Ark1'!AD734</f>
        <v>2.7668614488115781</v>
      </c>
      <c r="J27" s="104">
        <f t="shared" si="2"/>
        <v>-0.31646609521692826</v>
      </c>
      <c r="K27" s="99">
        <f>+'Ark1'!AE734</f>
        <v>2.5936986741140844</v>
      </c>
      <c r="L27" s="104">
        <f t="shared" si="3"/>
        <v>-0.27292109782464014</v>
      </c>
      <c r="M27" s="99">
        <f>+'Ark1'!W734</f>
        <v>76.814668986132517</v>
      </c>
      <c r="N27" s="104">
        <f t="shared" si="4"/>
        <v>-1.0367540055510602</v>
      </c>
      <c r="O27" s="99">
        <f>+'Ark1'!X734</f>
        <v>1.9366025202696096</v>
      </c>
      <c r="P27" s="104">
        <f t="shared" si="5"/>
        <v>0.10784109051067348</v>
      </c>
      <c r="Q27" s="99">
        <f>+'Ark1'!Y734</f>
        <v>3.8732050405392191</v>
      </c>
      <c r="R27" s="110"/>
      <c r="S27" s="271">
        <f>+'Ark1'!Z734</f>
        <v>0</v>
      </c>
      <c r="T27" s="110"/>
      <c r="U27" s="99">
        <f>+'Ark1'!AA734</f>
        <v>10.083138871918282</v>
      </c>
      <c r="V27" s="65">
        <f t="shared" si="6"/>
        <v>27.046235138705416</v>
      </c>
      <c r="W27" s="99">
        <f>+'Ark1'!V734</f>
        <v>83.432083960313221</v>
      </c>
      <c r="X27" s="39"/>
      <c r="Y27" s="10"/>
      <c r="Z27" s="10"/>
    </row>
    <row r="28" spans="1:26" ht="15.6">
      <c r="A28" s="39"/>
      <c r="B28" s="46">
        <f>+'Ark1'!C735</f>
        <v>2024</v>
      </c>
      <c r="C28" s="46">
        <f>+'Ark1'!M735</f>
        <v>66</v>
      </c>
      <c r="D28" s="323">
        <f>+'Ark1'!Q735</f>
        <v>1185</v>
      </c>
      <c r="E28" s="78">
        <f t="shared" si="0"/>
        <v>-37</v>
      </c>
      <c r="F28" s="336">
        <f>+'Ark1'!R735</f>
        <v>10303</v>
      </c>
      <c r="G28" s="313">
        <f t="shared" si="1"/>
        <v>-1908</v>
      </c>
      <c r="H28" s="336">
        <f>+'Ark1'!S735</f>
        <v>10256</v>
      </c>
      <c r="I28" s="99">
        <f>+'Ark1'!AD735</f>
        <v>0.69617499040504238</v>
      </c>
      <c r="J28" s="104">
        <f t="shared" si="2"/>
        <v>-0.12743512116104438</v>
      </c>
      <c r="K28" s="99">
        <f>+'Ark1'!AE735</f>
        <v>0.64148160597816972</v>
      </c>
      <c r="L28" s="104">
        <f t="shared" si="3"/>
        <v>-0.10892146879049813</v>
      </c>
      <c r="M28" s="99">
        <f>+'Ark1'!W735</f>
        <v>75.603168876755106</v>
      </c>
      <c r="N28" s="104">
        <f t="shared" si="4"/>
        <v>-0.70524456503291333</v>
      </c>
      <c r="O28" s="99">
        <f>+'Ark1'!X735</f>
        <v>1.6305930311559738</v>
      </c>
      <c r="P28" s="104">
        <f t="shared" si="5"/>
        <v>2.5482884566832453E-2</v>
      </c>
      <c r="Q28" s="99">
        <f>+'Ark1'!Y735</f>
        <v>3.2611860623119475</v>
      </c>
      <c r="R28" s="110"/>
      <c r="S28" s="271">
        <f>+'Ark1'!Z735</f>
        <v>0</v>
      </c>
      <c r="T28" s="110"/>
      <c r="U28" s="99">
        <f>+'Ark1'!AA735</f>
        <v>10.881601798630127</v>
      </c>
      <c r="V28" s="65">
        <f t="shared" si="6"/>
        <v>8.694514767932489</v>
      </c>
      <c r="W28" s="99">
        <f>+'Ark1'!V735</f>
        <v>82.213408254639958</v>
      </c>
      <c r="X28" s="39"/>
      <c r="Y28" s="10"/>
      <c r="Z28" s="10"/>
    </row>
    <row r="29" spans="1:26" ht="15.6">
      <c r="A29" s="39"/>
      <c r="B29" s="46">
        <f>+'Ark1'!C736</f>
        <v>2024</v>
      </c>
      <c r="C29" s="46">
        <f>+'Ark1'!M736</f>
        <v>67</v>
      </c>
      <c r="D29" s="323">
        <f>+'Ark1'!Q736</f>
        <v>549</v>
      </c>
      <c r="E29" s="78">
        <f t="shared" si="0"/>
        <v>-37</v>
      </c>
      <c r="F29" s="336">
        <f>+'Ark1'!R736</f>
        <v>1682</v>
      </c>
      <c r="G29" s="313">
        <f t="shared" si="1"/>
        <v>-379</v>
      </c>
      <c r="H29" s="336">
        <f>+'Ark1'!S736</f>
        <v>1672</v>
      </c>
      <c r="I29" s="99">
        <f>+'Ark1'!AD736</f>
        <v>0.11365294903050388</v>
      </c>
      <c r="J29" s="104">
        <f t="shared" si="2"/>
        <v>-2.5357815029581621E-2</v>
      </c>
      <c r="K29" s="99">
        <f>+'Ark1'!AE736</f>
        <v>0.10567643375163044</v>
      </c>
      <c r="L29" s="104">
        <f t="shared" si="3"/>
        <v>-2.1333094843754813E-2</v>
      </c>
      <c r="M29" s="99">
        <f>+'Ark1'!W736</f>
        <v>76.396889952153131</v>
      </c>
      <c r="N29" s="104">
        <f t="shared" si="4"/>
        <v>-0.13456087550029849</v>
      </c>
      <c r="O29" s="99">
        <f>+'Ark1'!X736</f>
        <v>1.7835909631391205</v>
      </c>
      <c r="P29" s="104">
        <f t="shared" si="5"/>
        <v>0.42502715916046929</v>
      </c>
      <c r="Q29" s="99">
        <f>+'Ark1'!Y736</f>
        <v>3.5671819262782409</v>
      </c>
      <c r="R29" s="110"/>
      <c r="S29" s="271">
        <f>+'Ark1'!Z736</f>
        <v>0</v>
      </c>
      <c r="T29" s="110"/>
      <c r="U29" s="99">
        <f>+'Ark1'!AA736</f>
        <v>10.579990475494988</v>
      </c>
      <c r="V29" s="65">
        <f t="shared" si="6"/>
        <v>3.0637522768670311</v>
      </c>
      <c r="W29" s="99">
        <f>+'Ark1'!V736</f>
        <v>83.210756996894901</v>
      </c>
      <c r="X29" s="39"/>
      <c r="Y29" s="10"/>
      <c r="Z29" s="10"/>
    </row>
    <row r="30" spans="1:26" ht="15.6">
      <c r="A30" s="39"/>
      <c r="B30" s="46">
        <f>+'Ark1'!C737</f>
        <v>2024</v>
      </c>
      <c r="C30" s="46">
        <f>+'Ark1'!M737</f>
        <v>68</v>
      </c>
      <c r="D30" s="323">
        <f>+'Ark1'!Q737</f>
        <v>120</v>
      </c>
      <c r="E30" s="78">
        <f t="shared" si="0"/>
        <v>-44</v>
      </c>
      <c r="F30" s="336">
        <f>+'Ark1'!R737</f>
        <v>210</v>
      </c>
      <c r="G30" s="313">
        <f t="shared" si="1"/>
        <v>-94</v>
      </c>
      <c r="H30" s="336">
        <f>+'Ark1'!S737</f>
        <v>201</v>
      </c>
      <c r="I30" s="99">
        <f>+'Ark1'!AD737</f>
        <v>1.4189726097744238E-2</v>
      </c>
      <c r="J30" s="104">
        <f t="shared" si="2"/>
        <v>-6.314530221647326E-3</v>
      </c>
      <c r="K30" s="99">
        <f>+'Ark1'!AE737</f>
        <v>1.3199833372951742E-2</v>
      </c>
      <c r="L30" s="104">
        <f t="shared" si="3"/>
        <v>-5.6170095377781077E-3</v>
      </c>
      <c r="M30" s="99">
        <f>+'Ark1'!W737</f>
        <v>79.379104477611918</v>
      </c>
      <c r="N30" s="104">
        <f t="shared" si="4"/>
        <v>1.7491044776119082</v>
      </c>
      <c r="O30" s="99">
        <f>+'Ark1'!X737</f>
        <v>1.4285714285714288</v>
      </c>
      <c r="P30" s="104">
        <f t="shared" si="5"/>
        <v>1.0996240601503762</v>
      </c>
      <c r="Q30" s="99">
        <f>+'Ark1'!Y737</f>
        <v>2.8571428571428577</v>
      </c>
      <c r="R30" s="110"/>
      <c r="S30" s="271">
        <f>+'Ark1'!Z737</f>
        <v>0</v>
      </c>
      <c r="T30" s="110"/>
      <c r="U30" s="99">
        <f>+'Ark1'!AA737</f>
        <v>10.777526885385463</v>
      </c>
      <c r="V30" s="65">
        <f t="shared" si="6"/>
        <v>1.75</v>
      </c>
      <c r="W30" s="99">
        <f>+'Ark1'!V737</f>
        <v>87.942195846337157</v>
      </c>
      <c r="X30" s="39"/>
      <c r="Y30" s="10"/>
      <c r="Z30" s="10"/>
    </row>
    <row r="31" spans="1:26">
      <c r="A31" s="39"/>
      <c r="B31" s="39"/>
      <c r="C31" s="39"/>
      <c r="D31" s="301"/>
      <c r="E31" s="39"/>
      <c r="F31" s="301"/>
      <c r="G31" s="301"/>
      <c r="H31" s="301"/>
      <c r="I31" s="39"/>
      <c r="J31" s="39"/>
      <c r="K31" s="115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10"/>
      <c r="Z31" s="10"/>
    </row>
    <row r="32" spans="1:26" ht="15.6">
      <c r="A32" s="39"/>
      <c r="B32">
        <f>+'Ark1'!C738</f>
        <v>2023</v>
      </c>
      <c r="C32">
        <f>+'Ark1'!M738</f>
        <v>48</v>
      </c>
      <c r="D32" s="295">
        <f>+'Ark1'!Q738</f>
        <v>469</v>
      </c>
      <c r="F32" s="295">
        <f>+'Ark1'!R738</f>
        <v>1177</v>
      </c>
      <c r="H32" s="295">
        <f>+'Ark1'!S738</f>
        <v>1132</v>
      </c>
      <c r="I32" s="100">
        <f>+'Ark1'!AD738</f>
        <v>7.9386545026065375E-2</v>
      </c>
      <c r="K32" s="100">
        <f>+'Ark1'!AE738</f>
        <v>8.1550883413817984E-2</v>
      </c>
      <c r="M32" s="100">
        <f>+'Ark1'!W738</f>
        <v>89.163339222614908</v>
      </c>
      <c r="O32" s="100">
        <f>+'Ark1'!X738</f>
        <v>1.3593882752761257</v>
      </c>
      <c r="Q32" s="100">
        <f>+'Ark1'!Y738</f>
        <v>2.7187765505522514</v>
      </c>
      <c r="R32" s="110"/>
      <c r="S32" s="10">
        <f>+'Ark1'!Z738</f>
        <v>0</v>
      </c>
      <c r="T32" s="110"/>
      <c r="U32" s="100">
        <f>+'Ark1'!AA738</f>
        <v>18.482450576396381</v>
      </c>
      <c r="V32" s="10">
        <f t="shared" si="6"/>
        <v>2.5095948827292109</v>
      </c>
      <c r="W32" s="100">
        <f>+'Ark1'!V738</f>
        <v>98.560826770900022</v>
      </c>
      <c r="X32" s="39"/>
      <c r="Y32" s="10"/>
      <c r="Z32" s="10"/>
    </row>
    <row r="33" spans="1:26" ht="16.5" customHeight="1">
      <c r="A33" s="39"/>
      <c r="B33">
        <f>+'Ark1'!C739</f>
        <v>2023</v>
      </c>
      <c r="C33">
        <f>+'Ark1'!M739</f>
        <v>49</v>
      </c>
      <c r="D33" s="295">
        <f>+'Ark1'!Q739</f>
        <v>350</v>
      </c>
      <c r="F33" s="295">
        <f>+'Ark1'!R739</f>
        <v>593</v>
      </c>
      <c r="H33" s="295">
        <f>+'Ark1'!S739</f>
        <v>585</v>
      </c>
      <c r="I33" s="100">
        <f>+'Ark1'!AD739</f>
        <v>3.9996789465128947E-2</v>
      </c>
      <c r="K33" s="100">
        <f>+'Ark1'!AE739</f>
        <v>4.4119352004151874E-2</v>
      </c>
      <c r="M33" s="100">
        <f>+'Ark1'!W739</f>
        <v>93.342051282051216</v>
      </c>
      <c r="O33" s="100">
        <f>+'Ark1'!X739</f>
        <v>2.0236087689713318</v>
      </c>
      <c r="Q33" s="100">
        <f>+'Ark1'!Y739</f>
        <v>4.0472175379426636</v>
      </c>
      <c r="R33" s="110"/>
      <c r="S33" s="10">
        <f>+'Ark1'!Z739</f>
        <v>0</v>
      </c>
      <c r="T33" s="110"/>
      <c r="U33" s="100">
        <f>+'Ark1'!AA739</f>
        <v>12.381849518616219</v>
      </c>
      <c r="V33" s="10">
        <f t="shared" ref="V33:V54" si="7">+F33/D33</f>
        <v>1.6942857142857144</v>
      </c>
      <c r="W33" s="100">
        <f>+'Ark1'!V739</f>
        <v>101.58531729495972</v>
      </c>
      <c r="X33" s="39"/>
      <c r="Y33" s="10"/>
      <c r="Z33" s="10"/>
    </row>
    <row r="34" spans="1:26" ht="16.5" customHeight="1">
      <c r="A34" s="39"/>
      <c r="B34">
        <f>+'Ark1'!C740</f>
        <v>2023</v>
      </c>
      <c r="C34">
        <f>+'Ark1'!M740</f>
        <v>50</v>
      </c>
      <c r="D34" s="295">
        <f>+'Ark1'!Q740</f>
        <v>482</v>
      </c>
      <c r="F34" s="295">
        <f>+'Ark1'!R740</f>
        <v>1074</v>
      </c>
      <c r="H34" s="295">
        <f>+'Ark1'!S740</f>
        <v>1070</v>
      </c>
      <c r="I34" s="100">
        <f>+'Ark1'!AD740</f>
        <v>7.2439379233639925E-2</v>
      </c>
      <c r="K34" s="100">
        <f>+'Ark1'!AE740</f>
        <v>8.0623655584183621E-2</v>
      </c>
      <c r="M34" s="100">
        <f>+'Ark1'!W740</f>
        <v>93.257289719626243</v>
      </c>
      <c r="O34" s="100">
        <f>+'Ark1'!X740</f>
        <v>1.8621973929236504</v>
      </c>
      <c r="Q34" s="100">
        <f>+'Ark1'!Y740</f>
        <v>3.7243947858473008</v>
      </c>
      <c r="R34" s="110"/>
      <c r="S34" s="10">
        <f>+'Ark1'!Z740</f>
        <v>0</v>
      </c>
      <c r="T34" s="110"/>
      <c r="U34" s="100">
        <f>+'Ark1'!AA740</f>
        <v>11.929516450712523</v>
      </c>
      <c r="V34" s="10">
        <f t="shared" si="7"/>
        <v>2.2282157676348548</v>
      </c>
      <c r="W34" s="100">
        <f>+'Ark1'!V740</f>
        <v>101.21434574376528</v>
      </c>
      <c r="X34" s="39"/>
      <c r="Y34" s="10"/>
      <c r="Z34" s="10"/>
    </row>
    <row r="35" spans="1:26" ht="15.6">
      <c r="A35" s="39"/>
      <c r="B35">
        <f>+'Ark1'!C741</f>
        <v>2023</v>
      </c>
      <c r="C35">
        <f>+'Ark1'!M741</f>
        <v>51</v>
      </c>
      <c r="D35" s="295">
        <f>+'Ark1'!Q741</f>
        <v>695</v>
      </c>
      <c r="F35" s="295">
        <f>+'Ark1'!R741</f>
        <v>1880</v>
      </c>
      <c r="H35" s="295">
        <f>+'Ark1'!S741</f>
        <v>1872</v>
      </c>
      <c r="I35" s="100">
        <f>+'Ark1'!AD741</f>
        <v>0.12680263776465836</v>
      </c>
      <c r="K35" s="100">
        <f>+'Ark1'!AE741</f>
        <v>0.1399595305192374</v>
      </c>
      <c r="M35" s="100">
        <f>+'Ark1'!W741</f>
        <v>92.533867521367497</v>
      </c>
      <c r="O35" s="100">
        <f>+'Ark1'!X741</f>
        <v>1.0106382978723405</v>
      </c>
      <c r="Q35" s="100">
        <f>+'Ark1'!Y741</f>
        <v>2.021276595744681</v>
      </c>
      <c r="R35" s="110"/>
      <c r="S35" s="10">
        <f>+'Ark1'!Z741</f>
        <v>0</v>
      </c>
      <c r="T35" s="110"/>
      <c r="U35" s="100">
        <f>+'Ark1'!AA741</f>
        <v>10.631914361533912</v>
      </c>
      <c r="V35" s="10">
        <f t="shared" si="7"/>
        <v>2.7050359712230216</v>
      </c>
      <c r="W35" s="100">
        <f>+'Ark1'!V741</f>
        <v>100.55282384643164</v>
      </c>
      <c r="X35" s="39"/>
      <c r="Y35" s="10"/>
      <c r="Z35" s="10"/>
    </row>
    <row r="36" spans="1:26" ht="17.25" customHeight="1">
      <c r="A36" s="39"/>
      <c r="B36">
        <f>+'Ark1'!C742</f>
        <v>2023</v>
      </c>
      <c r="C36">
        <f>+'Ark1'!M742</f>
        <v>52</v>
      </c>
      <c r="D36" s="295">
        <f>+'Ark1'!Q742</f>
        <v>914</v>
      </c>
      <c r="F36" s="295">
        <f>+'Ark1'!R742</f>
        <v>3747</v>
      </c>
      <c r="H36" s="295">
        <f>+'Ark1'!S742</f>
        <v>3738</v>
      </c>
      <c r="I36" s="100">
        <f>+'Ark1'!AD742</f>
        <v>0.25272844877881639</v>
      </c>
      <c r="K36" s="100">
        <f>+'Ark1'!AE742</f>
        <v>0.27883225888298396</v>
      </c>
      <c r="M36" s="100">
        <f>+'Ark1'!W742</f>
        <v>92.322552166934202</v>
      </c>
      <c r="O36" s="100">
        <f>+'Ark1'!X742</f>
        <v>1.3344008540165471</v>
      </c>
      <c r="Q36" s="100">
        <f>+'Ark1'!Y742</f>
        <v>2.6688017080330941</v>
      </c>
      <c r="R36" s="110"/>
      <c r="S36" s="10">
        <f>+'Ark1'!Z742</f>
        <v>0</v>
      </c>
      <c r="T36" s="110"/>
      <c r="U36" s="100">
        <f>+'Ark1'!AA742</f>
        <v>9.8529472502596889</v>
      </c>
      <c r="V36" s="10">
        <f t="shared" si="7"/>
        <v>4.0995623632385119</v>
      </c>
      <c r="W36" s="100">
        <f>+'Ark1'!V742</f>
        <v>100.17636791651633</v>
      </c>
      <c r="X36" s="39"/>
      <c r="Y36" s="10"/>
      <c r="Z36" s="10"/>
    </row>
    <row r="37" spans="1:26" ht="15.6">
      <c r="A37" s="39"/>
      <c r="B37">
        <f>+'Ark1'!C743</f>
        <v>2023</v>
      </c>
      <c r="C37">
        <f>+'Ark1'!M743</f>
        <v>53</v>
      </c>
      <c r="D37" s="295">
        <f>+'Ark1'!Q743</f>
        <v>1150</v>
      </c>
      <c r="F37" s="295">
        <f>+'Ark1'!R743</f>
        <v>6918</v>
      </c>
      <c r="H37" s="295">
        <f>+'Ark1'!S743</f>
        <v>6906</v>
      </c>
      <c r="I37" s="100">
        <f>+'Ark1'!AD743</f>
        <v>0.466606727689312</v>
      </c>
      <c r="K37" s="100">
        <f>+'Ark1'!AE743</f>
        <v>0.50959701415018732</v>
      </c>
      <c r="M37" s="100">
        <f>+'Ark1'!W743</f>
        <v>91.32809151462537</v>
      </c>
      <c r="O37" s="100">
        <f>+'Ark1'!X743</f>
        <v>1.676785198034114</v>
      </c>
      <c r="Q37" s="100">
        <f>+'Ark1'!Y743</f>
        <v>3.3535703960682279</v>
      </c>
      <c r="R37" s="110"/>
      <c r="S37" s="10">
        <f>+'Ark1'!Z743</f>
        <v>0</v>
      </c>
      <c r="T37" s="110"/>
      <c r="U37" s="100">
        <f>+'Ark1'!AA743</f>
        <v>9.8046143194305753</v>
      </c>
      <c r="V37" s="10">
        <f t="shared" si="7"/>
        <v>6.0156521739130433</v>
      </c>
      <c r="W37" s="100">
        <f>+'Ark1'!V743</f>
        <v>99.061723142436506</v>
      </c>
      <c r="X37" s="39"/>
      <c r="Y37" s="10"/>
      <c r="Z37" s="10"/>
    </row>
    <row r="38" spans="1:26" ht="15.6">
      <c r="A38" s="39"/>
      <c r="B38">
        <f>+'Ark1'!C744</f>
        <v>2023</v>
      </c>
      <c r="C38">
        <f>+'Ark1'!M744</f>
        <v>54</v>
      </c>
      <c r="D38" s="295">
        <f>+'Ark1'!Q744</f>
        <v>1319</v>
      </c>
      <c r="F38" s="295">
        <f>+'Ark1'!R744</f>
        <v>13352</v>
      </c>
      <c r="H38" s="295">
        <f>+'Ark1'!S744</f>
        <v>13333</v>
      </c>
      <c r="I38" s="100">
        <f>+'Ark1'!AD744</f>
        <v>0.90056852097538209</v>
      </c>
      <c r="K38" s="100">
        <f>+'Ark1'!AE744</f>
        <v>0.97297597092198307</v>
      </c>
      <c r="M38" s="100">
        <f>+'Ark1'!W744</f>
        <v>90.318832970824516</v>
      </c>
      <c r="O38" s="100">
        <f>+'Ark1'!X744</f>
        <v>1.6102456560814855</v>
      </c>
      <c r="Q38" s="100">
        <f>+'Ark1'!Y744</f>
        <v>3.220491312162971</v>
      </c>
      <c r="R38" s="110"/>
      <c r="S38" s="10">
        <f>+'Ark1'!Z744</f>
        <v>0</v>
      </c>
      <c r="T38" s="110"/>
      <c r="U38" s="100">
        <f>+'Ark1'!AA744</f>
        <v>9.3087002248186099</v>
      </c>
      <c r="V38" s="10">
        <f t="shared" si="7"/>
        <v>10.122820318423047</v>
      </c>
      <c r="W38" s="100">
        <f>+'Ark1'!V744</f>
        <v>97.928266191486557</v>
      </c>
      <c r="X38" s="39"/>
      <c r="Y38" s="10"/>
      <c r="Z38" s="10"/>
    </row>
    <row r="39" spans="1:26" ht="15.6">
      <c r="A39" s="39"/>
      <c r="B39">
        <f>+'Ark1'!C745</f>
        <v>2023</v>
      </c>
      <c r="C39">
        <f>+'Ark1'!M745</f>
        <v>55</v>
      </c>
      <c r="D39" s="295">
        <f>+'Ark1'!Q745</f>
        <v>1449</v>
      </c>
      <c r="F39" s="295">
        <f>+'Ark1'!R745</f>
        <v>24352</v>
      </c>
      <c r="H39" s="295">
        <f>+'Ark1'!S745</f>
        <v>24326</v>
      </c>
      <c r="I39" s="100">
        <f>+'Ark1'!AD745</f>
        <v>1.6424988483217873</v>
      </c>
      <c r="K39" s="100">
        <f>+'Ark1'!AE745</f>
        <v>1.7600390453344485</v>
      </c>
      <c r="M39" s="100">
        <f>+'Ark1'!W745</f>
        <v>89.547956918523937</v>
      </c>
      <c r="O39" s="100">
        <f>+'Ark1'!X745</f>
        <v>1.2606767411300921</v>
      </c>
      <c r="Q39" s="100">
        <f>+'Ark1'!Y745</f>
        <v>2.5213534822601842</v>
      </c>
      <c r="R39" s="110"/>
      <c r="S39" s="10">
        <f>+'Ark1'!Z745</f>
        <v>0</v>
      </c>
      <c r="T39" s="110"/>
      <c r="U39" s="100">
        <f>+'Ark1'!AA745</f>
        <v>10.728861451081688</v>
      </c>
      <c r="V39" s="10">
        <f t="shared" si="7"/>
        <v>16.806073153899241</v>
      </c>
      <c r="W39" s="100">
        <f>+'Ark1'!V745</f>
        <v>97.094081129303547</v>
      </c>
      <c r="X39" s="39"/>
      <c r="Y39" s="10"/>
      <c r="Z39" s="10"/>
    </row>
    <row r="40" spans="1:26" ht="15.6">
      <c r="A40" s="39"/>
      <c r="B40">
        <f>+'Ark1'!C746</f>
        <v>2023</v>
      </c>
      <c r="C40">
        <f>+'Ark1'!M746</f>
        <v>56</v>
      </c>
      <c r="D40" s="295">
        <f>+'Ark1'!Q746</f>
        <v>1531</v>
      </c>
      <c r="F40" s="295">
        <f>+'Ark1'!R746</f>
        <v>42442</v>
      </c>
      <c r="H40" s="295">
        <f>+'Ark1'!S746</f>
        <v>42405</v>
      </c>
      <c r="I40" s="100">
        <f>+'Ark1'!AD746</f>
        <v>2.8626369957487392</v>
      </c>
      <c r="K40" s="100">
        <f>+'Ark1'!AE746</f>
        <v>3.0437933280016876</v>
      </c>
      <c r="M40" s="100">
        <f>+'Ark1'!W746</f>
        <v>88.83869590850081</v>
      </c>
      <c r="O40" s="100">
        <f>+'Ark1'!X746</f>
        <v>1.3335846567079781</v>
      </c>
      <c r="Q40" s="100">
        <f>+'Ark1'!Y746</f>
        <v>2.6671693134159562</v>
      </c>
      <c r="R40" s="110"/>
      <c r="S40" s="10">
        <f>+'Ark1'!Z746</f>
        <v>0</v>
      </c>
      <c r="T40" s="110"/>
      <c r="U40" s="100">
        <f>+'Ark1'!AA746</f>
        <v>8.7406883009725984</v>
      </c>
      <c r="V40" s="10">
        <f t="shared" si="7"/>
        <v>27.721750489875898</v>
      </c>
      <c r="W40" s="100">
        <f>+'Ark1'!V746</f>
        <v>96.31252983694435</v>
      </c>
      <c r="X40" s="39"/>
      <c r="Y40"/>
    </row>
    <row r="41" spans="1:26" ht="15.6">
      <c r="A41" s="39"/>
      <c r="B41">
        <f>+'Ark1'!C747</f>
        <v>2023</v>
      </c>
      <c r="C41">
        <f>+'Ark1'!M747</f>
        <v>57</v>
      </c>
      <c r="D41" s="295">
        <f>+'Ark1'!Q747</f>
        <v>1600</v>
      </c>
      <c r="F41" s="295">
        <f>+'Ark1'!R747</f>
        <v>72278</v>
      </c>
      <c r="H41" s="295">
        <f>+'Ark1'!S747</f>
        <v>72229</v>
      </c>
      <c r="I41" s="100">
        <f>+'Ark1'!AD747</f>
        <v>4.8750218363584992</v>
      </c>
      <c r="K41" s="100">
        <f>+'Ark1'!AE747</f>
        <v>5.1266490530211186</v>
      </c>
      <c r="M41" s="100">
        <f>+'Ark1'!W747</f>
        <v>87.846824682606012</v>
      </c>
      <c r="O41" s="100">
        <f>+'Ark1'!X747</f>
        <v>1.4651761255153712</v>
      </c>
      <c r="Q41" s="100">
        <f>+'Ark1'!Y747</f>
        <v>2.9303522510307425</v>
      </c>
      <c r="R41" s="110"/>
      <c r="S41" s="10">
        <f>+'Ark1'!Z747</f>
        <v>0</v>
      </c>
      <c r="T41" s="110"/>
      <c r="U41" s="100">
        <f>+'Ark1'!AA747</f>
        <v>8.5555995287770941</v>
      </c>
      <c r="V41" s="10">
        <f t="shared" si="7"/>
        <v>45.173749999999998</v>
      </c>
      <c r="W41" s="100">
        <f>+'Ark1'!V747</f>
        <v>95.233654570458626</v>
      </c>
      <c r="X41" s="39"/>
      <c r="Y41"/>
    </row>
    <row r="42" spans="1:26" ht="15.6">
      <c r="A42" s="39"/>
      <c r="B42">
        <f>+'Ark1'!C748</f>
        <v>2023</v>
      </c>
      <c r="C42">
        <f>+'Ark1'!M748</f>
        <v>58</v>
      </c>
      <c r="D42" s="295">
        <f>+'Ark1'!Q748</f>
        <v>1661</v>
      </c>
      <c r="F42" s="295">
        <f>+'Ark1'!R748</f>
        <v>114149</v>
      </c>
      <c r="H42" s="295">
        <f>+'Ark1'!S748</f>
        <v>114011</v>
      </c>
      <c r="I42" s="100">
        <f>+'Ark1'!AD748</f>
        <v>7.6991459032968015</v>
      </c>
      <c r="K42" s="100">
        <f>+'Ark1'!AE748</f>
        <v>8.0146363523734596</v>
      </c>
      <c r="M42" s="100">
        <f>+'Ark1'!W748</f>
        <v>87.00438641885512</v>
      </c>
      <c r="O42" s="100">
        <f>+'Ark1'!X748</f>
        <v>1.5760103023241552</v>
      </c>
      <c r="Q42" s="100">
        <f>+'Ark1'!Y748</f>
        <v>3.1520206046483104</v>
      </c>
      <c r="R42" s="110"/>
      <c r="S42" s="10">
        <f>+'Ark1'!Z748</f>
        <v>0</v>
      </c>
      <c r="T42" s="110"/>
      <c r="U42" s="100">
        <f>+'Ark1'!AA748</f>
        <v>8.4911178703323653</v>
      </c>
      <c r="V42" s="10">
        <f t="shared" si="7"/>
        <v>68.723058398555082</v>
      </c>
      <c r="W42" s="100">
        <f>+'Ark1'!V748</f>
        <v>94.348328119828778</v>
      </c>
      <c r="X42" s="39"/>
      <c r="Y42"/>
    </row>
    <row r="43" spans="1:26" ht="15.6">
      <c r="A43" s="39"/>
      <c r="B43">
        <f>+'Ark1'!C749</f>
        <v>2023</v>
      </c>
      <c r="C43">
        <f>+'Ark1'!M749</f>
        <v>59</v>
      </c>
      <c r="D43" s="295">
        <f>+'Ark1'!Q749</f>
        <v>1704</v>
      </c>
      <c r="F43" s="295">
        <f>+'Ark1'!R749</f>
        <v>165926</v>
      </c>
      <c r="H43" s="295">
        <f>+'Ark1'!S749</f>
        <v>165776</v>
      </c>
      <c r="I43" s="100">
        <f>+'Ark1'!AD749</f>
        <v>11.191411954116329</v>
      </c>
      <c r="K43" s="100">
        <f>+'Ark1'!AE749</f>
        <v>11.518923840364453</v>
      </c>
      <c r="M43" s="100">
        <f>+'Ark1'!W749</f>
        <v>85.999184321011228</v>
      </c>
      <c r="O43" s="100">
        <f>+'Ark1'!X749</f>
        <v>1.7067849523281462</v>
      </c>
      <c r="Q43" s="100">
        <f>+'Ark1'!Y749</f>
        <v>3.4135699046562924</v>
      </c>
      <c r="R43" s="110"/>
      <c r="S43" s="10">
        <f>+'Ark1'!Z749</f>
        <v>0</v>
      </c>
      <c r="T43" s="110"/>
      <c r="U43" s="100">
        <f>+'Ark1'!AA749</f>
        <v>8.4868564085197153</v>
      </c>
      <c r="V43" s="10">
        <f t="shared" si="7"/>
        <v>97.374413145539904</v>
      </c>
      <c r="W43" s="100">
        <f>+'Ark1'!V749</f>
        <v>93.248030889860004</v>
      </c>
      <c r="X43" s="39"/>
      <c r="Y43"/>
    </row>
    <row r="44" spans="1:26" ht="15.6">
      <c r="A44" s="39"/>
      <c r="B44">
        <f>+'Ark1'!C750</f>
        <v>2023</v>
      </c>
      <c r="C44">
        <f>+'Ark1'!M750</f>
        <v>60</v>
      </c>
      <c r="D44" s="295">
        <f>+'Ark1'!Q750</f>
        <v>1762</v>
      </c>
      <c r="F44" s="295">
        <f>+'Ark1'!R750</f>
        <v>219845</v>
      </c>
      <c r="H44" s="295">
        <f>+'Ark1'!S750</f>
        <v>217106</v>
      </c>
      <c r="I44" s="100">
        <f>+'Ark1'!AD750</f>
        <v>14.82815207413368</v>
      </c>
      <c r="K44" s="100">
        <f>+'Ark1'!AE750</f>
        <v>14.909744723320845</v>
      </c>
      <c r="M44" s="100">
        <f>+'Ark1'!W750</f>
        <v>84.996778071540476</v>
      </c>
      <c r="O44" s="100">
        <f>+'Ark1'!X750</f>
        <v>1.8745024903909575</v>
      </c>
      <c r="Q44" s="100">
        <f>+'Ark1'!Y750</f>
        <v>3.749004980781915</v>
      </c>
      <c r="R44" s="110"/>
      <c r="S44" s="10">
        <f>+'Ark1'!Z750</f>
        <v>0</v>
      </c>
      <c r="T44" s="110"/>
      <c r="U44" s="100">
        <f>+'Ark1'!AA750</f>
        <v>8.6249293963913107</v>
      </c>
      <c r="V44" s="10">
        <f t="shared" si="7"/>
        <v>124.77014755959138</v>
      </c>
      <c r="W44" s="100">
        <f>+'Ark1'!V750</f>
        <v>92.532548145223842</v>
      </c>
      <c r="X44" s="39"/>
      <c r="Y44"/>
    </row>
    <row r="45" spans="1:26" ht="15.6">
      <c r="A45" s="39"/>
      <c r="B45">
        <f>+'Ark1'!C751</f>
        <v>2023</v>
      </c>
      <c r="C45">
        <f>+'Ark1'!M751</f>
        <v>61</v>
      </c>
      <c r="D45" s="295">
        <f>+'Ark1'!Q751</f>
        <v>1742</v>
      </c>
      <c r="F45" s="295">
        <f>+'Ark1'!R751</f>
        <v>239046</v>
      </c>
      <c r="H45" s="295">
        <f>+'Ark1'!S751</f>
        <v>238749</v>
      </c>
      <c r="I45" s="100">
        <f>+'Ark1'!AD751</f>
        <v>16.123225184622619</v>
      </c>
      <c r="K45" s="100">
        <f>+'Ark1'!AE751</f>
        <v>16.18174223219555</v>
      </c>
      <c r="M45" s="100">
        <f>+'Ark1'!W751</f>
        <v>83.885674159891707</v>
      </c>
      <c r="O45" s="100">
        <f>+'Ark1'!X751</f>
        <v>2.080771064983308</v>
      </c>
      <c r="Q45" s="100">
        <f>+'Ark1'!Y751</f>
        <v>4.161542129966616</v>
      </c>
      <c r="R45" s="110"/>
      <c r="S45" s="10">
        <f>+'Ark1'!Z751</f>
        <v>0</v>
      </c>
      <c r="T45" s="110"/>
      <c r="U45" s="100">
        <f>+'Ark1'!AA751</f>
        <v>8.5896939700941157</v>
      </c>
      <c r="V45" s="10">
        <f t="shared" si="7"/>
        <v>137.22502870264066</v>
      </c>
      <c r="W45" s="100">
        <f>+'Ark1'!V751</f>
        <v>90.98727278452607</v>
      </c>
      <c r="X45" s="39"/>
      <c r="Y45"/>
    </row>
    <row r="46" spans="1:26" ht="15.6">
      <c r="A46" s="39"/>
      <c r="B46">
        <f>+'Ark1'!C752</f>
        <v>2023</v>
      </c>
      <c r="C46">
        <f>+'Ark1'!M752</f>
        <v>62</v>
      </c>
      <c r="D46" s="295">
        <f>+'Ark1'!Q752</f>
        <v>1724</v>
      </c>
      <c r="F46" s="295">
        <f>+'Ark1'!R752</f>
        <v>226817</v>
      </c>
      <c r="H46" s="295">
        <f>+'Ark1'!S752</f>
        <v>226212</v>
      </c>
      <c r="I46" s="100">
        <f>+'Ark1'!AD752</f>
        <v>15.298401005248143</v>
      </c>
      <c r="K46" s="100">
        <f>+'Ark1'!AE752</f>
        <v>15.092074202609837</v>
      </c>
      <c r="M46" s="100">
        <f>+'Ark1'!W752</f>
        <v>82.572868901739398</v>
      </c>
      <c r="O46" s="100">
        <f>+'Ark1'!X752</f>
        <v>2.2127971007464162</v>
      </c>
      <c r="Q46" s="100">
        <f>+'Ark1'!Y752</f>
        <v>4.4255942014928324</v>
      </c>
      <c r="R46" s="110"/>
      <c r="S46" s="10">
        <f>+'Ark1'!Z752</f>
        <v>0</v>
      </c>
      <c r="T46" s="110"/>
      <c r="U46" s="100">
        <f>+'Ark1'!AA752</f>
        <v>8.8491547594491511</v>
      </c>
      <c r="V46" s="10">
        <f t="shared" si="7"/>
        <v>131.56438515081206</v>
      </c>
      <c r="W46" s="100">
        <f>+'Ark1'!V752</f>
        <v>89.675946219752348</v>
      </c>
      <c r="X46" s="39"/>
      <c r="Y46"/>
    </row>
    <row r="47" spans="1:26" ht="15.6">
      <c r="A47" s="39"/>
      <c r="B47">
        <f>+'Ark1'!C753</f>
        <v>2023</v>
      </c>
      <c r="C47">
        <f>+'Ark1'!M753</f>
        <v>63</v>
      </c>
      <c r="D47" s="295">
        <f>+'Ark1'!Q753</f>
        <v>1686</v>
      </c>
      <c r="F47" s="295">
        <f>+'Ark1'!R753</f>
        <v>175625</v>
      </c>
      <c r="H47" s="295">
        <f>+'Ark1'!S753</f>
        <v>175342</v>
      </c>
      <c r="I47" s="100">
        <f>+'Ark1'!AD753</f>
        <v>11.845592158201129</v>
      </c>
      <c r="K47" s="100">
        <f>+'Ark1'!AE753</f>
        <v>11.496773404949728</v>
      </c>
      <c r="M47" s="100">
        <f>+'Ark1'!W753</f>
        <v>81.151041393391907</v>
      </c>
      <c r="O47" s="100">
        <f>+'Ark1'!X753</f>
        <v>2.1682562277580075</v>
      </c>
      <c r="Q47" s="100">
        <f>+'Ark1'!Y753</f>
        <v>4.3365124555160151</v>
      </c>
      <c r="R47" s="110"/>
      <c r="S47" s="10">
        <f>+'Ark1'!Z753</f>
        <v>0</v>
      </c>
      <c r="T47" s="110"/>
      <c r="U47" s="100">
        <f>+'Ark1'!AA753</f>
        <v>9.4369994338563359</v>
      </c>
      <c r="V47" s="10">
        <f t="shared" si="7"/>
        <v>104.16666666666667</v>
      </c>
      <c r="W47" s="100">
        <f>+'Ark1'!V753</f>
        <v>88.033193709176658</v>
      </c>
      <c r="X47" s="39"/>
      <c r="Y47"/>
    </row>
    <row r="48" spans="1:26" ht="15.6">
      <c r="A48" s="39"/>
      <c r="B48">
        <f>+'Ark1'!C754</f>
        <v>2023</v>
      </c>
      <c r="C48">
        <f>+'Ark1'!M754</f>
        <v>64</v>
      </c>
      <c r="D48" s="295">
        <f>+'Ark1'!Q754</f>
        <v>1642</v>
      </c>
      <c r="F48" s="295">
        <f>+'Ark1'!R754</f>
        <v>110435</v>
      </c>
      <c r="H48" s="295">
        <f>+'Ark1'!S754</f>
        <v>109559</v>
      </c>
      <c r="I48" s="100">
        <f>+'Ark1'!AD754</f>
        <v>7.4486432455000244</v>
      </c>
      <c r="K48" s="100">
        <f>+'Ark1'!AE754</f>
        <v>6.9851159341388369</v>
      </c>
      <c r="M48" s="100">
        <f>+'Ark1'!W754</f>
        <v>78.909563431576416</v>
      </c>
      <c r="O48" s="100">
        <f>+'Ark1'!X754</f>
        <v>2.137909177344139</v>
      </c>
      <c r="Q48" s="100">
        <f>+'Ark1'!Y754</f>
        <v>4.275818354688278</v>
      </c>
      <c r="R48" s="110"/>
      <c r="S48" s="10">
        <f>+'Ark1'!Z754</f>
        <v>0</v>
      </c>
      <c r="T48" s="110"/>
      <c r="U48" s="100">
        <f>+'Ark1'!AA754</f>
        <v>10.418218568303711</v>
      </c>
      <c r="V48" s="10">
        <f t="shared" si="7"/>
        <v>67.256394640682089</v>
      </c>
      <c r="W48" s="100">
        <f>+'Ark1'!V754</f>
        <v>85.786372524689199</v>
      </c>
      <c r="X48" s="39"/>
      <c r="Y48"/>
    </row>
    <row r="49" spans="1:25" ht="15.6">
      <c r="A49" s="39"/>
      <c r="B49">
        <f>+'Ark1'!C755</f>
        <v>2023</v>
      </c>
      <c r="C49">
        <f>+'Ark1'!M755</f>
        <v>65</v>
      </c>
      <c r="D49" s="295">
        <f>+'Ark1'!Q755</f>
        <v>1517</v>
      </c>
      <c r="F49" s="295">
        <f>+'Ark1'!R755</f>
        <v>45714</v>
      </c>
      <c r="H49" s="295">
        <f>+'Ark1'!S755</f>
        <v>45573</v>
      </c>
      <c r="I49" s="100">
        <f>+'Ark1'!AD755</f>
        <v>3.0833275440285064</v>
      </c>
      <c r="K49" s="100">
        <f>+'Ark1'!AE755</f>
        <v>2.8666197719387245</v>
      </c>
      <c r="M49" s="100">
        <f>+'Ark1'!W755</f>
        <v>77.851422991683577</v>
      </c>
      <c r="O49" s="100">
        <f>+'Ark1'!X755</f>
        <v>1.8287614297589361</v>
      </c>
      <c r="Q49" s="100">
        <f>+'Ark1'!Y755</f>
        <v>3.6575228595178721</v>
      </c>
      <c r="R49" s="110"/>
      <c r="S49" s="10">
        <f>+'Ark1'!Z755</f>
        <v>0</v>
      </c>
      <c r="T49" s="110"/>
      <c r="U49" s="100">
        <f>+'Ark1'!AA755</f>
        <v>10.688841150075906</v>
      </c>
      <c r="V49" s="10">
        <f t="shared" si="7"/>
        <v>30.134475939353987</v>
      </c>
      <c r="W49" s="100">
        <f>+'Ark1'!V755</f>
        <v>84.522625695076414</v>
      </c>
      <c r="X49" s="39"/>
      <c r="Y49"/>
    </row>
    <row r="50" spans="1:25" ht="15.6">
      <c r="A50" s="39"/>
      <c r="B50">
        <f>+'Ark1'!C756</f>
        <v>2023</v>
      </c>
      <c r="C50">
        <f>+'Ark1'!M756</f>
        <v>66</v>
      </c>
      <c r="D50" s="295">
        <f>+'Ark1'!Q756</f>
        <v>1222</v>
      </c>
      <c r="F50" s="295">
        <f>+'Ark1'!R756</f>
        <v>12211</v>
      </c>
      <c r="H50" s="295">
        <f>+'Ark1'!S756</f>
        <v>12171</v>
      </c>
      <c r="I50" s="100">
        <f>+'Ark1'!AD756</f>
        <v>0.82361011156608677</v>
      </c>
      <c r="K50" s="100">
        <f>+'Ark1'!AE756</f>
        <v>0.75040307476866785</v>
      </c>
      <c r="M50" s="100">
        <f>+'Ark1'!W756</f>
        <v>76.308413441788019</v>
      </c>
      <c r="O50" s="100">
        <f>+'Ark1'!X756</f>
        <v>1.6051101465891413</v>
      </c>
      <c r="Q50" s="100">
        <f>+'Ark1'!Y756</f>
        <v>3.2102202931782826</v>
      </c>
      <c r="R50" s="110"/>
      <c r="S50" s="10">
        <f>+'Ark1'!Z756</f>
        <v>0</v>
      </c>
      <c r="T50" s="110"/>
      <c r="U50" s="100">
        <f>+'Ark1'!AA756</f>
        <v>11.490338732558302</v>
      </c>
      <c r="V50" s="10">
        <f t="shared" si="7"/>
        <v>9.9926350245499176</v>
      </c>
      <c r="W50" s="100">
        <f>+'Ark1'!V756</f>
        <v>82.882022547424299</v>
      </c>
      <c r="X50" s="39"/>
      <c r="Y50"/>
    </row>
    <row r="51" spans="1:25" ht="15.6">
      <c r="A51" s="39"/>
      <c r="B51">
        <f>+'Ark1'!C757</f>
        <v>2023</v>
      </c>
      <c r="C51">
        <f>+'Ark1'!M757</f>
        <v>67</v>
      </c>
      <c r="D51" s="295">
        <f>+'Ark1'!Q757</f>
        <v>586</v>
      </c>
      <c r="F51" s="295">
        <f>+'Ark1'!R757</f>
        <v>2061</v>
      </c>
      <c r="H51" s="295">
        <f>+'Ark1'!S757</f>
        <v>2054</v>
      </c>
      <c r="I51" s="100">
        <f>+'Ark1'!AD757</f>
        <v>0.1390107640600855</v>
      </c>
      <c r="K51" s="100">
        <f>+'Ark1'!AE757</f>
        <v>0.12700952859538525</v>
      </c>
      <c r="M51" s="100">
        <f>+'Ark1'!W757</f>
        <v>76.53145082765343</v>
      </c>
      <c r="O51" s="100">
        <f>+'Ark1'!X757</f>
        <v>1.3585638039786512</v>
      </c>
      <c r="Q51" s="100">
        <f>+'Ark1'!Y757</f>
        <v>2.7171276079573023</v>
      </c>
      <c r="R51" s="110"/>
      <c r="S51" s="10">
        <f>+'Ark1'!Z757</f>
        <v>0</v>
      </c>
      <c r="T51" s="110"/>
      <c r="U51" s="100">
        <f>+'Ark1'!AA757</f>
        <v>11.145874577424385</v>
      </c>
      <c r="V51" s="10">
        <f t="shared" si="7"/>
        <v>3.5170648464163823</v>
      </c>
      <c r="W51" s="100">
        <f>+'Ark1'!V757</f>
        <v>83.166054977155298</v>
      </c>
      <c r="X51" s="39"/>
      <c r="Y51"/>
    </row>
    <row r="52" spans="1:25" ht="15.6">
      <c r="A52" s="39"/>
      <c r="B52">
        <f>+'Ark1'!C758</f>
        <v>2023</v>
      </c>
      <c r="C52">
        <f>+'Ark1'!M758</f>
        <v>68</v>
      </c>
      <c r="D52" s="295">
        <f>+'Ark1'!Q758</f>
        <v>164</v>
      </c>
      <c r="F52" s="295">
        <f>+'Ark1'!R758</f>
        <v>304</v>
      </c>
      <c r="H52" s="295">
        <f>+'Ark1'!S758</f>
        <v>300</v>
      </c>
      <c r="I52" s="100">
        <f>+'Ark1'!AD758</f>
        <v>2.0504256319391564E-2</v>
      </c>
      <c r="K52" s="100">
        <f>+'Ark1'!AE758</f>
        <v>1.8816842910729849E-2</v>
      </c>
      <c r="M52" s="100">
        <f>+'Ark1'!W758</f>
        <v>77.63000000000001</v>
      </c>
      <c r="O52" s="100">
        <f>+'Ark1'!X758</f>
        <v>0.32894736842105271</v>
      </c>
      <c r="Q52" s="100">
        <f>+'Ark1'!Y758</f>
        <v>0.65789473684210542</v>
      </c>
      <c r="R52" s="110"/>
      <c r="S52" s="10">
        <f>+'Ark1'!Z758</f>
        <v>0</v>
      </c>
      <c r="T52" s="110"/>
      <c r="U52" s="100">
        <f>+'Ark1'!AA758</f>
        <v>10.337619003748596</v>
      </c>
      <c r="V52" s="10">
        <f t="shared" si="7"/>
        <v>1.8536585365853659</v>
      </c>
      <c r="W52" s="100">
        <f>+'Ark1'!V758</f>
        <v>84.888407367280607</v>
      </c>
      <c r="X52" s="39"/>
      <c r="Y52"/>
    </row>
    <row r="53" spans="1:25">
      <c r="A53" s="39"/>
      <c r="B53" s="39"/>
      <c r="C53" s="39"/>
      <c r="D53" s="301"/>
      <c r="E53" s="39"/>
      <c r="F53" s="301"/>
      <c r="G53" s="301"/>
      <c r="H53" s="301"/>
      <c r="I53" s="39"/>
      <c r="J53" s="39"/>
      <c r="K53" s="115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/>
    </row>
    <row r="54" spans="1:25" ht="15.6">
      <c r="A54" s="39"/>
      <c r="B54" s="46">
        <f>+'Ark1'!C759</f>
        <v>2022</v>
      </c>
      <c r="C54" s="46">
        <f>+'Ark1'!M759</f>
        <v>48</v>
      </c>
      <c r="D54" s="323">
        <f>+'Ark1'!Q759</f>
        <v>423</v>
      </c>
      <c r="E54" s="65"/>
      <c r="F54" s="323">
        <f>+'Ark1'!R759</f>
        <v>958</v>
      </c>
      <c r="G54" s="323"/>
      <c r="H54" s="323">
        <f>+'Ark1'!S759</f>
        <v>902</v>
      </c>
      <c r="I54" s="99">
        <f>+'Ark1'!AD759</f>
        <v>6.4941095443751706E-2</v>
      </c>
      <c r="J54" s="99"/>
      <c r="K54" s="99">
        <f>+'Ark1'!AE759</f>
        <v>6.6098786195022241E-2</v>
      </c>
      <c r="L54" s="99"/>
      <c r="M54" s="99">
        <f>+'Ark1'!W759</f>
        <v>91.54708425720618</v>
      </c>
      <c r="N54" s="99"/>
      <c r="O54" s="99">
        <f>+'Ark1'!X759</f>
        <v>1.9832985386221289</v>
      </c>
      <c r="P54" s="99"/>
      <c r="Q54" s="99">
        <f>+'Ark1'!Y759</f>
        <v>3.9665970772442578</v>
      </c>
      <c r="R54" s="110"/>
      <c r="S54" s="65"/>
      <c r="T54" s="110"/>
      <c r="U54" s="99">
        <f>+'Ark1'!AA759</f>
        <v>19.464092228711788</v>
      </c>
      <c r="V54" s="65">
        <f t="shared" si="7"/>
        <v>2.2647754137115839</v>
      </c>
      <c r="W54" s="99">
        <f>+'Ark1'!V759</f>
        <v>102.82947729014374</v>
      </c>
      <c r="X54" s="39"/>
      <c r="Y54"/>
    </row>
    <row r="55" spans="1:25" ht="15.6">
      <c r="A55" s="39"/>
      <c r="B55" s="46">
        <f>+'Ark1'!C760</f>
        <v>2022</v>
      </c>
      <c r="C55" s="46">
        <f>+'Ark1'!M760</f>
        <v>49</v>
      </c>
      <c r="D55" s="323">
        <f>+'Ark1'!Q760</f>
        <v>281</v>
      </c>
      <c r="E55" s="65"/>
      <c r="F55" s="323">
        <f>+'Ark1'!R760</f>
        <v>479</v>
      </c>
      <c r="G55" s="323"/>
      <c r="H55" s="323">
        <f>+'Ark1'!S760</f>
        <v>476</v>
      </c>
      <c r="I55" s="99">
        <f>+'Ark1'!AD760</f>
        <v>3.2470547721875853E-2</v>
      </c>
      <c r="J55" s="99"/>
      <c r="K55" s="99">
        <f>+'Ark1'!AE760</f>
        <v>3.6570835417785191E-2</v>
      </c>
      <c r="L55" s="99"/>
      <c r="M55" s="99">
        <f>+'Ark1'!W760</f>
        <v>95.98105042016806</v>
      </c>
      <c r="N55" s="99"/>
      <c r="O55" s="99">
        <f>+'Ark1'!X760</f>
        <v>1.4613778705636742</v>
      </c>
      <c r="P55" s="99"/>
      <c r="Q55" s="99">
        <f>+'Ark1'!Y760</f>
        <v>2.9227557411273484</v>
      </c>
      <c r="R55" s="110"/>
      <c r="S55" s="65"/>
      <c r="T55" s="110"/>
      <c r="U55" s="99">
        <f>+'Ark1'!AA760</f>
        <v>12.624007962920439</v>
      </c>
      <c r="V55" s="65">
        <f t="shared" ref="V55:V96" si="8">+F55/D55</f>
        <v>1.7046263345195729</v>
      </c>
      <c r="W55" s="99">
        <f>+'Ark1'!V760</f>
        <v>104.23941841091798</v>
      </c>
      <c r="X55" s="39"/>
      <c r="Y55"/>
    </row>
    <row r="56" spans="1:25" ht="15.6">
      <c r="A56" s="39"/>
      <c r="B56" s="46">
        <f>+'Ark1'!C761</f>
        <v>2022</v>
      </c>
      <c r="C56" s="46">
        <f>+'Ark1'!M761</f>
        <v>50</v>
      </c>
      <c r="D56" s="323">
        <f>+'Ark1'!Q761</f>
        <v>470</v>
      </c>
      <c r="E56" s="65"/>
      <c r="F56" s="323">
        <f>+'Ark1'!R761</f>
        <v>957</v>
      </c>
      <c r="G56" s="323"/>
      <c r="H56" s="323">
        <f>+'Ark1'!S761</f>
        <v>949</v>
      </c>
      <c r="I56" s="99">
        <f>+'Ark1'!AD761</f>
        <v>6.4873307243914796E-2</v>
      </c>
      <c r="J56" s="99"/>
      <c r="K56" s="99">
        <f>+'Ark1'!AE761</f>
        <v>7.2600924606379291E-2</v>
      </c>
      <c r="L56" s="99"/>
      <c r="M56" s="99">
        <f>+'Ark1'!W761</f>
        <v>95.572623814541686</v>
      </c>
      <c r="N56" s="99"/>
      <c r="O56" s="99">
        <f>+'Ark1'!X761</f>
        <v>2.298850574712644</v>
      </c>
      <c r="P56" s="99"/>
      <c r="Q56" s="99">
        <f>+'Ark1'!Y761</f>
        <v>4.597701149425288</v>
      </c>
      <c r="R56" s="110"/>
      <c r="S56" s="65"/>
      <c r="T56" s="110"/>
      <c r="U56" s="99">
        <f>+'Ark1'!AA761</f>
        <v>12.89386674133911</v>
      </c>
      <c r="V56" s="65">
        <f t="shared" si="8"/>
        <v>2.0361702127659576</v>
      </c>
      <c r="W56" s="99">
        <f>+'Ark1'!V761</f>
        <v>103.96793340084272</v>
      </c>
      <c r="X56" s="39"/>
      <c r="Y56"/>
    </row>
    <row r="57" spans="1:25" ht="15.6">
      <c r="A57" s="39"/>
      <c r="B57" s="46">
        <f>+'Ark1'!C762</f>
        <v>2022</v>
      </c>
      <c r="C57" s="46">
        <f>+'Ark1'!M762</f>
        <v>51</v>
      </c>
      <c r="D57" s="323">
        <f>+'Ark1'!Q762</f>
        <v>678</v>
      </c>
      <c r="E57" s="65"/>
      <c r="F57" s="323">
        <f>+'Ark1'!R762</f>
        <v>1720</v>
      </c>
      <c r="G57" s="323"/>
      <c r="H57" s="323">
        <f>+'Ark1'!S762</f>
        <v>1715</v>
      </c>
      <c r="I57" s="99">
        <f>+'Ark1'!AD762</f>
        <v>0.11659570371947076</v>
      </c>
      <c r="J57" s="99"/>
      <c r="K57" s="99">
        <f>+'Ark1'!AE762</f>
        <v>0.13041894682560637</v>
      </c>
      <c r="L57" s="99"/>
      <c r="M57" s="99">
        <f>+'Ark1'!W762</f>
        <v>95.002303206996942</v>
      </c>
      <c r="N57" s="99"/>
      <c r="O57" s="99">
        <f>+'Ark1'!X762</f>
        <v>1.6279069767441861</v>
      </c>
      <c r="P57" s="99"/>
      <c r="Q57" s="99">
        <f>+'Ark1'!Y762</f>
        <v>3.2558139534883721</v>
      </c>
      <c r="R57" s="110"/>
      <c r="S57" s="65"/>
      <c r="T57" s="110"/>
      <c r="U57" s="99">
        <f>+'Ark1'!AA762</f>
        <v>10.574132649262438</v>
      </c>
      <c r="V57" s="65">
        <f t="shared" si="8"/>
        <v>2.5368731563421827</v>
      </c>
      <c r="W57" s="99">
        <f>+'Ark1'!V762</f>
        <v>103.00638998828138</v>
      </c>
      <c r="X57" s="39"/>
      <c r="Y57"/>
    </row>
    <row r="58" spans="1:25" ht="15.6">
      <c r="A58" s="39"/>
      <c r="B58" s="46">
        <f>+'Ark1'!C763</f>
        <v>2022</v>
      </c>
      <c r="C58" s="46">
        <f>+'Ark1'!M763</f>
        <v>52</v>
      </c>
      <c r="D58" s="323">
        <f>+'Ark1'!Q763</f>
        <v>935</v>
      </c>
      <c r="E58" s="65"/>
      <c r="F58" s="323">
        <f>+'Ark1'!R763</f>
        <v>3279</v>
      </c>
      <c r="G58" s="323"/>
      <c r="H58" s="323">
        <f>+'Ark1'!S763</f>
        <v>3272</v>
      </c>
      <c r="I58" s="99">
        <f>+'Ark1'!AD763</f>
        <v>0.22227750726520024</v>
      </c>
      <c r="J58" s="99"/>
      <c r="K58" s="99">
        <f>+'Ark1'!AE763</f>
        <v>0.24551960014674129</v>
      </c>
      <c r="L58" s="99"/>
      <c r="M58" s="99">
        <f>+'Ark1'!W763</f>
        <v>93.741185819070978</v>
      </c>
      <c r="N58" s="99"/>
      <c r="O58" s="99">
        <f>+'Ark1'!X763</f>
        <v>1.7078377554132358</v>
      </c>
      <c r="P58" s="99"/>
      <c r="Q58" s="99">
        <f>+'Ark1'!Y763</f>
        <v>3.4156755108264716</v>
      </c>
      <c r="R58" s="110"/>
      <c r="S58" s="65"/>
      <c r="T58" s="110"/>
      <c r="U58" s="99">
        <f>+'Ark1'!AA763</f>
        <v>10.396185569161037</v>
      </c>
      <c r="V58" s="65">
        <f t="shared" si="8"/>
        <v>3.5069518716577539</v>
      </c>
      <c r="W58" s="99">
        <f>+'Ark1'!V763</f>
        <v>101.694620894447</v>
      </c>
      <c r="X58" s="39"/>
      <c r="Y58"/>
    </row>
    <row r="59" spans="1:25" ht="15.6">
      <c r="A59" s="39"/>
      <c r="B59" s="46">
        <f>+'Ark1'!C764</f>
        <v>2022</v>
      </c>
      <c r="C59" s="46">
        <f>+'Ark1'!M764</f>
        <v>53</v>
      </c>
      <c r="D59" s="323">
        <f>+'Ark1'!Q764</f>
        <v>1144</v>
      </c>
      <c r="E59" s="65"/>
      <c r="F59" s="323">
        <f>+'Ark1'!R764</f>
        <v>6408</v>
      </c>
      <c r="G59" s="323"/>
      <c r="H59" s="323">
        <f>+'Ark1'!S764</f>
        <v>6400</v>
      </c>
      <c r="I59" s="99">
        <f>+'Ark1'!AD764</f>
        <v>0.43438678455486529</v>
      </c>
      <c r="J59" s="99"/>
      <c r="K59" s="99">
        <f>+'Ark1'!AE764</f>
        <v>0.47807002386771025</v>
      </c>
      <c r="L59" s="99"/>
      <c r="M59" s="99">
        <f>+'Ark1'!W764</f>
        <v>93.31879218750008</v>
      </c>
      <c r="N59" s="99"/>
      <c r="O59" s="99">
        <f>+'Ark1'!X764</f>
        <v>1.7634207240948816</v>
      </c>
      <c r="P59" s="99"/>
      <c r="Q59" s="99">
        <f>+'Ark1'!Y764</f>
        <v>3.5268414481897632</v>
      </c>
      <c r="R59" s="110"/>
      <c r="S59" s="65"/>
      <c r="T59" s="110"/>
      <c r="U59" s="99">
        <f>+'Ark1'!AA764</f>
        <v>9.8579135150028385</v>
      </c>
      <c r="V59" s="65">
        <f t="shared" si="8"/>
        <v>5.6013986013986017</v>
      </c>
      <c r="W59" s="99">
        <f>+'Ark1'!V764</f>
        <v>101.20059757583957</v>
      </c>
      <c r="X59" s="39"/>
      <c r="Y59"/>
    </row>
    <row r="60" spans="1:25" ht="15.6">
      <c r="A60" s="39"/>
      <c r="B60" s="46">
        <f>+'Ark1'!C765</f>
        <v>2022</v>
      </c>
      <c r="C60" s="46">
        <f>+'Ark1'!M765</f>
        <v>54</v>
      </c>
      <c r="D60" s="323">
        <f>+'Ark1'!Q765</f>
        <v>1354</v>
      </c>
      <c r="E60" s="65"/>
      <c r="F60" s="323">
        <f>+'Ark1'!R765</f>
        <v>11970</v>
      </c>
      <c r="G60" s="323"/>
      <c r="H60" s="323">
        <f>+'Ark1'!S765</f>
        <v>11955</v>
      </c>
      <c r="I60" s="99">
        <f>+'Ark1'!AD765</f>
        <v>0.81142475204771181</v>
      </c>
      <c r="J60" s="99"/>
      <c r="K60" s="99">
        <f>+'Ark1'!AE765</f>
        <v>0.88320729830467826</v>
      </c>
      <c r="L60" s="99"/>
      <c r="M60" s="99">
        <f>+'Ark1'!W765</f>
        <v>92.293398578000719</v>
      </c>
      <c r="N60" s="99"/>
      <c r="O60" s="99">
        <f>+'Ark1'!X765</f>
        <v>1.4619883040935675</v>
      </c>
      <c r="P60" s="99"/>
      <c r="Q60" s="99">
        <f>+'Ark1'!Y765</f>
        <v>2.923976608187135</v>
      </c>
      <c r="R60" s="110"/>
      <c r="S60" s="65"/>
      <c r="T60" s="110"/>
      <c r="U60" s="99">
        <f>+'Ark1'!AA765</f>
        <v>9.3484041298757727</v>
      </c>
      <c r="V60" s="65">
        <f t="shared" si="8"/>
        <v>8.8404726735598231</v>
      </c>
      <c r="W60" s="99">
        <f>+'Ark1'!V765</f>
        <v>100.07270674201268</v>
      </c>
      <c r="X60" s="39"/>
      <c r="Y60"/>
    </row>
    <row r="61" spans="1:25" ht="15.6">
      <c r="A61" s="39"/>
      <c r="B61" s="46">
        <f>+'Ark1'!C766</f>
        <v>2022</v>
      </c>
      <c r="C61" s="46">
        <f>+'Ark1'!M766</f>
        <v>55</v>
      </c>
      <c r="D61" s="323">
        <f>+'Ark1'!Q766</f>
        <v>1468</v>
      </c>
      <c r="E61" s="65"/>
      <c r="F61" s="323">
        <f>+'Ark1'!R766</f>
        <v>22446</v>
      </c>
      <c r="G61" s="323"/>
      <c r="H61" s="323">
        <f>+'Ark1'!S766</f>
        <v>22423</v>
      </c>
      <c r="I61" s="99">
        <f>+'Ark1'!AD766</f>
        <v>1.5215739335390939</v>
      </c>
      <c r="J61" s="99"/>
      <c r="K61" s="99">
        <f>+'Ark1'!AE766</f>
        <v>1.6397410422420899</v>
      </c>
      <c r="L61" s="99"/>
      <c r="M61" s="99">
        <f>+'Ark1'!W766</f>
        <v>91.356430004905278</v>
      </c>
      <c r="N61" s="99"/>
      <c r="O61" s="99">
        <f>+'Ark1'!X766</f>
        <v>1.6528557426712998</v>
      </c>
      <c r="P61" s="99"/>
      <c r="Q61" s="99">
        <f>+'Ark1'!Y766</f>
        <v>3.3057114853425995</v>
      </c>
      <c r="R61" s="110"/>
      <c r="S61" s="65"/>
      <c r="T61" s="110"/>
      <c r="U61" s="99">
        <f>+'Ark1'!AA766</f>
        <v>9.0717674244342632</v>
      </c>
      <c r="V61" s="65">
        <f t="shared" si="8"/>
        <v>15.290190735694823</v>
      </c>
      <c r="W61" s="99">
        <f>+'Ark1'!V766</f>
        <v>99.060269286068873</v>
      </c>
      <c r="X61" s="39"/>
      <c r="Y61"/>
    </row>
    <row r="62" spans="1:25" ht="15.6">
      <c r="A62" s="39"/>
      <c r="B62" s="46">
        <f>+'Ark1'!C767</f>
        <v>2022</v>
      </c>
      <c r="C62" s="46">
        <f>+'Ark1'!M767</f>
        <v>56</v>
      </c>
      <c r="D62" s="323">
        <f>+'Ark1'!Q767</f>
        <v>1572</v>
      </c>
      <c r="E62" s="65"/>
      <c r="F62" s="323">
        <f>+'Ark1'!R767</f>
        <v>40325</v>
      </c>
      <c r="G62" s="323"/>
      <c r="H62" s="323">
        <f>+'Ark1'!S767</f>
        <v>40282</v>
      </c>
      <c r="I62" s="99">
        <f>+'Ark1'!AD767</f>
        <v>2.7335591584230565</v>
      </c>
      <c r="J62" s="99"/>
      <c r="K62" s="99">
        <f>+'Ark1'!AE767</f>
        <v>2.9132290938164993</v>
      </c>
      <c r="L62" s="99"/>
      <c r="M62" s="99">
        <f>+'Ark1'!W767</f>
        <v>90.348549227942684</v>
      </c>
      <c r="N62" s="99"/>
      <c r="O62" s="99">
        <f>+'Ark1'!X767</f>
        <v>1.4606323620582764</v>
      </c>
      <c r="P62" s="99"/>
      <c r="Q62" s="99">
        <f>+'Ark1'!Y767</f>
        <v>2.9212647241165528</v>
      </c>
      <c r="R62" s="110"/>
      <c r="S62" s="65"/>
      <c r="T62" s="110"/>
      <c r="U62" s="99">
        <f>+'Ark1'!AA767</f>
        <v>8.8377710302511225</v>
      </c>
      <c r="V62" s="65">
        <f t="shared" si="8"/>
        <v>25.65203562340967</v>
      </c>
      <c r="W62" s="99">
        <f>+'Ark1'!V767</f>
        <v>97.972415005091179</v>
      </c>
      <c r="X62" s="39"/>
      <c r="Y62"/>
    </row>
    <row r="63" spans="1:25" ht="15.6">
      <c r="A63" s="39"/>
      <c r="B63" s="46">
        <f>+'Ark1'!C768</f>
        <v>2022</v>
      </c>
      <c r="C63" s="46">
        <f>+'Ark1'!M768</f>
        <v>57</v>
      </c>
      <c r="D63" s="323">
        <f>+'Ark1'!Q768</f>
        <v>1637</v>
      </c>
      <c r="E63" s="65"/>
      <c r="F63" s="323">
        <f>+'Ark1'!R768</f>
        <v>68652</v>
      </c>
      <c r="G63" s="323"/>
      <c r="H63" s="323">
        <f>+'Ark1'!S768</f>
        <v>68608</v>
      </c>
      <c r="I63" s="99">
        <f>+'Ark1'!AD768</f>
        <v>4.6537954952029681</v>
      </c>
      <c r="J63" s="99"/>
      <c r="K63" s="99">
        <f>+'Ark1'!AE768</f>
        <v>4.9116941676265036</v>
      </c>
      <c r="L63" s="99"/>
      <c r="M63" s="99">
        <f>+'Ark1'!W768</f>
        <v>89.436362523321407</v>
      </c>
      <c r="N63" s="99"/>
      <c r="O63" s="99">
        <f>+'Ark1'!X768</f>
        <v>1.5309095146536156</v>
      </c>
      <c r="P63" s="99"/>
      <c r="Q63" s="99">
        <f>+'Ark1'!Y768</f>
        <v>3.0618190293072312</v>
      </c>
      <c r="R63" s="110"/>
      <c r="S63" s="65"/>
      <c r="T63" s="110"/>
      <c r="U63" s="99">
        <f>+'Ark1'!AA768</f>
        <v>9.0880240424783238</v>
      </c>
      <c r="V63" s="65">
        <f t="shared" si="8"/>
        <v>41.937690897984119</v>
      </c>
      <c r="W63" s="99">
        <f>+'Ark1'!V768</f>
        <v>96.951931478003388</v>
      </c>
      <c r="X63" s="39"/>
      <c r="Y63"/>
    </row>
    <row r="64" spans="1:25" ht="15.6">
      <c r="A64" s="39"/>
      <c r="B64" s="46">
        <f>+'Ark1'!C769</f>
        <v>2022</v>
      </c>
      <c r="C64" s="46">
        <f>+'Ark1'!M769</f>
        <v>58</v>
      </c>
      <c r="D64" s="323">
        <f>+'Ark1'!Q769</f>
        <v>1724</v>
      </c>
      <c r="E64" s="65"/>
      <c r="F64" s="323">
        <f>+'Ark1'!R769</f>
        <v>110478</v>
      </c>
      <c r="G64" s="323"/>
      <c r="H64" s="323">
        <f>+'Ark1'!S769</f>
        <v>110389</v>
      </c>
      <c r="I64" s="99">
        <f>+'Ark1'!AD769</f>
        <v>7.4891047415812126</v>
      </c>
      <c r="J64" s="99"/>
      <c r="K64" s="99">
        <f>+'Ark1'!AE769</f>
        <v>7.8172308713729981</v>
      </c>
      <c r="L64" s="99"/>
      <c r="M64" s="99">
        <f>+'Ark1'!W769</f>
        <v>88.467694426075482</v>
      </c>
      <c r="N64" s="99"/>
      <c r="O64" s="99">
        <f>+'Ark1'!X769</f>
        <v>1.6319991310487156</v>
      </c>
      <c r="P64" s="99"/>
      <c r="Q64" s="99">
        <f>+'Ark1'!Y769</f>
        <v>3.2639982620974313</v>
      </c>
      <c r="R64" s="110"/>
      <c r="S64" s="65"/>
      <c r="T64" s="110"/>
      <c r="U64" s="99">
        <f>+'Ark1'!AA769</f>
        <v>8.5497308833297723</v>
      </c>
      <c r="V64" s="65">
        <f t="shared" si="8"/>
        <v>64.082366589327151</v>
      </c>
      <c r="W64" s="99">
        <f>+'Ark1'!V769</f>
        <v>95.921076187904134</v>
      </c>
      <c r="X64" s="39"/>
      <c r="Y64"/>
    </row>
    <row r="65" spans="1:25" ht="15.6">
      <c r="A65" s="39"/>
      <c r="B65" s="46">
        <f>+'Ark1'!C770</f>
        <v>2022</v>
      </c>
      <c r="C65" s="46">
        <f>+'Ark1'!M770</f>
        <v>59</v>
      </c>
      <c r="D65" s="323">
        <f>+'Ark1'!Q770</f>
        <v>1773</v>
      </c>
      <c r="E65" s="65"/>
      <c r="F65" s="323">
        <f>+'Ark1'!R770</f>
        <v>161671</v>
      </c>
      <c r="G65" s="323"/>
      <c r="H65" s="323">
        <f>+'Ark1'!S770</f>
        <v>161549</v>
      </c>
      <c r="I65" s="99">
        <f>+'Ark1'!AD770</f>
        <v>10.959386055831718</v>
      </c>
      <c r="J65" s="99"/>
      <c r="K65" s="99">
        <f>+'Ark1'!AE770</f>
        <v>11.29754200219439</v>
      </c>
      <c r="L65" s="99"/>
      <c r="M65" s="99">
        <f>+'Ark1'!W770</f>
        <v>87.364955586230948</v>
      </c>
      <c r="N65" s="99"/>
      <c r="O65" s="99">
        <f>+'Ark1'!X770</f>
        <v>1.7461387632908809</v>
      </c>
      <c r="P65" s="99"/>
      <c r="Q65" s="99">
        <f>+'Ark1'!Y770</f>
        <v>3.4922775265817618</v>
      </c>
      <c r="R65" s="110"/>
      <c r="S65" s="65"/>
      <c r="T65" s="110"/>
      <c r="U65" s="99">
        <f>+'Ark1'!AA770</f>
        <v>8.5259970447506781</v>
      </c>
      <c r="V65" s="65">
        <f t="shared" si="8"/>
        <v>91.184997179921041</v>
      </c>
      <c r="W65" s="99">
        <f>+'Ark1'!V770</f>
        <v>94.72194868950487</v>
      </c>
      <c r="X65" s="39"/>
      <c r="Y65"/>
    </row>
    <row r="66" spans="1:25" ht="15.6">
      <c r="A66" s="39"/>
      <c r="B66" s="46">
        <f>+'Ark1'!C771</f>
        <v>2022</v>
      </c>
      <c r="C66" s="46">
        <f>+'Ark1'!M771</f>
        <v>60</v>
      </c>
      <c r="D66" s="323">
        <f>+'Ark1'!Q771</f>
        <v>1845</v>
      </c>
      <c r="E66" s="65"/>
      <c r="F66" s="323">
        <f>+'Ark1'!R771</f>
        <v>218296</v>
      </c>
      <c r="G66" s="323"/>
      <c r="H66" s="323">
        <f>+'Ark1'!S771</f>
        <v>216196</v>
      </c>
      <c r="I66" s="99">
        <f>+'Ark1'!AD771</f>
        <v>14.797892871596268</v>
      </c>
      <c r="J66" s="99"/>
      <c r="K66" s="99">
        <f>+'Ark1'!AE771</f>
        <v>14.936194649727389</v>
      </c>
      <c r="L66" s="99"/>
      <c r="M66" s="99">
        <f>+'Ark1'!W771</f>
        <v>86.307766933709601</v>
      </c>
      <c r="N66" s="99"/>
      <c r="O66" s="99">
        <f>+'Ark1'!X771</f>
        <v>1.8983398688019928</v>
      </c>
      <c r="P66" s="99"/>
      <c r="Q66" s="99">
        <f>+'Ark1'!Y771</f>
        <v>3.7966797376039856</v>
      </c>
      <c r="R66" s="110"/>
      <c r="S66" s="65"/>
      <c r="T66" s="110"/>
      <c r="U66" s="99">
        <f>+'Ark1'!AA771</f>
        <v>8.6415904730980024</v>
      </c>
      <c r="V66" s="65">
        <f t="shared" si="8"/>
        <v>118.31761517615176</v>
      </c>
      <c r="W66" s="99">
        <f>+'Ark1'!V771</f>
        <v>93.933543500022495</v>
      </c>
      <c r="X66" s="39"/>
      <c r="Y66"/>
    </row>
    <row r="67" spans="1:25" ht="15.6">
      <c r="A67" s="39"/>
      <c r="B67" s="46">
        <f>+'Ark1'!C772</f>
        <v>2022</v>
      </c>
      <c r="C67" s="46">
        <f>+'Ark1'!M772</f>
        <v>61</v>
      </c>
      <c r="D67" s="323">
        <f>+'Ark1'!Q772</f>
        <v>1810</v>
      </c>
      <c r="E67" s="65"/>
      <c r="F67" s="323">
        <f>+'Ark1'!R772</f>
        <v>238905</v>
      </c>
      <c r="G67" s="323"/>
      <c r="H67" s="323">
        <f>+'Ark1'!S772</f>
        <v>238698</v>
      </c>
      <c r="I67" s="99">
        <f>+'Ark1'!AD772</f>
        <v>16.194939882034973</v>
      </c>
      <c r="J67" s="99"/>
      <c r="K67" s="99">
        <f>+'Ark1'!AE772</f>
        <v>16.265623640742515</v>
      </c>
      <c r="L67" s="99"/>
      <c r="M67" s="99">
        <f>+'Ark1'!W772</f>
        <v>85.129387552471741</v>
      </c>
      <c r="N67" s="99"/>
      <c r="O67" s="99">
        <f>+'Ark1'!X772</f>
        <v>2.1732487808961718</v>
      </c>
      <c r="P67" s="99"/>
      <c r="Q67" s="99">
        <f>+'Ark1'!Y772</f>
        <v>4.3464975617923436</v>
      </c>
      <c r="R67" s="110"/>
      <c r="S67" s="65"/>
      <c r="T67" s="110"/>
      <c r="U67" s="99">
        <f>+'Ark1'!AA772</f>
        <v>8.6514403089547898</v>
      </c>
      <c r="V67" s="65">
        <f t="shared" si="8"/>
        <v>131.99171270718233</v>
      </c>
      <c r="W67" s="99">
        <f>+'Ark1'!V772</f>
        <v>92.307538030872479</v>
      </c>
      <c r="X67" s="39"/>
      <c r="Y67"/>
    </row>
    <row r="68" spans="1:25" ht="15.6">
      <c r="A68" s="39"/>
      <c r="B68" s="46">
        <f>+'Ark1'!C773</f>
        <v>2022</v>
      </c>
      <c r="C68" s="46">
        <f>+'Ark1'!M773</f>
        <v>62</v>
      </c>
      <c r="D68" s="323">
        <f>+'Ark1'!Q773</f>
        <v>1818</v>
      </c>
      <c r="E68" s="65"/>
      <c r="F68" s="323">
        <f>+'Ark1'!R773</f>
        <v>228676</v>
      </c>
      <c r="G68" s="323"/>
      <c r="H68" s="323">
        <f>+'Ark1'!S773</f>
        <v>228212</v>
      </c>
      <c r="I68" s="99">
        <f>+'Ark1'!AD773</f>
        <v>15.501534385903309</v>
      </c>
      <c r="J68" s="99"/>
      <c r="K68" s="99">
        <f>+'Ark1'!AE773</f>
        <v>15.300114980879613</v>
      </c>
      <c r="L68" s="99"/>
      <c r="M68" s="99">
        <f>+'Ark1'!W773</f>
        <v>83.755587129510801</v>
      </c>
      <c r="N68" s="99"/>
      <c r="O68" s="99">
        <f>+'Ark1'!X773</f>
        <v>2.2131749724501035</v>
      </c>
      <c r="P68" s="99"/>
      <c r="Q68" s="99">
        <f>+'Ark1'!Y773</f>
        <v>4.4263499449002071</v>
      </c>
      <c r="R68" s="110"/>
      <c r="S68" s="65"/>
      <c r="T68" s="110"/>
      <c r="U68" s="99">
        <f>+'Ark1'!AA773</f>
        <v>8.9595137256365991</v>
      </c>
      <c r="V68" s="65">
        <f t="shared" si="8"/>
        <v>125.78437843784378</v>
      </c>
      <c r="W68" s="99">
        <f>+'Ark1'!V773</f>
        <v>90.911202455516673</v>
      </c>
      <c r="X68" s="39"/>
      <c r="Y68"/>
    </row>
    <row r="69" spans="1:25" ht="15.6">
      <c r="A69" s="39"/>
      <c r="B69" s="46">
        <f>+'Ark1'!C774</f>
        <v>2022</v>
      </c>
      <c r="C69" s="46">
        <f>+'Ark1'!M774</f>
        <v>63</v>
      </c>
      <c r="D69" s="323">
        <f>+'Ark1'!Q774</f>
        <v>1778</v>
      </c>
      <c r="E69" s="65"/>
      <c r="F69" s="323">
        <f>+'Ark1'!R774</f>
        <v>179993</v>
      </c>
      <c r="G69" s="323"/>
      <c r="H69" s="323">
        <f>+'Ark1'!S774</f>
        <v>179801</v>
      </c>
      <c r="I69" s="99">
        <f>+'Ark1'!AD774</f>
        <v>12.201401453243427</v>
      </c>
      <c r="J69" s="99"/>
      <c r="K69" s="99">
        <f>+'Ark1'!AE774</f>
        <v>11.826490911929241</v>
      </c>
      <c r="L69" s="99"/>
      <c r="M69" s="99">
        <f>+'Ark1'!W774</f>
        <v>82.17152924622259</v>
      </c>
      <c r="N69" s="99"/>
      <c r="O69" s="99">
        <f>+'Ark1'!X774</f>
        <v>2.3023117565683111</v>
      </c>
      <c r="P69" s="99"/>
      <c r="Q69" s="99">
        <f>+'Ark1'!Y774</f>
        <v>4.6046235131366222</v>
      </c>
      <c r="R69" s="110"/>
      <c r="S69" s="65"/>
      <c r="T69" s="110"/>
      <c r="U69" s="99">
        <f>+'Ark1'!AA774</f>
        <v>9.3337314855697624</v>
      </c>
      <c r="V69" s="65">
        <f t="shared" si="8"/>
        <v>101.23340832395951</v>
      </c>
      <c r="W69" s="99">
        <f>+'Ark1'!V774</f>
        <v>89.1136432927605</v>
      </c>
      <c r="X69" s="39"/>
      <c r="Y69"/>
    </row>
    <row r="70" spans="1:25" ht="15.6">
      <c r="A70" s="39"/>
      <c r="B70" s="46">
        <f>+'Ark1'!C775</f>
        <v>2022</v>
      </c>
      <c r="C70" s="46">
        <f>+'Ark1'!M775</f>
        <v>64</v>
      </c>
      <c r="D70" s="323">
        <f>+'Ark1'!Q775</f>
        <v>1706</v>
      </c>
      <c r="E70" s="65"/>
      <c r="F70" s="323">
        <f>+'Ark1'!R775</f>
        <v>112960</v>
      </c>
      <c r="G70" s="323"/>
      <c r="H70" s="323">
        <f>+'Ark1'!S775</f>
        <v>112577</v>
      </c>
      <c r="I70" s="99">
        <f>+'Ark1'!AD775</f>
        <v>7.6573550535764063</v>
      </c>
      <c r="J70" s="99"/>
      <c r="K70" s="99">
        <f>+'Ark1'!AE775</f>
        <v>7.2011490404467482</v>
      </c>
      <c r="L70" s="99"/>
      <c r="M70" s="99">
        <f>+'Ark1'!W775</f>
        <v>79.911576432131497</v>
      </c>
      <c r="N70" s="99"/>
      <c r="O70" s="99">
        <f>+'Ark1'!X775</f>
        <v>1.9316572237960341</v>
      </c>
      <c r="P70" s="99"/>
      <c r="Q70" s="99">
        <f>+'Ark1'!Y775</f>
        <v>3.8633144475920682</v>
      </c>
      <c r="R70" s="110"/>
      <c r="S70" s="65"/>
      <c r="T70" s="110"/>
      <c r="U70" s="99">
        <f>+'Ark1'!AA775</f>
        <v>10.426165756566322</v>
      </c>
      <c r="V70" s="65">
        <f t="shared" si="8"/>
        <v>66.21336459554513</v>
      </c>
      <c r="W70" s="99">
        <f>+'Ark1'!V775</f>
        <v>86.751041547863011</v>
      </c>
      <c r="X70" s="39"/>
      <c r="Y70"/>
    </row>
    <row r="71" spans="1:25" ht="15.6">
      <c r="A71" s="39"/>
      <c r="B71" s="46">
        <f>+'Ark1'!C776</f>
        <v>2022</v>
      </c>
      <c r="C71" s="46">
        <f>+'Ark1'!M776</f>
        <v>65</v>
      </c>
      <c r="D71" s="323">
        <f>+'Ark1'!Q776</f>
        <v>1579</v>
      </c>
      <c r="E71" s="65"/>
      <c r="F71" s="323">
        <f>+'Ark1'!R776</f>
        <v>48153</v>
      </c>
      <c r="G71" s="323"/>
      <c r="H71" s="323">
        <f>+'Ark1'!S776</f>
        <v>48069</v>
      </c>
      <c r="I71" s="99">
        <f>+'Ark1'!AD776</f>
        <v>3.2642051867463224</v>
      </c>
      <c r="J71" s="99"/>
      <c r="K71" s="99">
        <f>+'Ark1'!AE776</f>
        <v>3.0225691996669153</v>
      </c>
      <c r="L71" s="99"/>
      <c r="M71" s="99">
        <f>+'Ark1'!W776</f>
        <v>78.554077888035877</v>
      </c>
      <c r="N71" s="99"/>
      <c r="O71" s="99">
        <f>+'Ark1'!X776</f>
        <v>1.7174423192739812</v>
      </c>
      <c r="P71" s="99"/>
      <c r="Q71" s="99">
        <f>+'Ark1'!Y776</f>
        <v>3.4348846385479623</v>
      </c>
      <c r="R71" s="110"/>
      <c r="S71" s="65"/>
      <c r="T71" s="110"/>
      <c r="U71" s="99">
        <f>+'Ark1'!AA776</f>
        <v>10.744360260650875</v>
      </c>
      <c r="V71" s="65">
        <f t="shared" si="8"/>
        <v>30.495883470550982</v>
      </c>
      <c r="W71" s="99">
        <f>+'Ark1'!V776</f>
        <v>85.228092237487814</v>
      </c>
      <c r="X71" s="39"/>
      <c r="Y71"/>
    </row>
    <row r="72" spans="1:25" ht="15.6">
      <c r="A72" s="39"/>
      <c r="B72" s="46">
        <f>+'Ark1'!C777</f>
        <v>2022</v>
      </c>
      <c r="C72" s="46">
        <f>+'Ark1'!M777</f>
        <v>66</v>
      </c>
      <c r="D72" s="323">
        <f>+'Ark1'!Q777</f>
        <v>1280</v>
      </c>
      <c r="E72" s="65"/>
      <c r="F72" s="323">
        <f>+'Ark1'!R777</f>
        <v>13292</v>
      </c>
      <c r="G72" s="323"/>
      <c r="H72" s="323">
        <f>+'Ark1'!S777</f>
        <v>13258</v>
      </c>
      <c r="I72" s="99">
        <f>+'Ark1'!AD777</f>
        <v>0.90104075223209568</v>
      </c>
      <c r="J72" s="99"/>
      <c r="K72" s="99">
        <f>+'Ark1'!AE777</f>
        <v>0.81591072006925058</v>
      </c>
      <c r="L72" s="99"/>
      <c r="M72" s="99">
        <f>+'Ark1'!W777</f>
        <v>76.881561321466066</v>
      </c>
      <c r="N72" s="99"/>
      <c r="O72" s="99">
        <f>+'Ark1'!X777</f>
        <v>1.3842913030394219</v>
      </c>
      <c r="P72" s="99"/>
      <c r="Q72" s="99">
        <f>+'Ark1'!Y777</f>
        <v>2.7685826060788439</v>
      </c>
      <c r="R72" s="110"/>
      <c r="S72" s="65"/>
      <c r="T72" s="110"/>
      <c r="U72" s="99">
        <f>+'Ark1'!AA777</f>
        <v>11.53117209981467</v>
      </c>
      <c r="V72" s="65">
        <f t="shared" si="8"/>
        <v>10.384375</v>
      </c>
      <c r="W72" s="99">
        <f>+'Ark1'!V777</f>
        <v>83.494900848515698</v>
      </c>
      <c r="X72" s="39"/>
      <c r="Y72"/>
    </row>
    <row r="73" spans="1:25" ht="15.6">
      <c r="A73" s="39"/>
      <c r="B73" s="46">
        <f>+'Ark1'!C778</f>
        <v>2022</v>
      </c>
      <c r="C73" s="46">
        <f>+'Ark1'!M778</f>
        <v>67</v>
      </c>
      <c r="D73" s="323">
        <f>+'Ark1'!Q778</f>
        <v>613</v>
      </c>
      <c r="E73" s="65"/>
      <c r="F73" s="323">
        <f>+'Ark1'!R778</f>
        <v>2062</v>
      </c>
      <c r="G73" s="323"/>
      <c r="H73" s="323">
        <f>+'Ark1'!S778</f>
        <v>2055</v>
      </c>
      <c r="I73" s="99">
        <f>+'Ark1'!AD778</f>
        <v>0.13977926806369109</v>
      </c>
      <c r="J73" s="99"/>
      <c r="K73" s="99">
        <f>+'Ark1'!AE778</f>
        <v>0.12660410601062197</v>
      </c>
      <c r="L73" s="99"/>
      <c r="M73" s="99">
        <f>+'Ark1'!W778</f>
        <v>76.96504622871025</v>
      </c>
      <c r="N73" s="99"/>
      <c r="O73" s="99">
        <f>+'Ark1'!X778</f>
        <v>0.7759456838021338</v>
      </c>
      <c r="P73" s="99"/>
      <c r="Q73" s="99">
        <f>+'Ark1'!Y778</f>
        <v>1.5518913676042676</v>
      </c>
      <c r="R73" s="110"/>
      <c r="S73" s="65"/>
      <c r="T73" s="110"/>
      <c r="U73" s="99">
        <f>+'Ark1'!AA778</f>
        <v>11.979714475527578</v>
      </c>
      <c r="V73" s="65">
        <f t="shared" si="8"/>
        <v>3.3637846655791193</v>
      </c>
      <c r="W73" s="99">
        <f>+'Ark1'!V778</f>
        <v>83.622942220043058</v>
      </c>
      <c r="X73" s="39"/>
      <c r="Y73"/>
    </row>
    <row r="74" spans="1:25" ht="15.6">
      <c r="A74" s="39"/>
      <c r="B74" s="46">
        <f>+'Ark1'!C779</f>
        <v>2022</v>
      </c>
      <c r="C74" s="46">
        <f>+'Ark1'!M779</f>
        <v>68</v>
      </c>
      <c r="D74" s="323">
        <f>+'Ark1'!Q779</f>
        <v>128</v>
      </c>
      <c r="E74" s="65"/>
      <c r="F74" s="323">
        <f>+'Ark1'!R779</f>
        <v>212</v>
      </c>
      <c r="G74" s="323"/>
      <c r="H74" s="323">
        <f>+'Ark1'!S779</f>
        <v>211</v>
      </c>
      <c r="I74" s="99">
        <f>+'Ark1'!AD779</f>
        <v>1.4371098365423144E-2</v>
      </c>
      <c r="J74" s="99"/>
      <c r="K74" s="99">
        <f>+'Ark1'!AE779</f>
        <v>1.3276194835054062E-2</v>
      </c>
      <c r="L74" s="99"/>
      <c r="M74" s="99">
        <f>+'Ark1'!W779</f>
        <v>78.604739336492898</v>
      </c>
      <c r="N74" s="99"/>
      <c r="O74" s="99">
        <f>+'Ark1'!X779</f>
        <v>0</v>
      </c>
      <c r="P74" s="99"/>
      <c r="Q74" s="99">
        <f>+'Ark1'!Y779</f>
        <v>0</v>
      </c>
      <c r="R74" s="110"/>
      <c r="S74" s="65"/>
      <c r="T74" s="110"/>
      <c r="U74" s="99">
        <f>+'Ark1'!AA779</f>
        <v>11.191735961949874</v>
      </c>
      <c r="V74" s="65">
        <f t="shared" si="8"/>
        <v>1.65625</v>
      </c>
      <c r="W74" s="99">
        <f>+'Ark1'!V779</f>
        <v>85.530903246676544</v>
      </c>
      <c r="X74" s="39"/>
      <c r="Y74"/>
    </row>
    <row r="75" spans="1:25" ht="15.6">
      <c r="A75" s="39"/>
      <c r="B75">
        <f>+'Ark1'!C780</f>
        <v>2021</v>
      </c>
      <c r="C75">
        <f>+'Ark1'!M780</f>
        <v>48</v>
      </c>
      <c r="D75" s="295">
        <f>+'Ark1'!Q780</f>
        <v>507</v>
      </c>
      <c r="F75" s="295">
        <f>+'Ark1'!R780</f>
        <v>1134</v>
      </c>
      <c r="H75" s="295">
        <f>+'Ark1'!S780</f>
        <v>1115</v>
      </c>
      <c r="I75" s="100">
        <f>+'Ark1'!AD780</f>
        <v>7.5424239899418946E-2</v>
      </c>
      <c r="K75" s="100">
        <f>+'Ark1'!AE780</f>
        <v>8.0144111613827063E-2</v>
      </c>
      <c r="M75" s="100">
        <f>+'Ark1'!W780</f>
        <v>90.752367713004404</v>
      </c>
      <c r="O75" s="100">
        <f>+'Ark1'!X780</f>
        <v>0.97001763668430319</v>
      </c>
      <c r="Q75" s="100">
        <f>+'Ark1'!Y780</f>
        <v>1.9400352733686064</v>
      </c>
      <c r="R75" s="110"/>
      <c r="T75" s="110"/>
      <c r="U75" s="100">
        <f>+'Ark1'!AA780</f>
        <v>14.935207831127659</v>
      </c>
      <c r="V75" s="10">
        <f t="shared" si="8"/>
        <v>2.2366863905325443</v>
      </c>
      <c r="W75" s="100">
        <f>+'Ark1'!V780</f>
        <v>98.940372833760165</v>
      </c>
      <c r="X75" s="39"/>
      <c r="Y75"/>
    </row>
    <row r="76" spans="1:25" ht="15.6">
      <c r="A76" s="39"/>
      <c r="B76">
        <f>+'Ark1'!C781</f>
        <v>2021</v>
      </c>
      <c r="C76">
        <f>+'Ark1'!M781</f>
        <v>49</v>
      </c>
      <c r="D76" s="295">
        <f>+'Ark1'!Q781</f>
        <v>386</v>
      </c>
      <c r="F76" s="295">
        <f>+'Ark1'!R781</f>
        <v>594</v>
      </c>
      <c r="H76" s="295">
        <f>+'Ark1'!S781</f>
        <v>594</v>
      </c>
      <c r="I76" s="100">
        <f>+'Ark1'!AD781</f>
        <v>3.9507935185409904E-2</v>
      </c>
      <c r="K76" s="100">
        <f>+'Ark1'!AE781</f>
        <v>4.3067085754430669E-2</v>
      </c>
      <c r="M76" s="100">
        <f>+'Ark1'!W781</f>
        <v>91.541969696969758</v>
      </c>
      <c r="O76" s="100">
        <f>+'Ark1'!X781</f>
        <v>0.67340067340067344</v>
      </c>
      <c r="Q76" s="100">
        <f>+'Ark1'!Y781</f>
        <v>1.3468013468013469</v>
      </c>
      <c r="R76" s="110"/>
      <c r="T76" s="110"/>
      <c r="U76" s="100">
        <f>+'Ark1'!AA781</f>
        <v>12.001320788385797</v>
      </c>
      <c r="V76" s="10">
        <f t="shared" si="8"/>
        <v>1.5388601036269429</v>
      </c>
      <c r="W76" s="100">
        <f>+'Ark1'!V781</f>
        <v>99.178732066056014</v>
      </c>
      <c r="X76" s="39"/>
      <c r="Y76"/>
    </row>
    <row r="77" spans="1:25" ht="15.6">
      <c r="A77" s="39"/>
      <c r="B77">
        <f>+'Ark1'!C782</f>
        <v>2021</v>
      </c>
      <c r="C77">
        <f>+'Ark1'!M782</f>
        <v>50</v>
      </c>
      <c r="D77" s="295">
        <f>+'Ark1'!Q782</f>
        <v>590</v>
      </c>
      <c r="F77" s="295">
        <f>+'Ark1'!R782</f>
        <v>1147</v>
      </c>
      <c r="H77" s="295">
        <f>+'Ark1'!S782</f>
        <v>1147</v>
      </c>
      <c r="I77" s="100">
        <f>+'Ark1'!AD782</f>
        <v>7.6288891679571008E-2</v>
      </c>
      <c r="K77" s="100">
        <f>+'Ark1'!AE782</f>
        <v>8.344962716815639E-2</v>
      </c>
      <c r="M77" s="100">
        <f>+'Ark1'!W782</f>
        <v>91.859102005231065</v>
      </c>
      <c r="O77" s="100">
        <f>+'Ark1'!X782</f>
        <v>0.95902353966870091</v>
      </c>
      <c r="Q77" s="100">
        <f>+'Ark1'!Y782</f>
        <v>1.918047079337402</v>
      </c>
      <c r="R77" s="110"/>
      <c r="T77" s="110"/>
      <c r="U77" s="100">
        <f>+'Ark1'!AA782</f>
        <v>11.800018049099064</v>
      </c>
      <c r="V77" s="10">
        <f t="shared" si="8"/>
        <v>1.9440677966101696</v>
      </c>
      <c r="W77" s="100">
        <f>+'Ark1'!V782</f>
        <v>99.522320699058724</v>
      </c>
      <c r="X77" s="39"/>
      <c r="Y77"/>
    </row>
    <row r="78" spans="1:25" ht="15.6">
      <c r="A78" s="39"/>
      <c r="B78">
        <f>+'Ark1'!C783</f>
        <v>2021</v>
      </c>
      <c r="C78">
        <f>+'Ark1'!M783</f>
        <v>51</v>
      </c>
      <c r="D78" s="295">
        <f>+'Ark1'!Q783</f>
        <v>802</v>
      </c>
      <c r="F78" s="295">
        <f>+'Ark1'!R783</f>
        <v>2111</v>
      </c>
      <c r="H78" s="295">
        <f>+'Ark1'!S783</f>
        <v>2111</v>
      </c>
      <c r="I78" s="100">
        <f>+'Ark1'!AD783</f>
        <v>0.1404061467616167</v>
      </c>
      <c r="K78" s="100">
        <f>+'Ark1'!AE783</f>
        <v>0.15239916504129691</v>
      </c>
      <c r="M78" s="100">
        <f>+'Ark1'!W783</f>
        <v>91.149767882520223</v>
      </c>
      <c r="O78" s="100">
        <f>+'Ark1'!X783</f>
        <v>1.0421601136901939</v>
      </c>
      <c r="Q78" s="100">
        <f>+'Ark1'!Y783</f>
        <v>2.0843202273803878</v>
      </c>
      <c r="R78" s="110"/>
      <c r="T78" s="110"/>
      <c r="U78" s="100">
        <f>+'Ark1'!AA783</f>
        <v>10.325357168478856</v>
      </c>
      <c r="V78" s="10">
        <f t="shared" si="8"/>
        <v>2.6321695760598502</v>
      </c>
      <c r="W78" s="100">
        <f>+'Ark1'!V783</f>
        <v>98.753811357009994</v>
      </c>
      <c r="X78" s="39"/>
      <c r="Y78"/>
    </row>
    <row r="79" spans="1:25" ht="15.6">
      <c r="A79" s="39"/>
      <c r="B79">
        <f>+'Ark1'!C784</f>
        <v>2021</v>
      </c>
      <c r="C79">
        <f>+'Ark1'!M784</f>
        <v>52</v>
      </c>
      <c r="D79" s="295">
        <f>+'Ark1'!Q784</f>
        <v>1074</v>
      </c>
      <c r="F79" s="295">
        <f>+'Ark1'!R784</f>
        <v>3853</v>
      </c>
      <c r="H79" s="295">
        <f>+'Ark1'!S784</f>
        <v>3852</v>
      </c>
      <c r="I79" s="100">
        <f>+'Ark1'!AD784</f>
        <v>0.25626948530199378</v>
      </c>
      <c r="K79" s="100">
        <f>+'Ark1'!AE784</f>
        <v>0.2769183676264006</v>
      </c>
      <c r="M79" s="100">
        <f>+'Ark1'!W784</f>
        <v>90.76673156801651</v>
      </c>
      <c r="O79" s="100">
        <f>+'Ark1'!X784</f>
        <v>0.83052167142486388</v>
      </c>
      <c r="Q79" s="100">
        <f>+'Ark1'!Y784</f>
        <v>1.6610433428497275</v>
      </c>
      <c r="R79" s="110"/>
      <c r="T79" s="110"/>
      <c r="U79" s="100">
        <f>+'Ark1'!AA784</f>
        <v>10.167093747100498</v>
      </c>
      <c r="V79" s="10">
        <f t="shared" si="8"/>
        <v>3.5875232774674117</v>
      </c>
      <c r="W79" s="100">
        <f>+'Ark1'!V784</f>
        <v>98.349930640637595</v>
      </c>
      <c r="X79" s="39"/>
      <c r="Y79"/>
    </row>
    <row r="80" spans="1:25" ht="15.6">
      <c r="A80" s="39"/>
      <c r="B80">
        <f>+'Ark1'!C785</f>
        <v>2021</v>
      </c>
      <c r="C80">
        <f>+'Ark1'!M785</f>
        <v>53</v>
      </c>
      <c r="D80" s="295">
        <f>+'Ark1'!Q785</f>
        <v>1216</v>
      </c>
      <c r="F80" s="295">
        <f>+'Ark1'!R785</f>
        <v>7102</v>
      </c>
      <c r="H80" s="295">
        <f>+'Ark1'!S785</f>
        <v>7102</v>
      </c>
      <c r="I80" s="100">
        <f>+'Ark1'!AD785</f>
        <v>0.47236591866461486</v>
      </c>
      <c r="K80" s="100">
        <f>+'Ark1'!AE785</f>
        <v>0.50774976977236719</v>
      </c>
      <c r="M80" s="100">
        <f>+'Ark1'!W785</f>
        <v>90.267264150943447</v>
      </c>
      <c r="O80" s="100">
        <f>+'Ark1'!X785</f>
        <v>1.0137989298789076</v>
      </c>
      <c r="Q80" s="100">
        <f>+'Ark1'!Y785</f>
        <v>2.0275978597578153</v>
      </c>
      <c r="R80" s="110"/>
      <c r="T80" s="110"/>
      <c r="U80" s="100">
        <f>+'Ark1'!AA785</f>
        <v>9.7369690168641583</v>
      </c>
      <c r="V80" s="10">
        <f t="shared" si="8"/>
        <v>5.8404605263157894</v>
      </c>
      <c r="W80" s="100">
        <f>+'Ark1'!V785</f>
        <v>97.797685970686317</v>
      </c>
      <c r="X80" s="39"/>
      <c r="Y80"/>
    </row>
    <row r="81" spans="1:25" ht="15.6">
      <c r="A81" s="39"/>
      <c r="B81">
        <f>+'Ark1'!C786</f>
        <v>2021</v>
      </c>
      <c r="C81">
        <f>+'Ark1'!M786</f>
        <v>54</v>
      </c>
      <c r="D81" s="295">
        <f>+'Ark1'!Q786</f>
        <v>1398</v>
      </c>
      <c r="F81" s="295">
        <f>+'Ark1'!R786</f>
        <v>12993</v>
      </c>
      <c r="H81" s="295">
        <f>+'Ark1'!S786</f>
        <v>12993</v>
      </c>
      <c r="I81" s="100">
        <f>+'Ark1'!AD786</f>
        <v>0.86418619842429467</v>
      </c>
      <c r="K81" s="100">
        <f>+'Ark1'!AE786</f>
        <v>0.92265452596036501</v>
      </c>
      <c r="M81" s="100">
        <f>+'Ark1'!W786</f>
        <v>89.658380666513054</v>
      </c>
      <c r="O81" s="100">
        <f>+'Ark1'!X786</f>
        <v>0.96975294389286526</v>
      </c>
      <c r="Q81" s="100">
        <f>+'Ark1'!Y786</f>
        <v>1.9395058877857303</v>
      </c>
      <c r="R81" s="110"/>
      <c r="T81" s="110"/>
      <c r="U81" s="100">
        <f>+'Ark1'!AA786</f>
        <v>9.4144795244057633</v>
      </c>
      <c r="V81" s="10">
        <f t="shared" si="8"/>
        <v>9.2939914163090123</v>
      </c>
      <c r="W81" s="100">
        <f>+'Ark1'!V786</f>
        <v>97.138007222657521</v>
      </c>
      <c r="X81" s="39"/>
      <c r="Y81"/>
    </row>
    <row r="82" spans="1:25" ht="15.6">
      <c r="A82" s="39"/>
      <c r="B82">
        <f>+'Ark1'!C787</f>
        <v>2021</v>
      </c>
      <c r="C82">
        <f>+'Ark1'!M787</f>
        <v>55</v>
      </c>
      <c r="D82" s="295">
        <f>+'Ark1'!Q787</f>
        <v>1555</v>
      </c>
      <c r="F82" s="295">
        <f>+'Ark1'!R787</f>
        <v>23254</v>
      </c>
      <c r="H82" s="295">
        <f>+'Ark1'!S787</f>
        <v>23252</v>
      </c>
      <c r="I82" s="100">
        <f>+'Ark1'!AD787</f>
        <v>1.546662499665862</v>
      </c>
      <c r="K82" s="100">
        <f>+'Ark1'!AE787</f>
        <v>1.6441530691185562</v>
      </c>
      <c r="M82" s="100">
        <f>+'Ark1'!W787</f>
        <v>89.277731377946012</v>
      </c>
      <c r="O82" s="100">
        <f>+'Ark1'!X787</f>
        <v>1.0793841919669731</v>
      </c>
      <c r="Q82" s="100">
        <f>+'Ark1'!Y787</f>
        <v>2.1587683839339462</v>
      </c>
      <c r="R82" s="110"/>
      <c r="T82" s="110"/>
      <c r="U82" s="100">
        <f>+'Ark1'!AA787</f>
        <v>9.0164920102538879</v>
      </c>
      <c r="V82" s="10">
        <f t="shared" si="8"/>
        <v>14.954340836012861</v>
      </c>
      <c r="W82" s="100">
        <f>+'Ark1'!V787</f>
        <v>96.729083428837185</v>
      </c>
      <c r="X82" s="39"/>
      <c r="Y82"/>
    </row>
    <row r="83" spans="1:25" ht="15.6">
      <c r="A83" s="39"/>
      <c r="B83">
        <f>+'Ark1'!C788</f>
        <v>2021</v>
      </c>
      <c r="C83">
        <f>+'Ark1'!M788</f>
        <v>56</v>
      </c>
      <c r="D83" s="295">
        <f>+'Ark1'!Q788</f>
        <v>1629</v>
      </c>
      <c r="F83" s="295">
        <f>+'Ark1'!R788</f>
        <v>40934</v>
      </c>
      <c r="H83" s="295">
        <f>+'Ark1'!S788</f>
        <v>40932</v>
      </c>
      <c r="I83" s="100">
        <f>+'Ark1'!AD788</f>
        <v>2.7225889206726754</v>
      </c>
      <c r="K83" s="100">
        <f>+'Ark1'!AE788</f>
        <v>2.8765291593153104</v>
      </c>
      <c r="M83" s="100">
        <f>+'Ark1'!W788</f>
        <v>88.729294439558416</v>
      </c>
      <c r="O83" s="100">
        <f>+'Ark1'!X788</f>
        <v>1.1091024576146968</v>
      </c>
      <c r="Q83" s="100">
        <f>+'Ark1'!Y788</f>
        <v>2.2182049152293937</v>
      </c>
      <c r="R83" s="110"/>
      <c r="T83" s="110"/>
      <c r="U83" s="100">
        <f>+'Ark1'!AA788</f>
        <v>8.7068602061432063</v>
      </c>
      <c r="V83" s="10">
        <f t="shared" si="8"/>
        <v>25.128299570288519</v>
      </c>
      <c r="W83" s="100">
        <f>+'Ark1'!V788</f>
        <v>96.133109385552217</v>
      </c>
      <c r="X83" s="39"/>
      <c r="Y83"/>
    </row>
    <row r="84" spans="1:25" ht="15.6">
      <c r="A84" s="39"/>
      <c r="B84">
        <f>+'Ark1'!C789</f>
        <v>2021</v>
      </c>
      <c r="C84">
        <f>+'Ark1'!M789</f>
        <v>57</v>
      </c>
      <c r="D84" s="295">
        <f>+'Ark1'!Q789</f>
        <v>1715</v>
      </c>
      <c r="F84" s="295">
        <f>+'Ark1'!R789</f>
        <v>68816.78</v>
      </c>
      <c r="H84" s="295">
        <f>+'Ark1'!S789</f>
        <v>68816.78</v>
      </c>
      <c r="I84" s="100">
        <f>+'Ark1'!AD789</f>
        <v>4.5771193331794819</v>
      </c>
      <c r="K84" s="100">
        <f>+'Ark1'!AE789</f>
        <v>4.7959008791319278</v>
      </c>
      <c r="M84" s="100">
        <f>+'Ark1'!W789</f>
        <v>87.990758939897276</v>
      </c>
      <c r="O84" s="100">
        <f>+'Ark1'!X789</f>
        <v>1.3528677162750129</v>
      </c>
      <c r="Q84" s="100">
        <f>+'Ark1'!Y789</f>
        <v>2.7057354325500258</v>
      </c>
      <c r="R84" s="110"/>
      <c r="T84" s="110"/>
      <c r="U84" s="100">
        <f>+'Ark1'!AA789</f>
        <v>8.5998214565303428</v>
      </c>
      <c r="V84" s="10">
        <f t="shared" si="8"/>
        <v>40.126402332361515</v>
      </c>
      <c r="W84" s="100">
        <f>+'Ark1'!V789</f>
        <v>95.331266457094557</v>
      </c>
      <c r="X84" s="39"/>
      <c r="Y84"/>
    </row>
    <row r="85" spans="1:25" ht="15.6">
      <c r="A85" s="39"/>
      <c r="B85">
        <f>+'Ark1'!C790</f>
        <v>2021</v>
      </c>
      <c r="C85">
        <f>+'Ark1'!M790</f>
        <v>58</v>
      </c>
      <c r="D85" s="295">
        <f>+'Ark1'!Q790</f>
        <v>1767</v>
      </c>
      <c r="F85" s="295">
        <f>+'Ark1'!R790</f>
        <v>108636</v>
      </c>
      <c r="H85" s="295">
        <f>+'Ark1'!S790</f>
        <v>108635</v>
      </c>
      <c r="I85" s="100">
        <f>+'Ark1'!AD790</f>
        <v>7.2255623683538577</v>
      </c>
      <c r="K85" s="100">
        <f>+'Ark1'!AE790</f>
        <v>7.5154968323247902</v>
      </c>
      <c r="M85" s="100">
        <f>+'Ark1'!W790</f>
        <v>87.347230634694895</v>
      </c>
      <c r="O85" s="100">
        <f>+'Ark1'!X790</f>
        <v>1.3973268529769141</v>
      </c>
      <c r="Q85" s="100">
        <f>+'Ark1'!Y790</f>
        <v>2.7946537059538281</v>
      </c>
      <c r="R85" s="110"/>
      <c r="T85" s="110"/>
      <c r="U85" s="100">
        <f>+'Ark1'!AA790</f>
        <v>8.45587934912575</v>
      </c>
      <c r="V85" s="10">
        <f t="shared" si="8"/>
        <v>61.480475382003398</v>
      </c>
      <c r="W85" s="100">
        <f>+'Ark1'!V790</f>
        <v>94.634358864987419</v>
      </c>
      <c r="X85" s="39"/>
      <c r="Y85"/>
    </row>
    <row r="86" spans="1:25" ht="15.6">
      <c r="A86" s="39"/>
      <c r="B86">
        <f>+'Ark1'!C791</f>
        <v>2021</v>
      </c>
      <c r="C86">
        <f>+'Ark1'!M791</f>
        <v>59</v>
      </c>
      <c r="D86" s="295">
        <f>+'Ark1'!Q791</f>
        <v>1804</v>
      </c>
      <c r="F86" s="295">
        <f>+'Ark1'!R791</f>
        <v>158170</v>
      </c>
      <c r="H86" s="295">
        <f>+'Ark1'!S791</f>
        <v>158168</v>
      </c>
      <c r="I86" s="100">
        <f>+'Ark1'!AD791</f>
        <v>10.520151697434828</v>
      </c>
      <c r="K86" s="100">
        <f>+'Ark1'!AE791</f>
        <v>10.837488356088738</v>
      </c>
      <c r="M86" s="100">
        <f>+'Ark1'!W791</f>
        <v>86.510980350007017</v>
      </c>
      <c r="O86" s="100">
        <f>+'Ark1'!X791</f>
        <v>1.4971233482961372</v>
      </c>
      <c r="Q86" s="100">
        <f>+'Ark1'!Y791</f>
        <v>2.9942466965922745</v>
      </c>
      <c r="R86" s="110"/>
      <c r="T86" s="110"/>
      <c r="U86" s="100">
        <f>+'Ark1'!AA791</f>
        <v>8.4475187801348302</v>
      </c>
      <c r="V86" s="10">
        <f t="shared" si="8"/>
        <v>87.677383592017733</v>
      </c>
      <c r="W86" s="100">
        <f>+'Ark1'!V791</f>
        <v>93.728341459878564</v>
      </c>
      <c r="X86" s="39"/>
      <c r="Y86"/>
    </row>
    <row r="87" spans="1:25" ht="15.6">
      <c r="A87" s="39"/>
      <c r="B87">
        <f>+'Ark1'!C792</f>
        <v>2021</v>
      </c>
      <c r="C87">
        <f>+'Ark1'!M792</f>
        <v>60</v>
      </c>
      <c r="D87" s="295">
        <f>+'Ark1'!Q792</f>
        <v>1901</v>
      </c>
      <c r="F87" s="295">
        <f>+'Ark1'!R792</f>
        <v>215794</v>
      </c>
      <c r="H87" s="295">
        <f>+'Ark1'!S792</f>
        <v>213106</v>
      </c>
      <c r="I87" s="100">
        <f>+'Ark1'!AD792</f>
        <v>14.352820480471969</v>
      </c>
      <c r="K87" s="100">
        <f>+'Ark1'!AE792</f>
        <v>14.462673900316076</v>
      </c>
      <c r="M87" s="100">
        <f>+'Ark1'!W792</f>
        <v>85.686840445599714</v>
      </c>
      <c r="O87" s="100">
        <f>+'Ark1'!X792</f>
        <v>1.6765989786555695</v>
      </c>
      <c r="Q87" s="100">
        <f>+'Ark1'!Y792</f>
        <v>3.353197957311139</v>
      </c>
      <c r="R87" s="110"/>
      <c r="T87" s="110"/>
      <c r="U87" s="100">
        <f>+'Ark1'!AA792</f>
        <v>8.6441000045590499</v>
      </c>
      <c r="V87" s="10">
        <f t="shared" si="8"/>
        <v>113.51604418726986</v>
      </c>
      <c r="W87" s="100">
        <f>+'Ark1'!V792</f>
        <v>93.181408742319647</v>
      </c>
      <c r="X87" s="39"/>
      <c r="Y87"/>
    </row>
    <row r="88" spans="1:25" ht="15.6">
      <c r="A88" s="39"/>
      <c r="B88">
        <f>+'Ark1'!C793</f>
        <v>2021</v>
      </c>
      <c r="C88">
        <f>+'Ark1'!M793</f>
        <v>61</v>
      </c>
      <c r="D88" s="295">
        <f>+'Ark1'!Q793</f>
        <v>1859</v>
      </c>
      <c r="F88" s="295">
        <f>+'Ark1'!R793</f>
        <v>239652.88</v>
      </c>
      <c r="H88" s="295">
        <f>+'Ark1'!S793</f>
        <v>239627.88</v>
      </c>
      <c r="I88" s="100">
        <f>+'Ark1'!AD793</f>
        <v>15.939714562351549</v>
      </c>
      <c r="K88" s="100">
        <f>+'Ark1'!AE793</f>
        <v>16.072531178305049</v>
      </c>
      <c r="M88" s="100">
        <f>+'Ark1'!W793</f>
        <v>84.685322175366224</v>
      </c>
      <c r="O88" s="100">
        <f>+'Ark1'!X793</f>
        <v>1.8902339083093849</v>
      </c>
      <c r="Q88" s="100">
        <f>+'Ark1'!Y793</f>
        <v>3.7804678166187697</v>
      </c>
      <c r="R88" s="110"/>
      <c r="T88" s="110"/>
      <c r="U88" s="100">
        <f>+'Ark1'!AA793</f>
        <v>8.6824995723593368</v>
      </c>
      <c r="V88" s="10">
        <f t="shared" si="8"/>
        <v>128.91494351802044</v>
      </c>
      <c r="W88" s="100">
        <f>+'Ark1'!V793</f>
        <v>91.753817200757581</v>
      </c>
      <c r="X88" s="39"/>
      <c r="Y88"/>
    </row>
    <row r="89" spans="1:25" ht="15.6">
      <c r="A89" s="39"/>
      <c r="B89">
        <f>+'Ark1'!C794</f>
        <v>2021</v>
      </c>
      <c r="C89">
        <f>+'Ark1'!M794</f>
        <v>62</v>
      </c>
      <c r="D89" s="295">
        <f>+'Ark1'!Q794</f>
        <v>1843</v>
      </c>
      <c r="F89" s="295">
        <f>+'Ark1'!R794</f>
        <v>235623</v>
      </c>
      <c r="H89" s="295">
        <f>+'Ark1'!S794</f>
        <v>235612</v>
      </c>
      <c r="I89" s="100">
        <f>+'Ark1'!AD794</f>
        <v>15.671680491905452</v>
      </c>
      <c r="K89" s="100">
        <f>+'Ark1'!AE794</f>
        <v>15.589727465556235</v>
      </c>
      <c r="M89" s="100">
        <f>+'Ark1'!W794</f>
        <v>83.541511765105284</v>
      </c>
      <c r="O89" s="100">
        <f>+'Ark1'!X794</f>
        <v>1.9883457896724848</v>
      </c>
      <c r="Q89" s="100">
        <f>+'Ark1'!Y794</f>
        <v>3.9766915793449695</v>
      </c>
      <c r="R89" s="110"/>
      <c r="T89" s="110"/>
      <c r="U89" s="100">
        <f>+'Ark1'!AA794</f>
        <v>8.9972694051258362</v>
      </c>
      <c r="V89" s="10">
        <f t="shared" si="8"/>
        <v>127.84753119913185</v>
      </c>
      <c r="W89" s="100">
        <f>+'Ark1'!V794</f>
        <v>90.512760167298097</v>
      </c>
      <c r="X89" s="39"/>
      <c r="Y89"/>
    </row>
    <row r="90" spans="1:25" ht="15.6">
      <c r="A90" s="39"/>
      <c r="B90">
        <f>+'Ark1'!C795</f>
        <v>2021</v>
      </c>
      <c r="C90">
        <f>+'Ark1'!M795</f>
        <v>63</v>
      </c>
      <c r="D90" s="295">
        <f>+'Ark1'!Q795</f>
        <v>1798</v>
      </c>
      <c r="F90" s="295">
        <f>+'Ark1'!R795</f>
        <v>189128.88</v>
      </c>
      <c r="H90" s="295">
        <f>+'Ark1'!S795</f>
        <v>189119.88</v>
      </c>
      <c r="I90" s="100">
        <f>+'Ark1'!AD795</f>
        <v>12.579278674628227</v>
      </c>
      <c r="K90" s="100">
        <f>+'Ark1'!AE795</f>
        <v>12.288152496036719</v>
      </c>
      <c r="M90" s="100">
        <f>+'Ark1'!W795</f>
        <v>82.037160768080454</v>
      </c>
      <c r="O90" s="100">
        <f>+'Ark1'!X795</f>
        <v>2.0901091361615438</v>
      </c>
      <c r="Q90" s="100">
        <f>+'Ark1'!Y795</f>
        <v>4.1802182723230876</v>
      </c>
      <c r="R90" s="110"/>
      <c r="T90" s="110"/>
      <c r="U90" s="100">
        <f>+'Ark1'!AA795</f>
        <v>9.3765594636213105</v>
      </c>
      <c r="V90" s="10">
        <f t="shared" si="8"/>
        <v>105.18847608453838</v>
      </c>
      <c r="W90" s="100">
        <f>+'Ark1'!V795</f>
        <v>88.882962892494746</v>
      </c>
      <c r="X90" s="39"/>
      <c r="Y90"/>
    </row>
    <row r="91" spans="1:25" ht="15.6">
      <c r="A91" s="39"/>
      <c r="B91">
        <f>+'Ark1'!C796</f>
        <v>2021</v>
      </c>
      <c r="C91">
        <f>+'Ark1'!M796</f>
        <v>64</v>
      </c>
      <c r="D91" s="295">
        <f>+'Ark1'!Q796</f>
        <v>1747</v>
      </c>
      <c r="F91" s="295">
        <f>+'Ark1'!R796</f>
        <v>121127.89</v>
      </c>
      <c r="H91" s="295">
        <f>+'Ark1'!S796</f>
        <v>120752.89</v>
      </c>
      <c r="I91" s="100">
        <f>+'Ark1'!AD796</f>
        <v>8.0564189011203027</v>
      </c>
      <c r="K91" s="100">
        <f>+'Ark1'!AE796</f>
        <v>7.5751535193138189</v>
      </c>
      <c r="M91" s="100">
        <f>+'Ark1'!W796</f>
        <v>79.205459513225279</v>
      </c>
      <c r="O91" s="100">
        <f>+'Ark1'!X796</f>
        <v>2.0234811322148847</v>
      </c>
      <c r="Q91" s="100">
        <f>+'Ark1'!Y796</f>
        <v>4.0469622644297694</v>
      </c>
      <c r="R91" s="110"/>
      <c r="T91" s="110"/>
      <c r="U91" s="100">
        <f>+'Ark1'!AA796</f>
        <v>10.616473294753883</v>
      </c>
      <c r="V91" s="10">
        <f t="shared" si="8"/>
        <v>69.334796794504868</v>
      </c>
      <c r="W91" s="100">
        <f>+'Ark1'!V796</f>
        <v>85.91774483685289</v>
      </c>
      <c r="X91" s="39"/>
      <c r="Y91"/>
    </row>
    <row r="92" spans="1:25" ht="15.6">
      <c r="A92" s="39"/>
      <c r="B92">
        <f>+'Ark1'!C797</f>
        <v>2021</v>
      </c>
      <c r="C92">
        <f>+'Ark1'!M797</f>
        <v>65</v>
      </c>
      <c r="D92" s="295">
        <f>+'Ark1'!Q797</f>
        <v>1581</v>
      </c>
      <c r="F92" s="295">
        <f>+'Ark1'!R797</f>
        <v>50574</v>
      </c>
      <c r="H92" s="295">
        <f>+'Ark1'!S797</f>
        <v>50569</v>
      </c>
      <c r="I92" s="100">
        <f>+'Ark1'!AD797</f>
        <v>3.3637614714931319</v>
      </c>
      <c r="K92" s="100">
        <f>+'Ark1'!AE797</f>
        <v>3.1001123305505822</v>
      </c>
      <c r="M92" s="100">
        <f>+'Ark1'!W797</f>
        <v>77.4023733908125</v>
      </c>
      <c r="O92" s="100">
        <f>+'Ark1'!X797</f>
        <v>1.8843674615415036</v>
      </c>
      <c r="Q92" s="100">
        <f>+'Ark1'!Y797</f>
        <v>3.7687349230830072</v>
      </c>
      <c r="R92" s="110"/>
      <c r="T92" s="110"/>
      <c r="U92" s="100">
        <f>+'Ark1'!AA797</f>
        <v>10.372628802819701</v>
      </c>
      <c r="V92" s="10">
        <f t="shared" si="8"/>
        <v>31.988614800759013</v>
      </c>
      <c r="W92" s="100">
        <f>+'Ark1'!V797</f>
        <v>83.863315641348379</v>
      </c>
      <c r="X92" s="39"/>
      <c r="Y92"/>
    </row>
    <row r="93" spans="1:25" ht="15.6">
      <c r="A93" s="39"/>
      <c r="B93">
        <f>+'Ark1'!C798</f>
        <v>2021</v>
      </c>
      <c r="C93">
        <f>+'Ark1'!M798</f>
        <v>66</v>
      </c>
      <c r="D93" s="295">
        <f>+'Ark1'!Q798</f>
        <v>1281</v>
      </c>
      <c r="F93" s="295">
        <f>+'Ark1'!R798</f>
        <v>15664</v>
      </c>
      <c r="H93" s="295">
        <f>+'Ark1'!S798</f>
        <v>15660</v>
      </c>
      <c r="I93" s="100">
        <f>+'Ark1'!AD798</f>
        <v>1.0418388834078465</v>
      </c>
      <c r="K93" s="100">
        <f>+'Ark1'!AE798</f>
        <v>0.9245742515410168</v>
      </c>
      <c r="M93" s="100">
        <f>+'Ark1'!W798</f>
        <v>74.543752234993022</v>
      </c>
      <c r="O93" s="100">
        <f>+'Ark1'!X798</f>
        <v>1.4300306435137895</v>
      </c>
      <c r="Q93" s="100">
        <f>+'Ark1'!Y798</f>
        <v>2.860061287027579</v>
      </c>
      <c r="R93" s="110"/>
      <c r="T93" s="110"/>
      <c r="U93" s="100">
        <f>+'Ark1'!AA798</f>
        <v>11.287243130141992</v>
      </c>
      <c r="V93" s="10">
        <f t="shared" si="8"/>
        <v>12.227946916471506</v>
      </c>
      <c r="W93" s="100">
        <f>+'Ark1'!V798</f>
        <v>80.773496663249261</v>
      </c>
      <c r="X93" s="39"/>
      <c r="Y93"/>
    </row>
    <row r="94" spans="1:25" ht="15.6">
      <c r="A94" s="39"/>
      <c r="B94">
        <f>+'Ark1'!C799</f>
        <v>2021</v>
      </c>
      <c r="C94">
        <f>+'Ark1'!M799</f>
        <v>67</v>
      </c>
      <c r="D94" s="295">
        <f>+'Ark1'!Q799</f>
        <v>803</v>
      </c>
      <c r="F94" s="295">
        <f>+'Ark1'!R799</f>
        <v>3679</v>
      </c>
      <c r="H94" s="295">
        <f>+'Ark1'!S799</f>
        <v>3679</v>
      </c>
      <c r="I94" s="100">
        <f>+'Ark1'!AD799</f>
        <v>0.24469645378303545</v>
      </c>
      <c r="K94" s="100">
        <f>+'Ark1'!AE799</f>
        <v>0.20550743840343441</v>
      </c>
      <c r="M94" s="100">
        <f>+'Ark1'!W799</f>
        <v>70.527578146235498</v>
      </c>
      <c r="O94" s="100">
        <f>+'Ark1'!X799</f>
        <v>1.2503397662408258</v>
      </c>
      <c r="Q94" s="100">
        <f>+'Ark1'!Y799</f>
        <v>2.5006795324816515</v>
      </c>
      <c r="R94" s="110"/>
      <c r="T94" s="110"/>
      <c r="U94" s="100">
        <f>+'Ark1'!AA799</f>
        <v>13.139713235417304</v>
      </c>
      <c r="V94" s="10">
        <f t="shared" si="8"/>
        <v>4.5815691158156913</v>
      </c>
      <c r="W94" s="100">
        <f>+'Ark1'!V799</f>
        <v>76.411243928749087</v>
      </c>
      <c r="X94" s="39"/>
      <c r="Y94"/>
    </row>
    <row r="95" spans="1:25" ht="15.6">
      <c r="A95" s="39"/>
      <c r="B95">
        <f>+'Ark1'!C800</f>
        <v>2021</v>
      </c>
      <c r="C95">
        <f>+'Ark1'!M800</f>
        <v>68</v>
      </c>
      <c r="D95" s="295">
        <f>+'Ark1'!Q800</f>
        <v>406</v>
      </c>
      <c r="F95" s="295">
        <f>+'Ark1'!R800</f>
        <v>918</v>
      </c>
      <c r="H95" s="295">
        <f>+'Ark1'!S800</f>
        <v>914</v>
      </c>
      <c r="I95" s="100">
        <f>+'Ark1'!AD800</f>
        <v>6.1057718013815293E-2</v>
      </c>
      <c r="K95" s="100">
        <f>+'Ark1'!AE800</f>
        <v>4.5616471060908659E-2</v>
      </c>
      <c r="M95" s="100">
        <f>+'Ark1'!W800</f>
        <v>63.013949671772437</v>
      </c>
      <c r="O95" s="100">
        <f>+'Ark1'!X800</f>
        <v>2.3965141612200438</v>
      </c>
      <c r="Q95" s="100">
        <f>+'Ark1'!Y800</f>
        <v>4.7930283224400876</v>
      </c>
      <c r="R95" s="110"/>
      <c r="T95" s="110"/>
      <c r="U95" s="100">
        <f>+'Ark1'!AA800</f>
        <v>15.678044957834301</v>
      </c>
      <c r="V95" s="10">
        <f t="shared" si="8"/>
        <v>2.2610837438423643</v>
      </c>
      <c r="W95" s="100">
        <f>+'Ark1'!V800</f>
        <v>68.460910218083427</v>
      </c>
      <c r="X95" s="39"/>
      <c r="Y95"/>
    </row>
    <row r="96" spans="1:25" ht="15.6">
      <c r="A96" s="39"/>
      <c r="B96" s="46">
        <f>+'Ark1'!C801</f>
        <v>2020</v>
      </c>
      <c r="C96" s="46">
        <f>+'Ark1'!M801</f>
        <v>48</v>
      </c>
      <c r="D96" s="323">
        <f>+'Ark1'!Q801</f>
        <v>568</v>
      </c>
      <c r="E96" s="65"/>
      <c r="F96" s="323">
        <f>+'Ark1'!R801</f>
        <v>1200</v>
      </c>
      <c r="G96" s="323"/>
      <c r="H96" s="323">
        <f>+'Ark1'!S801</f>
        <v>1200</v>
      </c>
      <c r="I96" s="99">
        <f>+'Ark1'!AD801</f>
        <v>7.9491237005269388E-2</v>
      </c>
      <c r="J96" s="99"/>
      <c r="K96" s="99">
        <f>+'Ark1'!AE801</f>
        <v>8.4544991035043149E-2</v>
      </c>
      <c r="L96" s="99"/>
      <c r="M96" s="99">
        <f>+'Ark1'!W801</f>
        <v>86.735475000000022</v>
      </c>
      <c r="N96" s="99"/>
      <c r="O96" s="99">
        <f>+'Ark1'!X801</f>
        <v>1.083333333333333</v>
      </c>
      <c r="P96" s="99"/>
      <c r="Q96" s="99">
        <f>+'Ark1'!Y801</f>
        <v>2.1666666666666661</v>
      </c>
      <c r="R96" s="110"/>
      <c r="S96" s="65"/>
      <c r="T96" s="110"/>
      <c r="U96" s="99">
        <f>+'Ark1'!AA801</f>
        <v>16.014371351207252</v>
      </c>
      <c r="V96" s="65">
        <f t="shared" si="8"/>
        <v>2.112676056338028</v>
      </c>
      <c r="W96" s="99">
        <f>+'Ark1'!V801</f>
        <v>93.971262188515709</v>
      </c>
      <c r="X96" s="39"/>
      <c r="Y96"/>
    </row>
    <row r="97" spans="1:25" ht="15.6">
      <c r="A97" s="39"/>
      <c r="B97" s="46">
        <f>+'Ark1'!C802</f>
        <v>2020</v>
      </c>
      <c r="C97" s="46">
        <f>+'Ark1'!M802</f>
        <v>49</v>
      </c>
      <c r="D97" s="323">
        <f>+'Ark1'!Q802</f>
        <v>419</v>
      </c>
      <c r="E97" s="65"/>
      <c r="F97" s="323">
        <f>+'Ark1'!R802</f>
        <v>717</v>
      </c>
      <c r="G97" s="323"/>
      <c r="H97" s="323">
        <f>+'Ark1'!S802</f>
        <v>717</v>
      </c>
      <c r="I97" s="99">
        <f>+'Ark1'!AD802</f>
        <v>4.7496014110648438E-2</v>
      </c>
      <c r="J97" s="99"/>
      <c r="K97" s="99">
        <f>+'Ark1'!AE802</f>
        <v>5.0897110408736408E-2</v>
      </c>
      <c r="L97" s="99"/>
      <c r="M97" s="99">
        <f>+'Ark1'!W802</f>
        <v>87.390474198047428</v>
      </c>
      <c r="N97" s="99"/>
      <c r="O97" s="99">
        <f>+'Ark1'!X802</f>
        <v>0.83682008368200811</v>
      </c>
      <c r="P97" s="99"/>
      <c r="Q97" s="99">
        <f>+'Ark1'!Y802</f>
        <v>1.6736401673640164</v>
      </c>
      <c r="R97" s="110"/>
      <c r="S97" s="65"/>
      <c r="T97" s="110"/>
      <c r="U97" s="99">
        <f>+'Ark1'!AA802</f>
        <v>10.418553309009924</v>
      </c>
      <c r="V97" s="65">
        <f t="shared" ref="V97:V158" si="9">+F97/D97</f>
        <v>1.7112171837708832</v>
      </c>
      <c r="W97" s="99">
        <f>+'Ark1'!V802</f>
        <v>94.680903789867187</v>
      </c>
      <c r="X97" s="39"/>
      <c r="Y97"/>
    </row>
    <row r="98" spans="1:25" ht="15.6">
      <c r="A98" s="39"/>
      <c r="B98" s="46">
        <f>+'Ark1'!C803</f>
        <v>2020</v>
      </c>
      <c r="C98" s="46">
        <f>+'Ark1'!M803</f>
        <v>50</v>
      </c>
      <c r="D98" s="323">
        <f>+'Ark1'!Q803</f>
        <v>642</v>
      </c>
      <c r="E98" s="65"/>
      <c r="F98" s="323">
        <f>+'Ark1'!R803</f>
        <v>1342</v>
      </c>
      <c r="G98" s="323"/>
      <c r="H98" s="323">
        <f>+'Ark1'!S803</f>
        <v>1342</v>
      </c>
      <c r="I98" s="99">
        <f>+'Ark1'!AD803</f>
        <v>8.8897700050892939E-2</v>
      </c>
      <c r="J98" s="99"/>
      <c r="K98" s="99">
        <f>+'Ark1'!AE803</f>
        <v>9.5507235889424127E-2</v>
      </c>
      <c r="L98" s="99"/>
      <c r="M98" s="99">
        <f>+'Ark1'!W803</f>
        <v>87.61407600596128</v>
      </c>
      <c r="N98" s="99"/>
      <c r="O98" s="99">
        <f>+'Ark1'!X803</f>
        <v>1.1922503725782412</v>
      </c>
      <c r="P98" s="99"/>
      <c r="Q98" s="99">
        <f>+'Ark1'!Y803</f>
        <v>2.3845007451564824</v>
      </c>
      <c r="R98" s="110"/>
      <c r="S98" s="65"/>
      <c r="T98" s="110"/>
      <c r="U98" s="99">
        <f>+'Ark1'!AA803</f>
        <v>10.34587517265299</v>
      </c>
      <c r="V98" s="65">
        <f t="shared" si="9"/>
        <v>2.0903426791277258</v>
      </c>
      <c r="W98" s="99">
        <f>+'Ark1'!V803</f>
        <v>94.923159269730434</v>
      </c>
      <c r="X98" s="39"/>
      <c r="Y98"/>
    </row>
    <row r="99" spans="1:25" ht="15.6">
      <c r="A99" s="39"/>
      <c r="B99" s="46">
        <f>+'Ark1'!C804</f>
        <v>2020</v>
      </c>
      <c r="C99" s="46">
        <f>+'Ark1'!M804</f>
        <v>51</v>
      </c>
      <c r="D99" s="323">
        <f>+'Ark1'!Q804</f>
        <v>866</v>
      </c>
      <c r="E99" s="65"/>
      <c r="F99" s="323">
        <f>+'Ark1'!R804</f>
        <v>2389</v>
      </c>
      <c r="G99" s="323"/>
      <c r="H99" s="323">
        <f>+'Ark1'!S804</f>
        <v>2389</v>
      </c>
      <c r="I99" s="99">
        <f>+'Ark1'!AD804</f>
        <v>0.15825380433799047</v>
      </c>
      <c r="J99" s="99"/>
      <c r="K99" s="99">
        <f>+'Ark1'!AE804</f>
        <v>0.16886405237017094</v>
      </c>
      <c r="L99" s="99"/>
      <c r="M99" s="99">
        <f>+'Ark1'!W804</f>
        <v>87.018417748011586</v>
      </c>
      <c r="N99" s="99"/>
      <c r="O99" s="99">
        <f>+'Ark1'!X804</f>
        <v>0.75345332775219742</v>
      </c>
      <c r="P99" s="99"/>
      <c r="Q99" s="99">
        <f>+'Ark1'!Y804</f>
        <v>1.5069066555043948</v>
      </c>
      <c r="R99" s="110"/>
      <c r="S99" s="65"/>
      <c r="T99" s="110"/>
      <c r="U99" s="99">
        <f>+'Ark1'!AA804</f>
        <v>10.083683802901405</v>
      </c>
      <c r="V99" s="65">
        <f t="shared" si="9"/>
        <v>2.7586605080831408</v>
      </c>
      <c r="W99" s="99">
        <f>+'Ark1'!V804</f>
        <v>94.277809044433155</v>
      </c>
      <c r="X99" s="39"/>
      <c r="Y99"/>
    </row>
    <row r="100" spans="1:25" ht="15.6">
      <c r="A100" s="39"/>
      <c r="B100" s="46">
        <f>+'Ark1'!C805</f>
        <v>2020</v>
      </c>
      <c r="C100" s="46">
        <f>+'Ark1'!M805</f>
        <v>52</v>
      </c>
      <c r="D100" s="323">
        <f>+'Ark1'!Q805</f>
        <v>1093</v>
      </c>
      <c r="E100" s="65"/>
      <c r="F100" s="323">
        <f>+'Ark1'!R805</f>
        <v>4281</v>
      </c>
      <c r="G100" s="323"/>
      <c r="H100" s="323">
        <f>+'Ark1'!S805</f>
        <v>4281</v>
      </c>
      <c r="I100" s="99">
        <f>+'Ark1'!AD805</f>
        <v>0.28358498801629861</v>
      </c>
      <c r="J100" s="99"/>
      <c r="K100" s="99">
        <f>+'Ark1'!AE805</f>
        <v>0.30156289580520296</v>
      </c>
      <c r="L100" s="99"/>
      <c r="M100" s="99">
        <f>+'Ark1'!W805</f>
        <v>86.720705442653596</v>
      </c>
      <c r="N100" s="99"/>
      <c r="O100" s="99">
        <f>+'Ark1'!X805</f>
        <v>0.79420696099042276</v>
      </c>
      <c r="P100" s="99"/>
      <c r="Q100" s="99">
        <f>+'Ark1'!Y805</f>
        <v>1.5884139219808453</v>
      </c>
      <c r="R100" s="110"/>
      <c r="S100" s="65"/>
      <c r="T100" s="110"/>
      <c r="U100" s="99">
        <f>+'Ark1'!AA805</f>
        <v>9.2997059763871963</v>
      </c>
      <c r="V100" s="65">
        <f t="shared" si="9"/>
        <v>3.9167429094236046</v>
      </c>
      <c r="W100" s="99">
        <f>+'Ark1'!V805</f>
        <v>93.955260501249882</v>
      </c>
      <c r="X100" s="39"/>
      <c r="Y100"/>
    </row>
    <row r="101" spans="1:25" ht="15.6">
      <c r="A101" s="39"/>
      <c r="B101" s="46">
        <f>+'Ark1'!C806</f>
        <v>2020</v>
      </c>
      <c r="C101" s="46">
        <f>+'Ark1'!M806</f>
        <v>53</v>
      </c>
      <c r="D101" s="323">
        <f>+'Ark1'!Q806</f>
        <v>1276</v>
      </c>
      <c r="E101" s="65"/>
      <c r="F101" s="323">
        <f>+'Ark1'!R806</f>
        <v>7543</v>
      </c>
      <c r="G101" s="323"/>
      <c r="H101" s="323">
        <f>+'Ark1'!S806</f>
        <v>7543</v>
      </c>
      <c r="I101" s="99">
        <f>+'Ark1'!AD806</f>
        <v>0.49966866727562248</v>
      </c>
      <c r="J101" s="99"/>
      <c r="K101" s="99">
        <f>+'Ark1'!AE806</f>
        <v>0.52946009461017285</v>
      </c>
      <c r="L101" s="99"/>
      <c r="M101" s="99">
        <f>+'Ark1'!W806</f>
        <v>86.413033275884786</v>
      </c>
      <c r="N101" s="99"/>
      <c r="O101" s="99">
        <f>+'Ark1'!X806</f>
        <v>0.72915285695346688</v>
      </c>
      <c r="P101" s="99"/>
      <c r="Q101" s="99">
        <f>+'Ark1'!Y806</f>
        <v>1.4583057139069338</v>
      </c>
      <c r="R101" s="110"/>
      <c r="S101" s="65"/>
      <c r="T101" s="110"/>
      <c r="U101" s="99">
        <f>+'Ark1'!AA806</f>
        <v>9.240412052559968</v>
      </c>
      <c r="V101" s="65">
        <f t="shared" si="9"/>
        <v>5.911442006269592</v>
      </c>
      <c r="W101" s="99">
        <f>+'Ark1'!V806</f>
        <v>93.621921208976502</v>
      </c>
      <c r="X101" s="39"/>
      <c r="Y101"/>
    </row>
    <row r="102" spans="1:25" ht="15.6">
      <c r="A102" s="39"/>
      <c r="B102" s="46">
        <f>+'Ark1'!C807</f>
        <v>2020</v>
      </c>
      <c r="C102" s="46">
        <f>+'Ark1'!M807</f>
        <v>54</v>
      </c>
      <c r="D102" s="323">
        <f>+'Ark1'!Q807</f>
        <v>1428</v>
      </c>
      <c r="E102" s="65"/>
      <c r="F102" s="323">
        <f>+'Ark1'!R807</f>
        <v>13466</v>
      </c>
      <c r="G102" s="323"/>
      <c r="H102" s="323">
        <f>+'Ark1'!S807</f>
        <v>13466</v>
      </c>
      <c r="I102" s="99">
        <f>+'Ark1'!AD807</f>
        <v>0.89202416459413136</v>
      </c>
      <c r="J102" s="99"/>
      <c r="K102" s="99">
        <f>+'Ark1'!AE807</f>
        <v>0.93758927148398219</v>
      </c>
      <c r="L102" s="99"/>
      <c r="M102" s="99">
        <f>+'Ark1'!W807</f>
        <v>85.716443635823978</v>
      </c>
      <c r="N102" s="99"/>
      <c r="O102" s="99">
        <f>+'Ark1'!X807</f>
        <v>0.80944601217882062</v>
      </c>
      <c r="P102" s="99"/>
      <c r="Q102" s="99">
        <f>+'Ark1'!Y807</f>
        <v>1.6188920243576412</v>
      </c>
      <c r="R102" s="110"/>
      <c r="S102" s="65"/>
      <c r="T102" s="110"/>
      <c r="U102" s="99">
        <f>+'Ark1'!AA807</f>
        <v>8.963975672283139</v>
      </c>
      <c r="V102" s="65">
        <f t="shared" si="9"/>
        <v>9.4299719887955185</v>
      </c>
      <c r="W102" s="99">
        <f>+'Ark1'!V807</f>
        <v>92.867219540436764</v>
      </c>
      <c r="X102" s="39"/>
      <c r="Y102"/>
    </row>
    <row r="103" spans="1:25" ht="15.6">
      <c r="A103" s="39"/>
      <c r="B103" s="46">
        <f>+'Ark1'!C808</f>
        <v>2020</v>
      </c>
      <c r="C103" s="46">
        <f>+'Ark1'!M808</f>
        <v>55</v>
      </c>
      <c r="D103" s="323">
        <f>+'Ark1'!Q808</f>
        <v>1560</v>
      </c>
      <c r="E103" s="65"/>
      <c r="F103" s="323">
        <f>+'Ark1'!R808</f>
        <v>23890</v>
      </c>
      <c r="G103" s="323"/>
      <c r="H103" s="323">
        <f>+'Ark1'!S808</f>
        <v>23890</v>
      </c>
      <c r="I103" s="99">
        <f>+'Ark1'!AD808</f>
        <v>1.5825380433799046</v>
      </c>
      <c r="J103" s="99"/>
      <c r="K103" s="99">
        <f>+'Ark1'!AE808</f>
        <v>1.6558603856529852</v>
      </c>
      <c r="L103" s="99"/>
      <c r="M103" s="99">
        <f>+'Ark1'!W808</f>
        <v>85.329203432398415</v>
      </c>
      <c r="N103" s="99"/>
      <c r="O103" s="99">
        <f>+'Ark1'!X808</f>
        <v>0.85391377145249092</v>
      </c>
      <c r="P103" s="99"/>
      <c r="Q103" s="99">
        <f>+'Ark1'!Y808</f>
        <v>1.7078275429049818</v>
      </c>
      <c r="R103" s="110"/>
      <c r="S103" s="65"/>
      <c r="T103" s="110"/>
      <c r="U103" s="99">
        <f>+'Ark1'!AA808</f>
        <v>0</v>
      </c>
      <c r="V103" s="65">
        <f t="shared" si="9"/>
        <v>15.314102564102564</v>
      </c>
      <c r="W103" s="99">
        <f>+'Ark1'!V808</f>
        <v>92.447674357961631</v>
      </c>
      <c r="X103" s="39"/>
      <c r="Y103"/>
    </row>
    <row r="104" spans="1:25" ht="15.6">
      <c r="A104" s="39"/>
      <c r="B104" s="46">
        <f>+'Ark1'!C809</f>
        <v>2020</v>
      </c>
      <c r="C104" s="46">
        <f>+'Ark1'!M809</f>
        <v>56</v>
      </c>
      <c r="D104" s="323">
        <f>+'Ark1'!Q809</f>
        <v>1620</v>
      </c>
      <c r="E104" s="65"/>
      <c r="F104" s="323">
        <f>+'Ark1'!R809</f>
        <v>40168</v>
      </c>
      <c r="G104" s="323"/>
      <c r="H104" s="323">
        <f>+'Ark1'!S809</f>
        <v>40168</v>
      </c>
      <c r="I104" s="99">
        <f>+'Ark1'!AD809</f>
        <v>2.6608366733563842</v>
      </c>
      <c r="J104" s="99"/>
      <c r="K104" s="99">
        <f>+'Ark1'!AE809</f>
        <v>2.7830287759416454</v>
      </c>
      <c r="L104" s="99"/>
      <c r="M104" s="99">
        <f>+'Ark1'!W809</f>
        <v>85.29579341764591</v>
      </c>
      <c r="N104" s="99"/>
      <c r="O104" s="99">
        <f>+'Ark1'!X809</f>
        <v>0.94353714399522004</v>
      </c>
      <c r="P104" s="99"/>
      <c r="Q104" s="99">
        <f>+'Ark1'!Y809</f>
        <v>1.8870742879904401</v>
      </c>
      <c r="R104" s="110"/>
      <c r="S104" s="65"/>
      <c r="T104" s="110"/>
      <c r="U104" s="99">
        <f>+'Ark1'!AA809</f>
        <v>8.5781949312833738</v>
      </c>
      <c r="V104" s="65">
        <f t="shared" si="9"/>
        <v>24.795061728395062</v>
      </c>
      <c r="W104" s="99">
        <f>+'Ark1'!V809</f>
        <v>92.411477158879165</v>
      </c>
      <c r="X104" s="39"/>
      <c r="Y104"/>
    </row>
    <row r="105" spans="1:25" ht="15.6">
      <c r="A105" s="39"/>
      <c r="B105" s="46">
        <f>+'Ark1'!C810</f>
        <v>2020</v>
      </c>
      <c r="C105" s="46">
        <f>+'Ark1'!M810</f>
        <v>57</v>
      </c>
      <c r="D105" s="323">
        <f>+'Ark1'!Q810</f>
        <v>1710</v>
      </c>
      <c r="E105" s="65"/>
      <c r="F105" s="323">
        <f>+'Ark1'!R810</f>
        <v>65589</v>
      </c>
      <c r="G105" s="323"/>
      <c r="H105" s="323">
        <f>+'Ark1'!S810</f>
        <v>65589</v>
      </c>
      <c r="I105" s="99">
        <f>+'Ark1'!AD810</f>
        <v>4.3447922866155126</v>
      </c>
      <c r="J105" s="99"/>
      <c r="K105" s="99">
        <f>+'Ark1'!AE810</f>
        <v>4.5178980383254244</v>
      </c>
      <c r="L105" s="99"/>
      <c r="M105" s="99">
        <f>+'Ark1'!W810</f>
        <v>84.799939166628448</v>
      </c>
      <c r="N105" s="99"/>
      <c r="O105" s="99">
        <f>+'Ark1'!X810</f>
        <v>0.96357620942536093</v>
      </c>
      <c r="P105" s="99"/>
      <c r="Q105" s="99">
        <f>+'Ark1'!Y810</f>
        <v>1.9271524188507221</v>
      </c>
      <c r="R105" s="110"/>
      <c r="S105" s="65"/>
      <c r="T105" s="110"/>
      <c r="U105" s="99">
        <f>+'Ark1'!AA810</f>
        <v>8.5145849029666021</v>
      </c>
      <c r="V105" s="65">
        <f t="shared" si="9"/>
        <v>38.35614035087719</v>
      </c>
      <c r="W105" s="99">
        <f>+'Ark1'!V810</f>
        <v>91.874256951926895</v>
      </c>
      <c r="X105" s="39"/>
      <c r="Y105"/>
    </row>
    <row r="106" spans="1:25" ht="15.6">
      <c r="A106" s="39"/>
      <c r="B106" s="46">
        <f>+'Ark1'!C811</f>
        <v>2020</v>
      </c>
      <c r="C106" s="46">
        <f>+'Ark1'!M811</f>
        <v>58</v>
      </c>
      <c r="D106" s="323">
        <f>+'Ark1'!Q811</f>
        <v>1766</v>
      </c>
      <c r="E106" s="65"/>
      <c r="F106" s="323">
        <f>+'Ark1'!R811</f>
        <v>100493</v>
      </c>
      <c r="G106" s="323"/>
      <c r="H106" s="323">
        <f>+'Ark1'!S811</f>
        <v>100493</v>
      </c>
      <c r="I106" s="99">
        <f>+'Ark1'!AD811</f>
        <v>6.6569274003087768</v>
      </c>
      <c r="J106" s="99"/>
      <c r="K106" s="99">
        <f>+'Ark1'!AE811</f>
        <v>6.890661856861211</v>
      </c>
      <c r="L106" s="99"/>
      <c r="M106" s="99">
        <f>+'Ark1'!W811</f>
        <v>84.414150040300783</v>
      </c>
      <c r="N106" s="99"/>
      <c r="O106" s="99">
        <f>+'Ark1'!X811</f>
        <v>0.95230513568109243</v>
      </c>
      <c r="P106" s="99"/>
      <c r="Q106" s="99">
        <f>+'Ark1'!Y811</f>
        <v>1.9046102713621849</v>
      </c>
      <c r="R106" s="110"/>
      <c r="S106" s="65"/>
      <c r="T106" s="110"/>
      <c r="U106" s="99">
        <f>+'Ark1'!AA811</f>
        <v>8.4452878352506247</v>
      </c>
      <c r="V106" s="65">
        <f t="shared" si="9"/>
        <v>56.90430351075878</v>
      </c>
      <c r="W106" s="99">
        <f>+'Ark1'!V811</f>
        <v>91.456283900650433</v>
      </c>
      <c r="X106" s="39"/>
      <c r="Y106"/>
    </row>
    <row r="107" spans="1:25" ht="15.6">
      <c r="A107" s="39"/>
      <c r="B107" s="46">
        <f>+'Ark1'!C812</f>
        <v>2020</v>
      </c>
      <c r="C107" s="46">
        <f>+'Ark1'!M812</f>
        <v>59</v>
      </c>
      <c r="D107" s="323">
        <f>+'Ark1'!Q812</f>
        <v>1795</v>
      </c>
      <c r="E107" s="65"/>
      <c r="F107" s="323">
        <f>+'Ark1'!R812</f>
        <v>144723</v>
      </c>
      <c r="G107" s="323"/>
      <c r="H107" s="323">
        <f>+'Ark1'!S812</f>
        <v>144723</v>
      </c>
      <c r="I107" s="99">
        <f>+'Ark1'!AD812</f>
        <v>9.5868419109279994</v>
      </c>
      <c r="J107" s="99"/>
      <c r="K107" s="99">
        <f>+'Ark1'!AE812</f>
        <v>9.878687297002978</v>
      </c>
      <c r="L107" s="99"/>
      <c r="M107" s="99">
        <f>+'Ark1'!W812</f>
        <v>84.033375068234079</v>
      </c>
      <c r="N107" s="99"/>
      <c r="O107" s="99">
        <f>+'Ark1'!X812</f>
        <v>1.0751573695957106</v>
      </c>
      <c r="P107" s="99"/>
      <c r="Q107" s="99">
        <f>+'Ark1'!Y812</f>
        <v>2.1503147391914212</v>
      </c>
      <c r="R107" s="110"/>
      <c r="S107" s="65"/>
      <c r="T107" s="110"/>
      <c r="U107" s="99">
        <f>+'Ark1'!AA812</f>
        <v>17.863723153982253</v>
      </c>
      <c r="V107" s="65">
        <f t="shared" si="9"/>
        <v>80.625626740947069</v>
      </c>
      <c r="W107" s="99">
        <f>+'Ark1'!V812</f>
        <v>91.043743302529023</v>
      </c>
      <c r="X107" s="39"/>
      <c r="Y107"/>
    </row>
    <row r="108" spans="1:25" ht="15.6">
      <c r="A108" s="39"/>
      <c r="B108" s="46">
        <f>+'Ark1'!C813</f>
        <v>2020</v>
      </c>
      <c r="C108" s="46">
        <f>+'Ark1'!M813</f>
        <v>60</v>
      </c>
      <c r="D108" s="323">
        <f>+'Ark1'!Q813</f>
        <v>1906</v>
      </c>
      <c r="E108" s="65"/>
      <c r="F108" s="323">
        <f>+'Ark1'!R813</f>
        <v>200682</v>
      </c>
      <c r="G108" s="323"/>
      <c r="H108" s="323">
        <f>+'Ark1'!S813</f>
        <v>200682</v>
      </c>
      <c r="I108" s="99">
        <f>+'Ark1'!AD813</f>
        <v>13.293717020576228</v>
      </c>
      <c r="J108" s="99"/>
      <c r="K108" s="99">
        <f>+'Ark1'!AE813</f>
        <v>13.336804291729997</v>
      </c>
      <c r="L108" s="99"/>
      <c r="M108" s="99">
        <f>+'Ark1'!W813</f>
        <v>81.815103198093738</v>
      </c>
      <c r="N108" s="99"/>
      <c r="O108" s="99">
        <f>+'Ark1'!X813</f>
        <v>1.1889456951794384</v>
      </c>
      <c r="P108" s="99"/>
      <c r="Q108" s="99">
        <f>+'Ark1'!Y813</f>
        <v>2.3778913903588768</v>
      </c>
      <c r="R108" s="110"/>
      <c r="S108" s="65"/>
      <c r="T108" s="110"/>
      <c r="U108" s="99">
        <f>+'Ark1'!AA813</f>
        <v>12.723520494344877</v>
      </c>
      <c r="V108" s="65">
        <f t="shared" si="9"/>
        <v>105.28961175236097</v>
      </c>
      <c r="W108" s="99">
        <f>+'Ark1'!V813</f>
        <v>88.640415165865249</v>
      </c>
      <c r="X108" s="39"/>
      <c r="Y108"/>
    </row>
    <row r="109" spans="1:25" ht="15.6">
      <c r="A109" s="39"/>
      <c r="B109" s="46">
        <f>+'Ark1'!C814</f>
        <v>2020</v>
      </c>
      <c r="C109" s="46">
        <f>+'Ark1'!M814</f>
        <v>61</v>
      </c>
      <c r="D109" s="323">
        <f>+'Ark1'!Q814</f>
        <v>1875</v>
      </c>
      <c r="E109" s="65"/>
      <c r="F109" s="323">
        <f>+'Ark1'!R814</f>
        <v>226534.88</v>
      </c>
      <c r="G109" s="323"/>
      <c r="H109" s="323">
        <f>+'Ark1'!S814</f>
        <v>226534.88</v>
      </c>
      <c r="I109" s="99">
        <f>+'Ark1'!AD814</f>
        <v>15.006281530033547</v>
      </c>
      <c r="J109" s="99"/>
      <c r="K109" s="99">
        <f>+'Ark1'!AE814</f>
        <v>15.242758587872652</v>
      </c>
      <c r="L109" s="99"/>
      <c r="M109" s="99">
        <f>+'Ark1'!W814</f>
        <v>82.835903901421645</v>
      </c>
      <c r="N109" s="99"/>
      <c r="O109" s="99">
        <f>+'Ark1'!X814</f>
        <v>1.4041987706264041</v>
      </c>
      <c r="P109" s="99"/>
      <c r="Q109" s="99">
        <f>+'Ark1'!Y814</f>
        <v>2.8083975412528082</v>
      </c>
      <c r="R109" s="110"/>
      <c r="S109" s="65"/>
      <c r="T109" s="110"/>
      <c r="U109" s="99">
        <f>+'Ark1'!AA814</f>
        <v>8.4687144152840723</v>
      </c>
      <c r="V109" s="65">
        <f t="shared" si="9"/>
        <v>120.81860266666666</v>
      </c>
      <c r="W109" s="99">
        <f>+'Ark1'!V814</f>
        <v>89.746374757770809</v>
      </c>
      <c r="X109" s="39"/>
      <c r="Y109"/>
    </row>
    <row r="110" spans="1:25" ht="15.6">
      <c r="A110" s="39"/>
      <c r="B110" s="46">
        <f>+'Ark1'!C815</f>
        <v>2020</v>
      </c>
      <c r="C110" s="46">
        <f>+'Ark1'!M815</f>
        <v>62</v>
      </c>
      <c r="D110" s="323">
        <f>+'Ark1'!Q815</f>
        <v>1885</v>
      </c>
      <c r="E110" s="65"/>
      <c r="F110" s="323">
        <f>+'Ark1'!R815</f>
        <v>235885.91</v>
      </c>
      <c r="G110" s="323"/>
      <c r="H110" s="323">
        <f>+'Ark1'!S815</f>
        <v>235885.91</v>
      </c>
      <c r="I110" s="99">
        <f>+'Ark1'!AD815</f>
        <v>15.625718981678038</v>
      </c>
      <c r="J110" s="99"/>
      <c r="K110" s="99">
        <f>+'Ark1'!AE815</f>
        <v>15.69645020819954</v>
      </c>
      <c r="L110" s="99"/>
      <c r="M110" s="99">
        <f>+'Ark1'!W815</f>
        <v>81.919929766046266</v>
      </c>
      <c r="N110" s="99"/>
      <c r="O110" s="99">
        <f>+'Ark1'!X815</f>
        <v>1.5066605716297341</v>
      </c>
      <c r="P110" s="99"/>
      <c r="Q110" s="99">
        <f>+'Ark1'!Y815</f>
        <v>3.0133211432594682</v>
      </c>
      <c r="R110" s="110"/>
      <c r="S110" s="65"/>
      <c r="T110" s="110"/>
      <c r="U110" s="99">
        <f>+'Ark1'!AA815</f>
        <v>8.675859808716039</v>
      </c>
      <c r="V110" s="65">
        <f t="shared" si="9"/>
        <v>125.13841379310345</v>
      </c>
      <c r="W110" s="99">
        <f>+'Ark1'!V815</f>
        <v>88.753986745444763</v>
      </c>
      <c r="X110" s="39"/>
      <c r="Y110"/>
    </row>
    <row r="111" spans="1:25" ht="15.6">
      <c r="A111" s="39"/>
      <c r="B111" s="46">
        <f>+'Ark1'!C816</f>
        <v>2020</v>
      </c>
      <c r="C111" s="46">
        <f>+'Ark1'!M816</f>
        <v>63</v>
      </c>
      <c r="D111" s="323">
        <f>+'Ark1'!Q816</f>
        <v>1875</v>
      </c>
      <c r="E111" s="65"/>
      <c r="F111" s="323">
        <f>+'Ark1'!R816</f>
        <v>202814.89</v>
      </c>
      <c r="G111" s="323"/>
      <c r="H111" s="323">
        <f>+'Ark1'!S816</f>
        <v>202814.89</v>
      </c>
      <c r="I111" s="99">
        <f>+'Ark1'!AD816</f>
        <v>13.435005407656369</v>
      </c>
      <c r="J111" s="99"/>
      <c r="K111" s="99">
        <f>+'Ark1'!AE816</f>
        <v>13.285801770746964</v>
      </c>
      <c r="L111" s="99"/>
      <c r="M111" s="99">
        <f>+'Ark1'!W816</f>
        <v>80.645113383933278</v>
      </c>
      <c r="N111" s="99"/>
      <c r="O111" s="99">
        <f>+'Ark1'!X816</f>
        <v>1.7681147572547558</v>
      </c>
      <c r="P111" s="99"/>
      <c r="Q111" s="99">
        <f>+'Ark1'!Y816</f>
        <v>3.5362295145095115</v>
      </c>
      <c r="R111" s="110"/>
      <c r="S111" s="65"/>
      <c r="T111" s="110"/>
      <c r="U111" s="99">
        <f>+'Ark1'!AA816</f>
        <v>8.9314527537408939</v>
      </c>
      <c r="V111" s="65">
        <f t="shared" si="9"/>
        <v>108.16794133333335</v>
      </c>
      <c r="W111" s="99">
        <f>+'Ark1'!V816</f>
        <v>87.372820567643757</v>
      </c>
      <c r="X111" s="39"/>
      <c r="Y111"/>
    </row>
    <row r="112" spans="1:25" ht="15.6">
      <c r="A112" s="39"/>
      <c r="B112" s="46">
        <f>+'Ark1'!C817</f>
        <v>2020</v>
      </c>
      <c r="C112" s="46">
        <f>+'Ark1'!M817</f>
        <v>64</v>
      </c>
      <c r="D112" s="323">
        <f>+'Ark1'!Q817</f>
        <v>1788</v>
      </c>
      <c r="E112" s="65"/>
      <c r="F112" s="323">
        <f>+'Ark1'!R817</f>
        <v>137902.68</v>
      </c>
      <c r="G112" s="323"/>
      <c r="H112" s="323">
        <f>+'Ark1'!S817</f>
        <v>137902.68</v>
      </c>
      <c r="I112" s="99">
        <f>+'Ark1'!AD817</f>
        <v>9.1350455162848512</v>
      </c>
      <c r="J112" s="99"/>
      <c r="K112" s="99">
        <f>+'Ark1'!AE817</f>
        <v>8.7243724874594779</v>
      </c>
      <c r="L112" s="99"/>
      <c r="M112" s="99">
        <f>+'Ark1'!W817</f>
        <v>77.88460434561577</v>
      </c>
      <c r="N112" s="99"/>
      <c r="O112" s="99">
        <f>+'Ark1'!X817</f>
        <v>1.7468841069658694</v>
      </c>
      <c r="P112" s="99"/>
      <c r="Q112" s="99">
        <f>+'Ark1'!Y817</f>
        <v>3.4937682139317388</v>
      </c>
      <c r="R112" s="110"/>
      <c r="S112" s="65"/>
      <c r="T112" s="110"/>
      <c r="U112" s="99">
        <f>+'Ark1'!AA817</f>
        <v>10.074114633983314</v>
      </c>
      <c r="V112" s="65">
        <f t="shared" si="9"/>
        <v>77.126778523489932</v>
      </c>
      <c r="W112" s="99">
        <f>+'Ark1'!V817</f>
        <v>84.382019876074395</v>
      </c>
      <c r="X112" s="39"/>
      <c r="Y112"/>
    </row>
    <row r="113" spans="1:25" ht="15.6">
      <c r="A113" s="39"/>
      <c r="B113" s="46">
        <f>+'Ark1'!C818</f>
        <v>2020</v>
      </c>
      <c r="C113" s="46">
        <f>+'Ark1'!M818</f>
        <v>65</v>
      </c>
      <c r="D113" s="323">
        <f>+'Ark1'!Q818</f>
        <v>1663</v>
      </c>
      <c r="E113" s="65"/>
      <c r="F113" s="323">
        <f>+'Ark1'!R818</f>
        <v>63584</v>
      </c>
      <c r="G113" s="323"/>
      <c r="H113" s="323">
        <f>+'Ark1'!S818</f>
        <v>63584</v>
      </c>
      <c r="I113" s="99">
        <f>+'Ark1'!AD818</f>
        <v>4.2119756781192086</v>
      </c>
      <c r="J113" s="99"/>
      <c r="K113" s="99">
        <f>+'Ark1'!AE818</f>
        <v>3.8756514802587776</v>
      </c>
      <c r="L113" s="99"/>
      <c r="M113" s="99">
        <f>+'Ark1'!W818</f>
        <v>75.03899267111241</v>
      </c>
      <c r="N113" s="99"/>
      <c r="O113" s="99">
        <f>+'Ark1'!X818</f>
        <v>1.92501258178158</v>
      </c>
      <c r="P113" s="99"/>
      <c r="Q113" s="99">
        <f>+'Ark1'!Y818</f>
        <v>3.8500251635631599</v>
      </c>
      <c r="R113" s="110"/>
      <c r="S113" s="65"/>
      <c r="T113" s="110"/>
      <c r="U113" s="99">
        <f>+'Ark1'!AA818</f>
        <v>9.9988269088781117</v>
      </c>
      <c r="V113" s="65">
        <f t="shared" si="9"/>
        <v>38.234515935057125</v>
      </c>
      <c r="W113" s="99">
        <f>+'Ark1'!V818</f>
        <v>81.299016978453054</v>
      </c>
      <c r="X113" s="39"/>
      <c r="Y113"/>
    </row>
    <row r="114" spans="1:25" ht="15.6">
      <c r="A114" s="39"/>
      <c r="B114" s="46">
        <f>+'Ark1'!C819</f>
        <v>2020</v>
      </c>
      <c r="C114" s="46">
        <f>+'Ark1'!M819</f>
        <v>66</v>
      </c>
      <c r="D114" s="323">
        <f>+'Ark1'!Q819</f>
        <v>1480</v>
      </c>
      <c r="E114" s="65"/>
      <c r="F114" s="323">
        <f>+'Ark1'!R819</f>
        <v>23700</v>
      </c>
      <c r="G114" s="323"/>
      <c r="H114" s="323">
        <f>+'Ark1'!S819</f>
        <v>23700</v>
      </c>
      <c r="I114" s="99">
        <f>+'Ark1'!AD819</f>
        <v>1.5699519308540699</v>
      </c>
      <c r="J114" s="99"/>
      <c r="K114" s="99">
        <f>+'Ark1'!AE819</f>
        <v>1.3626856356062218</v>
      </c>
      <c r="L114" s="99"/>
      <c r="M114" s="99">
        <f>+'Ark1'!W819</f>
        <v>70.784383966244789</v>
      </c>
      <c r="N114" s="99"/>
      <c r="O114" s="99">
        <f>+'Ark1'!X819</f>
        <v>1.658227848101266</v>
      </c>
      <c r="P114" s="99"/>
      <c r="Q114" s="99">
        <f>+'Ark1'!Y819</f>
        <v>3.316455696202532</v>
      </c>
      <c r="R114" s="110"/>
      <c r="S114" s="65"/>
      <c r="T114" s="110"/>
      <c r="U114" s="99">
        <f>+'Ark1'!AA819</f>
        <v>11.045499643554038</v>
      </c>
      <c r="V114" s="65">
        <f t="shared" si="9"/>
        <v>16.013513513513512</v>
      </c>
      <c r="W114" s="99">
        <f>+'Ark1'!V819</f>
        <v>76.689473419549472</v>
      </c>
      <c r="X114" s="39"/>
      <c r="Y114"/>
    </row>
    <row r="115" spans="1:25" ht="15.6">
      <c r="A115" s="39"/>
      <c r="B115" s="46">
        <f>+'Ark1'!C820</f>
        <v>2020</v>
      </c>
      <c r="C115" s="46">
        <f>+'Ark1'!M820</f>
        <v>67</v>
      </c>
      <c r="D115" s="323">
        <f>+'Ark1'!Q820</f>
        <v>1114</v>
      </c>
      <c r="E115" s="65"/>
      <c r="F115" s="323">
        <f>+'Ark1'!R820</f>
        <v>7419</v>
      </c>
      <c r="G115" s="323"/>
      <c r="H115" s="323">
        <f>+'Ark1'!S820</f>
        <v>7419</v>
      </c>
      <c r="I115" s="99">
        <f>+'Ark1'!AD820</f>
        <v>0.49145457278507809</v>
      </c>
      <c r="J115" s="99"/>
      <c r="K115" s="99">
        <f>+'Ark1'!AE820</f>
        <v>0.39330271698945291</v>
      </c>
      <c r="L115" s="99"/>
      <c r="M115" s="99">
        <f>+'Ark1'!W820</f>
        <v>65.263701307453715</v>
      </c>
      <c r="N115" s="99"/>
      <c r="O115" s="99">
        <f>+'Ark1'!X820</f>
        <v>1.496158511928831</v>
      </c>
      <c r="P115" s="99"/>
      <c r="Q115" s="99">
        <f>+'Ark1'!Y820</f>
        <v>2.992317023857662</v>
      </c>
      <c r="R115" s="110"/>
      <c r="S115" s="65"/>
      <c r="T115" s="110"/>
      <c r="U115" s="99">
        <f>+'Ark1'!AA820</f>
        <v>12.377907978557085</v>
      </c>
      <c r="V115" s="65">
        <f t="shared" si="9"/>
        <v>6.6597845601436267</v>
      </c>
      <c r="W115" s="99">
        <f>+'Ark1'!V820</f>
        <v>70.708235436028119</v>
      </c>
      <c r="X115" s="39"/>
      <c r="Y115"/>
    </row>
    <row r="116" spans="1:25" ht="15.6">
      <c r="A116" s="39"/>
      <c r="B116" s="46">
        <f>+'Ark1'!C821</f>
        <v>2020</v>
      </c>
      <c r="C116" s="46">
        <f>+'Ark1'!M821</f>
        <v>68</v>
      </c>
      <c r="D116" s="323">
        <f>+'Ark1'!Q821</f>
        <v>723</v>
      </c>
      <c r="E116" s="65"/>
      <c r="F116" s="323">
        <f>+'Ark1'!R821</f>
        <v>2483</v>
      </c>
      <c r="G116" s="323"/>
      <c r="H116" s="323">
        <f>+'Ark1'!S821</f>
        <v>2483</v>
      </c>
      <c r="I116" s="99">
        <f>+'Ark1'!AD821</f>
        <v>0.16448061790340326</v>
      </c>
      <c r="J116" s="99"/>
      <c r="K116" s="99">
        <f>+'Ark1'!AE821</f>
        <v>0.1159966244332048</v>
      </c>
      <c r="L116" s="99"/>
      <c r="M116" s="99">
        <f>+'Ark1'!W821</f>
        <v>57.512037857430592</v>
      </c>
      <c r="N116" s="99"/>
      <c r="O116" s="99">
        <f>+'Ark1'!X821</f>
        <v>1.8123238018525971</v>
      </c>
      <c r="P116" s="99"/>
      <c r="Q116" s="99">
        <f>+'Ark1'!Y821</f>
        <v>3.6246476037051942</v>
      </c>
      <c r="R116" s="110"/>
      <c r="S116" s="65"/>
      <c r="T116" s="110"/>
      <c r="U116" s="99">
        <f>+'Ark1'!AA821</f>
        <v>13.156241827694123</v>
      </c>
      <c r="V116" s="65">
        <f t="shared" si="9"/>
        <v>3.4343015214384507</v>
      </c>
      <c r="W116" s="99">
        <f>+'Ark1'!V821</f>
        <v>62.30990017056407</v>
      </c>
      <c r="X116" s="39"/>
      <c r="Y116"/>
    </row>
    <row r="117" spans="1:25" ht="15.6">
      <c r="A117" s="39"/>
      <c r="B117">
        <f>+'Ark1'!C822</f>
        <v>2019</v>
      </c>
      <c r="C117">
        <f>+'Ark1'!M822</f>
        <v>48</v>
      </c>
      <c r="D117" s="295">
        <f>+'Ark1'!Q822</f>
        <v>338</v>
      </c>
      <c r="F117" s="295">
        <f>+'Ark1'!R822</f>
        <v>699</v>
      </c>
      <c r="H117" s="295">
        <f>+'Ark1'!S822</f>
        <v>658</v>
      </c>
      <c r="I117" s="100">
        <f>+'Ark1'!AD822</f>
        <v>4.4808439115010895E-2</v>
      </c>
      <c r="K117" s="100">
        <f>+'Ark1'!AE822</f>
        <v>4.4411991699476849E-2</v>
      </c>
      <c r="M117" s="100">
        <f>+'Ark1'!W822</f>
        <v>82.839088145896667</v>
      </c>
      <c r="O117" s="100">
        <f>+'Ark1'!X822</f>
        <v>0.42918454935622319</v>
      </c>
      <c r="Q117" s="100">
        <f>+'Ark1'!Y822</f>
        <v>0.85836909871244638</v>
      </c>
      <c r="R117" s="110"/>
      <c r="T117" s="110"/>
      <c r="U117" s="100">
        <f>+'Ark1'!AA822</f>
        <v>17.533572887345883</v>
      </c>
      <c r="V117" s="10">
        <f t="shared" si="9"/>
        <v>2.0680473372781063</v>
      </c>
      <c r="W117" s="100">
        <f>+'Ark1'!V822</f>
        <v>92.052840776244992</v>
      </c>
      <c r="X117" s="39"/>
      <c r="Y117"/>
    </row>
    <row r="118" spans="1:25" ht="15.6">
      <c r="A118" s="39"/>
      <c r="B118">
        <f>+'Ark1'!C823</f>
        <v>2019</v>
      </c>
      <c r="C118">
        <f>+'Ark1'!M823</f>
        <v>49</v>
      </c>
      <c r="D118" s="295">
        <f>+'Ark1'!Q823</f>
        <v>278</v>
      </c>
      <c r="F118" s="295">
        <f>+'Ark1'!R823</f>
        <v>401</v>
      </c>
      <c r="H118" s="295">
        <f>+'Ark1'!S823</f>
        <v>401</v>
      </c>
      <c r="I118" s="100">
        <f>+'Ark1'!AD823</f>
        <v>2.570555663107206E-2</v>
      </c>
      <c r="K118" s="100">
        <f>+'Ark1'!AE823</f>
        <v>2.7789193732206719E-2</v>
      </c>
      <c r="M118" s="100">
        <f>+'Ark1'!W823</f>
        <v>85.053566084787988</v>
      </c>
      <c r="O118" s="100">
        <f>+'Ark1'!X823</f>
        <v>0.49875311720698245</v>
      </c>
      <c r="Q118" s="100">
        <f>+'Ark1'!Y823</f>
        <v>0.99750623441396491</v>
      </c>
      <c r="R118" s="110"/>
      <c r="T118" s="110"/>
      <c r="U118" s="100">
        <f>+'Ark1'!AA823</f>
        <v>13.547861827646779</v>
      </c>
      <c r="V118" s="10">
        <f t="shared" si="9"/>
        <v>1.4424460431654675</v>
      </c>
      <c r="W118" s="100">
        <f>+'Ark1'!V823</f>
        <v>92.149042345382483</v>
      </c>
      <c r="X118" s="39"/>
      <c r="Y118"/>
    </row>
    <row r="119" spans="1:25" ht="15.6">
      <c r="A119" s="39"/>
      <c r="B119">
        <f>+'Ark1'!C824</f>
        <v>2019</v>
      </c>
      <c r="C119">
        <f>+'Ark1'!M824</f>
        <v>50</v>
      </c>
      <c r="D119" s="295">
        <f>+'Ark1'!Q824</f>
        <v>436</v>
      </c>
      <c r="F119" s="295">
        <f>+'Ark1'!R824</f>
        <v>702</v>
      </c>
      <c r="H119" s="295">
        <f>+'Ark1'!S824</f>
        <v>700</v>
      </c>
      <c r="I119" s="100">
        <f>+'Ark1'!AD824</f>
        <v>4.5000750012500194E-2</v>
      </c>
      <c r="K119" s="100">
        <f>+'Ark1'!AE824</f>
        <v>4.7852569095821008E-2</v>
      </c>
      <c r="M119" s="100">
        <f>+'Ark1'!W824</f>
        <v>83.901199999999989</v>
      </c>
      <c r="O119" s="100">
        <f>+'Ark1'!X824</f>
        <v>0.71225071225071246</v>
      </c>
      <c r="Q119" s="100">
        <f>+'Ark1'!Y824</f>
        <v>1.4245014245014247</v>
      </c>
      <c r="R119" s="110"/>
      <c r="T119" s="110"/>
      <c r="U119" s="100">
        <f>+'Ark1'!AA824</f>
        <v>13.103741122944472</v>
      </c>
      <c r="V119" s="10">
        <f t="shared" si="9"/>
        <v>1.6100917431192661</v>
      </c>
      <c r="W119" s="100">
        <f>+'Ark1'!V824</f>
        <v>91.011824794923442</v>
      </c>
      <c r="X119" s="39"/>
      <c r="Y119"/>
    </row>
    <row r="120" spans="1:25" ht="15.6">
      <c r="A120" s="39"/>
      <c r="B120">
        <f>+'Ark1'!C825</f>
        <v>2019</v>
      </c>
      <c r="C120">
        <f>+'Ark1'!M825</f>
        <v>51</v>
      </c>
      <c r="D120" s="295">
        <f>+'Ark1'!Q825</f>
        <v>648</v>
      </c>
      <c r="F120" s="295">
        <f>+'Ark1'!R825</f>
        <v>1259</v>
      </c>
      <c r="H120" s="295">
        <f>+'Ark1'!S825</f>
        <v>1259</v>
      </c>
      <c r="I120" s="100">
        <f>+'Ark1'!AD825</f>
        <v>8.0706473313016752E-2</v>
      </c>
      <c r="K120" s="100">
        <f>+'Ark1'!AE825</f>
        <v>8.6926366517871015E-2</v>
      </c>
      <c r="M120" s="100">
        <f>+'Ark1'!W825</f>
        <v>84.739666401906305</v>
      </c>
      <c r="O120" s="100">
        <f>+'Ark1'!X825</f>
        <v>0.79428117553613986</v>
      </c>
      <c r="Q120" s="100">
        <f>+'Ark1'!Y825</f>
        <v>1.5885623510722795</v>
      </c>
      <c r="R120" s="110"/>
      <c r="T120" s="110"/>
      <c r="U120" s="100">
        <f>+'Ark1'!AA825</f>
        <v>12.22946373998697</v>
      </c>
      <c r="V120" s="10">
        <f t="shared" si="9"/>
        <v>1.9429012345679013</v>
      </c>
      <c r="W120" s="100">
        <f>+'Ark1'!V825</f>
        <v>91.808956015066386</v>
      </c>
      <c r="X120" s="39"/>
      <c r="Y120"/>
    </row>
    <row r="121" spans="1:25" ht="15.6">
      <c r="A121" s="39"/>
      <c r="B121">
        <f>+'Ark1'!C826</f>
        <v>2019</v>
      </c>
      <c r="C121">
        <f>+'Ark1'!M826</f>
        <v>52</v>
      </c>
      <c r="D121" s="295">
        <f>+'Ark1'!Q826</f>
        <v>879</v>
      </c>
      <c r="F121" s="295">
        <f>+'Ark1'!R826</f>
        <v>2224</v>
      </c>
      <c r="H121" s="295">
        <f>+'Ark1'!S826</f>
        <v>2223</v>
      </c>
      <c r="I121" s="100">
        <f>+'Ark1'!AD826</f>
        <v>0.14256647867208044</v>
      </c>
      <c r="K121" s="100">
        <f>+'Ark1'!AE826</f>
        <v>0.15265781092583741</v>
      </c>
      <c r="M121" s="100">
        <f>+'Ark1'!W826</f>
        <v>84.283103913630185</v>
      </c>
      <c r="O121" s="100">
        <f>+'Ark1'!X826</f>
        <v>0.764388489208633</v>
      </c>
      <c r="Q121" s="100">
        <f>+'Ark1'!Y826</f>
        <v>1.528776978417266</v>
      </c>
      <c r="R121" s="110"/>
      <c r="T121" s="110"/>
      <c r="U121" s="100">
        <f>+'Ark1'!AA826</f>
        <v>11.796205505154884</v>
      </c>
      <c r="V121" s="10">
        <f t="shared" si="9"/>
        <v>2.5301478953356087</v>
      </c>
      <c r="W121" s="100">
        <f>+'Ark1'!V826</f>
        <v>91.332240649683911</v>
      </c>
      <c r="X121" s="39"/>
      <c r="Y121"/>
    </row>
    <row r="122" spans="1:25" ht="15.6">
      <c r="A122" s="39"/>
      <c r="B122">
        <f>+'Ark1'!C827</f>
        <v>2019</v>
      </c>
      <c r="C122">
        <f>+'Ark1'!M827</f>
        <v>53</v>
      </c>
      <c r="D122" s="295">
        <f>+'Ark1'!Q827</f>
        <v>1150</v>
      </c>
      <c r="F122" s="295">
        <f>+'Ark1'!R827</f>
        <v>4185</v>
      </c>
      <c r="H122" s="295">
        <f>+'Ark1'!S827</f>
        <v>4185</v>
      </c>
      <c r="I122" s="100">
        <f>+'Ark1'!AD827</f>
        <v>0.26827370199759726</v>
      </c>
      <c r="K122" s="100">
        <f>+'Ark1'!AE827</f>
        <v>0.28581622735062745</v>
      </c>
      <c r="M122" s="100">
        <f>+'Ark1'!W827</f>
        <v>83.820910394265411</v>
      </c>
      <c r="O122" s="100">
        <f>+'Ark1'!X827</f>
        <v>0.95579450418160095</v>
      </c>
      <c r="Q122" s="100">
        <f>+'Ark1'!Y827</f>
        <v>1.9115890083632019</v>
      </c>
      <c r="R122" s="110"/>
      <c r="T122" s="110"/>
      <c r="U122" s="100">
        <f>+'Ark1'!AA827</f>
        <v>11.068609625950232</v>
      </c>
      <c r="V122" s="10">
        <f t="shared" si="9"/>
        <v>3.6391304347826088</v>
      </c>
      <c r="W122" s="100">
        <f>+'Ark1'!V827</f>
        <v>90.813554056625378</v>
      </c>
      <c r="X122" s="39"/>
      <c r="Y122"/>
    </row>
    <row r="123" spans="1:25" ht="15.6">
      <c r="A123" s="39"/>
      <c r="B123">
        <f>+'Ark1'!C828</f>
        <v>2019</v>
      </c>
      <c r="C123">
        <f>+'Ark1'!M828</f>
        <v>54</v>
      </c>
      <c r="D123" s="295">
        <f>+'Ark1'!Q828</f>
        <v>1397</v>
      </c>
      <c r="F123" s="295">
        <f>+'Ark1'!R828</f>
        <v>9120</v>
      </c>
      <c r="H123" s="295">
        <f>+'Ark1'!S828</f>
        <v>9113</v>
      </c>
      <c r="I123" s="100">
        <f>+'Ark1'!AD828</f>
        <v>0.58462512836752412</v>
      </c>
      <c r="K123" s="100">
        <f>+'Ark1'!AE828</f>
        <v>0.61435607253863755</v>
      </c>
      <c r="M123" s="100">
        <f>+'Ark1'!W828</f>
        <v>82.740804345440395</v>
      </c>
      <c r="O123" s="100">
        <f>+'Ark1'!X828</f>
        <v>0.84429824561403499</v>
      </c>
      <c r="Q123" s="100">
        <f>+'Ark1'!Y828</f>
        <v>1.68859649122807</v>
      </c>
      <c r="R123" s="110"/>
      <c r="T123" s="110"/>
      <c r="U123" s="100">
        <f>+'Ark1'!AA828</f>
        <v>10.149386890480704</v>
      </c>
      <c r="V123" s="10">
        <f t="shared" si="9"/>
        <v>6.5282748747315678</v>
      </c>
      <c r="W123" s="100">
        <f>+'Ark1'!V828</f>
        <v>89.663897336189734</v>
      </c>
      <c r="X123" s="39"/>
      <c r="Y123"/>
    </row>
    <row r="124" spans="1:25" ht="15.6">
      <c r="A124" s="39"/>
      <c r="B124">
        <f>+'Ark1'!C829</f>
        <v>2019</v>
      </c>
      <c r="C124">
        <f>+'Ark1'!M829</f>
        <v>55</v>
      </c>
      <c r="D124" s="295">
        <f>+'Ark1'!Q829</f>
        <v>1595</v>
      </c>
      <c r="F124" s="295">
        <f>+'Ark1'!R829</f>
        <v>21356</v>
      </c>
      <c r="H124" s="295">
        <f>+'Ark1'!S829</f>
        <v>21331</v>
      </c>
      <c r="I124" s="100">
        <f>+'Ark1'!AD829</f>
        <v>1.3689971755939523</v>
      </c>
      <c r="K124" s="100">
        <f>+'Ark1'!AE829</f>
        <v>1.4279126642889202</v>
      </c>
      <c r="M124" s="100">
        <f>+'Ark1'!W829</f>
        <v>82.158288406544628</v>
      </c>
      <c r="O124" s="100">
        <f>+'Ark1'!X829</f>
        <v>0.72579134669413747</v>
      </c>
      <c r="Q124" s="100">
        <f>+'Ark1'!Y829</f>
        <v>1.4515826933882747</v>
      </c>
      <c r="R124" s="110"/>
      <c r="T124" s="110"/>
      <c r="U124" s="100">
        <f>+'Ark1'!AA829</f>
        <v>9.2421923889417421</v>
      </c>
      <c r="V124" s="10">
        <f t="shared" si="9"/>
        <v>13.389341692789969</v>
      </c>
      <c r="W124" s="100">
        <f>+'Ark1'!V829</f>
        <v>89.048322237437858</v>
      </c>
      <c r="X124" s="39"/>
      <c r="Y124"/>
    </row>
    <row r="125" spans="1:25" ht="15.6">
      <c r="A125" s="39"/>
      <c r="B125">
        <f>+'Ark1'!C830</f>
        <v>2019</v>
      </c>
      <c r="C125">
        <f>+'Ark1'!M830</f>
        <v>56</v>
      </c>
      <c r="D125" s="295">
        <f>+'Ark1'!Q830</f>
        <v>1721</v>
      </c>
      <c r="F125" s="295">
        <f>+'Ark1'!R830</f>
        <v>46127</v>
      </c>
      <c r="H125" s="295">
        <f>+'Ark1'!S830</f>
        <v>46078</v>
      </c>
      <c r="I125" s="100">
        <f>+'Ark1'!AD830</f>
        <v>2.9569082561632438</v>
      </c>
      <c r="K125" s="100">
        <f>+'Ark1'!AE830</f>
        <v>3.0883503223372393</v>
      </c>
      <c r="M125" s="100">
        <f>+'Ark1'!W830</f>
        <v>82.260982247492734</v>
      </c>
      <c r="O125" s="100">
        <f>+'Ark1'!X830</f>
        <v>0.75010297656470193</v>
      </c>
      <c r="Q125" s="100">
        <f>+'Ark1'!Y830</f>
        <v>1.5002059531294039</v>
      </c>
      <c r="R125" s="110"/>
      <c r="T125" s="110"/>
      <c r="U125" s="100">
        <f>+'Ark1'!AA830</f>
        <v>8.7463979886372751</v>
      </c>
      <c r="V125" s="10">
        <f t="shared" si="9"/>
        <v>26.802440441603718</v>
      </c>
      <c r="W125" s="100">
        <f>+'Ark1'!V830</f>
        <v>89.148061953640607</v>
      </c>
      <c r="X125" s="39"/>
      <c r="Y125"/>
    </row>
    <row r="126" spans="1:25" ht="15.6">
      <c r="A126" s="39"/>
      <c r="B126">
        <f>+'Ark1'!C831</f>
        <v>2019</v>
      </c>
      <c r="C126">
        <f>+'Ark1'!M831</f>
        <v>57</v>
      </c>
      <c r="D126" s="295">
        <f>+'Ark1'!Q831</f>
        <v>1779</v>
      </c>
      <c r="F126" s="295">
        <f>+'Ark1'!R831</f>
        <v>84445</v>
      </c>
      <c r="H126" s="295">
        <f>+'Ark1'!S831</f>
        <v>84164</v>
      </c>
      <c r="I126" s="100">
        <f>+'Ark1'!AD831</f>
        <v>5.4132312461617964</v>
      </c>
      <c r="K126" s="100">
        <f>+'Ark1'!AE831</f>
        <v>5.6394135726257559</v>
      </c>
      <c r="M126" s="100">
        <f>+'Ark1'!W831</f>
        <v>82.237240863076877</v>
      </c>
      <c r="O126" s="100">
        <f>+'Ark1'!X831</f>
        <v>0.79104742731955746</v>
      </c>
      <c r="Q126" s="100">
        <f>+'Ark1'!Y831</f>
        <v>1.5820948546391147</v>
      </c>
      <c r="R126" s="110"/>
      <c r="T126" s="110"/>
      <c r="U126" s="100">
        <f>+'Ark1'!AA831</f>
        <v>8.4989918644438003</v>
      </c>
      <c r="V126" s="10">
        <f t="shared" si="9"/>
        <v>47.467678471051151</v>
      </c>
      <c r="W126" s="100">
        <f>+'Ark1'!V831</f>
        <v>89.177743726160941</v>
      </c>
      <c r="X126" s="39"/>
      <c r="Y126"/>
    </row>
    <row r="127" spans="1:25" ht="15.6">
      <c r="A127" s="39"/>
      <c r="B127">
        <f>+'Ark1'!C832</f>
        <v>2019</v>
      </c>
      <c r="C127">
        <f>+'Ark1'!M832</f>
        <v>58</v>
      </c>
      <c r="D127" s="295">
        <f>+'Ark1'!Q832</f>
        <v>1836</v>
      </c>
      <c r="F127" s="295">
        <f>+'Ark1'!R832</f>
        <v>130103</v>
      </c>
      <c r="H127" s="295">
        <f>+'Ark1'!S832</f>
        <v>129517</v>
      </c>
      <c r="I127" s="100">
        <f>+'Ark1'!AD832</f>
        <v>8.3400748986842093</v>
      </c>
      <c r="K127" s="100">
        <f>+'Ark1'!AE832</f>
        <v>8.6647252740156233</v>
      </c>
      <c r="M127" s="100">
        <f>+'Ark1'!W832</f>
        <v>82.108661874503071</v>
      </c>
      <c r="O127" s="100">
        <f>+'Ark1'!X832</f>
        <v>0.84394671913791397</v>
      </c>
      <c r="Q127" s="100">
        <f>+'Ark1'!Y832</f>
        <v>1.6878934382758277</v>
      </c>
      <c r="R127" s="110"/>
      <c r="T127" s="110"/>
      <c r="U127" s="100">
        <f>+'Ark1'!AA832</f>
        <v>8.3561218011595226</v>
      </c>
      <c r="V127" s="10">
        <f t="shared" si="9"/>
        <v>70.862200435729847</v>
      </c>
      <c r="W127" s="100">
        <f>+'Ark1'!V832</f>
        <v>89.062712047632573</v>
      </c>
      <c r="X127" s="39"/>
      <c r="Y127"/>
    </row>
    <row r="128" spans="1:25" ht="15.6">
      <c r="A128" s="39"/>
      <c r="B128">
        <f>+'Ark1'!C833</f>
        <v>2019</v>
      </c>
      <c r="C128">
        <f>+'Ark1'!M833</f>
        <v>59</v>
      </c>
      <c r="D128" s="295">
        <f>+'Ark1'!Q833</f>
        <v>1911</v>
      </c>
      <c r="F128" s="295">
        <f>+'Ark1'!R833</f>
        <v>173663</v>
      </c>
      <c r="H128" s="295">
        <f>+'Ark1'!S833</f>
        <v>173215</v>
      </c>
      <c r="I128" s="100">
        <f>+'Ark1'!AD833</f>
        <v>11.132429130229093</v>
      </c>
      <c r="K128" s="100">
        <f>+'Ark1'!AE833</f>
        <v>11.538949640032362</v>
      </c>
      <c r="M128" s="100">
        <f>+'Ark1'!W833</f>
        <v>81.760160090062101</v>
      </c>
      <c r="O128" s="100">
        <f>+'Ark1'!X833</f>
        <v>1.0117296142528922</v>
      </c>
      <c r="Q128" s="100">
        <f>+'Ark1'!Y833</f>
        <v>2.0234592285057844</v>
      </c>
      <c r="R128" s="110"/>
      <c r="T128" s="110"/>
      <c r="U128" s="100">
        <f>+'Ark1'!AA833</f>
        <v>8.3548795135683491</v>
      </c>
      <c r="V128" s="10">
        <f t="shared" si="9"/>
        <v>90.875457875457869</v>
      </c>
      <c r="W128" s="100">
        <f>+'Ark1'!V833</f>
        <v>88.640228394944756</v>
      </c>
      <c r="X128" s="39"/>
      <c r="Y128"/>
    </row>
    <row r="129" spans="1:25" ht="15.6">
      <c r="A129" s="39"/>
      <c r="B129">
        <f>+'Ark1'!C834</f>
        <v>2019</v>
      </c>
      <c r="C129">
        <f>+'Ark1'!M834</f>
        <v>60</v>
      </c>
      <c r="D129" s="295">
        <f>+'Ark1'!Q834</f>
        <v>2000</v>
      </c>
      <c r="F129" s="295">
        <f>+'Ark1'!R834</f>
        <v>213316</v>
      </c>
      <c r="H129" s="295">
        <f>+'Ark1'!S834</f>
        <v>209397</v>
      </c>
      <c r="I129" s="100">
        <f>+'Ark1'!AD834</f>
        <v>13.674330469610389</v>
      </c>
      <c r="K129" s="100">
        <f>+'Ark1'!AE834</f>
        <v>13.830485020185961</v>
      </c>
      <c r="M129" s="100">
        <f>+'Ark1'!W834</f>
        <v>81.063977420881571</v>
      </c>
      <c r="O129" s="100">
        <f>+'Ark1'!X834</f>
        <v>1.1180595923418779</v>
      </c>
      <c r="Q129" s="100">
        <f>+'Ark1'!Y834</f>
        <v>2.2361191846837558</v>
      </c>
      <c r="R129" s="110"/>
      <c r="T129" s="110"/>
      <c r="U129" s="100">
        <f>+'Ark1'!AA834</f>
        <v>8.7120551484323503</v>
      </c>
      <c r="V129" s="10">
        <f t="shared" si="9"/>
        <v>106.658</v>
      </c>
      <c r="W129" s="100">
        <f>+'Ark1'!V834</f>
        <v>88.350902095799498</v>
      </c>
      <c r="X129" s="39"/>
      <c r="Y129"/>
    </row>
    <row r="130" spans="1:25" ht="15.6">
      <c r="A130" s="39"/>
      <c r="B130">
        <f>+'Ark1'!C835</f>
        <v>2019</v>
      </c>
      <c r="C130">
        <f>+'Ark1'!M835</f>
        <v>61</v>
      </c>
      <c r="D130" s="295">
        <f>+'Ark1'!Q835</f>
        <v>1948</v>
      </c>
      <c r="F130" s="295">
        <f>+'Ark1'!R835</f>
        <v>218789</v>
      </c>
      <c r="H130" s="295">
        <f>+'Ark1'!S835</f>
        <v>218581</v>
      </c>
      <c r="I130" s="100">
        <f>+'Ark1'!AD835</f>
        <v>14.0251696502634</v>
      </c>
      <c r="K130" s="100">
        <f>+'Ark1'!AE835</f>
        <v>14.337821790713862</v>
      </c>
      <c r="M130" s="100">
        <f>+'Ark1'!W835</f>
        <v>80.50664399009986</v>
      </c>
      <c r="O130" s="100">
        <f>+'Ark1'!X835</f>
        <v>1.2724588530501988</v>
      </c>
      <c r="Q130" s="100">
        <f>+'Ark1'!Y835</f>
        <v>2.5449177061003976</v>
      </c>
      <c r="R130" s="110"/>
      <c r="T130" s="110"/>
      <c r="U130" s="100">
        <f>+'Ark1'!AA835</f>
        <v>8.542122001879676</v>
      </c>
      <c r="V130" s="10">
        <f t="shared" si="9"/>
        <v>112.314681724846</v>
      </c>
      <c r="W130" s="100">
        <f>+'Ark1'!V835</f>
        <v>87.246717244678649</v>
      </c>
      <c r="X130" s="39"/>
      <c r="Y130"/>
    </row>
    <row r="131" spans="1:25" ht="15.6">
      <c r="A131" s="39"/>
      <c r="B131">
        <f>+'Ark1'!C836</f>
        <v>2019</v>
      </c>
      <c r="C131">
        <f>+'Ark1'!M836</f>
        <v>62</v>
      </c>
      <c r="D131" s="295">
        <f>+'Ark1'!Q836</f>
        <v>1926</v>
      </c>
      <c r="F131" s="295">
        <f>+'Ark1'!R836</f>
        <v>213658</v>
      </c>
      <c r="H131" s="295">
        <f>+'Ark1'!S836</f>
        <v>213481</v>
      </c>
      <c r="I131" s="100">
        <f>+'Ark1'!AD836</f>
        <v>13.696253911924172</v>
      </c>
      <c r="K131" s="100">
        <f>+'Ark1'!AE836</f>
        <v>13.835463596102148</v>
      </c>
      <c r="M131" s="100">
        <f>+'Ark1'!W836</f>
        <v>79.541804797616891</v>
      </c>
      <c r="O131" s="100">
        <f>+'Ark1'!X836</f>
        <v>1.5019329957221357</v>
      </c>
      <c r="Q131" s="100">
        <f>+'Ark1'!Y836</f>
        <v>3.0038659914442714</v>
      </c>
      <c r="R131" s="110"/>
      <c r="T131" s="110"/>
      <c r="U131" s="100">
        <f>+'Ark1'!AA836</f>
        <v>8.7801257008173206</v>
      </c>
      <c r="V131" s="10">
        <f t="shared" si="9"/>
        <v>110.93354101765317</v>
      </c>
      <c r="W131" s="100">
        <f>+'Ark1'!V836</f>
        <v>86.20217322858781</v>
      </c>
      <c r="X131" s="39"/>
      <c r="Y131"/>
    </row>
    <row r="132" spans="1:25" ht="15.6">
      <c r="A132" s="39"/>
      <c r="B132">
        <f>+'Ark1'!C837</f>
        <v>2019</v>
      </c>
      <c r="C132">
        <f>+'Ark1'!M837</f>
        <v>63</v>
      </c>
      <c r="D132" s="295">
        <f>+'Ark1'!Q837</f>
        <v>1930</v>
      </c>
      <c r="F132" s="295">
        <f>+'Ark1'!R837</f>
        <v>179587</v>
      </c>
      <c r="H132" s="295">
        <f>+'Ark1'!S837</f>
        <v>179525</v>
      </c>
      <c r="I132" s="100">
        <f>+'Ark1'!AD837</f>
        <v>11.512179049137998</v>
      </c>
      <c r="K132" s="100">
        <f>+'Ark1'!AE837</f>
        <v>11.458989996243861</v>
      </c>
      <c r="M132" s="100">
        <f>+'Ark1'!W837</f>
        <v>78.339781924522683</v>
      </c>
      <c r="O132" s="100">
        <f>+'Ark1'!X837</f>
        <v>1.7167166888471888</v>
      </c>
      <c r="Q132" s="100">
        <f>+'Ark1'!Y837</f>
        <v>3.4334333776943775</v>
      </c>
      <c r="R132" s="110"/>
      <c r="T132" s="110"/>
      <c r="U132" s="100">
        <f>+'Ark1'!AA837</f>
        <v>9.0032954166619295</v>
      </c>
      <c r="V132" s="10">
        <f t="shared" si="9"/>
        <v>93.050259067357516</v>
      </c>
      <c r="W132" s="100">
        <f>+'Ark1'!V837</f>
        <v>84.88651148910391</v>
      </c>
      <c r="X132" s="39"/>
      <c r="Y132"/>
    </row>
    <row r="133" spans="1:25" ht="15.6">
      <c r="A133" s="39"/>
      <c r="B133">
        <f>+'Ark1'!C838</f>
        <v>2019</v>
      </c>
      <c r="C133">
        <f>+'Ark1'!M838</f>
        <v>64</v>
      </c>
      <c r="D133" s="295">
        <f>+'Ark1'!Q838</f>
        <v>1874</v>
      </c>
      <c r="F133" s="295">
        <f>+'Ark1'!R838</f>
        <v>126555</v>
      </c>
      <c r="H133" s="295">
        <f>+'Ark1'!S838</f>
        <v>126480</v>
      </c>
      <c r="I133" s="100">
        <f>+'Ark1'!AD838</f>
        <v>8.1126352105868449</v>
      </c>
      <c r="K133" s="100">
        <f>+'Ark1'!AE838</f>
        <v>7.8855151648674866</v>
      </c>
      <c r="M133" s="100">
        <f>+'Ark1'!W838</f>
        <v>76.518979206198594</v>
      </c>
      <c r="O133" s="100">
        <f>+'Ark1'!X838</f>
        <v>1.8166014776184265</v>
      </c>
      <c r="Q133" s="100">
        <f>+'Ark1'!Y838</f>
        <v>3.633202955236853</v>
      </c>
      <c r="R133" s="110"/>
      <c r="T133" s="110"/>
      <c r="U133" s="100">
        <f>+'Ark1'!AA838</f>
        <v>9.3967292078025384</v>
      </c>
      <c r="V133" s="10">
        <f t="shared" si="9"/>
        <v>67.532017075773751</v>
      </c>
      <c r="W133" s="100">
        <f>+'Ark1'!V838</f>
        <v>82.920993251389092</v>
      </c>
      <c r="X133" s="39"/>
      <c r="Y133"/>
    </row>
    <row r="134" spans="1:25" ht="15.6">
      <c r="A134" s="39"/>
      <c r="B134">
        <f>+'Ark1'!C839</f>
        <v>2019</v>
      </c>
      <c r="C134">
        <f>+'Ark1'!M839</f>
        <v>65</v>
      </c>
      <c r="D134" s="295">
        <f>+'Ark1'!Q839</f>
        <v>1773</v>
      </c>
      <c r="F134" s="295">
        <f>+'Ark1'!R839</f>
        <v>69768</v>
      </c>
      <c r="H134" s="295">
        <f>+'Ark1'!S839</f>
        <v>69716</v>
      </c>
      <c r="I134" s="100">
        <f>+'Ark1'!AD839</f>
        <v>4.4723822320115572</v>
      </c>
      <c r="K134" s="100">
        <f>+'Ark1'!AE839</f>
        <v>4.1773372536659661</v>
      </c>
      <c r="M134" s="100">
        <f>+'Ark1'!W839</f>
        <v>73.540746026737125</v>
      </c>
      <c r="O134" s="100">
        <f>+'Ark1'!X839</f>
        <v>1.8231854145166839</v>
      </c>
      <c r="Q134" s="100">
        <f>+'Ark1'!Y839</f>
        <v>3.6463708290333678</v>
      </c>
      <c r="R134" s="110"/>
      <c r="T134" s="110"/>
      <c r="U134" s="100">
        <f>+'Ark1'!AA839</f>
        <v>9.9339463893881224</v>
      </c>
      <c r="V134" s="10">
        <f t="shared" si="9"/>
        <v>39.350253807106597</v>
      </c>
      <c r="W134" s="100">
        <f>+'Ark1'!V839</f>
        <v>79.701925011718814</v>
      </c>
      <c r="X134" s="39"/>
      <c r="Y134"/>
    </row>
    <row r="135" spans="1:25" ht="15.6">
      <c r="A135" s="39"/>
      <c r="B135">
        <f>+'Ark1'!C840</f>
        <v>2019</v>
      </c>
      <c r="C135">
        <f>+'Ark1'!M840</f>
        <v>66</v>
      </c>
      <c r="D135" s="295">
        <f>+'Ark1'!Q840</f>
        <v>1637</v>
      </c>
      <c r="F135" s="295">
        <f>+'Ark1'!R840</f>
        <v>31810</v>
      </c>
      <c r="H135" s="295">
        <f>+'Ark1'!S840</f>
        <v>31777</v>
      </c>
      <c r="I135" s="100">
        <f>+'Ark1'!AD840</f>
        <v>2.0391365497117264</v>
      </c>
      <c r="K135" s="100">
        <f>+'Ark1'!AE840</f>
        <v>1.8191544724942823</v>
      </c>
      <c r="M135" s="100">
        <f>+'Ark1'!W840</f>
        <v>70.26153570192271</v>
      </c>
      <c r="O135" s="100">
        <f>+'Ark1'!X840</f>
        <v>1.8138950015718325</v>
      </c>
      <c r="Q135" s="100">
        <f>+'Ark1'!Y840</f>
        <v>3.627790003143665</v>
      </c>
      <c r="R135" s="110"/>
      <c r="T135" s="110"/>
      <c r="U135" s="100">
        <f>+'Ark1'!AA840</f>
        <v>10.623884550083844</v>
      </c>
      <c r="V135" s="10">
        <f t="shared" si="9"/>
        <v>19.43188759926695</v>
      </c>
      <c r="W135" s="100">
        <f>+'Ark1'!V840</f>
        <v>76.160248775910404</v>
      </c>
      <c r="X135" s="39"/>
      <c r="Y135"/>
    </row>
    <row r="136" spans="1:25" ht="15.6">
      <c r="A136" s="39"/>
      <c r="B136">
        <f>+'Ark1'!C841</f>
        <v>2019</v>
      </c>
      <c r="C136">
        <f>+'Ark1'!M841</f>
        <v>67</v>
      </c>
      <c r="D136" s="295">
        <f>+'Ark1'!Q841</f>
        <v>1386</v>
      </c>
      <c r="F136" s="295">
        <f>+'Ark1'!R841</f>
        <v>12805</v>
      </c>
      <c r="H136" s="295">
        <f>+'Ark1'!S841</f>
        <v>12762</v>
      </c>
      <c r="I136" s="100">
        <f>+'Ark1'!AD841</f>
        <v>0.82084701411690197</v>
      </c>
      <c r="K136" s="100">
        <f>+'Ark1'!AE841</f>
        <v>0.69669934800824151</v>
      </c>
      <c r="M136" s="100">
        <f>+'Ark1'!W841</f>
        <v>67.001976962858393</v>
      </c>
      <c r="O136" s="100">
        <f>+'Ark1'!X841</f>
        <v>1.7102694260054676</v>
      </c>
      <c r="Q136" s="100">
        <f>+'Ark1'!Y841</f>
        <v>3.4205388520109352</v>
      </c>
      <c r="R136" s="110"/>
      <c r="T136" s="110"/>
      <c r="U136" s="100">
        <f>+'Ark1'!AA841</f>
        <v>11.363831190157422</v>
      </c>
      <c r="V136" s="10">
        <f t="shared" si="9"/>
        <v>9.2388167388167393</v>
      </c>
      <c r="W136" s="100">
        <f>+'Ark1'!V841</f>
        <v>72.716709767604982</v>
      </c>
      <c r="X136" s="39"/>
      <c r="Y136"/>
    </row>
    <row r="137" spans="1:25" ht="15.6">
      <c r="A137" s="39"/>
      <c r="B137">
        <f>+'Ark1'!C842</f>
        <v>2019</v>
      </c>
      <c r="C137">
        <f>+'Ark1'!M842</f>
        <v>68</v>
      </c>
      <c r="D137" s="295">
        <f>+'Ark1'!Q842</f>
        <v>1099</v>
      </c>
      <c r="F137" s="295">
        <f>+'Ark1'!R842</f>
        <v>6587</v>
      </c>
      <c r="H137" s="295">
        <f>+'Ark1'!S842</f>
        <v>6540</v>
      </c>
      <c r="I137" s="100">
        <f>+'Ark1'!AD842</f>
        <v>0.42225062725404394</v>
      </c>
      <c r="K137" s="100">
        <f>+'Ark1'!AE842</f>
        <v>0.33890820709542324</v>
      </c>
      <c r="M137" s="100">
        <f>+'Ark1'!W842</f>
        <v>63.601197247706317</v>
      </c>
      <c r="O137" s="100">
        <f>+'Ark1'!X842</f>
        <v>1.8521329892211935</v>
      </c>
      <c r="Q137" s="100">
        <f>+'Ark1'!Y842</f>
        <v>3.704265978442387</v>
      </c>
      <c r="R137" s="110"/>
      <c r="T137" s="110"/>
      <c r="U137" s="100">
        <f>+'Ark1'!AA842</f>
        <v>12.466014003130253</v>
      </c>
      <c r="V137" s="10">
        <f t="shared" si="9"/>
        <v>5.9936305732484074</v>
      </c>
      <c r="W137" s="100">
        <f>+'Ark1'!V842</f>
        <v>69.173157268712302</v>
      </c>
      <c r="X137" s="39"/>
      <c r="Y137"/>
    </row>
    <row r="138" spans="1:25" ht="15.6">
      <c r="A138" s="39"/>
      <c r="B138" s="46">
        <f>+'Ark1'!C843</f>
        <v>2018</v>
      </c>
      <c r="C138" s="46">
        <f>+'Ark1'!M843</f>
        <v>48</v>
      </c>
      <c r="D138" s="323">
        <f>+'Ark1'!Q843</f>
        <v>127</v>
      </c>
      <c r="E138" s="65"/>
      <c r="F138" s="323">
        <f>+'Ark1'!R843</f>
        <v>333</v>
      </c>
      <c r="G138" s="323"/>
      <c r="H138" s="323">
        <f>+'Ark1'!S843</f>
        <v>156</v>
      </c>
      <c r="I138" s="99">
        <f>+'Ark1'!AD843</f>
        <v>2.038868299516489E-2</v>
      </c>
      <c r="J138" s="99"/>
      <c r="K138" s="99">
        <f>+'Ark1'!AE843</f>
        <v>1.1036806794521237E-2</v>
      </c>
      <c r="L138" s="99"/>
      <c r="M138" s="99">
        <f>+'Ark1'!W843</f>
        <v>89.60705128205133</v>
      </c>
      <c r="N138" s="99"/>
      <c r="O138" s="99">
        <f>+'Ark1'!X843</f>
        <v>0.90090090090090069</v>
      </c>
      <c r="P138" s="99"/>
      <c r="Q138" s="99">
        <f>+'Ark1'!Y843</f>
        <v>1.8018018018018012</v>
      </c>
      <c r="R138" s="110"/>
      <c r="S138" s="65"/>
      <c r="T138" s="110"/>
      <c r="U138" s="99">
        <f>+'Ark1'!AA843</f>
        <v>26.494133632675744</v>
      </c>
      <c r="V138" s="65">
        <f t="shared" si="9"/>
        <v>2.622047244094488</v>
      </c>
      <c r="W138" s="99">
        <f>+'Ark1'!V843</f>
        <v>134.58829902491877</v>
      </c>
      <c r="X138" s="39"/>
      <c r="Y138"/>
    </row>
    <row r="139" spans="1:25" ht="15.6">
      <c r="A139" s="39"/>
      <c r="B139" s="46">
        <f>+'Ark1'!C844</f>
        <v>2018</v>
      </c>
      <c r="C139" s="46">
        <f>+'Ark1'!M844</f>
        <v>49</v>
      </c>
      <c r="D139" s="323">
        <f>+'Ark1'!Q844</f>
        <v>85</v>
      </c>
      <c r="E139" s="65"/>
      <c r="F139" s="323">
        <f>+'Ark1'!R844</f>
        <v>114</v>
      </c>
      <c r="G139" s="323"/>
      <c r="H139" s="323">
        <f>+'Ark1'!S844</f>
        <v>114</v>
      </c>
      <c r="I139" s="99">
        <f>+'Ark1'!AD844</f>
        <v>6.9799094938402277E-3</v>
      </c>
      <c r="J139" s="99"/>
      <c r="K139" s="99">
        <f>+'Ark1'!AE844</f>
        <v>8.2283967300580078E-3</v>
      </c>
      <c r="L139" s="99"/>
      <c r="M139" s="99">
        <f>+'Ark1'!W844</f>
        <v>91.418421052631558</v>
      </c>
      <c r="N139" s="99"/>
      <c r="O139" s="99">
        <f>+'Ark1'!X844</f>
        <v>0.87719298245614019</v>
      </c>
      <c r="P139" s="99"/>
      <c r="Q139" s="99">
        <f>+'Ark1'!Y844</f>
        <v>1.7543859649122804</v>
      </c>
      <c r="R139" s="110"/>
      <c r="S139" s="65"/>
      <c r="T139" s="110"/>
      <c r="U139" s="99">
        <f>+'Ark1'!AA844</f>
        <v>27.201711007167475</v>
      </c>
      <c r="V139" s="65">
        <f t="shared" si="9"/>
        <v>1.3411764705882352</v>
      </c>
      <c r="W139" s="99">
        <f>+'Ark1'!V844</f>
        <v>99.044876546729753</v>
      </c>
      <c r="X139" s="39"/>
      <c r="Y139"/>
    </row>
    <row r="140" spans="1:25" ht="15.6">
      <c r="A140" s="39"/>
      <c r="B140" s="46">
        <f>+'Ark1'!C845</f>
        <v>2018</v>
      </c>
      <c r="C140" s="46">
        <f>+'Ark1'!M845</f>
        <v>50</v>
      </c>
      <c r="D140" s="323">
        <f>+'Ark1'!Q845</f>
        <v>153</v>
      </c>
      <c r="E140" s="65"/>
      <c r="F140" s="323">
        <f>+'Ark1'!R845</f>
        <v>213</v>
      </c>
      <c r="G140" s="323"/>
      <c r="H140" s="323">
        <f>+'Ark1'!S845</f>
        <v>211</v>
      </c>
      <c r="I140" s="99">
        <f>+'Ark1'!AD845</f>
        <v>1.3041409843754117E-2</v>
      </c>
      <c r="J140" s="99"/>
      <c r="K140" s="99">
        <f>+'Ark1'!AE845</f>
        <v>1.5397856271907385E-2</v>
      </c>
      <c r="L140" s="99"/>
      <c r="M140" s="99">
        <f>+'Ark1'!W845</f>
        <v>92.427488151658721</v>
      </c>
      <c r="N140" s="99"/>
      <c r="O140" s="99">
        <f>+'Ark1'!X845</f>
        <v>1.8779342723004699</v>
      </c>
      <c r="P140" s="99"/>
      <c r="Q140" s="99">
        <f>+'Ark1'!Y845</f>
        <v>3.7558685446009399</v>
      </c>
      <c r="R140" s="110"/>
      <c r="S140" s="65"/>
      <c r="T140" s="110"/>
      <c r="U140" s="99">
        <f>+'Ark1'!AA845</f>
        <v>25.540069862319296</v>
      </c>
      <c r="V140" s="65">
        <f t="shared" si="9"/>
        <v>1.392156862745098</v>
      </c>
      <c r="W140" s="99">
        <f>+'Ark1'!V845</f>
        <v>100.53503668749656</v>
      </c>
      <c r="X140" s="39"/>
      <c r="Y140"/>
    </row>
    <row r="141" spans="1:25" ht="15.6">
      <c r="A141" s="39"/>
      <c r="B141" s="46">
        <f>+'Ark1'!C846</f>
        <v>2018</v>
      </c>
      <c r="C141" s="46">
        <f>+'Ark1'!M846</f>
        <v>51</v>
      </c>
      <c r="D141" s="323">
        <f>+'Ark1'!Q846</f>
        <v>246</v>
      </c>
      <c r="E141" s="65"/>
      <c r="F141" s="323">
        <f>+'Ark1'!R846</f>
        <v>359</v>
      </c>
      <c r="G141" s="323"/>
      <c r="H141" s="323">
        <f>+'Ark1'!S846</f>
        <v>359</v>
      </c>
      <c r="I141" s="99">
        <f>+'Ark1'!AD846</f>
        <v>2.1980592177970545E-2</v>
      </c>
      <c r="J141" s="99"/>
      <c r="K141" s="99">
        <f>+'Ark1'!AE846</f>
        <v>2.6229539385026455E-2</v>
      </c>
      <c r="L141" s="99"/>
      <c r="M141" s="99">
        <f>+'Ark1'!W846</f>
        <v>92.537883008356559</v>
      </c>
      <c r="N141" s="99"/>
      <c r="O141" s="99">
        <f>+'Ark1'!X846</f>
        <v>0.83565459610027859</v>
      </c>
      <c r="P141" s="99"/>
      <c r="Q141" s="99">
        <f>+'Ark1'!Y846</f>
        <v>1.6713091922005572</v>
      </c>
      <c r="R141" s="110"/>
      <c r="S141" s="65"/>
      <c r="T141" s="110"/>
      <c r="U141" s="99">
        <f>+'Ark1'!AA846</f>
        <v>22.684456828206518</v>
      </c>
      <c r="V141" s="65">
        <f t="shared" si="9"/>
        <v>1.4593495934959348</v>
      </c>
      <c r="W141" s="99">
        <f>+'Ark1'!V846</f>
        <v>100.2577280697254</v>
      </c>
      <c r="X141" s="39"/>
      <c r="Y141"/>
    </row>
    <row r="142" spans="1:25" ht="15.6">
      <c r="A142" s="39"/>
      <c r="B142" s="46">
        <f>+'Ark1'!C847</f>
        <v>2018</v>
      </c>
      <c r="C142" s="46">
        <f>+'Ark1'!M847</f>
        <v>52</v>
      </c>
      <c r="D142" s="323">
        <f>+'Ark1'!Q847</f>
        <v>509</v>
      </c>
      <c r="E142" s="65"/>
      <c r="F142" s="323">
        <f>+'Ark1'!R847</f>
        <v>847</v>
      </c>
      <c r="G142" s="323"/>
      <c r="H142" s="323">
        <f>+'Ark1'!S847</f>
        <v>846</v>
      </c>
      <c r="I142" s="99">
        <f>+'Ark1'!AD847</f>
        <v>5.1859502993707667E-2</v>
      </c>
      <c r="J142" s="99"/>
      <c r="K142" s="99">
        <f>+'Ark1'!AE847</f>
        <v>5.7932280740214642E-2</v>
      </c>
      <c r="L142" s="99"/>
      <c r="M142" s="99">
        <f>+'Ark1'!W847</f>
        <v>86.730851063829732</v>
      </c>
      <c r="N142" s="99"/>
      <c r="O142" s="99">
        <f>+'Ark1'!X847</f>
        <v>1.7709563164108619</v>
      </c>
      <c r="P142" s="99"/>
      <c r="Q142" s="99">
        <f>+'Ark1'!Y847</f>
        <v>3.5419126328217239</v>
      </c>
      <c r="R142" s="110"/>
      <c r="S142" s="65"/>
      <c r="T142" s="110"/>
      <c r="U142" s="99">
        <f>+'Ark1'!AA847</f>
        <v>20.333226507893873</v>
      </c>
      <c r="V142" s="65">
        <f t="shared" si="9"/>
        <v>1.6640471512770139</v>
      </c>
      <c r="W142" s="99">
        <f>+'Ark1'!V847</f>
        <v>94.013764346398432</v>
      </c>
      <c r="X142" s="39"/>
      <c r="Y142"/>
    </row>
    <row r="143" spans="1:25" ht="15.6">
      <c r="A143" s="39"/>
      <c r="B143" s="46">
        <f>+'Ark1'!C848</f>
        <v>2018</v>
      </c>
      <c r="C143" s="46">
        <f>+'Ark1'!M848</f>
        <v>53</v>
      </c>
      <c r="D143" s="323">
        <f>+'Ark1'!Q848</f>
        <v>958</v>
      </c>
      <c r="E143" s="65"/>
      <c r="F143" s="323">
        <f>+'Ark1'!R848</f>
        <v>2489</v>
      </c>
      <c r="G143" s="323"/>
      <c r="H143" s="323">
        <f>+'Ark1'!S848</f>
        <v>2489</v>
      </c>
      <c r="I143" s="99">
        <f>+'Ark1'!AD848</f>
        <v>0.15239469061551172</v>
      </c>
      <c r="J143" s="99"/>
      <c r="K143" s="99">
        <f>+'Ark1'!AE848</f>
        <v>0.16075080238365841</v>
      </c>
      <c r="L143" s="99"/>
      <c r="M143" s="99">
        <f>+'Ark1'!W848</f>
        <v>81.799678585777428</v>
      </c>
      <c r="N143" s="99"/>
      <c r="O143" s="99">
        <f>+'Ark1'!X848</f>
        <v>1.5668943350743263</v>
      </c>
      <c r="P143" s="99"/>
      <c r="Q143" s="99">
        <f>+'Ark1'!Y848</f>
        <v>3.1337886701486526</v>
      </c>
      <c r="R143" s="110"/>
      <c r="S143" s="65"/>
      <c r="T143" s="110"/>
      <c r="U143" s="99">
        <f>+'Ark1'!AA848</f>
        <v>16.01113061695342</v>
      </c>
      <c r="V143" s="65">
        <f t="shared" si="9"/>
        <v>2.5981210855949897</v>
      </c>
      <c r="W143" s="99">
        <f>+'Ark1'!V848</f>
        <v>88.62370377657362</v>
      </c>
      <c r="X143" s="39"/>
      <c r="Y143"/>
    </row>
    <row r="144" spans="1:25" ht="15.6">
      <c r="A144" s="39"/>
      <c r="B144" s="46">
        <f>+'Ark1'!C849</f>
        <v>2018</v>
      </c>
      <c r="C144" s="46">
        <f>+'Ark1'!M849</f>
        <v>54</v>
      </c>
      <c r="D144" s="323">
        <f>+'Ark1'!Q849</f>
        <v>1503</v>
      </c>
      <c r="E144" s="65"/>
      <c r="F144" s="323">
        <f>+'Ark1'!R849</f>
        <v>9600</v>
      </c>
      <c r="G144" s="323"/>
      <c r="H144" s="323">
        <f>+'Ark1'!S849</f>
        <v>9600</v>
      </c>
      <c r="I144" s="99">
        <f>+'Ark1'!AD849</f>
        <v>0.5877818521128616</v>
      </c>
      <c r="J144" s="99"/>
      <c r="K144" s="99">
        <f>+'Ark1'!AE849</f>
        <v>0.61012396780355116</v>
      </c>
      <c r="L144" s="99"/>
      <c r="M144" s="99">
        <f>+'Ark1'!W849</f>
        <v>80.495239583333344</v>
      </c>
      <c r="N144" s="99"/>
      <c r="O144" s="99">
        <f>+'Ark1'!X849</f>
        <v>0.9375</v>
      </c>
      <c r="P144" s="99"/>
      <c r="Q144" s="99">
        <f>+'Ark1'!Y849</f>
        <v>1.875</v>
      </c>
      <c r="R144" s="110"/>
      <c r="S144" s="65"/>
      <c r="T144" s="110"/>
      <c r="U144" s="99">
        <f>+'Ark1'!AA849</f>
        <v>11.701793187232951</v>
      </c>
      <c r="V144" s="65">
        <f t="shared" si="9"/>
        <v>6.3872255489021956</v>
      </c>
      <c r="W144" s="99">
        <f>+'Ark1'!V849</f>
        <v>87.21044375225685</v>
      </c>
      <c r="X144" s="39"/>
      <c r="Y144"/>
    </row>
    <row r="145" spans="1:25" ht="15.6">
      <c r="A145" s="39"/>
      <c r="B145" s="46">
        <f>+'Ark1'!C850</f>
        <v>2018</v>
      </c>
      <c r="C145" s="46">
        <f>+'Ark1'!M850</f>
        <v>55</v>
      </c>
      <c r="D145" s="323">
        <f>+'Ark1'!Q850</f>
        <v>1741</v>
      </c>
      <c r="E145" s="65"/>
      <c r="F145" s="323">
        <f>+'Ark1'!R850</f>
        <v>30760</v>
      </c>
      <c r="G145" s="323"/>
      <c r="H145" s="323">
        <f>+'Ark1'!S850</f>
        <v>30759</v>
      </c>
      <c r="I145" s="99">
        <f>+'Ark1'!AD850</f>
        <v>1.8833510178116264</v>
      </c>
      <c r="J145" s="99"/>
      <c r="K145" s="99">
        <f>+'Ark1'!AE850</f>
        <v>1.9638548363345516</v>
      </c>
      <c r="L145" s="99"/>
      <c r="M145" s="99">
        <f>+'Ark1'!W850</f>
        <v>80.864985857797151</v>
      </c>
      <c r="N145" s="99"/>
      <c r="O145" s="99">
        <f>+'Ark1'!X850</f>
        <v>1.0045513654096228</v>
      </c>
      <c r="P145" s="99"/>
      <c r="Q145" s="99">
        <f>+'Ark1'!Y850</f>
        <v>2.0091027308192455</v>
      </c>
      <c r="R145" s="110"/>
      <c r="S145" s="65"/>
      <c r="T145" s="110"/>
      <c r="U145" s="99">
        <f>+'Ark1'!AA850</f>
        <v>9.5284879170225469</v>
      </c>
      <c r="V145" s="65">
        <f t="shared" si="9"/>
        <v>17.668006892590466</v>
      </c>
      <c r="W145" s="99">
        <f>+'Ark1'!V850</f>
        <v>87.612448040380258</v>
      </c>
      <c r="X145" s="39"/>
      <c r="Y145"/>
    </row>
    <row r="146" spans="1:25" ht="15.6">
      <c r="A146" s="39"/>
      <c r="B146" s="46">
        <f>+'Ark1'!C851</f>
        <v>2018</v>
      </c>
      <c r="C146" s="46">
        <f>+'Ark1'!M851</f>
        <v>56</v>
      </c>
      <c r="D146" s="323">
        <f>+'Ark1'!Q851</f>
        <v>1925</v>
      </c>
      <c r="E146" s="65"/>
      <c r="F146" s="323">
        <f>+'Ark1'!R851</f>
        <v>75007</v>
      </c>
      <c r="G146" s="323"/>
      <c r="H146" s="323">
        <f>+'Ark1'!S851</f>
        <v>74990</v>
      </c>
      <c r="I146" s="99">
        <f>+'Ark1'!AD851</f>
        <v>4.5924743105655637</v>
      </c>
      <c r="J146" s="99"/>
      <c r="K146" s="99">
        <f>+'Ark1'!AE851</f>
        <v>4.8208159707693632</v>
      </c>
      <c r="L146" s="99"/>
      <c r="M146" s="99">
        <f>+'Ark1'!W851</f>
        <v>81.421770902786534</v>
      </c>
      <c r="N146" s="99"/>
      <c r="O146" s="99">
        <f>+'Ark1'!X851</f>
        <v>1.0412361512925461</v>
      </c>
      <c r="P146" s="99"/>
      <c r="Q146" s="99">
        <f>+'Ark1'!Y851</f>
        <v>2.0824723025850922</v>
      </c>
      <c r="R146" s="110"/>
      <c r="S146" s="65"/>
      <c r="T146" s="110"/>
      <c r="U146" s="99">
        <f>+'Ark1'!AA851</f>
        <v>8.8846938905679806</v>
      </c>
      <c r="V146" s="65">
        <f t="shared" si="9"/>
        <v>38.964675324675326</v>
      </c>
      <c r="W146" s="99">
        <f>+'Ark1'!V851</f>
        <v>88.219334986811518</v>
      </c>
      <c r="X146" s="39"/>
      <c r="Y146"/>
    </row>
    <row r="147" spans="1:25" ht="15.6">
      <c r="A147" s="39"/>
      <c r="B147" s="46">
        <f>+'Ark1'!C852</f>
        <v>2018</v>
      </c>
      <c r="C147" s="46">
        <f>+'Ark1'!M852</f>
        <v>57</v>
      </c>
      <c r="D147" s="323">
        <f>+'Ark1'!Q852</f>
        <v>2024</v>
      </c>
      <c r="E147" s="65"/>
      <c r="F147" s="323">
        <f>+'Ark1'!R852</f>
        <v>134020</v>
      </c>
      <c r="G147" s="323"/>
      <c r="H147" s="323">
        <f>+'Ark1'!S852</f>
        <v>133931</v>
      </c>
      <c r="I147" s="99">
        <f>+'Ark1'!AD852</f>
        <v>8.2056795646005938</v>
      </c>
      <c r="J147" s="99"/>
      <c r="K147" s="99">
        <f>+'Ark1'!AE852</f>
        <v>8.6287700483681267</v>
      </c>
      <c r="L147" s="99"/>
      <c r="M147" s="99">
        <f>+'Ark1'!W852</f>
        <v>81.600182183363515</v>
      </c>
      <c r="N147" s="99"/>
      <c r="O147" s="99">
        <f>+'Ark1'!X852</f>
        <v>1.1028204745560362</v>
      </c>
      <c r="P147" s="99"/>
      <c r="Q147" s="99">
        <f>+'Ark1'!Y852</f>
        <v>2.2056409491120723</v>
      </c>
      <c r="R147" s="110"/>
      <c r="S147" s="65"/>
      <c r="T147" s="110"/>
      <c r="U147" s="99">
        <f>+'Ark1'!AA852</f>
        <v>8.691686132509874</v>
      </c>
      <c r="V147" s="65">
        <f t="shared" si="9"/>
        <v>66.215415019762844</v>
      </c>
      <c r="W147" s="99">
        <f>+'Ark1'!V852</f>
        <v>88.423097959605315</v>
      </c>
      <c r="X147" s="39"/>
      <c r="Y147"/>
    </row>
    <row r="148" spans="1:25" ht="15.6">
      <c r="A148" s="39"/>
      <c r="B148" s="46">
        <f>+'Ark1'!C853</f>
        <v>2018</v>
      </c>
      <c r="C148" s="46">
        <f>+'Ark1'!M853</f>
        <v>58</v>
      </c>
      <c r="D148" s="323">
        <f>+'Ark1'!Q853</f>
        <v>2086</v>
      </c>
      <c r="E148" s="65"/>
      <c r="F148" s="323">
        <f>+'Ark1'!R853</f>
        <v>191813</v>
      </c>
      <c r="G148" s="323"/>
      <c r="H148" s="323">
        <f>+'Ark1'!S853</f>
        <v>191485</v>
      </c>
      <c r="I148" s="99">
        <f>+'Ark1'!AD853</f>
        <v>11.744187541596284</v>
      </c>
      <c r="J148" s="99"/>
      <c r="K148" s="99">
        <f>+'Ark1'!AE853</f>
        <v>12.324482808241957</v>
      </c>
      <c r="L148" s="99"/>
      <c r="M148" s="99">
        <f>+'Ark1'!W853</f>
        <v>81.518708149464544</v>
      </c>
      <c r="N148" s="99"/>
      <c r="O148" s="99">
        <f>+'Ark1'!X853</f>
        <v>1.167804059161788</v>
      </c>
      <c r="P148" s="99"/>
      <c r="Q148" s="99">
        <f>+'Ark1'!Y853</f>
        <v>2.335608118323576</v>
      </c>
      <c r="R148" s="110"/>
      <c r="S148" s="65"/>
      <c r="T148" s="110"/>
      <c r="U148" s="99">
        <f>+'Ark1'!AA853</f>
        <v>8.5952931423479253</v>
      </c>
      <c r="V148" s="65">
        <f t="shared" si="9"/>
        <v>91.952540747842761</v>
      </c>
      <c r="W148" s="99">
        <f>+'Ark1'!V853</f>
        <v>88.35899120097919</v>
      </c>
      <c r="X148" s="39"/>
      <c r="Y148"/>
    </row>
    <row r="149" spans="1:25" ht="15.6">
      <c r="A149" s="39"/>
      <c r="B149" s="46">
        <f>+'Ark1'!C854</f>
        <v>2018</v>
      </c>
      <c r="C149" s="46">
        <f>+'Ark1'!M854</f>
        <v>59</v>
      </c>
      <c r="D149" s="323">
        <f>+'Ark1'!Q854</f>
        <v>2118</v>
      </c>
      <c r="E149" s="65"/>
      <c r="F149" s="323">
        <f>+'Ark1'!R854</f>
        <v>225876</v>
      </c>
      <c r="G149" s="323"/>
      <c r="H149" s="323">
        <f>+'Ark1'!S854</f>
        <v>225268</v>
      </c>
      <c r="I149" s="99">
        <f>+'Ark1'!AD854</f>
        <v>13.829772252900488</v>
      </c>
      <c r="J149" s="99"/>
      <c r="K149" s="99">
        <f>+'Ark1'!AE854</f>
        <v>14.417716185278938</v>
      </c>
      <c r="L149" s="99"/>
      <c r="M149" s="99">
        <f>+'Ark1'!W854</f>
        <v>81.06255970666075</v>
      </c>
      <c r="N149" s="99"/>
      <c r="O149" s="99">
        <f>+'Ark1'!X854</f>
        <v>1.2980573411960543</v>
      </c>
      <c r="P149" s="99"/>
      <c r="Q149" s="99">
        <f>+'Ark1'!Y854</f>
        <v>2.5961146823921086</v>
      </c>
      <c r="R149" s="110"/>
      <c r="S149" s="65"/>
      <c r="T149" s="110"/>
      <c r="U149" s="99">
        <f>+'Ark1'!AA854</f>
        <v>8.670851761616456</v>
      </c>
      <c r="V149" s="65">
        <f t="shared" si="9"/>
        <v>106.64589235127478</v>
      </c>
      <c r="W149" s="99">
        <f>+'Ark1'!V854</f>
        <v>87.888716963606939</v>
      </c>
      <c r="X149" s="39"/>
      <c r="Y149"/>
    </row>
    <row r="150" spans="1:25" ht="15.6">
      <c r="A150" s="39"/>
      <c r="B150" s="46">
        <f>+'Ark1'!C855</f>
        <v>2018</v>
      </c>
      <c r="C150" s="46">
        <f>+'Ark1'!M855</f>
        <v>60</v>
      </c>
      <c r="D150" s="323">
        <f>+'Ark1'!Q855</f>
        <v>2152</v>
      </c>
      <c r="E150" s="65"/>
      <c r="F150" s="323">
        <f>+'Ark1'!R855</f>
        <v>238339</v>
      </c>
      <c r="G150" s="323"/>
      <c r="H150" s="323">
        <f>+'Ark1'!S855</f>
        <v>235663</v>
      </c>
      <c r="I150" s="99">
        <f>+'Ark1'!AD855</f>
        <v>14.592847796950757</v>
      </c>
      <c r="J150" s="99"/>
      <c r="K150" s="99">
        <f>+'Ark1'!AE855</f>
        <v>14.92539745465815</v>
      </c>
      <c r="L150" s="99"/>
      <c r="M150" s="99">
        <f>+'Ark1'!W855</f>
        <v>80.215417354442366</v>
      </c>
      <c r="N150" s="99"/>
      <c r="O150" s="99">
        <f>+'Ark1'!X855</f>
        <v>1.4261199384070589</v>
      </c>
      <c r="P150" s="99"/>
      <c r="Q150" s="99">
        <f>+'Ark1'!Y855</f>
        <v>2.8522398768141177</v>
      </c>
      <c r="R150" s="110"/>
      <c r="S150" s="65"/>
      <c r="T150" s="110"/>
      <c r="U150" s="99">
        <f>+'Ark1'!AA855</f>
        <v>8.9831143201321577</v>
      </c>
      <c r="V150" s="65">
        <f t="shared" si="9"/>
        <v>110.75232342007435</v>
      </c>
      <c r="W150" s="99">
        <f>+'Ark1'!V855</f>
        <v>87.216417328473526</v>
      </c>
      <c r="X150" s="39"/>
      <c r="Y150"/>
    </row>
    <row r="151" spans="1:25" ht="15.6">
      <c r="A151" s="39"/>
      <c r="B151" s="46">
        <f>+'Ark1'!C856</f>
        <v>2018</v>
      </c>
      <c r="C151" s="46">
        <f>+'Ark1'!M856</f>
        <v>61</v>
      </c>
      <c r="D151" s="323">
        <f>+'Ark1'!Q856</f>
        <v>2058</v>
      </c>
      <c r="E151" s="65"/>
      <c r="F151" s="323">
        <f>+'Ark1'!R856</f>
        <v>210284</v>
      </c>
      <c r="G151" s="323"/>
      <c r="H151" s="323">
        <f>+'Ark1'!S856</f>
        <v>209883</v>
      </c>
      <c r="I151" s="99">
        <f>+'Ark1'!AD856</f>
        <v>12.875116561427184</v>
      </c>
      <c r="J151" s="99"/>
      <c r="K151" s="99">
        <f>+'Ark1'!AE856</f>
        <v>13.142573283760118</v>
      </c>
      <c r="L151" s="99"/>
      <c r="M151" s="99">
        <f>+'Ark1'!W856</f>
        <v>79.309733137033405</v>
      </c>
      <c r="N151" s="99"/>
      <c r="O151" s="99">
        <f>+'Ark1'!X856</f>
        <v>1.6159099123090672</v>
      </c>
      <c r="P151" s="99"/>
      <c r="Q151" s="99">
        <f>+'Ark1'!Y856</f>
        <v>3.2318198246181344</v>
      </c>
      <c r="R151" s="110"/>
      <c r="S151" s="65"/>
      <c r="T151" s="110"/>
      <c r="U151" s="99">
        <f>+'Ark1'!AA856</f>
        <v>8.9055744803385917</v>
      </c>
      <c r="V151" s="65">
        <f t="shared" si="9"/>
        <v>102.17881438289602</v>
      </c>
      <c r="W151" s="99">
        <f>+'Ark1'!V856</f>
        <v>85.968390509517135</v>
      </c>
      <c r="X151" s="39"/>
      <c r="Y151"/>
    </row>
    <row r="152" spans="1:25" ht="15.6">
      <c r="A152" s="39"/>
      <c r="B152" s="46">
        <f>+'Ark1'!C857</f>
        <v>2018</v>
      </c>
      <c r="C152" s="46">
        <f>+'Ark1'!M857</f>
        <v>62</v>
      </c>
      <c r="D152" s="323">
        <f>+'Ark1'!Q857</f>
        <v>2005</v>
      </c>
      <c r="E152" s="65"/>
      <c r="F152" s="323">
        <f>+'Ark1'!R857</f>
        <v>171294</v>
      </c>
      <c r="G152" s="323"/>
      <c r="H152" s="323">
        <f>+'Ark1'!S857</f>
        <v>171126</v>
      </c>
      <c r="I152" s="99">
        <f>+'Ark1'!AD857</f>
        <v>10.487865059981305</v>
      </c>
      <c r="J152" s="99"/>
      <c r="K152" s="99">
        <f>+'Ark1'!AE857</f>
        <v>10.55421456738385</v>
      </c>
      <c r="L152" s="99"/>
      <c r="M152" s="99">
        <f>+'Ark1'!W857</f>
        <v>78.114789102766579</v>
      </c>
      <c r="N152" s="99"/>
      <c r="O152" s="99">
        <f>+'Ark1'!X857</f>
        <v>1.8681331511903512</v>
      </c>
      <c r="P152" s="99"/>
      <c r="Q152" s="99">
        <f>+'Ark1'!Y857</f>
        <v>3.7362663023807023</v>
      </c>
      <c r="R152" s="110"/>
      <c r="S152" s="65"/>
      <c r="T152" s="110"/>
      <c r="U152" s="99">
        <f>+'Ark1'!AA857</f>
        <v>9.1250260219589912</v>
      </c>
      <c r="V152" s="65">
        <f t="shared" si="9"/>
        <v>85.433416458852861</v>
      </c>
      <c r="W152" s="99">
        <f>+'Ark1'!V857</f>
        <v>84.654197070254554</v>
      </c>
      <c r="X152" s="39"/>
      <c r="Y152"/>
    </row>
    <row r="153" spans="1:25" ht="15.6">
      <c r="A153" s="39"/>
      <c r="B153" s="46">
        <f>+'Ark1'!C858</f>
        <v>2018</v>
      </c>
      <c r="C153" s="46">
        <f>+'Ark1'!M858</f>
        <v>63</v>
      </c>
      <c r="D153" s="323">
        <f>+'Ark1'!Q858</f>
        <v>1971</v>
      </c>
      <c r="E153" s="65"/>
      <c r="F153" s="323">
        <f>+'Ark1'!R858</f>
        <v>125779</v>
      </c>
      <c r="G153" s="323"/>
      <c r="H153" s="323">
        <f>+'Ark1'!S858</f>
        <v>125720</v>
      </c>
      <c r="I153" s="99">
        <f>+'Ark1'!AD858</f>
        <v>7.7011055809274591</v>
      </c>
      <c r="J153" s="99"/>
      <c r="K153" s="99">
        <f>+'Ark1'!AE858</f>
        <v>7.629060546689038</v>
      </c>
      <c r="L153" s="99"/>
      <c r="M153" s="99">
        <f>+'Ark1'!W858</f>
        <v>76.858168946866115</v>
      </c>
      <c r="N153" s="99"/>
      <c r="O153" s="99">
        <f>+'Ark1'!X858</f>
        <v>2.0702979034656019</v>
      </c>
      <c r="P153" s="99"/>
      <c r="Q153" s="99">
        <f>+'Ark1'!Y858</f>
        <v>4.1405958069312039</v>
      </c>
      <c r="R153" s="110"/>
      <c r="S153" s="65"/>
      <c r="T153" s="110"/>
      <c r="U153" s="99">
        <f>+'Ark1'!AA858</f>
        <v>9.4232106390158439</v>
      </c>
      <c r="V153" s="65">
        <f t="shared" si="9"/>
        <v>63.814814814814817</v>
      </c>
      <c r="W153" s="99">
        <f>+'Ark1'!V858</f>
        <v>83.280767352101421</v>
      </c>
      <c r="X153" s="39"/>
      <c r="Y153"/>
    </row>
    <row r="154" spans="1:25" ht="15.6">
      <c r="A154" s="39"/>
      <c r="B154" s="46">
        <f>+'Ark1'!C859</f>
        <v>2018</v>
      </c>
      <c r="C154" s="46">
        <f>+'Ark1'!M859</f>
        <v>64</v>
      </c>
      <c r="D154" s="323">
        <f>+'Ark1'!Q859</f>
        <v>1887</v>
      </c>
      <c r="E154" s="65"/>
      <c r="F154" s="323">
        <f>+'Ark1'!R859</f>
        <v>84641</v>
      </c>
      <c r="G154" s="323"/>
      <c r="H154" s="323">
        <f>+'Ark1'!S859</f>
        <v>84629</v>
      </c>
      <c r="I154" s="99">
        <f>+'Ark1'!AD859</f>
        <v>5.1823378900713237</v>
      </c>
      <c r="J154" s="99"/>
      <c r="K154" s="99">
        <f>+'Ark1'!AE859</f>
        <v>5.0322543507530604</v>
      </c>
      <c r="L154" s="99"/>
      <c r="M154" s="99">
        <f>+'Ark1'!W859</f>
        <v>75.31244018007925</v>
      </c>
      <c r="N154" s="99"/>
      <c r="O154" s="99">
        <f>+'Ark1'!X859</f>
        <v>2.2743115038810977</v>
      </c>
      <c r="P154" s="99"/>
      <c r="Q154" s="99">
        <f>+'Ark1'!Y859</f>
        <v>4.5486230077621954</v>
      </c>
      <c r="R154" s="110"/>
      <c r="S154" s="65"/>
      <c r="T154" s="110"/>
      <c r="U154" s="99">
        <f>+'Ark1'!AA859</f>
        <v>9.8301024422221701</v>
      </c>
      <c r="V154" s="65">
        <f t="shared" si="9"/>
        <v>44.854795972443029</v>
      </c>
      <c r="W154" s="99">
        <f>+'Ark1'!V859</f>
        <v>81.599455053118348</v>
      </c>
      <c r="X154" s="39"/>
      <c r="Y154"/>
    </row>
    <row r="155" spans="1:25" ht="15.6">
      <c r="A155" s="39"/>
      <c r="B155" s="46">
        <f>+'Ark1'!C860</f>
        <v>2018</v>
      </c>
      <c r="C155" s="46">
        <f>+'Ark1'!M860</f>
        <v>65</v>
      </c>
      <c r="D155" s="323">
        <f>+'Ark1'!Q860</f>
        <v>1817</v>
      </c>
      <c r="E155" s="65"/>
      <c r="F155" s="323">
        <f>+'Ark1'!R860</f>
        <v>51237</v>
      </c>
      <c r="G155" s="323"/>
      <c r="H155" s="323">
        <f>+'Ark1'!S860</f>
        <v>51206</v>
      </c>
      <c r="I155" s="99">
        <f>+'Ark1'!AD860</f>
        <v>3.1371019538236129</v>
      </c>
      <c r="J155" s="99"/>
      <c r="K155" s="99">
        <f>+'Ark1'!AE860</f>
        <v>2.9782100741203688</v>
      </c>
      <c r="L155" s="99"/>
      <c r="M155" s="99">
        <f>+'Ark1'!W860</f>
        <v>73.664427996718942</v>
      </c>
      <c r="N155" s="99"/>
      <c r="O155" s="99">
        <f>+'Ark1'!X860</f>
        <v>2.4591603723871409</v>
      </c>
      <c r="P155" s="99"/>
      <c r="Q155" s="99">
        <f>+'Ark1'!Y860</f>
        <v>4.9183207447742818</v>
      </c>
      <c r="R155" s="110"/>
      <c r="S155" s="65"/>
      <c r="T155" s="110"/>
      <c r="U155" s="99">
        <f>+'Ark1'!AA860</f>
        <v>10.226981478905945</v>
      </c>
      <c r="V155" s="65">
        <f t="shared" si="9"/>
        <v>28.198679141441936</v>
      </c>
      <c r="W155" s="99">
        <f>+'Ark1'!V860</f>
        <v>79.828357990110305</v>
      </c>
      <c r="X155" s="39"/>
      <c r="Y155"/>
    </row>
    <row r="156" spans="1:25" ht="15.6">
      <c r="A156" s="39"/>
      <c r="B156" s="46">
        <f>+'Ark1'!C861</f>
        <v>2018</v>
      </c>
      <c r="C156" s="46">
        <f>+'Ark1'!M861</f>
        <v>66</v>
      </c>
      <c r="D156" s="323">
        <f>+'Ark1'!Q861</f>
        <v>1691</v>
      </c>
      <c r="E156" s="65"/>
      <c r="F156" s="323">
        <f>+'Ark1'!R861</f>
        <v>27921</v>
      </c>
      <c r="G156" s="323"/>
      <c r="H156" s="323">
        <f>+'Ark1'!S861</f>
        <v>27903</v>
      </c>
      <c r="I156" s="99">
        <f>+'Ark1'!AD861</f>
        <v>1.7095267805045005</v>
      </c>
      <c r="J156" s="99"/>
      <c r="K156" s="99">
        <f>+'Ark1'!AE861</f>
        <v>1.5834910252228929</v>
      </c>
      <c r="L156" s="99"/>
      <c r="M156" s="99">
        <f>+'Ark1'!W861</f>
        <v>71.876687094577591</v>
      </c>
      <c r="N156" s="99"/>
      <c r="O156" s="99">
        <f>+'Ark1'!X861</f>
        <v>2.5966118692023925</v>
      </c>
      <c r="P156" s="99"/>
      <c r="Q156" s="99">
        <f>+'Ark1'!Y861</f>
        <v>5.193223738404785</v>
      </c>
      <c r="R156" s="110"/>
      <c r="S156" s="65"/>
      <c r="T156" s="110"/>
      <c r="U156" s="99">
        <f>+'Ark1'!AA861</f>
        <v>10.608413360995099</v>
      </c>
      <c r="V156" s="65">
        <f t="shared" si="9"/>
        <v>16.511531638083973</v>
      </c>
      <c r="W156" s="99">
        <f>+'Ark1'!V861</f>
        <v>77.892003908135933</v>
      </c>
      <c r="X156" s="39"/>
      <c r="Y156"/>
    </row>
    <row r="157" spans="1:25" ht="15.6">
      <c r="A157" s="39"/>
      <c r="B157" s="46">
        <f>+'Ark1'!C862</f>
        <v>2018</v>
      </c>
      <c r="C157" s="46">
        <f>+'Ark1'!M862</f>
        <v>67</v>
      </c>
      <c r="D157" s="323">
        <f>+'Ark1'!Q862</f>
        <v>1420</v>
      </c>
      <c r="E157" s="65"/>
      <c r="F157" s="323">
        <f>+'Ark1'!R862</f>
        <v>12996</v>
      </c>
      <c r="G157" s="323"/>
      <c r="H157" s="323">
        <f>+'Ark1'!S862</f>
        <v>12995</v>
      </c>
      <c r="I157" s="99">
        <f>+'Ark1'!AD862</f>
        <v>0.79570968229778571</v>
      </c>
      <c r="J157" s="99"/>
      <c r="K157" s="99">
        <f>+'Ark1'!AE862</f>
        <v>0.71188260480529553</v>
      </c>
      <c r="L157" s="99"/>
      <c r="M157" s="99">
        <f>+'Ark1'!W862</f>
        <v>69.383378222393517</v>
      </c>
      <c r="N157" s="99"/>
      <c r="O157" s="99">
        <f>+'Ark1'!X862</f>
        <v>2.7777777777777781</v>
      </c>
      <c r="P157" s="99"/>
      <c r="Q157" s="99">
        <f>+'Ark1'!Y862</f>
        <v>5.5555555555555562</v>
      </c>
      <c r="R157" s="110"/>
      <c r="S157" s="65"/>
      <c r="T157" s="110"/>
      <c r="U157" s="99">
        <f>+'Ark1'!AA862</f>
        <v>11.114361031500922</v>
      </c>
      <c r="V157" s="65">
        <f t="shared" si="9"/>
        <v>9.1521126760563387</v>
      </c>
      <c r="W157" s="99">
        <f>+'Ark1'!V862</f>
        <v>75.174008504812718</v>
      </c>
      <c r="X157" s="39"/>
      <c r="Y157"/>
    </row>
    <row r="158" spans="1:25" ht="15.6">
      <c r="A158" s="39"/>
      <c r="B158" s="46">
        <f>+'Ark1'!C863</f>
        <v>2018</v>
      </c>
      <c r="C158" s="46">
        <f>+'Ark1'!M863</f>
        <v>68</v>
      </c>
      <c r="D158" s="323">
        <f>+'Ark1'!Q863</f>
        <v>1224</v>
      </c>
      <c r="E158" s="65"/>
      <c r="F158" s="323">
        <f>+'Ark1'!R863</f>
        <v>7629</v>
      </c>
      <c r="G158" s="323"/>
      <c r="H158" s="323">
        <f>+'Ark1'!S863</f>
        <v>7628</v>
      </c>
      <c r="I158" s="99">
        <f>+'Ark1'!AD863</f>
        <v>0.46710289060093951</v>
      </c>
      <c r="J158" s="99"/>
      <c r="K158" s="99">
        <f>+'Ark1'!AE863</f>
        <v>0.39748445365309182</v>
      </c>
      <c r="L158" s="99"/>
      <c r="M158" s="99">
        <f>+'Ark1'!W863</f>
        <v>65.998308862087029</v>
      </c>
      <c r="N158" s="99"/>
      <c r="O158" s="99">
        <f>+'Ark1'!X863</f>
        <v>3.172106435968018</v>
      </c>
      <c r="P158" s="99"/>
      <c r="Q158" s="99">
        <f>+'Ark1'!Y863</f>
        <v>6.344212871936036</v>
      </c>
      <c r="R158" s="110"/>
      <c r="S158" s="65"/>
      <c r="T158" s="110"/>
      <c r="U158" s="99">
        <f>+'Ark1'!AA863</f>
        <v>12.084389663643648</v>
      </c>
      <c r="V158" s="65">
        <f t="shared" si="9"/>
        <v>6.2328431372549016</v>
      </c>
      <c r="W158" s="99">
        <f>+'Ark1'!V863</f>
        <v>71.509694283648116</v>
      </c>
      <c r="X158" s="39"/>
      <c r="Y158"/>
    </row>
    <row r="159" spans="1:25" ht="15.6">
      <c r="A159" s="39"/>
      <c r="B159">
        <f>+'Ark1'!C864</f>
        <v>2017</v>
      </c>
      <c r="C159">
        <f>+'Ark1'!M864</f>
        <v>48</v>
      </c>
      <c r="D159" s="295">
        <f>+'Ark1'!Q864</f>
        <v>150</v>
      </c>
      <c r="F159" s="295">
        <f>+'Ark1'!R864</f>
        <v>326</v>
      </c>
      <c r="H159" s="295">
        <f>+'Ark1'!S864</f>
        <v>207</v>
      </c>
      <c r="I159" s="100">
        <f>+'Ark1'!AD864</f>
        <v>2.063428265802475E-2</v>
      </c>
      <c r="K159" s="100">
        <f>+'Ark1'!AE864</f>
        <v>1.6255984946675964E-2</v>
      </c>
      <c r="M159" s="100">
        <f>+'Ark1'!W864</f>
        <v>100.27053140096618</v>
      </c>
      <c r="O159" s="100">
        <f>+'Ark1'!X864</f>
        <v>1.5337423312883436</v>
      </c>
      <c r="Q159" s="100">
        <f>+'Ark1'!Y864</f>
        <v>3.0674846625766872</v>
      </c>
      <c r="R159" s="110"/>
      <c r="T159" s="110"/>
      <c r="U159" s="100">
        <f>+'Ark1'!AA864</f>
        <v>21.563012955914711</v>
      </c>
      <c r="V159" s="10">
        <f t="shared" ref="V159:V192" si="10">+F159/D159</f>
        <v>2.1733333333333333</v>
      </c>
      <c r="W159" s="100">
        <f>+'Ark1'!V864</f>
        <v>126.8647185977254</v>
      </c>
      <c r="X159" s="39"/>
      <c r="Y159"/>
    </row>
    <row r="160" spans="1:25" ht="15.6">
      <c r="A160" s="39"/>
      <c r="B160">
        <f>+'Ark1'!C865</f>
        <v>2017</v>
      </c>
      <c r="C160">
        <f>+'Ark1'!M865</f>
        <v>49</v>
      </c>
      <c r="D160" s="295">
        <f>+'Ark1'!Q865</f>
        <v>107</v>
      </c>
      <c r="F160" s="295">
        <f>+'Ark1'!R865</f>
        <v>175</v>
      </c>
      <c r="H160" s="295">
        <f>+'Ark1'!S865</f>
        <v>166</v>
      </c>
      <c r="I160" s="100">
        <f>+'Ark1'!AD865</f>
        <v>1.1076685475933525E-2</v>
      </c>
      <c r="K160" s="100">
        <f>+'Ark1'!AE865</f>
        <v>1.3083733962477848E-2</v>
      </c>
      <c r="M160" s="100">
        <f>+'Ark1'!W865</f>
        <v>100.63614457831326</v>
      </c>
      <c r="O160" s="100">
        <f>+'Ark1'!X865</f>
        <v>2.8571428571428577</v>
      </c>
      <c r="Q160" s="100">
        <f>+'Ark1'!Y865</f>
        <v>5.7142857142857153</v>
      </c>
      <c r="R160" s="110"/>
      <c r="T160" s="110"/>
      <c r="U160" s="100">
        <f>+'Ark1'!AA865</f>
        <v>21.464389552714049</v>
      </c>
      <c r="V160" s="10">
        <f t="shared" si="10"/>
        <v>1.6355140186915889</v>
      </c>
      <c r="W160" s="100">
        <f>+'Ark1'!V865</f>
        <v>111.11422939863456</v>
      </c>
      <c r="X160" s="39"/>
      <c r="Y160"/>
    </row>
    <row r="161" spans="1:25" ht="15.6">
      <c r="A161" s="39"/>
      <c r="B161">
        <f>+'Ark1'!C866</f>
        <v>2017</v>
      </c>
      <c r="C161">
        <f>+'Ark1'!M866</f>
        <v>50</v>
      </c>
      <c r="D161" s="295">
        <f>+'Ark1'!Q866</f>
        <v>178</v>
      </c>
      <c r="F161" s="295">
        <f>+'Ark1'!R866</f>
        <v>312</v>
      </c>
      <c r="H161" s="295">
        <f>+'Ark1'!S866</f>
        <v>310</v>
      </c>
      <c r="I161" s="100">
        <f>+'Ark1'!AD866</f>
        <v>1.974814781995006E-2</v>
      </c>
      <c r="K161" s="100">
        <f>+'Ark1'!AE866</f>
        <v>2.4362909488087479E-2</v>
      </c>
      <c r="M161" s="100">
        <f>+'Ark1'!W866</f>
        <v>100.34548387096764</v>
      </c>
      <c r="O161" s="100">
        <f>+'Ark1'!X866</f>
        <v>2.2435897435897441</v>
      </c>
      <c r="Q161" s="100">
        <f>+'Ark1'!Y866</f>
        <v>4.4871794871794881</v>
      </c>
      <c r="R161" s="110"/>
      <c r="T161" s="110"/>
      <c r="U161" s="100">
        <f>+'Ark1'!AA866</f>
        <v>20.781265498848079</v>
      </c>
      <c r="V161" s="10">
        <f t="shared" si="10"/>
        <v>1.752808988764045</v>
      </c>
      <c r="W161" s="100">
        <f>+'Ark1'!V866</f>
        <v>108.92810960053119</v>
      </c>
      <c r="X161" s="39"/>
      <c r="Y161"/>
    </row>
    <row r="162" spans="1:25" ht="15.6">
      <c r="A162" s="39"/>
      <c r="B162">
        <f>+'Ark1'!C867</f>
        <v>2017</v>
      </c>
      <c r="C162">
        <f>+'Ark1'!M867</f>
        <v>51</v>
      </c>
      <c r="D162" s="295">
        <f>+'Ark1'!Q867</f>
        <v>275</v>
      </c>
      <c r="F162" s="295">
        <f>+'Ark1'!R867</f>
        <v>501</v>
      </c>
      <c r="H162" s="295">
        <f>+'Ark1'!S867</f>
        <v>501</v>
      </c>
      <c r="I162" s="100">
        <f>+'Ark1'!AD867</f>
        <v>3.171096813395826E-2</v>
      </c>
      <c r="K162" s="100">
        <f>+'Ark1'!AE867</f>
        <v>3.8083850492028809E-2</v>
      </c>
      <c r="M162" s="100">
        <f>+'Ark1'!W867</f>
        <v>97.058483033932134</v>
      </c>
      <c r="O162" s="100">
        <f>+'Ark1'!X867</f>
        <v>3.1936127744510983</v>
      </c>
      <c r="Q162" s="100">
        <f>+'Ark1'!Y867</f>
        <v>6.3872255489021965</v>
      </c>
      <c r="R162" s="110"/>
      <c r="T162" s="110"/>
      <c r="U162" s="100">
        <f>+'Ark1'!AA867</f>
        <v>20.324653252504724</v>
      </c>
      <c r="V162" s="10">
        <f t="shared" si="10"/>
        <v>1.8218181818181818</v>
      </c>
      <c r="W162" s="100">
        <f>+'Ark1'!V867</f>
        <v>105.15545290783538</v>
      </c>
      <c r="X162" s="39"/>
      <c r="Y162"/>
    </row>
    <row r="163" spans="1:25" ht="15.6">
      <c r="A163" s="39"/>
      <c r="B163">
        <f>+'Ark1'!C868</f>
        <v>2017</v>
      </c>
      <c r="C163">
        <f>+'Ark1'!M868</f>
        <v>52</v>
      </c>
      <c r="D163" s="295">
        <f>+'Ark1'!Q868</f>
        <v>583</v>
      </c>
      <c r="F163" s="295">
        <f>+'Ark1'!R868</f>
        <v>1087</v>
      </c>
      <c r="H163" s="295">
        <f>+'Ark1'!S868</f>
        <v>1087</v>
      </c>
      <c r="I163" s="100">
        <f>+'Ark1'!AD868</f>
        <v>6.8802040641941398E-2</v>
      </c>
      <c r="K163" s="100">
        <f>+'Ark1'!AE868</f>
        <v>7.7069627764968771E-2</v>
      </c>
      <c r="M163" s="100">
        <f>+'Ark1'!W868</f>
        <v>90.528242870285183</v>
      </c>
      <c r="O163" s="100">
        <f>+'Ark1'!X868</f>
        <v>2.2079116835326582</v>
      </c>
      <c r="Q163" s="100">
        <f>+'Ark1'!Y868</f>
        <v>4.4158233670653164</v>
      </c>
      <c r="R163" s="110"/>
      <c r="T163" s="110"/>
      <c r="U163" s="100">
        <f>+'Ark1'!AA868</f>
        <v>19.677240715006121</v>
      </c>
      <c r="V163" s="10">
        <f t="shared" si="10"/>
        <v>1.8644939965694682</v>
      </c>
      <c r="W163" s="100">
        <f>+'Ark1'!V868</f>
        <v>98.080436479182183</v>
      </c>
      <c r="X163" s="39"/>
      <c r="Y163"/>
    </row>
    <row r="164" spans="1:25" ht="15.6">
      <c r="A164" s="39"/>
      <c r="B164">
        <f>+'Ark1'!C869</f>
        <v>2017</v>
      </c>
      <c r="C164">
        <f>+'Ark1'!M869</f>
        <v>53</v>
      </c>
      <c r="D164" s="295">
        <f>+'Ark1'!Q869</f>
        <v>1069</v>
      </c>
      <c r="F164" s="295">
        <f>+'Ark1'!R869</f>
        <v>3305</v>
      </c>
      <c r="H164" s="295">
        <f>+'Ark1'!S869</f>
        <v>3305</v>
      </c>
      <c r="I164" s="100">
        <f>+'Ark1'!AD869</f>
        <v>0.20919111713120181</v>
      </c>
      <c r="K164" s="100">
        <f>+'Ark1'!AE869</f>
        <v>0.22043173544085276</v>
      </c>
      <c r="M164" s="100">
        <f>+'Ark1'!W869</f>
        <v>85.159485627836602</v>
      </c>
      <c r="O164" s="100">
        <f>+'Ark1'!X869</f>
        <v>1.8154311649016643</v>
      </c>
      <c r="Q164" s="100">
        <f>+'Ark1'!Y869</f>
        <v>3.6308623298033287</v>
      </c>
      <c r="R164" s="110"/>
      <c r="T164" s="110"/>
      <c r="U164" s="100">
        <f>+'Ark1'!AA869</f>
        <v>16.392773998695802</v>
      </c>
      <c r="V164" s="10">
        <f t="shared" si="10"/>
        <v>3.0916744621141254</v>
      </c>
      <c r="W164" s="100">
        <f>+'Ark1'!V869</f>
        <v>92.263798079996093</v>
      </c>
      <c r="X164" s="39"/>
      <c r="Y164"/>
    </row>
    <row r="165" spans="1:25" ht="15.6">
      <c r="A165" s="39"/>
      <c r="B165">
        <f>+'Ark1'!C870</f>
        <v>2017</v>
      </c>
      <c r="C165">
        <f>+'Ark1'!M870</f>
        <v>54</v>
      </c>
      <c r="D165" s="295">
        <f>+'Ark1'!Q870</f>
        <v>1573</v>
      </c>
      <c r="F165" s="295">
        <f>+'Ark1'!R870</f>
        <v>12576</v>
      </c>
      <c r="H165" s="295">
        <f>+'Ark1'!S870</f>
        <v>12576</v>
      </c>
      <c r="I165" s="100">
        <f>+'Ark1'!AD870</f>
        <v>0.79600226597337154</v>
      </c>
      <c r="K165" s="100">
        <f>+'Ark1'!AE870</f>
        <v>0.81691657911560844</v>
      </c>
      <c r="M165" s="100">
        <f>+'Ark1'!W870</f>
        <v>82.940291030534723</v>
      </c>
      <c r="O165" s="100">
        <f>+'Ark1'!X870</f>
        <v>1.6937022900763363</v>
      </c>
      <c r="Q165" s="100">
        <f>+'Ark1'!Y870</f>
        <v>3.3874045801526727</v>
      </c>
      <c r="R165" s="110"/>
      <c r="T165" s="110"/>
      <c r="U165" s="100">
        <f>+'Ark1'!AA870</f>
        <v>11.666228685437263</v>
      </c>
      <c r="V165" s="10">
        <f t="shared" si="10"/>
        <v>7.9949141767323582</v>
      </c>
      <c r="W165" s="100">
        <f>+'Ark1'!V870</f>
        <v>89.859470238931806</v>
      </c>
      <c r="X165" s="39"/>
      <c r="Y165"/>
    </row>
    <row r="166" spans="1:25" ht="15.6">
      <c r="A166" s="39"/>
      <c r="B166">
        <f>+'Ark1'!C871</f>
        <v>2017</v>
      </c>
      <c r="C166">
        <f>+'Ark1'!M871</f>
        <v>55</v>
      </c>
      <c r="D166" s="295">
        <f>+'Ark1'!Q871</f>
        <v>1820</v>
      </c>
      <c r="F166" s="295">
        <f>+'Ark1'!R871</f>
        <v>39017</v>
      </c>
      <c r="H166" s="295">
        <f>+'Ark1'!S871</f>
        <v>39017</v>
      </c>
      <c r="I166" s="100">
        <f>+'Ark1'!AD871</f>
        <v>2.4695944983685618</v>
      </c>
      <c r="K166" s="100">
        <f>+'Ark1'!AE871</f>
        <v>2.5410627141124178</v>
      </c>
      <c r="M166" s="100">
        <f>+'Ark1'!W871</f>
        <v>83.155673168105977</v>
      </c>
      <c r="O166" s="100">
        <f>+'Ark1'!X871</f>
        <v>1.7043852679601197</v>
      </c>
      <c r="Q166" s="100">
        <f>+'Ark1'!Y871</f>
        <v>3.4087705359202394</v>
      </c>
      <c r="R166" s="110"/>
      <c r="T166" s="110"/>
      <c r="U166" s="100">
        <f>+'Ark1'!AA871</f>
        <v>9.5622472750345775</v>
      </c>
      <c r="V166" s="10">
        <f t="shared" si="10"/>
        <v>21.437912087912089</v>
      </c>
      <c r="W166" s="100">
        <f>+'Ark1'!V871</f>
        <v>90.092820333807751</v>
      </c>
      <c r="X166" s="39"/>
      <c r="Y166"/>
    </row>
    <row r="167" spans="1:25" ht="15.6">
      <c r="A167" s="39"/>
      <c r="B167">
        <f>+'Ark1'!C872</f>
        <v>2017</v>
      </c>
      <c r="C167">
        <f>+'Ark1'!M872</f>
        <v>56</v>
      </c>
      <c r="D167" s="295">
        <f>+'Ark1'!Q872</f>
        <v>2029</v>
      </c>
      <c r="F167" s="295">
        <f>+'Ark1'!R872</f>
        <v>86924</v>
      </c>
      <c r="H167" s="295">
        <f>+'Ark1'!S872</f>
        <v>86924</v>
      </c>
      <c r="I167" s="100">
        <f>+'Ark1'!AD872</f>
        <v>5.5018846189145476</v>
      </c>
      <c r="K167" s="100">
        <f>+'Ark1'!AE872</f>
        <v>5.684867917598468</v>
      </c>
      <c r="M167" s="100">
        <f>+'Ark1'!W872</f>
        <v>83.504724817081751</v>
      </c>
      <c r="O167" s="100">
        <f>+'Ark1'!X872</f>
        <v>1.7843173346831716</v>
      </c>
      <c r="Q167" s="100">
        <f>+'Ark1'!Y872</f>
        <v>3.5686346693663431</v>
      </c>
      <c r="R167" s="110"/>
      <c r="T167" s="110"/>
      <c r="U167" s="100">
        <f>+'Ark1'!AA872</f>
        <v>8.9140025241400753</v>
      </c>
      <c r="V167" s="10">
        <f t="shared" si="10"/>
        <v>42.840808279940859</v>
      </c>
      <c r="W167" s="100">
        <f>+'Ark1'!V872</f>
        <v>90.470991134433419</v>
      </c>
      <c r="X167" s="39"/>
      <c r="Y167"/>
    </row>
    <row r="168" spans="1:25" ht="15.6">
      <c r="A168" s="39"/>
      <c r="B168">
        <f>+'Ark1'!C873</f>
        <v>2017</v>
      </c>
      <c r="C168">
        <f>+'Ark1'!M873</f>
        <v>57</v>
      </c>
      <c r="D168" s="295">
        <f>+'Ark1'!Q873</f>
        <v>2128</v>
      </c>
      <c r="F168" s="295">
        <f>+'Ark1'!R873</f>
        <v>145735</v>
      </c>
      <c r="H168" s="295">
        <f>+'Ark1'!S873</f>
        <v>145735</v>
      </c>
      <c r="I168" s="100">
        <f>+'Ark1'!AD873</f>
        <v>9.2243471876295597</v>
      </c>
      <c r="K168" s="100">
        <f>+'Ark1'!AE873</f>
        <v>9.5329025797285851</v>
      </c>
      <c r="M168" s="100">
        <f>+'Ark1'!W873</f>
        <v>83.520226438398453</v>
      </c>
      <c r="O168" s="100">
        <f>+'Ark1'!X873</f>
        <v>1.761416269255841</v>
      </c>
      <c r="Q168" s="100">
        <f>+'Ark1'!Y873</f>
        <v>3.5228325385116821</v>
      </c>
      <c r="R168" s="110"/>
      <c r="T168" s="110"/>
      <c r="U168" s="100">
        <f>+'Ark1'!AA873</f>
        <v>8.7259482761562488</v>
      </c>
      <c r="V168" s="10">
        <f t="shared" si="10"/>
        <v>68.484492481203006</v>
      </c>
      <c r="W168" s="100">
        <f>+'Ark1'!V873</f>
        <v>90.487785957095809</v>
      </c>
      <c r="X168" s="39"/>
      <c r="Y168"/>
    </row>
    <row r="169" spans="1:25" ht="15.6">
      <c r="A169" s="39"/>
      <c r="B169">
        <f>+'Ark1'!C874</f>
        <v>2017</v>
      </c>
      <c r="C169">
        <f>+'Ark1'!M874</f>
        <v>58</v>
      </c>
      <c r="D169" s="295">
        <f>+'Ark1'!Q874</f>
        <v>2193</v>
      </c>
      <c r="F169" s="295">
        <f>+'Ark1'!R874</f>
        <v>195237</v>
      </c>
      <c r="H169" s="295">
        <f>+'Ark1'!S874</f>
        <v>195237</v>
      </c>
      <c r="I169" s="100">
        <f>+'Ark1'!AD874</f>
        <v>12.357593384370483</v>
      </c>
      <c r="K169" s="100">
        <f>+'Ark1'!AE874</f>
        <v>12.730866113329101</v>
      </c>
      <c r="M169" s="100">
        <f>+'Ark1'!W874</f>
        <v>83.258043045120132</v>
      </c>
      <c r="O169" s="100">
        <f>+'Ark1'!X874</f>
        <v>1.864912900730906</v>
      </c>
      <c r="Q169" s="100">
        <f>+'Ark1'!Y874</f>
        <v>3.729825801461812</v>
      </c>
      <c r="R169" s="110"/>
      <c r="T169" s="110"/>
      <c r="U169" s="100">
        <f>+'Ark1'!AA874</f>
        <v>8.6806965646308303</v>
      </c>
      <c r="V169" s="10">
        <f t="shared" si="10"/>
        <v>89.027359781121746</v>
      </c>
      <c r="W169" s="100">
        <f>+'Ark1'!V874</f>
        <v>90.203730276404144</v>
      </c>
      <c r="X169" s="39"/>
      <c r="Y169"/>
    </row>
    <row r="170" spans="1:25" ht="15.6">
      <c r="A170" s="39"/>
      <c r="B170">
        <f>+'Ark1'!C875</f>
        <v>2017</v>
      </c>
      <c r="C170">
        <f>+'Ark1'!M875</f>
        <v>59</v>
      </c>
      <c r="D170" s="295">
        <f>+'Ark1'!Q875</f>
        <v>2196</v>
      </c>
      <c r="F170" s="295">
        <f>+'Ark1'!R875</f>
        <v>220732</v>
      </c>
      <c r="H170" s="295">
        <f>+'Ark1'!S875</f>
        <v>220731</v>
      </c>
      <c r="I170" s="100">
        <f>+'Ark1'!AD875</f>
        <v>13.97130821985005</v>
      </c>
      <c r="K170" s="100">
        <f>+'Ark1'!AE875</f>
        <v>14.296187805845362</v>
      </c>
      <c r="M170" s="100">
        <f>+'Ark1'!W875</f>
        <v>82.696530165677743</v>
      </c>
      <c r="O170" s="100">
        <f>+'Ark1'!X875</f>
        <v>1.9113676313357375</v>
      </c>
      <c r="Q170" s="100">
        <f>+'Ark1'!Y875</f>
        <v>3.822735262671475</v>
      </c>
      <c r="R170" s="110"/>
      <c r="T170" s="110"/>
      <c r="U170" s="100">
        <f>+'Ark1'!AA875</f>
        <v>8.7356225301383184</v>
      </c>
      <c r="V170" s="10">
        <f t="shared" si="10"/>
        <v>100.51548269581056</v>
      </c>
      <c r="W170" s="100">
        <f>+'Ark1'!V875</f>
        <v>89.595559496041389</v>
      </c>
      <c r="X170" s="39"/>
      <c r="Y170"/>
    </row>
    <row r="171" spans="1:25" ht="15.6">
      <c r="A171" s="39"/>
      <c r="B171">
        <f>+'Ark1'!C876</f>
        <v>2017</v>
      </c>
      <c r="C171">
        <f>+'Ark1'!M876</f>
        <v>60</v>
      </c>
      <c r="D171" s="295">
        <f>+'Ark1'!Q876</f>
        <v>2238</v>
      </c>
      <c r="F171" s="295">
        <f>+'Ark1'!R876</f>
        <v>222941</v>
      </c>
      <c r="H171" s="295">
        <f>+'Ark1'!S876</f>
        <v>222421</v>
      </c>
      <c r="I171" s="100">
        <f>+'Ark1'!AD876</f>
        <v>14.111127638229123</v>
      </c>
      <c r="K171" s="100">
        <f>+'Ark1'!AE876</f>
        <v>14.261872060709443</v>
      </c>
      <c r="M171" s="100">
        <f>+'Ark1'!W876</f>
        <v>81.871193367532612</v>
      </c>
      <c r="O171" s="100">
        <f>+'Ark1'!X876</f>
        <v>2.0848565315487062</v>
      </c>
      <c r="Q171" s="100">
        <f>+'Ark1'!Y876</f>
        <v>4.1697130630974124</v>
      </c>
      <c r="R171" s="110"/>
      <c r="T171" s="110"/>
      <c r="U171" s="100">
        <f>+'Ark1'!AA876</f>
        <v>9.0772494052502104</v>
      </c>
      <c r="V171" s="10">
        <f t="shared" si="10"/>
        <v>99.61617515638963</v>
      </c>
      <c r="W171" s="100">
        <f>+'Ark1'!V876</f>
        <v>88.781864254062356</v>
      </c>
      <c r="X171" s="39"/>
      <c r="Y171"/>
    </row>
    <row r="172" spans="1:25" ht="15.6">
      <c r="A172" s="39"/>
      <c r="B172">
        <f>+'Ark1'!C877</f>
        <v>2017</v>
      </c>
      <c r="C172">
        <f>+'Ark1'!M877</f>
        <v>61</v>
      </c>
      <c r="D172" s="295">
        <f>+'Ark1'!Q877</f>
        <v>2143</v>
      </c>
      <c r="F172" s="295">
        <f>+'Ark1'!R877</f>
        <v>193143</v>
      </c>
      <c r="H172" s="295">
        <f>+'Ark1'!S877</f>
        <v>193137</v>
      </c>
      <c r="I172" s="100">
        <f>+'Ark1'!AD877</f>
        <v>12.225052930732739</v>
      </c>
      <c r="K172" s="100">
        <f>+'Ark1'!AE877</f>
        <v>12.230115792835113</v>
      </c>
      <c r="M172" s="100">
        <f>+'Ark1'!W877</f>
        <v>80.8528738667368</v>
      </c>
      <c r="O172" s="100">
        <f>+'Ark1'!X877</f>
        <v>2.2718918107309087</v>
      </c>
      <c r="Q172" s="100">
        <f>+'Ark1'!Y877</f>
        <v>4.5437836214618175</v>
      </c>
      <c r="R172" s="110"/>
      <c r="T172" s="110"/>
      <c r="U172" s="100">
        <f>+'Ark1'!AA877</f>
        <v>9.0551939698998272</v>
      </c>
      <c r="V172" s="10">
        <f t="shared" si="10"/>
        <v>90.127391507232858</v>
      </c>
      <c r="W172" s="1">
        <f>+'Ark1'!V877</f>
        <v>87.598818573097063</v>
      </c>
      <c r="X172" s="39"/>
      <c r="Y172"/>
    </row>
    <row r="173" spans="1:25" ht="15.6">
      <c r="A173" s="39"/>
      <c r="B173">
        <f>+'Ark1'!C878</f>
        <v>2017</v>
      </c>
      <c r="C173">
        <f>+'Ark1'!M878</f>
        <v>62</v>
      </c>
      <c r="D173" s="295">
        <f>+'Ark1'!Q878</f>
        <v>2079</v>
      </c>
      <c r="F173" s="295">
        <f>+'Ark1'!R878</f>
        <v>157582</v>
      </c>
      <c r="H173" s="295">
        <f>+'Ark1'!S878</f>
        <v>157568</v>
      </c>
      <c r="I173" s="100">
        <f>+'Ark1'!AD878</f>
        <v>9.9742071466774682</v>
      </c>
      <c r="K173" s="100">
        <f>+'Ark1'!AE878</f>
        <v>9.8341132303840801</v>
      </c>
      <c r="M173" s="100">
        <f>+'Ark1'!W878</f>
        <v>79.688849258732517</v>
      </c>
      <c r="O173" s="100">
        <f>+'Ark1'!X878</f>
        <v>2.5155157314921754</v>
      </c>
      <c r="Q173" s="100">
        <f>+'Ark1'!Y878</f>
        <v>5.0310314629843509</v>
      </c>
      <c r="R173" s="110"/>
      <c r="T173" s="110"/>
      <c r="U173" s="100">
        <f>+'Ark1'!AA878</f>
        <v>9.2796154074433304</v>
      </c>
      <c r="V173" s="10">
        <f t="shared" si="10"/>
        <v>75.797017797017801</v>
      </c>
      <c r="W173" s="1">
        <f>+'Ark1'!V878</f>
        <v>86.339638369964604</v>
      </c>
      <c r="X173" s="39"/>
      <c r="Y173"/>
    </row>
    <row r="174" spans="1:25" ht="15.6">
      <c r="A174" s="39"/>
      <c r="B174">
        <f>+'Ark1'!C879</f>
        <v>2017</v>
      </c>
      <c r="C174">
        <f>+'Ark1'!M879</f>
        <v>63</v>
      </c>
      <c r="D174" s="295">
        <f>+'Ark1'!Q879</f>
        <v>2026</v>
      </c>
      <c r="F174" s="295">
        <f>+'Ark1'!R879</f>
        <v>117788</v>
      </c>
      <c r="H174" s="295">
        <f>+'Ark1'!S879</f>
        <v>117775</v>
      </c>
      <c r="I174" s="100">
        <f>+'Ark1'!AD879</f>
        <v>7.455432164795762</v>
      </c>
      <c r="K174" s="100">
        <f>+'Ark1'!AE879</f>
        <v>7.2314955798634655</v>
      </c>
      <c r="M174" s="100">
        <f>+'Ark1'!W879</f>
        <v>78.398072596051577</v>
      </c>
      <c r="O174" s="100">
        <f>+'Ark1'!X879</f>
        <v>2.7396678778822969</v>
      </c>
      <c r="Q174" s="100">
        <f>+'Ark1'!Y879</f>
        <v>5.4793357557645939</v>
      </c>
      <c r="R174" s="110"/>
      <c r="T174" s="110"/>
      <c r="U174" s="100">
        <f>+'Ark1'!AA879</f>
        <v>9.5589428511328354</v>
      </c>
      <c r="V174" s="10">
        <f t="shared" si="10"/>
        <v>58.138203356367228</v>
      </c>
      <c r="W174" s="1">
        <f>+'Ark1'!V879</f>
        <v>84.941974627513417</v>
      </c>
      <c r="X174" s="39"/>
      <c r="Y174"/>
    </row>
    <row r="175" spans="1:25" ht="15.6">
      <c r="A175" s="39"/>
      <c r="B175">
        <f>+'Ark1'!C880</f>
        <v>2017</v>
      </c>
      <c r="C175">
        <f>+'Ark1'!M880</f>
        <v>64</v>
      </c>
      <c r="D175" s="295">
        <f>+'Ark1'!Q880</f>
        <v>1957</v>
      </c>
      <c r="F175" s="295">
        <f>+'Ark1'!R880</f>
        <v>79900</v>
      </c>
      <c r="H175" s="295">
        <f>+'Ark1'!S880</f>
        <v>79895</v>
      </c>
      <c r="I175" s="100">
        <f>+'Ark1'!AD880</f>
        <v>5.0572981115833668</v>
      </c>
      <c r="K175" s="100">
        <f>+'Ark1'!AE880</f>
        <v>4.8212168698306801</v>
      </c>
      <c r="M175" s="100">
        <f>+'Ark1'!W880</f>
        <v>77.049076913448516</v>
      </c>
      <c r="O175" s="100">
        <f>+'Ark1'!X880</f>
        <v>2.9361702127659575</v>
      </c>
      <c r="Q175" s="100">
        <f>+'Ark1'!Y880</f>
        <v>5.8723404255319149</v>
      </c>
      <c r="R175" s="110"/>
      <c r="T175" s="110"/>
      <c r="U175" s="100">
        <f>+'Ark1'!AA880</f>
        <v>9.9807737507645466</v>
      </c>
      <c r="V175" s="10">
        <f t="shared" si="10"/>
        <v>40.827797649463463</v>
      </c>
      <c r="W175" s="1">
        <f>+'Ark1'!V880</f>
        <v>83.478747871751551</v>
      </c>
      <c r="X175" s="39"/>
      <c r="Y175"/>
    </row>
    <row r="176" spans="1:25" ht="15.6">
      <c r="A176" s="39"/>
      <c r="B176">
        <f>+'Ark1'!C881</f>
        <v>2017</v>
      </c>
      <c r="C176">
        <f>+'Ark1'!M881</f>
        <v>65</v>
      </c>
      <c r="D176" s="295">
        <f>+'Ark1'!Q881</f>
        <v>1843</v>
      </c>
      <c r="F176" s="295">
        <f>+'Ark1'!R881</f>
        <v>49480</v>
      </c>
      <c r="H176" s="295">
        <f>+'Ark1'!S881</f>
        <v>49479</v>
      </c>
      <c r="I176" s="100">
        <f>+'Ark1'!AD881</f>
        <v>3.1318536991382344</v>
      </c>
      <c r="K176" s="100">
        <f>+'Ark1'!AE881</f>
        <v>2.9225517403805812</v>
      </c>
      <c r="M176" s="100">
        <f>+'Ark1'!W881</f>
        <v>75.417419511307372</v>
      </c>
      <c r="O176" s="100">
        <f>+'Ark1'!X881</f>
        <v>3.1224737267582854</v>
      </c>
      <c r="Q176" s="100">
        <f>+'Ark1'!Y881</f>
        <v>6.2449474535165708</v>
      </c>
      <c r="R176" s="110"/>
      <c r="T176" s="110"/>
      <c r="U176" s="100">
        <f>+'Ark1'!AA881</f>
        <v>10.355266516000697</v>
      </c>
      <c r="V176" s="10">
        <f t="shared" si="10"/>
        <v>26.847531199131851</v>
      </c>
      <c r="W176" s="1">
        <f>+'Ark1'!V881</f>
        <v>81.709839058197616</v>
      </c>
      <c r="X176" s="39"/>
      <c r="Y176"/>
    </row>
    <row r="177" spans="1:25" ht="15.6">
      <c r="A177" s="39"/>
      <c r="B177">
        <f>+'Ark1'!C882</f>
        <v>2017</v>
      </c>
      <c r="C177">
        <f>+'Ark1'!M882</f>
        <v>66</v>
      </c>
      <c r="D177" s="295">
        <f>+'Ark1'!Q882</f>
        <v>1733</v>
      </c>
      <c r="F177" s="295">
        <f>+'Ark1'!R882</f>
        <v>27399</v>
      </c>
      <c r="H177" s="295">
        <f>+'Ark1'!S882</f>
        <v>27396</v>
      </c>
      <c r="I177" s="100">
        <f>+'Ark1'!AD882</f>
        <v>1.73422917345773</v>
      </c>
      <c r="K177" s="100">
        <f>+'Ark1'!AE882</f>
        <v>1.5779736121936108</v>
      </c>
      <c r="M177" s="100">
        <f>+'Ark1'!W882</f>
        <v>73.543272740545774</v>
      </c>
      <c r="O177" s="100">
        <f>+'Ark1'!X882</f>
        <v>3.0913536990401114</v>
      </c>
      <c r="Q177" s="100">
        <f>+'Ark1'!Y882</f>
        <v>6.1827073980802227</v>
      </c>
      <c r="R177" s="110"/>
      <c r="T177" s="110"/>
      <c r="U177" s="100">
        <f>+'Ark1'!AA882</f>
        <v>10.7682408308699</v>
      </c>
      <c r="V177" s="10">
        <f t="shared" si="10"/>
        <v>15.810155799192152</v>
      </c>
      <c r="W177" s="1">
        <f>+'Ark1'!V882</f>
        <v>79.682101617193211</v>
      </c>
      <c r="X177" s="39"/>
      <c r="Y177"/>
    </row>
    <row r="178" spans="1:25" ht="15.6">
      <c r="A178" s="39"/>
      <c r="B178">
        <f>+'Ark1'!C883</f>
        <v>2017</v>
      </c>
      <c r="C178">
        <f>+'Ark1'!M883</f>
        <v>67</v>
      </c>
      <c r="D178" s="295">
        <f>+'Ark1'!Q883</f>
        <v>1458</v>
      </c>
      <c r="F178" s="295">
        <f>+'Ark1'!R883</f>
        <v>13020</v>
      </c>
      <c r="H178" s="295">
        <f>+'Ark1'!S883</f>
        <v>13020</v>
      </c>
      <c r="I178" s="100">
        <f>+'Ark1'!AD883</f>
        <v>0.8241053994094546</v>
      </c>
      <c r="K178" s="100">
        <f>+'Ark1'!AE883</f>
        <v>0.72769169446246351</v>
      </c>
      <c r="M178" s="100">
        <f>+'Ark1'!W883</f>
        <v>71.361966205837206</v>
      </c>
      <c r="O178" s="100">
        <f>+'Ark1'!X883</f>
        <v>3.2872503840245773</v>
      </c>
      <c r="Q178" s="100">
        <f>+'Ark1'!Y883</f>
        <v>6.5745007680491545</v>
      </c>
      <c r="R178" s="110"/>
      <c r="T178" s="110"/>
      <c r="U178" s="100">
        <f>+'Ark1'!AA883</f>
        <v>11.204324055794352</v>
      </c>
      <c r="V178" s="10">
        <f t="shared" si="10"/>
        <v>8.9300411522633745</v>
      </c>
      <c r="W178" s="1">
        <f>+'Ark1'!V883</f>
        <v>77.315239659628602</v>
      </c>
      <c r="X178" s="39"/>
      <c r="Y178"/>
    </row>
    <row r="179" spans="1:25" ht="15.6">
      <c r="A179" s="39"/>
      <c r="B179">
        <f>+'Ark1'!C884</f>
        <v>2017</v>
      </c>
      <c r="C179">
        <f>+'Ark1'!M884</f>
        <v>68</v>
      </c>
      <c r="D179" s="295">
        <f>+'Ark1'!Q884</f>
        <v>1231</v>
      </c>
      <c r="F179" s="295">
        <f>+'Ark1'!R884</f>
        <v>7590</v>
      </c>
      <c r="H179" s="295">
        <f>+'Ark1'!S884</f>
        <v>7589</v>
      </c>
      <c r="I179" s="100">
        <f>+'Ark1'!AD884</f>
        <v>0.48041167292763121</v>
      </c>
      <c r="K179" s="100">
        <f>+'Ark1'!AE884</f>
        <v>0.40074206159042425</v>
      </c>
      <c r="M179" s="100">
        <f>+'Ark1'!W884</f>
        <v>67.423415469758737</v>
      </c>
      <c r="O179" s="100">
        <f>+'Ark1'!X884</f>
        <v>3.4650856389986826</v>
      </c>
      <c r="Q179" s="100">
        <f>+'Ark1'!Y884</f>
        <v>6.9301712779973652</v>
      </c>
      <c r="R179" s="110"/>
      <c r="T179" s="110"/>
      <c r="U179" s="100">
        <f>+'Ark1'!AA884</f>
        <v>12.461655030629451</v>
      </c>
      <c r="V179" s="10">
        <f t="shared" si="10"/>
        <v>6.1657189277010565</v>
      </c>
      <c r="W179" s="1">
        <f>+'Ark1'!V884</f>
        <v>73.052118115302804</v>
      </c>
      <c r="X179" s="39"/>
      <c r="Y179"/>
    </row>
    <row r="180" spans="1:25" ht="15.6">
      <c r="A180" s="39"/>
      <c r="B180" s="46">
        <f>+'Ark1'!C885</f>
        <v>2016</v>
      </c>
      <c r="C180" s="46">
        <f>+'Ark1'!M885</f>
        <v>48</v>
      </c>
      <c r="D180" s="323">
        <f>+'Ark1'!Q885</f>
        <v>136</v>
      </c>
      <c r="E180" s="65"/>
      <c r="F180" s="323">
        <f>+'Ark1'!R885</f>
        <v>426</v>
      </c>
      <c r="G180" s="323"/>
      <c r="H180" s="323">
        <f>+'Ark1'!S885</f>
        <v>190</v>
      </c>
      <c r="I180" s="99">
        <f>+'Ark1'!AD885</f>
        <v>2.6937840932049296E-2</v>
      </c>
      <c r="J180" s="99"/>
      <c r="K180" s="99">
        <f>+'Ark1'!AE885</f>
        <v>1.473431007694863E-2</v>
      </c>
      <c r="L180" s="99"/>
      <c r="M180" s="99">
        <f>+'Ark1'!W885</f>
        <v>99.153157894736879</v>
      </c>
      <c r="N180" s="99"/>
      <c r="O180" s="99">
        <f>+'Ark1'!X885</f>
        <v>1.8779342723004699</v>
      </c>
      <c r="P180" s="99"/>
      <c r="Q180" s="99">
        <f>+'Ark1'!Y885</f>
        <v>3.7558685446009399</v>
      </c>
      <c r="R180" s="110"/>
      <c r="S180" s="65"/>
      <c r="T180" s="110"/>
      <c r="U180" s="99">
        <f>+'Ark1'!AA885</f>
        <v>21.342852014970997</v>
      </c>
      <c r="V180" s="65">
        <f t="shared" si="10"/>
        <v>3.1323529411764706</v>
      </c>
      <c r="W180" s="48">
        <f>+'Ark1'!V885</f>
        <v>145.18218623481789</v>
      </c>
      <c r="X180" s="39"/>
      <c r="Y180"/>
    </row>
    <row r="181" spans="1:25" ht="15.6">
      <c r="A181" s="39"/>
      <c r="B181" s="46">
        <f>+'Ark1'!C886</f>
        <v>2016</v>
      </c>
      <c r="C181" s="46">
        <f>+'Ark1'!M886</f>
        <v>49</v>
      </c>
      <c r="D181" s="323">
        <f>+'Ark1'!Q886</f>
        <v>104</v>
      </c>
      <c r="E181" s="65"/>
      <c r="F181" s="323">
        <f>+'Ark1'!R886</f>
        <v>197</v>
      </c>
      <c r="G181" s="323"/>
      <c r="H181" s="323">
        <f>+'Ark1'!S886</f>
        <v>166</v>
      </c>
      <c r="I181" s="99">
        <f>+'Ark1'!AD886</f>
        <v>1.2457170571863171E-2</v>
      </c>
      <c r="J181" s="99"/>
      <c r="K181" s="99">
        <f>+'Ark1'!AE886</f>
        <v>1.3151156398813297E-2</v>
      </c>
      <c r="L181" s="99"/>
      <c r="M181" s="99">
        <f>+'Ark1'!W886</f>
        <v>101.29457831325304</v>
      </c>
      <c r="N181" s="99"/>
      <c r="O181" s="99">
        <f>+'Ark1'!X886</f>
        <v>1.015228426395939</v>
      </c>
      <c r="P181" s="99"/>
      <c r="Q181" s="99">
        <f>+'Ark1'!Y886</f>
        <v>2.030456852791878</v>
      </c>
      <c r="R181" s="110"/>
      <c r="S181" s="65"/>
      <c r="T181" s="110"/>
      <c r="U181" s="99">
        <f>+'Ark1'!AA886</f>
        <v>17.777541863308667</v>
      </c>
      <c r="V181" s="65">
        <f t="shared" si="10"/>
        <v>1.8942307692307692</v>
      </c>
      <c r="W181" s="48">
        <f>+'Ark1'!V886</f>
        <v>117.1546424049393</v>
      </c>
      <c r="X181" s="39"/>
      <c r="Y181"/>
    </row>
    <row r="182" spans="1:25" ht="15.6">
      <c r="A182" s="39"/>
      <c r="B182" s="46">
        <f>+'Ark1'!C887</f>
        <v>2016</v>
      </c>
      <c r="C182" s="46">
        <f>+'Ark1'!M887</f>
        <v>50</v>
      </c>
      <c r="D182" s="323">
        <f>+'Ark1'!Q887</f>
        <v>211</v>
      </c>
      <c r="E182" s="65"/>
      <c r="F182" s="323">
        <f>+'Ark1'!R887</f>
        <v>414</v>
      </c>
      <c r="G182" s="323"/>
      <c r="H182" s="323">
        <f>+'Ark1'!S887</f>
        <v>414</v>
      </c>
      <c r="I182" s="99">
        <f>+'Ark1'!AD887</f>
        <v>2.6179028511428195E-2</v>
      </c>
      <c r="J182" s="99"/>
      <c r="K182" s="99">
        <f>+'Ark1'!AE887</f>
        <v>3.0978176973464999E-2</v>
      </c>
      <c r="L182" s="99"/>
      <c r="M182" s="99">
        <f>+'Ark1'!W887</f>
        <v>95.672222222222217</v>
      </c>
      <c r="N182" s="99"/>
      <c r="O182" s="99">
        <f>+'Ark1'!X887</f>
        <v>1.6908212560386471</v>
      </c>
      <c r="P182" s="99"/>
      <c r="Q182" s="99">
        <f>+'Ark1'!Y887</f>
        <v>3.3816425120772942</v>
      </c>
      <c r="R182" s="110"/>
      <c r="S182" s="65"/>
      <c r="T182" s="110"/>
      <c r="U182" s="99">
        <f>+'Ark1'!AA887</f>
        <v>19.388647168461112</v>
      </c>
      <c r="V182" s="65">
        <f t="shared" si="10"/>
        <v>1.9620853080568721</v>
      </c>
      <c r="W182" s="48">
        <f>+'Ark1'!V887</f>
        <v>103.65354520284087</v>
      </c>
      <c r="X182" s="39"/>
      <c r="Y182"/>
    </row>
    <row r="183" spans="1:25" ht="15.6">
      <c r="A183" s="39"/>
      <c r="B183" s="46">
        <f>+'Ark1'!C888</f>
        <v>2016</v>
      </c>
      <c r="C183" s="46">
        <f>+'Ark1'!M888</f>
        <v>51</v>
      </c>
      <c r="D183" s="323">
        <f>+'Ark1'!Q888</f>
        <v>284</v>
      </c>
      <c r="E183" s="65"/>
      <c r="F183" s="323">
        <f>+'Ark1'!R888</f>
        <v>571</v>
      </c>
      <c r="G183" s="323"/>
      <c r="H183" s="323">
        <f>+'Ark1'!S888</f>
        <v>571</v>
      </c>
      <c r="I183" s="99">
        <f>+'Ark1'!AD888</f>
        <v>3.6106824347887687E-2</v>
      </c>
      <c r="J183" s="99"/>
      <c r="K183" s="99">
        <f>+'Ark1'!AE888</f>
        <v>4.1390529128579878E-2</v>
      </c>
      <c r="L183" s="99"/>
      <c r="M183" s="99">
        <f>+'Ark1'!W888</f>
        <v>92.681961471103364</v>
      </c>
      <c r="N183" s="99"/>
      <c r="O183" s="99">
        <f>+'Ark1'!X888</f>
        <v>3.6777583187390528</v>
      </c>
      <c r="P183" s="99"/>
      <c r="Q183" s="99">
        <f>+'Ark1'!Y888</f>
        <v>7.3555166374781056</v>
      </c>
      <c r="R183" s="110"/>
      <c r="S183" s="65"/>
      <c r="T183" s="110"/>
      <c r="U183" s="99">
        <f>+'Ark1'!AA888</f>
        <v>21.023586295897953</v>
      </c>
      <c r="V183" s="65">
        <f t="shared" si="10"/>
        <v>2.01056338028169</v>
      </c>
      <c r="W183" s="48">
        <f>+'Ark1'!V888</f>
        <v>100.41382607920184</v>
      </c>
      <c r="X183" s="39"/>
      <c r="Y183"/>
    </row>
    <row r="184" spans="1:25" ht="15.6">
      <c r="A184" s="39"/>
      <c r="B184" s="46">
        <f>+'Ark1'!C889</f>
        <v>2016</v>
      </c>
      <c r="C184" s="46">
        <f>+'Ark1'!M889</f>
        <v>52</v>
      </c>
      <c r="D184" s="323">
        <f>+'Ark1'!Q889</f>
        <v>613</v>
      </c>
      <c r="E184" s="65"/>
      <c r="F184" s="323">
        <f>+'Ark1'!R889</f>
        <v>1371</v>
      </c>
      <c r="G184" s="323"/>
      <c r="H184" s="323">
        <f>+'Ark1'!S889</f>
        <v>1371</v>
      </c>
      <c r="I184" s="99">
        <f>+'Ark1'!AD889</f>
        <v>8.6694319055961436E-2</v>
      </c>
      <c r="J184" s="99"/>
      <c r="K184" s="99">
        <f>+'Ark1'!AE889</f>
        <v>9.6014023703860127E-2</v>
      </c>
      <c r="L184" s="99"/>
      <c r="M184" s="99">
        <f>+'Ark1'!W889</f>
        <v>89.542159008023376</v>
      </c>
      <c r="N184" s="99"/>
      <c r="O184" s="99">
        <f>+'Ark1'!X889</f>
        <v>2.9905178701677606</v>
      </c>
      <c r="P184" s="99"/>
      <c r="Q184" s="99">
        <f>+'Ark1'!Y889</f>
        <v>5.9810357403355212</v>
      </c>
      <c r="R184" s="110"/>
      <c r="S184" s="65"/>
      <c r="T184" s="110"/>
      <c r="U184" s="99">
        <f>+'Ark1'!AA889</f>
        <v>19.397891092960695</v>
      </c>
      <c r="V184" s="65">
        <f t="shared" si="10"/>
        <v>2.2365415986949428</v>
      </c>
      <c r="W184" s="48">
        <f>+'Ark1'!V889</f>
        <v>97.012089932853115</v>
      </c>
      <c r="X184" s="39"/>
      <c r="Y184"/>
    </row>
    <row r="185" spans="1:25" ht="15.6">
      <c r="A185" s="39"/>
      <c r="B185" s="46">
        <f>+'Ark1'!C890</f>
        <v>2016</v>
      </c>
      <c r="C185" s="46">
        <f>+'Ark1'!M890</f>
        <v>53</v>
      </c>
      <c r="D185" s="323">
        <f>+'Ark1'!Q890</f>
        <v>1032</v>
      </c>
      <c r="E185" s="65"/>
      <c r="F185" s="323">
        <f>+'Ark1'!R890</f>
        <v>3673</v>
      </c>
      <c r="G185" s="323"/>
      <c r="H185" s="323">
        <f>+'Ark1'!S890</f>
        <v>3673</v>
      </c>
      <c r="I185" s="99">
        <f>+'Ark1'!AD890</f>
        <v>0.2322598350784438</v>
      </c>
      <c r="J185" s="99"/>
      <c r="K185" s="99">
        <f>+'Ark1'!AE890</f>
        <v>0.24350533493773044</v>
      </c>
      <c r="L185" s="99"/>
      <c r="M185" s="99">
        <f>+'Ark1'!W890</f>
        <v>84.7652600054451</v>
      </c>
      <c r="N185" s="99"/>
      <c r="O185" s="99">
        <f>+'Ark1'!X890</f>
        <v>2.2869588891913968</v>
      </c>
      <c r="P185" s="99"/>
      <c r="Q185" s="99">
        <f>+'Ark1'!Y890</f>
        <v>4.5739177783827936</v>
      </c>
      <c r="R185" s="110"/>
      <c r="S185" s="65"/>
      <c r="T185" s="110"/>
      <c r="U185" s="99">
        <f>+'Ark1'!AA890</f>
        <v>15.377662678085212</v>
      </c>
      <c r="V185" s="65">
        <f t="shared" si="10"/>
        <v>3.5591085271317828</v>
      </c>
      <c r="W185" s="48">
        <f>+'Ark1'!V890</f>
        <v>91.836684729626171</v>
      </c>
      <c r="X185" s="39"/>
      <c r="Y185"/>
    </row>
    <row r="186" spans="1:25" ht="15.6">
      <c r="A186" s="39"/>
      <c r="B186" s="46">
        <f>+'Ark1'!C891</f>
        <v>2016</v>
      </c>
      <c r="C186" s="46">
        <f>+'Ark1'!M891</f>
        <v>54</v>
      </c>
      <c r="D186" s="323">
        <f>+'Ark1'!Q891</f>
        <v>1519</v>
      </c>
      <c r="E186" s="65"/>
      <c r="F186" s="323">
        <f>+'Ark1'!R891</f>
        <v>12836</v>
      </c>
      <c r="G186" s="323"/>
      <c r="H186" s="323">
        <f>+'Ark1'!S891</f>
        <v>12836</v>
      </c>
      <c r="I186" s="99">
        <f>+'Ark1'!AD891</f>
        <v>0.81167635259104443</v>
      </c>
      <c r="J186" s="99"/>
      <c r="K186" s="99">
        <f>+'Ark1'!AE891</f>
        <v>0.83224062854714176</v>
      </c>
      <c r="L186" s="99"/>
      <c r="M186" s="99">
        <f>+'Ark1'!W891</f>
        <v>82.899049548145982</v>
      </c>
      <c r="N186" s="99"/>
      <c r="O186" s="99">
        <f>+'Ark1'!X891</f>
        <v>1.9476472421315048</v>
      </c>
      <c r="P186" s="99"/>
      <c r="Q186" s="99">
        <f>+'Ark1'!Y891</f>
        <v>3.8952944842630095</v>
      </c>
      <c r="R186" s="110"/>
      <c r="S186" s="65"/>
      <c r="T186" s="110"/>
      <c r="U186" s="99">
        <f>+'Ark1'!AA891</f>
        <v>11.489172990757179</v>
      </c>
      <c r="V186" s="65">
        <f t="shared" si="10"/>
        <v>8.45029624753127</v>
      </c>
      <c r="W186" s="48">
        <f>+'Ark1'!V891</f>
        <v>89.81478824284423</v>
      </c>
      <c r="X186" s="39"/>
      <c r="Y186"/>
    </row>
    <row r="187" spans="1:25" ht="15.6">
      <c r="A187" s="39"/>
      <c r="B187" s="46">
        <f>+'Ark1'!C892</f>
        <v>2016</v>
      </c>
      <c r="C187" s="46">
        <f>+'Ark1'!M892</f>
        <v>55</v>
      </c>
      <c r="D187" s="323">
        <f>+'Ark1'!Q892</f>
        <v>1785</v>
      </c>
      <c r="E187" s="65"/>
      <c r="F187" s="323">
        <f>+'Ark1'!R892</f>
        <v>37536</v>
      </c>
      <c r="G187" s="323"/>
      <c r="H187" s="323">
        <f>+'Ark1'!S892</f>
        <v>37535</v>
      </c>
      <c r="I187" s="99">
        <f>+'Ark1'!AD892</f>
        <v>2.3735652517028218</v>
      </c>
      <c r="J187" s="99"/>
      <c r="K187" s="99">
        <f>+'Ark1'!AE892</f>
        <v>2.4489310890025697</v>
      </c>
      <c r="L187" s="99"/>
      <c r="M187" s="99">
        <f>+'Ark1'!W892</f>
        <v>83.42005861196202</v>
      </c>
      <c r="N187" s="99"/>
      <c r="O187" s="99">
        <f>+'Ark1'!X892</f>
        <v>2.1898976982097191</v>
      </c>
      <c r="P187" s="99"/>
      <c r="Q187" s="99">
        <f>+'Ark1'!Y892</f>
        <v>4.3797953964194383</v>
      </c>
      <c r="R187" s="110"/>
      <c r="S187" s="65"/>
      <c r="T187" s="110"/>
      <c r="U187" s="99">
        <f>+'Ark1'!AA892</f>
        <v>9.7188077389991374</v>
      </c>
      <c r="V187" s="65">
        <f t="shared" si="10"/>
        <v>21.028571428571428</v>
      </c>
      <c r="W187" s="48">
        <f>+'Ark1'!V892</f>
        <v>90.3800353328581</v>
      </c>
      <c r="X187" s="39"/>
      <c r="Y187"/>
    </row>
    <row r="188" spans="1:25" ht="15.6">
      <c r="A188" s="39"/>
      <c r="B188" s="46">
        <f>+'Ark1'!C893</f>
        <v>2016</v>
      </c>
      <c r="C188" s="46">
        <f>+'Ark1'!M893</f>
        <v>56</v>
      </c>
      <c r="D188" s="323">
        <f>+'Ark1'!Q893</f>
        <v>1960</v>
      </c>
      <c r="E188" s="65"/>
      <c r="F188" s="323">
        <f>+'Ark1'!R893</f>
        <v>82422</v>
      </c>
      <c r="G188" s="323"/>
      <c r="H188" s="323">
        <f>+'Ark1'!S893</f>
        <v>82422</v>
      </c>
      <c r="I188" s="99">
        <f>+'Ark1'!AD893</f>
        <v>5.2119031110360732</v>
      </c>
      <c r="J188" s="99"/>
      <c r="K188" s="99">
        <f>+'Ark1'!AE893</f>
        <v>5.3956064139551776</v>
      </c>
      <c r="L188" s="99"/>
      <c r="M188" s="99">
        <f>+'Ark1'!W893</f>
        <v>83.700385819321269</v>
      </c>
      <c r="N188" s="99"/>
      <c r="O188" s="99">
        <f>+'Ark1'!X893</f>
        <v>2.3282618718303367</v>
      </c>
      <c r="P188" s="99"/>
      <c r="Q188" s="99">
        <f>+'Ark1'!Y893</f>
        <v>4.6565237436606735</v>
      </c>
      <c r="R188" s="110"/>
      <c r="S188" s="65"/>
      <c r="T188" s="110"/>
      <c r="U188" s="99">
        <f>+'Ark1'!AA893</f>
        <v>9.1175815976505294</v>
      </c>
      <c r="V188" s="65">
        <f t="shared" si="10"/>
        <v>42.052040816326532</v>
      </c>
      <c r="W188" s="48">
        <f>+'Ark1'!V893</f>
        <v>90.682974885504223</v>
      </c>
      <c r="X188" s="39"/>
      <c r="Y188"/>
    </row>
    <row r="189" spans="1:25" ht="15.6">
      <c r="A189" s="39"/>
      <c r="B189" s="46">
        <f>+'Ark1'!C894</f>
        <v>2016</v>
      </c>
      <c r="C189" s="46">
        <f>+'Ark1'!M894</f>
        <v>57</v>
      </c>
      <c r="D189" s="323">
        <f>+'Ark1'!Q894</f>
        <v>2069</v>
      </c>
      <c r="E189" s="65"/>
      <c r="F189" s="323">
        <f>+'Ark1'!R894</f>
        <v>136810</v>
      </c>
      <c r="G189" s="323"/>
      <c r="H189" s="323">
        <f>+'Ark1'!S894</f>
        <v>136810</v>
      </c>
      <c r="I189" s="99">
        <f>+'Ark1'!AD894</f>
        <v>8.6510939387644665</v>
      </c>
      <c r="J189" s="99"/>
      <c r="K189" s="99">
        <f>+'Ark1'!AE894</f>
        <v>8.9719633995204564</v>
      </c>
      <c r="L189" s="99"/>
      <c r="M189" s="99">
        <f>+'Ark1'!W894</f>
        <v>83.8494072070757</v>
      </c>
      <c r="N189" s="99"/>
      <c r="O189" s="99">
        <f>+'Ark1'!X894</f>
        <v>2.459615525180908</v>
      </c>
      <c r="P189" s="99"/>
      <c r="Q189" s="99">
        <f>+'Ark1'!Y894</f>
        <v>4.919231050361816</v>
      </c>
      <c r="R189" s="110"/>
      <c r="S189" s="65"/>
      <c r="T189" s="110"/>
      <c r="U189" s="99">
        <f>+'Ark1'!AA894</f>
        <v>8.9990335782556503</v>
      </c>
      <c r="V189" s="65">
        <f t="shared" si="10"/>
        <v>66.123731271145488</v>
      </c>
      <c r="W189" s="48">
        <f>+'Ark1'!V894</f>
        <v>90.844428176680452</v>
      </c>
      <c r="X189" s="39"/>
      <c r="Y189"/>
    </row>
    <row r="190" spans="1:25" ht="15.6">
      <c r="A190" s="39"/>
      <c r="B190" s="46">
        <f>+'Ark1'!C895</f>
        <v>2016</v>
      </c>
      <c r="C190" s="46">
        <f>+'Ark1'!M895</f>
        <v>58</v>
      </c>
      <c r="D190" s="323">
        <f>+'Ark1'!Q895</f>
        <v>2109</v>
      </c>
      <c r="E190" s="65"/>
      <c r="F190" s="323">
        <f>+'Ark1'!R895</f>
        <v>183904.5</v>
      </c>
      <c r="G190" s="323"/>
      <c r="H190" s="323">
        <f>+'Ark1'!S895</f>
        <v>183904.5</v>
      </c>
      <c r="I190" s="99">
        <f>+'Ark1'!AD895</f>
        <v>11.629084900676196</v>
      </c>
      <c r="J190" s="99"/>
      <c r="K190" s="99">
        <f>+'Ark1'!AE895</f>
        <v>12.027082717930773</v>
      </c>
      <c r="L190" s="99"/>
      <c r="M190" s="99">
        <f>+'Ark1'!W895</f>
        <v>83.617713541539501</v>
      </c>
      <c r="N190" s="99"/>
      <c r="O190" s="99">
        <f>+'Ark1'!X895</f>
        <v>2.7014020864089785</v>
      </c>
      <c r="P190" s="99"/>
      <c r="Q190" s="99">
        <f>+'Ark1'!Y895</f>
        <v>5.402804172817957</v>
      </c>
      <c r="R190" s="110"/>
      <c r="S190" s="65"/>
      <c r="T190" s="110"/>
      <c r="U190" s="99">
        <f>+'Ark1'!AA895</f>
        <v>8.9601609689990784</v>
      </c>
      <c r="V190" s="65">
        <f t="shared" si="10"/>
        <v>87.199857752489336</v>
      </c>
      <c r="W190" s="48">
        <f>+'Ark1'!V895</f>
        <v>90.593405787150971</v>
      </c>
      <c r="X190" s="39"/>
      <c r="Y190"/>
    </row>
    <row r="191" spans="1:25" ht="15.6">
      <c r="A191" s="39"/>
      <c r="B191" s="46">
        <f>+'Ark1'!C896</f>
        <v>2016</v>
      </c>
      <c r="C191" s="46">
        <f>+'Ark1'!M896</f>
        <v>59</v>
      </c>
      <c r="D191" s="323">
        <f>+'Ark1'!Q896</f>
        <v>2140</v>
      </c>
      <c r="E191" s="65"/>
      <c r="F191" s="323">
        <f>+'Ark1'!R896</f>
        <v>208785</v>
      </c>
      <c r="G191" s="323"/>
      <c r="H191" s="323">
        <f>+'Ark1'!S896</f>
        <v>208785</v>
      </c>
      <c r="I191" s="99">
        <f>+'Ark1'!AD896</f>
        <v>13.202387603281482</v>
      </c>
      <c r="J191" s="99"/>
      <c r="K191" s="99">
        <f>+'Ark1'!AE896</f>
        <v>13.568275862787422</v>
      </c>
      <c r="L191" s="99"/>
      <c r="M191" s="99">
        <f>+'Ark1'!W896</f>
        <v>83.091331273798573</v>
      </c>
      <c r="N191" s="99"/>
      <c r="O191" s="99">
        <f>+'Ark1'!X896</f>
        <v>2.7573819958330343</v>
      </c>
      <c r="P191" s="99"/>
      <c r="Q191" s="99">
        <f>+'Ark1'!Y896</f>
        <v>5.5147639916660687</v>
      </c>
      <c r="R191" s="110"/>
      <c r="S191" s="65"/>
      <c r="T191" s="110"/>
      <c r="U191" s="99">
        <f>+'Ark1'!AA896</f>
        <v>9.0910397935821763</v>
      </c>
      <c r="V191" s="65">
        <f t="shared" si="10"/>
        <v>97.563084112149539</v>
      </c>
      <c r="W191" s="48">
        <f>+'Ark1'!V896</f>
        <v>90.02311080585082</v>
      </c>
      <c r="X191" s="39"/>
      <c r="Y191"/>
    </row>
    <row r="192" spans="1:25" ht="15.6">
      <c r="A192" s="39"/>
      <c r="B192" s="46">
        <f>+'Ark1'!C897</f>
        <v>2016</v>
      </c>
      <c r="C192" s="46">
        <f>+'Ark1'!M897</f>
        <v>60</v>
      </c>
      <c r="D192" s="323">
        <f>+'Ark1'!Q897</f>
        <v>2181</v>
      </c>
      <c r="E192" s="65"/>
      <c r="F192" s="323">
        <f>+'Ark1'!R897</f>
        <v>217294</v>
      </c>
      <c r="G192" s="323"/>
      <c r="H192" s="323">
        <f>+'Ark1'!S897</f>
        <v>216682</v>
      </c>
      <c r="I192" s="99">
        <f>+'Ark1'!AD897</f>
        <v>13.740448843870237</v>
      </c>
      <c r="J192" s="99"/>
      <c r="K192" s="99">
        <f>+'Ark1'!AE897</f>
        <v>13.93824210885918</v>
      </c>
      <c r="L192" s="99"/>
      <c r="M192" s="99">
        <f>+'Ark1'!W897</f>
        <v>82.246138119456347</v>
      </c>
      <c r="N192" s="99"/>
      <c r="O192" s="99">
        <f>+'Ark1'!X897</f>
        <v>2.9554428562224442</v>
      </c>
      <c r="P192" s="99"/>
      <c r="Q192" s="99">
        <f>+'Ark1'!Y897</f>
        <v>5.9108857124448884</v>
      </c>
      <c r="R192" s="110"/>
      <c r="S192" s="65"/>
      <c r="T192" s="110"/>
      <c r="U192" s="99">
        <f>+'Ark1'!AA897</f>
        <v>9.4698670784731558</v>
      </c>
      <c r="V192" s="65">
        <f t="shared" si="10"/>
        <v>99.63044475011462</v>
      </c>
      <c r="W192" s="48">
        <f>+'Ark1'!V897</f>
        <v>89.198724227965599</v>
      </c>
      <c r="X192" s="39"/>
      <c r="Y192"/>
    </row>
    <row r="193" spans="1:25" ht="15.6">
      <c r="A193" s="39"/>
      <c r="B193" s="46">
        <f>+'Ark1'!C898</f>
        <v>2016</v>
      </c>
      <c r="C193" s="46">
        <f>+'Ark1'!M898</f>
        <v>61</v>
      </c>
      <c r="D193" s="323">
        <f>+'Ark1'!Q898</f>
        <v>2099</v>
      </c>
      <c r="E193" s="65"/>
      <c r="F193" s="323">
        <f>+'Ark1'!R898</f>
        <v>192396</v>
      </c>
      <c r="G193" s="323"/>
      <c r="H193" s="323">
        <f>+'Ark1'!S898</f>
        <v>192374</v>
      </c>
      <c r="I193" s="99">
        <f>+'Ark1'!AD898</f>
        <v>12.166039539818204</v>
      </c>
      <c r="J193" s="99"/>
      <c r="K193" s="99">
        <f>+'Ark1'!AE898</f>
        <v>12.22487079492711</v>
      </c>
      <c r="L193" s="99"/>
      <c r="M193" s="99">
        <f>+'Ark1'!W898</f>
        <v>81.250912805264747</v>
      </c>
      <c r="N193" s="99"/>
      <c r="O193" s="99">
        <f>+'Ark1'!X898</f>
        <v>3.1897752552028118</v>
      </c>
      <c r="P193" s="99"/>
      <c r="Q193" s="99">
        <f>+'Ark1'!Y898</f>
        <v>6.3795505104056236</v>
      </c>
      <c r="R193" s="110"/>
      <c r="S193" s="65"/>
      <c r="T193" s="110"/>
      <c r="U193" s="99">
        <f>+'Ark1'!AA898</f>
        <v>9.415544027253592</v>
      </c>
      <c r="V193" s="65">
        <f t="shared" ref="V193:V205" si="11">+F193/D193</f>
        <v>91.660790852787045</v>
      </c>
      <c r="W193" s="48">
        <f>+'Ark1'!V898</f>
        <v>88.032347854912473</v>
      </c>
      <c r="X193" s="39"/>
      <c r="Y193"/>
    </row>
    <row r="194" spans="1:25" ht="15.6">
      <c r="A194" s="39"/>
      <c r="B194" s="46">
        <f>+'Ark1'!C899</f>
        <v>2016</v>
      </c>
      <c r="C194" s="46">
        <f>+'Ark1'!M899</f>
        <v>62</v>
      </c>
      <c r="D194" s="323">
        <f>+'Ark1'!Q899</f>
        <v>2071</v>
      </c>
      <c r="E194" s="65"/>
      <c r="F194" s="323">
        <f>+'Ark1'!R899</f>
        <v>162620</v>
      </c>
      <c r="G194" s="323"/>
      <c r="H194" s="323">
        <f>+'Ark1'!S899</f>
        <v>162610</v>
      </c>
      <c r="I194" s="99">
        <f>+'Ark1'!AD899</f>
        <v>10.283172986783701</v>
      </c>
      <c r="J194" s="99"/>
      <c r="K194" s="99">
        <f>+'Ark1'!AE899</f>
        <v>10.192795284881901</v>
      </c>
      <c r="L194" s="99"/>
      <c r="M194" s="99">
        <f>+'Ark1'!W899</f>
        <v>80.144993542832992</v>
      </c>
      <c r="N194" s="99"/>
      <c r="O194" s="99">
        <f>+'Ark1'!X899</f>
        <v>3.3974910835075636</v>
      </c>
      <c r="P194" s="99"/>
      <c r="Q194" s="99">
        <f>+'Ark1'!Y899</f>
        <v>6.7949821670151271</v>
      </c>
      <c r="R194" s="110"/>
      <c r="S194" s="65"/>
      <c r="T194" s="110"/>
      <c r="U194" s="99">
        <f>+'Ark1'!AA899</f>
        <v>9.6705000257151656</v>
      </c>
      <c r="V194" s="65">
        <f t="shared" si="11"/>
        <v>78.522452921294061</v>
      </c>
      <c r="W194" s="48">
        <f>+'Ark1'!V899</f>
        <v>86.832669915983871</v>
      </c>
      <c r="X194" s="39"/>
      <c r="Y194"/>
    </row>
    <row r="195" spans="1:25" ht="15.6">
      <c r="A195" s="39"/>
      <c r="B195" s="46">
        <f>+'Ark1'!C900</f>
        <v>2016</v>
      </c>
      <c r="C195" s="46">
        <f>+'Ark1'!M900</f>
        <v>63</v>
      </c>
      <c r="D195" s="323">
        <f>+'Ark1'!Q900</f>
        <v>2026</v>
      </c>
      <c r="E195" s="65"/>
      <c r="F195" s="323">
        <f>+'Ark1'!R900</f>
        <v>125024</v>
      </c>
      <c r="G195" s="323"/>
      <c r="H195" s="323">
        <f>+'Ark1'!S900</f>
        <v>125022</v>
      </c>
      <c r="I195" s="99">
        <f>+'Ark1'!AD900</f>
        <v>7.9058136729777742</v>
      </c>
      <c r="J195" s="99"/>
      <c r="K195" s="99">
        <f>+'Ark1'!AE900</f>
        <v>7.7211682073628483</v>
      </c>
      <c r="L195" s="99"/>
      <c r="M195" s="99">
        <f>+'Ark1'!W900</f>
        <v>78.963596007103391</v>
      </c>
      <c r="N195" s="99"/>
      <c r="O195" s="99">
        <f>+'Ark1'!X900</f>
        <v>3.4361402610698746</v>
      </c>
      <c r="P195" s="99"/>
      <c r="Q195" s="99">
        <f>+'Ark1'!Y900</f>
        <v>6.8722805221397492</v>
      </c>
      <c r="R195" s="110"/>
      <c r="S195" s="65"/>
      <c r="T195" s="110"/>
      <c r="U195" s="99">
        <f>+'Ark1'!AA900</f>
        <v>9.989648240815594</v>
      </c>
      <c r="V195" s="65">
        <f t="shared" si="11"/>
        <v>61.709772951628828</v>
      </c>
      <c r="W195" s="48">
        <f>+'Ark1'!V900</f>
        <v>85.551945241170785</v>
      </c>
      <c r="X195" s="39"/>
      <c r="Y195"/>
    </row>
    <row r="196" spans="1:25" ht="15.6">
      <c r="A196" s="39"/>
      <c r="B196" s="46">
        <f>+'Ark1'!C901</f>
        <v>2016</v>
      </c>
      <c r="C196" s="46">
        <f>+'Ark1'!M901</f>
        <v>64</v>
      </c>
      <c r="D196" s="323">
        <f>+'Ark1'!Q901</f>
        <v>1940</v>
      </c>
      <c r="E196" s="65"/>
      <c r="F196" s="323">
        <f>+'Ark1'!R901</f>
        <v>88234</v>
      </c>
      <c r="G196" s="323"/>
      <c r="H196" s="323">
        <f>+'Ark1'!S901</f>
        <v>88233</v>
      </c>
      <c r="I196" s="99">
        <f>+'Ark1'!AD901</f>
        <v>5.5794212600902302</v>
      </c>
      <c r="J196" s="99"/>
      <c r="K196" s="99">
        <f>+'Ark1'!AE901</f>
        <v>5.357540413696972</v>
      </c>
      <c r="L196" s="99"/>
      <c r="M196" s="99">
        <f>+'Ark1'!W901</f>
        <v>77.636286876791488</v>
      </c>
      <c r="N196" s="99"/>
      <c r="O196" s="99">
        <f>+'Ark1'!X901</f>
        <v>3.5292517623591801</v>
      </c>
      <c r="P196" s="99"/>
      <c r="Q196" s="99">
        <f>+'Ark1'!Y901</f>
        <v>7.0585035247183603</v>
      </c>
      <c r="R196" s="110"/>
      <c r="S196" s="65"/>
      <c r="T196" s="110"/>
      <c r="U196" s="99">
        <f>+'Ark1'!AA901</f>
        <v>10.372455146221029</v>
      </c>
      <c r="V196" s="65">
        <f t="shared" si="11"/>
        <v>45.481443298969069</v>
      </c>
      <c r="W196" s="48">
        <f>+'Ark1'!V901</f>
        <v>84.11348416980185</v>
      </c>
      <c r="X196" s="39"/>
      <c r="Y196"/>
    </row>
    <row r="197" spans="1:25" ht="15.6">
      <c r="A197" s="39"/>
      <c r="B197" s="46">
        <f>+'Ark1'!C902</f>
        <v>2016</v>
      </c>
      <c r="C197" s="46">
        <f>+'Ark1'!M902</f>
        <v>65</v>
      </c>
      <c r="D197" s="323">
        <f>+'Ark1'!Q902</f>
        <v>1860</v>
      </c>
      <c r="E197" s="65"/>
      <c r="F197" s="323">
        <f>+'Ark1'!R902</f>
        <v>57383</v>
      </c>
      <c r="G197" s="323"/>
      <c r="H197" s="323">
        <f>+'Ark1'!S902</f>
        <v>57383</v>
      </c>
      <c r="I197" s="99">
        <f>+'Ark1'!AD902</f>
        <v>3.6285777610417487</v>
      </c>
      <c r="J197" s="99"/>
      <c r="K197" s="99">
        <f>+'Ark1'!AE902</f>
        <v>3.4118932689253176</v>
      </c>
      <c r="L197" s="99"/>
      <c r="M197" s="99">
        <f>+'Ark1'!W902</f>
        <v>76.022567659411393</v>
      </c>
      <c r="N197" s="99"/>
      <c r="O197" s="99">
        <f>+'Ark1'!X902</f>
        <v>3.5742293013610298</v>
      </c>
      <c r="P197" s="99"/>
      <c r="Q197" s="99">
        <f>+'Ark1'!Y902</f>
        <v>7.1484586027220596</v>
      </c>
      <c r="R197" s="110"/>
      <c r="S197" s="65"/>
      <c r="T197" s="110"/>
      <c r="U197" s="99">
        <f>+'Ark1'!AA902</f>
        <v>10.814383005428841</v>
      </c>
      <c r="V197" s="65">
        <f t="shared" si="11"/>
        <v>30.851075268817205</v>
      </c>
      <c r="W197" s="48">
        <f>+'Ark1'!V902</f>
        <v>82.364645351475488</v>
      </c>
      <c r="X197" s="39"/>
      <c r="Y197"/>
    </row>
    <row r="198" spans="1:25" ht="15.6">
      <c r="A198" s="39"/>
      <c r="B198" s="46">
        <f>+'Ark1'!C903</f>
        <v>2016</v>
      </c>
      <c r="C198" s="46">
        <f>+'Ark1'!M903</f>
        <v>66</v>
      </c>
      <c r="D198" s="323">
        <f>+'Ark1'!Q903</f>
        <v>1739</v>
      </c>
      <c r="E198" s="65"/>
      <c r="F198" s="323">
        <f>+'Ark1'!R903</f>
        <v>33439</v>
      </c>
      <c r="G198" s="323"/>
      <c r="H198" s="323">
        <f>+'Ark1'!S903</f>
        <v>33434</v>
      </c>
      <c r="I198" s="99">
        <f>+'Ark1'!AD903</f>
        <v>2.1144940444290996</v>
      </c>
      <c r="J198" s="99"/>
      <c r="K198" s="99">
        <f>+'Ark1'!AE903</f>
        <v>1.9440565610175191</v>
      </c>
      <c r="L198" s="99"/>
      <c r="M198" s="99">
        <f>+'Ark1'!W903</f>
        <v>74.344852545313358</v>
      </c>
      <c r="N198" s="99"/>
      <c r="O198" s="99">
        <f>+'Ark1'!X903</f>
        <v>3.3613445378151243</v>
      </c>
      <c r="P198" s="99"/>
      <c r="Q198" s="99">
        <f>+'Ark1'!Y903</f>
        <v>6.7226890756302486</v>
      </c>
      <c r="R198" s="110"/>
      <c r="S198" s="65"/>
      <c r="T198" s="110"/>
      <c r="U198" s="99">
        <f>+'Ark1'!AA903</f>
        <v>11.105447961738736</v>
      </c>
      <c r="V198" s="65">
        <f t="shared" si="11"/>
        <v>19.228867165037379</v>
      </c>
      <c r="W198" s="48">
        <f>+'Ark1'!V903</f>
        <v>80.55254604550386</v>
      </c>
      <c r="X198" s="39"/>
      <c r="Y198"/>
    </row>
    <row r="199" spans="1:25" ht="15.6">
      <c r="A199" s="39"/>
      <c r="B199" s="46">
        <f>+'Ark1'!C904</f>
        <v>2016</v>
      </c>
      <c r="C199" s="46">
        <f>+'Ark1'!M904</f>
        <v>67</v>
      </c>
      <c r="D199" s="323">
        <f>+'Ark1'!Q904</f>
        <v>1537</v>
      </c>
      <c r="E199" s="65"/>
      <c r="F199" s="323">
        <f>+'Ark1'!R904</f>
        <v>17060</v>
      </c>
      <c r="G199" s="323"/>
      <c r="H199" s="323">
        <f>+'Ark1'!S904</f>
        <v>17059</v>
      </c>
      <c r="I199" s="99">
        <f>+'Ark1'!AD904</f>
        <v>1.0787783246496736</v>
      </c>
      <c r="J199" s="99"/>
      <c r="K199" s="99">
        <f>+'Ark1'!AE904</f>
        <v>0.96004755661627827</v>
      </c>
      <c r="L199" s="99"/>
      <c r="M199" s="99">
        <f>+'Ark1'!W904</f>
        <v>71.956415968110448</v>
      </c>
      <c r="N199" s="99"/>
      <c r="O199" s="99">
        <f>+'Ark1'!X904</f>
        <v>3.3939038686987111</v>
      </c>
      <c r="P199" s="99"/>
      <c r="Q199" s="99">
        <f>+'Ark1'!Y904</f>
        <v>6.7878077373974222</v>
      </c>
      <c r="R199" s="110"/>
      <c r="S199" s="65"/>
      <c r="T199" s="110"/>
      <c r="U199" s="99">
        <f>+'Ark1'!AA904</f>
        <v>11.494389237974527</v>
      </c>
      <c r="V199" s="65">
        <f t="shared" si="11"/>
        <v>11.099544567338972</v>
      </c>
      <c r="W199" s="48">
        <f>+'Ark1'!V904</f>
        <v>77.961503435562605</v>
      </c>
      <c r="X199" s="39"/>
      <c r="Y199"/>
    </row>
    <row r="200" spans="1:25" ht="15.6">
      <c r="A200" s="39"/>
      <c r="B200" s="46">
        <f>+'Ark1'!C905</f>
        <v>2016</v>
      </c>
      <c r="C200" s="46">
        <f>+'Ark1'!M905</f>
        <v>68</v>
      </c>
      <c r="D200" s="323">
        <f>+'Ark1'!Q905</f>
        <v>1330</v>
      </c>
      <c r="E200" s="65"/>
      <c r="F200" s="323">
        <f>+'Ark1'!R905</f>
        <v>10556</v>
      </c>
      <c r="G200" s="323"/>
      <c r="H200" s="323">
        <f>+'Ark1'!S905</f>
        <v>10554</v>
      </c>
      <c r="I200" s="99">
        <f>+'Ark1'!AD905</f>
        <v>0.66750199267303378</v>
      </c>
      <c r="J200" s="99"/>
      <c r="K200" s="99">
        <f>+'Ark1'!AE905</f>
        <v>0.56478401329695038</v>
      </c>
      <c r="L200" s="99"/>
      <c r="M200" s="99">
        <f>+'Ark1'!W905</f>
        <v>68.421982186848638</v>
      </c>
      <c r="N200" s="99"/>
      <c r="O200" s="99">
        <f>+'Ark1'!X905</f>
        <v>3.45774914740432</v>
      </c>
      <c r="P200" s="99"/>
      <c r="Q200" s="99">
        <f>+'Ark1'!Y905</f>
        <v>6.9154982948086401</v>
      </c>
      <c r="R200" s="110"/>
      <c r="S200" s="65"/>
      <c r="T200" s="110"/>
      <c r="U200" s="99">
        <f>+'Ark1'!AA905</f>
        <v>12.471493970128089</v>
      </c>
      <c r="V200" s="65">
        <f t="shared" si="11"/>
        <v>7.9368421052631577</v>
      </c>
      <c r="W200" s="48">
        <f>+'Ark1'!V905</f>
        <v>74.137136341173644</v>
      </c>
      <c r="X200" s="39"/>
      <c r="Y200"/>
    </row>
    <row r="201" spans="1:25" ht="15.6">
      <c r="A201" s="39"/>
      <c r="B201" s="46">
        <f>+'Ark1'!C906</f>
        <v>2015</v>
      </c>
      <c r="C201" s="46">
        <f>+'Ark1'!M906</f>
        <v>48</v>
      </c>
      <c r="D201" s="323">
        <f>+'Ark1'!Q906</f>
        <v>83</v>
      </c>
      <c r="E201" s="65"/>
      <c r="F201" s="323">
        <f>+'Ark1'!R906</f>
        <v>177</v>
      </c>
      <c r="G201" s="323"/>
      <c r="H201" s="323">
        <f>+'Ark1'!S906</f>
        <v>78</v>
      </c>
      <c r="I201" s="99">
        <f>+'Ark1'!AD906</f>
        <v>1.1637249190981065E-2</v>
      </c>
      <c r="J201" s="99"/>
      <c r="K201" s="99">
        <f>+'Ark1'!AE906</f>
        <v>4.9176902402704959E-3</v>
      </c>
      <c r="L201" s="99"/>
      <c r="M201" s="99">
        <f>+'Ark1'!W906</f>
        <v>77.766666666666652</v>
      </c>
      <c r="N201" s="99"/>
      <c r="O201" s="99">
        <f>+'Ark1'!X906</f>
        <v>0.56497175141242917</v>
      </c>
      <c r="P201" s="99"/>
      <c r="Q201" s="99">
        <f>+'Ark1'!Y906</f>
        <v>1.1299435028248583</v>
      </c>
      <c r="R201" s="110"/>
      <c r="S201" s="65"/>
      <c r="T201" s="110"/>
      <c r="U201" s="99">
        <f>+'Ark1'!AA906</f>
        <v>20.149159597328936</v>
      </c>
      <c r="V201" s="65">
        <f t="shared" si="11"/>
        <v>2.1325301204819276</v>
      </c>
      <c r="W201" s="48">
        <f>+'Ark1'!V906</f>
        <v>126.82723560296689</v>
      </c>
      <c r="X201" s="39"/>
      <c r="Y201"/>
    </row>
    <row r="202" spans="1:25" ht="15.6">
      <c r="A202" s="39"/>
      <c r="B202" s="46">
        <f>+'Ark1'!C907</f>
        <v>2015</v>
      </c>
      <c r="C202" s="46">
        <f>+'Ark1'!M907</f>
        <v>49</v>
      </c>
      <c r="D202" s="323">
        <f>+'Ark1'!Q907</f>
        <v>55</v>
      </c>
      <c r="E202" s="65"/>
      <c r="F202" s="323">
        <f>+'Ark1'!R907</f>
        <v>75</v>
      </c>
      <c r="G202" s="323"/>
      <c r="H202" s="323">
        <f>+'Ark1'!S907</f>
        <v>75</v>
      </c>
      <c r="I202" s="99">
        <f>+'Ark1'!AD907</f>
        <v>4.9310377927885857E-3</v>
      </c>
      <c r="J202" s="99"/>
      <c r="K202" s="99">
        <f>+'Ark1'!AE907</f>
        <v>4.9479302491666176E-3</v>
      </c>
      <c r="L202" s="99"/>
      <c r="M202" s="99">
        <f>+'Ark1'!W907</f>
        <v>81.374666666666641</v>
      </c>
      <c r="N202" s="99"/>
      <c r="O202" s="99">
        <f>+'Ark1'!X907</f>
        <v>0</v>
      </c>
      <c r="P202" s="99"/>
      <c r="Q202" s="99">
        <f>+'Ark1'!Y907</f>
        <v>0</v>
      </c>
      <c r="R202" s="110"/>
      <c r="S202" s="65"/>
      <c r="T202" s="110"/>
      <c r="U202" s="99">
        <f>+'Ark1'!AA907</f>
        <v>13.573141059542047</v>
      </c>
      <c r="V202" s="65">
        <f t="shared" si="11"/>
        <v>1.3636363636363635</v>
      </c>
      <c r="W202" s="48">
        <f>+'Ark1'!V907</f>
        <v>88.16323582520765</v>
      </c>
      <c r="X202" s="39"/>
      <c r="Y202"/>
    </row>
    <row r="203" spans="1:25" ht="15.6">
      <c r="A203" s="39"/>
      <c r="B203" s="46">
        <f>+'Ark1'!C908</f>
        <v>2015</v>
      </c>
      <c r="C203" s="46">
        <f>+'Ark1'!M908</f>
        <v>50</v>
      </c>
      <c r="D203" s="323">
        <f>+'Ark1'!Q908</f>
        <v>87</v>
      </c>
      <c r="E203" s="65"/>
      <c r="F203" s="323">
        <f>+'Ark1'!R908</f>
        <v>141</v>
      </c>
      <c r="G203" s="323"/>
      <c r="H203" s="323">
        <f>+'Ark1'!S908</f>
        <v>121</v>
      </c>
      <c r="I203" s="99">
        <f>+'Ark1'!AD908</f>
        <v>9.2703510504425438E-3</v>
      </c>
      <c r="J203" s="99"/>
      <c r="K203" s="99">
        <f>+'Ark1'!AE908</f>
        <v>8.5227370917016019E-3</v>
      </c>
      <c r="L203" s="99"/>
      <c r="M203" s="99">
        <f>+'Ark1'!W908</f>
        <v>86.880165289256226</v>
      </c>
      <c r="N203" s="99"/>
      <c r="O203" s="99">
        <f>+'Ark1'!X908</f>
        <v>0.70921985815602817</v>
      </c>
      <c r="P203" s="99"/>
      <c r="Q203" s="99">
        <f>+'Ark1'!Y908</f>
        <v>1.4184397163120563</v>
      </c>
      <c r="R203" s="110"/>
      <c r="S203" s="65"/>
      <c r="T203" s="110"/>
      <c r="U203" s="99">
        <f>+'Ark1'!AA908</f>
        <v>20.579901211059656</v>
      </c>
      <c r="V203" s="65">
        <f t="shared" si="11"/>
        <v>1.6206896551724137</v>
      </c>
      <c r="W203" s="48">
        <f>+'Ark1'!V908</f>
        <v>100.40919387910424</v>
      </c>
      <c r="X203" s="39"/>
      <c r="Y203"/>
    </row>
    <row r="204" spans="1:25" ht="15.6">
      <c r="A204" s="39"/>
      <c r="B204" s="46">
        <f>+'Ark1'!C909</f>
        <v>2015</v>
      </c>
      <c r="C204" s="46">
        <f>+'Ark1'!M909</f>
        <v>51</v>
      </c>
      <c r="D204" s="323">
        <f>+'Ark1'!Q909</f>
        <v>174</v>
      </c>
      <c r="E204" s="65"/>
      <c r="F204" s="323">
        <f>+'Ark1'!R909</f>
        <v>243</v>
      </c>
      <c r="G204" s="323"/>
      <c r="H204" s="323">
        <f>+'Ark1'!S909</f>
        <v>243</v>
      </c>
      <c r="I204" s="99">
        <f>+'Ark1'!AD909</f>
        <v>1.5976562448635025E-2</v>
      </c>
      <c r="J204" s="99"/>
      <c r="K204" s="99">
        <f>+'Ark1'!AE909</f>
        <v>1.5734371170352101E-2</v>
      </c>
      <c r="L204" s="99"/>
      <c r="M204" s="99">
        <f>+'Ark1'!W909</f>
        <v>79.867489711934141</v>
      </c>
      <c r="N204" s="99"/>
      <c r="O204" s="99">
        <f>+'Ark1'!X909</f>
        <v>2.4691358024691361</v>
      </c>
      <c r="P204" s="99"/>
      <c r="Q204" s="99">
        <f>+'Ark1'!Y909</f>
        <v>4.9382716049382722</v>
      </c>
      <c r="R204" s="110"/>
      <c r="S204" s="65"/>
      <c r="T204" s="110"/>
      <c r="U204" s="99">
        <f>+'Ark1'!AA909</f>
        <v>12.425980543356912</v>
      </c>
      <c r="V204" s="65">
        <f t="shared" si="11"/>
        <v>1.396551724137931</v>
      </c>
      <c r="W204" s="48">
        <f>+'Ark1'!V909</f>
        <v>86.530324714988254</v>
      </c>
      <c r="X204" s="39"/>
      <c r="Y204"/>
    </row>
    <row r="205" spans="1:25" ht="15.6">
      <c r="A205" s="39"/>
      <c r="B205" s="46">
        <f>+'Ark1'!C910</f>
        <v>2015</v>
      </c>
      <c r="C205" s="46">
        <f>+'Ark1'!M910</f>
        <v>52</v>
      </c>
      <c r="D205" s="323">
        <f>+'Ark1'!Q910</f>
        <v>398</v>
      </c>
      <c r="E205" s="65"/>
      <c r="F205" s="323">
        <f>+'Ark1'!R910</f>
        <v>658</v>
      </c>
      <c r="G205" s="323"/>
      <c r="H205" s="323">
        <f>+'Ark1'!S910</f>
        <v>658</v>
      </c>
      <c r="I205" s="99">
        <f>+'Ark1'!AD910</f>
        <v>4.3261638235398553E-2</v>
      </c>
      <c r="J205" s="99"/>
      <c r="K205" s="99">
        <f>+'Ark1'!AE910</f>
        <v>4.2401681106595562E-2</v>
      </c>
      <c r="L205" s="99"/>
      <c r="M205" s="99">
        <f>+'Ark1'!W910</f>
        <v>79.484802431610987</v>
      </c>
      <c r="N205" s="99"/>
      <c r="O205" s="99">
        <f>+'Ark1'!X910</f>
        <v>0.60790273556231011</v>
      </c>
      <c r="P205" s="99"/>
      <c r="Q205" s="99">
        <f>+'Ark1'!Y910</f>
        <v>1.2158054711246202</v>
      </c>
      <c r="R205" s="110"/>
      <c r="S205" s="65"/>
      <c r="T205" s="110"/>
      <c r="U205" s="99">
        <f>+'Ark1'!AA910</f>
        <v>11.372314006956053</v>
      </c>
      <c r="V205" s="65">
        <f t="shared" si="11"/>
        <v>1.6532663316582914</v>
      </c>
      <c r="W205" s="48">
        <f>+'Ark1'!V910</f>
        <v>86.115712276934943</v>
      </c>
      <c r="X205" s="39"/>
      <c r="Y205"/>
    </row>
    <row r="206" spans="1:25" ht="15.6">
      <c r="A206" s="39"/>
      <c r="B206" s="46">
        <f>+'Ark1'!C911</f>
        <v>2015</v>
      </c>
      <c r="C206" s="46">
        <f>+'Ark1'!M911</f>
        <v>53</v>
      </c>
      <c r="D206" s="323">
        <f>+'Ark1'!Q911</f>
        <v>821</v>
      </c>
      <c r="E206" s="65"/>
      <c r="F206" s="323">
        <f>+'Ark1'!R911</f>
        <v>2111</v>
      </c>
      <c r="G206" s="323"/>
      <c r="H206" s="323">
        <f>+'Ark1'!S911</f>
        <v>2111</v>
      </c>
      <c r="I206" s="99">
        <f>+'Ark1'!AD911</f>
        <v>0.1387922770743561</v>
      </c>
      <c r="J206" s="99"/>
      <c r="K206" s="99">
        <f>+'Ark1'!AE911</f>
        <v>0.13749256463039117</v>
      </c>
      <c r="L206" s="99"/>
      <c r="M206" s="99">
        <f>+'Ark1'!W911</f>
        <v>80.337423022264389</v>
      </c>
      <c r="N206" s="99"/>
      <c r="O206" s="99">
        <f>+'Ark1'!X911</f>
        <v>1.6579819990525817</v>
      </c>
      <c r="P206" s="99"/>
      <c r="Q206" s="99">
        <f>+'Ark1'!Y911</f>
        <v>3.3159639981051634</v>
      </c>
      <c r="R206" s="110"/>
      <c r="S206" s="65"/>
      <c r="T206" s="110"/>
      <c r="U206" s="99">
        <f>+'Ark1'!AA911</f>
        <v>9.1074116641281755</v>
      </c>
      <c r="V206" s="65">
        <f t="shared" ref="V206:V239" si="12">+F206/D206</f>
        <v>2.5712545676004872</v>
      </c>
      <c r="W206" s="48">
        <f>+'Ark1'!V911</f>
        <v>87.039461562583398</v>
      </c>
      <c r="X206" s="39"/>
      <c r="Y206"/>
    </row>
    <row r="207" spans="1:25" ht="15.6">
      <c r="A207" s="39"/>
      <c r="B207" s="46">
        <f>+'Ark1'!C912</f>
        <v>2015</v>
      </c>
      <c r="C207" s="46">
        <f>+'Ark1'!M912</f>
        <v>54</v>
      </c>
      <c r="D207" s="323">
        <f>+'Ark1'!Q912</f>
        <v>1384</v>
      </c>
      <c r="E207" s="65"/>
      <c r="F207" s="323">
        <f>+'Ark1'!R912</f>
        <v>8936</v>
      </c>
      <c r="G207" s="323"/>
      <c r="H207" s="323">
        <f>+'Ark1'!S912</f>
        <v>8936</v>
      </c>
      <c r="I207" s="99">
        <f>+'Ark1'!AD912</f>
        <v>0.58751671621811763</v>
      </c>
      <c r="J207" s="99"/>
      <c r="K207" s="99">
        <f>+'Ark1'!AE912</f>
        <v>0.59188858592028049</v>
      </c>
      <c r="L207" s="99"/>
      <c r="M207" s="99">
        <f>+'Ark1'!W912</f>
        <v>81.700313339301587</v>
      </c>
      <c r="N207" s="99"/>
      <c r="O207" s="99">
        <f>+'Ark1'!X912</f>
        <v>2.2045658012533567</v>
      </c>
      <c r="P207" s="99"/>
      <c r="Q207" s="99">
        <f>+'Ark1'!Y912</f>
        <v>4.4091316025067133</v>
      </c>
      <c r="R207" s="110"/>
      <c r="S207" s="65"/>
      <c r="T207" s="110"/>
      <c r="U207" s="99">
        <f>+'Ark1'!AA912</f>
        <v>8.4500711110545108</v>
      </c>
      <c r="V207" s="65">
        <f t="shared" si="12"/>
        <v>6.4566473988439306</v>
      </c>
      <c r="W207" s="48">
        <f>+'Ark1'!V912</f>
        <v>88.516049121670193</v>
      </c>
      <c r="X207" s="39"/>
      <c r="Y207"/>
    </row>
    <row r="208" spans="1:25" ht="15.6">
      <c r="A208" s="39"/>
      <c r="B208" s="46">
        <f>+'Ark1'!C913</f>
        <v>2015</v>
      </c>
      <c r="C208" s="46">
        <f>+'Ark1'!M913</f>
        <v>55</v>
      </c>
      <c r="D208" s="323">
        <f>+'Ark1'!Q913</f>
        <v>1671</v>
      </c>
      <c r="E208" s="65"/>
      <c r="F208" s="323">
        <f>+'Ark1'!R913</f>
        <v>28829</v>
      </c>
      <c r="G208" s="323"/>
      <c r="H208" s="323">
        <f>+'Ark1'!S913</f>
        <v>28756</v>
      </c>
      <c r="I208" s="99">
        <f>+'Ark1'!AD913</f>
        <v>1.8954251803773627</v>
      </c>
      <c r="J208" s="99"/>
      <c r="K208" s="99">
        <f>+'Ark1'!AE913</f>
        <v>1.9410119649016833</v>
      </c>
      <c r="L208" s="99"/>
      <c r="M208" s="99">
        <f>+'Ark1'!W913</f>
        <v>83.258130477117987</v>
      </c>
      <c r="N208" s="99"/>
      <c r="O208" s="99">
        <f>+'Ark1'!X913</f>
        <v>2.3240487009608382</v>
      </c>
      <c r="P208" s="99"/>
      <c r="Q208" s="99">
        <f>+'Ark1'!Y913</f>
        <v>4.6480974019216763</v>
      </c>
      <c r="R208" s="110"/>
      <c r="S208" s="65"/>
      <c r="T208" s="110"/>
      <c r="U208" s="99">
        <f>+'Ark1'!AA913</f>
        <v>8.1649773991729546</v>
      </c>
      <c r="V208" s="65">
        <f t="shared" si="12"/>
        <v>17.252543387193299</v>
      </c>
      <c r="W208" s="48">
        <f>+'Ark1'!V913</f>
        <v>90.291430253303233</v>
      </c>
      <c r="X208" s="39"/>
      <c r="Y208"/>
    </row>
    <row r="209" spans="1:25" ht="15.6">
      <c r="A209" s="39"/>
      <c r="B209" s="46">
        <f>+'Ark1'!C914</f>
        <v>2015</v>
      </c>
      <c r="C209" s="46">
        <f>+'Ark1'!M914</f>
        <v>56</v>
      </c>
      <c r="D209" s="323">
        <f>+'Ark1'!Q914</f>
        <v>1849</v>
      </c>
      <c r="E209" s="65"/>
      <c r="F209" s="323">
        <f>+'Ark1'!R914</f>
        <v>65477</v>
      </c>
      <c r="G209" s="323"/>
      <c r="H209" s="323">
        <f>+'Ark1'!S914</f>
        <v>65476</v>
      </c>
      <c r="I209" s="99">
        <f>+'Ark1'!AD914</f>
        <v>4.3049274874455774</v>
      </c>
      <c r="J209" s="99"/>
      <c r="K209" s="99">
        <f>+'Ark1'!AE914</f>
        <v>4.4553028304634443</v>
      </c>
      <c r="L209" s="99"/>
      <c r="M209" s="99">
        <f>+'Ark1'!W914</f>
        <v>83.930924308143318</v>
      </c>
      <c r="N209" s="99"/>
      <c r="O209" s="99">
        <f>+'Ark1'!X914</f>
        <v>2.4405516440887638</v>
      </c>
      <c r="P209" s="99"/>
      <c r="Q209" s="99">
        <f>+'Ark1'!Y914</f>
        <v>4.8811032881775276</v>
      </c>
      <c r="R209" s="110"/>
      <c r="S209" s="65"/>
      <c r="T209" s="110"/>
      <c r="U209" s="99">
        <f>+'Ark1'!AA914</f>
        <v>8.1933878414346939</v>
      </c>
      <c r="V209" s="65">
        <f t="shared" si="12"/>
        <v>35.41211465657112</v>
      </c>
      <c r="W209" s="48">
        <f>+'Ark1'!V914</f>
        <v>90.933281848264173</v>
      </c>
      <c r="X209" s="39"/>
      <c r="Y209"/>
    </row>
    <row r="210" spans="1:25" ht="15.6">
      <c r="A210" s="39"/>
      <c r="B210" s="46">
        <f>+'Ark1'!C915</f>
        <v>2015</v>
      </c>
      <c r="C210" s="46">
        <f>+'Ark1'!M915</f>
        <v>57</v>
      </c>
      <c r="D210" s="323">
        <f>+'Ark1'!Q915</f>
        <v>1940</v>
      </c>
      <c r="E210" s="65"/>
      <c r="F210" s="323">
        <f>+'Ark1'!R915</f>
        <v>114769</v>
      </c>
      <c r="G210" s="323"/>
      <c r="H210" s="323">
        <f>+'Ark1'!S915</f>
        <v>114759</v>
      </c>
      <c r="I210" s="99">
        <f>+'Ark1'!AD915</f>
        <v>7.5457370192073743</v>
      </c>
      <c r="J210" s="99"/>
      <c r="K210" s="99">
        <f>+'Ark1'!AE915</f>
        <v>7.8297627229067954</v>
      </c>
      <c r="L210" s="99"/>
      <c r="M210" s="99">
        <f>+'Ark1'!W915</f>
        <v>84.156712763269098</v>
      </c>
      <c r="N210" s="99"/>
      <c r="O210" s="99">
        <f>+'Ark1'!X915</f>
        <v>2.4457823976857873</v>
      </c>
      <c r="P210" s="99"/>
      <c r="Q210" s="99">
        <f>+'Ark1'!Y915</f>
        <v>4.8915647953715746</v>
      </c>
      <c r="R210" s="110"/>
      <c r="S210" s="65"/>
      <c r="T210" s="110"/>
      <c r="U210" s="99">
        <f>+'Ark1'!AA915</f>
        <v>8.3138297300033575</v>
      </c>
      <c r="V210" s="65">
        <f t="shared" si="12"/>
        <v>59.159278350515464</v>
      </c>
      <c r="W210" s="48">
        <f>+'Ark1'!V915</f>
        <v>91.180536738743271</v>
      </c>
      <c r="X210" s="39"/>
      <c r="Y210"/>
    </row>
    <row r="211" spans="1:25" ht="15.6">
      <c r="A211" s="39"/>
      <c r="B211" s="46">
        <f>+'Ark1'!C916</f>
        <v>2015</v>
      </c>
      <c r="C211" s="46">
        <f>+'Ark1'!M916</f>
        <v>58</v>
      </c>
      <c r="D211" s="323">
        <f>+'Ark1'!Q916</f>
        <v>2004</v>
      </c>
      <c r="E211" s="65"/>
      <c r="F211" s="323">
        <f>+'Ark1'!R916</f>
        <v>159327</v>
      </c>
      <c r="G211" s="323"/>
      <c r="H211" s="323">
        <f>+'Ark1'!S916</f>
        <v>159319</v>
      </c>
      <c r="I211" s="99">
        <f>+'Ark1'!AD916</f>
        <v>10.475299445488362</v>
      </c>
      <c r="J211" s="99"/>
      <c r="K211" s="99">
        <f>+'Ark1'!AE916</f>
        <v>10.846738769272722</v>
      </c>
      <c r="L211" s="99"/>
      <c r="M211" s="99">
        <f>+'Ark1'!W916</f>
        <v>83.976646225497802</v>
      </c>
      <c r="N211" s="99"/>
      <c r="O211" s="99">
        <f>+'Ark1'!X916</f>
        <v>2.389425521098119</v>
      </c>
      <c r="P211" s="99"/>
      <c r="Q211" s="99">
        <f>+'Ark1'!Y916</f>
        <v>4.778851042196238</v>
      </c>
      <c r="R211" s="110"/>
      <c r="S211" s="65"/>
      <c r="T211" s="110"/>
      <c r="U211" s="99">
        <f>+'Ark1'!AA916</f>
        <v>8.3974900065215117</v>
      </c>
      <c r="V211" s="65">
        <f t="shared" si="12"/>
        <v>79.504491017964071</v>
      </c>
      <c r="W211" s="48">
        <f>+'Ark1'!V916</f>
        <v>90.98402418196163</v>
      </c>
      <c r="X211" s="39"/>
      <c r="Y211"/>
    </row>
    <row r="212" spans="1:25" ht="15.6">
      <c r="A212" s="39"/>
      <c r="B212" s="46">
        <f>+'Ark1'!C917</f>
        <v>2015</v>
      </c>
      <c r="C212" s="46">
        <f>+'Ark1'!M917</f>
        <v>59</v>
      </c>
      <c r="D212" s="323">
        <f>+'Ark1'!Q917</f>
        <v>2003</v>
      </c>
      <c r="E212" s="65"/>
      <c r="F212" s="323">
        <f>+'Ark1'!R917</f>
        <v>189820</v>
      </c>
      <c r="G212" s="323"/>
      <c r="H212" s="323">
        <f>+'Ark1'!S917</f>
        <v>189814</v>
      </c>
      <c r="I212" s="99">
        <f>+'Ark1'!AD917</f>
        <v>12.480127917695064</v>
      </c>
      <c r="J212" s="99"/>
      <c r="K212" s="99">
        <f>+'Ark1'!AE917</f>
        <v>12.850454406025632</v>
      </c>
      <c r="L212" s="99"/>
      <c r="M212" s="99">
        <f>+'Ark1'!W917</f>
        <v>83.50589998630285</v>
      </c>
      <c r="N212" s="99"/>
      <c r="O212" s="99">
        <f>+'Ark1'!X917</f>
        <v>2.4907807396480872</v>
      </c>
      <c r="P212" s="99"/>
      <c r="Q212" s="99">
        <f>+'Ark1'!Y917</f>
        <v>4.9815614792961744</v>
      </c>
      <c r="R212" s="110"/>
      <c r="S212" s="65"/>
      <c r="T212" s="110"/>
      <c r="U212" s="99">
        <f>+'Ark1'!AA917</f>
        <v>8.5394190405839829</v>
      </c>
      <c r="V212" s="65">
        <f t="shared" si="12"/>
        <v>94.767848227658519</v>
      </c>
      <c r="W212" s="48">
        <f>+'Ark1'!V917</f>
        <v>90.473382501916873</v>
      </c>
      <c r="X212" s="39"/>
      <c r="Y212"/>
    </row>
    <row r="213" spans="1:25" ht="15.6">
      <c r="A213" s="39"/>
      <c r="B213" s="46">
        <f>+'Ark1'!C918</f>
        <v>2015</v>
      </c>
      <c r="C213" s="46">
        <f>+'Ark1'!M918</f>
        <v>60</v>
      </c>
      <c r="D213" s="323">
        <f>+'Ark1'!Q918</f>
        <v>2040</v>
      </c>
      <c r="E213" s="65"/>
      <c r="F213" s="323">
        <f>+'Ark1'!R918</f>
        <v>206144</v>
      </c>
      <c r="G213" s="323"/>
      <c r="H213" s="323">
        <f>+'Ark1'!S918</f>
        <v>205766</v>
      </c>
      <c r="I213" s="99">
        <f>+'Ark1'!AD918</f>
        <v>13.55338473008814</v>
      </c>
      <c r="J213" s="99"/>
      <c r="K213" s="99">
        <f>+'Ark1'!AE918</f>
        <v>13.79342399852057</v>
      </c>
      <c r="L213" s="99"/>
      <c r="M213" s="99">
        <f>+'Ark1'!W918</f>
        <v>82.684744418417949</v>
      </c>
      <c r="N213" s="99"/>
      <c r="O213" s="99">
        <f>+'Ark1'!X918</f>
        <v>2.5302701024526546</v>
      </c>
      <c r="P213" s="99"/>
      <c r="Q213" s="99">
        <f>+'Ark1'!Y918</f>
        <v>5.0605402049053092</v>
      </c>
      <c r="R213" s="110"/>
      <c r="S213" s="65"/>
      <c r="T213" s="110"/>
      <c r="U213" s="99">
        <f>+'Ark1'!AA918</f>
        <v>8.8967707597158441</v>
      </c>
      <c r="V213" s="65">
        <f t="shared" si="12"/>
        <v>101.05098039215686</v>
      </c>
      <c r="W213" s="48">
        <f>+'Ark1'!V918</f>
        <v>89.638714348541242</v>
      </c>
      <c r="X213" s="39"/>
      <c r="Y213"/>
    </row>
    <row r="214" spans="1:25" ht="15.6">
      <c r="A214" s="39"/>
      <c r="B214">
        <f>+'Ark1'!C919</f>
        <v>2015</v>
      </c>
      <c r="C214">
        <f>+'Ark1'!M919</f>
        <v>61</v>
      </c>
      <c r="D214" s="295">
        <f>+'Ark1'!Q919</f>
        <v>1996</v>
      </c>
      <c r="F214" s="295">
        <f>+'Ark1'!R919</f>
        <v>191238</v>
      </c>
      <c r="H214" s="295">
        <f>+'Ark1'!S919</f>
        <v>191163</v>
      </c>
      <c r="I214" s="100">
        <f>+'Ark1'!AD919</f>
        <v>12.57335740556405</v>
      </c>
      <c r="K214" s="100">
        <f>+'Ark1'!AE919</f>
        <v>12.676962537678691</v>
      </c>
      <c r="M214" s="100">
        <f>+'Ark1'!W919</f>
        <v>81.797171576089099</v>
      </c>
      <c r="O214" s="100">
        <f>+'Ark1'!X919</f>
        <v>2.5125759524780644</v>
      </c>
      <c r="Q214" s="100">
        <f>+'Ark1'!Y919</f>
        <v>5.0251519049561288</v>
      </c>
      <c r="R214" s="110"/>
      <c r="T214" s="110"/>
      <c r="U214" s="100">
        <f>+'Ark1'!AA919</f>
        <v>8.9328616762669544</v>
      </c>
      <c r="V214" s="10">
        <f t="shared" si="12"/>
        <v>95.81062124248497</v>
      </c>
      <c r="W214" s="1">
        <f>+'Ark1'!V919</f>
        <v>88.633249342117651</v>
      </c>
      <c r="X214" s="39"/>
      <c r="Y214"/>
    </row>
    <row r="215" spans="1:25" ht="15.6">
      <c r="A215" s="39"/>
      <c r="B215">
        <f>+'Ark1'!C920</f>
        <v>2015</v>
      </c>
      <c r="C215">
        <f>+'Ark1'!M920</f>
        <v>62</v>
      </c>
      <c r="D215" s="295">
        <f>+'Ark1'!Q920</f>
        <v>2007</v>
      </c>
      <c r="F215" s="295">
        <f>+'Ark1'!R920</f>
        <v>169023</v>
      </c>
      <c r="H215" s="295">
        <f>+'Ark1'!S920</f>
        <v>168951</v>
      </c>
      <c r="I215" s="100">
        <f>+'Ark1'!AD920</f>
        <v>11.112784011340068</v>
      </c>
      <c r="K215" s="100">
        <f>+'Ark1'!AE920</f>
        <v>11.064653056650439</v>
      </c>
      <c r="M215" s="100">
        <f>+'Ark1'!W920</f>
        <v>80.780019058781434</v>
      </c>
      <c r="O215" s="100">
        <f>+'Ark1'!X920</f>
        <v>2.6783337178963809</v>
      </c>
      <c r="Q215" s="100">
        <f>+'Ark1'!Y920</f>
        <v>5.3566674357927617</v>
      </c>
      <c r="R215" s="110"/>
      <c r="T215" s="110"/>
      <c r="U215" s="100">
        <f>+'Ark1'!AA920</f>
        <v>9.2000920343003116</v>
      </c>
      <c r="V215" s="10">
        <f t="shared" si="12"/>
        <v>84.216741405082217</v>
      </c>
      <c r="W215" s="1">
        <f>+'Ark1'!V920</f>
        <v>87.53263565882456</v>
      </c>
      <c r="X215" s="39"/>
      <c r="Y215"/>
    </row>
    <row r="216" spans="1:25" ht="15.6">
      <c r="A216" s="39"/>
      <c r="B216">
        <f>+'Ark1'!C921</f>
        <v>2015</v>
      </c>
      <c r="C216">
        <f>+'Ark1'!M921</f>
        <v>63</v>
      </c>
      <c r="D216" s="295">
        <f>+'Ark1'!Q921</f>
        <v>1970</v>
      </c>
      <c r="F216" s="295">
        <f>+'Ark1'!R921</f>
        <v>136209</v>
      </c>
      <c r="H216" s="295">
        <f>+'Ark1'!S921</f>
        <v>136144</v>
      </c>
      <c r="I216" s="100">
        <f>+'Ark1'!AD921</f>
        <v>8.9553563562392089</v>
      </c>
      <c r="K216" s="100">
        <f>+'Ark1'!AE921</f>
        <v>8.7859763691424355</v>
      </c>
      <c r="M216" s="100">
        <f>+'Ark1'!W921</f>
        <v>79.600984986485813</v>
      </c>
      <c r="O216" s="100">
        <f>+'Ark1'!X921</f>
        <v>2.691452106688986</v>
      </c>
      <c r="Q216" s="100">
        <f>+'Ark1'!Y921</f>
        <v>5.3829042133779721</v>
      </c>
      <c r="R216" s="110"/>
      <c r="T216" s="110"/>
      <c r="U216" s="100">
        <f>+'Ark1'!AA921</f>
        <v>9.5462418584223023</v>
      </c>
      <c r="V216" s="10">
        <f t="shared" si="12"/>
        <v>69.14162436548223</v>
      </c>
      <c r="W216" s="1">
        <f>+'Ark1'!V921</f>
        <v>86.256713623088444</v>
      </c>
      <c r="X216" s="39"/>
      <c r="Y216"/>
    </row>
    <row r="217" spans="1:25" ht="15.6">
      <c r="A217" s="39"/>
      <c r="B217">
        <f>+'Ark1'!C922</f>
        <v>2015</v>
      </c>
      <c r="C217">
        <f>+'Ark1'!M922</f>
        <v>64</v>
      </c>
      <c r="D217" s="295">
        <f>+'Ark1'!Q922</f>
        <v>1925</v>
      </c>
      <c r="F217" s="295">
        <f>+'Ark1'!R922</f>
        <v>101153</v>
      </c>
      <c r="H217" s="295">
        <f>+'Ark1'!S922</f>
        <v>101151</v>
      </c>
      <c r="I217" s="100">
        <f>+'Ark1'!AD922</f>
        <v>6.6505235447192561</v>
      </c>
      <c r="K217" s="100">
        <f>+'Ark1'!AE922</f>
        <v>6.4254728929509772</v>
      </c>
      <c r="M217" s="100">
        <f>+'Ark1'!W922</f>
        <v>78.354119089281937</v>
      </c>
      <c r="O217" s="100">
        <f>+'Ark1'!X922</f>
        <v>2.5555346850810157</v>
      </c>
      <c r="Q217" s="100">
        <f>+'Ark1'!Y922</f>
        <v>5.1110693701620313</v>
      </c>
      <c r="R217" s="110"/>
      <c r="T217" s="110"/>
      <c r="U217" s="100">
        <f>+'Ark1'!AA922</f>
        <v>9.9835150879707513</v>
      </c>
      <c r="V217" s="10">
        <f t="shared" si="12"/>
        <v>52.547012987012984</v>
      </c>
      <c r="W217" s="1">
        <f>+'Ark1'!V922</f>
        <v>84.891383384183584</v>
      </c>
      <c r="X217" s="39"/>
      <c r="Y217"/>
    </row>
    <row r="218" spans="1:25" ht="15.6">
      <c r="A218" s="39"/>
      <c r="B218">
        <f>+'Ark1'!C923</f>
        <v>2015</v>
      </c>
      <c r="C218">
        <f>+'Ark1'!M923</f>
        <v>65</v>
      </c>
      <c r="D218" s="295">
        <f>+'Ark1'!Q923</f>
        <v>1855</v>
      </c>
      <c r="F218" s="295">
        <f>+'Ark1'!R923</f>
        <v>67254</v>
      </c>
      <c r="H218" s="295">
        <f>+'Ark1'!S923</f>
        <v>67253</v>
      </c>
      <c r="I218" s="100">
        <f>+'Ark1'!AD923</f>
        <v>4.4217602095493822</v>
      </c>
      <c r="K218" s="100">
        <f>+'Ark1'!AE923</f>
        <v>4.1847839802645774</v>
      </c>
      <c r="M218" s="100">
        <f>+'Ark1'!W923</f>
        <v>76.751752338185923</v>
      </c>
      <c r="O218" s="100">
        <f>+'Ark1'!X923</f>
        <v>2.5113747881166919</v>
      </c>
      <c r="Q218" s="100">
        <f>+'Ark1'!Y923</f>
        <v>5.0227495762333838</v>
      </c>
      <c r="R218" s="110"/>
      <c r="T218" s="110"/>
      <c r="U218" s="100">
        <f>+'Ark1'!AA923</f>
        <v>10.404470691177869</v>
      </c>
      <c r="V218" s="10">
        <f t="shared" si="12"/>
        <v>36.255525606469</v>
      </c>
      <c r="W218" s="1">
        <f>+'Ark1'!V923</f>
        <v>83.155162265535395</v>
      </c>
      <c r="X218" s="39"/>
      <c r="Y218"/>
    </row>
    <row r="219" spans="1:25" ht="15.6">
      <c r="A219" s="39"/>
      <c r="B219">
        <f>+'Ark1'!C924</f>
        <v>2015</v>
      </c>
      <c r="C219">
        <f>+'Ark1'!M924</f>
        <v>66</v>
      </c>
      <c r="D219" s="295">
        <f>+'Ark1'!Q924</f>
        <v>1783</v>
      </c>
      <c r="F219" s="295">
        <f>+'Ark1'!R924</f>
        <v>40462</v>
      </c>
      <c r="H219" s="295">
        <f>+'Ark1'!S924</f>
        <v>40356</v>
      </c>
      <c r="I219" s="100">
        <f>+'Ark1'!AD924</f>
        <v>2.6602620156241579</v>
      </c>
      <c r="K219" s="100">
        <f>+'Ark1'!AE924</f>
        <v>2.4530049880150462</v>
      </c>
      <c r="M219" s="100">
        <f>+'Ark1'!W924</f>
        <v>74.975131331153193</v>
      </c>
      <c r="O219" s="100">
        <f>+'Ark1'!X924</f>
        <v>2.2613810488853745</v>
      </c>
      <c r="Q219" s="100">
        <f>+'Ark1'!Y924</f>
        <v>4.522762097770749</v>
      </c>
      <c r="R219" s="110"/>
      <c r="T219" s="110"/>
      <c r="U219" s="100">
        <f>+'Ark1'!AA924</f>
        <v>10.791817293332487</v>
      </c>
      <c r="V219" s="10">
        <f t="shared" si="12"/>
        <v>22.693213684800899</v>
      </c>
      <c r="W219" s="1">
        <f>+'Ark1'!V924</f>
        <v>81.32632571199791</v>
      </c>
      <c r="X219" s="39"/>
      <c r="Y219"/>
    </row>
    <row r="220" spans="1:25" ht="15.6">
      <c r="A220" s="39"/>
      <c r="B220">
        <f>+'Ark1'!C925</f>
        <v>2015</v>
      </c>
      <c r="C220">
        <f>+'Ark1'!M925</f>
        <v>67</v>
      </c>
      <c r="D220" s="295">
        <f>+'Ark1'!Q925</f>
        <v>1600</v>
      </c>
      <c r="F220" s="295">
        <f>+'Ark1'!R925</f>
        <v>20223</v>
      </c>
      <c r="H220" s="295">
        <f>+'Ark1'!S925</f>
        <v>20223</v>
      </c>
      <c r="I220" s="100">
        <f>+'Ark1'!AD925</f>
        <v>1.3296050304475144</v>
      </c>
      <c r="K220" s="100">
        <f>+'Ark1'!AE925</f>
        <v>1.1923487955954357</v>
      </c>
      <c r="M220" s="100">
        <f>+'Ark1'!W925</f>
        <v>72.725154527023463</v>
      </c>
      <c r="O220" s="100">
        <f>+'Ark1'!X925</f>
        <v>2.2054096820451963</v>
      </c>
      <c r="Q220" s="100">
        <f>+'Ark1'!Y925</f>
        <v>4.4108193640903925</v>
      </c>
      <c r="R220" s="110"/>
      <c r="T220" s="110"/>
      <c r="U220" s="100">
        <f>+'Ark1'!AA925</f>
        <v>11.340475628222016</v>
      </c>
      <c r="V220" s="10">
        <f t="shared" si="12"/>
        <v>12.639374999999999</v>
      </c>
      <c r="W220" s="1">
        <f>+'Ark1'!V925</f>
        <v>78.792150083448618</v>
      </c>
      <c r="X220" s="39"/>
      <c r="Y220"/>
    </row>
    <row r="221" spans="1:25" ht="15.6">
      <c r="A221" s="39"/>
      <c r="B221">
        <f>+'Ark1'!C926</f>
        <v>2015</v>
      </c>
      <c r="C221">
        <f>+'Ark1'!M926</f>
        <v>68</v>
      </c>
      <c r="D221" s="295">
        <f>+'Ark1'!Q926</f>
        <v>1472</v>
      </c>
      <c r="F221" s="295">
        <f>+'Ark1'!R926</f>
        <v>12446</v>
      </c>
      <c r="H221" s="295">
        <f>+'Ark1'!S926</f>
        <v>12446</v>
      </c>
      <c r="I221" s="100">
        <f>+'Ark1'!AD926</f>
        <v>0.81828928492062369</v>
      </c>
      <c r="K221" s="100">
        <f>+'Ark1'!AE926</f>
        <v>0.69363189036089812</v>
      </c>
      <c r="M221" s="100">
        <f>+'Ark1'!W926</f>
        <v>68.742634581391755</v>
      </c>
      <c r="O221" s="100">
        <f>+'Ark1'!X926</f>
        <v>1.6631849590229797</v>
      </c>
      <c r="Q221" s="100">
        <f>+'Ark1'!Y926</f>
        <v>3.3263699180459594</v>
      </c>
      <c r="R221" s="110"/>
      <c r="T221" s="110"/>
      <c r="U221" s="100">
        <f>+'Ark1'!AA926</f>
        <v>12.40483463660671</v>
      </c>
      <c r="V221" s="10">
        <f t="shared" si="12"/>
        <v>8.4551630434782616</v>
      </c>
      <c r="W221" s="1">
        <f>+'Ark1'!V926</f>
        <v>74.477393912667054</v>
      </c>
      <c r="X221" s="39"/>
      <c r="Y221"/>
    </row>
    <row r="222" spans="1:25" ht="15.6">
      <c r="A222" s="39"/>
      <c r="B222">
        <f>+'Ark1'!C927</f>
        <v>2014</v>
      </c>
      <c r="C222">
        <f>+'Ark1'!M927</f>
        <v>48</v>
      </c>
      <c r="D222" s="295">
        <f>+'Ark1'!Q927</f>
        <v>57</v>
      </c>
      <c r="F222" s="295">
        <f>+'Ark1'!R927</f>
        <v>70</v>
      </c>
      <c r="H222" s="295">
        <f>+'Ark1'!S927</f>
        <v>70</v>
      </c>
      <c r="I222" s="100">
        <f>+'Ark1'!AD927</f>
        <v>4.6577889209832718E-3</v>
      </c>
      <c r="K222" s="100">
        <f>+'Ark1'!AE927</f>
        <v>4.5414053686752788E-3</v>
      </c>
      <c r="M222" s="100">
        <f>+'Ark1'!W927</f>
        <v>76.512857142857186</v>
      </c>
      <c r="O222" s="100">
        <f>+'Ark1'!X927</f>
        <v>0</v>
      </c>
      <c r="Q222" s="100">
        <f>+'Ark1'!Y927</f>
        <v>0</v>
      </c>
      <c r="R222" s="110"/>
      <c r="T222" s="110"/>
      <c r="U222" s="100">
        <f>+'Ark1'!AA927</f>
        <v>14.850011269149817</v>
      </c>
      <c r="V222" s="10">
        <f t="shared" si="12"/>
        <v>1.2280701754385965</v>
      </c>
      <c r="W222" s="1">
        <f>+'Ark1'!V927</f>
        <v>82.895836557808394</v>
      </c>
      <c r="X222" s="39"/>
      <c r="Y222"/>
    </row>
    <row r="223" spans="1:25" ht="15.6">
      <c r="A223" s="39"/>
      <c r="B223">
        <f>+'Ark1'!C928</f>
        <v>2014</v>
      </c>
      <c r="C223">
        <f>+'Ark1'!M928</f>
        <v>49</v>
      </c>
      <c r="D223" s="295">
        <f>+'Ark1'!Q928</f>
        <v>46</v>
      </c>
      <c r="F223" s="295">
        <f>+'Ark1'!R928</f>
        <v>53</v>
      </c>
      <c r="H223" s="295">
        <f>+'Ark1'!S928</f>
        <v>53</v>
      </c>
      <c r="I223" s="100">
        <f>+'Ark1'!AD928</f>
        <v>3.5266116116016199E-3</v>
      </c>
      <c r="K223" s="100">
        <f>+'Ark1'!AE928</f>
        <v>3.632089825560699E-3</v>
      </c>
      <c r="M223" s="100">
        <f>+'Ark1'!W928</f>
        <v>80.820754716981185</v>
      </c>
      <c r="O223" s="100">
        <f>+'Ark1'!X928</f>
        <v>0</v>
      </c>
      <c r="Q223" s="100">
        <f>+'Ark1'!Y928</f>
        <v>0</v>
      </c>
      <c r="R223" s="110"/>
      <c r="T223" s="110"/>
      <c r="U223" s="100">
        <f>+'Ark1'!AA928</f>
        <v>12.679419641658225</v>
      </c>
      <c r="V223" s="10">
        <f t="shared" si="12"/>
        <v>1.1521739130434783</v>
      </c>
      <c r="W223" s="1">
        <f>+'Ark1'!V928</f>
        <v>87.563114536274242</v>
      </c>
      <c r="X223" s="39"/>
      <c r="Y223"/>
    </row>
    <row r="224" spans="1:25" ht="15.6">
      <c r="A224" s="39"/>
      <c r="B224">
        <f>+'Ark1'!C929</f>
        <v>2014</v>
      </c>
      <c r="C224">
        <f>+'Ark1'!M929</f>
        <v>50</v>
      </c>
      <c r="D224" s="295">
        <f>+'Ark1'!Q929</f>
        <v>80</v>
      </c>
      <c r="F224" s="295">
        <f>+'Ark1'!R929</f>
        <v>92</v>
      </c>
      <c r="H224" s="295">
        <f>+'Ark1'!S929</f>
        <v>92</v>
      </c>
      <c r="I224" s="100">
        <f>+'Ark1'!AD929</f>
        <v>6.1216654390065838E-3</v>
      </c>
      <c r="K224" s="100">
        <f>+'Ark1'!AE929</f>
        <v>5.9442136813652787E-3</v>
      </c>
      <c r="M224" s="100">
        <f>+'Ark1'!W929</f>
        <v>76.198913043478257</v>
      </c>
      <c r="O224" s="100">
        <f>+'Ark1'!X929</f>
        <v>0</v>
      </c>
      <c r="Q224" s="100">
        <f>+'Ark1'!Y929</f>
        <v>0</v>
      </c>
      <c r="R224" s="110"/>
      <c r="T224" s="110"/>
      <c r="U224" s="100">
        <f>+'Ark1'!AA929</f>
        <v>13.433390379178221</v>
      </c>
      <c r="V224" s="10">
        <f t="shared" si="12"/>
        <v>1.1499999999999999</v>
      </c>
      <c r="W224" s="1">
        <f>+'Ark1'!V929</f>
        <v>82.555702105610251</v>
      </c>
      <c r="X224" s="39"/>
      <c r="Y224"/>
    </row>
    <row r="225" spans="1:25" ht="15.6">
      <c r="A225" s="39"/>
      <c r="B225">
        <f>+'Ark1'!C930</f>
        <v>2014</v>
      </c>
      <c r="C225">
        <f>+'Ark1'!M930</f>
        <v>51</v>
      </c>
      <c r="D225" s="295">
        <f>+'Ark1'!Q930</f>
        <v>181</v>
      </c>
      <c r="F225" s="295">
        <f>+'Ark1'!R930</f>
        <v>220</v>
      </c>
      <c r="H225" s="295">
        <f>+'Ark1'!S930</f>
        <v>219</v>
      </c>
      <c r="I225" s="100">
        <f>+'Ark1'!AD930</f>
        <v>1.4638765180233146E-2</v>
      </c>
      <c r="K225" s="100">
        <f>+'Ark1'!AE930</f>
        <v>1.4264230440176223E-2</v>
      </c>
      <c r="M225" s="100">
        <f>+'Ark1'!W930</f>
        <v>76.815068493150633</v>
      </c>
      <c r="O225" s="100">
        <f>+'Ark1'!X930</f>
        <v>0</v>
      </c>
      <c r="Q225" s="100">
        <f>+'Ark1'!Y930</f>
        <v>0</v>
      </c>
      <c r="R225" s="110"/>
      <c r="T225" s="110"/>
      <c r="U225" s="100">
        <f>+'Ark1'!AA930</f>
        <v>11.13961220847141</v>
      </c>
      <c r="V225" s="10">
        <f t="shared" si="12"/>
        <v>1.2154696132596685</v>
      </c>
      <c r="W225" s="1">
        <f>+'Ark1'!V930</f>
        <v>83.418176781094019</v>
      </c>
      <c r="X225" s="39"/>
      <c r="Y225"/>
    </row>
    <row r="226" spans="1:25" ht="15.6">
      <c r="A226" s="39"/>
      <c r="B226">
        <f>+'Ark1'!C931</f>
        <v>2014</v>
      </c>
      <c r="C226">
        <f>+'Ark1'!M931</f>
        <v>52</v>
      </c>
      <c r="D226" s="295">
        <f>+'Ark1'!Q931</f>
        <v>393</v>
      </c>
      <c r="F226" s="295">
        <f>+'Ark1'!R931</f>
        <v>566</v>
      </c>
      <c r="H226" s="295">
        <f>+'Ark1'!S931</f>
        <v>566</v>
      </c>
      <c r="I226" s="100">
        <f>+'Ark1'!AD931</f>
        <v>3.7661550418236177E-2</v>
      </c>
      <c r="K226" s="100">
        <f>+'Ark1'!AE931</f>
        <v>3.7154324446699222E-2</v>
      </c>
      <c r="M226" s="100">
        <f>+'Ark1'!W931</f>
        <v>77.41678445229681</v>
      </c>
      <c r="O226" s="100">
        <f>+'Ark1'!X931</f>
        <v>0</v>
      </c>
      <c r="Q226" s="100">
        <f>+'Ark1'!Y931</f>
        <v>0</v>
      </c>
      <c r="R226" s="110"/>
      <c r="T226" s="110"/>
      <c r="U226" s="100">
        <f>+'Ark1'!AA931</f>
        <v>9.8184806770257982</v>
      </c>
      <c r="V226" s="10">
        <f t="shared" si="12"/>
        <v>1.440203562340967</v>
      </c>
      <c r="W226" s="1">
        <f>+'Ark1'!V931</f>
        <v>83.875172754384451</v>
      </c>
      <c r="X226" s="39"/>
      <c r="Y226"/>
    </row>
    <row r="227" spans="1:25" ht="15.6">
      <c r="A227" s="39"/>
      <c r="B227">
        <f>+'Ark1'!C932</f>
        <v>2014</v>
      </c>
      <c r="C227">
        <f>+'Ark1'!M932</f>
        <v>53</v>
      </c>
      <c r="D227" s="295">
        <f>+'Ark1'!Q932</f>
        <v>800</v>
      </c>
      <c r="F227" s="295">
        <f>+'Ark1'!R932</f>
        <v>1902</v>
      </c>
      <c r="H227" s="295">
        <f>+'Ark1'!S932</f>
        <v>1902</v>
      </c>
      <c r="I227" s="100">
        <f>+'Ark1'!AD932</f>
        <v>0.12655877896728837</v>
      </c>
      <c r="K227" s="100">
        <f>+'Ark1'!AE932</f>
        <v>0.12546663620623508</v>
      </c>
      <c r="M227" s="100">
        <f>+'Ark1'!W932</f>
        <v>77.796477392218634</v>
      </c>
      <c r="O227" s="100">
        <f>+'Ark1'!X932</f>
        <v>0</v>
      </c>
      <c r="Q227" s="100">
        <f>+'Ark1'!Y932</f>
        <v>0</v>
      </c>
      <c r="R227" s="110"/>
      <c r="T227" s="110"/>
      <c r="U227" s="100">
        <f>+'Ark1'!AA932</f>
        <v>8.868423835393008</v>
      </c>
      <c r="V227" s="10">
        <f t="shared" si="12"/>
        <v>2.3774999999999999</v>
      </c>
      <c r="W227" s="1">
        <f>+'Ark1'!V932</f>
        <v>84.286541053324768</v>
      </c>
      <c r="X227" s="39"/>
      <c r="Y227"/>
    </row>
    <row r="228" spans="1:25" ht="15.6">
      <c r="A228" s="39"/>
      <c r="B228">
        <f>+'Ark1'!C933</f>
        <v>2014</v>
      </c>
      <c r="C228">
        <f>+'Ark1'!M933</f>
        <v>54</v>
      </c>
      <c r="D228" s="295">
        <f>+'Ark1'!Q933</f>
        <v>1305</v>
      </c>
      <c r="F228" s="295">
        <f>+'Ark1'!R933</f>
        <v>7038</v>
      </c>
      <c r="H228" s="295">
        <f>+'Ark1'!S933</f>
        <v>7038</v>
      </c>
      <c r="I228" s="100">
        <f>+'Ark1'!AD933</f>
        <v>0.4683074060840039</v>
      </c>
      <c r="K228" s="100">
        <f>+'Ark1'!AE933</f>
        <v>0.47367623672209158</v>
      </c>
      <c r="M228" s="100">
        <f>+'Ark1'!W933</f>
        <v>79.373316283034995</v>
      </c>
      <c r="O228" s="100">
        <f>+'Ark1'!X933</f>
        <v>0</v>
      </c>
      <c r="Q228" s="100">
        <f>+'Ark1'!Y933</f>
        <v>0</v>
      </c>
      <c r="R228" s="110"/>
      <c r="T228" s="110"/>
      <c r="U228" s="100">
        <f>+'Ark1'!AA933</f>
        <v>8.1662041102706535</v>
      </c>
      <c r="V228" s="10">
        <f t="shared" si="12"/>
        <v>5.3931034482758617</v>
      </c>
      <c r="W228" s="1">
        <f>+'Ark1'!V933</f>
        <v>85.994925550416738</v>
      </c>
      <c r="X228" s="39"/>
      <c r="Y228"/>
    </row>
    <row r="229" spans="1:25" ht="15.6">
      <c r="A229" s="39"/>
      <c r="B229">
        <f>+'Ark1'!C934</f>
        <v>2014</v>
      </c>
      <c r="C229">
        <f>+'Ark1'!M934</f>
        <v>55</v>
      </c>
      <c r="D229" s="295">
        <f>+'Ark1'!Q934</f>
        <v>1635</v>
      </c>
      <c r="F229" s="295">
        <f>+'Ark1'!R934</f>
        <v>21976</v>
      </c>
      <c r="H229" s="295">
        <f>+'Ark1'!S934</f>
        <v>21975</v>
      </c>
      <c r="I229" s="100">
        <f>+'Ark1'!AD934</f>
        <v>1.4622795618218347</v>
      </c>
      <c r="K229" s="100">
        <f>+'Ark1'!AE934</f>
        <v>1.5019518580234219</v>
      </c>
      <c r="M229" s="100">
        <f>+'Ark1'!W934</f>
        <v>80.606361774743874</v>
      </c>
      <c r="O229" s="100">
        <f>+'Ark1'!X934</f>
        <v>0</v>
      </c>
      <c r="Q229" s="100">
        <f>+'Ark1'!Y934</f>
        <v>0</v>
      </c>
      <c r="R229" s="110"/>
      <c r="T229" s="110"/>
      <c r="U229" s="100">
        <f>+'Ark1'!AA934</f>
        <v>8.0884484003761781</v>
      </c>
      <c r="V229" s="10">
        <f t="shared" si="12"/>
        <v>13.44097859327217</v>
      </c>
      <c r="W229" s="1">
        <f>+'Ark1'!V934</f>
        <v>87.332596260153949</v>
      </c>
      <c r="X229" s="39"/>
      <c r="Y229"/>
    </row>
    <row r="230" spans="1:25" ht="15.6">
      <c r="A230" s="39"/>
      <c r="B230">
        <f>+'Ark1'!C935</f>
        <v>2014</v>
      </c>
      <c r="C230">
        <f>+'Ark1'!M935</f>
        <v>56</v>
      </c>
      <c r="D230" s="295">
        <f>+'Ark1'!Q935</f>
        <v>1809</v>
      </c>
      <c r="F230" s="295">
        <f>+'Ark1'!R935</f>
        <v>51432</v>
      </c>
      <c r="H230" s="295">
        <f>+'Ark1'!S935</f>
        <v>51432</v>
      </c>
      <c r="I230" s="100">
        <f>+'Ark1'!AD935</f>
        <v>3.4222771397715945</v>
      </c>
      <c r="K230" s="100">
        <f>+'Ark1'!AE935</f>
        <v>3.5475715574394617</v>
      </c>
      <c r="M230" s="100">
        <f>+'Ark1'!W935</f>
        <v>81.346700497745601</v>
      </c>
      <c r="O230" s="100">
        <f>+'Ark1'!X935</f>
        <v>0</v>
      </c>
      <c r="Q230" s="100">
        <f>+'Ark1'!Y935</f>
        <v>0</v>
      </c>
      <c r="R230" s="110"/>
      <c r="T230" s="110"/>
      <c r="U230" s="100">
        <f>+'Ark1'!AA935</f>
        <v>8.1525212313578379</v>
      </c>
      <c r="V230" s="10">
        <f t="shared" si="12"/>
        <v>28.431177446102819</v>
      </c>
      <c r="W230" s="1">
        <f>+'Ark1'!V935</f>
        <v>88.132936617276741</v>
      </c>
      <c r="X230" s="39"/>
      <c r="Y230"/>
    </row>
    <row r="231" spans="1:25" ht="15.6">
      <c r="A231" s="39"/>
      <c r="B231">
        <f>+'Ark1'!C936</f>
        <v>2014</v>
      </c>
      <c r="C231">
        <f>+'Ark1'!M936</f>
        <v>57</v>
      </c>
      <c r="D231" s="295">
        <f>+'Ark1'!Q936</f>
        <v>1933</v>
      </c>
      <c r="F231" s="295">
        <f>+'Ark1'!R936</f>
        <v>93658</v>
      </c>
      <c r="H231" s="295">
        <f>+'Ark1'!S936</f>
        <v>93658</v>
      </c>
      <c r="I231" s="100">
        <f>+'Ark1'!AD936</f>
        <v>6.2319884965921641</v>
      </c>
      <c r="K231" s="100">
        <f>+'Ark1'!AE936</f>
        <v>6.4685981655977809</v>
      </c>
      <c r="M231" s="100">
        <f>+'Ark1'!W936</f>
        <v>81.453075017616641</v>
      </c>
      <c r="O231" s="100">
        <f>+'Ark1'!X936</f>
        <v>0</v>
      </c>
      <c r="Q231" s="100">
        <f>+'Ark1'!Y936</f>
        <v>0</v>
      </c>
      <c r="R231" s="110"/>
      <c r="T231" s="110"/>
      <c r="U231" s="100">
        <f>+'Ark1'!AA936</f>
        <v>8.2530546084299807</v>
      </c>
      <c r="V231" s="10">
        <f t="shared" si="12"/>
        <v>48.452146921883084</v>
      </c>
      <c r="W231" s="1">
        <f>+'Ark1'!V936</f>
        <v>88.248185284527509</v>
      </c>
      <c r="X231" s="39"/>
      <c r="Y231"/>
    </row>
    <row r="232" spans="1:25" ht="15.6">
      <c r="A232" s="39"/>
      <c r="B232">
        <f>+'Ark1'!C937</f>
        <v>2014</v>
      </c>
      <c r="C232">
        <f>+'Ark1'!M937</f>
        <v>58</v>
      </c>
      <c r="D232" s="295">
        <f>+'Ark1'!Q937</f>
        <v>1979</v>
      </c>
      <c r="F232" s="295">
        <f>+'Ark1'!R937</f>
        <v>137626</v>
      </c>
      <c r="H232" s="295">
        <f>+'Ark1'!S937</f>
        <v>137623</v>
      </c>
      <c r="I232" s="100">
        <f>+'Ark1'!AD937</f>
        <v>9.1576122577034855</v>
      </c>
      <c r="K232" s="100">
        <f>+'Ark1'!AE937</f>
        <v>9.484452546755362</v>
      </c>
      <c r="M232" s="100">
        <f>+'Ark1'!W937</f>
        <v>81.276208918567676</v>
      </c>
      <c r="O232" s="100">
        <f>+'Ark1'!X937</f>
        <v>0</v>
      </c>
      <c r="Q232" s="100">
        <f>+'Ark1'!Y937</f>
        <v>0</v>
      </c>
      <c r="R232" s="110"/>
      <c r="T232" s="110"/>
      <c r="U232" s="100">
        <f>+'Ark1'!AA937</f>
        <v>8.2708480871441097</v>
      </c>
      <c r="V232" s="10">
        <f t="shared" si="12"/>
        <v>69.543203638201106</v>
      </c>
      <c r="W232" s="1">
        <f>+'Ark1'!V937</f>
        <v>88.057166614255294</v>
      </c>
      <c r="X232" s="39"/>
      <c r="Y232"/>
    </row>
    <row r="233" spans="1:25" ht="15.6">
      <c r="A233" s="39"/>
      <c r="B233">
        <f>+'Ark1'!C938</f>
        <v>2014</v>
      </c>
      <c r="C233">
        <f>+'Ark1'!M938</f>
        <v>59</v>
      </c>
      <c r="D233" s="295">
        <f>+'Ark1'!Q938</f>
        <v>2004</v>
      </c>
      <c r="F233" s="295">
        <f>+'Ark1'!R938</f>
        <v>173807</v>
      </c>
      <c r="H233" s="295">
        <f>+'Ark1'!S938</f>
        <v>173806</v>
      </c>
      <c r="I233" s="100">
        <f>+'Ark1'!AD938</f>
        <v>11.565090271276279</v>
      </c>
      <c r="K233" s="100">
        <f>+'Ark1'!AE938</f>
        <v>11.896538026628949</v>
      </c>
      <c r="M233" s="100">
        <f>+'Ark1'!W938</f>
        <v>80.723135564940748</v>
      </c>
      <c r="O233" s="100">
        <f>+'Ark1'!X938</f>
        <v>0</v>
      </c>
      <c r="Q233" s="100">
        <f>+'Ark1'!Y938</f>
        <v>0</v>
      </c>
      <c r="R233" s="110"/>
      <c r="T233" s="110"/>
      <c r="U233" s="100">
        <f>+'Ark1'!AA938</f>
        <v>8.3412406947580582</v>
      </c>
      <c r="V233" s="10">
        <f t="shared" si="12"/>
        <v>86.730039920159683</v>
      </c>
      <c r="W233" s="1">
        <f>+'Ark1'!V938</f>
        <v>87.457587268475223</v>
      </c>
      <c r="X233" s="39"/>
      <c r="Y233"/>
    </row>
    <row r="234" spans="1:25" ht="15.6">
      <c r="A234" s="39"/>
      <c r="B234">
        <f>+'Ark1'!C939</f>
        <v>2014</v>
      </c>
      <c r="C234">
        <f>+'Ark1'!M939</f>
        <v>60</v>
      </c>
      <c r="D234" s="295">
        <f>+'Ark1'!Q939</f>
        <v>2065</v>
      </c>
      <c r="F234" s="295">
        <f>+'Ark1'!R939</f>
        <v>199168</v>
      </c>
      <c r="H234" s="295">
        <f>+'Ark1'!S939</f>
        <v>199149</v>
      </c>
      <c r="I234" s="100">
        <f>+'Ark1'!AD939</f>
        <v>13.252607197348521</v>
      </c>
      <c r="K234" s="100">
        <f>+'Ark1'!AE939</f>
        <v>13.486974325333108</v>
      </c>
      <c r="M234" s="100">
        <f>+'Ark1'!W939</f>
        <v>79.869063364615982</v>
      </c>
      <c r="O234" s="100">
        <f>+'Ark1'!X939</f>
        <v>0</v>
      </c>
      <c r="Q234" s="100">
        <f>+'Ark1'!Y939</f>
        <v>0</v>
      </c>
      <c r="R234" s="110"/>
      <c r="T234" s="110"/>
      <c r="U234" s="100">
        <f>+'Ark1'!AA939</f>
        <v>8.6409909855804194</v>
      </c>
      <c r="V234" s="10">
        <f t="shared" si="12"/>
        <v>96.449394673123493</v>
      </c>
      <c r="W234" s="1">
        <f>+'Ark1'!V939</f>
        <v>86.53558703768951</v>
      </c>
      <c r="X234" s="39"/>
      <c r="Y234"/>
    </row>
    <row r="235" spans="1:25" ht="15.6">
      <c r="A235" s="39"/>
      <c r="B235">
        <f>+'Ark1'!C940</f>
        <v>2014</v>
      </c>
      <c r="C235">
        <f>+'Ark1'!M940</f>
        <v>61</v>
      </c>
      <c r="D235" s="295">
        <f>+'Ark1'!Q940</f>
        <v>2016</v>
      </c>
      <c r="F235" s="295">
        <f>+'Ark1'!R940</f>
        <v>193361</v>
      </c>
      <c r="H235" s="295">
        <f>+'Ark1'!S940</f>
        <v>193358</v>
      </c>
      <c r="I235" s="100">
        <f>+'Ark1'!AD940</f>
        <v>12.866210336432095</v>
      </c>
      <c r="K235" s="100">
        <f>+'Ark1'!AE940</f>
        <v>12.967228333964391</v>
      </c>
      <c r="M235" s="100">
        <f>+'Ark1'!W940</f>
        <v>79.091024938197805</v>
      </c>
      <c r="O235" s="100">
        <f>+'Ark1'!X940</f>
        <v>0</v>
      </c>
      <c r="Q235" s="100">
        <f>+'Ark1'!Y940</f>
        <v>0</v>
      </c>
      <c r="R235" s="110"/>
      <c r="T235" s="110"/>
      <c r="U235" s="100">
        <f>+'Ark1'!AA940</f>
        <v>8.5823348598638898</v>
      </c>
      <c r="V235" s="10">
        <f t="shared" si="12"/>
        <v>95.913194444444443</v>
      </c>
      <c r="W235" s="1">
        <f>+'Ark1'!V940</f>
        <v>85.68968846508514</v>
      </c>
      <c r="X235" s="39"/>
      <c r="Y235"/>
    </row>
    <row r="236" spans="1:25" ht="15.6">
      <c r="A236" s="39"/>
      <c r="B236">
        <f>+'Ark1'!C941</f>
        <v>2014</v>
      </c>
      <c r="C236">
        <f>+'Ark1'!M941</f>
        <v>62</v>
      </c>
      <c r="D236" s="295">
        <f>+'Ark1'!Q941</f>
        <v>2035</v>
      </c>
      <c r="F236" s="295">
        <f>+'Ark1'!R941</f>
        <v>179556</v>
      </c>
      <c r="H236" s="295">
        <f>+'Ark1'!S941</f>
        <v>179550</v>
      </c>
      <c r="I236" s="100">
        <f>+'Ark1'!AD941</f>
        <v>11.947627821372462</v>
      </c>
      <c r="K236" s="100">
        <f>+'Ark1'!AE941</f>
        <v>11.88437122525192</v>
      </c>
      <c r="M236" s="100">
        <f>+'Ark1'!W941</f>
        <v>78.060798663324704</v>
      </c>
      <c r="O236" s="100">
        <f>+'Ark1'!X941</f>
        <v>0</v>
      </c>
      <c r="Q236" s="100">
        <f>+'Ark1'!Y941</f>
        <v>0</v>
      </c>
      <c r="R236" s="110"/>
      <c r="T236" s="110"/>
      <c r="U236" s="100">
        <f>+'Ark1'!AA941</f>
        <v>8.7258470714805387</v>
      </c>
      <c r="V236" s="10">
        <f t="shared" si="12"/>
        <v>88.233906633906628</v>
      </c>
      <c r="W236" s="1">
        <f>+'Ark1'!V941</f>
        <v>84.574085388021729</v>
      </c>
      <c r="X236" s="39"/>
      <c r="Y236"/>
    </row>
    <row r="237" spans="1:25" ht="15.6">
      <c r="A237" s="39"/>
      <c r="B237">
        <f>+'Ark1'!C942</f>
        <v>2014</v>
      </c>
      <c r="C237">
        <f>+'Ark1'!M942</f>
        <v>63</v>
      </c>
      <c r="D237" s="295">
        <f>+'Ark1'!Q942</f>
        <v>2020</v>
      </c>
      <c r="F237" s="295">
        <f>+'Ark1'!R942</f>
        <v>150487</v>
      </c>
      <c r="H237" s="295">
        <f>+'Ark1'!S942</f>
        <v>150482</v>
      </c>
      <c r="I237" s="100">
        <f>+'Ark1'!AD942</f>
        <v>10.013381162171569</v>
      </c>
      <c r="K237" s="100">
        <f>+'Ark1'!AE942</f>
        <v>9.8216989764552007</v>
      </c>
      <c r="M237" s="100">
        <f>+'Ark1'!W942</f>
        <v>76.974035432809885</v>
      </c>
      <c r="O237" s="100">
        <f>+'Ark1'!X942</f>
        <v>0</v>
      </c>
      <c r="Q237" s="100">
        <f>+'Ark1'!Y942</f>
        <v>0</v>
      </c>
      <c r="R237" s="110"/>
      <c r="T237" s="110"/>
      <c r="U237" s="100">
        <f>+'Ark1'!AA942</f>
        <v>8.9233219062636895</v>
      </c>
      <c r="V237" s="10">
        <f t="shared" si="12"/>
        <v>74.498514851485155</v>
      </c>
      <c r="W237" s="1">
        <f>+'Ark1'!V942</f>
        <v>83.396796193060382</v>
      </c>
      <c r="X237" s="39"/>
      <c r="Y237"/>
    </row>
    <row r="238" spans="1:25" ht="15.6">
      <c r="A238" s="39"/>
      <c r="B238">
        <f>+'Ark1'!C943</f>
        <v>2014</v>
      </c>
      <c r="C238">
        <f>+'Ark1'!M943</f>
        <v>64</v>
      </c>
      <c r="D238" s="295">
        <f>+'Ark1'!Q943</f>
        <v>1972</v>
      </c>
      <c r="F238" s="295">
        <f>+'Ark1'!R943</f>
        <v>116117</v>
      </c>
      <c r="H238" s="295">
        <f>+'Ark1'!S943</f>
        <v>116114</v>
      </c>
      <c r="I238" s="100">
        <f>+'Ark1'!AD943</f>
        <v>7.726406801968781</v>
      </c>
      <c r="K238" s="100">
        <f>+'Ark1'!AE943</f>
        <v>7.4593511235192516</v>
      </c>
      <c r="M238" s="100">
        <f>+'Ark1'!W943</f>
        <v>75.763260244242275</v>
      </c>
      <c r="O238" s="100">
        <f>+'Ark1'!X943</f>
        <v>0</v>
      </c>
      <c r="Q238" s="100">
        <f>+'Ark1'!Y943</f>
        <v>0</v>
      </c>
      <c r="R238" s="110"/>
      <c r="T238" s="110"/>
      <c r="U238" s="100">
        <f>+'Ark1'!AA943</f>
        <v>9.2303788170854695</v>
      </c>
      <c r="V238" s="10">
        <f t="shared" si="12"/>
        <v>58.882860040567948</v>
      </c>
      <c r="W238" s="1">
        <f>+'Ark1'!V943</f>
        <v>82.084733815319652</v>
      </c>
      <c r="X238" s="39"/>
      <c r="Y238"/>
    </row>
    <row r="239" spans="1:25" ht="15.6">
      <c r="A239" s="39"/>
      <c r="B239">
        <f>+'Ark1'!C944</f>
        <v>2014</v>
      </c>
      <c r="C239">
        <f>+'Ark1'!M944</f>
        <v>65</v>
      </c>
      <c r="D239" s="295">
        <f>+'Ark1'!Q944</f>
        <v>1911</v>
      </c>
      <c r="F239" s="295">
        <f>+'Ark1'!R944</f>
        <v>80737</v>
      </c>
      <c r="H239" s="295">
        <f>+'Ark1'!S944</f>
        <v>80734</v>
      </c>
      <c r="I239" s="100">
        <f>+'Ark1'!AD944</f>
        <v>5.372227201620376</v>
      </c>
      <c r="K239" s="100">
        <f>+'Ark1'!AE944</f>
        <v>5.0879684524419195</v>
      </c>
      <c r="M239" s="100">
        <f>+'Ark1'!W944</f>
        <v>74.324180642604006</v>
      </c>
      <c r="O239" s="100">
        <f>+'Ark1'!X944</f>
        <v>0</v>
      </c>
      <c r="Q239" s="100">
        <f>+'Ark1'!Y944</f>
        <v>0</v>
      </c>
      <c r="R239" s="110"/>
      <c r="T239" s="110"/>
      <c r="U239" s="100">
        <f>+'Ark1'!AA944</f>
        <v>9.5551926860598524</v>
      </c>
      <c r="V239" s="10">
        <f t="shared" si="12"/>
        <v>42.248560962846675</v>
      </c>
      <c r="W239" s="1">
        <f>+'Ark1'!V944</f>
        <v>80.525875793817363</v>
      </c>
      <c r="X239" s="39"/>
      <c r="Y239"/>
    </row>
    <row r="240" spans="1:25" ht="15.6">
      <c r="A240" s="39"/>
      <c r="B240">
        <f>+'Ark1'!C945</f>
        <v>2014</v>
      </c>
      <c r="C240">
        <f>+'Ark1'!M945</f>
        <v>66</v>
      </c>
      <c r="D240" s="295">
        <f>+'Ark1'!Q945</f>
        <v>1844</v>
      </c>
      <c r="F240" s="295">
        <f>+'Ark1'!R945</f>
        <v>50122</v>
      </c>
      <c r="H240" s="295">
        <f>+'Ark1'!S945</f>
        <v>50117</v>
      </c>
      <c r="I240" s="100">
        <f>+'Ark1'!AD945</f>
        <v>3.3351099471074805</v>
      </c>
      <c r="K240" s="100">
        <f>+'Ark1'!AE945</f>
        <v>3.0884562403672713</v>
      </c>
      <c r="M240" s="100">
        <f>+'Ark1'!W945</f>
        <v>72.677265199433748</v>
      </c>
      <c r="O240" s="100">
        <f>+'Ark1'!X945</f>
        <v>0</v>
      </c>
      <c r="Q240" s="100">
        <f>+'Ark1'!Y945</f>
        <v>0</v>
      </c>
      <c r="R240" s="110"/>
      <c r="T240" s="110"/>
      <c r="U240" s="100">
        <f>+'Ark1'!AA945</f>
        <v>9.9356977404519018</v>
      </c>
      <c r="V240" s="10">
        <f t="shared" ref="V240:V303" si="13">+F240/D240</f>
        <v>27.181127982646419</v>
      </c>
      <c r="W240" s="1">
        <f>+'Ark1'!V945</f>
        <v>78.744321170368138</v>
      </c>
      <c r="X240" s="39"/>
      <c r="Y240"/>
    </row>
    <row r="241" spans="1:25" ht="15.6">
      <c r="A241" s="39"/>
      <c r="B241">
        <f>+'Ark1'!C946</f>
        <v>2014</v>
      </c>
      <c r="C241">
        <f>+'Ark1'!M946</f>
        <v>67</v>
      </c>
      <c r="D241" s="295">
        <f>+'Ark1'!Q946</f>
        <v>1738</v>
      </c>
      <c r="F241" s="295">
        <f>+'Ark1'!R946</f>
        <v>26649</v>
      </c>
      <c r="H241" s="295">
        <f>+'Ark1'!S946</f>
        <v>26645</v>
      </c>
      <c r="I241" s="100">
        <f>+'Ark1'!AD946</f>
        <v>1.7732202422183323</v>
      </c>
      <c r="K241" s="100">
        <f>+'Ark1'!AE946</f>
        <v>1.5982922457160589</v>
      </c>
      <c r="M241" s="100">
        <f>+'Ark1'!W946</f>
        <v>70.742867329705362</v>
      </c>
      <c r="O241" s="100">
        <f>+'Ark1'!X946</f>
        <v>0</v>
      </c>
      <c r="Q241" s="100">
        <f>+'Ark1'!Y946</f>
        <v>0</v>
      </c>
      <c r="R241" s="110"/>
      <c r="T241" s="110"/>
      <c r="U241" s="100">
        <f>+'Ark1'!AA946</f>
        <v>10.322380418746713</v>
      </c>
      <c r="V241" s="10">
        <f t="shared" si="13"/>
        <v>15.333141542002302</v>
      </c>
      <c r="W241" s="1">
        <f>+'Ark1'!V946</f>
        <v>76.650389221306483</v>
      </c>
      <c r="X241" s="39"/>
      <c r="Y241"/>
    </row>
    <row r="242" spans="1:25" ht="15.6">
      <c r="A242" s="39"/>
      <c r="B242">
        <f>+'Ark1'!C947</f>
        <v>2014</v>
      </c>
      <c r="C242">
        <f>+'Ark1'!M947</f>
        <v>68</v>
      </c>
      <c r="D242" s="295">
        <f>+'Ark1'!Q947</f>
        <v>1596</v>
      </c>
      <c r="F242" s="295">
        <f>+'Ark1'!R947</f>
        <v>18202</v>
      </c>
      <c r="H242" s="295">
        <f>+'Ark1'!S947</f>
        <v>18195</v>
      </c>
      <c r="I242" s="100">
        <f>+'Ark1'!AD947</f>
        <v>1.2111581991391076</v>
      </c>
      <c r="K242" s="100">
        <f>+'Ark1'!AE947</f>
        <v>1.0418677858151093</v>
      </c>
      <c r="M242" s="100">
        <f>+'Ark1'!W947</f>
        <v>67.530931574608402</v>
      </c>
      <c r="O242" s="100">
        <f>+'Ark1'!X947</f>
        <v>0</v>
      </c>
      <c r="Q242" s="100">
        <f>+'Ark1'!Y947</f>
        <v>0</v>
      </c>
      <c r="R242" s="110"/>
      <c r="T242" s="110"/>
      <c r="U242" s="100">
        <f>+'Ark1'!AA947</f>
        <v>10.999239404390275</v>
      </c>
      <c r="V242" s="10">
        <f t="shared" si="13"/>
        <v>11.404761904761905</v>
      </c>
      <c r="W242" s="1">
        <f>+'Ark1'!V947</f>
        <v>73.178557680026415</v>
      </c>
      <c r="X242" s="39"/>
      <c r="Y242"/>
    </row>
    <row r="243" spans="1:25" ht="15.6">
      <c r="A243" s="39"/>
      <c r="B243">
        <f>+'Ark1'!C948</f>
        <v>2013</v>
      </c>
      <c r="C243">
        <f>+'Ark1'!M948</f>
        <v>48</v>
      </c>
      <c r="D243" s="295">
        <f>+'Ark1'!Q948</f>
        <v>283</v>
      </c>
      <c r="F243" s="295">
        <f>+'Ark1'!R948</f>
        <v>457</v>
      </c>
      <c r="H243" s="295">
        <f>+'Ark1'!S948</f>
        <v>457</v>
      </c>
      <c r="I243" s="100">
        <f>+'Ark1'!AD948</f>
        <v>3.0087523750709399E-2</v>
      </c>
      <c r="K243" s="100">
        <f>+'Ark1'!AE948</f>
        <v>3.3427581543879176E-2</v>
      </c>
      <c r="M243" s="100">
        <f>+'Ark1'!W948</f>
        <v>85.191028446389467</v>
      </c>
      <c r="O243" s="100">
        <f>+'Ark1'!X948</f>
        <v>0</v>
      </c>
      <c r="Q243" s="100">
        <f>+'Ark1'!Y948</f>
        <v>0</v>
      </c>
      <c r="R243" s="110"/>
      <c r="T243" s="110"/>
      <c r="U243" s="100">
        <f>+'Ark1'!AA948</f>
        <v>13.772934580221447</v>
      </c>
      <c r="V243" s="10">
        <f t="shared" si="13"/>
        <v>1.6148409893992932</v>
      </c>
      <c r="W243" s="1">
        <f>+'Ark1'!V948</f>
        <v>92.297972314614853</v>
      </c>
      <c r="X243" s="39"/>
      <c r="Y243"/>
    </row>
    <row r="244" spans="1:25" ht="15.6">
      <c r="A244" s="39"/>
      <c r="B244">
        <f>+'Ark1'!C949</f>
        <v>2013</v>
      </c>
      <c r="C244">
        <f>+'Ark1'!M949</f>
        <v>49</v>
      </c>
      <c r="D244" s="295">
        <f>+'Ark1'!Q949</f>
        <v>337</v>
      </c>
      <c r="F244" s="295">
        <f>+'Ark1'!R949</f>
        <v>519</v>
      </c>
      <c r="H244" s="295">
        <f>+'Ark1'!S949</f>
        <v>519</v>
      </c>
      <c r="I244" s="100">
        <f>+'Ark1'!AD949</f>
        <v>3.4169419751899723E-2</v>
      </c>
      <c r="K244" s="100">
        <f>+'Ark1'!AE949</f>
        <v>3.8942849587306066E-2</v>
      </c>
      <c r="M244" s="100">
        <f>+'Ark1'!W949</f>
        <v>87.390751445086735</v>
      </c>
      <c r="O244" s="100">
        <f>+'Ark1'!X949</f>
        <v>0</v>
      </c>
      <c r="Q244" s="100">
        <f>+'Ark1'!Y949</f>
        <v>0</v>
      </c>
      <c r="R244" s="110"/>
      <c r="T244" s="110"/>
      <c r="U244" s="100">
        <f>+'Ark1'!AA949</f>
        <v>10.928488482600159</v>
      </c>
      <c r="V244" s="10">
        <f t="shared" si="13"/>
        <v>1.5400593471810089</v>
      </c>
      <c r="W244" s="1">
        <f>+'Ark1'!V949</f>
        <v>94.681204165857821</v>
      </c>
      <c r="X244" s="39"/>
      <c r="Y244"/>
    </row>
    <row r="245" spans="1:25" ht="15.6">
      <c r="A245" s="39"/>
      <c r="B245">
        <f>+'Ark1'!C950</f>
        <v>2013</v>
      </c>
      <c r="C245">
        <f>+'Ark1'!M950</f>
        <v>50</v>
      </c>
      <c r="D245" s="295">
        <f>+'Ark1'!Q950</f>
        <v>534</v>
      </c>
      <c r="F245" s="295">
        <f>+'Ark1'!R950</f>
        <v>1050</v>
      </c>
      <c r="H245" s="295">
        <f>+'Ark1'!S950</f>
        <v>1050</v>
      </c>
      <c r="I245" s="100">
        <f>+'Ark1'!AD950</f>
        <v>6.9128883891126605E-2</v>
      </c>
      <c r="K245" s="100">
        <f>+'Ark1'!AE950</f>
        <v>7.8846309727579347E-2</v>
      </c>
      <c r="M245" s="100">
        <f>+'Ark1'!W950</f>
        <v>87.45752380952365</v>
      </c>
      <c r="O245" s="100">
        <f>+'Ark1'!X950</f>
        <v>0</v>
      </c>
      <c r="Q245" s="100">
        <f>+'Ark1'!Y950</f>
        <v>0</v>
      </c>
      <c r="R245" s="110"/>
      <c r="T245" s="110"/>
      <c r="U245" s="100">
        <f>+'Ark1'!AA950</f>
        <v>11.078832049579773</v>
      </c>
      <c r="V245" s="10">
        <f t="shared" si="13"/>
        <v>1.9662921348314606</v>
      </c>
      <c r="W245" s="1">
        <f>+'Ark1'!V950</f>
        <v>94.753546922561057</v>
      </c>
      <c r="X245" s="39"/>
      <c r="Y245"/>
    </row>
    <row r="246" spans="1:25" ht="15.6">
      <c r="A246" s="39"/>
      <c r="B246">
        <f>+'Ark1'!C951</f>
        <v>2013</v>
      </c>
      <c r="C246">
        <f>+'Ark1'!M951</f>
        <v>51</v>
      </c>
      <c r="D246" s="295">
        <f>+'Ark1'!Q951</f>
        <v>828</v>
      </c>
      <c r="F246" s="295">
        <f>+'Ark1'!R951</f>
        <v>2214</v>
      </c>
      <c r="H246" s="295">
        <f>+'Ark1'!S951</f>
        <v>2214</v>
      </c>
      <c r="I246" s="100">
        <f>+'Ark1'!AD951</f>
        <v>0.14576318946186129</v>
      </c>
      <c r="K246" s="100">
        <f>+'Ark1'!AE951</f>
        <v>0.16354823968235099</v>
      </c>
      <c r="M246" s="100">
        <f>+'Ark1'!W951</f>
        <v>86.034643179765183</v>
      </c>
      <c r="O246" s="100">
        <f>+'Ark1'!X951</f>
        <v>0</v>
      </c>
      <c r="Q246" s="100">
        <f>+'Ark1'!Y951</f>
        <v>0</v>
      </c>
      <c r="R246" s="110"/>
      <c r="T246" s="110"/>
      <c r="U246" s="100">
        <f>+'Ark1'!AA951</f>
        <v>10.267007457214875</v>
      </c>
      <c r="V246" s="10">
        <f t="shared" si="13"/>
        <v>2.6739130434782608</v>
      </c>
      <c r="W246" s="1">
        <f>+'Ark1'!V951</f>
        <v>93.211964441782314</v>
      </c>
      <c r="X246" s="39"/>
      <c r="Y246"/>
    </row>
    <row r="247" spans="1:25" ht="15.6">
      <c r="A247" s="39"/>
      <c r="B247">
        <f>+'Ark1'!C952</f>
        <v>2013</v>
      </c>
      <c r="C247">
        <f>+'Ark1'!M952</f>
        <v>52</v>
      </c>
      <c r="D247" s="295">
        <f>+'Ark1'!Q952</f>
        <v>1147</v>
      </c>
      <c r="F247" s="295">
        <f>+'Ark1'!R952</f>
        <v>4371</v>
      </c>
      <c r="H247" s="295">
        <f>+'Ark1'!S952</f>
        <v>4371</v>
      </c>
      <c r="I247" s="100">
        <f>+'Ark1'!AD952</f>
        <v>0.28777366808391847</v>
      </c>
      <c r="K247" s="100">
        <f>+'Ark1'!AE952</f>
        <v>0.31987464219803807</v>
      </c>
      <c r="M247" s="100">
        <f>+'Ark1'!W952</f>
        <v>85.232280942576253</v>
      </c>
      <c r="O247" s="100">
        <f>+'Ark1'!X952</f>
        <v>0</v>
      </c>
      <c r="Q247" s="100">
        <f>+'Ark1'!Y952</f>
        <v>0</v>
      </c>
      <c r="R247" s="110"/>
      <c r="T247" s="110"/>
      <c r="U247" s="100">
        <f>+'Ark1'!AA952</f>
        <v>9.9657796451047176</v>
      </c>
      <c r="V247" s="10">
        <f t="shared" si="13"/>
        <v>3.810810810810811</v>
      </c>
      <c r="W247" s="1">
        <f>+'Ark1'!V952</f>
        <v>92.342666243310902</v>
      </c>
      <c r="X247" s="39"/>
      <c r="Y247"/>
    </row>
    <row r="248" spans="1:25" ht="15.6">
      <c r="A248" s="39"/>
      <c r="B248" s="46">
        <f>+'Ark1'!C953</f>
        <v>2013</v>
      </c>
      <c r="C248" s="46">
        <f>+'Ark1'!M953</f>
        <v>53</v>
      </c>
      <c r="D248" s="323">
        <f>+'Ark1'!Q953</f>
        <v>1381</v>
      </c>
      <c r="E248" s="65"/>
      <c r="F248" s="323">
        <f>+'Ark1'!R953</f>
        <v>7895</v>
      </c>
      <c r="G248" s="323"/>
      <c r="H248" s="323">
        <f>+'Ark1'!S953</f>
        <v>7895</v>
      </c>
      <c r="I248" s="99">
        <f>+'Ark1'!AD953</f>
        <v>0.51978336982899487</v>
      </c>
      <c r="J248" s="99"/>
      <c r="K248" s="99">
        <f>+'Ark1'!AE953</f>
        <v>0.57352468297268899</v>
      </c>
      <c r="L248" s="99"/>
      <c r="M248" s="99">
        <f>+'Ark1'!W953</f>
        <v>84.606763774540894</v>
      </c>
      <c r="N248" s="99"/>
      <c r="O248" s="99">
        <f>+'Ark1'!X953</f>
        <v>0</v>
      </c>
      <c r="P248" s="99"/>
      <c r="Q248" s="99">
        <f>+'Ark1'!Y953</f>
        <v>0</v>
      </c>
      <c r="R248" s="110"/>
      <c r="S248" s="65"/>
      <c r="T248" s="110"/>
      <c r="U248" s="99">
        <f>+'Ark1'!AA953</f>
        <v>9.8511288469139942</v>
      </c>
      <c r="V248" s="65">
        <f t="shared" si="13"/>
        <v>5.7168718320057925</v>
      </c>
      <c r="W248" s="48">
        <f>+'Ark1'!V953</f>
        <v>91.664966169600092</v>
      </c>
      <c r="X248" s="39"/>
      <c r="Y248"/>
    </row>
    <row r="249" spans="1:25" ht="15.6">
      <c r="A249" s="39"/>
      <c r="B249" s="46">
        <f>+'Ark1'!C954</f>
        <v>2013</v>
      </c>
      <c r="C249" s="46">
        <f>+'Ark1'!M954</f>
        <v>54</v>
      </c>
      <c r="D249" s="323">
        <f>+'Ark1'!Q954</f>
        <v>1625</v>
      </c>
      <c r="E249" s="65"/>
      <c r="F249" s="323">
        <f>+'Ark1'!R954</f>
        <v>14410</v>
      </c>
      <c r="G249" s="323"/>
      <c r="H249" s="323">
        <f>+'Ark1'!S954</f>
        <v>14410</v>
      </c>
      <c r="I249" s="99">
        <f>+'Ark1'!AD954</f>
        <v>0.94871163511536605</v>
      </c>
      <c r="J249" s="99"/>
      <c r="K249" s="99">
        <f>+'Ark1'!AE954</f>
        <v>1.0359284134033833</v>
      </c>
      <c r="L249" s="99"/>
      <c r="M249" s="99">
        <f>+'Ark1'!W954</f>
        <v>83.728029146426138</v>
      </c>
      <c r="N249" s="99"/>
      <c r="O249" s="99">
        <f>+'Ark1'!X954</f>
        <v>0</v>
      </c>
      <c r="P249" s="99"/>
      <c r="Q249" s="99">
        <f>+'Ark1'!Y954</f>
        <v>0</v>
      </c>
      <c r="R249" s="110"/>
      <c r="S249" s="65"/>
      <c r="T249" s="110"/>
      <c r="U249" s="99">
        <f>+'Ark1'!AA954</f>
        <v>9.6586112316886741</v>
      </c>
      <c r="V249" s="65">
        <f t="shared" si="13"/>
        <v>8.8676923076923071</v>
      </c>
      <c r="W249" s="48">
        <f>+'Ark1'!V954</f>
        <v>90.712924318988229</v>
      </c>
      <c r="X249" s="39"/>
      <c r="Y249"/>
    </row>
    <row r="250" spans="1:25" ht="15.6">
      <c r="A250" s="39"/>
      <c r="B250" s="46">
        <f>+'Ark1'!C955</f>
        <v>2013</v>
      </c>
      <c r="C250" s="46">
        <f>+'Ark1'!M955</f>
        <v>55</v>
      </c>
      <c r="D250" s="323">
        <f>+'Ark1'!Q955</f>
        <v>1767</v>
      </c>
      <c r="E250" s="65"/>
      <c r="F250" s="323">
        <f>+'Ark1'!R955</f>
        <v>25098</v>
      </c>
      <c r="G250" s="323"/>
      <c r="H250" s="323">
        <f>+'Ark1'!S955</f>
        <v>25098</v>
      </c>
      <c r="I250" s="99">
        <f>+'Ark1'!AD955</f>
        <v>1.6523778360947579</v>
      </c>
      <c r="J250" s="99"/>
      <c r="K250" s="99">
        <f>+'Ark1'!AE955</f>
        <v>1.783487171273977</v>
      </c>
      <c r="L250" s="99"/>
      <c r="M250" s="99">
        <f>+'Ark1'!W955</f>
        <v>82.762953223364192</v>
      </c>
      <c r="N250" s="99"/>
      <c r="O250" s="99">
        <f>+'Ark1'!X955</f>
        <v>0</v>
      </c>
      <c r="P250" s="99"/>
      <c r="Q250" s="99">
        <f>+'Ark1'!Y955</f>
        <v>0</v>
      </c>
      <c r="R250" s="110"/>
      <c r="S250" s="65"/>
      <c r="T250" s="110"/>
      <c r="U250" s="99">
        <f>+'Ark1'!AA955</f>
        <v>9.4294129588023683</v>
      </c>
      <c r="V250" s="65">
        <f t="shared" si="13"/>
        <v>14.203735144312393</v>
      </c>
      <c r="W250" s="48">
        <f>+'Ark1'!V955</f>
        <v>89.667338270166013</v>
      </c>
      <c r="X250" s="39"/>
      <c r="Y250"/>
    </row>
    <row r="251" spans="1:25" ht="15.6">
      <c r="A251" s="39"/>
      <c r="B251" s="46">
        <f>+'Ark1'!C956</f>
        <v>2013</v>
      </c>
      <c r="C251" s="46">
        <f>+'Ark1'!M956</f>
        <v>56</v>
      </c>
      <c r="D251" s="323">
        <f>+'Ark1'!Q956</f>
        <v>1882</v>
      </c>
      <c r="E251" s="65"/>
      <c r="F251" s="323">
        <f>+'Ark1'!R956</f>
        <v>41293</v>
      </c>
      <c r="G251" s="323"/>
      <c r="H251" s="323">
        <f>+'Ark1'!S956</f>
        <v>41293</v>
      </c>
      <c r="I251" s="99">
        <f>+'Ark1'!AD956</f>
        <v>2.7186085738250396</v>
      </c>
      <c r="J251" s="99"/>
      <c r="K251" s="99">
        <f>+'Ark1'!AE956</f>
        <v>2.9066626002605722</v>
      </c>
      <c r="L251" s="99"/>
      <c r="M251" s="99">
        <f>+'Ark1'!W956</f>
        <v>81.982902671154662</v>
      </c>
      <c r="N251" s="99"/>
      <c r="O251" s="99">
        <f>+'Ark1'!X956</f>
        <v>0</v>
      </c>
      <c r="P251" s="99"/>
      <c r="Q251" s="99">
        <f>+'Ark1'!Y956</f>
        <v>0</v>
      </c>
      <c r="R251" s="110"/>
      <c r="S251" s="65"/>
      <c r="T251" s="110"/>
      <c r="U251" s="99">
        <f>+'Ark1'!AA956</f>
        <v>9.1774268358647824</v>
      </c>
      <c r="V251" s="65">
        <f t="shared" si="13"/>
        <v>21.941020191285865</v>
      </c>
      <c r="W251" s="48">
        <f>+'Ark1'!V956</f>
        <v>88.822213078173988</v>
      </c>
      <c r="X251" s="39"/>
      <c r="Y251"/>
    </row>
    <row r="252" spans="1:25" ht="15.6">
      <c r="A252" s="39"/>
      <c r="B252" s="46">
        <f>+'Ark1'!C957</f>
        <v>2013</v>
      </c>
      <c r="C252" s="46">
        <f>+'Ark1'!M957</f>
        <v>57</v>
      </c>
      <c r="D252" s="323">
        <f>+'Ark1'!Q957</f>
        <v>1955</v>
      </c>
      <c r="E252" s="65"/>
      <c r="F252" s="323">
        <f>+'Ark1'!R957</f>
        <v>64249</v>
      </c>
      <c r="G252" s="323"/>
      <c r="H252" s="323">
        <f>+'Ark1'!S957</f>
        <v>64249</v>
      </c>
      <c r="I252" s="99">
        <f>+'Ark1'!AD957</f>
        <v>4.229963486781898</v>
      </c>
      <c r="J252" s="99"/>
      <c r="K252" s="99">
        <f>+'Ark1'!AE957</f>
        <v>4.4746571258121177</v>
      </c>
      <c r="L252" s="99"/>
      <c r="M252" s="99">
        <f>+'Ark1'!W957</f>
        <v>81.114499836572989</v>
      </c>
      <c r="N252" s="99"/>
      <c r="O252" s="99">
        <f>+'Ark1'!X957</f>
        <v>0</v>
      </c>
      <c r="P252" s="99"/>
      <c r="Q252" s="99">
        <f>+'Ark1'!Y957</f>
        <v>0</v>
      </c>
      <c r="R252" s="110"/>
      <c r="S252" s="65"/>
      <c r="T252" s="110"/>
      <c r="U252" s="99">
        <f>+'Ark1'!AA957</f>
        <v>8.9343773394893891</v>
      </c>
      <c r="V252" s="65">
        <f t="shared" si="13"/>
        <v>32.863938618925829</v>
      </c>
      <c r="W252" s="48">
        <f>+'Ark1'!V957</f>
        <v>87.881364936700564</v>
      </c>
      <c r="X252" s="39"/>
      <c r="Y252"/>
    </row>
    <row r="253" spans="1:25" ht="15.6">
      <c r="A253" s="39"/>
      <c r="B253" s="46">
        <f>+'Ark1'!C958</f>
        <v>2013</v>
      </c>
      <c r="C253" s="46">
        <f>+'Ark1'!M958</f>
        <v>58</v>
      </c>
      <c r="D253" s="323">
        <f>+'Ark1'!Q958</f>
        <v>2038</v>
      </c>
      <c r="E253" s="65"/>
      <c r="F253" s="323">
        <f>+'Ark1'!R958</f>
        <v>94090</v>
      </c>
      <c r="G253" s="323"/>
      <c r="H253" s="323">
        <f>+'Ark1'!S958</f>
        <v>94090</v>
      </c>
      <c r="I253" s="99">
        <f>+'Ark1'!AD958</f>
        <v>6.194606366967716</v>
      </c>
      <c r="J253" s="99"/>
      <c r="K253" s="99">
        <f>+'Ark1'!AE958</f>
        <v>6.4841092120187751</v>
      </c>
      <c r="L253" s="99"/>
      <c r="M253" s="99">
        <f>+'Ark1'!W958</f>
        <v>80.262365819959243</v>
      </c>
      <c r="N253" s="99"/>
      <c r="O253" s="99">
        <f>+'Ark1'!X958</f>
        <v>0</v>
      </c>
      <c r="P253" s="99"/>
      <c r="Q253" s="99">
        <f>+'Ark1'!Y958</f>
        <v>0</v>
      </c>
      <c r="R253" s="110"/>
      <c r="S253" s="65"/>
      <c r="T253" s="110"/>
      <c r="U253" s="99">
        <f>+'Ark1'!AA958</f>
        <v>8.8008501708754512</v>
      </c>
      <c r="V253" s="65">
        <f t="shared" si="13"/>
        <v>46.167811579980373</v>
      </c>
      <c r="W253" s="48">
        <f>+'Ark1'!V958</f>
        <v>86.958142816859251</v>
      </c>
      <c r="X253" s="39"/>
      <c r="Y253"/>
    </row>
    <row r="254" spans="1:25" ht="15.6">
      <c r="A254" s="39"/>
      <c r="B254" s="46">
        <f>+'Ark1'!C959</f>
        <v>2013</v>
      </c>
      <c r="C254" s="46">
        <f>+'Ark1'!M959</f>
        <v>59</v>
      </c>
      <c r="D254" s="323">
        <f>+'Ark1'!Q959</f>
        <v>2087</v>
      </c>
      <c r="E254" s="65"/>
      <c r="F254" s="323">
        <f>+'Ark1'!R959</f>
        <v>127341</v>
      </c>
      <c r="G254" s="323"/>
      <c r="H254" s="323">
        <f>+'Ark1'!S959</f>
        <v>127337</v>
      </c>
      <c r="I254" s="99">
        <f>+'Ark1'!AD959</f>
        <v>8.3837535272190085</v>
      </c>
      <c r="J254" s="99"/>
      <c r="K254" s="99">
        <f>+'Ark1'!AE959</f>
        <v>8.67619879631145</v>
      </c>
      <c r="L254" s="99"/>
      <c r="M254" s="99">
        <f>+'Ark1'!W959</f>
        <v>79.356039485773735</v>
      </c>
      <c r="N254" s="99"/>
      <c r="O254" s="99">
        <f>+'Ark1'!X959</f>
        <v>0</v>
      </c>
      <c r="P254" s="99"/>
      <c r="Q254" s="99">
        <f>+'Ark1'!Y959</f>
        <v>0</v>
      </c>
      <c r="R254" s="110"/>
      <c r="S254" s="65"/>
      <c r="T254" s="110"/>
      <c r="U254" s="99">
        <f>+'Ark1'!AA959</f>
        <v>8.6840815746151812</v>
      </c>
      <c r="V254" s="65">
        <f t="shared" si="13"/>
        <v>61.016291327264014</v>
      </c>
      <c r="W254" s="48">
        <f>+'Ark1'!V959</f>
        <v>85.977459884540011</v>
      </c>
      <c r="X254" s="39"/>
      <c r="Y254"/>
    </row>
    <row r="255" spans="1:25" ht="15.6">
      <c r="A255" s="39"/>
      <c r="B255" s="46">
        <f>+'Ark1'!C960</f>
        <v>2013</v>
      </c>
      <c r="C255" s="46">
        <f>+'Ark1'!M960</f>
        <v>60</v>
      </c>
      <c r="D255" s="323">
        <f>+'Ark1'!Q960</f>
        <v>2132</v>
      </c>
      <c r="E255" s="65"/>
      <c r="F255" s="323">
        <f>+'Ark1'!R960</f>
        <v>166413</v>
      </c>
      <c r="G255" s="323"/>
      <c r="H255" s="323">
        <f>+'Ark1'!S960</f>
        <v>166405</v>
      </c>
      <c r="I255" s="99">
        <f>+'Ark1'!AD960</f>
        <v>10.956138052356239</v>
      </c>
      <c r="J255" s="99"/>
      <c r="K255" s="99">
        <f>+'Ark1'!AE960</f>
        <v>11.17145562865934</v>
      </c>
      <c r="L255" s="99"/>
      <c r="M255" s="99">
        <f>+'Ark1'!W960</f>
        <v>78.189511132478017</v>
      </c>
      <c r="N255" s="99"/>
      <c r="O255" s="99">
        <f>+'Ark1'!X960</f>
        <v>0</v>
      </c>
      <c r="P255" s="99"/>
      <c r="Q255" s="99">
        <f>+'Ark1'!Y960</f>
        <v>0</v>
      </c>
      <c r="R255" s="110"/>
      <c r="S255" s="65"/>
      <c r="T255" s="110"/>
      <c r="U255" s="99">
        <f>+'Ark1'!AA960</f>
        <v>8.9138709658882007</v>
      </c>
      <c r="V255" s="65">
        <f t="shared" si="13"/>
        <v>78.054878048780495</v>
      </c>
      <c r="W255" s="48">
        <f>+'Ark1'!V960</f>
        <v>84.714252514042997</v>
      </c>
      <c r="X255" s="39"/>
      <c r="Y255"/>
    </row>
    <row r="256" spans="1:25" ht="15.6">
      <c r="A256" s="39"/>
      <c r="B256" s="46">
        <f>+'Ark1'!C961</f>
        <v>2013</v>
      </c>
      <c r="C256" s="46">
        <f>+'Ark1'!M961</f>
        <v>61</v>
      </c>
      <c r="D256" s="323">
        <f>+'Ark1'!Q961</f>
        <v>2110</v>
      </c>
      <c r="E256" s="65"/>
      <c r="F256" s="323">
        <f>+'Ark1'!R961</f>
        <v>182338</v>
      </c>
      <c r="G256" s="323"/>
      <c r="H256" s="323">
        <f>+'Ark1'!S961</f>
        <v>182335</v>
      </c>
      <c r="I256" s="99">
        <f>+'Ark1'!AD961</f>
        <v>12.00459279137166</v>
      </c>
      <c r="J256" s="99"/>
      <c r="K256" s="99">
        <f>+'Ark1'!AE961</f>
        <v>12.133847106196878</v>
      </c>
      <c r="L256" s="99"/>
      <c r="M256" s="99">
        <f>+'Ark1'!W961</f>
        <v>77.505688979077732</v>
      </c>
      <c r="N256" s="99"/>
      <c r="O256" s="99">
        <f>+'Ark1'!X961</f>
        <v>0</v>
      </c>
      <c r="P256" s="99"/>
      <c r="Q256" s="99">
        <f>+'Ark1'!Y961</f>
        <v>0</v>
      </c>
      <c r="R256" s="110"/>
      <c r="S256" s="65"/>
      <c r="T256" s="110"/>
      <c r="U256" s="99">
        <f>+'Ark1'!AA961</f>
        <v>8.5308916128896399</v>
      </c>
      <c r="V256" s="65">
        <f t="shared" si="13"/>
        <v>86.41611374407583</v>
      </c>
      <c r="W256" s="48">
        <f>+'Ark1'!V961</f>
        <v>83.972172588043392</v>
      </c>
      <c r="X256" s="39"/>
      <c r="Y256"/>
    </row>
    <row r="257" spans="1:25" ht="15.6">
      <c r="A257" s="39"/>
      <c r="B257" s="46">
        <f>+'Ark1'!C962</f>
        <v>2013</v>
      </c>
      <c r="C257" s="46">
        <f>+'Ark1'!M962</f>
        <v>62</v>
      </c>
      <c r="D257" s="323">
        <f>+'Ark1'!Q962</f>
        <v>2106</v>
      </c>
      <c r="E257" s="65"/>
      <c r="F257" s="323">
        <f>+'Ark1'!R962</f>
        <v>194389</v>
      </c>
      <c r="G257" s="323"/>
      <c r="H257" s="323">
        <f>+'Ark1'!S962</f>
        <v>194381</v>
      </c>
      <c r="I257" s="99">
        <f>+'Ark1'!AD962</f>
        <v>12.79799486734496</v>
      </c>
      <c r="J257" s="99"/>
      <c r="K257" s="99">
        <f>+'Ark1'!AE962</f>
        <v>12.757994737501429</v>
      </c>
      <c r="L257" s="99"/>
      <c r="M257" s="99">
        <f>+'Ark1'!W962</f>
        <v>76.442293897036862</v>
      </c>
      <c r="N257" s="99"/>
      <c r="O257" s="99">
        <f>+'Ark1'!X962</f>
        <v>0</v>
      </c>
      <c r="P257" s="99"/>
      <c r="Q257" s="99">
        <f>+'Ark1'!Y962</f>
        <v>0</v>
      </c>
      <c r="R257" s="110"/>
      <c r="S257" s="65"/>
      <c r="T257" s="110"/>
      <c r="U257" s="99">
        <f>+'Ark1'!AA962</f>
        <v>8.5789490666247481</v>
      </c>
      <c r="V257" s="65">
        <f t="shared" si="13"/>
        <v>92.302469135802468</v>
      </c>
      <c r="W257" s="48">
        <f>+'Ark1'!V962</f>
        <v>82.82106435784749</v>
      </c>
      <c r="X257" s="39"/>
      <c r="Y257"/>
    </row>
    <row r="258" spans="1:25" ht="15.6">
      <c r="A258" s="39"/>
      <c r="B258" s="46">
        <f>+'Ark1'!C963</f>
        <v>2013</v>
      </c>
      <c r="C258" s="46">
        <f>+'Ark1'!M963</f>
        <v>63</v>
      </c>
      <c r="D258" s="323">
        <f>+'Ark1'!Q963</f>
        <v>2107</v>
      </c>
      <c r="E258" s="65"/>
      <c r="F258" s="323">
        <f>+'Ark1'!R963</f>
        <v>186125</v>
      </c>
      <c r="G258" s="323"/>
      <c r="H258" s="323">
        <f>+'Ark1'!S963</f>
        <v>186114</v>
      </c>
      <c r="I258" s="99">
        <f>+'Ark1'!AD963</f>
        <v>12.25391763260566</v>
      </c>
      <c r="J258" s="99"/>
      <c r="K258" s="99">
        <f>+'Ark1'!AE963</f>
        <v>12.033595529033075</v>
      </c>
      <c r="L258" s="99"/>
      <c r="M258" s="99">
        <f>+'Ark1'!W963</f>
        <v>75.304593958541901</v>
      </c>
      <c r="N258" s="99"/>
      <c r="O258" s="99">
        <f>+'Ark1'!X963</f>
        <v>0</v>
      </c>
      <c r="P258" s="99"/>
      <c r="Q258" s="99">
        <f>+'Ark1'!Y963</f>
        <v>0</v>
      </c>
      <c r="R258" s="110"/>
      <c r="S258" s="65"/>
      <c r="T258" s="110"/>
      <c r="U258" s="99">
        <f>+'Ark1'!AA963</f>
        <v>8.5807595900791025</v>
      </c>
      <c r="V258" s="65">
        <f t="shared" si="13"/>
        <v>88.33649738965353</v>
      </c>
      <c r="W258" s="48">
        <f>+'Ark1'!V963</f>
        <v>81.589118173603893</v>
      </c>
      <c r="X258" s="39"/>
      <c r="Y258"/>
    </row>
    <row r="259" spans="1:25" ht="15.6">
      <c r="A259" s="39"/>
      <c r="B259" s="46">
        <f>+'Ark1'!C964</f>
        <v>2013</v>
      </c>
      <c r="C259" s="46">
        <f>+'Ark1'!M964</f>
        <v>64</v>
      </c>
      <c r="D259" s="323">
        <f>+'Ark1'!Q964</f>
        <v>2082</v>
      </c>
      <c r="E259" s="65"/>
      <c r="F259" s="323">
        <f>+'Ark1'!R964</f>
        <v>159891</v>
      </c>
      <c r="G259" s="323"/>
      <c r="H259" s="323">
        <f>+'Ark1'!S964</f>
        <v>159883</v>
      </c>
      <c r="I259" s="99">
        <f>+'Ark1'!AD964</f>
        <v>10.526748927843929</v>
      </c>
      <c r="J259" s="99"/>
      <c r="K259" s="99">
        <f>+'Ark1'!AE964</f>
        <v>10.170583318462127</v>
      </c>
      <c r="L259" s="99"/>
      <c r="M259" s="99">
        <f>+'Ark1'!W964</f>
        <v>74.088137575601905</v>
      </c>
      <c r="N259" s="99"/>
      <c r="O259" s="99">
        <f>+'Ark1'!X964</f>
        <v>0</v>
      </c>
      <c r="P259" s="99"/>
      <c r="Q259" s="99">
        <f>+'Ark1'!Y964</f>
        <v>0</v>
      </c>
      <c r="R259" s="110"/>
      <c r="S259" s="65"/>
      <c r="T259" s="110"/>
      <c r="U259" s="99">
        <f>+'Ark1'!AA964</f>
        <v>8.5666292440179106</v>
      </c>
      <c r="V259" s="65">
        <f t="shared" si="13"/>
        <v>76.796829971181552</v>
      </c>
      <c r="W259" s="48">
        <f>+'Ark1'!V964</f>
        <v>80.270778857529407</v>
      </c>
      <c r="X259" s="39"/>
      <c r="Y259"/>
    </row>
    <row r="260" spans="1:25" ht="15.6">
      <c r="A260" s="39"/>
      <c r="B260" s="46">
        <f>+'Ark1'!C965</f>
        <v>2013</v>
      </c>
      <c r="C260" s="46">
        <f>+'Ark1'!M965</f>
        <v>65</v>
      </c>
      <c r="D260" s="323">
        <f>+'Ark1'!Q965</f>
        <v>2016</v>
      </c>
      <c r="E260" s="65"/>
      <c r="F260" s="323">
        <f>+'Ark1'!R965</f>
        <v>120344</v>
      </c>
      <c r="G260" s="323"/>
      <c r="H260" s="323">
        <f>+'Ark1'!S965</f>
        <v>120337</v>
      </c>
      <c r="I260" s="99">
        <f>+'Ark1'!AD965</f>
        <v>7.9230918123749907</v>
      </c>
      <c r="J260" s="99"/>
      <c r="K260" s="99">
        <f>+'Ark1'!AE965</f>
        <v>7.5175730772176292</v>
      </c>
      <c r="L260" s="99"/>
      <c r="M260" s="99">
        <f>+'Ark1'!W965</f>
        <v>72.758474118517015</v>
      </c>
      <c r="N260" s="99"/>
      <c r="O260" s="99">
        <f>+'Ark1'!X965</f>
        <v>0</v>
      </c>
      <c r="P260" s="99"/>
      <c r="Q260" s="99">
        <f>+'Ark1'!Y965</f>
        <v>0</v>
      </c>
      <c r="R260" s="110"/>
      <c r="S260" s="65"/>
      <c r="T260" s="110"/>
      <c r="U260" s="99">
        <f>+'Ark1'!AA965</f>
        <v>8.4698921840906536</v>
      </c>
      <c r="V260" s="65">
        <f t="shared" si="13"/>
        <v>59.694444444444443</v>
      </c>
      <c r="W260" s="48">
        <f>+'Ark1'!V965</f>
        <v>78.830672089347019</v>
      </c>
      <c r="X260" s="39"/>
      <c r="Y260"/>
    </row>
    <row r="261" spans="1:25" ht="15.6">
      <c r="A261" s="39"/>
      <c r="B261" s="46">
        <f>+'Ark1'!C966</f>
        <v>2013</v>
      </c>
      <c r="C261" s="46">
        <f>+'Ark1'!M966</f>
        <v>66</v>
      </c>
      <c r="D261" s="323">
        <f>+'Ark1'!Q966</f>
        <v>1950</v>
      </c>
      <c r="E261" s="65"/>
      <c r="F261" s="323">
        <f>+'Ark1'!R966</f>
        <v>73630</v>
      </c>
      <c r="G261" s="323"/>
      <c r="H261" s="323">
        <f>+'Ark1'!S966</f>
        <v>73624</v>
      </c>
      <c r="I261" s="99">
        <f>+'Ark1'!AD966</f>
        <v>4.847580686574906</v>
      </c>
      <c r="J261" s="99"/>
      <c r="K261" s="99">
        <f>+'Ark1'!AE966</f>
        <v>4.510198771803231</v>
      </c>
      <c r="L261" s="99"/>
      <c r="M261" s="99">
        <f>+'Ark1'!W966</f>
        <v>71.347930022819057</v>
      </c>
      <c r="N261" s="99"/>
      <c r="O261" s="99">
        <f>+'Ark1'!X966</f>
        <v>0</v>
      </c>
      <c r="P261" s="99"/>
      <c r="Q261" s="99">
        <f>+'Ark1'!Y966</f>
        <v>0</v>
      </c>
      <c r="R261" s="110"/>
      <c r="S261" s="65"/>
      <c r="T261" s="110"/>
      <c r="U261" s="99">
        <f>+'Ark1'!AA966</f>
        <v>8.297212139040326</v>
      </c>
      <c r="V261" s="65">
        <f t="shared" si="13"/>
        <v>37.758974358974356</v>
      </c>
      <c r="W261" s="48">
        <f>+'Ark1'!V966</f>
        <v>77.303236120305641</v>
      </c>
      <c r="X261" s="39"/>
      <c r="Y261"/>
    </row>
    <row r="262" spans="1:25" ht="15.6">
      <c r="A262" s="39"/>
      <c r="B262" s="46">
        <f>+'Ark1'!C967</f>
        <v>2013</v>
      </c>
      <c r="C262" s="46">
        <f>+'Ark1'!M967</f>
        <v>67</v>
      </c>
      <c r="D262" s="323">
        <f>+'Ark1'!Q967</f>
        <v>1817</v>
      </c>
      <c r="E262" s="65"/>
      <c r="F262" s="323">
        <f>+'Ark1'!R967</f>
        <v>36297</v>
      </c>
      <c r="G262" s="323"/>
      <c r="H262" s="323">
        <f>+'Ark1'!S967</f>
        <v>36296</v>
      </c>
      <c r="I262" s="99">
        <f>+'Ark1'!AD967</f>
        <v>2.3896867605678311</v>
      </c>
      <c r="J262" s="99"/>
      <c r="K262" s="99">
        <f>+'Ark1'!AE967</f>
        <v>2.1781931007936559</v>
      </c>
      <c r="L262" s="99"/>
      <c r="M262" s="99">
        <f>+'Ark1'!W967</f>
        <v>69.894453934318349</v>
      </c>
      <c r="N262" s="99"/>
      <c r="O262" s="99">
        <f>+'Ark1'!X967</f>
        <v>0</v>
      </c>
      <c r="P262" s="99"/>
      <c r="Q262" s="99">
        <f>+'Ark1'!Y967</f>
        <v>0</v>
      </c>
      <c r="R262" s="110"/>
      <c r="S262" s="65"/>
      <c r="T262" s="110"/>
      <c r="U262" s="99">
        <f>+'Ark1'!AA967</f>
        <v>8.0361997028350149</v>
      </c>
      <c r="V262" s="65">
        <f t="shared" si="13"/>
        <v>19.976334617501376</v>
      </c>
      <c r="W262" s="48">
        <f>+'Ark1'!V967</f>
        <v>75.726355897374617</v>
      </c>
      <c r="X262" s="39"/>
      <c r="Y262"/>
    </row>
    <row r="263" spans="1:25" ht="15.6">
      <c r="A263" s="39"/>
      <c r="B263" s="46">
        <f>+'Ark1'!C968</f>
        <v>2013</v>
      </c>
      <c r="C263" s="46">
        <f>+'Ark1'!M968</f>
        <v>68</v>
      </c>
      <c r="D263" s="323">
        <f>+'Ark1'!Q968</f>
        <v>1597</v>
      </c>
      <c r="E263" s="65"/>
      <c r="F263" s="323">
        <f>+'Ark1'!R968</f>
        <v>16451</v>
      </c>
      <c r="G263" s="323"/>
      <c r="H263" s="323">
        <f>+'Ark1'!S968</f>
        <v>16446</v>
      </c>
      <c r="I263" s="99">
        <f>+'Ark1'!AD968</f>
        <v>1.0830850179932605</v>
      </c>
      <c r="J263" s="99"/>
      <c r="K263" s="99">
        <f>+'Ark1'!AE968</f>
        <v>0.95735110554051861</v>
      </c>
      <c r="L263" s="99"/>
      <c r="M263" s="99">
        <f>+'Ark1'!W968</f>
        <v>67.797871822935633</v>
      </c>
      <c r="N263" s="99"/>
      <c r="O263" s="99">
        <f>+'Ark1'!X968</f>
        <v>0</v>
      </c>
      <c r="P263" s="99"/>
      <c r="Q263" s="99">
        <f>+'Ark1'!Y968</f>
        <v>0</v>
      </c>
      <c r="R263" s="110"/>
      <c r="S263" s="65"/>
      <c r="T263" s="110"/>
      <c r="U263" s="99">
        <f>+'Ark1'!AA968</f>
        <v>7.759050238605731</v>
      </c>
      <c r="V263" s="65">
        <f t="shared" si="13"/>
        <v>10.301189730745147</v>
      </c>
      <c r="W263" s="48">
        <f>+'Ark1'!V968</f>
        <v>73.465693364105903</v>
      </c>
      <c r="X263" s="39"/>
      <c r="Y263"/>
    </row>
    <row r="264" spans="1:25" ht="15.6">
      <c r="A264" s="39"/>
      <c r="B264" s="46">
        <f>+'Ark1'!C969</f>
        <v>2012</v>
      </c>
      <c r="C264" s="46">
        <f>+'Ark1'!M969</f>
        <v>48</v>
      </c>
      <c r="D264" s="323">
        <f>+'Ark1'!Q969</f>
        <v>433</v>
      </c>
      <c r="E264" s="65"/>
      <c r="F264" s="323">
        <f>+'Ark1'!R969</f>
        <v>746</v>
      </c>
      <c r="G264" s="323"/>
      <c r="H264" s="323">
        <f>+'Ark1'!S969</f>
        <v>741</v>
      </c>
      <c r="I264" s="99">
        <f>+'Ark1'!AD969</f>
        <v>4.9249782551647081E-2</v>
      </c>
      <c r="J264" s="99"/>
      <c r="K264" s="99">
        <f>+'Ark1'!AE969</f>
        <v>5.3910094452977605E-2</v>
      </c>
      <c r="L264" s="99"/>
      <c r="M264" s="99">
        <f>+'Ark1'!W969</f>
        <v>87.749257759784086</v>
      </c>
      <c r="N264" s="99"/>
      <c r="O264" s="99">
        <f>+'Ark1'!X969</f>
        <v>0</v>
      </c>
      <c r="P264" s="99"/>
      <c r="Q264" s="99">
        <f>+'Ark1'!Y969</f>
        <v>0</v>
      </c>
      <c r="R264" s="110"/>
      <c r="S264" s="65"/>
      <c r="T264" s="110"/>
      <c r="U264" s="99">
        <f>+'Ark1'!AA969</f>
        <v>12.497397952751523</v>
      </c>
      <c r="V264" s="65">
        <f t="shared" si="13"/>
        <v>1.7228637413394918</v>
      </c>
      <c r="W264" s="48">
        <f>+'Ark1'!V969</f>
        <v>95.770553978913441</v>
      </c>
      <c r="X264" s="39"/>
      <c r="Y264"/>
    </row>
    <row r="265" spans="1:25" ht="15.6">
      <c r="A265" s="39"/>
      <c r="B265" s="46">
        <f>+'Ark1'!C970</f>
        <v>2012</v>
      </c>
      <c r="C265" s="46">
        <f>+'Ark1'!M970</f>
        <v>49</v>
      </c>
      <c r="D265" s="323">
        <f>+'Ark1'!Q970</f>
        <v>477</v>
      </c>
      <c r="E265" s="65"/>
      <c r="F265" s="323">
        <f>+'Ark1'!R970</f>
        <v>783</v>
      </c>
      <c r="G265" s="323"/>
      <c r="H265" s="323">
        <f>+'Ark1'!S970</f>
        <v>783</v>
      </c>
      <c r="I265" s="99">
        <f>+'Ark1'!AD970</f>
        <v>5.1692466136648352E-2</v>
      </c>
      <c r="J265" s="99"/>
      <c r="K265" s="99">
        <f>+'Ark1'!AE970</f>
        <v>5.8157091137585791E-2</v>
      </c>
      <c r="L265" s="99"/>
      <c r="M265" s="99">
        <f>+'Ark1'!W970</f>
        <v>89.584418901660229</v>
      </c>
      <c r="N265" s="99"/>
      <c r="O265" s="99">
        <f>+'Ark1'!X970</f>
        <v>0</v>
      </c>
      <c r="P265" s="99"/>
      <c r="Q265" s="99">
        <f>+'Ark1'!Y970</f>
        <v>0</v>
      </c>
      <c r="R265" s="110"/>
      <c r="S265" s="65"/>
      <c r="T265" s="110"/>
      <c r="U265" s="99">
        <f>+'Ark1'!AA970</f>
        <v>9.7909235414173121</v>
      </c>
      <c r="V265" s="65">
        <f t="shared" si="13"/>
        <v>1.6415094339622642</v>
      </c>
      <c r="W265" s="48">
        <f>+'Ark1'!V970</f>
        <v>97.057875299740388</v>
      </c>
      <c r="X265" s="39"/>
      <c r="Y265"/>
    </row>
    <row r="266" spans="1:25" ht="15.6">
      <c r="A266" s="39"/>
      <c r="B266" s="46">
        <f>+'Ark1'!C971</f>
        <v>2012</v>
      </c>
      <c r="C266" s="46">
        <f>+'Ark1'!M971</f>
        <v>50</v>
      </c>
      <c r="D266" s="323">
        <f>+'Ark1'!Q971</f>
        <v>730</v>
      </c>
      <c r="E266" s="65"/>
      <c r="F266" s="323">
        <f>+'Ark1'!R971</f>
        <v>1527</v>
      </c>
      <c r="G266" s="323"/>
      <c r="H266" s="323">
        <f>+'Ark1'!S971</f>
        <v>1527</v>
      </c>
      <c r="I266" s="99">
        <f>+'Ark1'!AD971</f>
        <v>0.10081021173775483</v>
      </c>
      <c r="J266" s="99"/>
      <c r="K266" s="99">
        <f>+'Ark1'!AE971</f>
        <v>0.11301617676759047</v>
      </c>
      <c r="L266" s="99"/>
      <c r="M266" s="99">
        <f>+'Ark1'!W971</f>
        <v>89.267452521283616</v>
      </c>
      <c r="N266" s="99"/>
      <c r="O266" s="99">
        <f>+'Ark1'!X971</f>
        <v>0</v>
      </c>
      <c r="P266" s="99"/>
      <c r="Q266" s="99">
        <f>+'Ark1'!Y971</f>
        <v>0</v>
      </c>
      <c r="R266" s="110"/>
      <c r="S266" s="65"/>
      <c r="T266" s="110"/>
      <c r="U266" s="99">
        <f>+'Ark1'!AA971</f>
        <v>9.6498878518644506</v>
      </c>
      <c r="V266" s="65">
        <f t="shared" si="13"/>
        <v>2.091780821917808</v>
      </c>
      <c r="W266" s="48">
        <f>+'Ark1'!V971</f>
        <v>96.714466436926884</v>
      </c>
      <c r="X266" s="39"/>
      <c r="Y266"/>
    </row>
    <row r="267" spans="1:25" ht="15.6">
      <c r="A267" s="39"/>
      <c r="B267" s="46">
        <f>+'Ark1'!C972</f>
        <v>2012</v>
      </c>
      <c r="C267" s="46">
        <f>+'Ark1'!M972</f>
        <v>51</v>
      </c>
      <c r="D267" s="323">
        <f>+'Ark1'!Q972</f>
        <v>1057</v>
      </c>
      <c r="E267" s="65"/>
      <c r="F267" s="323">
        <f>+'Ark1'!R972</f>
        <v>3027</v>
      </c>
      <c r="G267" s="323"/>
      <c r="H267" s="323">
        <f>+'Ark1'!S972</f>
        <v>3027</v>
      </c>
      <c r="I267" s="99">
        <f>+'Ark1'!AD972</f>
        <v>0.1998379246432114</v>
      </c>
      <c r="J267" s="99"/>
      <c r="K267" s="99">
        <f>+'Ark1'!AE972</f>
        <v>0.2214617579894908</v>
      </c>
      <c r="L267" s="99"/>
      <c r="M267" s="99">
        <f>+'Ark1'!W972</f>
        <v>88.242517343904694</v>
      </c>
      <c r="N267" s="99"/>
      <c r="O267" s="99">
        <f>+'Ark1'!X972</f>
        <v>0</v>
      </c>
      <c r="P267" s="99"/>
      <c r="Q267" s="99">
        <f>+'Ark1'!Y972</f>
        <v>0</v>
      </c>
      <c r="R267" s="110"/>
      <c r="S267" s="65"/>
      <c r="T267" s="110"/>
      <c r="U267" s="99">
        <f>+'Ark1'!AA972</f>
        <v>8.9601370618503289</v>
      </c>
      <c r="V267" s="65">
        <f t="shared" si="13"/>
        <v>2.8637653736991484</v>
      </c>
      <c r="W267" s="48">
        <f>+'Ark1'!V972</f>
        <v>95.604027458185087</v>
      </c>
      <c r="X267" s="39"/>
      <c r="Y267"/>
    </row>
    <row r="268" spans="1:25" ht="15.6">
      <c r="A268" s="39"/>
      <c r="B268" s="46">
        <f>+'Ark1'!C973</f>
        <v>2012</v>
      </c>
      <c r="C268" s="46">
        <f>+'Ark1'!M973</f>
        <v>52</v>
      </c>
      <c r="D268" s="323">
        <f>+'Ark1'!Q973</f>
        <v>1354</v>
      </c>
      <c r="E268" s="65"/>
      <c r="F268" s="323">
        <f>+'Ark1'!R973</f>
        <v>5737</v>
      </c>
      <c r="G268" s="323"/>
      <c r="H268" s="323">
        <f>+'Ark1'!S973</f>
        <v>5737</v>
      </c>
      <c r="I268" s="99">
        <f>+'Ark1'!AD973</f>
        <v>0.37874799262573633</v>
      </c>
      <c r="J268" s="99"/>
      <c r="K268" s="99">
        <f>+'Ark1'!AE973</f>
        <v>0.41709986256707454</v>
      </c>
      <c r="L268" s="99"/>
      <c r="M268" s="99">
        <f>+'Ark1'!W973</f>
        <v>87.689332403695005</v>
      </c>
      <c r="N268" s="99"/>
      <c r="O268" s="99">
        <f>+'Ark1'!X973</f>
        <v>0</v>
      </c>
      <c r="P268" s="99"/>
      <c r="Q268" s="99">
        <f>+'Ark1'!Y973</f>
        <v>0</v>
      </c>
      <c r="R268" s="110"/>
      <c r="S268" s="65"/>
      <c r="T268" s="110"/>
      <c r="U268" s="99">
        <f>+'Ark1'!AA973</f>
        <v>9.0365163478496182</v>
      </c>
      <c r="V268" s="65">
        <f t="shared" si="13"/>
        <v>4.2370753323485966</v>
      </c>
      <c r="W268" s="48">
        <f>+'Ark1'!V973</f>
        <v>95.004693828488811</v>
      </c>
      <c r="X268" s="39"/>
      <c r="Y268"/>
    </row>
    <row r="269" spans="1:25" ht="15.6">
      <c r="A269" s="39"/>
      <c r="B269" s="46">
        <f>+'Ark1'!C974</f>
        <v>2012</v>
      </c>
      <c r="C269" s="46">
        <f>+'Ark1'!M974</f>
        <v>53</v>
      </c>
      <c r="D269" s="323">
        <f>+'Ark1'!Q974</f>
        <v>1596</v>
      </c>
      <c r="E269" s="65"/>
      <c r="F269" s="323">
        <f>+'Ark1'!R974</f>
        <v>10324.5</v>
      </c>
      <c r="G269" s="323"/>
      <c r="H269" s="323">
        <f>+'Ark1'!S974</f>
        <v>10324.5</v>
      </c>
      <c r="I269" s="99">
        <f>+'Ark1'!AD974</f>
        <v>0.68160774792825796</v>
      </c>
      <c r="J269" s="99"/>
      <c r="K269" s="99">
        <f>+'Ark1'!AE974</f>
        <v>0.74540147819595282</v>
      </c>
      <c r="L269" s="99"/>
      <c r="M269" s="99">
        <f>+'Ark1'!W974</f>
        <v>87.078870647489055</v>
      </c>
      <c r="N269" s="99"/>
      <c r="O269" s="99">
        <f>+'Ark1'!X974</f>
        <v>0</v>
      </c>
      <c r="P269" s="99"/>
      <c r="Q269" s="99">
        <f>+'Ark1'!Y974</f>
        <v>0</v>
      </c>
      <c r="R269" s="110"/>
      <c r="S269" s="65"/>
      <c r="T269" s="110"/>
      <c r="U269" s="99">
        <f>+'Ark1'!AA974</f>
        <v>9.0537468106891001</v>
      </c>
      <c r="V269" s="65">
        <f t="shared" si="13"/>
        <v>6.4689849624060152</v>
      </c>
      <c r="W269" s="48">
        <f>+'Ark1'!V974</f>
        <v>94.343305143541954</v>
      </c>
      <c r="X269" s="39"/>
      <c r="Y269"/>
    </row>
    <row r="270" spans="1:25" ht="15.6">
      <c r="A270" s="39"/>
      <c r="B270" s="46">
        <f>+'Ark1'!C975</f>
        <v>2012</v>
      </c>
      <c r="C270" s="46">
        <f>+'Ark1'!M975</f>
        <v>54</v>
      </c>
      <c r="D270" s="323">
        <f>+'Ark1'!Q975</f>
        <v>1780</v>
      </c>
      <c r="E270" s="65"/>
      <c r="F270" s="323">
        <f>+'Ark1'!R975</f>
        <v>18176</v>
      </c>
      <c r="G270" s="323"/>
      <c r="H270" s="323">
        <f>+'Ark1'!S975</f>
        <v>18176</v>
      </c>
      <c r="I270" s="99">
        <f>+'Ark1'!AD975</f>
        <v>1.1999518065130521</v>
      </c>
      <c r="J270" s="99"/>
      <c r="K270" s="99">
        <f>+'Ark1'!AE975</f>
        <v>1.3019963280525173</v>
      </c>
      <c r="L270" s="99"/>
      <c r="M270" s="99">
        <f>+'Ark1'!W975</f>
        <v>86.397865316901999</v>
      </c>
      <c r="N270" s="99"/>
      <c r="O270" s="99">
        <f>+'Ark1'!X975</f>
        <v>0</v>
      </c>
      <c r="P270" s="99"/>
      <c r="Q270" s="99">
        <f>+'Ark1'!Y975</f>
        <v>0</v>
      </c>
      <c r="R270" s="110"/>
      <c r="S270" s="65"/>
      <c r="T270" s="110"/>
      <c r="U270" s="99">
        <f>+'Ark1'!AA975</f>
        <v>8.737752863780214</v>
      </c>
      <c r="V270" s="65">
        <f t="shared" si="13"/>
        <v>10.21123595505618</v>
      </c>
      <c r="W270" s="48">
        <f>+'Ark1'!V975</f>
        <v>93.605487883966688</v>
      </c>
      <c r="X270" s="39"/>
      <c r="Y270"/>
    </row>
    <row r="271" spans="1:25" ht="15.6">
      <c r="A271" s="39"/>
      <c r="B271" s="46">
        <f>+'Ark1'!C976</f>
        <v>2012</v>
      </c>
      <c r="C271" s="46">
        <f>+'Ark1'!M976</f>
        <v>55</v>
      </c>
      <c r="D271" s="323">
        <f>+'Ark1'!Q976</f>
        <v>1904</v>
      </c>
      <c r="E271" s="65"/>
      <c r="F271" s="323">
        <f>+'Ark1'!R976</f>
        <v>30309</v>
      </c>
      <c r="G271" s="323"/>
      <c r="H271" s="323">
        <f>+'Ark1'!S976</f>
        <v>30309</v>
      </c>
      <c r="I271" s="99">
        <f>+'Ark1'!AD976</f>
        <v>2.0009539669676562</v>
      </c>
      <c r="J271" s="99"/>
      <c r="K271" s="99">
        <f>+'Ark1'!AE976</f>
        <v>2.1496603526086777</v>
      </c>
      <c r="L271" s="99"/>
      <c r="M271" s="99">
        <f>+'Ark1'!W976</f>
        <v>85.54404962222425</v>
      </c>
      <c r="N271" s="99"/>
      <c r="O271" s="99">
        <f>+'Ark1'!X976</f>
        <v>0</v>
      </c>
      <c r="P271" s="99"/>
      <c r="Q271" s="99">
        <f>+'Ark1'!Y976</f>
        <v>0</v>
      </c>
      <c r="R271" s="110"/>
      <c r="S271" s="65"/>
      <c r="T271" s="110"/>
      <c r="U271" s="99">
        <f>+'Ark1'!AA976</f>
        <v>8.6531067181754349</v>
      </c>
      <c r="V271" s="65">
        <f t="shared" si="13"/>
        <v>15.918592436974789</v>
      </c>
      <c r="W271" s="48">
        <f>+'Ark1'!V976</f>
        <v>92.680443794391962</v>
      </c>
      <c r="X271" s="39"/>
      <c r="Y271"/>
    </row>
    <row r="272" spans="1:25" ht="15.6">
      <c r="A272" s="39"/>
      <c r="B272" s="46">
        <f>+'Ark1'!C977</f>
        <v>2012</v>
      </c>
      <c r="C272" s="46">
        <f>+'Ark1'!M977</f>
        <v>56</v>
      </c>
      <c r="D272" s="323">
        <f>+'Ark1'!Q977</f>
        <v>2043</v>
      </c>
      <c r="E272" s="65"/>
      <c r="F272" s="323">
        <f>+'Ark1'!R977</f>
        <v>47675</v>
      </c>
      <c r="G272" s="323"/>
      <c r="H272" s="323">
        <f>+'Ark1'!S977</f>
        <v>47675</v>
      </c>
      <c r="I272" s="99">
        <f>+'Ark1'!AD977</f>
        <v>3.1474308085117624</v>
      </c>
      <c r="J272" s="99"/>
      <c r="K272" s="99">
        <f>+'Ark1'!AE977</f>
        <v>3.3487626895338409</v>
      </c>
      <c r="L272" s="99"/>
      <c r="M272" s="99">
        <f>+'Ark1'!W977</f>
        <v>84.719861562663212</v>
      </c>
      <c r="N272" s="99"/>
      <c r="O272" s="99">
        <f>+'Ark1'!X977</f>
        <v>0</v>
      </c>
      <c r="P272" s="99"/>
      <c r="Q272" s="99">
        <f>+'Ark1'!Y977</f>
        <v>0</v>
      </c>
      <c r="R272" s="110"/>
      <c r="S272" s="65"/>
      <c r="T272" s="110"/>
      <c r="U272" s="99">
        <f>+'Ark1'!AA977</f>
        <v>8.4956285907144125</v>
      </c>
      <c r="V272" s="65">
        <f t="shared" si="13"/>
        <v>23.335780714635341</v>
      </c>
      <c r="W272" s="48">
        <f>+'Ark1'!V977</f>
        <v>91.78749898446722</v>
      </c>
      <c r="X272" s="39"/>
      <c r="Y272"/>
    </row>
    <row r="273" spans="1:25" ht="15.6">
      <c r="A273" s="39"/>
      <c r="B273" s="46">
        <f>+'Ark1'!C978</f>
        <v>2012</v>
      </c>
      <c r="C273" s="46">
        <f>+'Ark1'!M978</f>
        <v>57</v>
      </c>
      <c r="D273" s="323">
        <f>+'Ark1'!Q978</f>
        <v>2101</v>
      </c>
      <c r="E273" s="65"/>
      <c r="F273" s="323">
        <f>+'Ark1'!R978</f>
        <v>71927</v>
      </c>
      <c r="G273" s="323"/>
      <c r="H273" s="323">
        <f>+'Ark1'!S978</f>
        <v>71924</v>
      </c>
      <c r="I273" s="99">
        <f>+'Ark1'!AD978</f>
        <v>4.7485108707671824</v>
      </c>
      <c r="J273" s="99"/>
      <c r="K273" s="99">
        <f>+'Ark1'!AE978</f>
        <v>5.0050351004442861</v>
      </c>
      <c r="L273" s="99"/>
      <c r="M273" s="99">
        <f>+'Ark1'!W978</f>
        <v>83.931476280518098</v>
      </c>
      <c r="N273" s="99"/>
      <c r="O273" s="99">
        <f>+'Ark1'!X978</f>
        <v>0</v>
      </c>
      <c r="P273" s="99"/>
      <c r="Q273" s="99">
        <f>+'Ark1'!Y978</f>
        <v>0</v>
      </c>
      <c r="R273" s="110"/>
      <c r="S273" s="65"/>
      <c r="T273" s="110"/>
      <c r="U273" s="99">
        <f>+'Ark1'!AA978</f>
        <v>8.3583988082998779</v>
      </c>
      <c r="V273" s="65">
        <f t="shared" si="13"/>
        <v>34.234650166587336</v>
      </c>
      <c r="W273" s="48">
        <f>+'Ark1'!V978</f>
        <v>90.934884740200559</v>
      </c>
      <c r="X273" s="39"/>
      <c r="Y273"/>
    </row>
    <row r="274" spans="1:25" ht="15.6">
      <c r="A274" s="39"/>
      <c r="B274" s="46">
        <f>+'Ark1'!C979</f>
        <v>2012</v>
      </c>
      <c r="C274" s="46">
        <f>+'Ark1'!M979</f>
        <v>58</v>
      </c>
      <c r="D274" s="323">
        <f>+'Ark1'!Q979</f>
        <v>2151</v>
      </c>
      <c r="E274" s="65"/>
      <c r="F274" s="323">
        <f>+'Ark1'!R979</f>
        <v>102172</v>
      </c>
      <c r="G274" s="323"/>
      <c r="H274" s="323">
        <f>+'Ark1'!S979</f>
        <v>102170</v>
      </c>
      <c r="I274" s="99">
        <f>+'Ark1'!AD979</f>
        <v>6.7452396553175422</v>
      </c>
      <c r="J274" s="99"/>
      <c r="K274" s="99">
        <f>+'Ark1'!AE979</f>
        <v>7.0390015226557718</v>
      </c>
      <c r="L274" s="99"/>
      <c r="M274" s="99">
        <f>+'Ark1'!W979</f>
        <v>83.095830478613891</v>
      </c>
      <c r="N274" s="99"/>
      <c r="O274" s="99">
        <f>+'Ark1'!X979</f>
        <v>0</v>
      </c>
      <c r="P274" s="99"/>
      <c r="Q274" s="99">
        <f>+'Ark1'!Y979</f>
        <v>0</v>
      </c>
      <c r="R274" s="110"/>
      <c r="S274" s="65"/>
      <c r="T274" s="110"/>
      <c r="U274" s="99">
        <f>+'Ark1'!AA979</f>
        <v>8.3248425370671928</v>
      </c>
      <c r="V274" s="65">
        <f t="shared" si="13"/>
        <v>47.499767549976752</v>
      </c>
      <c r="W274" s="48">
        <f>+'Ark1'!V979</f>
        <v>90.028800807950859</v>
      </c>
      <c r="X274" s="39"/>
      <c r="Y274"/>
    </row>
    <row r="275" spans="1:25" ht="15.6">
      <c r="A275" s="39"/>
      <c r="B275" s="46">
        <f>+'Ark1'!C980</f>
        <v>2012</v>
      </c>
      <c r="C275" s="46">
        <f>+'Ark1'!M980</f>
        <v>59</v>
      </c>
      <c r="D275" s="323">
        <f>+'Ark1'!Q980</f>
        <v>2195</v>
      </c>
      <c r="E275" s="65"/>
      <c r="F275" s="323">
        <f>+'Ark1'!R980</f>
        <v>133634</v>
      </c>
      <c r="G275" s="323"/>
      <c r="H275" s="323">
        <f>+'Ark1'!S980</f>
        <v>133631</v>
      </c>
      <c r="I275" s="99">
        <f>+'Ark1'!AD980</f>
        <v>8.8223129242718574</v>
      </c>
      <c r="J275" s="99"/>
      <c r="K275" s="99">
        <f>+'Ark1'!AE980</f>
        <v>9.1158121687614848</v>
      </c>
      <c r="L275" s="99"/>
      <c r="M275" s="99">
        <f>+'Ark1'!W980</f>
        <v>82.277240311005457</v>
      </c>
      <c r="N275" s="99"/>
      <c r="O275" s="99">
        <f>+'Ark1'!X980</f>
        <v>0</v>
      </c>
      <c r="P275" s="99"/>
      <c r="Q275" s="99">
        <f>+'Ark1'!Y980</f>
        <v>0</v>
      </c>
      <c r="R275" s="110"/>
      <c r="S275" s="65"/>
      <c r="T275" s="110"/>
      <c r="U275" s="99">
        <f>+'Ark1'!AA980</f>
        <v>8.2344414859666024</v>
      </c>
      <c r="V275" s="65">
        <f t="shared" si="13"/>
        <v>60.881093394077446</v>
      </c>
      <c r="W275" s="48">
        <f>+'Ark1'!V980</f>
        <v>89.141938077198361</v>
      </c>
      <c r="X275" s="39"/>
      <c r="Y275"/>
    </row>
    <row r="276" spans="1:25" ht="15.6">
      <c r="A276" s="39"/>
      <c r="B276" s="46">
        <f>+'Ark1'!C981</f>
        <v>2012</v>
      </c>
      <c r="C276" s="46">
        <f>+'Ark1'!M981</f>
        <v>60</v>
      </c>
      <c r="D276" s="323">
        <f>+'Ark1'!Q981</f>
        <v>2265</v>
      </c>
      <c r="E276" s="65"/>
      <c r="F276" s="323">
        <f>+'Ark1'!R981</f>
        <v>167680</v>
      </c>
      <c r="G276" s="323"/>
      <c r="H276" s="323">
        <f>+'Ark1'!S981</f>
        <v>167672</v>
      </c>
      <c r="I276" s="99">
        <f>+'Ark1'!AD981</f>
        <v>11.069977933324644</v>
      </c>
      <c r="J276" s="99"/>
      <c r="K276" s="99">
        <f>+'Ark1'!AE981</f>
        <v>11.281599484748956</v>
      </c>
      <c r="L276" s="99"/>
      <c r="M276" s="99">
        <f>+'Ark1'!W981</f>
        <v>81.152461949519676</v>
      </c>
      <c r="N276" s="99"/>
      <c r="O276" s="99">
        <f>+'Ark1'!X981</f>
        <v>0</v>
      </c>
      <c r="P276" s="99"/>
      <c r="Q276" s="99">
        <f>+'Ark1'!Y981</f>
        <v>0</v>
      </c>
      <c r="R276" s="110"/>
      <c r="S276" s="65"/>
      <c r="T276" s="110"/>
      <c r="U276" s="99">
        <f>+'Ark1'!AA981</f>
        <v>8.4784473106469296</v>
      </c>
      <c r="V276" s="65">
        <f t="shared" si="13"/>
        <v>74.030905077262688</v>
      </c>
      <c r="W276" s="48">
        <f>+'Ark1'!V981</f>
        <v>87.924493194860943</v>
      </c>
      <c r="X276" s="39"/>
      <c r="Y276"/>
    </row>
    <row r="277" spans="1:25" ht="15.6">
      <c r="A277" s="39"/>
      <c r="B277" s="46">
        <f>+'Ark1'!C982</f>
        <v>2012</v>
      </c>
      <c r="C277" s="46">
        <f>+'Ark1'!M982</f>
        <v>61</v>
      </c>
      <c r="D277" s="323">
        <f>+'Ark1'!Q982</f>
        <v>2244</v>
      </c>
      <c r="E277" s="65"/>
      <c r="F277" s="323">
        <f>+'Ark1'!R982</f>
        <v>180643</v>
      </c>
      <c r="G277" s="323"/>
      <c r="H277" s="323">
        <f>+'Ark1'!S982</f>
        <v>180641</v>
      </c>
      <c r="I277" s="99">
        <f>+'Ark1'!AD982</f>
        <v>11.925775428253598</v>
      </c>
      <c r="J277" s="99"/>
      <c r="K277" s="99">
        <f>+'Ark1'!AE982</f>
        <v>12.029321870687362</v>
      </c>
      <c r="L277" s="99"/>
      <c r="M277" s="99">
        <f>+'Ark1'!W982</f>
        <v>80.318646929545508</v>
      </c>
      <c r="N277" s="99"/>
      <c r="O277" s="99">
        <f>+'Ark1'!X982</f>
        <v>0</v>
      </c>
      <c r="P277" s="99"/>
      <c r="Q277" s="99">
        <f>+'Ark1'!Y982</f>
        <v>0</v>
      </c>
      <c r="R277" s="110"/>
      <c r="S277" s="65"/>
      <c r="T277" s="110"/>
      <c r="U277" s="99">
        <f>+'Ark1'!AA982</f>
        <v>8.2728079491571815</v>
      </c>
      <c r="V277" s="65">
        <f t="shared" si="13"/>
        <v>80.500445632798574</v>
      </c>
      <c r="W277" s="48">
        <f>+'Ark1'!V982</f>
        <v>87.019538936591502</v>
      </c>
      <c r="X277" s="39"/>
      <c r="Y277"/>
    </row>
    <row r="278" spans="1:25" ht="15.6">
      <c r="A278" s="39"/>
      <c r="B278" s="46">
        <f>+'Ark1'!C983</f>
        <v>2012</v>
      </c>
      <c r="C278" s="46">
        <f>+'Ark1'!M983</f>
        <v>62</v>
      </c>
      <c r="D278" s="323">
        <f>+'Ark1'!Q983</f>
        <v>2257</v>
      </c>
      <c r="E278" s="65"/>
      <c r="F278" s="323">
        <f>+'Ark1'!R983</f>
        <v>187977</v>
      </c>
      <c r="G278" s="323"/>
      <c r="H278" s="323">
        <f>+'Ark1'!S983</f>
        <v>187972</v>
      </c>
      <c r="I278" s="99">
        <f>+'Ark1'!AD983</f>
        <v>12.409954925886009</v>
      </c>
      <c r="J278" s="99"/>
      <c r="K278" s="99">
        <f>+'Ark1'!AE983</f>
        <v>12.354441969765684</v>
      </c>
      <c r="L278" s="99"/>
      <c r="M278" s="99">
        <f>+'Ark1'!W983</f>
        <v>79.272314493647315</v>
      </c>
      <c r="N278" s="99"/>
      <c r="O278" s="99">
        <f>+'Ark1'!X983</f>
        <v>0</v>
      </c>
      <c r="P278" s="99"/>
      <c r="Q278" s="99">
        <f>+'Ark1'!Y983</f>
        <v>0</v>
      </c>
      <c r="R278" s="110"/>
      <c r="S278" s="65"/>
      <c r="T278" s="110"/>
      <c r="U278" s="99">
        <f>+'Ark1'!AA983</f>
        <v>8.3559842873393428</v>
      </c>
      <c r="V278" s="65">
        <f t="shared" si="13"/>
        <v>83.286220646876387</v>
      </c>
      <c r="W278" s="48">
        <f>+'Ark1'!V983</f>
        <v>85.886515704524882</v>
      </c>
      <c r="X278" s="39"/>
      <c r="Y278"/>
    </row>
    <row r="279" spans="1:25" ht="15.6">
      <c r="A279" s="39"/>
      <c r="B279" s="46">
        <f>+'Ark1'!C984</f>
        <v>2012</v>
      </c>
      <c r="C279" s="46">
        <f>+'Ark1'!M984</f>
        <v>63</v>
      </c>
      <c r="D279" s="323">
        <f>+'Ark1'!Q984</f>
        <v>2230</v>
      </c>
      <c r="E279" s="65"/>
      <c r="F279" s="323">
        <f>+'Ark1'!R984</f>
        <v>176809</v>
      </c>
      <c r="G279" s="323"/>
      <c r="H279" s="323">
        <f>+'Ark1'!S984</f>
        <v>176802</v>
      </c>
      <c r="I279" s="99">
        <f>+'Ark1'!AD984</f>
        <v>11.672660594067247</v>
      </c>
      <c r="J279" s="99"/>
      <c r="K279" s="99">
        <f>+'Ark1'!AE984</f>
        <v>11.444584366613212</v>
      </c>
      <c r="L279" s="99"/>
      <c r="M279" s="99">
        <f>+'Ark1'!W984</f>
        <v>78.073638307258889</v>
      </c>
      <c r="N279" s="99"/>
      <c r="O279" s="99">
        <f>+'Ark1'!X984</f>
        <v>0</v>
      </c>
      <c r="P279" s="99"/>
      <c r="Q279" s="99">
        <f>+'Ark1'!Y984</f>
        <v>0</v>
      </c>
      <c r="R279" s="110"/>
      <c r="S279" s="65"/>
      <c r="T279" s="110"/>
      <c r="U279" s="99">
        <f>+'Ark1'!AA984</f>
        <v>8.3981709502946185</v>
      </c>
      <c r="V279" s="65">
        <f t="shared" si="13"/>
        <v>79.286547085201789</v>
      </c>
      <c r="W279" s="48">
        <f>+'Ark1'!V984</f>
        <v>84.588457430936629</v>
      </c>
      <c r="X279" s="39"/>
      <c r="Y279"/>
    </row>
    <row r="280" spans="1:25" ht="15.6">
      <c r="A280" s="39"/>
      <c r="B280" s="46">
        <f>+'Ark1'!C985</f>
        <v>2012</v>
      </c>
      <c r="C280" s="46">
        <f>+'Ark1'!M985</f>
        <v>64</v>
      </c>
      <c r="D280" s="323">
        <f>+'Ark1'!Q985</f>
        <v>2214</v>
      </c>
      <c r="E280" s="65"/>
      <c r="F280" s="323">
        <f>+'Ark1'!R985</f>
        <v>149743</v>
      </c>
      <c r="G280" s="323"/>
      <c r="H280" s="323">
        <f>+'Ark1'!S985</f>
        <v>149733</v>
      </c>
      <c r="I280" s="99">
        <f>+'Ark1'!AD985</f>
        <v>9.8858045424011909</v>
      </c>
      <c r="J280" s="99"/>
      <c r="K280" s="99">
        <f>+'Ark1'!AE985</f>
        <v>9.5246903153510392</v>
      </c>
      <c r="L280" s="99"/>
      <c r="M280" s="99">
        <f>+'Ark1'!W985</f>
        <v>76.722881395550502</v>
      </c>
      <c r="N280" s="99"/>
      <c r="O280" s="99">
        <f>+'Ark1'!X985</f>
        <v>0</v>
      </c>
      <c r="P280" s="99"/>
      <c r="Q280" s="99">
        <f>+'Ark1'!Y985</f>
        <v>0</v>
      </c>
      <c r="R280" s="110"/>
      <c r="S280" s="65"/>
      <c r="T280" s="110"/>
      <c r="U280" s="99">
        <f>+'Ark1'!AA985</f>
        <v>8.4340532822106375</v>
      </c>
      <c r="V280" s="65">
        <f t="shared" si="13"/>
        <v>67.634598012646791</v>
      </c>
      <c r="W280" s="48">
        <f>+'Ark1'!V985</f>
        <v>83.126075646142979</v>
      </c>
      <c r="X280" s="39"/>
      <c r="Y280"/>
    </row>
    <row r="281" spans="1:25" ht="15.6">
      <c r="A281" s="39"/>
      <c r="B281" s="46">
        <f>+'Ark1'!C986</f>
        <v>2012</v>
      </c>
      <c r="C281" s="46">
        <f>+'Ark1'!M986</f>
        <v>65</v>
      </c>
      <c r="D281" s="323">
        <f>+'Ark1'!Q986</f>
        <v>2171</v>
      </c>
      <c r="E281" s="65"/>
      <c r="F281" s="323">
        <f>+'Ark1'!R986</f>
        <v>110710</v>
      </c>
      <c r="G281" s="323"/>
      <c r="H281" s="323">
        <f>+'Ark1'!S986</f>
        <v>110708</v>
      </c>
      <c r="I281" s="99">
        <f>+'Ark1'!AD986</f>
        <v>7.3089053971754003</v>
      </c>
      <c r="J281" s="99"/>
      <c r="K281" s="99">
        <f>+'Ark1'!AE986</f>
        <v>6.8939975611606608</v>
      </c>
      <c r="L281" s="99"/>
      <c r="M281" s="99">
        <f>+'Ark1'!W986</f>
        <v>75.107565848899497</v>
      </c>
      <c r="N281" s="99"/>
      <c r="O281" s="99">
        <f>+'Ark1'!X986</f>
        <v>0</v>
      </c>
      <c r="P281" s="99"/>
      <c r="Q281" s="99">
        <f>+'Ark1'!Y986</f>
        <v>0</v>
      </c>
      <c r="R281" s="110"/>
      <c r="S281" s="65"/>
      <c r="T281" s="110"/>
      <c r="U281" s="99">
        <f>+'Ark1'!AA986</f>
        <v>8.4213561321888104</v>
      </c>
      <c r="V281" s="65">
        <f t="shared" si="13"/>
        <v>50.994933210502076</v>
      </c>
      <c r="W281" s="48">
        <f>+'Ark1'!V986</f>
        <v>81.374058453518799</v>
      </c>
      <c r="X281" s="39"/>
      <c r="Y281"/>
    </row>
    <row r="282" spans="1:25" ht="15.6">
      <c r="A282" s="39"/>
      <c r="B282">
        <f>+'Ark1'!C987</f>
        <v>2012</v>
      </c>
      <c r="C282">
        <f>+'Ark1'!M987</f>
        <v>66</v>
      </c>
      <c r="D282" s="295">
        <f>+'Ark1'!Q987</f>
        <v>2057</v>
      </c>
      <c r="F282" s="295">
        <f>+'Ark1'!R987</f>
        <v>67624</v>
      </c>
      <c r="H282" s="295">
        <f>+'Ark1'!S987</f>
        <v>67623</v>
      </c>
      <c r="I282" s="100">
        <f>+'Ark1'!AD987</f>
        <v>4.4644333716790641</v>
      </c>
      <c r="K282" s="100">
        <f>+'Ark1'!AE987</f>
        <v>4.1201424488321754</v>
      </c>
      <c r="M282" s="100">
        <f>+'Ark1'!W987</f>
        <v>73.486804785353641</v>
      </c>
      <c r="O282" s="100">
        <f>+'Ark1'!X987</f>
        <v>0</v>
      </c>
      <c r="Q282" s="100">
        <f>+'Ark1'!Y987</f>
        <v>0</v>
      </c>
      <c r="R282" s="110"/>
      <c r="T282" s="110"/>
      <c r="U282" s="100">
        <f>+'Ark1'!AA987</f>
        <v>8.2809931500126854</v>
      </c>
      <c r="V282" s="10">
        <f t="shared" si="13"/>
        <v>32.875060768108895</v>
      </c>
      <c r="W282" s="1">
        <f>+'Ark1'!V987</f>
        <v>79.617900715857814</v>
      </c>
      <c r="X282" s="39"/>
      <c r="Y282"/>
    </row>
    <row r="283" spans="1:25" ht="15.6">
      <c r="A283" s="39"/>
      <c r="B283">
        <f>+'Ark1'!C988</f>
        <v>2012</v>
      </c>
      <c r="C283">
        <f>+'Ark1'!M988</f>
        <v>67</v>
      </c>
      <c r="D283" s="295">
        <f>+'Ark1'!Q988</f>
        <v>1894</v>
      </c>
      <c r="F283" s="295">
        <f>+'Ark1'!R988</f>
        <v>32708</v>
      </c>
      <c r="H283" s="295">
        <f>+'Ark1'!S988</f>
        <v>32706</v>
      </c>
      <c r="I283" s="100">
        <f>+'Ark1'!AD988</f>
        <v>2.1593322891411155</v>
      </c>
      <c r="K283" s="100">
        <f>+'Ark1'!AE988</f>
        <v>1.9443847559449816</v>
      </c>
      <c r="M283" s="100">
        <f>+'Ark1'!W988</f>
        <v>71.704488473062852</v>
      </c>
      <c r="O283" s="100">
        <f>+'Ark1'!X988</f>
        <v>0</v>
      </c>
      <c r="Q283" s="100">
        <f>+'Ark1'!Y988</f>
        <v>0</v>
      </c>
      <c r="R283" s="110"/>
      <c r="T283" s="110"/>
      <c r="U283" s="100">
        <f>+'Ark1'!AA988</f>
        <v>8.0931426542954554</v>
      </c>
      <c r="V283" s="10">
        <f t="shared" si="13"/>
        <v>17.269271383315733</v>
      </c>
      <c r="W283" s="1">
        <f>+'Ark1'!V988</f>
        <v>77.68893677604018</v>
      </c>
      <c r="X283" s="39"/>
      <c r="Y283"/>
    </row>
    <row r="284" spans="1:25" ht="15.6">
      <c r="A284" s="39"/>
      <c r="B284">
        <f>+'Ark1'!C989</f>
        <v>2012</v>
      </c>
      <c r="C284">
        <f>+'Ark1'!M989</f>
        <v>68</v>
      </c>
      <c r="D284" s="295">
        <f>+'Ark1'!Q989</f>
        <v>1644</v>
      </c>
      <c r="F284" s="295">
        <f>+'Ark1'!R989</f>
        <v>14621</v>
      </c>
      <c r="H284" s="295">
        <f>+'Ark1'!S989</f>
        <v>14618</v>
      </c>
      <c r="I284" s="100">
        <f>+'Ark1'!AD989</f>
        <v>0.96525612692712015</v>
      </c>
      <c r="K284" s="100">
        <f>+'Ark1'!AE989</f>
        <v>0.83502484833822255</v>
      </c>
      <c r="M284" s="100">
        <f>+'Ark1'!W989</f>
        <v>68.897427828704451</v>
      </c>
      <c r="O284" s="100">
        <f>+'Ark1'!X989</f>
        <v>0</v>
      </c>
      <c r="Q284" s="100">
        <f>+'Ark1'!Y989</f>
        <v>0</v>
      </c>
      <c r="R284" s="110"/>
      <c r="T284" s="110"/>
      <c r="U284" s="100">
        <f>+'Ark1'!AA989</f>
        <v>8.0428834354250398</v>
      </c>
      <c r="V284" s="10">
        <f t="shared" si="13"/>
        <v>8.8935523114355224</v>
      </c>
      <c r="W284" s="1">
        <f>+'Ark1'!V989</f>
        <v>74.653460826209425</v>
      </c>
      <c r="X284" s="39"/>
      <c r="Y284"/>
    </row>
    <row r="285" spans="1:25" ht="15.6">
      <c r="A285" s="39"/>
      <c r="B285">
        <f>+'Ark1'!C990</f>
        <v>2011</v>
      </c>
      <c r="C285">
        <f>+'Ark1'!M990</f>
        <v>48</v>
      </c>
      <c r="D285" s="295">
        <f>+'Ark1'!Q990</f>
        <v>534</v>
      </c>
      <c r="F285" s="295">
        <f>+'Ark1'!R990</f>
        <v>1009</v>
      </c>
      <c r="H285" s="295">
        <f>+'Ark1'!S990</f>
        <v>928</v>
      </c>
      <c r="I285" s="100">
        <f>+'Ark1'!AD990</f>
        <v>6.744523917826431E-2</v>
      </c>
      <c r="K285" s="100">
        <f>+'Ark1'!AE990</f>
        <v>6.9021711439771247E-2</v>
      </c>
      <c r="M285" s="100">
        <f>+'Ark1'!W990</f>
        <v>89.194719827586141</v>
      </c>
      <c r="O285" s="100">
        <f>+'Ark1'!X990</f>
        <v>0</v>
      </c>
      <c r="Q285" s="100">
        <f>+'Ark1'!Y990</f>
        <v>0</v>
      </c>
      <c r="R285" s="110"/>
      <c r="T285" s="110"/>
      <c r="U285" s="100">
        <f>+'Ark1'!AA990</f>
        <v>10.788890365067681</v>
      </c>
      <c r="V285" s="10">
        <f t="shared" si="13"/>
        <v>1.8895131086142323</v>
      </c>
      <c r="W285" s="1">
        <f>+'Ark1'!V990</f>
        <v>105.43708204131973</v>
      </c>
      <c r="X285" s="39"/>
      <c r="Y285"/>
    </row>
    <row r="286" spans="1:25" ht="15.6">
      <c r="A286" s="39"/>
      <c r="B286">
        <f>+'Ark1'!C991</f>
        <v>2011</v>
      </c>
      <c r="C286">
        <f>+'Ark1'!M991</f>
        <v>49</v>
      </c>
      <c r="D286" s="295">
        <f>+'Ark1'!Q991</f>
        <v>586</v>
      </c>
      <c r="F286" s="295">
        <f>+'Ark1'!R991</f>
        <v>1080</v>
      </c>
      <c r="H286" s="295">
        <f>+'Ark1'!S991</f>
        <v>1080</v>
      </c>
      <c r="I286" s="100">
        <f>+'Ark1'!AD991</f>
        <v>7.2191138069896382E-2</v>
      </c>
      <c r="K286" s="100">
        <f>+'Ark1'!AE991</f>
        <v>8.0798464290214589E-2</v>
      </c>
      <c r="M286" s="100">
        <f>+'Ark1'!W991</f>
        <v>89.718240740740754</v>
      </c>
      <c r="O286" s="100">
        <f>+'Ark1'!X991</f>
        <v>0</v>
      </c>
      <c r="Q286" s="100">
        <f>+'Ark1'!Y991</f>
        <v>0</v>
      </c>
      <c r="R286" s="110"/>
      <c r="T286" s="110"/>
      <c r="U286" s="100">
        <f>+'Ark1'!AA991</f>
        <v>9.0343957276765785</v>
      </c>
      <c r="V286" s="10">
        <f t="shared" si="13"/>
        <v>1.8430034129692834</v>
      </c>
      <c r="W286" s="1">
        <f>+'Ark1'!V991</f>
        <v>97.202861040889303</v>
      </c>
      <c r="X286" s="39"/>
      <c r="Y286"/>
    </row>
    <row r="287" spans="1:25" ht="15.6">
      <c r="A287" s="39"/>
      <c r="B287">
        <f>+'Ark1'!C992</f>
        <v>2011</v>
      </c>
      <c r="C287">
        <f>+'Ark1'!M992</f>
        <v>50</v>
      </c>
      <c r="D287" s="295">
        <f>+'Ark1'!Q992</f>
        <v>872</v>
      </c>
      <c r="F287" s="295">
        <f>+'Ark1'!R992</f>
        <v>2079</v>
      </c>
      <c r="H287" s="295">
        <f>+'Ark1'!S992</f>
        <v>2079</v>
      </c>
      <c r="I287" s="100">
        <f>+'Ark1'!AD992</f>
        <v>0.13896794078455055</v>
      </c>
      <c r="K287" s="100">
        <f>+'Ark1'!AE992</f>
        <v>0.15493138486379526</v>
      </c>
      <c r="M287" s="100">
        <f>+'Ark1'!W992</f>
        <v>89.368879268879155</v>
      </c>
      <c r="O287" s="100">
        <f>+'Ark1'!X992</f>
        <v>0</v>
      </c>
      <c r="Q287" s="100">
        <f>+'Ark1'!Y992</f>
        <v>0</v>
      </c>
      <c r="R287" s="110"/>
      <c r="T287" s="110"/>
      <c r="U287" s="100">
        <f>+'Ark1'!AA992</f>
        <v>8.8094617813859362</v>
      </c>
      <c r="V287" s="10">
        <f t="shared" si="13"/>
        <v>2.3841743119266057</v>
      </c>
      <c r="W287" s="1">
        <f>+'Ark1'!V992</f>
        <v>96.82435457083352</v>
      </c>
      <c r="X287" s="39"/>
      <c r="Y287"/>
    </row>
    <row r="288" spans="1:25" ht="15.6">
      <c r="A288" s="39"/>
      <c r="B288">
        <f>+'Ark1'!C993</f>
        <v>2011</v>
      </c>
      <c r="C288">
        <f>+'Ark1'!M993</f>
        <v>51</v>
      </c>
      <c r="D288" s="295">
        <f>+'Ark1'!Q993</f>
        <v>1124</v>
      </c>
      <c r="F288" s="295">
        <f>+'Ark1'!R993</f>
        <v>3615</v>
      </c>
      <c r="H288" s="295">
        <f>+'Ark1'!S993</f>
        <v>3615</v>
      </c>
      <c r="I288" s="100">
        <f>+'Ark1'!AD993</f>
        <v>0.24163978159506996</v>
      </c>
      <c r="K288" s="100">
        <f>+'Ark1'!AE993</f>
        <v>0.2665226848518103</v>
      </c>
      <c r="M288" s="100">
        <f>+'Ark1'!W993</f>
        <v>88.415269709543622</v>
      </c>
      <c r="O288" s="100">
        <f>+'Ark1'!X993</f>
        <v>0</v>
      </c>
      <c r="Q288" s="100">
        <f>+'Ark1'!Y993</f>
        <v>0</v>
      </c>
      <c r="R288" s="110"/>
      <c r="T288" s="110"/>
      <c r="U288" s="100">
        <f>+'Ark1'!AA993</f>
        <v>8.6664708528573016</v>
      </c>
      <c r="V288" s="10">
        <f t="shared" si="13"/>
        <v>3.2161921708185055</v>
      </c>
      <c r="W288" s="1">
        <f>+'Ark1'!V993</f>
        <v>95.791191451292818</v>
      </c>
      <c r="X288" s="39"/>
      <c r="Y288"/>
    </row>
    <row r="289" spans="1:25" ht="15.6">
      <c r="A289" s="39"/>
      <c r="B289">
        <f>+'Ark1'!C994</f>
        <v>2011</v>
      </c>
      <c r="C289">
        <f>+'Ark1'!M994</f>
        <v>52</v>
      </c>
      <c r="D289" s="295">
        <f>+'Ark1'!Q994</f>
        <v>1399</v>
      </c>
      <c r="F289" s="295">
        <f>+'Ark1'!R994</f>
        <v>6856</v>
      </c>
      <c r="H289" s="295">
        <f>+'Ark1'!S994</f>
        <v>6855</v>
      </c>
      <c r="I289" s="100">
        <f>+'Ark1'!AD994</f>
        <v>0.45828003945112</v>
      </c>
      <c r="K289" s="100">
        <f>+'Ark1'!AE994</f>
        <v>0.50326843841690194</v>
      </c>
      <c r="M289" s="100">
        <f>+'Ark1'!W994</f>
        <v>88.042757111597524</v>
      </c>
      <c r="O289" s="100">
        <f>+'Ark1'!X994</f>
        <v>0</v>
      </c>
      <c r="Q289" s="100">
        <f>+'Ark1'!Y994</f>
        <v>0</v>
      </c>
      <c r="R289" s="110"/>
      <c r="T289" s="110"/>
      <c r="U289" s="100">
        <f>+'Ark1'!AA994</f>
        <v>8.7607326103626608</v>
      </c>
      <c r="V289" s="10">
        <f t="shared" si="13"/>
        <v>4.9006433166547536</v>
      </c>
      <c r="W289" s="1">
        <f>+'Ark1'!V994</f>
        <v>95.393229037017278</v>
      </c>
      <c r="X289" s="39"/>
      <c r="Y289"/>
    </row>
    <row r="290" spans="1:25" ht="15.6">
      <c r="A290" s="39"/>
      <c r="B290">
        <f>+'Ark1'!C995</f>
        <v>2011</v>
      </c>
      <c r="C290">
        <f>+'Ark1'!M995</f>
        <v>53</v>
      </c>
      <c r="D290" s="295">
        <f>+'Ark1'!Q995</f>
        <v>1644</v>
      </c>
      <c r="F290" s="295">
        <f>+'Ark1'!R995</f>
        <v>11705</v>
      </c>
      <c r="H290" s="295">
        <f>+'Ark1'!S995</f>
        <v>11705</v>
      </c>
      <c r="I290" s="100">
        <f>+'Ark1'!AD995</f>
        <v>0.78240488065568259</v>
      </c>
      <c r="K290" s="100">
        <f>+'Ark1'!AE995</f>
        <v>0.85068264750497746</v>
      </c>
      <c r="M290" s="100">
        <f>+'Ark1'!W995</f>
        <v>87.15605296881661</v>
      </c>
      <c r="O290" s="100">
        <f>+'Ark1'!X995</f>
        <v>0</v>
      </c>
      <c r="Q290" s="100">
        <f>+'Ark1'!Y995</f>
        <v>0</v>
      </c>
      <c r="R290" s="110"/>
      <c r="T290" s="110"/>
      <c r="U290" s="100">
        <f>+'Ark1'!AA995</f>
        <v>8.785924598502973</v>
      </c>
      <c r="V290" s="10">
        <f t="shared" si="13"/>
        <v>7.1198296836982973</v>
      </c>
      <c r="W290" s="1">
        <f>+'Ark1'!V995</f>
        <v>94.426926293409252</v>
      </c>
      <c r="X290" s="39"/>
      <c r="Y290"/>
    </row>
    <row r="291" spans="1:25" ht="15.6">
      <c r="A291" s="39"/>
      <c r="B291">
        <f>+'Ark1'!C996</f>
        <v>2011</v>
      </c>
      <c r="C291">
        <f>+'Ark1'!M996</f>
        <v>54</v>
      </c>
      <c r="D291" s="295">
        <f>+'Ark1'!Q996</f>
        <v>1820</v>
      </c>
      <c r="F291" s="295">
        <f>+'Ark1'!R996</f>
        <v>19886</v>
      </c>
      <c r="H291" s="295">
        <f>+'Ark1'!S996</f>
        <v>19886</v>
      </c>
      <c r="I291" s="100">
        <f>+'Ark1'!AD996</f>
        <v>1.3292527515351484</v>
      </c>
      <c r="K291" s="100">
        <f>+'Ark1'!AE996</f>
        <v>1.4342493946955872</v>
      </c>
      <c r="M291" s="100">
        <f>+'Ark1'!W996</f>
        <v>86.492537463542476</v>
      </c>
      <c r="O291" s="100">
        <f>+'Ark1'!X996</f>
        <v>0</v>
      </c>
      <c r="Q291" s="100">
        <f>+'Ark1'!Y996</f>
        <v>0</v>
      </c>
      <c r="R291" s="110"/>
      <c r="T291" s="110"/>
      <c r="U291" s="100">
        <f>+'Ark1'!AA996</f>
        <v>8.5202070407719113</v>
      </c>
      <c r="V291" s="10">
        <f t="shared" si="13"/>
        <v>10.926373626373627</v>
      </c>
      <c r="W291" s="1">
        <f>+'Ark1'!V996</f>
        <v>93.708057923663873</v>
      </c>
      <c r="X291" s="39"/>
      <c r="Y291"/>
    </row>
    <row r="292" spans="1:25" ht="15.6">
      <c r="A292" s="39"/>
      <c r="B292">
        <f>+'Ark1'!C997</f>
        <v>2011</v>
      </c>
      <c r="C292">
        <f>+'Ark1'!M997</f>
        <v>55</v>
      </c>
      <c r="D292" s="295">
        <f>+'Ark1'!Q997</f>
        <v>1992</v>
      </c>
      <c r="F292" s="295">
        <f>+'Ark1'!R997</f>
        <v>33012</v>
      </c>
      <c r="H292" s="295">
        <f>+'Ark1'!S997</f>
        <v>33012</v>
      </c>
      <c r="I292" s="100">
        <f>+'Ark1'!AD997</f>
        <v>2.2066424536698337</v>
      </c>
      <c r="K292" s="100">
        <f>+'Ark1'!AE997</f>
        <v>2.3641976023793978</v>
      </c>
      <c r="M292" s="100">
        <f>+'Ark1'!W997</f>
        <v>85.88421180176897</v>
      </c>
      <c r="O292" s="100">
        <f>+'Ark1'!X997</f>
        <v>0</v>
      </c>
      <c r="Q292" s="100">
        <f>+'Ark1'!Y997</f>
        <v>0</v>
      </c>
      <c r="R292" s="110"/>
      <c r="T292" s="110"/>
      <c r="U292" s="100">
        <f>+'Ark1'!AA997</f>
        <v>8.4022004829112191</v>
      </c>
      <c r="V292" s="10">
        <f t="shared" si="13"/>
        <v>16.572289156626507</v>
      </c>
      <c r="W292" s="1">
        <f>+'Ark1'!V997</f>
        <v>93.048983533876822</v>
      </c>
      <c r="X292" s="39"/>
      <c r="Y292"/>
    </row>
    <row r="293" spans="1:25" ht="15.6">
      <c r="A293" s="39"/>
      <c r="B293">
        <f>+'Ark1'!C998</f>
        <v>2011</v>
      </c>
      <c r="C293">
        <f>+'Ark1'!M998</f>
        <v>56</v>
      </c>
      <c r="D293" s="295">
        <f>+'Ark1'!Q998</f>
        <v>2088</v>
      </c>
      <c r="F293" s="295">
        <f>+'Ark1'!R998</f>
        <v>50822</v>
      </c>
      <c r="H293" s="295">
        <f>+'Ark1'!S998</f>
        <v>50821</v>
      </c>
      <c r="I293" s="100">
        <f>+'Ark1'!AD998</f>
        <v>3.3971277953595123</v>
      </c>
      <c r="K293" s="100">
        <f>+'Ark1'!AE998</f>
        <v>3.6027673635748361</v>
      </c>
      <c r="M293" s="100">
        <f>+'Ark1'!W998</f>
        <v>85.014775388126452</v>
      </c>
      <c r="O293" s="100">
        <f>+'Ark1'!X998</f>
        <v>0</v>
      </c>
      <c r="Q293" s="100">
        <f>+'Ark1'!Y998</f>
        <v>0</v>
      </c>
      <c r="R293" s="110"/>
      <c r="T293" s="110"/>
      <c r="U293" s="100">
        <f>+'Ark1'!AA998</f>
        <v>8.3641575877871492</v>
      </c>
      <c r="V293" s="10">
        <f t="shared" si="13"/>
        <v>24.340038314176244</v>
      </c>
      <c r="W293" s="1">
        <f>+'Ark1'!V998</f>
        <v>92.107825688543485</v>
      </c>
      <c r="X293" s="39"/>
      <c r="Y293"/>
    </row>
    <row r="294" spans="1:25" ht="15.6">
      <c r="A294" s="39"/>
      <c r="B294">
        <f>+'Ark1'!C999</f>
        <v>2011</v>
      </c>
      <c r="C294">
        <f>+'Ark1'!M999</f>
        <v>57</v>
      </c>
      <c r="D294" s="295">
        <f>+'Ark1'!Q999</f>
        <v>2191</v>
      </c>
      <c r="F294" s="295">
        <f>+'Ark1'!R999</f>
        <v>75015.5</v>
      </c>
      <c r="H294" s="295">
        <f>+'Ark1'!S999</f>
        <v>75014.5</v>
      </c>
      <c r="I294" s="100">
        <f>+'Ark1'!AD999</f>
        <v>5.0143095535947344</v>
      </c>
      <c r="K294" s="100">
        <f>+'Ark1'!AE999</f>
        <v>5.2737147727502816</v>
      </c>
      <c r="M294" s="100">
        <f>+'Ark1'!W999</f>
        <v>84.308782302087991</v>
      </c>
      <c r="O294" s="100">
        <f>+'Ark1'!X999</f>
        <v>0</v>
      </c>
      <c r="Q294" s="100">
        <f>+'Ark1'!Y999</f>
        <v>0</v>
      </c>
      <c r="R294" s="110"/>
      <c r="T294" s="110"/>
      <c r="U294" s="100">
        <f>+'Ark1'!AA999</f>
        <v>8.2388246632324122</v>
      </c>
      <c r="V294" s="10">
        <f t="shared" si="13"/>
        <v>34.238019169329071</v>
      </c>
      <c r="W294" s="1">
        <f>+'Ark1'!V999</f>
        <v>91.342816372945094</v>
      </c>
      <c r="X294" s="39"/>
      <c r="Y294"/>
    </row>
    <row r="295" spans="1:25" ht="15.6">
      <c r="A295" s="39"/>
      <c r="B295">
        <f>+'Ark1'!C1000</f>
        <v>2011</v>
      </c>
      <c r="C295">
        <f>+'Ark1'!M1000</f>
        <v>58</v>
      </c>
      <c r="D295" s="295">
        <f>+'Ark1'!Q1000</f>
        <v>2234</v>
      </c>
      <c r="F295" s="295">
        <f>+'Ark1'!R1000</f>
        <v>106234</v>
      </c>
      <c r="H295" s="295">
        <f>+'Ark1'!S1000</f>
        <v>106234</v>
      </c>
      <c r="I295" s="100">
        <f>+'Ark1'!AD1000</f>
        <v>7.1010679275160884</v>
      </c>
      <c r="K295" s="100">
        <f>+'Ark1'!AE1000</f>
        <v>7.398396520493038</v>
      </c>
      <c r="M295" s="100">
        <f>+'Ark1'!W1000</f>
        <v>83.517111941563201</v>
      </c>
      <c r="O295" s="100">
        <f>+'Ark1'!X1000</f>
        <v>0</v>
      </c>
      <c r="Q295" s="100">
        <f>+'Ark1'!Y1000</f>
        <v>0</v>
      </c>
      <c r="R295" s="110"/>
      <c r="T295" s="110"/>
      <c r="U295" s="100">
        <f>+'Ark1'!AA1000</f>
        <v>8.2420438368728401</v>
      </c>
      <c r="V295" s="10">
        <f t="shared" si="13"/>
        <v>47.553267681289171</v>
      </c>
      <c r="W295" s="1">
        <f>+'Ark1'!V1000</f>
        <v>90.484411637664621</v>
      </c>
      <c r="X295" s="39"/>
      <c r="Y295"/>
    </row>
    <row r="296" spans="1:25" ht="15.6">
      <c r="A296" s="39"/>
      <c r="B296">
        <f>+'Ark1'!C1001</f>
        <v>2011</v>
      </c>
      <c r="C296">
        <f>+'Ark1'!M1001</f>
        <v>59</v>
      </c>
      <c r="D296" s="295">
        <f>+'Ark1'!Q1001</f>
        <v>2283</v>
      </c>
      <c r="F296" s="295">
        <f>+'Ark1'!R1001</f>
        <v>134740</v>
      </c>
      <c r="H296" s="295">
        <f>+'Ark1'!S1001</f>
        <v>134737</v>
      </c>
      <c r="I296" s="100">
        <f>+'Ark1'!AD1001</f>
        <v>9.0065129106831847</v>
      </c>
      <c r="K296" s="100">
        <f>+'Ark1'!AE1001</f>
        <v>9.2837941378680178</v>
      </c>
      <c r="M296" s="100">
        <f>+'Ark1'!W1001</f>
        <v>82.630432620587456</v>
      </c>
      <c r="O296" s="100">
        <f>+'Ark1'!X1001</f>
        <v>0</v>
      </c>
      <c r="Q296" s="100">
        <f>+'Ark1'!Y1001</f>
        <v>0</v>
      </c>
      <c r="R296" s="110"/>
      <c r="T296" s="110"/>
      <c r="U296" s="100">
        <f>+'Ark1'!AA1001</f>
        <v>8.1476249351784897</v>
      </c>
      <c r="V296" s="10">
        <f t="shared" si="13"/>
        <v>59.018834866403857</v>
      </c>
      <c r="W296" s="1">
        <f>+'Ark1'!V1001</f>
        <v>89.52463235809482</v>
      </c>
      <c r="X296" s="39"/>
      <c r="Y296"/>
    </row>
    <row r="297" spans="1:25" ht="15.6">
      <c r="A297" s="39"/>
      <c r="B297">
        <f>+'Ark1'!C1002</f>
        <v>2011</v>
      </c>
      <c r="C297">
        <f>+'Ark1'!M1002</f>
        <v>60</v>
      </c>
      <c r="D297" s="295">
        <f>+'Ark1'!Q1002</f>
        <v>2325</v>
      </c>
      <c r="F297" s="295">
        <f>+'Ark1'!R1002</f>
        <v>167645</v>
      </c>
      <c r="H297" s="295">
        <f>+'Ark1'!S1002</f>
        <v>167641</v>
      </c>
      <c r="I297" s="100">
        <f>+'Ark1'!AD1002</f>
        <v>11.206003094192388</v>
      </c>
      <c r="K297" s="100">
        <f>+'Ark1'!AE1002</f>
        <v>11.401962589967088</v>
      </c>
      <c r="M297" s="100">
        <f>+'Ark1'!W1002</f>
        <v>81.564422784402595</v>
      </c>
      <c r="O297" s="100">
        <f>+'Ark1'!X1002</f>
        <v>0</v>
      </c>
      <c r="Q297" s="100">
        <f>+'Ark1'!Y1002</f>
        <v>0</v>
      </c>
      <c r="R297" s="110"/>
      <c r="T297" s="110"/>
      <c r="U297" s="100">
        <f>+'Ark1'!AA1002</f>
        <v>8.34452971034111</v>
      </c>
      <c r="V297" s="10">
        <f t="shared" si="13"/>
        <v>72.105376344086025</v>
      </c>
      <c r="W297" s="1">
        <f>+'Ark1'!V1002</f>
        <v>88.369801193147339</v>
      </c>
      <c r="X297" s="39"/>
      <c r="Y297"/>
    </row>
    <row r="298" spans="1:25" ht="15.6">
      <c r="A298" s="39"/>
      <c r="B298">
        <f>+'Ark1'!C1003</f>
        <v>2011</v>
      </c>
      <c r="C298">
        <f>+'Ark1'!M1003</f>
        <v>61</v>
      </c>
      <c r="D298" s="295">
        <f>+'Ark1'!Q1003</f>
        <v>2296</v>
      </c>
      <c r="F298" s="295">
        <f>+'Ark1'!R1003</f>
        <v>177767</v>
      </c>
      <c r="H298" s="295">
        <f>+'Ark1'!S1003</f>
        <v>177762</v>
      </c>
      <c r="I298" s="100">
        <f>+'Ark1'!AD1003</f>
        <v>11.88259448265859</v>
      </c>
      <c r="K298" s="100">
        <f>+'Ark1'!AE1003</f>
        <v>11.978707817966978</v>
      </c>
      <c r="M298" s="100">
        <f>+'Ark1'!W1003</f>
        <v>80.811364914886525</v>
      </c>
      <c r="O298" s="100">
        <f>+'Ark1'!X1003</f>
        <v>0</v>
      </c>
      <c r="Q298" s="100">
        <f>+'Ark1'!Y1003</f>
        <v>0</v>
      </c>
      <c r="R298" s="110"/>
      <c r="T298" s="110"/>
      <c r="U298" s="100">
        <f>+'Ark1'!AA1003</f>
        <v>8.1300457597181701</v>
      </c>
      <c r="V298" s="10">
        <f t="shared" si="13"/>
        <v>77.424651567944252</v>
      </c>
      <c r="W298" s="1">
        <f>+'Ark1'!V1003</f>
        <v>87.554087225080096</v>
      </c>
      <c r="X298" s="39"/>
      <c r="Y298"/>
    </row>
    <row r="299" spans="1:25" ht="15.6">
      <c r="A299" s="39"/>
      <c r="B299">
        <f>+'Ark1'!C1004</f>
        <v>2011</v>
      </c>
      <c r="C299">
        <f>+'Ark1'!M1004</f>
        <v>62</v>
      </c>
      <c r="D299" s="295">
        <f>+'Ark1'!Q1004</f>
        <v>2307</v>
      </c>
      <c r="F299" s="295">
        <f>+'Ark1'!R1004</f>
        <v>182857</v>
      </c>
      <c r="H299" s="295">
        <f>+'Ark1'!S1004</f>
        <v>182852</v>
      </c>
      <c r="I299" s="100">
        <f>+'Ark1'!AD1004</f>
        <v>12.222828642636156</v>
      </c>
      <c r="K299" s="100">
        <f>+'Ark1'!AE1004</f>
        <v>12.152581613220685</v>
      </c>
      <c r="M299" s="100">
        <f>+'Ark1'!W1004</f>
        <v>79.70218537396299</v>
      </c>
      <c r="O299" s="100">
        <f>+'Ark1'!X1004</f>
        <v>0</v>
      </c>
      <c r="Q299" s="100">
        <f>+'Ark1'!Y1004</f>
        <v>0</v>
      </c>
      <c r="R299" s="110"/>
      <c r="T299" s="110"/>
      <c r="U299" s="100">
        <f>+'Ark1'!AA1004</f>
        <v>8.2817114215765901</v>
      </c>
      <c r="V299" s="10">
        <f t="shared" si="13"/>
        <v>79.261811876896402</v>
      </c>
      <c r="W299" s="1">
        <f>+'Ark1'!V1004</f>
        <v>86.35235053486079</v>
      </c>
      <c r="X299" s="39"/>
      <c r="Y299"/>
    </row>
    <row r="300" spans="1:25" ht="15.6">
      <c r="A300" s="39"/>
      <c r="B300">
        <f>+'Ark1'!C1005</f>
        <v>2011</v>
      </c>
      <c r="C300">
        <f>+'Ark1'!M1005</f>
        <v>63</v>
      </c>
      <c r="D300" s="295">
        <f>+'Ark1'!Q1005</f>
        <v>2308</v>
      </c>
      <c r="F300" s="295">
        <f>+'Ark1'!R1005</f>
        <v>169864</v>
      </c>
      <c r="H300" s="295">
        <f>+'Ark1'!S1005</f>
        <v>169861</v>
      </c>
      <c r="I300" s="100">
        <f>+'Ark1'!AD1005</f>
        <v>11.354329145467482</v>
      </c>
      <c r="K300" s="100">
        <f>+'Ark1'!AE1005</f>
        <v>11.120125907024972</v>
      </c>
      <c r="M300" s="100">
        <f>+'Ark1'!W1005</f>
        <v>78.50863494268809</v>
      </c>
      <c r="O300" s="100">
        <f>+'Ark1'!X1005</f>
        <v>0</v>
      </c>
      <c r="Q300" s="100">
        <f>+'Ark1'!Y1005</f>
        <v>0</v>
      </c>
      <c r="R300" s="110"/>
      <c r="T300" s="110"/>
      <c r="U300" s="100">
        <f>+'Ark1'!AA1005</f>
        <v>8.3250913868739307</v>
      </c>
      <c r="V300" s="10">
        <f t="shared" si="13"/>
        <v>73.597920277296367</v>
      </c>
      <c r="W300" s="1">
        <f>+'Ark1'!V1005</f>
        <v>85.058825646257517</v>
      </c>
      <c r="X300" s="39"/>
      <c r="Y300"/>
    </row>
    <row r="301" spans="1:25" ht="15.6">
      <c r="A301" s="39"/>
      <c r="B301">
        <f>+'Ark1'!C1006</f>
        <v>2011</v>
      </c>
      <c r="C301">
        <f>+'Ark1'!M1006</f>
        <v>64</v>
      </c>
      <c r="D301" s="295">
        <f>+'Ark1'!Q1006</f>
        <v>2279</v>
      </c>
      <c r="F301" s="295">
        <f>+'Ark1'!R1006</f>
        <v>142603</v>
      </c>
      <c r="H301" s="295">
        <f>+'Ark1'!S1006</f>
        <v>142598</v>
      </c>
      <c r="I301" s="100">
        <f>+'Ark1'!AD1006</f>
        <v>9.5321045020198483</v>
      </c>
      <c r="K301" s="100">
        <f>+'Ark1'!AE1006</f>
        <v>9.1733082749650219</v>
      </c>
      <c r="M301" s="100">
        <f>+'Ark1'!W1006</f>
        <v>77.146095807796257</v>
      </c>
      <c r="O301" s="100">
        <f>+'Ark1'!X1006</f>
        <v>0</v>
      </c>
      <c r="Q301" s="100">
        <f>+'Ark1'!Y1006</f>
        <v>0</v>
      </c>
      <c r="R301" s="110"/>
      <c r="T301" s="110"/>
      <c r="U301" s="100">
        <f>+'Ark1'!AA1006</f>
        <v>8.2871893309995617</v>
      </c>
      <c r="V301" s="10">
        <f t="shared" si="13"/>
        <v>62.572619569986834</v>
      </c>
      <c r="W301" s="1">
        <f>+'Ark1'!V1006</f>
        <v>83.583186302989205</v>
      </c>
      <c r="X301" s="39"/>
      <c r="Y301"/>
    </row>
    <row r="302" spans="1:25" ht="15.6">
      <c r="A302" s="39"/>
      <c r="B302">
        <f>+'Ark1'!C1007</f>
        <v>2011</v>
      </c>
      <c r="C302">
        <f>+'Ark1'!M1007</f>
        <v>65</v>
      </c>
      <c r="D302" s="295">
        <f>+'Ark1'!Q1007</f>
        <v>2239</v>
      </c>
      <c r="F302" s="295">
        <f>+'Ark1'!R1007</f>
        <v>104667</v>
      </c>
      <c r="H302" s="295">
        <f>+'Ark1'!S1007</f>
        <v>104662</v>
      </c>
      <c r="I302" s="100">
        <f>+'Ark1'!AD1007</f>
        <v>6.9963239336683749</v>
      </c>
      <c r="K302" s="100">
        <f>+'Ark1'!AE1007</f>
        <v>6.5913556355276182</v>
      </c>
      <c r="M302" s="100">
        <f>+'Ark1'!W1007</f>
        <v>75.524370354091943</v>
      </c>
      <c r="O302" s="100">
        <f>+'Ark1'!X1007</f>
        <v>0</v>
      </c>
      <c r="Q302" s="100">
        <f>+'Ark1'!Y1007</f>
        <v>0</v>
      </c>
      <c r="R302" s="110"/>
      <c r="T302" s="110"/>
      <c r="U302" s="100">
        <f>+'Ark1'!AA1007</f>
        <v>8.3018542318660895</v>
      </c>
      <c r="V302" s="10">
        <f t="shared" si="13"/>
        <v>46.747208575256813</v>
      </c>
      <c r="W302" s="1">
        <f>+'Ark1'!V1007</f>
        <v>81.826720935223136</v>
      </c>
      <c r="X302" s="39"/>
      <c r="Y302"/>
    </row>
    <row r="303" spans="1:25" ht="15.6">
      <c r="A303" s="39"/>
      <c r="B303">
        <f>+'Ark1'!C1008</f>
        <v>2011</v>
      </c>
      <c r="C303">
        <f>+'Ark1'!M1008</f>
        <v>66</v>
      </c>
      <c r="D303" s="295">
        <f>+'Ark1'!Q1008</f>
        <v>2137</v>
      </c>
      <c r="F303" s="295">
        <f>+'Ark1'!R1008</f>
        <v>62477</v>
      </c>
      <c r="H303" s="295">
        <f>+'Ark1'!S1008</f>
        <v>62476</v>
      </c>
      <c r="I303" s="100">
        <f>+'Ark1'!AD1008</f>
        <v>4.1761904936971472</v>
      </c>
      <c r="K303" s="100">
        <f>+'Ark1'!AE1008</f>
        <v>3.8408850842478328</v>
      </c>
      <c r="M303" s="100">
        <f>+'Ark1'!W1008</f>
        <v>73.725800307317769</v>
      </c>
      <c r="O303" s="100">
        <f>+'Ark1'!X1008</f>
        <v>0</v>
      </c>
      <c r="Q303" s="100">
        <f>+'Ark1'!Y1008</f>
        <v>0</v>
      </c>
      <c r="R303" s="110"/>
      <c r="T303" s="110"/>
      <c r="U303" s="100">
        <f>+'Ark1'!AA1008</f>
        <v>8.1854855686507495</v>
      </c>
      <c r="V303" s="10">
        <f t="shared" si="13"/>
        <v>29.235844642021526</v>
      </c>
      <c r="W303" s="1">
        <f>+'Ark1'!V1008</f>
        <v>79.87693926689002</v>
      </c>
      <c r="X303" s="39"/>
      <c r="Y303"/>
    </row>
    <row r="304" spans="1:25" ht="15.6">
      <c r="A304" s="39"/>
      <c r="B304">
        <f>+'Ark1'!C1009</f>
        <v>2011</v>
      </c>
      <c r="C304">
        <f>+'Ark1'!M1009</f>
        <v>67</v>
      </c>
      <c r="D304" s="295">
        <f>+'Ark1'!Q1009</f>
        <v>1972</v>
      </c>
      <c r="F304" s="295">
        <f>+'Ark1'!R1009</f>
        <v>29605</v>
      </c>
      <c r="H304" s="295">
        <f>+'Ark1'!S1009</f>
        <v>29604</v>
      </c>
      <c r="I304" s="100">
        <f>+'Ark1'!AD1009</f>
        <v>1.9789061505178545</v>
      </c>
      <c r="K304" s="100">
        <f>+'Ark1'!AE1009</f>
        <v>1.7743256686019775</v>
      </c>
      <c r="M304" s="100">
        <f>+'Ark1'!W1009</f>
        <v>71.876072490204194</v>
      </c>
      <c r="O304" s="100">
        <f>+'Ark1'!X1009</f>
        <v>0</v>
      </c>
      <c r="Q304" s="100">
        <f>+'Ark1'!Y1009</f>
        <v>0</v>
      </c>
      <c r="R304" s="110"/>
      <c r="T304" s="110"/>
      <c r="U304" s="100">
        <f>+'Ark1'!AA1009</f>
        <v>7.9384998504732049</v>
      </c>
      <c r="V304" s="10">
        <f t="shared" ref="V304:V367" si="14">+F304/D304</f>
        <v>15.012677484787018</v>
      </c>
      <c r="W304" s="1">
        <f>+'Ark1'!V1009</f>
        <v>77.873669160985514</v>
      </c>
      <c r="X304" s="39"/>
      <c r="Y304"/>
    </row>
    <row r="305" spans="1:25" ht="15.6">
      <c r="A305" s="39"/>
      <c r="B305">
        <f>+'Ark1'!C1010</f>
        <v>2011</v>
      </c>
      <c r="C305">
        <f>+'Ark1'!M1010</f>
        <v>68</v>
      </c>
      <c r="D305" s="295">
        <f>+'Ark1'!Q1010</f>
        <v>1643</v>
      </c>
      <c r="F305" s="295">
        <f>+'Ark1'!R1010</f>
        <v>11830</v>
      </c>
      <c r="H305" s="295">
        <f>+'Ark1'!S1010</f>
        <v>11830</v>
      </c>
      <c r="I305" s="100">
        <f>+'Ark1'!AD1010</f>
        <v>0.79076033645080945</v>
      </c>
      <c r="K305" s="100">
        <f>+'Ark1'!AE1010</f>
        <v>0.68270936149188732</v>
      </c>
      <c r="M305" s="100">
        <f>+'Ark1'!W1010</f>
        <v>69.207396449704078</v>
      </c>
      <c r="O305" s="100">
        <f>+'Ark1'!X1010</f>
        <v>0</v>
      </c>
      <c r="Q305" s="100">
        <f>+'Ark1'!Y1010</f>
        <v>0</v>
      </c>
      <c r="R305" s="110"/>
      <c r="T305" s="110"/>
      <c r="U305" s="100">
        <f>+'Ark1'!AA1010</f>
        <v>7.8826227597913805</v>
      </c>
      <c r="V305" s="10">
        <f t="shared" si="14"/>
        <v>7.2002434570906875</v>
      </c>
      <c r="W305" s="1">
        <f>+'Ark1'!V1010</f>
        <v>74.980927897837802</v>
      </c>
      <c r="X305" s="39"/>
      <c r="Y305"/>
    </row>
    <row r="306" spans="1:25" ht="15.6">
      <c r="A306" s="39"/>
      <c r="B306">
        <f>+'Ark1'!C1011</f>
        <v>2010</v>
      </c>
      <c r="C306">
        <f>+'Ark1'!M1011</f>
        <v>48</v>
      </c>
      <c r="D306" s="295">
        <f>+'Ark1'!Q1011</f>
        <v>504</v>
      </c>
      <c r="F306" s="295">
        <f>+'Ark1'!R1011</f>
        <v>1023</v>
      </c>
      <c r="H306" s="295">
        <f>+'Ark1'!S1011</f>
        <v>1023</v>
      </c>
      <c r="I306" s="100">
        <f>+'Ark1'!AD1011</f>
        <v>6.9072477487301262E-2</v>
      </c>
      <c r="K306" s="100">
        <f>+'Ark1'!AE1011</f>
        <v>7.7003680432981003E-2</v>
      </c>
      <c r="M306" s="100">
        <f>+'Ark1'!W1011</f>
        <v>88.814076246334224</v>
      </c>
      <c r="O306" s="100">
        <f>+'Ark1'!X1011</f>
        <v>0</v>
      </c>
      <c r="Q306" s="100">
        <f>+'Ark1'!Y1011</f>
        <v>0</v>
      </c>
      <c r="R306" s="110"/>
      <c r="T306" s="110"/>
      <c r="U306" s="100">
        <f>+'Ark1'!AA1011</f>
        <v>10.989022217123171</v>
      </c>
      <c r="V306" s="10">
        <f t="shared" si="14"/>
        <v>2.0297619047619047</v>
      </c>
      <c r="W306" s="1">
        <f>+'Ark1'!V1011</f>
        <v>96.223267872518178</v>
      </c>
      <c r="X306" s="39"/>
      <c r="Y306"/>
    </row>
    <row r="307" spans="1:25" ht="15.6">
      <c r="A307" s="39"/>
      <c r="B307">
        <f>+'Ark1'!C1012</f>
        <v>2010</v>
      </c>
      <c r="C307">
        <f>+'Ark1'!M1012</f>
        <v>49</v>
      </c>
      <c r="D307" s="295">
        <f>+'Ark1'!Q1012</f>
        <v>559</v>
      </c>
      <c r="F307" s="295">
        <f>+'Ark1'!R1012</f>
        <v>1019</v>
      </c>
      <c r="H307" s="295">
        <f>+'Ark1'!S1012</f>
        <v>1019</v>
      </c>
      <c r="I307" s="100">
        <f>+'Ark1'!AD1012</f>
        <v>6.8802399373958933E-2</v>
      </c>
      <c r="K307" s="100">
        <f>+'Ark1'!AE1012</f>
        <v>7.7343284895712544E-2</v>
      </c>
      <c r="M307" s="100">
        <f>+'Ark1'!W1012</f>
        <v>89.555937193326798</v>
      </c>
      <c r="O307" s="100">
        <f>+'Ark1'!X1012</f>
        <v>0</v>
      </c>
      <c r="Q307" s="100">
        <f>+'Ark1'!Y1012</f>
        <v>0</v>
      </c>
      <c r="R307" s="110"/>
      <c r="T307" s="110"/>
      <c r="U307" s="100">
        <f>+'Ark1'!AA1012</f>
        <v>9.1285483014677027</v>
      </c>
      <c r="V307" s="10">
        <f t="shared" si="14"/>
        <v>1.8228980322003578</v>
      </c>
      <c r="W307" s="1">
        <f>+'Ark1'!V1012</f>
        <v>97.027017544232606</v>
      </c>
      <c r="X307" s="39"/>
      <c r="Y307"/>
    </row>
    <row r="308" spans="1:25" ht="15.6">
      <c r="A308" s="39"/>
      <c r="B308">
        <f>+'Ark1'!C1013</f>
        <v>2010</v>
      </c>
      <c r="C308">
        <f>+'Ark1'!M1013</f>
        <v>50</v>
      </c>
      <c r="D308" s="295">
        <f>+'Ark1'!Q1013</f>
        <v>806</v>
      </c>
      <c r="F308" s="295">
        <f>+'Ark1'!R1013</f>
        <v>1874</v>
      </c>
      <c r="H308" s="295">
        <f>+'Ark1'!S1013</f>
        <v>1874</v>
      </c>
      <c r="I308" s="100">
        <f>+'Ark1'!AD1013</f>
        <v>0.12653159610088227</v>
      </c>
      <c r="K308" s="100">
        <f>+'Ark1'!AE1013</f>
        <v>0.14030037555198979</v>
      </c>
      <c r="M308" s="100">
        <f>+'Ark1'!W1013</f>
        <v>88.33548559231609</v>
      </c>
      <c r="O308" s="100">
        <f>+'Ark1'!X1013</f>
        <v>0</v>
      </c>
      <c r="Q308" s="100">
        <f>+'Ark1'!Y1013</f>
        <v>0</v>
      </c>
      <c r="R308" s="110"/>
      <c r="T308" s="110"/>
      <c r="U308" s="100">
        <f>+'Ark1'!AA1013</f>
        <v>9.417504258050764</v>
      </c>
      <c r="V308" s="10">
        <f t="shared" si="14"/>
        <v>2.3250620347394539</v>
      </c>
      <c r="W308" s="1">
        <f>+'Ark1'!V1013</f>
        <v>95.704751454296513</v>
      </c>
      <c r="X308" s="39"/>
      <c r="Y308"/>
    </row>
    <row r="309" spans="1:25" ht="15.6">
      <c r="A309" s="39"/>
      <c r="B309">
        <f>+'Ark1'!C1014</f>
        <v>2010</v>
      </c>
      <c r="C309">
        <f>+'Ark1'!M1014</f>
        <v>51</v>
      </c>
      <c r="D309" s="295">
        <f>+'Ark1'!Q1014</f>
        <v>1122</v>
      </c>
      <c r="F309" s="295">
        <f>+'Ark1'!R1014</f>
        <v>3447</v>
      </c>
      <c r="H309" s="295">
        <f>+'Ark1'!S1014</f>
        <v>3447</v>
      </c>
      <c r="I309" s="100">
        <f>+'Ark1'!AD1014</f>
        <v>0.23273981417275408</v>
      </c>
      <c r="K309" s="100">
        <f>+'Ark1'!AE1014</f>
        <v>0.25643654177350633</v>
      </c>
      <c r="M309" s="100">
        <f>+'Ark1'!W1014</f>
        <v>87.777777777777857</v>
      </c>
      <c r="O309" s="100">
        <f>+'Ark1'!X1014</f>
        <v>0</v>
      </c>
      <c r="Q309" s="100">
        <f>+'Ark1'!Y1014</f>
        <v>0</v>
      </c>
      <c r="R309" s="110"/>
      <c r="T309" s="110"/>
      <c r="U309" s="100">
        <f>+'Ark1'!AA1014</f>
        <v>9.2032199082982533</v>
      </c>
      <c r="V309" s="10">
        <f t="shared" si="14"/>
        <v>3.072192513368984</v>
      </c>
      <c r="W309" s="1">
        <f>+'Ark1'!V1014</f>
        <v>95.100517635728821</v>
      </c>
      <c r="X309" s="39"/>
      <c r="Y309"/>
    </row>
    <row r="310" spans="1:25" ht="15.6">
      <c r="A310" s="39"/>
      <c r="B310">
        <f>+'Ark1'!C1015</f>
        <v>2010</v>
      </c>
      <c r="C310">
        <f>+'Ark1'!M1015</f>
        <v>52</v>
      </c>
      <c r="D310" s="295">
        <f>+'Ark1'!Q1015</f>
        <v>1436</v>
      </c>
      <c r="F310" s="295">
        <f>+'Ark1'!R1015</f>
        <v>6344.5</v>
      </c>
      <c r="H310" s="295">
        <f>+'Ark1'!S1015</f>
        <v>6344.5</v>
      </c>
      <c r="I310" s="100">
        <f>+'Ark1'!AD1015</f>
        <v>0.42837764752510554</v>
      </c>
      <c r="K310" s="100">
        <f>+'Ark1'!AE1015</f>
        <v>0.46998359096326159</v>
      </c>
      <c r="M310" s="100">
        <f>+'Ark1'!W1015</f>
        <v>87.403987705886706</v>
      </c>
      <c r="O310" s="100">
        <f>+'Ark1'!X1015</f>
        <v>0</v>
      </c>
      <c r="Q310" s="100">
        <f>+'Ark1'!Y1015</f>
        <v>0</v>
      </c>
      <c r="R310" s="110"/>
      <c r="T310" s="110"/>
      <c r="U310" s="100">
        <f>+'Ark1'!AA1015</f>
        <v>8.9219426483944702</v>
      </c>
      <c r="V310" s="10">
        <f t="shared" si="14"/>
        <v>4.4181754874651809</v>
      </c>
      <c r="W310" s="1">
        <f>+'Ark1'!V1015</f>
        <v>94.695544643431077</v>
      </c>
      <c r="X310" s="39"/>
      <c r="Y310"/>
    </row>
    <row r="311" spans="1:25" ht="15.6">
      <c r="A311" s="39"/>
      <c r="B311">
        <f>+'Ark1'!C1016</f>
        <v>2010</v>
      </c>
      <c r="C311">
        <f>+'Ark1'!M1016</f>
        <v>53</v>
      </c>
      <c r="D311" s="295">
        <f>+'Ark1'!Q1016</f>
        <v>1695</v>
      </c>
      <c r="F311" s="295">
        <f>+'Ark1'!R1016</f>
        <v>11325</v>
      </c>
      <c r="H311" s="295">
        <f>+'Ark1'!S1016</f>
        <v>11325</v>
      </c>
      <c r="I311" s="100">
        <f>+'Ark1'!AD1016</f>
        <v>0.76465865840047598</v>
      </c>
      <c r="K311" s="100">
        <f>+'Ark1'!AE1016</f>
        <v>0.83180964413563852</v>
      </c>
      <c r="M311" s="100">
        <f>+'Ark1'!W1016</f>
        <v>86.662596026489894</v>
      </c>
      <c r="O311" s="100">
        <f>+'Ark1'!X1016</f>
        <v>0</v>
      </c>
      <c r="Q311" s="100">
        <f>+'Ark1'!Y1016</f>
        <v>0</v>
      </c>
      <c r="R311" s="110"/>
      <c r="T311" s="110"/>
      <c r="U311" s="100">
        <f>+'Ark1'!AA1016</f>
        <v>8.7892874073054053</v>
      </c>
      <c r="V311" s="10">
        <f t="shared" si="14"/>
        <v>6.6814159292035402</v>
      </c>
      <c r="W311" s="1">
        <f>+'Ark1'!V1016</f>
        <v>93.892303387313049</v>
      </c>
      <c r="X311" s="39"/>
      <c r="Y311"/>
    </row>
    <row r="312" spans="1:25" ht="15.6">
      <c r="A312" s="39"/>
      <c r="B312">
        <f>+'Ark1'!C1017</f>
        <v>2010</v>
      </c>
      <c r="C312">
        <f>+'Ark1'!M1017</f>
        <v>54</v>
      </c>
      <c r="D312" s="295">
        <f>+'Ark1'!Q1017</f>
        <v>1908</v>
      </c>
      <c r="F312" s="295">
        <f>+'Ark1'!R1017</f>
        <v>19645</v>
      </c>
      <c r="H312" s="295">
        <f>+'Ark1'!S1017</f>
        <v>19645</v>
      </c>
      <c r="I312" s="100">
        <f>+'Ark1'!AD1017</f>
        <v>1.3264211341525249</v>
      </c>
      <c r="K312" s="100">
        <f>+'Ark1'!AE1017</f>
        <v>1.4339064055836739</v>
      </c>
      <c r="M312" s="100">
        <f>+'Ark1'!W1017</f>
        <v>86.122122677525695</v>
      </c>
      <c r="O312" s="100">
        <f>+'Ark1'!X1017</f>
        <v>0</v>
      </c>
      <c r="Q312" s="100">
        <f>+'Ark1'!Y1017</f>
        <v>0</v>
      </c>
      <c r="R312" s="110"/>
      <c r="T312" s="110"/>
      <c r="U312" s="100">
        <f>+'Ark1'!AA1017</f>
        <v>8.6344699926059594</v>
      </c>
      <c r="V312" s="10">
        <f t="shared" si="14"/>
        <v>10.296121593291405</v>
      </c>
      <c r="W312" s="1">
        <f>+'Ark1'!V1017</f>
        <v>93.306741795802367</v>
      </c>
      <c r="X312" s="39"/>
      <c r="Y312"/>
    </row>
    <row r="313" spans="1:25" ht="15.6">
      <c r="A313" s="39"/>
      <c r="B313">
        <f>+'Ark1'!C1018</f>
        <v>2010</v>
      </c>
      <c r="C313">
        <f>+'Ark1'!M1018</f>
        <v>55</v>
      </c>
      <c r="D313" s="295">
        <f>+'Ark1'!Q1018</f>
        <v>2054</v>
      </c>
      <c r="F313" s="295">
        <f>+'Ark1'!R1018</f>
        <v>33117.5</v>
      </c>
      <c r="H313" s="295">
        <f>+'Ark1'!S1018</f>
        <v>33116.5</v>
      </c>
      <c r="I313" s="100">
        <f>+'Ark1'!AD1018</f>
        <v>2.2360779796536643</v>
      </c>
      <c r="K313" s="100">
        <f>+'Ark1'!AE1018</f>
        <v>2.3960138152648089</v>
      </c>
      <c r="M313" s="100">
        <f>+'Ark1'!W1018</f>
        <v>85.367161384807957</v>
      </c>
      <c r="O313" s="100">
        <f>+'Ark1'!X1018</f>
        <v>0</v>
      </c>
      <c r="Q313" s="100">
        <f>+'Ark1'!Y1018</f>
        <v>0</v>
      </c>
      <c r="R313" s="110"/>
      <c r="T313" s="110"/>
      <c r="U313" s="100">
        <f>+'Ark1'!AA1018</f>
        <v>8.5043805203477056</v>
      </c>
      <c r="V313" s="10">
        <f t="shared" si="14"/>
        <v>16.123417721518987</v>
      </c>
      <c r="W313" s="1">
        <f>+'Ark1'!V1018</f>
        <v>92.490032275334158</v>
      </c>
      <c r="X313" s="39"/>
      <c r="Y313"/>
    </row>
    <row r="314" spans="1:25" ht="15.6">
      <c r="A314" s="39"/>
      <c r="B314">
        <f>+'Ark1'!C1019</f>
        <v>2010</v>
      </c>
      <c r="C314">
        <f>+'Ark1'!M1019</f>
        <v>56</v>
      </c>
      <c r="D314" s="295">
        <f>+'Ark1'!Q1019</f>
        <v>2156</v>
      </c>
      <c r="F314" s="295">
        <f>+'Ark1'!R1019</f>
        <v>51231</v>
      </c>
      <c r="H314" s="295">
        <f>+'Ark1'!S1019</f>
        <v>51229</v>
      </c>
      <c r="I314" s="100">
        <f>+'Ark1'!AD1019</f>
        <v>3.4590929561602457</v>
      </c>
      <c r="K314" s="100">
        <f>+'Ark1'!AE1019</f>
        <v>3.6682244590343474</v>
      </c>
      <c r="M314" s="100">
        <f>+'Ark1'!W1019</f>
        <v>84.486239044291153</v>
      </c>
      <c r="O314" s="100">
        <f>+'Ark1'!X1019</f>
        <v>0</v>
      </c>
      <c r="Q314" s="100">
        <f>+'Ark1'!Y1019</f>
        <v>0</v>
      </c>
      <c r="R314" s="110"/>
      <c r="T314" s="110"/>
      <c r="U314" s="100">
        <f>+'Ark1'!AA1019</f>
        <v>8.376482996173598</v>
      </c>
      <c r="V314" s="10">
        <f t="shared" si="14"/>
        <v>23.762059369202227</v>
      </c>
      <c r="W314" s="1">
        <f>+'Ark1'!V1019</f>
        <v>91.535985667313909</v>
      </c>
      <c r="X314" s="39"/>
      <c r="Y314"/>
    </row>
    <row r="315" spans="1:25" ht="15.6">
      <c r="A315" s="39"/>
      <c r="B315">
        <f>+'Ark1'!C1020</f>
        <v>2010</v>
      </c>
      <c r="C315">
        <f>+'Ark1'!M1020</f>
        <v>57</v>
      </c>
      <c r="D315" s="295">
        <f>+'Ark1'!Q1020</f>
        <v>2272</v>
      </c>
      <c r="F315" s="295">
        <f>+'Ark1'!R1020</f>
        <v>76517</v>
      </c>
      <c r="H315" s="295">
        <f>+'Ark1'!S1020</f>
        <v>76515</v>
      </c>
      <c r="I315" s="100">
        <f>+'Ark1'!AD1020</f>
        <v>5.1663917496537932</v>
      </c>
      <c r="K315" s="100">
        <f>+'Ark1'!AE1020</f>
        <v>5.4324241815230314</v>
      </c>
      <c r="M315" s="100">
        <f>+'Ark1'!W1020</f>
        <v>83.770873684898149</v>
      </c>
      <c r="O315" s="100">
        <f>+'Ark1'!X1020</f>
        <v>0</v>
      </c>
      <c r="Q315" s="100">
        <f>+'Ark1'!Y1020</f>
        <v>0</v>
      </c>
      <c r="R315" s="110"/>
      <c r="T315" s="110"/>
      <c r="U315" s="100">
        <f>+'Ark1'!AA1020</f>
        <v>8.2924460933607076</v>
      </c>
      <c r="V315" s="10">
        <f t="shared" si="14"/>
        <v>33.67825704225352</v>
      </c>
      <c r="W315" s="1">
        <f>+'Ark1'!V1020</f>
        <v>90.760447554559491</v>
      </c>
      <c r="X315" s="39"/>
      <c r="Y315"/>
    </row>
    <row r="316" spans="1:25" ht="15.6">
      <c r="A316" s="39"/>
      <c r="B316" s="46">
        <f>+'Ark1'!C1021</f>
        <v>2010</v>
      </c>
      <c r="C316" s="46">
        <f>+'Ark1'!M1021</f>
        <v>58</v>
      </c>
      <c r="D316" s="323">
        <f>+'Ark1'!Q1021</f>
        <v>2362</v>
      </c>
      <c r="E316" s="65"/>
      <c r="F316" s="323">
        <f>+'Ark1'!R1021</f>
        <v>108889.5</v>
      </c>
      <c r="G316" s="323"/>
      <c r="H316" s="323">
        <f>+'Ark1'!S1021</f>
        <v>108890.5</v>
      </c>
      <c r="I316" s="99">
        <f>+'Ark1'!AD1021</f>
        <v>7.3521676806974492</v>
      </c>
      <c r="J316" s="99"/>
      <c r="K316" s="99">
        <f>+'Ark1'!AE1021</f>
        <v>7.6391833031595917</v>
      </c>
      <c r="L316" s="99"/>
      <c r="M316" s="99">
        <f>+'Ark1'!W1021</f>
        <v>82.775705869658097</v>
      </c>
      <c r="N316" s="99"/>
      <c r="O316" s="99">
        <f>+'Ark1'!X1021</f>
        <v>0</v>
      </c>
      <c r="P316" s="99"/>
      <c r="Q316" s="99">
        <f>+'Ark1'!Y1021</f>
        <v>0</v>
      </c>
      <c r="R316" s="110"/>
      <c r="S316" s="65"/>
      <c r="T316" s="110"/>
      <c r="U316" s="99">
        <f>+'Ark1'!AA1021</f>
        <v>8.3755003237836387</v>
      </c>
      <c r="V316" s="65">
        <f t="shared" si="14"/>
        <v>46.100550381033024</v>
      </c>
      <c r="W316" s="48">
        <f>+'Ark1'!V1021</f>
        <v>89.68076973646086</v>
      </c>
      <c r="X316" s="39"/>
      <c r="Y316"/>
    </row>
    <row r="317" spans="1:25" ht="15.6">
      <c r="A317" s="39"/>
      <c r="B317" s="46">
        <f>+'Ark1'!C1022</f>
        <v>2010</v>
      </c>
      <c r="C317" s="46">
        <f>+'Ark1'!M1022</f>
        <v>59</v>
      </c>
      <c r="D317" s="323">
        <f>+'Ark1'!Q1022</f>
        <v>2365</v>
      </c>
      <c r="E317" s="65"/>
      <c r="F317" s="323">
        <f>+'Ark1'!R1022</f>
        <v>137855.5</v>
      </c>
      <c r="G317" s="323"/>
      <c r="H317" s="323">
        <f>+'Ark1'!S1022</f>
        <v>137848.5</v>
      </c>
      <c r="I317" s="99">
        <f>+'Ark1'!AD1022</f>
        <v>9.3079383384659398</v>
      </c>
      <c r="J317" s="99"/>
      <c r="K317" s="99">
        <f>+'Ark1'!AE1022</f>
        <v>9.5874853763113883</v>
      </c>
      <c r="L317" s="99"/>
      <c r="M317" s="99">
        <f>+'Ark1'!W1022</f>
        <v>82.063233187157522</v>
      </c>
      <c r="N317" s="99"/>
      <c r="O317" s="99">
        <f>+'Ark1'!X1022</f>
        <v>0</v>
      </c>
      <c r="P317" s="99"/>
      <c r="Q317" s="99">
        <f>+'Ark1'!Y1022</f>
        <v>0</v>
      </c>
      <c r="R317" s="110"/>
      <c r="S317" s="65"/>
      <c r="T317" s="110"/>
      <c r="U317" s="99">
        <f>+'Ark1'!AA1022</f>
        <v>8.1291895087329937</v>
      </c>
      <c r="V317" s="65">
        <f t="shared" si="14"/>
        <v>58.289852008456663</v>
      </c>
      <c r="W317" s="48">
        <f>+'Ark1'!V1022</f>
        <v>88.911338047799859</v>
      </c>
      <c r="X317" s="39"/>
      <c r="Y317"/>
    </row>
    <row r="318" spans="1:25" ht="15.6">
      <c r="A318" s="39"/>
      <c r="B318" s="46">
        <f>+'Ark1'!C1023</f>
        <v>2010</v>
      </c>
      <c r="C318" s="46">
        <f>+'Ark1'!M1023</f>
        <v>60</v>
      </c>
      <c r="D318" s="323">
        <f>+'Ark1'!Q1023</f>
        <v>2398</v>
      </c>
      <c r="E318" s="65"/>
      <c r="F318" s="323">
        <f>+'Ark1'!R1023</f>
        <v>168260.75</v>
      </c>
      <c r="G318" s="323"/>
      <c r="H318" s="323">
        <f>+'Ark1'!S1023</f>
        <v>168252.75</v>
      </c>
      <c r="I318" s="99">
        <f>+'Ark1'!AD1023</f>
        <v>11.360886477391425</v>
      </c>
      <c r="J318" s="99"/>
      <c r="K318" s="99">
        <f>+'Ark1'!AE1023</f>
        <v>11.543529956598009</v>
      </c>
      <c r="L318" s="99"/>
      <c r="M318" s="99">
        <f>+'Ark1'!W1023</f>
        <v>80.951037055858009</v>
      </c>
      <c r="N318" s="99"/>
      <c r="O318" s="99">
        <f>+'Ark1'!X1023</f>
        <v>0</v>
      </c>
      <c r="P318" s="99"/>
      <c r="Q318" s="99">
        <f>+'Ark1'!Y1023</f>
        <v>0</v>
      </c>
      <c r="R318" s="110"/>
      <c r="S318" s="65"/>
      <c r="T318" s="110"/>
      <c r="U318" s="99">
        <f>+'Ark1'!AA1023</f>
        <v>8.4109739039189879</v>
      </c>
      <c r="V318" s="65">
        <f t="shared" si="14"/>
        <v>70.167118432026683</v>
      </c>
      <c r="W318" s="48">
        <f>+'Ark1'!V1023</f>
        <v>87.706237201475858</v>
      </c>
      <c r="X318" s="39"/>
      <c r="Y318"/>
    </row>
    <row r="319" spans="1:25" ht="15.6">
      <c r="A319" s="39"/>
      <c r="B319" s="46">
        <f>+'Ark1'!C1024</f>
        <v>2010</v>
      </c>
      <c r="C319" s="46">
        <f>+'Ark1'!M1024</f>
        <v>61</v>
      </c>
      <c r="D319" s="323">
        <f>+'Ark1'!Q1024</f>
        <v>2403</v>
      </c>
      <c r="E319" s="65"/>
      <c r="F319" s="323">
        <f>+'Ark1'!R1024</f>
        <v>180894.5</v>
      </c>
      <c r="G319" s="323"/>
      <c r="H319" s="323">
        <f>+'Ark1'!S1024</f>
        <v>180890.5</v>
      </c>
      <c r="I319" s="99">
        <f>+'Ark1'!AD1024</f>
        <v>12.213911318501095</v>
      </c>
      <c r="J319" s="99"/>
      <c r="K319" s="99">
        <f>+'Ark1'!AE1024</f>
        <v>12.295606710690295</v>
      </c>
      <c r="L319" s="99"/>
      <c r="M319" s="99">
        <f>+'Ark1'!W1024</f>
        <v>80.201069155096903</v>
      </c>
      <c r="N319" s="99"/>
      <c r="O319" s="99">
        <f>+'Ark1'!X1024</f>
        <v>0</v>
      </c>
      <c r="P319" s="99"/>
      <c r="Q319" s="99">
        <f>+'Ark1'!Y1024</f>
        <v>0</v>
      </c>
      <c r="R319" s="110"/>
      <c r="S319" s="65"/>
      <c r="T319" s="110"/>
      <c r="U319" s="99">
        <f>+'Ark1'!AA1024</f>
        <v>8.1447592634010899</v>
      </c>
      <c r="V319" s="65">
        <f t="shared" si="14"/>
        <v>75.278610070744904</v>
      </c>
      <c r="W319" s="48">
        <f>+'Ark1'!V1024</f>
        <v>86.892638158060635</v>
      </c>
      <c r="X319" s="39"/>
      <c r="Y319"/>
    </row>
    <row r="320" spans="1:25" ht="15.6">
      <c r="A320" s="39"/>
      <c r="B320" s="46">
        <f>+'Ark1'!C1025</f>
        <v>2010</v>
      </c>
      <c r="C320" s="46">
        <f>+'Ark1'!M1025</f>
        <v>62</v>
      </c>
      <c r="D320" s="323">
        <f>+'Ark1'!Q1025</f>
        <v>2423</v>
      </c>
      <c r="E320" s="65"/>
      <c r="F320" s="323">
        <f>+'Ark1'!R1025</f>
        <v>183542.25</v>
      </c>
      <c r="G320" s="323"/>
      <c r="H320" s="323">
        <f>+'Ark1'!S1025</f>
        <v>183536.25</v>
      </c>
      <c r="I320" s="99">
        <f>+'Ark1'!AD1025</f>
        <v>12.392686149651633</v>
      </c>
      <c r="J320" s="99"/>
      <c r="K320" s="99">
        <f>+'Ark1'!AE1025</f>
        <v>12.300568961604064</v>
      </c>
      <c r="L320" s="99"/>
      <c r="M320" s="99">
        <f>+'Ark1'!W1025</f>
        <v>79.076838880602736</v>
      </c>
      <c r="N320" s="99"/>
      <c r="O320" s="99">
        <f>+'Ark1'!X1025</f>
        <v>0</v>
      </c>
      <c r="P320" s="99"/>
      <c r="Q320" s="99">
        <f>+'Ark1'!Y1025</f>
        <v>0</v>
      </c>
      <c r="R320" s="110"/>
      <c r="S320" s="65"/>
      <c r="T320" s="110"/>
      <c r="U320" s="99">
        <f>+'Ark1'!AA1025</f>
        <v>8.2515016523848939</v>
      </c>
      <c r="V320" s="65">
        <f t="shared" si="14"/>
        <v>75.75</v>
      </c>
      <c r="W320" s="48">
        <f>+'Ark1'!V1025</f>
        <v>85.674836509687623</v>
      </c>
      <c r="X320" s="39"/>
      <c r="Y320"/>
    </row>
    <row r="321" spans="1:25" ht="15.6">
      <c r="A321" s="39"/>
      <c r="B321" s="46">
        <f>+'Ark1'!C1026</f>
        <v>2010</v>
      </c>
      <c r="C321" s="46">
        <f>+'Ark1'!M1026</f>
        <v>63</v>
      </c>
      <c r="D321" s="323">
        <f>+'Ark1'!Q1026</f>
        <v>2399</v>
      </c>
      <c r="E321" s="65"/>
      <c r="F321" s="323">
        <f>+'Ark1'!R1026</f>
        <v>167984.5</v>
      </c>
      <c r="G321" s="323"/>
      <c r="H321" s="323">
        <f>+'Ark1'!S1026</f>
        <v>167982.5</v>
      </c>
      <c r="I321" s="99">
        <f>+'Ark1'!AD1026</f>
        <v>11.342234207688721</v>
      </c>
      <c r="J321" s="99"/>
      <c r="K321" s="99">
        <f>+'Ark1'!AE1026</f>
        <v>11.088135110586748</v>
      </c>
      <c r="L321" s="99"/>
      <c r="M321" s="99">
        <f>+'Ark1'!W1026</f>
        <v>77.882596639530647</v>
      </c>
      <c r="N321" s="99"/>
      <c r="O321" s="99">
        <f>+'Ark1'!X1026</f>
        <v>0</v>
      </c>
      <c r="P321" s="99"/>
      <c r="Q321" s="99">
        <f>+'Ark1'!Y1026</f>
        <v>0</v>
      </c>
      <c r="R321" s="110"/>
      <c r="S321" s="65"/>
      <c r="T321" s="110"/>
      <c r="U321" s="99">
        <f>+'Ark1'!AA1026</f>
        <v>8.2899955573065647</v>
      </c>
      <c r="V321" s="65">
        <f t="shared" si="14"/>
        <v>70.022717799082955</v>
      </c>
      <c r="W321" s="48">
        <f>+'Ark1'!V1026</f>
        <v>84.380352910093507</v>
      </c>
      <c r="X321" s="39"/>
      <c r="Y321"/>
    </row>
    <row r="322" spans="1:25" ht="15.6">
      <c r="A322" s="39"/>
      <c r="B322" s="46">
        <f>+'Ark1'!C1027</f>
        <v>2010</v>
      </c>
      <c r="C322" s="46">
        <f>+'Ark1'!M1027</f>
        <v>64</v>
      </c>
      <c r="D322" s="323">
        <f>+'Ark1'!Q1027</f>
        <v>2358</v>
      </c>
      <c r="E322" s="65"/>
      <c r="F322" s="323">
        <f>+'Ark1'!R1027</f>
        <v>137244</v>
      </c>
      <c r="G322" s="323"/>
      <c r="H322" s="323">
        <f>+'Ark1'!S1027</f>
        <v>137239</v>
      </c>
      <c r="I322" s="99">
        <f>+'Ark1'!AD1027</f>
        <v>9.2666501468887361</v>
      </c>
      <c r="J322" s="99"/>
      <c r="K322" s="99">
        <f>+'Ark1'!AE1027</f>
        <v>8.8977393896961061</v>
      </c>
      <c r="L322" s="99"/>
      <c r="M322" s="99">
        <f>+'Ark1'!W1027</f>
        <v>76.497649356232003</v>
      </c>
      <c r="N322" s="99"/>
      <c r="O322" s="99">
        <f>+'Ark1'!X1027</f>
        <v>0</v>
      </c>
      <c r="P322" s="99"/>
      <c r="Q322" s="99">
        <f>+'Ark1'!Y1027</f>
        <v>0</v>
      </c>
      <c r="R322" s="110"/>
      <c r="S322" s="65"/>
      <c r="T322" s="110"/>
      <c r="U322" s="99">
        <f>+'Ark1'!AA1027</f>
        <v>8.2413715076702143</v>
      </c>
      <c r="V322" s="65">
        <f t="shared" si="14"/>
        <v>58.203562340966918</v>
      </c>
      <c r="W322" s="48">
        <f>+'Ark1'!V1027</f>
        <v>82.880766080500308</v>
      </c>
      <c r="X322" s="39"/>
      <c r="Y322"/>
    </row>
    <row r="323" spans="1:25" ht="15.6">
      <c r="A323" s="39"/>
      <c r="B323" s="46">
        <f>+'Ark1'!C1028</f>
        <v>2010</v>
      </c>
      <c r="C323" s="46">
        <f>+'Ark1'!M1028</f>
        <v>65</v>
      </c>
      <c r="D323" s="323">
        <f>+'Ark1'!Q1028</f>
        <v>2304</v>
      </c>
      <c r="E323" s="65"/>
      <c r="F323" s="323">
        <f>+'Ark1'!R1028</f>
        <v>97541</v>
      </c>
      <c r="G323" s="323"/>
      <c r="H323" s="323">
        <f>+'Ark1'!S1028</f>
        <v>97540</v>
      </c>
      <c r="I323" s="99">
        <f>+'Ark1'!AD1028</f>
        <v>6.5859223133810865</v>
      </c>
      <c r="J323" s="99"/>
      <c r="K323" s="99">
        <f>+'Ark1'!AE1028</f>
        <v>6.1977951239498799</v>
      </c>
      <c r="L323" s="99"/>
      <c r="M323" s="99">
        <f>+'Ark1'!W1028</f>
        <v>74.972228214065211</v>
      </c>
      <c r="N323" s="99"/>
      <c r="O323" s="99">
        <f>+'Ark1'!X1028</f>
        <v>0</v>
      </c>
      <c r="P323" s="99"/>
      <c r="Q323" s="99">
        <f>+'Ark1'!Y1028</f>
        <v>0</v>
      </c>
      <c r="R323" s="110"/>
      <c r="S323" s="65"/>
      <c r="T323" s="110"/>
      <c r="U323" s="99">
        <f>+'Ark1'!AA1028</f>
        <v>8.2083179484247015</v>
      </c>
      <c r="V323" s="65">
        <f t="shared" si="14"/>
        <v>42.335503472222221</v>
      </c>
      <c r="W323" s="48">
        <f>+'Ark1'!V1028</f>
        <v>81.227038228172347</v>
      </c>
      <c r="X323" s="39"/>
      <c r="Y323"/>
    </row>
    <row r="324" spans="1:25" ht="15.6">
      <c r="A324" s="39"/>
      <c r="B324" s="46">
        <f>+'Ark1'!C1029</f>
        <v>2010</v>
      </c>
      <c r="C324" s="46">
        <f>+'Ark1'!M1029</f>
        <v>66</v>
      </c>
      <c r="D324" s="323">
        <f>+'Ark1'!Q1029</f>
        <v>2185</v>
      </c>
      <c r="E324" s="65"/>
      <c r="F324" s="323">
        <f>+'Ark1'!R1029</f>
        <v>56305</v>
      </c>
      <c r="G324" s="323"/>
      <c r="H324" s="323">
        <f>+'Ark1'!S1029</f>
        <v>56304</v>
      </c>
      <c r="I324" s="99">
        <f>+'Ark1'!AD1029</f>
        <v>3.8016870429349927</v>
      </c>
      <c r="J324" s="99"/>
      <c r="K324" s="99">
        <f>+'Ark1'!AE1029</f>
        <v>3.4965025428863754</v>
      </c>
      <c r="L324" s="99"/>
      <c r="M324" s="99">
        <f>+'Ark1'!W1029</f>
        <v>73.272422918443212</v>
      </c>
      <c r="N324" s="99"/>
      <c r="O324" s="99">
        <f>+'Ark1'!X1029</f>
        <v>0</v>
      </c>
      <c r="P324" s="99"/>
      <c r="Q324" s="99">
        <f>+'Ark1'!Y1029</f>
        <v>0</v>
      </c>
      <c r="R324" s="110"/>
      <c r="S324" s="65"/>
      <c r="T324" s="110"/>
      <c r="U324" s="99">
        <f>+'Ark1'!AA1029</f>
        <v>8.0630398458756183</v>
      </c>
      <c r="V324" s="65">
        <f t="shared" si="14"/>
        <v>25.768878718535468</v>
      </c>
      <c r="W324" s="48">
        <f>+'Ark1'!V1029</f>
        <v>79.385810568044818</v>
      </c>
      <c r="X324" s="39"/>
      <c r="Y324"/>
    </row>
    <row r="325" spans="1:25" ht="15.6">
      <c r="A325" s="39"/>
      <c r="B325" s="46">
        <f>+'Ark1'!C1030</f>
        <v>2010</v>
      </c>
      <c r="C325" s="46">
        <f>+'Ark1'!M1030</f>
        <v>67</v>
      </c>
      <c r="D325" s="323">
        <f>+'Ark1'!Q1030</f>
        <v>2004</v>
      </c>
      <c r="E325" s="65"/>
      <c r="F325" s="323">
        <f>+'Ark1'!R1030</f>
        <v>25650</v>
      </c>
      <c r="G325" s="323"/>
      <c r="H325" s="323">
        <f>+'Ark1'!S1030</f>
        <v>25651</v>
      </c>
      <c r="I325" s="99">
        <f>+'Ark1'!AD1030</f>
        <v>1.7318759018077001</v>
      </c>
      <c r="J325" s="99"/>
      <c r="K325" s="99">
        <f>+'Ark1'!AE1030</f>
        <v>1.553542472511537</v>
      </c>
      <c r="L325" s="99"/>
      <c r="M325" s="99">
        <f>+'Ark1'!W1030</f>
        <v>71.460291606565292</v>
      </c>
      <c r="N325" s="99"/>
      <c r="O325" s="99">
        <f>+'Ark1'!X1030</f>
        <v>0</v>
      </c>
      <c r="P325" s="99"/>
      <c r="Q325" s="99">
        <f>+'Ark1'!Y1030</f>
        <v>0</v>
      </c>
      <c r="R325" s="110"/>
      <c r="S325" s="65"/>
      <c r="T325" s="110"/>
      <c r="U325" s="99">
        <f>+'Ark1'!AA1030</f>
        <v>7.9569060368285953</v>
      </c>
      <c r="V325" s="65">
        <f t="shared" si="14"/>
        <v>12.799401197604791</v>
      </c>
      <c r="W325" s="48">
        <f>+'Ark1'!V1030</f>
        <v>77.420563963998148</v>
      </c>
      <c r="X325" s="39"/>
      <c r="Y325"/>
    </row>
    <row r="326" spans="1:25" ht="15.6">
      <c r="A326" s="39"/>
      <c r="B326" s="46">
        <f>+'Ark1'!C1031</f>
        <v>2010</v>
      </c>
      <c r="C326" s="46">
        <f>+'Ark1'!M1031</f>
        <v>68</v>
      </c>
      <c r="D326" s="323">
        <f>+'Ark1'!Q1031</f>
        <v>1600</v>
      </c>
      <c r="E326" s="65"/>
      <c r="F326" s="323">
        <f>+'Ark1'!R1031</f>
        <v>10527</v>
      </c>
      <c r="G326" s="323"/>
      <c r="H326" s="323">
        <f>+'Ark1'!S1031</f>
        <v>10528</v>
      </c>
      <c r="I326" s="99">
        <f>+'Ark1'!AD1031</f>
        <v>0.71077807478868071</v>
      </c>
      <c r="J326" s="99"/>
      <c r="K326" s="99">
        <f>+'Ark1'!AE1031</f>
        <v>0.6151011460642235</v>
      </c>
      <c r="L326" s="99"/>
      <c r="M326" s="99">
        <f>+'Ark1'!W1031</f>
        <v>68.936084726443752</v>
      </c>
      <c r="N326" s="99"/>
      <c r="O326" s="99">
        <f>+'Ark1'!X1031</f>
        <v>0</v>
      </c>
      <c r="P326" s="99"/>
      <c r="Q326" s="99">
        <f>+'Ark1'!Y1031</f>
        <v>0</v>
      </c>
      <c r="R326" s="110"/>
      <c r="S326" s="65"/>
      <c r="T326" s="110"/>
      <c r="U326" s="99">
        <f>+'Ark1'!AA1031</f>
        <v>7.7525830422626782</v>
      </c>
      <c r="V326" s="65">
        <f t="shared" si="14"/>
        <v>6.5793749999999998</v>
      </c>
      <c r="W326" s="48">
        <f>+'Ark1'!V1031</f>
        <v>74.683215907556786</v>
      </c>
      <c r="X326" s="39"/>
      <c r="Y326"/>
    </row>
    <row r="327" spans="1:25" ht="15.6">
      <c r="A327" s="39"/>
      <c r="B327" s="46">
        <f>+'Ark1'!C1032</f>
        <v>2009</v>
      </c>
      <c r="C327" s="46">
        <f>+'Ark1'!M1032</f>
        <v>35</v>
      </c>
      <c r="D327" s="323">
        <f>+'Ark1'!Q1032</f>
        <v>11</v>
      </c>
      <c r="E327" s="65"/>
      <c r="F327" s="323">
        <f>+'Ark1'!R1032</f>
        <v>12</v>
      </c>
      <c r="G327" s="323"/>
      <c r="H327" s="323">
        <f>+'Ark1'!S1032</f>
        <v>10</v>
      </c>
      <c r="I327" s="99">
        <f>+'Ark1'!AD1032</f>
        <v>8.3966052524964141E-4</v>
      </c>
      <c r="J327" s="99"/>
      <c r="K327" s="99">
        <f>+'Ark1'!AE1032</f>
        <v>6.4798261193354004E-4</v>
      </c>
      <c r="L327" s="99"/>
      <c r="M327" s="99">
        <f>+'Ark1'!W1032</f>
        <v>73.099999999999994</v>
      </c>
      <c r="N327" s="99"/>
      <c r="O327" s="99">
        <f>+'Ark1'!X1032</f>
        <v>0</v>
      </c>
      <c r="P327" s="99"/>
      <c r="Q327" s="99">
        <f>+'Ark1'!Y1032</f>
        <v>0</v>
      </c>
      <c r="R327" s="110"/>
      <c r="S327" s="65"/>
      <c r="T327" s="110"/>
      <c r="U327" s="99">
        <f>+'Ark1'!AA1032</f>
        <v>10.198823461556747</v>
      </c>
      <c r="V327" s="65">
        <f t="shared" si="14"/>
        <v>1.0909090909090908</v>
      </c>
      <c r="W327" s="48">
        <f>+'Ark1'!V1032</f>
        <v>92.589382448537364</v>
      </c>
      <c r="X327" s="39"/>
      <c r="Y327"/>
    </row>
    <row r="328" spans="1:25" ht="15.6">
      <c r="A328" s="39"/>
      <c r="B328" s="46">
        <f>+'Ark1'!C1033</f>
        <v>2009</v>
      </c>
      <c r="C328" s="46">
        <f>+'Ark1'!M1033</f>
        <v>36</v>
      </c>
      <c r="D328" s="323">
        <f>+'Ark1'!Q1033</f>
        <v>3</v>
      </c>
      <c r="E328" s="65"/>
      <c r="F328" s="323">
        <f>+'Ark1'!R1033</f>
        <v>3</v>
      </c>
      <c r="G328" s="323"/>
      <c r="H328" s="323">
        <f>+'Ark1'!S1033</f>
        <v>3</v>
      </c>
      <c r="I328" s="99">
        <f>+'Ark1'!AD1033</f>
        <v>2.0991513131241035E-4</v>
      </c>
      <c r="J328" s="99"/>
      <c r="K328" s="99">
        <f>+'Ark1'!AE1033</f>
        <v>1.9935880906135864E-4</v>
      </c>
      <c r="L328" s="99"/>
      <c r="M328" s="99">
        <f>+'Ark1'!W1033</f>
        <v>74.966666666666683</v>
      </c>
      <c r="N328" s="99"/>
      <c r="O328" s="99">
        <f>+'Ark1'!X1033</f>
        <v>0</v>
      </c>
      <c r="P328" s="99"/>
      <c r="Q328" s="99">
        <f>+'Ark1'!Y1033</f>
        <v>0</v>
      </c>
      <c r="R328" s="110"/>
      <c r="S328" s="65"/>
      <c r="T328" s="110"/>
      <c r="U328" s="99">
        <f>+'Ark1'!AA1033</f>
        <v>11.641973868530869</v>
      </c>
      <c r="V328" s="65">
        <f t="shared" si="14"/>
        <v>1</v>
      </c>
      <c r="W328" s="48">
        <f>+'Ark1'!V1033</f>
        <v>81.220657276995297</v>
      </c>
      <c r="X328" s="39"/>
      <c r="Y328"/>
    </row>
    <row r="329" spans="1:25" ht="15.6">
      <c r="A329" s="39"/>
      <c r="B329" s="46">
        <f>+'Ark1'!C1034</f>
        <v>2009</v>
      </c>
      <c r="C329" s="46">
        <f>+'Ark1'!M1034</f>
        <v>37</v>
      </c>
      <c r="D329" s="323">
        <f>+'Ark1'!Q1034</f>
        <v>5</v>
      </c>
      <c r="E329" s="65"/>
      <c r="F329" s="323">
        <f>+'Ark1'!R1034</f>
        <v>5</v>
      </c>
      <c r="G329" s="323"/>
      <c r="H329" s="323">
        <f>+'Ark1'!S1034</f>
        <v>5</v>
      </c>
      <c r="I329" s="99">
        <f>+'Ark1'!AD1034</f>
        <v>3.4985855218735073E-4</v>
      </c>
      <c r="J329" s="99"/>
      <c r="K329" s="99">
        <f>+'Ark1'!AE1034</f>
        <v>3.7061768816609183E-4</v>
      </c>
      <c r="L329" s="99"/>
      <c r="M329" s="99">
        <f>+'Ark1'!W1034</f>
        <v>83.62</v>
      </c>
      <c r="N329" s="99"/>
      <c r="O329" s="99">
        <f>+'Ark1'!X1034</f>
        <v>0</v>
      </c>
      <c r="P329" s="99"/>
      <c r="Q329" s="99">
        <f>+'Ark1'!Y1034</f>
        <v>0</v>
      </c>
      <c r="R329" s="110"/>
      <c r="S329" s="65"/>
      <c r="T329" s="110"/>
      <c r="U329" s="99">
        <f>+'Ark1'!AA1034</f>
        <v>7.8346410255990113</v>
      </c>
      <c r="V329" s="65">
        <f t="shared" si="14"/>
        <v>1</v>
      </c>
      <c r="W329" s="48">
        <f>+'Ark1'!V1034</f>
        <v>90.59588299024918</v>
      </c>
      <c r="X329" s="39"/>
      <c r="Y329"/>
    </row>
    <row r="330" spans="1:25" ht="15.6">
      <c r="A330" s="39"/>
      <c r="B330" s="46">
        <f>+'Ark1'!C1035</f>
        <v>2009</v>
      </c>
      <c r="C330" s="46">
        <f>+'Ark1'!M1035</f>
        <v>38</v>
      </c>
      <c r="D330" s="323">
        <f>+'Ark1'!Q1035</f>
        <v>5</v>
      </c>
      <c r="E330" s="65"/>
      <c r="F330" s="323">
        <f>+'Ark1'!R1035</f>
        <v>5</v>
      </c>
      <c r="G330" s="323"/>
      <c r="H330" s="323">
        <f>+'Ark1'!S1035</f>
        <v>5</v>
      </c>
      <c r="I330" s="99">
        <f>+'Ark1'!AD1035</f>
        <v>3.4985855218735073E-4</v>
      </c>
      <c r="J330" s="99"/>
      <c r="K330" s="99">
        <f>+'Ark1'!AE1035</f>
        <v>3.6432401300230498E-4</v>
      </c>
      <c r="L330" s="99"/>
      <c r="M330" s="99">
        <f>+'Ark1'!W1035</f>
        <v>82.200000000000017</v>
      </c>
      <c r="N330" s="99"/>
      <c r="O330" s="99">
        <f>+'Ark1'!X1035</f>
        <v>0</v>
      </c>
      <c r="P330" s="99"/>
      <c r="Q330" s="99">
        <f>+'Ark1'!Y1035</f>
        <v>0</v>
      </c>
      <c r="R330" s="110"/>
      <c r="S330" s="65"/>
      <c r="T330" s="110"/>
      <c r="U330" s="99">
        <f>+'Ark1'!AA1035</f>
        <v>12.853326417702048</v>
      </c>
      <c r="V330" s="65">
        <f t="shared" si="14"/>
        <v>1</v>
      </c>
      <c r="W330" s="48">
        <f>+'Ark1'!V1035</f>
        <v>89.057421451787647</v>
      </c>
      <c r="X330" s="39"/>
      <c r="Y330"/>
    </row>
    <row r="331" spans="1:25" ht="15.6">
      <c r="A331" s="39"/>
      <c r="B331" s="46">
        <f>+'Ark1'!C1036</f>
        <v>2009</v>
      </c>
      <c r="C331" s="46">
        <f>+'Ark1'!M1036</f>
        <v>39</v>
      </c>
      <c r="D331" s="323">
        <f>+'Ark1'!Q1036</f>
        <v>6</v>
      </c>
      <c r="E331" s="65"/>
      <c r="F331" s="323">
        <f>+'Ark1'!R1036</f>
        <v>6</v>
      </c>
      <c r="G331" s="323"/>
      <c r="H331" s="323">
        <f>+'Ark1'!S1036</f>
        <v>6</v>
      </c>
      <c r="I331" s="99">
        <f>+'Ark1'!AD1036</f>
        <v>4.198302626248207E-4</v>
      </c>
      <c r="J331" s="99"/>
      <c r="K331" s="99">
        <f>+'Ark1'!AE1036</f>
        <v>4.1210275825978506E-4</v>
      </c>
      <c r="L331" s="99"/>
      <c r="M331" s="99">
        <f>+'Ark1'!W1036</f>
        <v>77.483333333333348</v>
      </c>
      <c r="N331" s="99"/>
      <c r="O331" s="99">
        <f>+'Ark1'!X1036</f>
        <v>0</v>
      </c>
      <c r="P331" s="99"/>
      <c r="Q331" s="99">
        <f>+'Ark1'!Y1036</f>
        <v>0</v>
      </c>
      <c r="R331" s="110"/>
      <c r="S331" s="65"/>
      <c r="T331" s="110"/>
      <c r="U331" s="99">
        <f>+'Ark1'!AA1036</f>
        <v>6.0998406172256745</v>
      </c>
      <c r="V331" s="65">
        <f t="shared" si="14"/>
        <v>1</v>
      </c>
      <c r="W331" s="48">
        <f>+'Ark1'!V1036</f>
        <v>83.947273383893105</v>
      </c>
      <c r="X331" s="39"/>
      <c r="Y331"/>
    </row>
    <row r="332" spans="1:25" ht="15.6">
      <c r="A332" s="39"/>
      <c r="B332" s="46">
        <f>+'Ark1'!C1037</f>
        <v>2009</v>
      </c>
      <c r="C332" s="46">
        <f>+'Ark1'!M1037</f>
        <v>40</v>
      </c>
      <c r="D332" s="323">
        <f>+'Ark1'!Q1037</f>
        <v>20</v>
      </c>
      <c r="E332" s="65"/>
      <c r="F332" s="323">
        <f>+'Ark1'!R1037</f>
        <v>20</v>
      </c>
      <c r="G332" s="323"/>
      <c r="H332" s="323">
        <f>+'Ark1'!S1037</f>
        <v>20</v>
      </c>
      <c r="I332" s="99">
        <f>+'Ark1'!AD1037</f>
        <v>1.3994342087494027E-3</v>
      </c>
      <c r="J332" s="99"/>
      <c r="K332" s="99">
        <f>+'Ark1'!AE1037</f>
        <v>1.4143926889208704E-3</v>
      </c>
      <c r="L332" s="99"/>
      <c r="M332" s="99">
        <f>+'Ark1'!W1037</f>
        <v>79.78</v>
      </c>
      <c r="N332" s="99"/>
      <c r="O332" s="99">
        <f>+'Ark1'!X1037</f>
        <v>0</v>
      </c>
      <c r="P332" s="99"/>
      <c r="Q332" s="99">
        <f>+'Ark1'!Y1037</f>
        <v>0</v>
      </c>
      <c r="R332" s="110"/>
      <c r="S332" s="65"/>
      <c r="T332" s="110"/>
      <c r="U332" s="99">
        <f>+'Ark1'!AA1037</f>
        <v>12.095106448477409</v>
      </c>
      <c r="V332" s="65">
        <f t="shared" si="14"/>
        <v>1</v>
      </c>
      <c r="W332" s="48">
        <f>+'Ark1'!V1037</f>
        <v>86.435536294691261</v>
      </c>
      <c r="X332" s="39"/>
      <c r="Y332"/>
    </row>
    <row r="333" spans="1:25" ht="15.6">
      <c r="A333" s="39"/>
      <c r="B333" s="46">
        <f>+'Ark1'!C1038</f>
        <v>2009</v>
      </c>
      <c r="C333" s="46">
        <f>+'Ark1'!M1038</f>
        <v>41</v>
      </c>
      <c r="D333" s="323">
        <f>+'Ark1'!Q1038</f>
        <v>9</v>
      </c>
      <c r="E333" s="65"/>
      <c r="F333" s="323">
        <f>+'Ark1'!R1038</f>
        <v>10</v>
      </c>
      <c r="G333" s="323"/>
      <c r="H333" s="323">
        <f>+'Ark1'!S1038</f>
        <v>10</v>
      </c>
      <c r="I333" s="99">
        <f>+'Ark1'!AD1038</f>
        <v>6.9971710437470146E-4</v>
      </c>
      <c r="J333" s="99"/>
      <c r="K333" s="99">
        <f>+'Ark1'!AE1038</f>
        <v>7.5258172028943313E-4</v>
      </c>
      <c r="L333" s="99"/>
      <c r="M333" s="99">
        <f>+'Ark1'!W1038</f>
        <v>84.9</v>
      </c>
      <c r="N333" s="99"/>
      <c r="O333" s="99">
        <f>+'Ark1'!X1038</f>
        <v>0</v>
      </c>
      <c r="P333" s="99"/>
      <c r="Q333" s="99">
        <f>+'Ark1'!Y1038</f>
        <v>0</v>
      </c>
      <c r="R333" s="110"/>
      <c r="S333" s="65"/>
      <c r="T333" s="110"/>
      <c r="U333" s="99">
        <f>+'Ark1'!AA1038</f>
        <v>8.6564426873860647</v>
      </c>
      <c r="V333" s="65">
        <f t="shared" si="14"/>
        <v>1.1111111111111112</v>
      </c>
      <c r="W333" s="48">
        <f>+'Ark1'!V1038</f>
        <v>91.982665222101829</v>
      </c>
      <c r="X333" s="39"/>
      <c r="Y333"/>
    </row>
    <row r="334" spans="1:25" ht="15.6">
      <c r="A334" s="39"/>
      <c r="B334" s="46">
        <f>+'Ark1'!C1039</f>
        <v>2009</v>
      </c>
      <c r="C334" s="46">
        <f>+'Ark1'!M1039</f>
        <v>42</v>
      </c>
      <c r="D334" s="323">
        <f>+'Ark1'!Q1039</f>
        <v>29</v>
      </c>
      <c r="E334" s="65"/>
      <c r="F334" s="323">
        <f>+'Ark1'!R1039</f>
        <v>29</v>
      </c>
      <c r="G334" s="323"/>
      <c r="H334" s="323">
        <f>+'Ark1'!S1039</f>
        <v>29</v>
      </c>
      <c r="I334" s="99">
        <f>+'Ark1'!AD1039</f>
        <v>2.0291796026866336E-3</v>
      </c>
      <c r="J334" s="99"/>
      <c r="K334" s="99">
        <f>+'Ark1'!AE1039</f>
        <v>2.0668074664627113E-3</v>
      </c>
      <c r="L334" s="99"/>
      <c r="M334" s="99">
        <f>+'Ark1'!W1039</f>
        <v>80.399999999999977</v>
      </c>
      <c r="N334" s="99"/>
      <c r="O334" s="99">
        <f>+'Ark1'!X1039</f>
        <v>0</v>
      </c>
      <c r="P334" s="99"/>
      <c r="Q334" s="99">
        <f>+'Ark1'!Y1039</f>
        <v>0</v>
      </c>
      <c r="R334" s="110"/>
      <c r="S334" s="65"/>
      <c r="T334" s="110"/>
      <c r="U334" s="99">
        <f>+'Ark1'!AA1039</f>
        <v>8.9228493979958063</v>
      </c>
      <c r="V334" s="65">
        <f t="shared" si="14"/>
        <v>1</v>
      </c>
      <c r="W334" s="48">
        <f>+'Ark1'!V1039</f>
        <v>87.107258938244883</v>
      </c>
      <c r="X334" s="39"/>
      <c r="Y334"/>
    </row>
    <row r="335" spans="1:25" ht="15.6">
      <c r="A335" s="39"/>
      <c r="B335" s="46">
        <f>+'Ark1'!C1040</f>
        <v>2009</v>
      </c>
      <c r="C335" s="46">
        <f>+'Ark1'!M1040</f>
        <v>43</v>
      </c>
      <c r="D335" s="323">
        <f>+'Ark1'!Q1040</f>
        <v>41</v>
      </c>
      <c r="E335" s="65"/>
      <c r="F335" s="323">
        <f>+'Ark1'!R1040</f>
        <v>46</v>
      </c>
      <c r="G335" s="323"/>
      <c r="H335" s="323">
        <f>+'Ark1'!S1040</f>
        <v>46</v>
      </c>
      <c r="I335" s="99">
        <f>+'Ark1'!AD1040</f>
        <v>3.2186986801236257E-3</v>
      </c>
      <c r="J335" s="99"/>
      <c r="K335" s="99">
        <f>+'Ark1'!AE1040</f>
        <v>3.3502739833143847E-3</v>
      </c>
      <c r="L335" s="99"/>
      <c r="M335" s="99">
        <f>+'Ark1'!W1040</f>
        <v>82.163043478260875</v>
      </c>
      <c r="N335" s="99"/>
      <c r="O335" s="99">
        <f>+'Ark1'!X1040</f>
        <v>0</v>
      </c>
      <c r="P335" s="99"/>
      <c r="Q335" s="99">
        <f>+'Ark1'!Y1040</f>
        <v>0</v>
      </c>
      <c r="R335" s="110"/>
      <c r="S335" s="65"/>
      <c r="T335" s="110"/>
      <c r="U335" s="99">
        <f>+'Ark1'!AA1040</f>
        <v>10.252472844777031</v>
      </c>
      <c r="V335" s="65">
        <f t="shared" si="14"/>
        <v>1.1219512195121952</v>
      </c>
      <c r="W335" s="48">
        <f>+'Ark1'!V1040</f>
        <v>89.01738188327289</v>
      </c>
      <c r="X335" s="39"/>
      <c r="Y335"/>
    </row>
    <row r="336" spans="1:25" ht="15.6">
      <c r="A336" s="39"/>
      <c r="B336" s="46">
        <f>+'Ark1'!C1041</f>
        <v>2009</v>
      </c>
      <c r="C336" s="46">
        <f>+'Ark1'!M1041</f>
        <v>44</v>
      </c>
      <c r="D336" s="323">
        <f>+'Ark1'!Q1041</f>
        <v>98</v>
      </c>
      <c r="E336" s="65"/>
      <c r="F336" s="323">
        <f>+'Ark1'!R1041</f>
        <v>107</v>
      </c>
      <c r="G336" s="323"/>
      <c r="H336" s="323">
        <f>+'Ark1'!S1041</f>
        <v>107</v>
      </c>
      <c r="I336" s="99">
        <f>+'Ark1'!AD1041</f>
        <v>7.4869730168093057E-3</v>
      </c>
      <c r="J336" s="99"/>
      <c r="K336" s="99">
        <f>+'Ark1'!AE1041</f>
        <v>7.9627400885605992E-3</v>
      </c>
      <c r="L336" s="99"/>
      <c r="M336" s="99">
        <f>+'Ark1'!W1041</f>
        <v>83.952336448598146</v>
      </c>
      <c r="N336" s="99"/>
      <c r="O336" s="99">
        <f>+'Ark1'!X1041</f>
        <v>0</v>
      </c>
      <c r="P336" s="99"/>
      <c r="Q336" s="99">
        <f>+'Ark1'!Y1041</f>
        <v>0</v>
      </c>
      <c r="R336" s="110"/>
      <c r="S336" s="65"/>
      <c r="T336" s="110"/>
      <c r="U336" s="99">
        <f>+'Ark1'!AA1041</f>
        <v>8.2863850250877675</v>
      </c>
      <c r="V336" s="65">
        <f t="shared" si="14"/>
        <v>1.0918367346938775</v>
      </c>
      <c r="W336" s="48">
        <f>+'Ark1'!V1041</f>
        <v>90.95594414799362</v>
      </c>
      <c r="X336" s="39"/>
      <c r="Y336"/>
    </row>
    <row r="337" spans="1:25" ht="15.6">
      <c r="A337" s="39"/>
      <c r="B337" s="46">
        <f>+'Ark1'!C1042</f>
        <v>2009</v>
      </c>
      <c r="C337" s="46">
        <f>+'Ark1'!M1042</f>
        <v>45</v>
      </c>
      <c r="D337" s="323">
        <f>+'Ark1'!Q1042</f>
        <v>158</v>
      </c>
      <c r="E337" s="65"/>
      <c r="F337" s="323">
        <f>+'Ark1'!R1042</f>
        <v>193</v>
      </c>
      <c r="G337" s="323"/>
      <c r="H337" s="323">
        <f>+'Ark1'!S1042</f>
        <v>193</v>
      </c>
      <c r="I337" s="99">
        <f>+'Ark1'!AD1042</f>
        <v>1.3504540114431736E-2</v>
      </c>
      <c r="J337" s="99"/>
      <c r="K337" s="99">
        <f>+'Ark1'!AE1042</f>
        <v>1.4334687296989964E-2</v>
      </c>
      <c r="L337" s="99"/>
      <c r="M337" s="99">
        <f>+'Ark1'!W1042</f>
        <v>83.788601036269398</v>
      </c>
      <c r="N337" s="99"/>
      <c r="O337" s="99">
        <f>+'Ark1'!X1042</f>
        <v>0</v>
      </c>
      <c r="P337" s="99"/>
      <c r="Q337" s="99">
        <f>+'Ark1'!Y1042</f>
        <v>0</v>
      </c>
      <c r="R337" s="110"/>
      <c r="S337" s="65"/>
      <c r="T337" s="110"/>
      <c r="U337" s="99">
        <f>+'Ark1'!AA1042</f>
        <v>9.2867321152110236</v>
      </c>
      <c r="V337" s="65">
        <f t="shared" si="14"/>
        <v>1.2215189873417722</v>
      </c>
      <c r="W337" s="48">
        <f>+'Ark1'!V1042</f>
        <v>90.778549335069755</v>
      </c>
      <c r="X337" s="39"/>
      <c r="Y337"/>
    </row>
    <row r="338" spans="1:25" ht="15.6">
      <c r="A338" s="39"/>
      <c r="B338" s="46">
        <f>+'Ark1'!C1043</f>
        <v>2009</v>
      </c>
      <c r="C338" s="46">
        <f>+'Ark1'!M1043</f>
        <v>46</v>
      </c>
      <c r="D338" s="323">
        <f>+'Ark1'!Q1043</f>
        <v>212</v>
      </c>
      <c r="E338" s="65"/>
      <c r="F338" s="323">
        <f>+'Ark1'!R1043</f>
        <v>289</v>
      </c>
      <c r="G338" s="323"/>
      <c r="H338" s="323">
        <f>+'Ark1'!S1043</f>
        <v>289</v>
      </c>
      <c r="I338" s="99">
        <f>+'Ark1'!AD1043</f>
        <v>2.0221824316428865E-2</v>
      </c>
      <c r="J338" s="99"/>
      <c r="K338" s="99">
        <f>+'Ark1'!AE1043</f>
        <v>2.1738265372407375E-2</v>
      </c>
      <c r="L338" s="99"/>
      <c r="M338" s="99">
        <f>+'Ark1'!W1043</f>
        <v>84.855709342560601</v>
      </c>
      <c r="N338" s="99"/>
      <c r="O338" s="99">
        <f>+'Ark1'!X1043</f>
        <v>0</v>
      </c>
      <c r="P338" s="99"/>
      <c r="Q338" s="99">
        <f>+'Ark1'!Y1043</f>
        <v>0</v>
      </c>
      <c r="R338" s="110"/>
      <c r="S338" s="65"/>
      <c r="T338" s="110"/>
      <c r="U338" s="99">
        <f>+'Ark1'!AA1043</f>
        <v>8.5296781052903938</v>
      </c>
      <c r="V338" s="65">
        <f t="shared" si="14"/>
        <v>1.3632075471698113</v>
      </c>
      <c r="W338" s="48">
        <f>+'Ark1'!V1043</f>
        <v>91.934679677747042</v>
      </c>
      <c r="X338" s="39"/>
      <c r="Y338"/>
    </row>
    <row r="339" spans="1:25" ht="15.6">
      <c r="A339" s="39"/>
      <c r="B339" s="46">
        <f>+'Ark1'!C1044</f>
        <v>2009</v>
      </c>
      <c r="C339" s="46">
        <f>+'Ark1'!M1044</f>
        <v>47</v>
      </c>
      <c r="D339" s="323">
        <f>+'Ark1'!Q1044</f>
        <v>371</v>
      </c>
      <c r="E339" s="65"/>
      <c r="F339" s="323">
        <f>+'Ark1'!R1044</f>
        <v>545</v>
      </c>
      <c r="G339" s="323"/>
      <c r="H339" s="323">
        <f>+'Ark1'!S1044</f>
        <v>545</v>
      </c>
      <c r="I339" s="99">
        <f>+'Ark1'!AD1044</f>
        <v>3.8134582188421237E-2</v>
      </c>
      <c r="J339" s="99"/>
      <c r="K339" s="99">
        <f>+'Ark1'!AE1044</f>
        <v>4.0355754296698174E-2</v>
      </c>
      <c r="L339" s="99"/>
      <c r="M339" s="99">
        <f>+'Ark1'!W1044</f>
        <v>83.533944954128486</v>
      </c>
      <c r="N339" s="99"/>
      <c r="O339" s="99">
        <f>+'Ark1'!X1044</f>
        <v>0</v>
      </c>
      <c r="P339" s="99"/>
      <c r="Q339" s="99">
        <f>+'Ark1'!Y1044</f>
        <v>0</v>
      </c>
      <c r="R339" s="110"/>
      <c r="S339" s="65"/>
      <c r="T339" s="110"/>
      <c r="U339" s="99">
        <f>+'Ark1'!AA1044</f>
        <v>8.4874026476531608</v>
      </c>
      <c r="V339" s="65">
        <f t="shared" si="14"/>
        <v>1.4690026954177897</v>
      </c>
      <c r="W339" s="48">
        <f>+'Ark1'!V1044</f>
        <v>90.502648921049214</v>
      </c>
      <c r="X339" s="39"/>
      <c r="Y339"/>
    </row>
    <row r="340" spans="1:25" ht="15.6">
      <c r="A340" s="39"/>
      <c r="B340" s="46">
        <f>+'Ark1'!C1045</f>
        <v>2009</v>
      </c>
      <c r="C340" s="46">
        <f>+'Ark1'!M1045</f>
        <v>48</v>
      </c>
      <c r="D340" s="323">
        <f>+'Ark1'!Q1045</f>
        <v>704</v>
      </c>
      <c r="E340" s="65"/>
      <c r="F340" s="323">
        <f>+'Ark1'!R1045</f>
        <v>1474</v>
      </c>
      <c r="G340" s="323"/>
      <c r="H340" s="323">
        <f>+'Ark1'!S1045</f>
        <v>1474</v>
      </c>
      <c r="I340" s="99">
        <f>+'Ark1'!AD1045</f>
        <v>0.10313830118483096</v>
      </c>
      <c r="J340" s="99"/>
      <c r="K340" s="99">
        <f>+'Ark1'!AE1045</f>
        <v>0.11141187875572384</v>
      </c>
      <c r="L340" s="99"/>
      <c r="M340" s="99">
        <f>+'Ark1'!W1045</f>
        <v>85.268385345997274</v>
      </c>
      <c r="N340" s="99"/>
      <c r="O340" s="99">
        <f>+'Ark1'!X1045</f>
        <v>0</v>
      </c>
      <c r="P340" s="99"/>
      <c r="Q340" s="99">
        <f>+'Ark1'!Y1045</f>
        <v>0</v>
      </c>
      <c r="R340" s="110"/>
      <c r="S340" s="65"/>
      <c r="T340" s="110"/>
      <c r="U340" s="99">
        <f>+'Ark1'!AA1045</f>
        <v>9.5281987672583774</v>
      </c>
      <c r="V340" s="65">
        <f t="shared" si="14"/>
        <v>2.09375</v>
      </c>
      <c r="W340" s="48">
        <f>+'Ark1'!V1045</f>
        <v>92.381782606714367</v>
      </c>
      <c r="X340" s="39"/>
      <c r="Y340"/>
    </row>
    <row r="341" spans="1:25" ht="15.6">
      <c r="A341" s="39"/>
      <c r="B341" s="46">
        <f>+'Ark1'!C1046</f>
        <v>2009</v>
      </c>
      <c r="C341" s="46">
        <f>+'Ark1'!M1046</f>
        <v>49</v>
      </c>
      <c r="D341" s="323">
        <f>+'Ark1'!Q1046</f>
        <v>987</v>
      </c>
      <c r="E341" s="65"/>
      <c r="F341" s="323">
        <f>+'Ark1'!R1046</f>
        <v>2517</v>
      </c>
      <c r="G341" s="323"/>
      <c r="H341" s="323">
        <f>+'Ark1'!S1046</f>
        <v>2517</v>
      </c>
      <c r="I341" s="99">
        <f>+'Ark1'!AD1046</f>
        <v>0.17611879517111229</v>
      </c>
      <c r="J341" s="99"/>
      <c r="K341" s="99">
        <f>+'Ark1'!AE1046</f>
        <v>0.18910011854438688</v>
      </c>
      <c r="L341" s="99"/>
      <c r="M341" s="99">
        <f>+'Ark1'!W1046</f>
        <v>84.754469606674945</v>
      </c>
      <c r="N341" s="99"/>
      <c r="O341" s="99">
        <f>+'Ark1'!X1046</f>
        <v>0</v>
      </c>
      <c r="P341" s="99"/>
      <c r="Q341" s="99">
        <f>+'Ark1'!Y1046</f>
        <v>0</v>
      </c>
      <c r="R341" s="110"/>
      <c r="S341" s="65"/>
      <c r="T341" s="110"/>
      <c r="U341" s="99">
        <f>+'Ark1'!AA1046</f>
        <v>8.6869865595287905</v>
      </c>
      <c r="V341" s="65">
        <f t="shared" si="14"/>
        <v>2.5501519756838906</v>
      </c>
      <c r="W341" s="48">
        <f>+'Ark1'!V1046</f>
        <v>91.824994156744154</v>
      </c>
      <c r="X341" s="39"/>
      <c r="Y341"/>
    </row>
    <row r="342" spans="1:25" ht="15.6">
      <c r="A342" s="39"/>
      <c r="B342" s="46">
        <f>+'Ark1'!C1047</f>
        <v>2009</v>
      </c>
      <c r="C342" s="46">
        <f>+'Ark1'!M1047</f>
        <v>50</v>
      </c>
      <c r="D342" s="323">
        <f>+'Ark1'!Q1047</f>
        <v>1283</v>
      </c>
      <c r="E342" s="65"/>
      <c r="F342" s="323">
        <f>+'Ark1'!R1047</f>
        <v>4758</v>
      </c>
      <c r="G342" s="323"/>
      <c r="H342" s="323">
        <f>+'Ark1'!S1047</f>
        <v>4758</v>
      </c>
      <c r="I342" s="99">
        <f>+'Ark1'!AD1047</f>
        <v>0.33292539826148282</v>
      </c>
      <c r="J342" s="99"/>
      <c r="K342" s="99">
        <f>+'Ark1'!AE1047</f>
        <v>0.3570248567486195</v>
      </c>
      <c r="L342" s="99"/>
      <c r="M342" s="99">
        <f>+'Ark1'!W1047</f>
        <v>84.650210172341374</v>
      </c>
      <c r="N342" s="99"/>
      <c r="O342" s="99">
        <f>+'Ark1'!X1047</f>
        <v>0</v>
      </c>
      <c r="P342" s="99"/>
      <c r="Q342" s="99">
        <f>+'Ark1'!Y1047</f>
        <v>0</v>
      </c>
      <c r="R342" s="110"/>
      <c r="S342" s="65"/>
      <c r="T342" s="110"/>
      <c r="U342" s="99">
        <f>+'Ark1'!AA1047</f>
        <v>8.4644745682299494</v>
      </c>
      <c r="V342" s="65">
        <f t="shared" si="14"/>
        <v>3.7084957131722525</v>
      </c>
      <c r="W342" s="48">
        <f>+'Ark1'!V1047</f>
        <v>91.712037023121852</v>
      </c>
      <c r="X342" s="39"/>
      <c r="Y342"/>
    </row>
    <row r="343" spans="1:25" ht="15.6">
      <c r="A343" s="39"/>
      <c r="B343" s="46">
        <f>+'Ark1'!C1048</f>
        <v>2009</v>
      </c>
      <c r="C343" s="46">
        <f>+'Ark1'!M1048</f>
        <v>51</v>
      </c>
      <c r="D343" s="323">
        <f>+'Ark1'!Q1048</f>
        <v>1609</v>
      </c>
      <c r="E343" s="65"/>
      <c r="F343" s="323">
        <f>+'Ark1'!R1048</f>
        <v>8657</v>
      </c>
      <c r="G343" s="323"/>
      <c r="H343" s="323">
        <f>+'Ark1'!S1048</f>
        <v>8657</v>
      </c>
      <c r="I343" s="99">
        <f>+'Ark1'!AD1048</f>
        <v>0.60574509725717884</v>
      </c>
      <c r="J343" s="99"/>
      <c r="K343" s="99">
        <f>+'Ark1'!AE1048</f>
        <v>0.64625486513611308</v>
      </c>
      <c r="L343" s="99"/>
      <c r="M343" s="99">
        <f>+'Ark1'!W1048</f>
        <v>84.215190019637362</v>
      </c>
      <c r="N343" s="99"/>
      <c r="O343" s="99">
        <f>+'Ark1'!X1048</f>
        <v>0</v>
      </c>
      <c r="P343" s="99"/>
      <c r="Q343" s="99">
        <f>+'Ark1'!Y1048</f>
        <v>0</v>
      </c>
      <c r="R343" s="110"/>
      <c r="S343" s="65"/>
      <c r="T343" s="110"/>
      <c r="U343" s="99">
        <f>+'Ark1'!AA1048</f>
        <v>8.4895515864989619</v>
      </c>
      <c r="V343" s="65">
        <f t="shared" si="14"/>
        <v>5.38036047234307</v>
      </c>
      <c r="W343" s="48">
        <f>+'Ark1'!V1048</f>
        <v>91.240725915100228</v>
      </c>
      <c r="X343" s="39"/>
      <c r="Y343"/>
    </row>
    <row r="344" spans="1:25" ht="15.6">
      <c r="A344" s="39"/>
      <c r="B344" s="46">
        <f>+'Ark1'!C1049</f>
        <v>2009</v>
      </c>
      <c r="C344" s="46">
        <f>+'Ark1'!M1049</f>
        <v>52</v>
      </c>
      <c r="D344" s="323">
        <f>+'Ark1'!Q1049</f>
        <v>1872</v>
      </c>
      <c r="E344" s="65"/>
      <c r="F344" s="323">
        <f>+'Ark1'!R1049</f>
        <v>15506</v>
      </c>
      <c r="G344" s="323"/>
      <c r="H344" s="323">
        <f>+'Ark1'!S1049</f>
        <v>15506</v>
      </c>
      <c r="I344" s="99">
        <f>+'Ark1'!AD1049</f>
        <v>1.0849813420434111</v>
      </c>
      <c r="J344" s="99"/>
      <c r="K344" s="99">
        <f>+'Ark1'!AE1049</f>
        <v>1.151182683813341</v>
      </c>
      <c r="L344" s="99"/>
      <c r="M344" s="99">
        <f>+'Ark1'!W1049</f>
        <v>83.752637688636767</v>
      </c>
      <c r="N344" s="99"/>
      <c r="O344" s="99">
        <f>+'Ark1'!X1049</f>
        <v>0</v>
      </c>
      <c r="P344" s="99"/>
      <c r="Q344" s="99">
        <f>+'Ark1'!Y1049</f>
        <v>0</v>
      </c>
      <c r="R344" s="110"/>
      <c r="S344" s="65"/>
      <c r="T344" s="110"/>
      <c r="U344" s="99">
        <f>+'Ark1'!AA1049</f>
        <v>8.2444802586242787</v>
      </c>
      <c r="V344" s="65">
        <f t="shared" si="14"/>
        <v>8.2831196581196576</v>
      </c>
      <c r="W344" s="48">
        <f>+'Ark1'!V1049</f>
        <v>90.739585794839101</v>
      </c>
      <c r="X344" s="39"/>
      <c r="Y344"/>
    </row>
    <row r="345" spans="1:25" ht="15.6">
      <c r="A345" s="39"/>
      <c r="B345" s="46">
        <f>+'Ark1'!C1050</f>
        <v>2009</v>
      </c>
      <c r="C345" s="46">
        <f>+'Ark1'!M1050</f>
        <v>53</v>
      </c>
      <c r="D345" s="323">
        <f>+'Ark1'!Q1050</f>
        <v>2051</v>
      </c>
      <c r="E345" s="65"/>
      <c r="F345" s="323">
        <f>+'Ark1'!R1050</f>
        <v>26769</v>
      </c>
      <c r="G345" s="323"/>
      <c r="H345" s="323">
        <f>+'Ark1'!S1050</f>
        <v>26769</v>
      </c>
      <c r="I345" s="99">
        <f>+'Ark1'!AD1050</f>
        <v>1.8730727167006376</v>
      </c>
      <c r="J345" s="99"/>
      <c r="K345" s="99">
        <f>+'Ark1'!AE1050</f>
        <v>1.9760930033079371</v>
      </c>
      <c r="L345" s="99"/>
      <c r="M345" s="99">
        <f>+'Ark1'!W1050</f>
        <v>83.277802682206811</v>
      </c>
      <c r="N345" s="99"/>
      <c r="O345" s="99">
        <f>+'Ark1'!X1050</f>
        <v>0</v>
      </c>
      <c r="P345" s="99"/>
      <c r="Q345" s="99">
        <f>+'Ark1'!Y1050</f>
        <v>0</v>
      </c>
      <c r="R345" s="110"/>
      <c r="S345" s="65"/>
      <c r="T345" s="110"/>
      <c r="U345" s="99">
        <f>+'Ark1'!AA1050</f>
        <v>8.1881405534363889</v>
      </c>
      <c r="V345" s="65">
        <f t="shared" si="14"/>
        <v>13.051682106289615</v>
      </c>
      <c r="W345" s="48">
        <f>+'Ark1'!V1050</f>
        <v>90.225138333916675</v>
      </c>
      <c r="X345" s="39"/>
      <c r="Y345"/>
    </row>
    <row r="346" spans="1:25" ht="15.6">
      <c r="A346" s="39"/>
      <c r="B346" s="46">
        <f>+'Ark1'!C1051</f>
        <v>2009</v>
      </c>
      <c r="C346" s="46">
        <f>+'Ark1'!M1051</f>
        <v>54</v>
      </c>
      <c r="D346" s="323">
        <f>+'Ark1'!Q1051</f>
        <v>2187</v>
      </c>
      <c r="E346" s="65"/>
      <c r="F346" s="323">
        <f>+'Ark1'!R1051</f>
        <v>44039</v>
      </c>
      <c r="G346" s="323"/>
      <c r="H346" s="323">
        <f>+'Ark1'!S1051</f>
        <v>44039</v>
      </c>
      <c r="I346" s="99">
        <f>+'Ark1'!AD1051</f>
        <v>3.081484155955748</v>
      </c>
      <c r="J346" s="99"/>
      <c r="K346" s="99">
        <f>+'Ark1'!AE1051</f>
        <v>3.2284824159205705</v>
      </c>
      <c r="L346" s="99"/>
      <c r="M346" s="99">
        <f>+'Ark1'!W1051</f>
        <v>82.701807488816414</v>
      </c>
      <c r="N346" s="99"/>
      <c r="O346" s="99">
        <f>+'Ark1'!X1051</f>
        <v>0</v>
      </c>
      <c r="P346" s="99"/>
      <c r="Q346" s="99">
        <f>+'Ark1'!Y1051</f>
        <v>0</v>
      </c>
      <c r="R346" s="110"/>
      <c r="S346" s="65"/>
      <c r="T346" s="110"/>
      <c r="U346" s="99">
        <f>+'Ark1'!AA1051</f>
        <v>8.1547767668361892</v>
      </c>
      <c r="V346" s="65">
        <f t="shared" si="14"/>
        <v>20.136716963877458</v>
      </c>
      <c r="W346" s="48">
        <f>+'Ark1'!V1051</f>
        <v>89.601091537178092</v>
      </c>
      <c r="X346" s="39"/>
      <c r="Y346"/>
    </row>
    <row r="347" spans="1:25" ht="15.6">
      <c r="A347" s="39"/>
      <c r="B347" s="46">
        <f>+'Ark1'!C1052</f>
        <v>2009</v>
      </c>
      <c r="C347" s="46">
        <f>+'Ark1'!M1052</f>
        <v>55</v>
      </c>
      <c r="D347" s="323">
        <f>+'Ark1'!Q1052</f>
        <v>2303</v>
      </c>
      <c r="E347" s="65"/>
      <c r="F347" s="323">
        <f>+'Ark1'!R1052</f>
        <v>67061</v>
      </c>
      <c r="G347" s="323"/>
      <c r="H347" s="323">
        <f>+'Ark1'!S1052</f>
        <v>67060</v>
      </c>
      <c r="I347" s="99">
        <f>+'Ark1'!AD1052</f>
        <v>4.6923728736471837</v>
      </c>
      <c r="J347" s="99"/>
      <c r="K347" s="99">
        <f>+'Ark1'!AE1052</f>
        <v>4.8768808616094077</v>
      </c>
      <c r="L347" s="99"/>
      <c r="M347" s="99">
        <f>+'Ark1'!W1052</f>
        <v>82.041316731285647</v>
      </c>
      <c r="N347" s="99"/>
      <c r="O347" s="99">
        <f>+'Ark1'!X1052</f>
        <v>0</v>
      </c>
      <c r="P347" s="99"/>
      <c r="Q347" s="99">
        <f>+'Ark1'!Y1052</f>
        <v>0</v>
      </c>
      <c r="R347" s="110"/>
      <c r="S347" s="65"/>
      <c r="T347" s="110"/>
      <c r="U347" s="99">
        <f>+'Ark1'!AA1052</f>
        <v>8.2116422536401856</v>
      </c>
      <c r="V347" s="65">
        <f t="shared" si="14"/>
        <v>29.118975249674339</v>
      </c>
      <c r="W347" s="48">
        <f>+'Ark1'!V1052</f>
        <v>88.886065711760537</v>
      </c>
      <c r="X347" s="39"/>
      <c r="Y347"/>
    </row>
    <row r="348" spans="1:25" ht="15.6">
      <c r="A348" s="39"/>
      <c r="B348" s="46">
        <f>+'Ark1'!C1053</f>
        <v>2009</v>
      </c>
      <c r="C348" s="46">
        <f>+'Ark1'!M1053</f>
        <v>56</v>
      </c>
      <c r="D348" s="323">
        <f>+'Ark1'!Q1053</f>
        <v>2380</v>
      </c>
      <c r="E348" s="65"/>
      <c r="F348" s="323">
        <f>+'Ark1'!R1053</f>
        <v>94657</v>
      </c>
      <c r="G348" s="323"/>
      <c r="H348" s="323">
        <f>+'Ark1'!S1053</f>
        <v>94656</v>
      </c>
      <c r="I348" s="99">
        <f>+'Ark1'!AD1053</f>
        <v>6.6233121948796096</v>
      </c>
      <c r="J348" s="99"/>
      <c r="K348" s="99">
        <f>+'Ark1'!AE1053</f>
        <v>6.8245325695654993</v>
      </c>
      <c r="L348" s="99"/>
      <c r="M348" s="99">
        <f>+'Ark1'!W1053</f>
        <v>81.335246577078379</v>
      </c>
      <c r="N348" s="99"/>
      <c r="O348" s="99">
        <f>+'Ark1'!X1053</f>
        <v>0</v>
      </c>
      <c r="P348" s="99"/>
      <c r="Q348" s="99">
        <f>+'Ark1'!Y1053</f>
        <v>0</v>
      </c>
      <c r="R348" s="110"/>
      <c r="S348" s="65"/>
      <c r="T348" s="110"/>
      <c r="U348" s="99">
        <f>+'Ark1'!AA1053</f>
        <v>8.2399431711663187</v>
      </c>
      <c r="V348" s="65">
        <f t="shared" si="14"/>
        <v>39.771848739495802</v>
      </c>
      <c r="W348" s="48">
        <f>+'Ark1'!V1053</f>
        <v>88.120943800056708</v>
      </c>
      <c r="X348" s="39"/>
      <c r="Y348"/>
    </row>
    <row r="349" spans="1:25" ht="15.6">
      <c r="A349" s="39"/>
      <c r="B349" s="46">
        <f>+'Ark1'!C1054</f>
        <v>2009</v>
      </c>
      <c r="C349" s="46">
        <f>+'Ark1'!M1054</f>
        <v>57</v>
      </c>
      <c r="D349" s="323">
        <f>+'Ark1'!Q1054</f>
        <v>2436</v>
      </c>
      <c r="E349" s="65"/>
      <c r="F349" s="323">
        <f>+'Ark1'!R1054</f>
        <v>123831</v>
      </c>
      <c r="G349" s="323"/>
      <c r="H349" s="323">
        <f>+'Ark1'!S1054</f>
        <v>123829</v>
      </c>
      <c r="I349" s="99">
        <f>+'Ark1'!AD1054</f>
        <v>8.6646668751823608</v>
      </c>
      <c r="J349" s="99"/>
      <c r="K349" s="99">
        <f>+'Ark1'!AE1054</f>
        <v>8.8563145813786619</v>
      </c>
      <c r="L349" s="99"/>
      <c r="M349" s="99">
        <f>+'Ark1'!W1054</f>
        <v>80.683493365850595</v>
      </c>
      <c r="N349" s="99"/>
      <c r="O349" s="99">
        <f>+'Ark1'!X1054</f>
        <v>0</v>
      </c>
      <c r="P349" s="99"/>
      <c r="Q349" s="99">
        <f>+'Ark1'!Y1054</f>
        <v>0</v>
      </c>
      <c r="R349" s="110"/>
      <c r="S349" s="65"/>
      <c r="T349" s="110"/>
      <c r="U349" s="99">
        <f>+'Ark1'!AA1054</f>
        <v>8.3515655859016995</v>
      </c>
      <c r="V349" s="65">
        <f t="shared" si="14"/>
        <v>50.833743842364534</v>
      </c>
      <c r="W349" s="48">
        <f>+'Ark1'!V1054</f>
        <v>87.415068172291271</v>
      </c>
      <c r="X349" s="39"/>
      <c r="Y349"/>
    </row>
    <row r="350" spans="1:25" ht="15.6">
      <c r="A350" s="39"/>
      <c r="B350">
        <f>+'Ark1'!C1055</f>
        <v>2009</v>
      </c>
      <c r="C350">
        <f>+'Ark1'!M1055</f>
        <v>58</v>
      </c>
      <c r="D350" s="295">
        <f>+'Ark1'!Q1055</f>
        <v>2486</v>
      </c>
      <c r="F350" s="295">
        <f>+'Ark1'!R1055</f>
        <v>152918</v>
      </c>
      <c r="H350" s="295">
        <f>+'Ark1'!S1055</f>
        <v>152915</v>
      </c>
      <c r="I350" s="100">
        <f>+'Ark1'!AD1055</f>
        <v>10.699934016677055</v>
      </c>
      <c r="K350" s="100">
        <f>+'Ark1'!AE1055</f>
        <v>10.824751284528261</v>
      </c>
      <c r="M350" s="100">
        <f>+'Ark1'!W1055</f>
        <v>79.858631265735767</v>
      </c>
      <c r="O350" s="100">
        <f>+'Ark1'!X1055</f>
        <v>0</v>
      </c>
      <c r="Q350" s="100">
        <f>+'Ark1'!Y1055</f>
        <v>0</v>
      </c>
      <c r="R350" s="110"/>
      <c r="T350" s="110"/>
      <c r="U350" s="100">
        <f>+'Ark1'!AA1055</f>
        <v>8.5331846153166246</v>
      </c>
      <c r="V350" s="10">
        <f t="shared" si="14"/>
        <v>61.511665325824616</v>
      </c>
      <c r="W350" s="1">
        <f>+'Ark1'!V1055</f>
        <v>86.521512298256894</v>
      </c>
      <c r="X350" s="39"/>
      <c r="Y350"/>
    </row>
    <row r="351" spans="1:25" ht="15.6">
      <c r="A351" s="39"/>
      <c r="B351">
        <f>+'Ark1'!C1056</f>
        <v>2009</v>
      </c>
      <c r="C351">
        <f>+'Ark1'!M1056</f>
        <v>59</v>
      </c>
      <c r="D351" s="295">
        <f>+'Ark1'!Q1056</f>
        <v>2485</v>
      </c>
      <c r="F351" s="295">
        <f>+'Ark1'!R1056</f>
        <v>164515</v>
      </c>
      <c r="H351" s="295">
        <f>+'Ark1'!S1056</f>
        <v>164514</v>
      </c>
      <c r="I351" s="100">
        <f>+'Ark1'!AD1056</f>
        <v>11.511395942620396</v>
      </c>
      <c r="K351" s="100">
        <f>+'Ark1'!AE1056</f>
        <v>11.56063721425779</v>
      </c>
      <c r="M351" s="100">
        <f>+'Ark1'!W1056</f>
        <v>79.274394884325446</v>
      </c>
      <c r="O351" s="100">
        <f>+'Ark1'!X1056</f>
        <v>0</v>
      </c>
      <c r="Q351" s="100">
        <f>+'Ark1'!Y1056</f>
        <v>0</v>
      </c>
      <c r="R351" s="110"/>
      <c r="T351" s="110"/>
      <c r="U351" s="100">
        <f>+'Ark1'!AA1056</f>
        <v>8.5590459440830973</v>
      </c>
      <c r="V351" s="10">
        <f t="shared" si="14"/>
        <v>66.203219315895367</v>
      </c>
      <c r="W351" s="1">
        <f>+'Ark1'!V1056</f>
        <v>85.888006633441549</v>
      </c>
      <c r="X351" s="39"/>
      <c r="Y351"/>
    </row>
    <row r="352" spans="1:25" ht="15.6">
      <c r="A352" s="39"/>
      <c r="B352">
        <f>+'Ark1'!C1057</f>
        <v>2009</v>
      </c>
      <c r="C352">
        <f>+'Ark1'!M1057</f>
        <v>60</v>
      </c>
      <c r="D352" s="295">
        <f>+'Ark1'!Q1057</f>
        <v>2496</v>
      </c>
      <c r="F352" s="295">
        <f>+'Ark1'!R1057</f>
        <v>166084</v>
      </c>
      <c r="H352" s="295">
        <f>+'Ark1'!S1057</f>
        <v>166081</v>
      </c>
      <c r="I352" s="100">
        <f>+'Ark1'!AD1057</f>
        <v>11.621181556296788</v>
      </c>
      <c r="K352" s="100">
        <f>+'Ark1'!AE1057</f>
        <v>11.585301418078148</v>
      </c>
      <c r="M352" s="100">
        <f>+'Ark1'!W1057</f>
        <v>78.693961982405483</v>
      </c>
      <c r="O352" s="100">
        <f>+'Ark1'!X1057</f>
        <v>0</v>
      </c>
      <c r="Q352" s="100">
        <f>+'Ark1'!Y1057</f>
        <v>0</v>
      </c>
      <c r="R352" s="110"/>
      <c r="T352" s="110"/>
      <c r="U352" s="100">
        <f>+'Ark1'!AA1057</f>
        <v>8.5997545170541407</v>
      </c>
      <c r="V352" s="10">
        <f t="shared" si="14"/>
        <v>66.540064102564102</v>
      </c>
      <c r="W352" s="1">
        <f>+'Ark1'!V1057</f>
        <v>85.259589847698237</v>
      </c>
      <c r="X352" s="39"/>
      <c r="Y352"/>
    </row>
    <row r="353" spans="1:25" ht="15.6">
      <c r="A353" s="39"/>
      <c r="B353">
        <f>+'Ark1'!C1058</f>
        <v>2009</v>
      </c>
      <c r="C353">
        <f>+'Ark1'!M1058</f>
        <v>61</v>
      </c>
      <c r="D353" s="295">
        <f>+'Ark1'!Q1058</f>
        <v>2468</v>
      </c>
      <c r="F353" s="295">
        <f>+'Ark1'!R1058</f>
        <v>150450</v>
      </c>
      <c r="H353" s="295">
        <f>+'Ark1'!S1058</f>
        <v>150449</v>
      </c>
      <c r="I353" s="100">
        <f>+'Ark1'!AD1058</f>
        <v>10.527243835317382</v>
      </c>
      <c r="K353" s="100">
        <f>+'Ark1'!AE1058</f>
        <v>10.447256293631092</v>
      </c>
      <c r="M353" s="100">
        <f>+'Ark1'!W1058</f>
        <v>78.33700589568555</v>
      </c>
      <c r="O353" s="100">
        <f>+'Ark1'!X1058</f>
        <v>0</v>
      </c>
      <c r="Q353" s="100">
        <f>+'Ark1'!Y1058</f>
        <v>0</v>
      </c>
      <c r="R353" s="110"/>
      <c r="T353" s="110"/>
      <c r="U353" s="100">
        <f>+'Ark1'!AA1058</f>
        <v>8.3930617514995998</v>
      </c>
      <c r="V353" s="10">
        <f t="shared" si="14"/>
        <v>60.960291734197732</v>
      </c>
      <c r="W353" s="1">
        <f>+'Ark1'!V1058</f>
        <v>84.872446130501018</v>
      </c>
      <c r="X353" s="39"/>
      <c r="Y353"/>
    </row>
    <row r="354" spans="1:25" ht="15.6">
      <c r="A354" s="39"/>
      <c r="B354">
        <f>+'Ark1'!C1059</f>
        <v>2009</v>
      </c>
      <c r="C354">
        <f>+'Ark1'!M1059</f>
        <v>62</v>
      </c>
      <c r="D354" s="295">
        <f>+'Ark1'!Q1059</f>
        <v>2435</v>
      </c>
      <c r="F354" s="295">
        <f>+'Ark1'!R1059</f>
        <v>127469</v>
      </c>
      <c r="H354" s="295">
        <f>+'Ark1'!S1059</f>
        <v>127467</v>
      </c>
      <c r="I354" s="100">
        <f>+'Ark1'!AD1059</f>
        <v>8.9192239577538786</v>
      </c>
      <c r="K354" s="100">
        <f>+'Ark1'!AE1059</f>
        <v>8.7899146241778503</v>
      </c>
      <c r="M354" s="100">
        <f>+'Ark1'!W1059</f>
        <v>77.793071147826396</v>
      </c>
      <c r="O354" s="100">
        <f>+'Ark1'!X1059</f>
        <v>0</v>
      </c>
      <c r="Q354" s="100">
        <f>+'Ark1'!Y1059</f>
        <v>0</v>
      </c>
      <c r="R354" s="110"/>
      <c r="T354" s="110"/>
      <c r="U354" s="100">
        <f>+'Ark1'!AA1059</f>
        <v>8.2770777314427395</v>
      </c>
      <c r="V354" s="10">
        <f t="shared" si="14"/>
        <v>52.34866529774127</v>
      </c>
      <c r="W354" s="1">
        <f>+'Ark1'!V1059</f>
        <v>84.283528918978348</v>
      </c>
      <c r="X354" s="39"/>
      <c r="Y354"/>
    </row>
    <row r="355" spans="1:25" ht="15.6">
      <c r="A355" s="39"/>
      <c r="B355">
        <f>+'Ark1'!C1060</f>
        <v>2009</v>
      </c>
      <c r="C355">
        <f>+'Ark1'!M1060</f>
        <v>63</v>
      </c>
      <c r="D355" s="295">
        <f>+'Ark1'!Q1060</f>
        <v>2351</v>
      </c>
      <c r="F355" s="295">
        <f>+'Ark1'!R1060</f>
        <v>101912</v>
      </c>
      <c r="H355" s="295">
        <f>+'Ark1'!S1060</f>
        <v>101911</v>
      </c>
      <c r="I355" s="100">
        <f>+'Ark1'!AD1060</f>
        <v>7.1309569541034561</v>
      </c>
      <c r="K355" s="100">
        <f>+'Ark1'!AE1060</f>
        <v>6.9559426454758642</v>
      </c>
      <c r="M355" s="100">
        <f>+'Ark1'!W1060</f>
        <v>76.999686000529778</v>
      </c>
      <c r="O355" s="100">
        <f>+'Ark1'!X1060</f>
        <v>0</v>
      </c>
      <c r="Q355" s="100">
        <f>+'Ark1'!Y1060</f>
        <v>0</v>
      </c>
      <c r="R355" s="110"/>
      <c r="T355" s="110"/>
      <c r="U355" s="100">
        <f>+'Ark1'!AA1060</f>
        <v>8.1846119067688132</v>
      </c>
      <c r="V355" s="10">
        <f t="shared" si="14"/>
        <v>43.348362398979155</v>
      </c>
      <c r="W355" s="1">
        <f>+'Ark1'!V1060</f>
        <v>83.423667537839805</v>
      </c>
      <c r="X355" s="39"/>
      <c r="Y355"/>
    </row>
    <row r="356" spans="1:25" ht="15.6">
      <c r="A356" s="39"/>
      <c r="B356">
        <f>+'Ark1'!C1061</f>
        <v>2009</v>
      </c>
      <c r="C356">
        <f>+'Ark1'!M1061</f>
        <v>64</v>
      </c>
      <c r="D356" s="295">
        <f>+'Ark1'!Q1061</f>
        <v>2321</v>
      </c>
      <c r="F356" s="295">
        <f>+'Ark1'!R1061</f>
        <v>79090</v>
      </c>
      <c r="H356" s="295">
        <f>+'Ark1'!S1061</f>
        <v>79089</v>
      </c>
      <c r="I356" s="100">
        <f>+'Ark1'!AD1061</f>
        <v>5.5340625784995119</v>
      </c>
      <c r="K356" s="100">
        <f>+'Ark1'!AE1061</f>
        <v>5.329101100942772</v>
      </c>
      <c r="M356" s="100">
        <f>+'Ark1'!W1061</f>
        <v>76.013704813564402</v>
      </c>
      <c r="O356" s="100">
        <f>+'Ark1'!X1061</f>
        <v>0</v>
      </c>
      <c r="Q356" s="100">
        <f>+'Ark1'!Y1061</f>
        <v>0</v>
      </c>
      <c r="R356" s="110"/>
      <c r="T356" s="110"/>
      <c r="U356" s="100">
        <f>+'Ark1'!AA1061</f>
        <v>8.1801898830308062</v>
      </c>
      <c r="V356" s="10">
        <f t="shared" si="14"/>
        <v>34.075829383886258</v>
      </c>
      <c r="W356" s="1">
        <f>+'Ark1'!V1061</f>
        <v>82.355544510679181</v>
      </c>
      <c r="X356" s="39"/>
      <c r="Y356"/>
    </row>
    <row r="357" spans="1:25" ht="15.6">
      <c r="A357" s="39"/>
      <c r="B357">
        <f>+'Ark1'!C1062</f>
        <v>2009</v>
      </c>
      <c r="C357">
        <f>+'Ark1'!M1062</f>
        <v>65</v>
      </c>
      <c r="D357" s="295">
        <f>+'Ark1'!Q1062</f>
        <v>2187</v>
      </c>
      <c r="F357" s="295">
        <f>+'Ark1'!R1062</f>
        <v>50712</v>
      </c>
      <c r="H357" s="295">
        <f>+'Ark1'!S1062</f>
        <v>50711</v>
      </c>
      <c r="I357" s="100">
        <f>+'Ark1'!AD1062</f>
        <v>3.5484053797049864</v>
      </c>
      <c r="K357" s="100">
        <f>+'Ark1'!AE1062</f>
        <v>3.339191619140764</v>
      </c>
      <c r="M357" s="100">
        <f>+'Ark1'!W1062</f>
        <v>74.283642602196721</v>
      </c>
      <c r="O357" s="100">
        <f>+'Ark1'!X1062</f>
        <v>0</v>
      </c>
      <c r="Q357" s="100">
        <f>+'Ark1'!Y1062</f>
        <v>0</v>
      </c>
      <c r="R357" s="110"/>
      <c r="T357" s="110"/>
      <c r="U357" s="100">
        <f>+'Ark1'!AA1062</f>
        <v>8.092940709564802</v>
      </c>
      <c r="V357" s="10">
        <f t="shared" si="14"/>
        <v>23.187928669410152</v>
      </c>
      <c r="W357" s="1">
        <f>+'Ark1'!V1062</f>
        <v>80.481443366123585</v>
      </c>
      <c r="X357" s="39"/>
      <c r="Y357"/>
    </row>
    <row r="358" spans="1:25" ht="15.6">
      <c r="A358" s="39"/>
      <c r="B358">
        <f>+'Ark1'!C1063</f>
        <v>2009</v>
      </c>
      <c r="C358">
        <f>+'Ark1'!M1063</f>
        <v>66</v>
      </c>
      <c r="D358" s="295">
        <f>+'Ark1'!Q1063</f>
        <v>2011</v>
      </c>
      <c r="F358" s="295">
        <f>+'Ark1'!R1063</f>
        <v>27781</v>
      </c>
      <c r="H358" s="295">
        <f>+'Ark1'!S1063</f>
        <v>27781</v>
      </c>
      <c r="I358" s="100">
        <f>+'Ark1'!AD1063</f>
        <v>1.9438840876633576</v>
      </c>
      <c r="K358" s="100">
        <f>+'Ark1'!AE1063</f>
        <v>1.7891941641345781</v>
      </c>
      <c r="M358" s="100">
        <f>+'Ark1'!W1063</f>
        <v>72.654684856556784</v>
      </c>
      <c r="O358" s="100">
        <f>+'Ark1'!X1063</f>
        <v>0</v>
      </c>
      <c r="Q358" s="100">
        <f>+'Ark1'!Y1063</f>
        <v>0</v>
      </c>
      <c r="R358" s="110"/>
      <c r="T358" s="110"/>
      <c r="U358" s="100">
        <f>+'Ark1'!AA1063</f>
        <v>7.9951353563014349</v>
      </c>
      <c r="V358" s="10">
        <f t="shared" si="14"/>
        <v>13.814520139234212</v>
      </c>
      <c r="W358" s="1">
        <f>+'Ark1'!V1063</f>
        <v>78.715801578067001</v>
      </c>
      <c r="X358" s="39"/>
      <c r="Y358"/>
    </row>
    <row r="359" spans="1:25" ht="15.6">
      <c r="A359" s="39"/>
      <c r="B359">
        <f>+'Ark1'!C1064</f>
        <v>2009</v>
      </c>
      <c r="C359">
        <f>+'Ark1'!M1064</f>
        <v>67</v>
      </c>
      <c r="D359" s="295">
        <f>+'Ark1'!Q1064</f>
        <v>1698</v>
      </c>
      <c r="F359" s="295">
        <f>+'Ark1'!R1064</f>
        <v>12284</v>
      </c>
      <c r="H359" s="295">
        <f>+'Ark1'!S1064</f>
        <v>12283</v>
      </c>
      <c r="I359" s="100">
        <f>+'Ark1'!AD1064</f>
        <v>0.85953249101388307</v>
      </c>
      <c r="K359" s="100">
        <f>+'Ark1'!AE1064</f>
        <v>0.77261262682620868</v>
      </c>
      <c r="M359" s="100">
        <f>+'Ark1'!W1064</f>
        <v>70.959635268256719</v>
      </c>
      <c r="O359" s="100">
        <f>+'Ark1'!X1064</f>
        <v>0</v>
      </c>
      <c r="Q359" s="100">
        <f>+'Ark1'!Y1064</f>
        <v>0</v>
      </c>
      <c r="R359" s="110"/>
      <c r="T359" s="110"/>
      <c r="U359" s="100">
        <f>+'Ark1'!AA1064</f>
        <v>7.7859993041196356</v>
      </c>
      <c r="V359" s="10">
        <f t="shared" si="14"/>
        <v>7.2343934040047113</v>
      </c>
      <c r="W359" s="1">
        <f>+'Ark1'!V1064</f>
        <v>76.882793639951373</v>
      </c>
      <c r="X359" s="39"/>
      <c r="Y359"/>
    </row>
    <row r="360" spans="1:25" ht="15.6">
      <c r="A360" s="39"/>
      <c r="B360">
        <f>+'Ark1'!C1065</f>
        <v>2009</v>
      </c>
      <c r="C360">
        <f>+'Ark1'!M1065</f>
        <v>68</v>
      </c>
      <c r="D360" s="295">
        <f>+'Ark1'!Q1065</f>
        <v>1205</v>
      </c>
      <c r="F360" s="295">
        <f>+'Ark1'!R1065</f>
        <v>4853</v>
      </c>
      <c r="H360" s="295">
        <f>+'Ark1'!S1065</f>
        <v>4852</v>
      </c>
      <c r="I360" s="100">
        <f>+'Ark1'!AD1065</f>
        <v>0.33957271075304246</v>
      </c>
      <c r="K360" s="100">
        <f>+'Ark1'!AE1065</f>
        <v>0.2948492852323199</v>
      </c>
      <c r="M360" s="100">
        <f>+'Ark1'!W1065</f>
        <v>68.554080791425989</v>
      </c>
      <c r="O360" s="100">
        <f>+'Ark1'!X1065</f>
        <v>0</v>
      </c>
      <c r="Q360" s="100">
        <f>+'Ark1'!Y1065</f>
        <v>0</v>
      </c>
      <c r="R360" s="110"/>
      <c r="T360" s="110"/>
      <c r="U360" s="100">
        <f>+'Ark1'!AA1065</f>
        <v>7.452033329372048</v>
      </c>
      <c r="V360" s="10">
        <f t="shared" si="14"/>
        <v>4.0273858921161825</v>
      </c>
      <c r="W360" s="1">
        <f>+'Ark1'!V1065</f>
        <v>74.281751770053248</v>
      </c>
      <c r="X360" s="39"/>
      <c r="Y360"/>
    </row>
    <row r="361" spans="1:25" ht="15.6">
      <c r="A361" s="39"/>
      <c r="B361">
        <f>+'Ark1'!C1066</f>
        <v>2008</v>
      </c>
      <c r="C361">
        <f>+'Ark1'!M1066</f>
        <v>35</v>
      </c>
      <c r="D361" s="295">
        <f>+'Ark1'!Q1066</f>
        <v>59</v>
      </c>
      <c r="F361" s="295">
        <f>+'Ark1'!R1066</f>
        <v>70</v>
      </c>
      <c r="H361" s="295">
        <f>+'Ark1'!S1066</f>
        <v>70</v>
      </c>
      <c r="I361" s="100">
        <f>+'Ark1'!AD1066</f>
        <v>4.9485282370090554E-3</v>
      </c>
      <c r="K361" s="100">
        <f>+'Ark1'!AE1066</f>
        <v>4.6400288814844783E-3</v>
      </c>
      <c r="M361" s="100">
        <f>+'Ark1'!W1066</f>
        <v>74.332857142857179</v>
      </c>
      <c r="O361" s="100">
        <f>+'Ark1'!X1066</f>
        <v>0</v>
      </c>
      <c r="Q361" s="100">
        <f>+'Ark1'!Y1066</f>
        <v>0</v>
      </c>
      <c r="R361" s="110"/>
      <c r="T361" s="110"/>
      <c r="U361" s="100">
        <f>+'Ark1'!AA1066</f>
        <v>11.656447895950944</v>
      </c>
      <c r="V361" s="10">
        <f t="shared" si="14"/>
        <v>1.1864406779661016</v>
      </c>
      <c r="W361" s="1">
        <f>+'Ark1'!V1066</f>
        <v>80.533973069184299</v>
      </c>
      <c r="X361" s="39"/>
      <c r="Y361"/>
    </row>
    <row r="362" spans="1:25" ht="15.6">
      <c r="A362" s="39"/>
      <c r="B362">
        <f>+'Ark1'!C1067</f>
        <v>2008</v>
      </c>
      <c r="C362">
        <f>+'Ark1'!M1067</f>
        <v>36</v>
      </c>
      <c r="D362" s="295">
        <f>+'Ark1'!Q1067</f>
        <v>19</v>
      </c>
      <c r="F362" s="295">
        <f>+'Ark1'!R1067</f>
        <v>20</v>
      </c>
      <c r="H362" s="295">
        <f>+'Ark1'!S1067</f>
        <v>20</v>
      </c>
      <c r="I362" s="100">
        <f>+'Ark1'!AD1067</f>
        <v>1.4138652105740151E-3</v>
      </c>
      <c r="K362" s="100">
        <f>+'Ark1'!AE1067</f>
        <v>1.348767836420209E-3</v>
      </c>
      <c r="M362" s="100">
        <f>+'Ark1'!W1067</f>
        <v>75.625</v>
      </c>
      <c r="O362" s="100">
        <f>+'Ark1'!X1067</f>
        <v>0</v>
      </c>
      <c r="Q362" s="100">
        <f>+'Ark1'!Y1067</f>
        <v>0</v>
      </c>
      <c r="R362" s="110"/>
      <c r="T362" s="110"/>
      <c r="U362" s="100">
        <f>+'Ark1'!AA1067</f>
        <v>12.68372480779999</v>
      </c>
      <c r="V362" s="10">
        <f t="shared" si="14"/>
        <v>1.0526315789473684</v>
      </c>
      <c r="W362" s="1">
        <f>+'Ark1'!V1067</f>
        <v>81.933911159263246</v>
      </c>
      <c r="X362" s="39"/>
      <c r="Y362"/>
    </row>
    <row r="363" spans="1:25" ht="15.6">
      <c r="A363" s="39"/>
      <c r="B363">
        <f>+'Ark1'!C1068</f>
        <v>2008</v>
      </c>
      <c r="C363">
        <f>+'Ark1'!M1068</f>
        <v>37</v>
      </c>
      <c r="D363" s="295">
        <f>+'Ark1'!Q1068</f>
        <v>28</v>
      </c>
      <c r="F363" s="295">
        <f>+'Ark1'!R1068</f>
        <v>28</v>
      </c>
      <c r="H363" s="295">
        <f>+'Ark1'!S1068</f>
        <v>28</v>
      </c>
      <c r="I363" s="100">
        <f>+'Ark1'!AD1068</f>
        <v>1.979411294803622E-3</v>
      </c>
      <c r="K363" s="100">
        <f>+'Ark1'!AE1068</f>
        <v>1.9300979207589419E-3</v>
      </c>
      <c r="M363" s="100">
        <f>+'Ark1'!W1068</f>
        <v>77.299999999999983</v>
      </c>
      <c r="O363" s="100">
        <f>+'Ark1'!X1068</f>
        <v>0</v>
      </c>
      <c r="Q363" s="100">
        <f>+'Ark1'!Y1068</f>
        <v>0</v>
      </c>
      <c r="R363" s="110"/>
      <c r="T363" s="110"/>
      <c r="U363" s="100">
        <f>+'Ark1'!AA1068</f>
        <v>10.629205050237868</v>
      </c>
      <c r="V363" s="10">
        <f t="shared" si="14"/>
        <v>1</v>
      </c>
      <c r="W363" s="1">
        <f>+'Ark1'!V1068</f>
        <v>83.748645720476702</v>
      </c>
      <c r="X363" s="39"/>
      <c r="Y363"/>
    </row>
    <row r="364" spans="1:25" ht="15.6">
      <c r="A364" s="39"/>
      <c r="B364">
        <f>+'Ark1'!C1069</f>
        <v>2008</v>
      </c>
      <c r="C364">
        <f>+'Ark1'!M1069</f>
        <v>38</v>
      </c>
      <c r="D364" s="295">
        <f>+'Ark1'!Q1069</f>
        <v>31</v>
      </c>
      <c r="F364" s="295">
        <f>+'Ark1'!R1069</f>
        <v>31</v>
      </c>
      <c r="H364" s="295">
        <f>+'Ark1'!S1069</f>
        <v>31</v>
      </c>
      <c r="I364" s="100">
        <f>+'Ark1'!AD1069</f>
        <v>2.1914910763897234E-3</v>
      </c>
      <c r="K364" s="100">
        <f>+'Ark1'!AE1069</f>
        <v>2.0068773658602837E-3</v>
      </c>
      <c r="M364" s="100">
        <f>+'Ark1'!W1069</f>
        <v>72.596774193548356</v>
      </c>
      <c r="O364" s="100">
        <f>+'Ark1'!X1069</f>
        <v>0</v>
      </c>
      <c r="Q364" s="100">
        <f>+'Ark1'!Y1069</f>
        <v>0</v>
      </c>
      <c r="R364" s="110"/>
      <c r="T364" s="110"/>
      <c r="U364" s="100">
        <f>+'Ark1'!AA1069</f>
        <v>13.09443328833145</v>
      </c>
      <c r="V364" s="10">
        <f t="shared" si="14"/>
        <v>1</v>
      </c>
      <c r="W364" s="1">
        <f>+'Ark1'!V1069</f>
        <v>78.653059797993919</v>
      </c>
      <c r="X364" s="39"/>
      <c r="Y364"/>
    </row>
    <row r="365" spans="1:25" ht="15.6">
      <c r="A365" s="39"/>
      <c r="B365">
        <f>+'Ark1'!C1070</f>
        <v>2008</v>
      </c>
      <c r="C365">
        <f>+'Ark1'!M1070</f>
        <v>39</v>
      </c>
      <c r="D365" s="295">
        <f>+'Ark1'!Q1070</f>
        <v>29</v>
      </c>
      <c r="F365" s="295">
        <f>+'Ark1'!R1070</f>
        <v>30</v>
      </c>
      <c r="H365" s="295">
        <f>+'Ark1'!S1070</f>
        <v>30</v>
      </c>
      <c r="I365" s="100">
        <f>+'Ark1'!AD1070</f>
        <v>2.1207978158610222E-3</v>
      </c>
      <c r="K365" s="100">
        <f>+'Ark1'!AE1070</f>
        <v>2.0563693426677702E-3</v>
      </c>
      <c r="M365" s="100">
        <f>+'Ark1'!W1070</f>
        <v>76.866666666666703</v>
      </c>
      <c r="O365" s="100">
        <f>+'Ark1'!X1070</f>
        <v>0</v>
      </c>
      <c r="Q365" s="100">
        <f>+'Ark1'!Y1070</f>
        <v>0</v>
      </c>
      <c r="R365" s="110"/>
      <c r="T365" s="110"/>
      <c r="U365" s="100">
        <f>+'Ark1'!AA1070</f>
        <v>9.3391410502009702</v>
      </c>
      <c r="V365" s="10">
        <f t="shared" si="14"/>
        <v>1.0344827586206897</v>
      </c>
      <c r="W365" s="1">
        <f>+'Ark1'!V1070</f>
        <v>83.279162152401568</v>
      </c>
      <c r="X365" s="39"/>
      <c r="Y365"/>
    </row>
    <row r="366" spans="1:25" ht="15.6">
      <c r="A366" s="39"/>
      <c r="B366">
        <f>+'Ark1'!C1071</f>
        <v>2008</v>
      </c>
      <c r="C366">
        <f>+'Ark1'!M1071</f>
        <v>40</v>
      </c>
      <c r="D366" s="295">
        <f>+'Ark1'!Q1071</f>
        <v>42</v>
      </c>
      <c r="F366" s="295">
        <f>+'Ark1'!R1071</f>
        <v>48</v>
      </c>
      <c r="H366" s="295">
        <f>+'Ark1'!S1071</f>
        <v>48</v>
      </c>
      <c r="I366" s="100">
        <f>+'Ark1'!AD1071</f>
        <v>3.3932765053776362E-3</v>
      </c>
      <c r="K366" s="100">
        <f>+'Ark1'!AE1071</f>
        <v>3.2950063838496999E-3</v>
      </c>
      <c r="M366" s="100">
        <f>+'Ark1'!W1071</f>
        <v>76.979166666666657</v>
      </c>
      <c r="O366" s="100">
        <f>+'Ark1'!X1071</f>
        <v>0</v>
      </c>
      <c r="Q366" s="100">
        <f>+'Ark1'!Y1071</f>
        <v>0</v>
      </c>
      <c r="R366" s="110"/>
      <c r="T366" s="110"/>
      <c r="U366" s="100">
        <f>+'Ark1'!AA1071</f>
        <v>13.582264145036996</v>
      </c>
      <c r="V366" s="10">
        <f t="shared" si="14"/>
        <v>1.1428571428571428</v>
      </c>
      <c r="W366" s="1">
        <f>+'Ark1'!V1071</f>
        <v>83.401047309497983</v>
      </c>
      <c r="X366" s="39"/>
      <c r="Y366"/>
    </row>
    <row r="367" spans="1:25" ht="15.6">
      <c r="A367" s="39"/>
      <c r="B367">
        <f>+'Ark1'!C1072</f>
        <v>2008</v>
      </c>
      <c r="C367">
        <f>+'Ark1'!M1072</f>
        <v>41</v>
      </c>
      <c r="D367" s="295">
        <f>+'Ark1'!Q1072</f>
        <v>42</v>
      </c>
      <c r="F367" s="295">
        <f>+'Ark1'!R1072</f>
        <v>46</v>
      </c>
      <c r="H367" s="295">
        <f>+'Ark1'!S1072</f>
        <v>46</v>
      </c>
      <c r="I367" s="100">
        <f>+'Ark1'!AD1072</f>
        <v>3.2518899843202343E-3</v>
      </c>
      <c r="K367" s="100">
        <f>+'Ark1'!AE1072</f>
        <v>3.2171568419525208E-3</v>
      </c>
      <c r="M367" s="100">
        <f>+'Ark1'!W1072</f>
        <v>78.428260869565221</v>
      </c>
      <c r="O367" s="100">
        <f>+'Ark1'!X1072</f>
        <v>0</v>
      </c>
      <c r="Q367" s="100">
        <f>+'Ark1'!Y1072</f>
        <v>0</v>
      </c>
      <c r="R367" s="110"/>
      <c r="T367" s="110"/>
      <c r="U367" s="100">
        <f>+'Ark1'!AA1072</f>
        <v>9.889710573939702</v>
      </c>
      <c r="V367" s="10">
        <f t="shared" si="14"/>
        <v>1.0952380952380953</v>
      </c>
      <c r="W367" s="1">
        <f>+'Ark1'!V1072</f>
        <v>84.971030194545179</v>
      </c>
      <c r="X367" s="39"/>
      <c r="Y367"/>
    </row>
    <row r="368" spans="1:25" ht="15.6">
      <c r="A368" s="39"/>
      <c r="B368">
        <f>+'Ark1'!C1073</f>
        <v>2008</v>
      </c>
      <c r="C368">
        <f>+'Ark1'!M1073</f>
        <v>42</v>
      </c>
      <c r="D368" s="295">
        <f>+'Ark1'!Q1073</f>
        <v>88</v>
      </c>
      <c r="F368" s="295">
        <f>+'Ark1'!R1073</f>
        <v>94</v>
      </c>
      <c r="H368" s="295">
        <f>+'Ark1'!S1073</f>
        <v>94</v>
      </c>
      <c r="I368" s="100">
        <f>+'Ark1'!AD1073</f>
        <v>6.6451664896978709E-3</v>
      </c>
      <c r="K368" s="100">
        <f>+'Ark1'!AE1073</f>
        <v>6.7863755297355877E-3</v>
      </c>
      <c r="M368" s="100">
        <f>+'Ark1'!W1073</f>
        <v>80.959574468085108</v>
      </c>
      <c r="O368" s="100">
        <f>+'Ark1'!X1073</f>
        <v>0</v>
      </c>
      <c r="Q368" s="100">
        <f>+'Ark1'!Y1073</f>
        <v>0</v>
      </c>
      <c r="R368" s="110"/>
      <c r="T368" s="110"/>
      <c r="U368" s="100">
        <f>+'Ark1'!AA1073</f>
        <v>10.470336204938937</v>
      </c>
      <c r="V368" s="10">
        <f t="shared" ref="V368:V431" si="15">+F368/D368</f>
        <v>1.0681818181818181</v>
      </c>
      <c r="W368" s="1">
        <f>+'Ark1'!V1073</f>
        <v>87.713515133353312</v>
      </c>
      <c r="X368" s="39"/>
      <c r="Y368"/>
    </row>
    <row r="369" spans="1:25" ht="15.6">
      <c r="A369" s="39"/>
      <c r="B369">
        <f>+'Ark1'!C1074</f>
        <v>2008</v>
      </c>
      <c r="C369">
        <f>+'Ark1'!M1074</f>
        <v>43</v>
      </c>
      <c r="D369" s="295">
        <f>+'Ark1'!Q1074</f>
        <v>104</v>
      </c>
      <c r="F369" s="295">
        <f>+'Ark1'!R1074</f>
        <v>116</v>
      </c>
      <c r="H369" s="295">
        <f>+'Ark1'!S1074</f>
        <v>116</v>
      </c>
      <c r="I369" s="100">
        <f>+'Ark1'!AD1074</f>
        <v>8.2004182213292875E-3</v>
      </c>
      <c r="K369" s="100">
        <f>+'Ark1'!AE1074</f>
        <v>8.6084828488479249E-3</v>
      </c>
      <c r="M369" s="100">
        <f>+'Ark1'!W1074</f>
        <v>83.21982758620689</v>
      </c>
      <c r="O369" s="100">
        <f>+'Ark1'!X1074</f>
        <v>0</v>
      </c>
      <c r="Q369" s="100">
        <f>+'Ark1'!Y1074</f>
        <v>0</v>
      </c>
      <c r="R369" s="110"/>
      <c r="T369" s="110"/>
      <c r="U369" s="100">
        <f>+'Ark1'!AA1074</f>
        <v>11.349337059688157</v>
      </c>
      <c r="V369" s="10">
        <f t="shared" si="15"/>
        <v>1.1153846153846154</v>
      </c>
      <c r="W369" s="1">
        <f>+'Ark1'!V1074</f>
        <v>90.162326745619609</v>
      </c>
      <c r="X369" s="39"/>
      <c r="Y369"/>
    </row>
    <row r="370" spans="1:25" ht="15.6">
      <c r="A370" s="39"/>
      <c r="B370">
        <f>+'Ark1'!C1075</f>
        <v>2008</v>
      </c>
      <c r="C370">
        <f>+'Ark1'!M1075</f>
        <v>44</v>
      </c>
      <c r="D370" s="295">
        <f>+'Ark1'!Q1075</f>
        <v>170</v>
      </c>
      <c r="F370" s="295">
        <f>+'Ark1'!R1075</f>
        <v>209</v>
      </c>
      <c r="H370" s="295">
        <f>+'Ark1'!S1075</f>
        <v>209</v>
      </c>
      <c r="I370" s="100">
        <f>+'Ark1'!AD1075</f>
        <v>1.477489145049846E-2</v>
      </c>
      <c r="K370" s="100">
        <f>+'Ark1'!AE1075</f>
        <v>1.5760028910163065E-2</v>
      </c>
      <c r="M370" s="100">
        <f>+'Ark1'!W1075</f>
        <v>84.560765550239239</v>
      </c>
      <c r="O370" s="100">
        <f>+'Ark1'!X1075</f>
        <v>0</v>
      </c>
      <c r="Q370" s="100">
        <f>+'Ark1'!Y1075</f>
        <v>0</v>
      </c>
      <c r="R370" s="110"/>
      <c r="T370" s="110"/>
      <c r="U370" s="100">
        <f>+'Ark1'!AA1075</f>
        <v>10.459317010808791</v>
      </c>
      <c r="V370" s="10">
        <f t="shared" si="15"/>
        <v>1.2294117647058824</v>
      </c>
      <c r="W370" s="1">
        <f>+'Ark1'!V1075</f>
        <v>91.61513060697645</v>
      </c>
      <c r="X370" s="39"/>
      <c r="Y370"/>
    </row>
    <row r="371" spans="1:25" ht="15.6">
      <c r="A371" s="39"/>
      <c r="B371">
        <f>+'Ark1'!C1076</f>
        <v>2008</v>
      </c>
      <c r="C371">
        <f>+'Ark1'!M1076</f>
        <v>45</v>
      </c>
      <c r="D371" s="295">
        <f>+'Ark1'!Q1076</f>
        <v>273</v>
      </c>
      <c r="F371" s="295">
        <f>+'Ark1'!R1076</f>
        <v>364</v>
      </c>
      <c r="H371" s="295">
        <f>+'Ark1'!S1076</f>
        <v>364</v>
      </c>
      <c r="I371" s="100">
        <f>+'Ark1'!AD1076</f>
        <v>2.573234683244708E-2</v>
      </c>
      <c r="K371" s="100">
        <f>+'Ark1'!AE1076</f>
        <v>2.7595477821592017E-2</v>
      </c>
      <c r="M371" s="100">
        <f>+'Ark1'!W1076</f>
        <v>85.014835164835077</v>
      </c>
      <c r="O371" s="100">
        <f>+'Ark1'!X1076</f>
        <v>0</v>
      </c>
      <c r="Q371" s="100">
        <f>+'Ark1'!Y1076</f>
        <v>0</v>
      </c>
      <c r="R371" s="110"/>
      <c r="T371" s="110"/>
      <c r="U371" s="100">
        <f>+'Ark1'!AA1076</f>
        <v>10.951920385835468</v>
      </c>
      <c r="V371" s="10">
        <f t="shared" si="15"/>
        <v>1.3333333333333333</v>
      </c>
      <c r="W371" s="1">
        <f>+'Ark1'!V1076</f>
        <v>92.107080351934059</v>
      </c>
      <c r="X371" s="39"/>
      <c r="Y371"/>
    </row>
    <row r="372" spans="1:25" ht="15.6">
      <c r="A372" s="39"/>
      <c r="B372">
        <f>+'Ark1'!C1077</f>
        <v>2008</v>
      </c>
      <c r="C372">
        <f>+'Ark1'!M1077</f>
        <v>46</v>
      </c>
      <c r="D372" s="295">
        <f>+'Ark1'!Q1077</f>
        <v>426</v>
      </c>
      <c r="F372" s="295">
        <f>+'Ark1'!R1077</f>
        <v>632</v>
      </c>
      <c r="H372" s="295">
        <f>+'Ark1'!S1077</f>
        <v>632</v>
      </c>
      <c r="I372" s="100">
        <f>+'Ark1'!AD1077</f>
        <v>4.4678140654138873E-2</v>
      </c>
      <c r="K372" s="100">
        <f>+'Ark1'!AE1077</f>
        <v>4.776564315160043E-2</v>
      </c>
      <c r="M372" s="100">
        <f>+'Ark1'!W1077</f>
        <v>84.753322784810052</v>
      </c>
      <c r="O372" s="100">
        <f>+'Ark1'!X1077</f>
        <v>0</v>
      </c>
      <c r="Q372" s="100">
        <f>+'Ark1'!Y1077</f>
        <v>0</v>
      </c>
      <c r="R372" s="110"/>
      <c r="T372" s="110"/>
      <c r="U372" s="100">
        <f>+'Ark1'!AA1077</f>
        <v>9.3045086578595289</v>
      </c>
      <c r="V372" s="10">
        <f t="shared" si="15"/>
        <v>1.483568075117371</v>
      </c>
      <c r="W372" s="1">
        <f>+'Ark1'!V1077</f>
        <v>91.823751662849503</v>
      </c>
      <c r="X372" s="39"/>
      <c r="Y372"/>
    </row>
    <row r="373" spans="1:25" ht="15.6">
      <c r="A373" s="39"/>
      <c r="B373">
        <f>+'Ark1'!C1078</f>
        <v>2008</v>
      </c>
      <c r="C373">
        <f>+'Ark1'!M1078</f>
        <v>47</v>
      </c>
      <c r="D373" s="295">
        <f>+'Ark1'!Q1078</f>
        <v>684</v>
      </c>
      <c r="F373" s="295">
        <f>+'Ark1'!R1078</f>
        <v>1262</v>
      </c>
      <c r="H373" s="295">
        <f>+'Ark1'!S1078</f>
        <v>1262</v>
      </c>
      <c r="I373" s="100">
        <f>+'Ark1'!AD1078</f>
        <v>8.9214894787220347E-2</v>
      </c>
      <c r="K373" s="100">
        <f>+'Ark1'!AE1078</f>
        <v>9.6061073391873433E-2</v>
      </c>
      <c r="M373" s="100">
        <f>+'Ark1'!W1078</f>
        <v>85.358399366085521</v>
      </c>
      <c r="O373" s="100">
        <f>+'Ark1'!X1078</f>
        <v>0</v>
      </c>
      <c r="Q373" s="100">
        <f>+'Ark1'!Y1078</f>
        <v>0</v>
      </c>
      <c r="R373" s="110"/>
      <c r="T373" s="110"/>
      <c r="U373" s="100">
        <f>+'Ark1'!AA1078</f>
        <v>8.9336578424465181</v>
      </c>
      <c r="V373" s="10">
        <f t="shared" si="15"/>
        <v>1.8450292397660819</v>
      </c>
      <c r="W373" s="1">
        <f>+'Ark1'!V1078</f>
        <v>92.479305922086226</v>
      </c>
      <c r="X373" s="39"/>
      <c r="Y373"/>
    </row>
    <row r="374" spans="1:25" ht="15.6">
      <c r="A374" s="39"/>
      <c r="B374">
        <f>+'Ark1'!C1079</f>
        <v>2008</v>
      </c>
      <c r="C374">
        <f>+'Ark1'!M1079</f>
        <v>48</v>
      </c>
      <c r="D374" s="295">
        <f>+'Ark1'!Q1079</f>
        <v>999</v>
      </c>
      <c r="F374" s="295">
        <f>+'Ark1'!R1079</f>
        <v>2444</v>
      </c>
      <c r="H374" s="295">
        <f>+'Ark1'!S1079</f>
        <v>2444</v>
      </c>
      <c r="I374" s="100">
        <f>+'Ark1'!AD1079</f>
        <v>0.1727743287321446</v>
      </c>
      <c r="K374" s="100">
        <f>+'Ark1'!AE1079</f>
        <v>0.18491192374812676</v>
      </c>
      <c r="M374" s="100">
        <f>+'Ark1'!W1079</f>
        <v>84.844148936170228</v>
      </c>
      <c r="O374" s="100">
        <f>+'Ark1'!X1079</f>
        <v>0</v>
      </c>
      <c r="Q374" s="100">
        <f>+'Ark1'!Y1079</f>
        <v>0</v>
      </c>
      <c r="R374" s="110"/>
      <c r="T374" s="110"/>
      <c r="U374" s="100">
        <f>+'Ark1'!AA1079</f>
        <v>8.9155096275480474</v>
      </c>
      <c r="V374" s="10">
        <f t="shared" si="15"/>
        <v>2.4464464464464464</v>
      </c>
      <c r="W374" s="1">
        <f>+'Ark1'!V1079</f>
        <v>91.922154860422893</v>
      </c>
      <c r="X374" s="39"/>
      <c r="Y374"/>
    </row>
    <row r="375" spans="1:25" ht="15.6">
      <c r="A375" s="39"/>
      <c r="B375">
        <f>+'Ark1'!C1080</f>
        <v>2008</v>
      </c>
      <c r="C375">
        <f>+'Ark1'!M1080</f>
        <v>49</v>
      </c>
      <c r="D375" s="295">
        <f>+'Ark1'!Q1080</f>
        <v>1311</v>
      </c>
      <c r="F375" s="295">
        <f>+'Ark1'!R1080</f>
        <v>4655</v>
      </c>
      <c r="H375" s="295">
        <f>+'Ark1'!S1080</f>
        <v>4655</v>
      </c>
      <c r="I375" s="100">
        <f>+'Ark1'!AD1080</f>
        <v>0.3290771277611021</v>
      </c>
      <c r="K375" s="100">
        <f>+'Ark1'!AE1080</f>
        <v>0.34964592396447541</v>
      </c>
      <c r="M375" s="100">
        <f>+'Ark1'!W1080</f>
        <v>84.230032223415748</v>
      </c>
      <c r="O375" s="100">
        <f>+'Ark1'!X1080</f>
        <v>0</v>
      </c>
      <c r="Q375" s="100">
        <f>+'Ark1'!Y1080</f>
        <v>0</v>
      </c>
      <c r="R375" s="110"/>
      <c r="T375" s="110"/>
      <c r="U375" s="100">
        <f>+'Ark1'!AA1080</f>
        <v>8.5291000137843316</v>
      </c>
      <c r="V375" s="10">
        <f t="shared" si="15"/>
        <v>3.5507246376811592</v>
      </c>
      <c r="W375" s="1">
        <f>+'Ark1'!V1080</f>
        <v>91.25680630922632</v>
      </c>
      <c r="X375" s="39"/>
      <c r="Y375"/>
    </row>
    <row r="376" spans="1:25" ht="15.6">
      <c r="A376" s="39"/>
      <c r="B376">
        <f>+'Ark1'!C1081</f>
        <v>2008</v>
      </c>
      <c r="C376">
        <f>+'Ark1'!M1081</f>
        <v>50</v>
      </c>
      <c r="D376" s="295">
        <f>+'Ark1'!Q1081</f>
        <v>1706</v>
      </c>
      <c r="F376" s="295">
        <f>+'Ark1'!R1081</f>
        <v>9254</v>
      </c>
      <c r="H376" s="295">
        <f>+'Ark1'!S1081</f>
        <v>9254</v>
      </c>
      <c r="I376" s="100">
        <f>+'Ark1'!AD1081</f>
        <v>0.65419543293259697</v>
      </c>
      <c r="K376" s="100">
        <f>+'Ark1'!AE1081</f>
        <v>0.69104693046648924</v>
      </c>
      <c r="M376" s="100">
        <f>+'Ark1'!W1081</f>
        <v>83.740631078452651</v>
      </c>
      <c r="O376" s="100">
        <f>+'Ark1'!X1081</f>
        <v>0</v>
      </c>
      <c r="Q376" s="100">
        <f>+'Ark1'!Y1081</f>
        <v>0</v>
      </c>
      <c r="R376" s="110"/>
      <c r="T376" s="110"/>
      <c r="U376" s="100">
        <f>+'Ark1'!AA1081</f>
        <v>8.3729888424817887</v>
      </c>
      <c r="V376" s="10">
        <f t="shared" si="15"/>
        <v>5.4243845252051583</v>
      </c>
      <c r="W376" s="1">
        <f>+'Ark1'!V1081</f>
        <v>90.726577549786015</v>
      </c>
      <c r="X376" s="39"/>
      <c r="Y376"/>
    </row>
    <row r="377" spans="1:25" ht="15.6">
      <c r="A377" s="39"/>
      <c r="B377">
        <f>+'Ark1'!C1082</f>
        <v>2008</v>
      </c>
      <c r="C377">
        <f>+'Ark1'!M1082</f>
        <v>51</v>
      </c>
      <c r="D377" s="295">
        <f>+'Ark1'!Q1082</f>
        <v>1996</v>
      </c>
      <c r="F377" s="295">
        <f>+'Ark1'!R1082</f>
        <v>17679</v>
      </c>
      <c r="H377" s="295">
        <f>+'Ark1'!S1082</f>
        <v>17679</v>
      </c>
      <c r="I377" s="100">
        <f>+'Ark1'!AD1082</f>
        <v>1.2497861528869003</v>
      </c>
      <c r="K377" s="100">
        <f>+'Ark1'!AE1082</f>
        <v>1.3113230093402577</v>
      </c>
      <c r="M377" s="100">
        <f>+'Ark1'!W1082</f>
        <v>83.178324565868806</v>
      </c>
      <c r="O377" s="100">
        <f>+'Ark1'!X1082</f>
        <v>0</v>
      </c>
      <c r="Q377" s="100">
        <f>+'Ark1'!Y1082</f>
        <v>0</v>
      </c>
      <c r="R377" s="110"/>
      <c r="T377" s="110"/>
      <c r="U377" s="100">
        <f>+'Ark1'!AA1082</f>
        <v>8.0936642913794277</v>
      </c>
      <c r="V377" s="10">
        <f t="shared" si="15"/>
        <v>8.8572144288577146</v>
      </c>
      <c r="W377" s="1">
        <f>+'Ark1'!V1082</f>
        <v>90.117361393140385</v>
      </c>
      <c r="X377" s="39"/>
      <c r="Y377"/>
    </row>
    <row r="378" spans="1:25" ht="15.6">
      <c r="A378" s="39"/>
      <c r="B378">
        <f>+'Ark1'!C1083</f>
        <v>2008</v>
      </c>
      <c r="C378">
        <f>+'Ark1'!M1083</f>
        <v>52</v>
      </c>
      <c r="D378" s="295">
        <f>+'Ark1'!Q1083</f>
        <v>2201</v>
      </c>
      <c r="F378" s="295">
        <f>+'Ark1'!R1083</f>
        <v>32819</v>
      </c>
      <c r="H378" s="295">
        <f>+'Ark1'!S1083</f>
        <v>32818</v>
      </c>
      <c r="I378" s="100">
        <f>+'Ark1'!AD1083</f>
        <v>2.3200821172914301</v>
      </c>
      <c r="K378" s="100">
        <f>+'Ark1'!AE1083</f>
        <v>2.4160883552956394</v>
      </c>
      <c r="M378" s="100">
        <f>+'Ark1'!W1083</f>
        <v>82.557946858430512</v>
      </c>
      <c r="O378" s="100">
        <f>+'Ark1'!X1083</f>
        <v>0</v>
      </c>
      <c r="Q378" s="100">
        <f>+'Ark1'!Y1083</f>
        <v>0</v>
      </c>
      <c r="R378" s="110"/>
      <c r="T378" s="110"/>
      <c r="U378" s="100">
        <f>+'Ark1'!AA1083</f>
        <v>8.0653330335870308</v>
      </c>
      <c r="V378" s="10">
        <f t="shared" si="15"/>
        <v>14.91094956837801</v>
      </c>
      <c r="W378" s="1">
        <f>+'Ark1'!V1083</f>
        <v>89.446292553954137</v>
      </c>
      <c r="X378" s="39"/>
      <c r="Y378"/>
    </row>
    <row r="379" spans="1:25" ht="15.6">
      <c r="A379" s="39"/>
      <c r="B379">
        <f>+'Ark1'!C1084</f>
        <v>2008</v>
      </c>
      <c r="C379">
        <f>+'Ark1'!M1084</f>
        <v>53</v>
      </c>
      <c r="D379" s="295">
        <f>+'Ark1'!Q1084</f>
        <v>2383</v>
      </c>
      <c r="F379" s="295">
        <f>+'Ark1'!R1084</f>
        <v>57951</v>
      </c>
      <c r="H379" s="295">
        <f>+'Ark1'!S1084</f>
        <v>57950</v>
      </c>
      <c r="I379" s="100">
        <f>+'Ark1'!AD1084</f>
        <v>4.0967451408987374</v>
      </c>
      <c r="K379" s="100">
        <f>+'Ark1'!AE1084</f>
        <v>4.2228874046951494</v>
      </c>
      <c r="M379" s="100">
        <f>+'Ark1'!W1084</f>
        <v>81.717344262295143</v>
      </c>
      <c r="O379" s="100">
        <f>+'Ark1'!X1084</f>
        <v>0</v>
      </c>
      <c r="Q379" s="100">
        <f>+'Ark1'!Y1084</f>
        <v>0</v>
      </c>
      <c r="R379" s="110"/>
      <c r="T379" s="110"/>
      <c r="U379" s="100">
        <f>+'Ark1'!AA1084</f>
        <v>8.1154590571357854</v>
      </c>
      <c r="V379" s="10">
        <f t="shared" si="15"/>
        <v>24.318506084767101</v>
      </c>
      <c r="W379" s="1">
        <f>+'Ark1'!V1084</f>
        <v>88.535207528439813</v>
      </c>
      <c r="X379" s="39"/>
      <c r="Y379"/>
    </row>
    <row r="380" spans="1:25" ht="15.6">
      <c r="A380" s="39"/>
      <c r="B380">
        <f>+'Ark1'!C1085</f>
        <v>2008</v>
      </c>
      <c r="C380">
        <f>+'Ark1'!M1085</f>
        <v>54</v>
      </c>
      <c r="D380" s="295">
        <f>+'Ark1'!Q1085</f>
        <v>2501</v>
      </c>
      <c r="F380" s="295">
        <f>+'Ark1'!R1085</f>
        <v>95697</v>
      </c>
      <c r="H380" s="295">
        <f>+'Ark1'!S1085</f>
        <v>95696</v>
      </c>
      <c r="I380" s="100">
        <f>+'Ark1'!AD1085</f>
        <v>6.7651329528150734</v>
      </c>
      <c r="K380" s="100">
        <f>+'Ark1'!AE1085</f>
        <v>6.9260598124076402</v>
      </c>
      <c r="M380" s="100">
        <f>+'Ark1'!W1085</f>
        <v>81.161606545728148</v>
      </c>
      <c r="O380" s="100">
        <f>+'Ark1'!X1085</f>
        <v>0</v>
      </c>
      <c r="Q380" s="100">
        <f>+'Ark1'!Y1085</f>
        <v>0</v>
      </c>
      <c r="R380" s="110"/>
      <c r="T380" s="110"/>
      <c r="U380" s="100">
        <f>+'Ark1'!AA1085</f>
        <v>8.1439186959822649</v>
      </c>
      <c r="V380" s="10">
        <f t="shared" si="15"/>
        <v>38.263494602159135</v>
      </c>
      <c r="W380" s="1">
        <f>+'Ark1'!V1085</f>
        <v>87.932829411230443</v>
      </c>
      <c r="X380" s="39"/>
      <c r="Y380"/>
    </row>
    <row r="381" spans="1:25" ht="15.6">
      <c r="A381" s="39"/>
      <c r="B381">
        <f>+'Ark1'!C1086</f>
        <v>2008</v>
      </c>
      <c r="C381">
        <f>+'Ark1'!M1086</f>
        <v>55</v>
      </c>
      <c r="D381" s="295">
        <f>+'Ark1'!Q1086</f>
        <v>2571</v>
      </c>
      <c r="F381" s="295">
        <f>+'Ark1'!R1086</f>
        <v>143024</v>
      </c>
      <c r="H381" s="295">
        <f>+'Ark1'!S1086</f>
        <v>143020</v>
      </c>
      <c r="I381" s="100">
        <f>+'Ark1'!AD1086</f>
        <v>10.110832893856898</v>
      </c>
      <c r="K381" s="100">
        <f>+'Ark1'!AE1086</f>
        <v>10.267449631047594</v>
      </c>
      <c r="M381" s="100">
        <f>+'Ark1'!W1086</f>
        <v>80.505210460075006</v>
      </c>
      <c r="O381" s="100">
        <f>+'Ark1'!X1086</f>
        <v>0</v>
      </c>
      <c r="Q381" s="100">
        <f>+'Ark1'!Y1086</f>
        <v>0</v>
      </c>
      <c r="R381" s="110"/>
      <c r="T381" s="110"/>
      <c r="U381" s="100">
        <f>+'Ark1'!AA1086</f>
        <v>8.2090117544045214</v>
      </c>
      <c r="V381" s="10">
        <f t="shared" si="15"/>
        <v>55.629716063788408</v>
      </c>
      <c r="W381" s="1">
        <f>+'Ark1'!V1086</f>
        <v>87.222324405001373</v>
      </c>
      <c r="X381" s="39"/>
      <c r="Y381"/>
    </row>
    <row r="382" spans="1:25" ht="15.6">
      <c r="A382" s="39"/>
      <c r="B382">
        <f>+'Ark1'!C1087</f>
        <v>2008</v>
      </c>
      <c r="C382">
        <f>+'Ark1'!M1087</f>
        <v>56</v>
      </c>
      <c r="D382" s="295">
        <f>+'Ark1'!Q1087</f>
        <v>2644</v>
      </c>
      <c r="F382" s="295">
        <f>+'Ark1'!R1087</f>
        <v>191966</v>
      </c>
      <c r="H382" s="295">
        <f>+'Ark1'!S1087</f>
        <v>191964</v>
      </c>
      <c r="I382" s="100">
        <f>+'Ark1'!AD1087</f>
        <v>13.570702450652576</v>
      </c>
      <c r="K382" s="100">
        <f>+'Ark1'!AE1087</f>
        <v>13.65989492708872</v>
      </c>
      <c r="M382" s="100">
        <f>+'Ark1'!W1087</f>
        <v>79.796850451126943</v>
      </c>
      <c r="O382" s="100">
        <f>+'Ark1'!X1087</f>
        <v>0</v>
      </c>
      <c r="Q382" s="100">
        <f>+'Ark1'!Y1087</f>
        <v>0</v>
      </c>
      <c r="R382" s="110"/>
      <c r="T382" s="110"/>
      <c r="U382" s="100">
        <f>+'Ark1'!AA1087</f>
        <v>8.3884041388754014</v>
      </c>
      <c r="V382" s="10">
        <f t="shared" si="15"/>
        <v>72.604387291981851</v>
      </c>
      <c r="W382" s="1">
        <f>+'Ark1'!V1087</f>
        <v>86.45421689192456</v>
      </c>
      <c r="X382" s="39"/>
      <c r="Y382"/>
    </row>
    <row r="383" spans="1:25" ht="15.6">
      <c r="A383" s="39"/>
      <c r="B383">
        <f>+'Ark1'!C1088</f>
        <v>2008</v>
      </c>
      <c r="C383">
        <f>+'Ark1'!M1088</f>
        <v>57</v>
      </c>
      <c r="D383" s="295">
        <f>+'Ark1'!Q1088</f>
        <v>2662</v>
      </c>
      <c r="F383" s="295">
        <f>+'Ark1'!R1088</f>
        <v>224778</v>
      </c>
      <c r="H383" s="295">
        <f>+'Ark1'!S1088</f>
        <v>224769</v>
      </c>
      <c r="I383" s="100">
        <f>+'Ark1'!AD1088</f>
        <v>15.890289715120298</v>
      </c>
      <c r="K383" s="100">
        <f>+'Ark1'!AE1088</f>
        <v>15.851111536561708</v>
      </c>
      <c r="M383" s="100">
        <f>+'Ark1'!W1088</f>
        <v>79.082700461362251</v>
      </c>
      <c r="O383" s="100">
        <f>+'Ark1'!X1088</f>
        <v>0</v>
      </c>
      <c r="Q383" s="100">
        <f>+'Ark1'!Y1088</f>
        <v>0</v>
      </c>
      <c r="R383" s="110"/>
      <c r="T383" s="110"/>
      <c r="U383" s="100">
        <f>+'Ark1'!AA1088</f>
        <v>8.5667662103548725</v>
      </c>
      <c r="V383" s="10">
        <f t="shared" si="15"/>
        <v>84.439519158527418</v>
      </c>
      <c r="W383" s="1">
        <f>+'Ark1'!V1088</f>
        <v>85.681660015781148</v>
      </c>
      <c r="X383" s="39"/>
      <c r="Y383"/>
    </row>
    <row r="384" spans="1:25" ht="15.6">
      <c r="A384" s="39"/>
      <c r="B384" s="46">
        <f>+'Ark1'!C1089</f>
        <v>2008</v>
      </c>
      <c r="C384" s="46">
        <f>+'Ark1'!M1089</f>
        <v>58</v>
      </c>
      <c r="D384" s="323">
        <f>+'Ark1'!Q1089</f>
        <v>2669</v>
      </c>
      <c r="E384" s="65"/>
      <c r="F384" s="323">
        <f>+'Ark1'!R1089</f>
        <v>226998</v>
      </c>
      <c r="G384" s="323"/>
      <c r="H384" s="323">
        <f>+'Ark1'!S1089</f>
        <v>226988</v>
      </c>
      <c r="I384" s="99">
        <f>+'Ark1'!AD1089</f>
        <v>16.047228753494014</v>
      </c>
      <c r="J384" s="99"/>
      <c r="K384" s="99">
        <f>+'Ark1'!AE1089</f>
        <v>15.8597377651824</v>
      </c>
      <c r="L384" s="99"/>
      <c r="M384" s="99">
        <f>+'Ark1'!W1089</f>
        <v>78.352216416726492</v>
      </c>
      <c r="N384" s="99"/>
      <c r="O384" s="99">
        <f>+'Ark1'!X1089</f>
        <v>0</v>
      </c>
      <c r="P384" s="99"/>
      <c r="Q384" s="99">
        <f>+'Ark1'!Y1089</f>
        <v>0</v>
      </c>
      <c r="R384" s="110"/>
      <c r="S384" s="65"/>
      <c r="T384" s="110"/>
      <c r="U384" s="99">
        <f>+'Ark1'!AA1089</f>
        <v>8.7999160331443349</v>
      </c>
      <c r="V384" s="65">
        <f t="shared" si="15"/>
        <v>85.049831397527157</v>
      </c>
      <c r="W384" s="48">
        <f>+'Ark1'!V1089</f>
        <v>84.890390204143387</v>
      </c>
      <c r="X384" s="39"/>
      <c r="Y384"/>
    </row>
    <row r="385" spans="1:25" ht="15.6">
      <c r="A385" s="39"/>
      <c r="B385" s="46">
        <f>+'Ark1'!C1090</f>
        <v>2008</v>
      </c>
      <c r="C385" s="46">
        <f>+'Ark1'!M1090</f>
        <v>59</v>
      </c>
      <c r="D385" s="323">
        <f>+'Ark1'!Q1090</f>
        <v>2615</v>
      </c>
      <c r="E385" s="65"/>
      <c r="F385" s="323">
        <f>+'Ark1'!R1090</f>
        <v>189701</v>
      </c>
      <c r="G385" s="323"/>
      <c r="H385" s="323">
        <f>+'Ark1'!S1090</f>
        <v>189697</v>
      </c>
      <c r="I385" s="99">
        <f>+'Ark1'!AD1090</f>
        <v>13.41058221555506</v>
      </c>
      <c r="J385" s="99"/>
      <c r="K385" s="99">
        <f>+'Ark1'!AE1090</f>
        <v>13.16316214751741</v>
      </c>
      <c r="L385" s="99"/>
      <c r="M385" s="99">
        <f>+'Ark1'!W1090</f>
        <v>77.814037649514816</v>
      </c>
      <c r="N385" s="99"/>
      <c r="O385" s="99">
        <f>+'Ark1'!X1090</f>
        <v>0</v>
      </c>
      <c r="P385" s="99"/>
      <c r="Q385" s="99">
        <f>+'Ark1'!Y1090</f>
        <v>0</v>
      </c>
      <c r="R385" s="110"/>
      <c r="S385" s="65"/>
      <c r="T385" s="110"/>
      <c r="U385" s="99">
        <f>+'Ark1'!AA1090</f>
        <v>8.994422692903461</v>
      </c>
      <c r="V385" s="65">
        <f t="shared" si="15"/>
        <v>72.543403441682599</v>
      </c>
      <c r="W385" s="48">
        <f>+'Ark1'!V1090</f>
        <v>84.306388683453378</v>
      </c>
      <c r="X385" s="39"/>
      <c r="Y385"/>
    </row>
    <row r="386" spans="1:25" ht="15.6">
      <c r="A386" s="39"/>
      <c r="B386" s="46">
        <f>+'Ark1'!C1091</f>
        <v>2008</v>
      </c>
      <c r="C386" s="46">
        <f>+'Ark1'!M1091</f>
        <v>60</v>
      </c>
      <c r="D386" s="323">
        <f>+'Ark1'!Q1091</f>
        <v>2558</v>
      </c>
      <c r="E386" s="65"/>
      <c r="F386" s="323">
        <f>+'Ark1'!R1091</f>
        <v>126590</v>
      </c>
      <c r="G386" s="323"/>
      <c r="H386" s="323">
        <f>+'Ark1'!S1091</f>
        <v>126586</v>
      </c>
      <c r="I386" s="99">
        <f>+'Ark1'!AD1091</f>
        <v>8.949059850328231</v>
      </c>
      <c r="J386" s="99"/>
      <c r="K386" s="99">
        <f>+'Ark1'!AE1091</f>
        <v>8.7731263367103995</v>
      </c>
      <c r="L386" s="99"/>
      <c r="M386" s="99">
        <f>+'Ark1'!W1091</f>
        <v>77.718943643057855</v>
      </c>
      <c r="N386" s="99"/>
      <c r="O386" s="99">
        <f>+'Ark1'!X1091</f>
        <v>0</v>
      </c>
      <c r="P386" s="99"/>
      <c r="Q386" s="99">
        <f>+'Ark1'!Y1091</f>
        <v>0</v>
      </c>
      <c r="R386" s="110"/>
      <c r="S386" s="65"/>
      <c r="T386" s="110"/>
      <c r="U386" s="99">
        <f>+'Ark1'!AA1091</f>
        <v>9.0136229654346938</v>
      </c>
      <c r="V386" s="65">
        <f t="shared" si="15"/>
        <v>49.487881157154028</v>
      </c>
      <c r="W386" s="48">
        <f>+'Ark1'!V1091</f>
        <v>84.203759642405771</v>
      </c>
      <c r="X386" s="39"/>
      <c r="Y386"/>
    </row>
    <row r="387" spans="1:25" ht="15.6">
      <c r="A387" s="39"/>
      <c r="B387" s="46">
        <f>+'Ark1'!C1092</f>
        <v>2008</v>
      </c>
      <c r="C387" s="46">
        <f>+'Ark1'!M1092</f>
        <v>61</v>
      </c>
      <c r="D387" s="323">
        <f>+'Ark1'!Q1092</f>
        <v>2372</v>
      </c>
      <c r="E387" s="65"/>
      <c r="F387" s="323">
        <f>+'Ark1'!R1092</f>
        <v>60162</v>
      </c>
      <c r="G387" s="323"/>
      <c r="H387" s="323">
        <f>+'Ark1'!S1092</f>
        <v>60161</v>
      </c>
      <c r="I387" s="99">
        <f>+'Ark1'!AD1092</f>
        <v>4.2530479399276961</v>
      </c>
      <c r="J387" s="99"/>
      <c r="K387" s="99">
        <f>+'Ark1'!AE1092</f>
        <v>4.1846324251660514</v>
      </c>
      <c r="L387" s="99"/>
      <c r="M387" s="99">
        <f>+'Ark1'!W1092</f>
        <v>78.001050514453468</v>
      </c>
      <c r="N387" s="99"/>
      <c r="O387" s="99">
        <f>+'Ark1'!X1092</f>
        <v>0</v>
      </c>
      <c r="P387" s="99"/>
      <c r="Q387" s="99">
        <f>+'Ark1'!Y1092</f>
        <v>0</v>
      </c>
      <c r="R387" s="110"/>
      <c r="S387" s="65"/>
      <c r="T387" s="110"/>
      <c r="U387" s="99">
        <f>+'Ark1'!AA1092</f>
        <v>8.9290084701966492</v>
      </c>
      <c r="V387" s="65">
        <f t="shared" si="15"/>
        <v>25.363406408094434</v>
      </c>
      <c r="W387" s="48">
        <f>+'Ark1'!V1092</f>
        <v>84.508852131577655</v>
      </c>
      <c r="X387" s="39"/>
      <c r="Y387"/>
    </row>
    <row r="388" spans="1:25" ht="15.6">
      <c r="A388" s="39"/>
      <c r="B388" s="46">
        <f>+'Ark1'!C1093</f>
        <v>2008</v>
      </c>
      <c r="C388" s="46">
        <f>+'Ark1'!M1093</f>
        <v>62</v>
      </c>
      <c r="D388" s="323">
        <f>+'Ark1'!Q1093</f>
        <v>2044</v>
      </c>
      <c r="E388" s="65"/>
      <c r="F388" s="323">
        <f>+'Ark1'!R1093</f>
        <v>20953</v>
      </c>
      <c r="G388" s="323"/>
      <c r="H388" s="323">
        <f>+'Ark1'!S1093</f>
        <v>20953</v>
      </c>
      <c r="I388" s="99">
        <f>+'Ark1'!AD1093</f>
        <v>1.4812358878578669</v>
      </c>
      <c r="J388" s="99"/>
      <c r="K388" s="99">
        <f>+'Ark1'!AE1093</f>
        <v>1.4694233011697484</v>
      </c>
      <c r="L388" s="99"/>
      <c r="M388" s="99">
        <f>+'Ark1'!W1093</f>
        <v>78.642786235861223</v>
      </c>
      <c r="N388" s="99"/>
      <c r="O388" s="99">
        <f>+'Ark1'!X1093</f>
        <v>0</v>
      </c>
      <c r="P388" s="99"/>
      <c r="Q388" s="99">
        <f>+'Ark1'!Y1093</f>
        <v>0</v>
      </c>
      <c r="R388" s="110"/>
      <c r="S388" s="65"/>
      <c r="T388" s="110"/>
      <c r="U388" s="99">
        <f>+'Ark1'!AA1093</f>
        <v>8.8135412646351607</v>
      </c>
      <c r="V388" s="65">
        <f t="shared" si="15"/>
        <v>10.250978473581213</v>
      </c>
      <c r="W388" s="48">
        <f>+'Ark1'!V1093</f>
        <v>85.203452043185948</v>
      </c>
      <c r="X388" s="39"/>
      <c r="Y388"/>
    </row>
    <row r="389" spans="1:25" ht="15.6">
      <c r="A389" s="39"/>
      <c r="B389" s="46">
        <f>+'Ark1'!C1094</f>
        <v>2008</v>
      </c>
      <c r="C389" s="46">
        <f>+'Ark1'!M1094</f>
        <v>63</v>
      </c>
      <c r="D389" s="323">
        <f>+'Ark1'!Q1094</f>
        <v>1328</v>
      </c>
      <c r="E389" s="65"/>
      <c r="F389" s="323">
        <f>+'Ark1'!R1094</f>
        <v>5079</v>
      </c>
      <c r="G389" s="323"/>
      <c r="H389" s="323">
        <f>+'Ark1'!S1094</f>
        <v>5078</v>
      </c>
      <c r="I389" s="99">
        <f>+'Ark1'!AD1094</f>
        <v>0.35905107022527111</v>
      </c>
      <c r="J389" s="99"/>
      <c r="K389" s="99">
        <f>+'Ark1'!AE1094</f>
        <v>0.3594962541448925</v>
      </c>
      <c r="L389" s="99"/>
      <c r="M389" s="99">
        <f>+'Ark1'!W1094</f>
        <v>79.388912957857372</v>
      </c>
      <c r="N389" s="99"/>
      <c r="O389" s="99">
        <f>+'Ark1'!X1094</f>
        <v>0</v>
      </c>
      <c r="P389" s="99"/>
      <c r="Q389" s="99">
        <f>+'Ark1'!Y1094</f>
        <v>0</v>
      </c>
      <c r="R389" s="110"/>
      <c r="S389" s="65"/>
      <c r="T389" s="110"/>
      <c r="U389" s="99">
        <f>+'Ark1'!AA1094</f>
        <v>8.9892100411638562</v>
      </c>
      <c r="V389" s="65">
        <f t="shared" si="15"/>
        <v>3.8245481927710845</v>
      </c>
      <c r="W389" s="48">
        <f>+'Ark1'!V1094</f>
        <v>86.018864116318596</v>
      </c>
      <c r="X389" s="39"/>
      <c r="Y389"/>
    </row>
    <row r="390" spans="1:25" ht="15.6">
      <c r="A390" s="39"/>
      <c r="B390" s="46">
        <f>+'Ark1'!C1095</f>
        <v>2008</v>
      </c>
      <c r="C390" s="46">
        <f>+'Ark1'!M1095</f>
        <v>64</v>
      </c>
      <c r="D390" s="323">
        <f>+'Ark1'!Q1095</f>
        <v>628</v>
      </c>
      <c r="E390" s="65"/>
      <c r="F390" s="323">
        <f>+'Ark1'!R1095</f>
        <v>1157</v>
      </c>
      <c r="G390" s="323"/>
      <c r="H390" s="323">
        <f>+'Ark1'!S1095</f>
        <v>1157</v>
      </c>
      <c r="I390" s="99">
        <f>+'Ark1'!AD1095</f>
        <v>8.1792102431706787E-2</v>
      </c>
      <c r="J390" s="99"/>
      <c r="K390" s="99">
        <f>+'Ark1'!AE1095</f>
        <v>8.2696366984459826E-2</v>
      </c>
      <c r="L390" s="99"/>
      <c r="M390" s="99">
        <f>+'Ark1'!W1095</f>
        <v>80.151426101987994</v>
      </c>
      <c r="N390" s="99"/>
      <c r="O390" s="99">
        <f>+'Ark1'!X1095</f>
        <v>0</v>
      </c>
      <c r="P390" s="99"/>
      <c r="Q390" s="99">
        <f>+'Ark1'!Y1095</f>
        <v>0</v>
      </c>
      <c r="R390" s="110"/>
      <c r="S390" s="65"/>
      <c r="T390" s="110"/>
      <c r="U390" s="99">
        <f>+'Ark1'!AA1095</f>
        <v>9.7164692871370626</v>
      </c>
      <c r="V390" s="65">
        <f t="shared" si="15"/>
        <v>1.8423566878980893</v>
      </c>
      <c r="W390" s="48">
        <f>+'Ark1'!V1095</f>
        <v>86.837948106162528</v>
      </c>
      <c r="X390" s="39"/>
      <c r="Y390"/>
    </row>
    <row r="391" spans="1:25" ht="15.6">
      <c r="A391" s="39"/>
      <c r="B391" s="46">
        <f>+'Ark1'!C1096</f>
        <v>2008</v>
      </c>
      <c r="C391" s="46">
        <f>+'Ark1'!M1096</f>
        <v>65</v>
      </c>
      <c r="D391" s="323">
        <f>+'Ark1'!Q1096</f>
        <v>85</v>
      </c>
      <c r="E391" s="65"/>
      <c r="F391" s="323">
        <f>+'Ark1'!R1096</f>
        <v>91</v>
      </c>
      <c r="G391" s="323"/>
      <c r="H391" s="323">
        <f>+'Ark1'!S1096</f>
        <v>91</v>
      </c>
      <c r="I391" s="99">
        <f>+'Ark1'!AD1096</f>
        <v>6.4330867081117699E-3</v>
      </c>
      <c r="J391" s="99"/>
      <c r="K391" s="99">
        <f>+'Ark1'!AE1096</f>
        <v>6.2345622820153745E-3</v>
      </c>
      <c r="L391" s="99"/>
      <c r="M391" s="99">
        <f>+'Ark1'!W1096</f>
        <v>76.828571428571493</v>
      </c>
      <c r="N391" s="99"/>
      <c r="O391" s="99">
        <f>+'Ark1'!X1096</f>
        <v>0</v>
      </c>
      <c r="P391" s="99"/>
      <c r="Q391" s="99">
        <f>+'Ark1'!Y1096</f>
        <v>0</v>
      </c>
      <c r="R391" s="110"/>
      <c r="S391" s="65"/>
      <c r="T391" s="110"/>
      <c r="U391" s="99">
        <f>+'Ark1'!AA1096</f>
        <v>10.081026523195691</v>
      </c>
      <c r="V391" s="65">
        <f t="shared" si="15"/>
        <v>1.0705882352941176</v>
      </c>
      <c r="W391" s="48">
        <f>+'Ark1'!V1096</f>
        <v>83.237888871691652</v>
      </c>
      <c r="X391" s="39"/>
      <c r="Y391"/>
    </row>
    <row r="392" spans="1:25" ht="15.6">
      <c r="A392" s="39"/>
      <c r="B392" s="46">
        <f>+'Ark1'!C1097</f>
        <v>2008</v>
      </c>
      <c r="C392" s="46">
        <f>+'Ark1'!M1097</f>
        <v>66</v>
      </c>
      <c r="D392" s="323">
        <f>+'Ark1'!Q1097</f>
        <v>0</v>
      </c>
      <c r="E392" s="65"/>
      <c r="F392" s="323">
        <f>+'Ark1'!R1097</f>
        <v>0</v>
      </c>
      <c r="G392" s="323"/>
      <c r="H392" s="323">
        <f>+'Ark1'!S1097</f>
        <v>0</v>
      </c>
      <c r="I392" s="99">
        <f>+'Ark1'!AD1097</f>
        <v>0</v>
      </c>
      <c r="J392" s="99"/>
      <c r="K392" s="99">
        <f>+'Ark1'!AE1097</f>
        <v>0</v>
      </c>
      <c r="L392" s="99"/>
      <c r="M392" s="99">
        <f>+'Ark1'!W1097</f>
        <v>0</v>
      </c>
      <c r="N392" s="99"/>
      <c r="O392" s="99">
        <f>+'Ark1'!X1097</f>
        <v>0</v>
      </c>
      <c r="P392" s="99"/>
      <c r="Q392" s="99">
        <f>+'Ark1'!Y1097</f>
        <v>0</v>
      </c>
      <c r="R392" s="110"/>
      <c r="S392" s="65"/>
      <c r="T392" s="110"/>
      <c r="U392" s="99">
        <f>+'Ark1'!AA1097</f>
        <v>0</v>
      </c>
      <c r="V392" s="65" t="e">
        <f t="shared" si="15"/>
        <v>#DIV/0!</v>
      </c>
      <c r="W392" s="48">
        <f>+'Ark1'!V1097</f>
        <v>0</v>
      </c>
      <c r="X392" s="39"/>
      <c r="Y392"/>
    </row>
    <row r="393" spans="1:25" ht="15.6">
      <c r="A393" s="39"/>
      <c r="B393" s="46">
        <f>+'Ark1'!C1098</f>
        <v>2008</v>
      </c>
      <c r="C393" s="46">
        <f>+'Ark1'!M1098</f>
        <v>67</v>
      </c>
      <c r="D393" s="323">
        <f>+'Ark1'!Q1098</f>
        <v>0</v>
      </c>
      <c r="E393" s="65"/>
      <c r="F393" s="323">
        <f>+'Ark1'!R1098</f>
        <v>0</v>
      </c>
      <c r="G393" s="323"/>
      <c r="H393" s="323">
        <f>+'Ark1'!S1098</f>
        <v>0</v>
      </c>
      <c r="I393" s="99">
        <f>+'Ark1'!AD1098</f>
        <v>0</v>
      </c>
      <c r="J393" s="99"/>
      <c r="K393" s="99">
        <f>+'Ark1'!AE1098</f>
        <v>0</v>
      </c>
      <c r="L393" s="99"/>
      <c r="M393" s="99">
        <f>+'Ark1'!W1098</f>
        <v>0</v>
      </c>
      <c r="N393" s="99"/>
      <c r="O393" s="99">
        <f>+'Ark1'!X1098</f>
        <v>0</v>
      </c>
      <c r="P393" s="99"/>
      <c r="Q393" s="99">
        <f>+'Ark1'!Y1098</f>
        <v>0</v>
      </c>
      <c r="R393" s="110"/>
      <c r="S393" s="65"/>
      <c r="T393" s="110"/>
      <c r="U393" s="99">
        <f>+'Ark1'!AA1098</f>
        <v>0</v>
      </c>
      <c r="V393" s="65" t="e">
        <f t="shared" si="15"/>
        <v>#DIV/0!</v>
      </c>
      <c r="W393" s="48">
        <f>+'Ark1'!V1098</f>
        <v>0</v>
      </c>
      <c r="X393" s="39"/>
      <c r="Y393"/>
    </row>
    <row r="394" spans="1:25" ht="15.6">
      <c r="A394" s="39"/>
      <c r="B394" s="46">
        <f>+'Ark1'!C1099</f>
        <v>2008</v>
      </c>
      <c r="C394" s="46">
        <f>+'Ark1'!M1099</f>
        <v>68</v>
      </c>
      <c r="D394" s="323">
        <f>+'Ark1'!Q1099</f>
        <v>0</v>
      </c>
      <c r="E394" s="65"/>
      <c r="F394" s="323">
        <f>+'Ark1'!R1099</f>
        <v>0</v>
      </c>
      <c r="G394" s="323"/>
      <c r="H394" s="323">
        <f>+'Ark1'!S1099</f>
        <v>0</v>
      </c>
      <c r="I394" s="99">
        <f>+'Ark1'!AD1099</f>
        <v>0</v>
      </c>
      <c r="J394" s="99"/>
      <c r="K394" s="99">
        <f>+'Ark1'!AE1099</f>
        <v>0</v>
      </c>
      <c r="L394" s="99"/>
      <c r="M394" s="99">
        <f>+'Ark1'!W1099</f>
        <v>0</v>
      </c>
      <c r="N394" s="99"/>
      <c r="O394" s="99">
        <f>+'Ark1'!X1099</f>
        <v>0</v>
      </c>
      <c r="P394" s="99"/>
      <c r="Q394" s="99">
        <f>+'Ark1'!Y1099</f>
        <v>0</v>
      </c>
      <c r="R394" s="110"/>
      <c r="S394" s="65"/>
      <c r="T394" s="110"/>
      <c r="U394" s="99">
        <f>+'Ark1'!AA1099</f>
        <v>0</v>
      </c>
      <c r="V394" s="65" t="e">
        <f t="shared" si="15"/>
        <v>#DIV/0!</v>
      </c>
      <c r="W394" s="48">
        <f>+'Ark1'!V1099</f>
        <v>0</v>
      </c>
      <c r="X394" s="39"/>
      <c r="Y394"/>
    </row>
    <row r="395" spans="1:25" ht="15.6">
      <c r="A395" s="39"/>
      <c r="B395" s="46">
        <f>+'Ark1'!C1100</f>
        <v>2007</v>
      </c>
      <c r="C395" s="46">
        <f>+'Ark1'!M1100</f>
        <v>35</v>
      </c>
      <c r="D395" s="323">
        <f>+'Ark1'!Q1100</f>
        <v>6</v>
      </c>
      <c r="E395" s="65"/>
      <c r="F395" s="323">
        <f>+'Ark1'!R1100</f>
        <v>7</v>
      </c>
      <c r="G395" s="323"/>
      <c r="H395" s="323">
        <f>+'Ark1'!S1100</f>
        <v>7</v>
      </c>
      <c r="I395" s="99">
        <f>+'Ark1'!AD1100</f>
        <v>5.0470092864970863E-4</v>
      </c>
      <c r="J395" s="99"/>
      <c r="K395" s="99">
        <f>+'Ark1'!AE1100</f>
        <v>4.1788115003157689E-4</v>
      </c>
      <c r="L395" s="99"/>
      <c r="M395" s="99">
        <f>+'Ark1'!W1100</f>
        <v>64.2</v>
      </c>
      <c r="N395" s="99"/>
      <c r="O395" s="99">
        <f>+'Ark1'!X1100</f>
        <v>0</v>
      </c>
      <c r="P395" s="99"/>
      <c r="Q395" s="99">
        <f>+'Ark1'!Y1100</f>
        <v>0</v>
      </c>
      <c r="R395" s="110"/>
      <c r="S395" s="65"/>
      <c r="T395" s="110"/>
      <c r="U395" s="99">
        <f>+'Ark1'!AA1100</f>
        <v>13.643522796027201</v>
      </c>
      <c r="V395" s="65">
        <f t="shared" si="15"/>
        <v>1.1666666666666667</v>
      </c>
      <c r="W395" s="48">
        <f>+'Ark1'!V1100</f>
        <v>69.555796316359675</v>
      </c>
      <c r="X395" s="39"/>
      <c r="Y395"/>
    </row>
    <row r="396" spans="1:25" ht="15.6">
      <c r="A396" s="39"/>
      <c r="B396" s="46">
        <f>+'Ark1'!C1101</f>
        <v>2007</v>
      </c>
      <c r="C396" s="46">
        <f>+'Ark1'!M1101</f>
        <v>36</v>
      </c>
      <c r="D396" s="323">
        <f>+'Ark1'!Q1101</f>
        <v>7</v>
      </c>
      <c r="E396" s="65"/>
      <c r="F396" s="323">
        <f>+'Ark1'!R1101</f>
        <v>7</v>
      </c>
      <c r="G396" s="323"/>
      <c r="H396" s="323">
        <f>+'Ark1'!S1101</f>
        <v>7</v>
      </c>
      <c r="I396" s="99">
        <f>+'Ark1'!AD1101</f>
        <v>5.0470092864970863E-4</v>
      </c>
      <c r="J396" s="99"/>
      <c r="K396" s="99">
        <f>+'Ark1'!AE1101</f>
        <v>4.7943818637356702E-4</v>
      </c>
      <c r="L396" s="99"/>
      <c r="M396" s="99">
        <f>+'Ark1'!W1101</f>
        <v>73.657142857142844</v>
      </c>
      <c r="N396" s="99"/>
      <c r="O396" s="99">
        <f>+'Ark1'!X1101</f>
        <v>0</v>
      </c>
      <c r="P396" s="99"/>
      <c r="Q396" s="99">
        <f>+'Ark1'!Y1101</f>
        <v>0</v>
      </c>
      <c r="R396" s="110"/>
      <c r="S396" s="65"/>
      <c r="T396" s="110"/>
      <c r="U396" s="99">
        <f>+'Ark1'!AA1101</f>
        <v>9.6422962799854144</v>
      </c>
      <c r="V396" s="65">
        <f t="shared" si="15"/>
        <v>1</v>
      </c>
      <c r="W396" s="48">
        <f>+'Ark1'!V1101</f>
        <v>79.801888252592477</v>
      </c>
      <c r="X396" s="39"/>
      <c r="Y396"/>
    </row>
    <row r="397" spans="1:25" ht="15.6">
      <c r="A397" s="39"/>
      <c r="B397" s="46">
        <f>+'Ark1'!C1102</f>
        <v>2007</v>
      </c>
      <c r="C397" s="46">
        <f>+'Ark1'!M1102</f>
        <v>37</v>
      </c>
      <c r="D397" s="323">
        <f>+'Ark1'!Q1102</f>
        <v>5</v>
      </c>
      <c r="E397" s="65"/>
      <c r="F397" s="323">
        <f>+'Ark1'!R1102</f>
        <v>5</v>
      </c>
      <c r="G397" s="323"/>
      <c r="H397" s="323">
        <f>+'Ark1'!S1102</f>
        <v>5</v>
      </c>
      <c r="I397" s="99">
        <f>+'Ark1'!AD1102</f>
        <v>3.6050066332122047E-4</v>
      </c>
      <c r="J397" s="99"/>
      <c r="K397" s="99">
        <f>+'Ark1'!AE1102</f>
        <v>3.2089627253203642E-4</v>
      </c>
      <c r="L397" s="99"/>
      <c r="M397" s="99">
        <f>+'Ark1'!W1102</f>
        <v>69.019999999999982</v>
      </c>
      <c r="N397" s="99"/>
      <c r="O397" s="99">
        <f>+'Ark1'!X1102</f>
        <v>0</v>
      </c>
      <c r="P397" s="99"/>
      <c r="Q397" s="99">
        <f>+'Ark1'!Y1102</f>
        <v>0</v>
      </c>
      <c r="R397" s="110"/>
      <c r="S397" s="65"/>
      <c r="T397" s="110"/>
      <c r="U397" s="99">
        <f>+'Ark1'!AA1102</f>
        <v>16.114018741456174</v>
      </c>
      <c r="V397" s="65">
        <f t="shared" si="15"/>
        <v>1</v>
      </c>
      <c r="W397" s="48">
        <f>+'Ark1'!V1102</f>
        <v>74.777898158179852</v>
      </c>
      <c r="X397" s="39"/>
      <c r="Y397"/>
    </row>
    <row r="398" spans="1:25" ht="15.6">
      <c r="A398" s="39"/>
      <c r="B398" s="46">
        <f>+'Ark1'!C1103</f>
        <v>2007</v>
      </c>
      <c r="C398" s="46">
        <f>+'Ark1'!M1103</f>
        <v>38</v>
      </c>
      <c r="D398" s="323">
        <f>+'Ark1'!Q1103</f>
        <v>7</v>
      </c>
      <c r="E398" s="65"/>
      <c r="F398" s="323">
        <f>+'Ark1'!R1103</f>
        <v>8</v>
      </c>
      <c r="G398" s="323"/>
      <c r="H398" s="323">
        <f>+'Ark1'!S1103</f>
        <v>8</v>
      </c>
      <c r="I398" s="99">
        <f>+'Ark1'!AD1103</f>
        <v>5.7680106131395277E-4</v>
      </c>
      <c r="J398" s="99"/>
      <c r="K398" s="99">
        <f>+'Ark1'!AE1103</f>
        <v>5.6461378348725744E-4</v>
      </c>
      <c r="L398" s="99"/>
      <c r="M398" s="99">
        <f>+'Ark1'!W1103</f>
        <v>75.900000000000006</v>
      </c>
      <c r="N398" s="99"/>
      <c r="O398" s="99">
        <f>+'Ark1'!X1103</f>
        <v>0</v>
      </c>
      <c r="P398" s="99"/>
      <c r="Q398" s="99">
        <f>+'Ark1'!Y1103</f>
        <v>0</v>
      </c>
      <c r="R398" s="110"/>
      <c r="S398" s="65"/>
      <c r="T398" s="110"/>
      <c r="U398" s="99">
        <f>+'Ark1'!AA1103</f>
        <v>16.332329901150022</v>
      </c>
      <c r="V398" s="65">
        <f t="shared" si="15"/>
        <v>1.1428571428571428</v>
      </c>
      <c r="W398" s="48">
        <f>+'Ark1'!V1103</f>
        <v>82.231852654387851</v>
      </c>
      <c r="X398" s="39"/>
      <c r="Y398"/>
    </row>
    <row r="399" spans="1:25" ht="15.6">
      <c r="A399" s="39"/>
      <c r="B399" s="46">
        <f>+'Ark1'!C1104</f>
        <v>2007</v>
      </c>
      <c r="C399" s="46">
        <f>+'Ark1'!M1104</f>
        <v>39</v>
      </c>
      <c r="D399" s="323">
        <f>+'Ark1'!Q1104</f>
        <v>12</v>
      </c>
      <c r="E399" s="65"/>
      <c r="F399" s="323">
        <f>+'Ark1'!R1104</f>
        <v>12</v>
      </c>
      <c r="G399" s="323"/>
      <c r="H399" s="323">
        <f>+'Ark1'!S1104</f>
        <v>12</v>
      </c>
      <c r="I399" s="99">
        <f>+'Ark1'!AD1104</f>
        <v>8.6520159197092932E-4</v>
      </c>
      <c r="J399" s="99"/>
      <c r="K399" s="99">
        <f>+'Ark1'!AE1104</f>
        <v>8.77885166321343E-4</v>
      </c>
      <c r="L399" s="99"/>
      <c r="M399" s="99">
        <f>+'Ark1'!W1104</f>
        <v>78.674999999999997</v>
      </c>
      <c r="N399" s="99"/>
      <c r="O399" s="99">
        <f>+'Ark1'!X1104</f>
        <v>0</v>
      </c>
      <c r="P399" s="99"/>
      <c r="Q399" s="99">
        <f>+'Ark1'!Y1104</f>
        <v>0</v>
      </c>
      <c r="R399" s="110"/>
      <c r="S399" s="65"/>
      <c r="T399" s="110"/>
      <c r="U399" s="99">
        <f>+'Ark1'!AA1104</f>
        <v>17.285404488565877</v>
      </c>
      <c r="V399" s="65">
        <f t="shared" si="15"/>
        <v>1</v>
      </c>
      <c r="W399" s="48">
        <f>+'Ark1'!V1104</f>
        <v>85.238353196099695</v>
      </c>
      <c r="X399" s="39"/>
      <c r="Y399"/>
    </row>
    <row r="400" spans="1:25" ht="15.6">
      <c r="A400" s="39"/>
      <c r="B400" s="46">
        <f>+'Ark1'!C1105</f>
        <v>2007</v>
      </c>
      <c r="C400" s="46">
        <f>+'Ark1'!M1105</f>
        <v>40</v>
      </c>
      <c r="D400" s="323">
        <f>+'Ark1'!Q1105</f>
        <v>11</v>
      </c>
      <c r="E400" s="65"/>
      <c r="F400" s="323">
        <f>+'Ark1'!R1105</f>
        <v>12</v>
      </c>
      <c r="G400" s="323"/>
      <c r="H400" s="323">
        <f>+'Ark1'!S1105</f>
        <v>12</v>
      </c>
      <c r="I400" s="99">
        <f>+'Ark1'!AD1105</f>
        <v>8.6520159197092932E-4</v>
      </c>
      <c r="J400" s="99"/>
      <c r="K400" s="99">
        <f>+'Ark1'!AE1105</f>
        <v>9.1935712736141567E-4</v>
      </c>
      <c r="L400" s="99"/>
      <c r="M400" s="99">
        <f>+'Ark1'!W1105</f>
        <v>82.391666666666652</v>
      </c>
      <c r="N400" s="99"/>
      <c r="O400" s="99">
        <f>+'Ark1'!X1105</f>
        <v>0</v>
      </c>
      <c r="P400" s="99"/>
      <c r="Q400" s="99">
        <f>+'Ark1'!Y1105</f>
        <v>0</v>
      </c>
      <c r="R400" s="110"/>
      <c r="S400" s="65"/>
      <c r="T400" s="110"/>
      <c r="U400" s="99">
        <f>+'Ark1'!AA1105</f>
        <v>14.375642497718957</v>
      </c>
      <c r="V400" s="65">
        <f t="shared" si="15"/>
        <v>1.0909090909090908</v>
      </c>
      <c r="W400" s="48">
        <f>+'Ark1'!V1105</f>
        <v>89.265077645359355</v>
      </c>
      <c r="X400" s="39"/>
      <c r="Y400"/>
    </row>
    <row r="401" spans="1:25" ht="15.6">
      <c r="A401" s="39"/>
      <c r="B401" s="46">
        <f>+'Ark1'!C1106</f>
        <v>2007</v>
      </c>
      <c r="C401" s="46">
        <f>+'Ark1'!M1106</f>
        <v>41</v>
      </c>
      <c r="D401" s="323">
        <f>+'Ark1'!Q1106</f>
        <v>26</v>
      </c>
      <c r="E401" s="65"/>
      <c r="F401" s="323">
        <f>+'Ark1'!R1106</f>
        <v>28</v>
      </c>
      <c r="G401" s="323"/>
      <c r="H401" s="323">
        <f>+'Ark1'!S1106</f>
        <v>28</v>
      </c>
      <c r="I401" s="99">
        <f>+'Ark1'!AD1106</f>
        <v>2.0188037145988345E-3</v>
      </c>
      <c r="J401" s="99"/>
      <c r="K401" s="99">
        <f>+'Ark1'!AE1106</f>
        <v>2.0513742881278626E-3</v>
      </c>
      <c r="L401" s="99"/>
      <c r="M401" s="99">
        <f>+'Ark1'!W1106</f>
        <v>78.789285714285654</v>
      </c>
      <c r="N401" s="99"/>
      <c r="O401" s="99">
        <f>+'Ark1'!X1106</f>
        <v>0</v>
      </c>
      <c r="P401" s="99"/>
      <c r="Q401" s="99">
        <f>+'Ark1'!Y1106</f>
        <v>0</v>
      </c>
      <c r="R401" s="110"/>
      <c r="S401" s="65"/>
      <c r="T401" s="110"/>
      <c r="U401" s="99">
        <f>+'Ark1'!AA1106</f>
        <v>12.113962996880939</v>
      </c>
      <c r="V401" s="65">
        <f t="shared" si="15"/>
        <v>1.0769230769230769</v>
      </c>
      <c r="W401" s="48">
        <f>+'Ark1'!V1106</f>
        <v>85.362173038229358</v>
      </c>
      <c r="X401" s="39"/>
      <c r="Y401"/>
    </row>
    <row r="402" spans="1:25" ht="15.6">
      <c r="A402" s="39"/>
      <c r="B402" s="46">
        <f>+'Ark1'!C1107</f>
        <v>2007</v>
      </c>
      <c r="C402" s="46">
        <f>+'Ark1'!M1107</f>
        <v>42</v>
      </c>
      <c r="D402" s="323">
        <f>+'Ark1'!Q1107</f>
        <v>48</v>
      </c>
      <c r="E402" s="65"/>
      <c r="F402" s="323">
        <f>+'Ark1'!R1107</f>
        <v>50</v>
      </c>
      <c r="G402" s="323"/>
      <c r="H402" s="323">
        <f>+'Ark1'!S1107</f>
        <v>50</v>
      </c>
      <c r="I402" s="99">
        <f>+'Ark1'!AD1107</f>
        <v>3.6050066332122049E-3</v>
      </c>
      <c r="J402" s="99"/>
      <c r="K402" s="99">
        <f>+'Ark1'!AE1107</f>
        <v>3.9891191224643201E-3</v>
      </c>
      <c r="L402" s="99"/>
      <c r="M402" s="99">
        <f>+'Ark1'!W1107</f>
        <v>85.800000000000011</v>
      </c>
      <c r="N402" s="99"/>
      <c r="O402" s="99">
        <f>+'Ark1'!X1107</f>
        <v>0</v>
      </c>
      <c r="P402" s="99"/>
      <c r="Q402" s="99">
        <f>+'Ark1'!Y1107</f>
        <v>0</v>
      </c>
      <c r="R402" s="110"/>
      <c r="S402" s="65"/>
      <c r="T402" s="110"/>
      <c r="U402" s="99">
        <f>+'Ark1'!AA1107</f>
        <v>11.31533472770457</v>
      </c>
      <c r="V402" s="65">
        <f t="shared" si="15"/>
        <v>1.0416666666666667</v>
      </c>
      <c r="W402" s="48">
        <f>+'Ark1'!V1107</f>
        <v>92.957746478873219</v>
      </c>
      <c r="X402" s="39"/>
      <c r="Y402"/>
    </row>
    <row r="403" spans="1:25" ht="15.6">
      <c r="A403" s="39"/>
      <c r="B403" s="46">
        <f>+'Ark1'!C1108</f>
        <v>2007</v>
      </c>
      <c r="C403" s="46">
        <f>+'Ark1'!M1108</f>
        <v>43</v>
      </c>
      <c r="D403" s="323">
        <f>+'Ark1'!Q1108</f>
        <v>54</v>
      </c>
      <c r="E403" s="65"/>
      <c r="F403" s="323">
        <f>+'Ark1'!R1108</f>
        <v>62</v>
      </c>
      <c r="G403" s="323"/>
      <c r="H403" s="323">
        <f>+'Ark1'!S1108</f>
        <v>62</v>
      </c>
      <c r="I403" s="99">
        <f>+'Ark1'!AD1108</f>
        <v>4.4702082251831341E-3</v>
      </c>
      <c r="J403" s="99"/>
      <c r="K403" s="99">
        <f>+'Ark1'!AE1108</f>
        <v>4.8572407105138965E-3</v>
      </c>
      <c r="L403" s="99"/>
      <c r="M403" s="99">
        <f>+'Ark1'!W1108</f>
        <v>84.251612903225777</v>
      </c>
      <c r="N403" s="99"/>
      <c r="O403" s="99">
        <f>+'Ark1'!X1108</f>
        <v>0</v>
      </c>
      <c r="P403" s="99"/>
      <c r="Q403" s="99">
        <f>+'Ark1'!Y1108</f>
        <v>0</v>
      </c>
      <c r="R403" s="110"/>
      <c r="S403" s="65"/>
      <c r="T403" s="110"/>
      <c r="U403" s="99">
        <f>+'Ark1'!AA1108</f>
        <v>11.040289002988787</v>
      </c>
      <c r="V403" s="65">
        <f t="shared" si="15"/>
        <v>1.1481481481481481</v>
      </c>
      <c r="W403" s="48">
        <f>+'Ark1'!V1108</f>
        <v>91.280187327438583</v>
      </c>
      <c r="X403" s="39"/>
      <c r="Y403"/>
    </row>
    <row r="404" spans="1:25" ht="15.6">
      <c r="A404" s="39"/>
      <c r="B404" s="46">
        <f>+'Ark1'!C1109</f>
        <v>2007</v>
      </c>
      <c r="C404" s="46">
        <f>+'Ark1'!M1109</f>
        <v>44</v>
      </c>
      <c r="D404" s="323">
        <f>+'Ark1'!Q1109</f>
        <v>127</v>
      </c>
      <c r="E404" s="65"/>
      <c r="F404" s="323">
        <f>+'Ark1'!R1109</f>
        <v>146</v>
      </c>
      <c r="G404" s="323"/>
      <c r="H404" s="323">
        <f>+'Ark1'!S1109</f>
        <v>146</v>
      </c>
      <c r="I404" s="99">
        <f>+'Ark1'!AD1109</f>
        <v>1.0526619368979638E-2</v>
      </c>
      <c r="J404" s="99"/>
      <c r="K404" s="99">
        <f>+'Ark1'!AE1109</f>
        <v>1.1309757124174593E-2</v>
      </c>
      <c r="L404" s="99"/>
      <c r="M404" s="99">
        <f>+'Ark1'!W1109</f>
        <v>83.306849315068447</v>
      </c>
      <c r="N404" s="99"/>
      <c r="O404" s="99">
        <f>+'Ark1'!X1109</f>
        <v>0</v>
      </c>
      <c r="P404" s="99"/>
      <c r="Q404" s="99">
        <f>+'Ark1'!Y1109</f>
        <v>0</v>
      </c>
      <c r="R404" s="110"/>
      <c r="S404" s="65"/>
      <c r="T404" s="110"/>
      <c r="U404" s="99">
        <f>+'Ark1'!AA1109</f>
        <v>10.172078743481968</v>
      </c>
      <c r="V404" s="65">
        <f t="shared" si="15"/>
        <v>1.1496062992125984</v>
      </c>
      <c r="W404" s="48">
        <f>+'Ark1'!V1109</f>
        <v>90.256608142002634</v>
      </c>
      <c r="X404" s="39"/>
      <c r="Y404"/>
    </row>
    <row r="405" spans="1:25" ht="15.6">
      <c r="A405" s="39"/>
      <c r="B405" s="46">
        <f>+'Ark1'!C1110</f>
        <v>2007</v>
      </c>
      <c r="C405" s="46">
        <f>+'Ark1'!M1110</f>
        <v>45</v>
      </c>
      <c r="D405" s="323">
        <f>+'Ark1'!Q1110</f>
        <v>230</v>
      </c>
      <c r="E405" s="65"/>
      <c r="F405" s="323">
        <f>+'Ark1'!R1110</f>
        <v>299</v>
      </c>
      <c r="G405" s="323"/>
      <c r="H405" s="323">
        <f>+'Ark1'!S1110</f>
        <v>299</v>
      </c>
      <c r="I405" s="99">
        <f>+'Ark1'!AD1110</f>
        <v>2.1557939666608985E-2</v>
      </c>
      <c r="J405" s="99"/>
      <c r="K405" s="99">
        <f>+'Ark1'!AE1110</f>
        <v>2.3616329096666624E-2</v>
      </c>
      <c r="L405" s="99"/>
      <c r="M405" s="99">
        <f>+'Ark1'!W1110</f>
        <v>84.941806020066892</v>
      </c>
      <c r="N405" s="99"/>
      <c r="O405" s="99">
        <f>+'Ark1'!X1110</f>
        <v>0</v>
      </c>
      <c r="P405" s="99"/>
      <c r="Q405" s="99">
        <f>+'Ark1'!Y1110</f>
        <v>0</v>
      </c>
      <c r="R405" s="110"/>
      <c r="S405" s="65"/>
      <c r="T405" s="110"/>
      <c r="U405" s="99">
        <f>+'Ark1'!AA1110</f>
        <v>10.103131642173709</v>
      </c>
      <c r="V405" s="65">
        <f t="shared" si="15"/>
        <v>1.3</v>
      </c>
      <c r="W405" s="48">
        <f>+'Ark1'!V1110</f>
        <v>92.027958851643433</v>
      </c>
      <c r="X405" s="39"/>
      <c r="Y405"/>
    </row>
    <row r="406" spans="1:25" ht="15.6">
      <c r="A406" s="39"/>
      <c r="B406" s="46">
        <f>+'Ark1'!C1111</f>
        <v>2007</v>
      </c>
      <c r="C406" s="46">
        <f>+'Ark1'!M1111</f>
        <v>46</v>
      </c>
      <c r="D406" s="323">
        <f>+'Ark1'!Q1111</f>
        <v>364</v>
      </c>
      <c r="E406" s="65"/>
      <c r="F406" s="323">
        <f>+'Ark1'!R1111</f>
        <v>555</v>
      </c>
      <c r="G406" s="323"/>
      <c r="H406" s="323">
        <f>+'Ark1'!S1111</f>
        <v>555</v>
      </c>
      <c r="I406" s="99">
        <f>+'Ark1'!AD1111</f>
        <v>4.0015573628655474E-2</v>
      </c>
      <c r="J406" s="99"/>
      <c r="K406" s="99">
        <f>+'Ark1'!AE1111</f>
        <v>4.3708843315363399E-2</v>
      </c>
      <c r="L406" s="99"/>
      <c r="M406" s="99">
        <f>+'Ark1'!W1111</f>
        <v>84.694774774774842</v>
      </c>
      <c r="N406" s="99"/>
      <c r="O406" s="99">
        <f>+'Ark1'!X1111</f>
        <v>0</v>
      </c>
      <c r="P406" s="99"/>
      <c r="Q406" s="99">
        <f>+'Ark1'!Y1111</f>
        <v>0</v>
      </c>
      <c r="R406" s="110"/>
      <c r="S406" s="65"/>
      <c r="T406" s="110"/>
      <c r="U406" s="99">
        <f>+'Ark1'!AA1111</f>
        <v>9.1107356579225431</v>
      </c>
      <c r="V406" s="65">
        <f t="shared" si="15"/>
        <v>1.5247252747252746</v>
      </c>
      <c r="W406" s="48">
        <f>+'Ark1'!V1111</f>
        <v>91.760319365953293</v>
      </c>
      <c r="X406" s="39"/>
      <c r="Y406"/>
    </row>
    <row r="407" spans="1:25" ht="15.6">
      <c r="A407" s="39"/>
      <c r="B407" s="46">
        <f>+'Ark1'!C1112</f>
        <v>2007</v>
      </c>
      <c r="C407" s="46">
        <f>+'Ark1'!M1112</f>
        <v>47</v>
      </c>
      <c r="D407" s="323">
        <f>+'Ark1'!Q1112</f>
        <v>592</v>
      </c>
      <c r="E407" s="65"/>
      <c r="F407" s="323">
        <f>+'Ark1'!R1112</f>
        <v>1064</v>
      </c>
      <c r="G407" s="323"/>
      <c r="H407" s="323">
        <f>+'Ark1'!S1112</f>
        <v>1064</v>
      </c>
      <c r="I407" s="99">
        <f>+'Ark1'!AD1112</f>
        <v>7.6714541154755705E-2</v>
      </c>
      <c r="J407" s="99"/>
      <c r="K407" s="99">
        <f>+'Ark1'!AE1112</f>
        <v>8.3164114016787125E-2</v>
      </c>
      <c r="L407" s="99"/>
      <c r="M407" s="99">
        <f>+'Ark1'!W1112</f>
        <v>84.057142857142878</v>
      </c>
      <c r="N407" s="99"/>
      <c r="O407" s="99">
        <f>+'Ark1'!X1112</f>
        <v>0</v>
      </c>
      <c r="P407" s="99"/>
      <c r="Q407" s="99">
        <f>+'Ark1'!Y1112</f>
        <v>0</v>
      </c>
      <c r="R407" s="110"/>
      <c r="S407" s="65"/>
      <c r="T407" s="110"/>
      <c r="U407" s="99">
        <f>+'Ark1'!AA1112</f>
        <v>9.3425549202687108</v>
      </c>
      <c r="V407" s="65">
        <f t="shared" si="15"/>
        <v>1.7972972972972974</v>
      </c>
      <c r="W407" s="48">
        <f>+'Ark1'!V1112</f>
        <v>91.069493886395108</v>
      </c>
      <c r="X407" s="39"/>
      <c r="Y407"/>
    </row>
    <row r="408" spans="1:25" ht="15.6">
      <c r="A408" s="39"/>
      <c r="B408" s="46">
        <f>+'Ark1'!C1113</f>
        <v>2007</v>
      </c>
      <c r="C408" s="46">
        <f>+'Ark1'!M1113</f>
        <v>48</v>
      </c>
      <c r="D408" s="323">
        <f>+'Ark1'!Q1113</f>
        <v>886</v>
      </c>
      <c r="E408" s="65"/>
      <c r="F408" s="323">
        <f>+'Ark1'!R1113</f>
        <v>2078</v>
      </c>
      <c r="G408" s="323"/>
      <c r="H408" s="323">
        <f>+'Ark1'!S1113</f>
        <v>2078</v>
      </c>
      <c r="I408" s="99">
        <f>+'Ark1'!AD1113</f>
        <v>0.14982407567629921</v>
      </c>
      <c r="J408" s="99"/>
      <c r="K408" s="99">
        <f>+'Ark1'!AE1113</f>
        <v>0.16168745980131444</v>
      </c>
      <c r="L408" s="99"/>
      <c r="M408" s="99">
        <f>+'Ark1'!W1113</f>
        <v>83.677959576515931</v>
      </c>
      <c r="N408" s="99"/>
      <c r="O408" s="99">
        <f>+'Ark1'!X1113</f>
        <v>0</v>
      </c>
      <c r="P408" s="99"/>
      <c r="Q408" s="99">
        <f>+'Ark1'!Y1113</f>
        <v>0</v>
      </c>
      <c r="R408" s="110"/>
      <c r="S408" s="65"/>
      <c r="T408" s="110"/>
      <c r="U408" s="99">
        <f>+'Ark1'!AA1113</f>
        <v>9.0318911647466873</v>
      </c>
      <c r="V408" s="65">
        <f t="shared" si="15"/>
        <v>2.345372460496614</v>
      </c>
      <c r="W408" s="48">
        <f>+'Ark1'!V1113</f>
        <v>90.65867776437257</v>
      </c>
      <c r="X408" s="39"/>
      <c r="Y408"/>
    </row>
    <row r="409" spans="1:25" ht="15.6">
      <c r="A409" s="39"/>
      <c r="B409" s="46">
        <f>+'Ark1'!C1114</f>
        <v>2007</v>
      </c>
      <c r="C409" s="46">
        <f>+'Ark1'!M1114</f>
        <v>49</v>
      </c>
      <c r="D409" s="323">
        <f>+'Ark1'!Q1114</f>
        <v>1261</v>
      </c>
      <c r="E409" s="65"/>
      <c r="F409" s="323">
        <f>+'Ark1'!R1114</f>
        <v>4051</v>
      </c>
      <c r="G409" s="323"/>
      <c r="H409" s="323">
        <f>+'Ark1'!S1114</f>
        <v>4051</v>
      </c>
      <c r="I409" s="99">
        <f>+'Ark1'!AD1114</f>
        <v>0.29207763742285298</v>
      </c>
      <c r="J409" s="99"/>
      <c r="K409" s="99">
        <f>+'Ark1'!AE1114</f>
        <v>0.31345744874000758</v>
      </c>
      <c r="L409" s="99"/>
      <c r="M409" s="99">
        <f>+'Ark1'!W1114</f>
        <v>83.214045914588922</v>
      </c>
      <c r="N409" s="99"/>
      <c r="O409" s="99">
        <f>+'Ark1'!X1114</f>
        <v>0</v>
      </c>
      <c r="P409" s="99"/>
      <c r="Q409" s="99">
        <f>+'Ark1'!Y1114</f>
        <v>0</v>
      </c>
      <c r="R409" s="110"/>
      <c r="S409" s="65"/>
      <c r="T409" s="110"/>
      <c r="U409" s="99">
        <f>+'Ark1'!AA1114</f>
        <v>8.6379138032432188</v>
      </c>
      <c r="V409" s="65">
        <f t="shared" si="15"/>
        <v>3.2125297383029343</v>
      </c>
      <c r="W409" s="48">
        <f>+'Ark1'!V1114</f>
        <v>90.156062746033783</v>
      </c>
      <c r="X409" s="39"/>
      <c r="Y409"/>
    </row>
    <row r="410" spans="1:25" ht="15.6">
      <c r="A410" s="39"/>
      <c r="B410" s="46">
        <f>+'Ark1'!C1115</f>
        <v>2007</v>
      </c>
      <c r="C410" s="46">
        <f>+'Ark1'!M1115</f>
        <v>50</v>
      </c>
      <c r="D410" s="323">
        <f>+'Ark1'!Q1115</f>
        <v>1618</v>
      </c>
      <c r="E410" s="65"/>
      <c r="F410" s="323">
        <f>+'Ark1'!R1115</f>
        <v>8442</v>
      </c>
      <c r="G410" s="323"/>
      <c r="H410" s="323">
        <f>+'Ark1'!S1115</f>
        <v>8442</v>
      </c>
      <c r="I410" s="99">
        <f>+'Ark1'!AD1115</f>
        <v>0.60866931995154883</v>
      </c>
      <c r="J410" s="99"/>
      <c r="K410" s="99">
        <f>+'Ark1'!AE1115</f>
        <v>0.64915428308098677</v>
      </c>
      <c r="L410" s="99"/>
      <c r="M410" s="99">
        <f>+'Ark1'!W1115</f>
        <v>82.695688225539314</v>
      </c>
      <c r="N410" s="99"/>
      <c r="O410" s="99">
        <f>+'Ark1'!X1115</f>
        <v>0</v>
      </c>
      <c r="P410" s="99"/>
      <c r="Q410" s="99">
        <f>+'Ark1'!Y1115</f>
        <v>0</v>
      </c>
      <c r="R410" s="110"/>
      <c r="S410" s="65"/>
      <c r="T410" s="110"/>
      <c r="U410" s="99">
        <f>+'Ark1'!AA1115</f>
        <v>8.5824837115192381</v>
      </c>
      <c r="V410" s="65">
        <f t="shared" si="15"/>
        <v>5.217552533992583</v>
      </c>
      <c r="W410" s="48">
        <f>+'Ark1'!V1115</f>
        <v>89.59446178281577</v>
      </c>
      <c r="X410" s="39"/>
      <c r="Y410"/>
    </row>
    <row r="411" spans="1:25" ht="15.6">
      <c r="A411" s="39"/>
      <c r="B411" s="46">
        <f>+'Ark1'!C1116</f>
        <v>2007</v>
      </c>
      <c r="C411" s="46">
        <f>+'Ark1'!M1116</f>
        <v>51</v>
      </c>
      <c r="D411" s="323">
        <f>+'Ark1'!Q1116</f>
        <v>1999</v>
      </c>
      <c r="E411" s="65"/>
      <c r="F411" s="323">
        <f>+'Ark1'!R1116</f>
        <v>16177</v>
      </c>
      <c r="G411" s="323"/>
      <c r="H411" s="323">
        <f>+'Ark1'!S1116</f>
        <v>16177</v>
      </c>
      <c r="I411" s="99">
        <f>+'Ark1'!AD1116</f>
        <v>1.1663638461094763</v>
      </c>
      <c r="J411" s="99"/>
      <c r="K411" s="99">
        <f>+'Ark1'!AE1116</f>
        <v>1.2300649664871728</v>
      </c>
      <c r="L411" s="99"/>
      <c r="M411" s="99">
        <f>+'Ark1'!W1116</f>
        <v>81.773079062866898</v>
      </c>
      <c r="N411" s="99"/>
      <c r="O411" s="99">
        <f>+'Ark1'!X1116</f>
        <v>0</v>
      </c>
      <c r="P411" s="99"/>
      <c r="Q411" s="99">
        <f>+'Ark1'!Y1116</f>
        <v>0</v>
      </c>
      <c r="R411" s="110"/>
      <c r="S411" s="65"/>
      <c r="T411" s="110"/>
      <c r="U411" s="99">
        <f>+'Ark1'!AA1116</f>
        <v>8.495400200199505</v>
      </c>
      <c r="V411" s="65">
        <f t="shared" si="15"/>
        <v>8.092546273136568</v>
      </c>
      <c r="W411" s="48">
        <f>+'Ark1'!V1116</f>
        <v>88.594885225207605</v>
      </c>
      <c r="X411" s="39"/>
      <c r="Y411"/>
    </row>
    <row r="412" spans="1:25" ht="15.6">
      <c r="A412" s="39"/>
      <c r="B412" s="46">
        <f>+'Ark1'!C1117</f>
        <v>2007</v>
      </c>
      <c r="C412" s="46">
        <f>+'Ark1'!M1117</f>
        <v>52</v>
      </c>
      <c r="D412" s="323">
        <f>+'Ark1'!Q1117</f>
        <v>2251</v>
      </c>
      <c r="E412" s="65"/>
      <c r="F412" s="323">
        <f>+'Ark1'!R1117</f>
        <v>30859</v>
      </c>
      <c r="G412" s="323"/>
      <c r="H412" s="323">
        <f>+'Ark1'!S1117</f>
        <v>30859</v>
      </c>
      <c r="I412" s="99">
        <f>+'Ark1'!AD1117</f>
        <v>2.2249379938859097</v>
      </c>
      <c r="J412" s="99"/>
      <c r="K412" s="99">
        <f>+'Ark1'!AE1117</f>
        <v>2.3224859820656998</v>
      </c>
      <c r="L412" s="99"/>
      <c r="M412" s="99">
        <f>+'Ark1'!W1117</f>
        <v>80.937826890048044</v>
      </c>
      <c r="N412" s="99"/>
      <c r="O412" s="99">
        <f>+'Ark1'!X1117</f>
        <v>0</v>
      </c>
      <c r="P412" s="99"/>
      <c r="Q412" s="99">
        <f>+'Ark1'!Y1117</f>
        <v>0</v>
      </c>
      <c r="R412" s="110"/>
      <c r="S412" s="65"/>
      <c r="T412" s="110"/>
      <c r="U412" s="99">
        <f>+'Ark1'!AA1117</f>
        <v>8.3807997251779192</v>
      </c>
      <c r="V412" s="65">
        <f t="shared" si="15"/>
        <v>13.709018214127054</v>
      </c>
      <c r="W412" s="48">
        <f>+'Ark1'!V1117</f>
        <v>87.689953293657908</v>
      </c>
      <c r="X412" s="39"/>
      <c r="Y412"/>
    </row>
    <row r="413" spans="1:25" ht="15.6">
      <c r="A413" s="39"/>
      <c r="B413" s="46">
        <f>+'Ark1'!C1118</f>
        <v>2007</v>
      </c>
      <c r="C413" s="46">
        <f>+'Ark1'!M1118</f>
        <v>53</v>
      </c>
      <c r="D413" s="323">
        <f>+'Ark1'!Q1118</f>
        <v>2456</v>
      </c>
      <c r="E413" s="65"/>
      <c r="F413" s="323">
        <f>+'Ark1'!R1118</f>
        <v>55220</v>
      </c>
      <c r="G413" s="323"/>
      <c r="H413" s="323">
        <f>+'Ark1'!S1118</f>
        <v>55219</v>
      </c>
      <c r="I413" s="99">
        <f>+'Ark1'!AD1118</f>
        <v>3.9813693257195593</v>
      </c>
      <c r="J413" s="99"/>
      <c r="K413" s="99">
        <f>+'Ark1'!AE1118</f>
        <v>4.117889375520849</v>
      </c>
      <c r="L413" s="99"/>
      <c r="M413" s="99">
        <f>+'Ark1'!W1118</f>
        <v>80.198533113602721</v>
      </c>
      <c r="N413" s="99"/>
      <c r="O413" s="99">
        <f>+'Ark1'!X1118</f>
        <v>0</v>
      </c>
      <c r="P413" s="99"/>
      <c r="Q413" s="99">
        <f>+'Ark1'!Y1118</f>
        <v>0</v>
      </c>
      <c r="R413" s="110"/>
      <c r="S413" s="65"/>
      <c r="T413" s="110"/>
      <c r="U413" s="99">
        <f>+'Ark1'!AA1118</f>
        <v>8.393008188359115</v>
      </c>
      <c r="V413" s="65">
        <f t="shared" si="15"/>
        <v>22.483713355048859</v>
      </c>
      <c r="W413" s="48">
        <f>+'Ark1'!V1118</f>
        <v>86.889732495667431</v>
      </c>
      <c r="X413" s="39"/>
      <c r="Y413"/>
    </row>
    <row r="414" spans="1:25" ht="15.6">
      <c r="A414" s="39"/>
      <c r="B414" s="46">
        <f>+'Ark1'!C1119</f>
        <v>2007</v>
      </c>
      <c r="C414" s="46">
        <f>+'Ark1'!M1119</f>
        <v>54</v>
      </c>
      <c r="D414" s="323">
        <f>+'Ark1'!Q1119</f>
        <v>2597</v>
      </c>
      <c r="E414" s="65"/>
      <c r="F414" s="323">
        <f>+'Ark1'!R1119</f>
        <v>91607</v>
      </c>
      <c r="G414" s="323"/>
      <c r="H414" s="323">
        <f>+'Ark1'!S1119</f>
        <v>91607</v>
      </c>
      <c r="I414" s="99">
        <f>+'Ark1'!AD1119</f>
        <v>6.6048768529734092</v>
      </c>
      <c r="J414" s="99"/>
      <c r="K414" s="99">
        <f>+'Ark1'!AE1119</f>
        <v>6.769547982953398</v>
      </c>
      <c r="L414" s="99"/>
      <c r="M414" s="99">
        <f>+'Ark1'!W1119</f>
        <v>79.471479253768862</v>
      </c>
      <c r="N414" s="99"/>
      <c r="O414" s="99">
        <f>+'Ark1'!X1119</f>
        <v>0</v>
      </c>
      <c r="P414" s="99"/>
      <c r="Q414" s="99">
        <f>+'Ark1'!Y1119</f>
        <v>0</v>
      </c>
      <c r="R414" s="110"/>
      <c r="S414" s="65"/>
      <c r="T414" s="110"/>
      <c r="U414" s="99">
        <f>+'Ark1'!AA1119</f>
        <v>8.3448277006601703</v>
      </c>
      <c r="V414" s="65">
        <f t="shared" si="15"/>
        <v>35.274162495186751</v>
      </c>
      <c r="W414" s="48">
        <f>+'Ark1'!V1119</f>
        <v>86.10127763138739</v>
      </c>
      <c r="X414" s="39"/>
      <c r="Y414"/>
    </row>
    <row r="415" spans="1:25" ht="15.6">
      <c r="A415" s="39"/>
      <c r="B415" s="46">
        <f>+'Ark1'!C1120</f>
        <v>2007</v>
      </c>
      <c r="C415" s="46">
        <f>+'Ark1'!M1120</f>
        <v>55</v>
      </c>
      <c r="D415" s="323">
        <f>+'Ark1'!Q1120</f>
        <v>2697</v>
      </c>
      <c r="E415" s="65"/>
      <c r="F415" s="323">
        <f>+'Ark1'!R1120</f>
        <v>139842</v>
      </c>
      <c r="G415" s="323"/>
      <c r="H415" s="323">
        <f>+'Ark1'!S1120</f>
        <v>139837</v>
      </c>
      <c r="I415" s="99">
        <f>+'Ark1'!AD1120</f>
        <v>10.082626752033224</v>
      </c>
      <c r="J415" s="99"/>
      <c r="K415" s="99">
        <f>+'Ark1'!AE1120</f>
        <v>10.241962549604663</v>
      </c>
      <c r="L415" s="99"/>
      <c r="M415" s="99">
        <f>+'Ark1'!W1120</f>
        <v>78.76646810214649</v>
      </c>
      <c r="N415" s="99"/>
      <c r="O415" s="99">
        <f>+'Ark1'!X1120</f>
        <v>0</v>
      </c>
      <c r="P415" s="99"/>
      <c r="Q415" s="99">
        <f>+'Ark1'!Y1120</f>
        <v>0</v>
      </c>
      <c r="R415" s="110"/>
      <c r="S415" s="65"/>
      <c r="T415" s="110"/>
      <c r="U415" s="99">
        <f>+'Ark1'!AA1120</f>
        <v>8.3859510191572681</v>
      </c>
      <c r="V415" s="65">
        <f t="shared" si="15"/>
        <v>51.850945494994441</v>
      </c>
      <c r="W415" s="48">
        <f>+'Ark1'!V1120</f>
        <v>85.338835648388823</v>
      </c>
      <c r="X415" s="39"/>
      <c r="Y415"/>
    </row>
    <row r="416" spans="1:25" ht="15.6">
      <c r="A416" s="39"/>
      <c r="B416" s="46">
        <f>+'Ark1'!C1121</f>
        <v>2007</v>
      </c>
      <c r="C416" s="46">
        <f>+'Ark1'!M1121</f>
        <v>56</v>
      </c>
      <c r="D416" s="323">
        <f>+'Ark1'!Q1121</f>
        <v>2769</v>
      </c>
      <c r="E416" s="65"/>
      <c r="F416" s="323">
        <f>+'Ark1'!R1121</f>
        <v>187664</v>
      </c>
      <c r="G416" s="323"/>
      <c r="H416" s="323">
        <f>+'Ark1'!S1121</f>
        <v>187663</v>
      </c>
      <c r="I416" s="99">
        <f>+'Ark1'!AD1121</f>
        <v>13.530599296302704</v>
      </c>
      <c r="J416" s="99"/>
      <c r="K416" s="99">
        <f>+'Ark1'!AE1121</f>
        <v>13.62921909358356</v>
      </c>
      <c r="L416" s="99"/>
      <c r="M416" s="99">
        <f>+'Ark1'!W1121</f>
        <v>78.103879294267855</v>
      </c>
      <c r="N416" s="99"/>
      <c r="O416" s="99">
        <f>+'Ark1'!X1121</f>
        <v>0</v>
      </c>
      <c r="P416" s="99"/>
      <c r="Q416" s="99">
        <f>+'Ark1'!Y1121</f>
        <v>0</v>
      </c>
      <c r="R416" s="110"/>
      <c r="S416" s="65"/>
      <c r="T416" s="110"/>
      <c r="U416" s="99">
        <f>+'Ark1'!AA1121</f>
        <v>8.4454504163160315</v>
      </c>
      <c r="V416" s="65">
        <f t="shared" si="15"/>
        <v>67.7732033224991</v>
      </c>
      <c r="W416" s="48">
        <f>+'Ark1'!V1121</f>
        <v>84.619805762907049</v>
      </c>
      <c r="X416" s="39"/>
      <c r="Y416"/>
    </row>
    <row r="417" spans="1:25" ht="15.6">
      <c r="A417" s="39"/>
      <c r="B417" s="46">
        <f>+'Ark1'!C1122</f>
        <v>2007</v>
      </c>
      <c r="C417" s="46">
        <f>+'Ark1'!M1122</f>
        <v>57</v>
      </c>
      <c r="D417" s="323">
        <f>+'Ark1'!Q1122</f>
        <v>2796</v>
      </c>
      <c r="E417" s="65"/>
      <c r="F417" s="323">
        <f>+'Ark1'!R1122</f>
        <v>222670</v>
      </c>
      <c r="G417" s="323"/>
      <c r="H417" s="323">
        <f>+'Ark1'!S1122</f>
        <v>222661</v>
      </c>
      <c r="I417" s="99">
        <f>+'Ark1'!AD1122</f>
        <v>16.05453654034724</v>
      </c>
      <c r="J417" s="99"/>
      <c r="K417" s="99">
        <f>+'Ark1'!AE1122</f>
        <v>16.015453988819825</v>
      </c>
      <c r="L417" s="99"/>
      <c r="M417" s="99">
        <f>+'Ark1'!W1122</f>
        <v>77.352683676081398</v>
      </c>
      <c r="N417" s="99"/>
      <c r="O417" s="99">
        <f>+'Ark1'!X1122</f>
        <v>0</v>
      </c>
      <c r="P417" s="99"/>
      <c r="Q417" s="99">
        <f>+'Ark1'!Y1122</f>
        <v>0</v>
      </c>
      <c r="R417" s="110"/>
      <c r="S417" s="65"/>
      <c r="T417" s="110"/>
      <c r="U417" s="99">
        <f>+'Ark1'!AA1122</f>
        <v>8.5819056376396947</v>
      </c>
      <c r="V417" s="65">
        <f t="shared" si="15"/>
        <v>79.63876967095851</v>
      </c>
      <c r="W417" s="48">
        <f>+'Ark1'!V1122</f>
        <v>83.807356448367003</v>
      </c>
      <c r="X417" s="39"/>
      <c r="Y417"/>
    </row>
    <row r="418" spans="1:25" ht="15.6">
      <c r="A418" s="39"/>
      <c r="B418">
        <f>+'Ark1'!C1123</f>
        <v>2007</v>
      </c>
      <c r="C418">
        <f>+'Ark1'!M1123</f>
        <v>58</v>
      </c>
      <c r="D418" s="295">
        <f>+'Ark1'!Q1123</f>
        <v>2791</v>
      </c>
      <c r="F418" s="295">
        <f>+'Ark1'!R1123</f>
        <v>225319</v>
      </c>
      <c r="H418" s="295">
        <f>+'Ark1'!S1123</f>
        <v>225308</v>
      </c>
      <c r="I418" s="100">
        <f>+'Ark1'!AD1123</f>
        <v>16.245529791774818</v>
      </c>
      <c r="K418" s="100">
        <f>+'Ark1'!AE1123</f>
        <v>16.066619323354374</v>
      </c>
      <c r="M418" s="100">
        <f>+'Ark1'!W1123</f>
        <v>76.688135352494115</v>
      </c>
      <c r="O418" s="100">
        <f>+'Ark1'!X1123</f>
        <v>0</v>
      </c>
      <c r="Q418" s="100">
        <f>+'Ark1'!Y1123</f>
        <v>0</v>
      </c>
      <c r="R418" s="110"/>
      <c r="T418" s="110"/>
      <c r="U418" s="100">
        <f>+'Ark1'!AA1123</f>
        <v>8.7653946056976135</v>
      </c>
      <c r="V418" s="10">
        <f t="shared" si="15"/>
        <v>80.730562522393413</v>
      </c>
      <c r="W418" s="1">
        <f>+'Ark1'!V1123</f>
        <v>83.087655273905483</v>
      </c>
      <c r="X418" s="39"/>
      <c r="Y418"/>
    </row>
    <row r="419" spans="1:25" ht="15.6">
      <c r="A419" s="39"/>
      <c r="B419">
        <f>+'Ark1'!C1124</f>
        <v>2007</v>
      </c>
      <c r="C419">
        <f>+'Ark1'!M1124</f>
        <v>59</v>
      </c>
      <c r="D419" s="295">
        <f>+'Ark1'!Q1124</f>
        <v>2750</v>
      </c>
      <c r="F419" s="295">
        <f>+'Ark1'!R1124</f>
        <v>188403</v>
      </c>
      <c r="H419" s="295">
        <f>+'Ark1'!S1124</f>
        <v>188391</v>
      </c>
      <c r="I419" s="100">
        <f>+'Ark1'!AD1124</f>
        <v>13.58388129434158</v>
      </c>
      <c r="K419" s="100">
        <f>+'Ark1'!AE1124</f>
        <v>13.322361079863455</v>
      </c>
      <c r="M419" s="100">
        <f>+'Ark1'!W1124</f>
        <v>76.050370771427751</v>
      </c>
      <c r="O419" s="100">
        <f>+'Ark1'!X1124</f>
        <v>0</v>
      </c>
      <c r="Q419" s="100">
        <f>+'Ark1'!Y1124</f>
        <v>0</v>
      </c>
      <c r="R419" s="110"/>
      <c r="T419" s="110"/>
      <c r="U419" s="100">
        <f>+'Ark1'!AA1124</f>
        <v>8.9236534057351005</v>
      </c>
      <c r="V419" s="10">
        <f t="shared" si="15"/>
        <v>68.51018181818182</v>
      </c>
      <c r="W419" s="1">
        <f>+'Ark1'!V1124</f>
        <v>82.397356968787491</v>
      </c>
      <c r="X419" s="39"/>
      <c r="Y419"/>
    </row>
    <row r="420" spans="1:25" ht="15.6">
      <c r="A420" s="39"/>
      <c r="B420">
        <f>+'Ark1'!C1125</f>
        <v>2007</v>
      </c>
      <c r="C420">
        <f>+'Ark1'!M1125</f>
        <v>60</v>
      </c>
      <c r="D420" s="295">
        <f>+'Ark1'!Q1125</f>
        <v>2627</v>
      </c>
      <c r="F420" s="295">
        <f>+'Ark1'!R1125</f>
        <v>126425</v>
      </c>
      <c r="H420" s="295">
        <f>+'Ark1'!S1125</f>
        <v>126420</v>
      </c>
      <c r="I420" s="100">
        <f>+'Ark1'!AD1125</f>
        <v>9.1152592720770631</v>
      </c>
      <c r="K420" s="100">
        <f>+'Ark1'!AE1125</f>
        <v>8.9190773831765622</v>
      </c>
      <c r="M420" s="100">
        <f>+'Ark1'!W1125</f>
        <v>75.872506723620134</v>
      </c>
      <c r="O420" s="100">
        <f>+'Ark1'!X1125</f>
        <v>0</v>
      </c>
      <c r="Q420" s="100">
        <f>+'Ark1'!Y1125</f>
        <v>0</v>
      </c>
      <c r="R420" s="110"/>
      <c r="T420" s="110"/>
      <c r="U420" s="100">
        <f>+'Ark1'!AA1125</f>
        <v>9.016218959832111</v>
      </c>
      <c r="V420" s="10">
        <f t="shared" si="15"/>
        <v>48.125237913970309</v>
      </c>
      <c r="W420" s="1">
        <f>+'Ark1'!V1125</f>
        <v>82.203717234837029</v>
      </c>
      <c r="X420" s="39"/>
      <c r="Y420"/>
    </row>
    <row r="421" spans="1:25" ht="15.6">
      <c r="A421" s="39"/>
      <c r="B421">
        <f>+'Ark1'!C1126</f>
        <v>2007</v>
      </c>
      <c r="C421">
        <f>+'Ark1'!M1126</f>
        <v>61</v>
      </c>
      <c r="D421" s="295">
        <f>+'Ark1'!Q1126</f>
        <v>2456</v>
      </c>
      <c r="F421" s="295">
        <f>+'Ark1'!R1126</f>
        <v>59792</v>
      </c>
      <c r="H421" s="295">
        <f>+'Ark1'!S1126</f>
        <v>59789</v>
      </c>
      <c r="I421" s="100">
        <f>+'Ark1'!AD1126</f>
        <v>4.3110111322604823</v>
      </c>
      <c r="K421" s="100">
        <f>+'Ark1'!AE1126</f>
        <v>4.2340132840809828</v>
      </c>
      <c r="M421" s="100">
        <f>+'Ark1'!W1126</f>
        <v>76.157242971115238</v>
      </c>
      <c r="O421" s="100">
        <f>+'Ark1'!X1126</f>
        <v>0</v>
      </c>
      <c r="Q421" s="100">
        <f>+'Ark1'!Y1126</f>
        <v>0</v>
      </c>
      <c r="R421" s="110"/>
      <c r="T421" s="110"/>
      <c r="U421" s="100">
        <f>+'Ark1'!AA1126</f>
        <v>8.8839565361705457</v>
      </c>
      <c r="V421" s="10">
        <f t="shared" si="15"/>
        <v>24.34527687296417</v>
      </c>
      <c r="W421" s="1">
        <f>+'Ark1'!V1126</f>
        <v>82.512616098285918</v>
      </c>
      <c r="X421" s="39"/>
      <c r="Y421"/>
    </row>
    <row r="422" spans="1:25" ht="15.6">
      <c r="A422" s="39"/>
      <c r="B422">
        <f>+'Ark1'!C1127</f>
        <v>2007</v>
      </c>
      <c r="C422">
        <f>+'Ark1'!M1127</f>
        <v>62</v>
      </c>
      <c r="D422" s="295">
        <f>+'Ark1'!Q1127</f>
        <v>2011</v>
      </c>
      <c r="F422" s="295">
        <f>+'Ark1'!R1127</f>
        <v>20313</v>
      </c>
      <c r="H422" s="295">
        <f>+'Ark1'!S1127</f>
        <v>20313</v>
      </c>
      <c r="I422" s="100">
        <f>+'Ark1'!AD1127</f>
        <v>1.46456999480879</v>
      </c>
      <c r="K422" s="100">
        <f>+'Ark1'!AE1127</f>
        <v>1.4516294762625264</v>
      </c>
      <c r="M422" s="100">
        <f>+'Ark1'!W1127</f>
        <v>76.853207305666814</v>
      </c>
      <c r="O422" s="100">
        <f>+'Ark1'!X1127</f>
        <v>0</v>
      </c>
      <c r="Q422" s="100">
        <f>+'Ark1'!Y1127</f>
        <v>0</v>
      </c>
      <c r="R422" s="110"/>
      <c r="T422" s="110"/>
      <c r="U422" s="100">
        <f>+'Ark1'!AA1127</f>
        <v>8.7343182641189188</v>
      </c>
      <c r="V422" s="10">
        <f t="shared" si="15"/>
        <v>10.100944803580308</v>
      </c>
      <c r="W422" s="1">
        <f>+'Ark1'!V1127</f>
        <v>83.264579962801278</v>
      </c>
      <c r="X422" s="39"/>
      <c r="Y422"/>
    </row>
    <row r="423" spans="1:25" ht="15.6">
      <c r="A423" s="39"/>
      <c r="B423">
        <f>+'Ark1'!C1128</f>
        <v>2007</v>
      </c>
      <c r="C423">
        <f>+'Ark1'!M1128</f>
        <v>63</v>
      </c>
      <c r="D423" s="295">
        <f>+'Ark1'!Q1128</f>
        <v>1177</v>
      </c>
      <c r="F423" s="295">
        <f>+'Ark1'!R1128</f>
        <v>4288</v>
      </c>
      <c r="H423" s="295">
        <f>+'Ark1'!S1128</f>
        <v>4288</v>
      </c>
      <c r="I423" s="100">
        <f>+'Ark1'!AD1128</f>
        <v>0.30916536886427881</v>
      </c>
      <c r="K423" s="100">
        <f>+'Ark1'!AE1128</f>
        <v>0.31192661265345439</v>
      </c>
      <c r="M423" s="100">
        <f>+'Ark1'!W1128</f>
        <v>78.230830223880503</v>
      </c>
      <c r="O423" s="100">
        <f>+'Ark1'!X1128</f>
        <v>0</v>
      </c>
      <c r="Q423" s="100">
        <f>+'Ark1'!Y1128</f>
        <v>0</v>
      </c>
      <c r="R423" s="110"/>
      <c r="T423" s="110"/>
      <c r="U423" s="100">
        <f>+'Ark1'!AA1128</f>
        <v>8.7241797106765411</v>
      </c>
      <c r="V423" s="10">
        <f t="shared" si="15"/>
        <v>3.6431605777400171</v>
      </c>
      <c r="W423" s="1">
        <f>+'Ark1'!V1128</f>
        <v>84.757129169968081</v>
      </c>
      <c r="X423" s="39"/>
      <c r="Y423"/>
    </row>
    <row r="424" spans="1:25" ht="15.6">
      <c r="A424" s="39"/>
      <c r="B424">
        <f>+'Ark1'!C1129</f>
        <v>2007</v>
      </c>
      <c r="C424">
        <f>+'Ark1'!M1129</f>
        <v>64</v>
      </c>
      <c r="D424" s="295">
        <f>+'Ark1'!Q1129</f>
        <v>514</v>
      </c>
      <c r="F424" s="295">
        <f>+'Ark1'!R1129</f>
        <v>849</v>
      </c>
      <c r="H424" s="295">
        <f>+'Ark1'!S1129</f>
        <v>849</v>
      </c>
      <c r="I424" s="100">
        <f>+'Ark1'!AD1129</f>
        <v>6.1213012631943245E-2</v>
      </c>
      <c r="K424" s="100">
        <f>+'Ark1'!AE1129</f>
        <v>6.2030337422021478E-2</v>
      </c>
      <c r="M424" s="100">
        <f>+'Ark1'!W1129</f>
        <v>78.573616018845641</v>
      </c>
      <c r="O424" s="100">
        <f>+'Ark1'!X1129</f>
        <v>0</v>
      </c>
      <c r="Q424" s="100">
        <f>+'Ark1'!Y1129</f>
        <v>0</v>
      </c>
      <c r="R424" s="110"/>
      <c r="T424" s="110"/>
      <c r="U424" s="100">
        <f>+'Ark1'!AA1129</f>
        <v>9.5277975929133447</v>
      </c>
      <c r="V424" s="10">
        <f t="shared" si="15"/>
        <v>1.6517509727626458</v>
      </c>
      <c r="W424" s="1">
        <f>+'Ark1'!V1129</f>
        <v>85.128511396365894</v>
      </c>
      <c r="X424" s="39"/>
      <c r="Y424"/>
    </row>
    <row r="425" spans="1:25" ht="15.6">
      <c r="A425" s="39"/>
      <c r="B425">
        <f>+'Ark1'!C1130</f>
        <v>2007</v>
      </c>
      <c r="C425">
        <f>+'Ark1'!M1130</f>
        <v>65</v>
      </c>
      <c r="D425" s="295">
        <f>+'Ark1'!Q1130</f>
        <v>64</v>
      </c>
      <c r="F425" s="295">
        <f>+'Ark1'!R1130</f>
        <v>73</v>
      </c>
      <c r="H425" s="295">
        <f>+'Ark1'!S1130</f>
        <v>73</v>
      </c>
      <c r="I425" s="100">
        <f>+'Ark1'!AD1130</f>
        <v>5.2633096844898189E-3</v>
      </c>
      <c r="K425" s="100">
        <f>+'Ark1'!AE1130</f>
        <v>5.1425231689689209E-3</v>
      </c>
      <c r="M425" s="100">
        <f>+'Ark1'!W1130</f>
        <v>75.758904109589054</v>
      </c>
      <c r="O425" s="100">
        <f>+'Ark1'!X1130</f>
        <v>0</v>
      </c>
      <c r="Q425" s="100">
        <f>+'Ark1'!Y1130</f>
        <v>0</v>
      </c>
      <c r="R425" s="110"/>
      <c r="T425" s="110"/>
      <c r="U425" s="100">
        <f>+'Ark1'!AA1130</f>
        <v>13.07064928653611</v>
      </c>
      <c r="V425" s="10">
        <f t="shared" si="15"/>
        <v>1.140625</v>
      </c>
      <c r="W425" s="1">
        <f>+'Ark1'!V1130</f>
        <v>82.078986034224357</v>
      </c>
      <c r="X425" s="39"/>
      <c r="Y425"/>
    </row>
    <row r="426" spans="1:25" ht="15.6">
      <c r="A426" s="39"/>
      <c r="B426">
        <f>+'Ark1'!C1131</f>
        <v>2007</v>
      </c>
      <c r="C426">
        <f>+'Ark1'!M1131</f>
        <v>66</v>
      </c>
      <c r="D426" s="295">
        <f>+'Ark1'!Q1131</f>
        <v>0</v>
      </c>
      <c r="F426" s="295">
        <f>+'Ark1'!R1131</f>
        <v>0</v>
      </c>
      <c r="H426" s="295">
        <f>+'Ark1'!S1131</f>
        <v>0</v>
      </c>
      <c r="I426" s="100">
        <f>+'Ark1'!AD1131</f>
        <v>0</v>
      </c>
      <c r="K426" s="100">
        <f>+'Ark1'!AE1131</f>
        <v>0</v>
      </c>
      <c r="M426" s="100">
        <f>+'Ark1'!W1131</f>
        <v>0</v>
      </c>
      <c r="O426" s="100">
        <f>+'Ark1'!X1131</f>
        <v>0</v>
      </c>
      <c r="Q426" s="100">
        <f>+'Ark1'!Y1131</f>
        <v>0</v>
      </c>
      <c r="R426" s="110"/>
      <c r="T426" s="110"/>
      <c r="U426" s="100">
        <f>+'Ark1'!AA1131</f>
        <v>0</v>
      </c>
      <c r="V426" s="10" t="e">
        <f t="shared" si="15"/>
        <v>#DIV/0!</v>
      </c>
      <c r="W426" s="1">
        <f>+'Ark1'!V1131</f>
        <v>0</v>
      </c>
      <c r="X426" s="39"/>
      <c r="Y426"/>
    </row>
    <row r="427" spans="1:25" ht="15.6">
      <c r="A427" s="39"/>
      <c r="B427">
        <f>+'Ark1'!C1132</f>
        <v>2007</v>
      </c>
      <c r="C427">
        <f>+'Ark1'!M1132</f>
        <v>67</v>
      </c>
      <c r="D427" s="295">
        <f>+'Ark1'!Q1132</f>
        <v>0</v>
      </c>
      <c r="F427" s="295">
        <f>+'Ark1'!R1132</f>
        <v>0</v>
      </c>
      <c r="H427" s="295">
        <f>+'Ark1'!S1132</f>
        <v>0</v>
      </c>
      <c r="I427" s="100">
        <f>+'Ark1'!AD1132</f>
        <v>0</v>
      </c>
      <c r="K427" s="100">
        <f>+'Ark1'!AE1132</f>
        <v>0</v>
      </c>
      <c r="M427" s="100">
        <f>+'Ark1'!W1132</f>
        <v>0</v>
      </c>
      <c r="O427" s="100">
        <f>+'Ark1'!X1132</f>
        <v>0</v>
      </c>
      <c r="Q427" s="100">
        <f>+'Ark1'!Y1132</f>
        <v>0</v>
      </c>
      <c r="R427" s="110"/>
      <c r="T427" s="110"/>
      <c r="U427" s="100">
        <f>+'Ark1'!AA1132</f>
        <v>0</v>
      </c>
      <c r="V427" s="10" t="e">
        <f t="shared" si="15"/>
        <v>#DIV/0!</v>
      </c>
      <c r="W427" s="1">
        <f>+'Ark1'!V1132</f>
        <v>0</v>
      </c>
      <c r="X427" s="39"/>
      <c r="Y427"/>
    </row>
    <row r="428" spans="1:25" ht="15.6">
      <c r="A428" s="39"/>
      <c r="B428">
        <f>+'Ark1'!C1133</f>
        <v>2007</v>
      </c>
      <c r="C428">
        <f>+'Ark1'!M1133</f>
        <v>68</v>
      </c>
      <c r="D428" s="295">
        <f>+'Ark1'!Q1133</f>
        <v>0</v>
      </c>
      <c r="F428" s="295">
        <f>+'Ark1'!R1133</f>
        <v>0</v>
      </c>
      <c r="H428" s="295">
        <f>+'Ark1'!S1133</f>
        <v>0</v>
      </c>
      <c r="I428" s="100">
        <f>+'Ark1'!AD1133</f>
        <v>0</v>
      </c>
      <c r="K428" s="100">
        <f>+'Ark1'!AE1133</f>
        <v>0</v>
      </c>
      <c r="M428" s="100">
        <f>+'Ark1'!W1133</f>
        <v>0</v>
      </c>
      <c r="O428" s="100">
        <f>+'Ark1'!X1133</f>
        <v>0</v>
      </c>
      <c r="Q428" s="100">
        <f>+'Ark1'!Y1133</f>
        <v>0</v>
      </c>
      <c r="R428" s="110"/>
      <c r="T428" s="110"/>
      <c r="U428" s="100">
        <f>+'Ark1'!AA1133</f>
        <v>0</v>
      </c>
      <c r="V428" s="10" t="e">
        <f t="shared" si="15"/>
        <v>#DIV/0!</v>
      </c>
      <c r="W428" s="1">
        <f>+'Ark1'!V1133</f>
        <v>0</v>
      </c>
      <c r="X428" s="39"/>
      <c r="Y428"/>
    </row>
    <row r="429" spans="1:25" ht="15.6">
      <c r="A429" s="39"/>
      <c r="B429">
        <f>+'Ark1'!C1134</f>
        <v>2006</v>
      </c>
      <c r="C429">
        <f>+'Ark1'!M1134</f>
        <v>35</v>
      </c>
      <c r="D429" s="295">
        <f>+'Ark1'!Q1134</f>
        <v>5</v>
      </c>
      <c r="F429" s="295">
        <f>+'Ark1'!R1134</f>
        <v>9</v>
      </c>
      <c r="H429" s="295">
        <f>+'Ark1'!S1134</f>
        <v>9</v>
      </c>
      <c r="I429" s="100">
        <f>+'Ark1'!AD1134</f>
        <v>6.4282408333285717E-4</v>
      </c>
      <c r="K429" s="100">
        <f>+'Ark1'!AE1134</f>
        <v>6.7838419658205324E-4</v>
      </c>
      <c r="M429" s="100">
        <f>+'Ark1'!W1134</f>
        <v>78.833333333333314</v>
      </c>
      <c r="O429" s="100">
        <f>+'Ark1'!X1134</f>
        <v>0</v>
      </c>
      <c r="Q429" s="100">
        <f>+'Ark1'!Y1134</f>
        <v>0</v>
      </c>
      <c r="R429" s="110"/>
      <c r="T429" s="110"/>
      <c r="U429" s="100">
        <f>+'Ark1'!AA1134</f>
        <v>17.194055820415258</v>
      </c>
      <c r="V429" s="10">
        <f t="shared" si="15"/>
        <v>1.8</v>
      </c>
      <c r="W429" s="1">
        <f>+'Ark1'!V1134</f>
        <v>85.409895269050182</v>
      </c>
      <c r="X429" s="39"/>
      <c r="Y429"/>
    </row>
    <row r="430" spans="1:25" ht="15.6">
      <c r="A430" s="39"/>
      <c r="B430">
        <f>+'Ark1'!C1135</f>
        <v>2006</v>
      </c>
      <c r="C430">
        <f>+'Ark1'!M1135</f>
        <v>36</v>
      </c>
      <c r="D430" s="295">
        <f>+'Ark1'!Q1135</f>
        <v>0</v>
      </c>
      <c r="F430" s="295">
        <f>+'Ark1'!R1135</f>
        <v>0</v>
      </c>
      <c r="H430" s="295">
        <f>+'Ark1'!S1135</f>
        <v>0</v>
      </c>
      <c r="I430" s="100">
        <f>+'Ark1'!AD1135</f>
        <v>0</v>
      </c>
      <c r="K430" s="100">
        <f>+'Ark1'!AE1135</f>
        <v>0</v>
      </c>
      <c r="M430" s="100">
        <f>+'Ark1'!W1135</f>
        <v>0</v>
      </c>
      <c r="O430" s="100">
        <f>+'Ark1'!X1135</f>
        <v>0</v>
      </c>
      <c r="Q430" s="100">
        <f>+'Ark1'!Y1135</f>
        <v>0</v>
      </c>
      <c r="R430" s="110"/>
      <c r="T430" s="110"/>
      <c r="U430" s="100">
        <f>+'Ark1'!AA1135</f>
        <v>0</v>
      </c>
      <c r="V430" s="10" t="e">
        <f t="shared" si="15"/>
        <v>#DIV/0!</v>
      </c>
      <c r="W430" s="1">
        <f>+'Ark1'!V1135</f>
        <v>0</v>
      </c>
      <c r="X430" s="39"/>
      <c r="Y430"/>
    </row>
    <row r="431" spans="1:25" ht="15.6">
      <c r="A431" s="39"/>
      <c r="B431">
        <f>+'Ark1'!C1136</f>
        <v>2006</v>
      </c>
      <c r="C431">
        <f>+'Ark1'!M1136</f>
        <v>37</v>
      </c>
      <c r="D431" s="295">
        <f>+'Ark1'!Q1136</f>
        <v>4</v>
      </c>
      <c r="F431" s="295">
        <f>+'Ark1'!R1136</f>
        <v>4</v>
      </c>
      <c r="H431" s="295">
        <f>+'Ark1'!S1136</f>
        <v>4</v>
      </c>
      <c r="I431" s="100">
        <f>+'Ark1'!AD1136</f>
        <v>2.8569959259238097E-4</v>
      </c>
      <c r="K431" s="100">
        <f>+'Ark1'!AE1136</f>
        <v>2.5385624269560981E-4</v>
      </c>
      <c r="M431" s="100">
        <f>+'Ark1'!W1136</f>
        <v>66.375</v>
      </c>
      <c r="O431" s="100">
        <f>+'Ark1'!X1136</f>
        <v>0</v>
      </c>
      <c r="Q431" s="100">
        <f>+'Ark1'!Y1136</f>
        <v>0</v>
      </c>
      <c r="R431" s="110"/>
      <c r="T431" s="110"/>
      <c r="U431" s="100">
        <f>+'Ark1'!AA1136</f>
        <v>9.5077271206109195</v>
      </c>
      <c r="V431" s="10">
        <f t="shared" si="15"/>
        <v>1</v>
      </c>
      <c r="W431" s="1">
        <f>+'Ark1'!V1136</f>
        <v>71.912242686890551</v>
      </c>
      <c r="X431" s="39"/>
      <c r="Y431"/>
    </row>
    <row r="432" spans="1:25" ht="15.6">
      <c r="A432" s="39"/>
      <c r="B432">
        <f>+'Ark1'!C1137</f>
        <v>2006</v>
      </c>
      <c r="C432">
        <f>+'Ark1'!M1137</f>
        <v>38</v>
      </c>
      <c r="D432" s="295">
        <f>+'Ark1'!Q1137</f>
        <v>8</v>
      </c>
      <c r="F432" s="295">
        <f>+'Ark1'!R1137</f>
        <v>9</v>
      </c>
      <c r="H432" s="295">
        <f>+'Ark1'!S1137</f>
        <v>9</v>
      </c>
      <c r="I432" s="100">
        <f>+'Ark1'!AD1137</f>
        <v>6.4282408333285717E-4</v>
      </c>
      <c r="K432" s="100">
        <f>+'Ark1'!AE1137</f>
        <v>6.0982866889363436E-4</v>
      </c>
      <c r="M432" s="100">
        <f>+'Ark1'!W1137</f>
        <v>70.866666666666646</v>
      </c>
      <c r="O432" s="100">
        <f>+'Ark1'!X1137</f>
        <v>0</v>
      </c>
      <c r="Q432" s="100">
        <f>+'Ark1'!Y1137</f>
        <v>0</v>
      </c>
      <c r="R432" s="110"/>
      <c r="T432" s="110"/>
      <c r="U432" s="100">
        <f>+'Ark1'!AA1137</f>
        <v>16.692712981018619</v>
      </c>
      <c r="V432" s="10">
        <f t="shared" ref="V432:V495" si="16">+F432/D432</f>
        <v>1.125</v>
      </c>
      <c r="W432" s="1">
        <f>+'Ark1'!V1137</f>
        <v>76.778620440592292</v>
      </c>
      <c r="X432" s="39"/>
      <c r="Y432"/>
    </row>
    <row r="433" spans="1:25" ht="15.6">
      <c r="A433" s="39"/>
      <c r="B433">
        <f>+'Ark1'!C1138</f>
        <v>2006</v>
      </c>
      <c r="C433">
        <f>+'Ark1'!M1138</f>
        <v>39</v>
      </c>
      <c r="D433" s="295">
        <f>+'Ark1'!Q1138</f>
        <v>10</v>
      </c>
      <c r="F433" s="295">
        <f>+'Ark1'!R1138</f>
        <v>10</v>
      </c>
      <c r="H433" s="295">
        <f>+'Ark1'!S1138</f>
        <v>10</v>
      </c>
      <c r="I433" s="100">
        <f>+'Ark1'!AD1138</f>
        <v>7.1424898148095251E-4</v>
      </c>
      <c r="K433" s="100">
        <f>+'Ark1'!AE1138</f>
        <v>7.8738461717451854E-4</v>
      </c>
      <c r="M433" s="100">
        <f>+'Ark1'!W1138</f>
        <v>82.35</v>
      </c>
      <c r="O433" s="100">
        <f>+'Ark1'!X1138</f>
        <v>0</v>
      </c>
      <c r="Q433" s="100">
        <f>+'Ark1'!Y1138</f>
        <v>0</v>
      </c>
      <c r="R433" s="110"/>
      <c r="T433" s="110"/>
      <c r="U433" s="100">
        <f>+'Ark1'!AA1138</f>
        <v>12.797675570196361</v>
      </c>
      <c r="V433" s="10">
        <f t="shared" si="16"/>
        <v>1</v>
      </c>
      <c r="W433" s="1">
        <f>+'Ark1'!V1138</f>
        <v>89.2199349945829</v>
      </c>
      <c r="X433" s="39"/>
      <c r="Y433"/>
    </row>
    <row r="434" spans="1:25" ht="15.6">
      <c r="A434" s="39"/>
      <c r="B434">
        <f>+'Ark1'!C1139</f>
        <v>2006</v>
      </c>
      <c r="C434">
        <f>+'Ark1'!M1139</f>
        <v>40</v>
      </c>
      <c r="D434" s="295">
        <f>+'Ark1'!Q1139</f>
        <v>15</v>
      </c>
      <c r="F434" s="295">
        <f>+'Ark1'!R1139</f>
        <v>16</v>
      </c>
      <c r="H434" s="295">
        <f>+'Ark1'!S1139</f>
        <v>16</v>
      </c>
      <c r="I434" s="100">
        <f>+'Ark1'!AD1139</f>
        <v>1.1427983703695239E-3</v>
      </c>
      <c r="K434" s="100">
        <f>+'Ark1'!AE1139</f>
        <v>1.2311310662706863E-3</v>
      </c>
      <c r="M434" s="100">
        <f>+'Ark1'!W1139</f>
        <v>80.475000000000023</v>
      </c>
      <c r="O434" s="100">
        <f>+'Ark1'!X1139</f>
        <v>0</v>
      </c>
      <c r="Q434" s="100">
        <f>+'Ark1'!Y1139</f>
        <v>0</v>
      </c>
      <c r="R434" s="110"/>
      <c r="T434" s="110"/>
      <c r="U434" s="100">
        <f>+'Ark1'!AA1139</f>
        <v>13.773366509317857</v>
      </c>
      <c r="V434" s="10">
        <f t="shared" si="16"/>
        <v>1.0666666666666667</v>
      </c>
      <c r="W434" s="1">
        <f>+'Ark1'!V1139</f>
        <v>87.188515709642502</v>
      </c>
      <c r="X434" s="39"/>
      <c r="Y434"/>
    </row>
    <row r="435" spans="1:25" ht="15.6">
      <c r="A435" s="39"/>
      <c r="B435">
        <f>+'Ark1'!C1140</f>
        <v>2006</v>
      </c>
      <c r="C435">
        <f>+'Ark1'!M1140</f>
        <v>41</v>
      </c>
      <c r="D435" s="295">
        <f>+'Ark1'!Q1140</f>
        <v>14</v>
      </c>
      <c r="F435" s="295">
        <f>+'Ark1'!R1140</f>
        <v>16</v>
      </c>
      <c r="H435" s="295">
        <f>+'Ark1'!S1140</f>
        <v>16</v>
      </c>
      <c r="I435" s="100">
        <f>+'Ark1'!AD1140</f>
        <v>1.1427983703695239E-3</v>
      </c>
      <c r="K435" s="100">
        <f>+'Ark1'!AE1140</f>
        <v>1.2692812134780492E-3</v>
      </c>
      <c r="M435" s="100">
        <f>+'Ark1'!W1140</f>
        <v>82.968750000000014</v>
      </c>
      <c r="O435" s="100">
        <f>+'Ark1'!X1140</f>
        <v>0</v>
      </c>
      <c r="Q435" s="100">
        <f>+'Ark1'!Y1140</f>
        <v>0</v>
      </c>
      <c r="R435" s="110"/>
      <c r="T435" s="110"/>
      <c r="U435" s="100">
        <f>+'Ark1'!AA1140</f>
        <v>13.093973745104902</v>
      </c>
      <c r="V435" s="10">
        <f t="shared" si="16"/>
        <v>1.1428571428571428</v>
      </c>
      <c r="W435" s="1">
        <f>+'Ark1'!V1140</f>
        <v>89.890303358613181</v>
      </c>
      <c r="X435" s="39"/>
      <c r="Y435"/>
    </row>
    <row r="436" spans="1:25" ht="15.6">
      <c r="A436" s="39"/>
      <c r="B436">
        <f>+'Ark1'!C1141</f>
        <v>2006</v>
      </c>
      <c r="C436">
        <f>+'Ark1'!M1141</f>
        <v>42</v>
      </c>
      <c r="D436" s="295">
        <f>+'Ark1'!Q1141</f>
        <v>27</v>
      </c>
      <c r="F436" s="295">
        <f>+'Ark1'!R1141</f>
        <v>31</v>
      </c>
      <c r="H436" s="295">
        <f>+'Ark1'!S1141</f>
        <v>31</v>
      </c>
      <c r="I436" s="100">
        <f>+'Ark1'!AD1141</f>
        <v>2.2141718425909523E-3</v>
      </c>
      <c r="K436" s="100">
        <f>+'Ark1'!AE1141</f>
        <v>2.4255462013944369E-3</v>
      </c>
      <c r="M436" s="100">
        <f>+'Ark1'!W1141</f>
        <v>81.832258064516139</v>
      </c>
      <c r="O436" s="100">
        <f>+'Ark1'!X1141</f>
        <v>0</v>
      </c>
      <c r="Q436" s="100">
        <f>+'Ark1'!Y1141</f>
        <v>0</v>
      </c>
      <c r="R436" s="110"/>
      <c r="T436" s="110"/>
      <c r="U436" s="100">
        <f>+'Ark1'!AA1141</f>
        <v>11.997348822640337</v>
      </c>
      <c r="V436" s="10">
        <f t="shared" si="16"/>
        <v>1.1481481481481481</v>
      </c>
      <c r="W436" s="1">
        <f>+'Ark1'!V1141</f>
        <v>88.659001153321881</v>
      </c>
      <c r="X436" s="39"/>
      <c r="Y436"/>
    </row>
    <row r="437" spans="1:25" ht="15.6">
      <c r="A437" s="39"/>
      <c r="B437">
        <f>+'Ark1'!C1142</f>
        <v>2006</v>
      </c>
      <c r="C437">
        <f>+'Ark1'!M1142</f>
        <v>43</v>
      </c>
      <c r="D437" s="295">
        <f>+'Ark1'!Q1142</f>
        <v>51</v>
      </c>
      <c r="F437" s="295">
        <f>+'Ark1'!R1142</f>
        <v>62</v>
      </c>
      <c r="H437" s="295">
        <f>+'Ark1'!S1142</f>
        <v>62</v>
      </c>
      <c r="I437" s="100">
        <f>+'Ark1'!AD1142</f>
        <v>4.4283436851819047E-3</v>
      </c>
      <c r="K437" s="100">
        <f>+'Ark1'!AE1142</f>
        <v>4.944412061120668E-3</v>
      </c>
      <c r="M437" s="100">
        <f>+'Ark1'!W1142</f>
        <v>83.406451612903268</v>
      </c>
      <c r="O437" s="100">
        <f>+'Ark1'!X1142</f>
        <v>0</v>
      </c>
      <c r="Q437" s="100">
        <f>+'Ark1'!Y1142</f>
        <v>0</v>
      </c>
      <c r="R437" s="110"/>
      <c r="T437" s="110"/>
      <c r="U437" s="100">
        <f>+'Ark1'!AA1142</f>
        <v>12.969030990336268</v>
      </c>
      <c r="V437" s="10">
        <f t="shared" si="16"/>
        <v>1.2156862745098038</v>
      </c>
      <c r="W437" s="1">
        <f>+'Ark1'!V1142</f>
        <v>90.364519623947174</v>
      </c>
      <c r="X437" s="39"/>
      <c r="Y437"/>
    </row>
    <row r="438" spans="1:25" ht="15.6">
      <c r="A438" s="39"/>
      <c r="B438">
        <f>+'Ark1'!C1143</f>
        <v>2006</v>
      </c>
      <c r="C438">
        <f>+'Ark1'!M1143</f>
        <v>44</v>
      </c>
      <c r="D438" s="295">
        <f>+'Ark1'!Q1143</f>
        <v>84</v>
      </c>
      <c r="F438" s="295">
        <f>+'Ark1'!R1143</f>
        <v>96</v>
      </c>
      <c r="H438" s="295">
        <f>+'Ark1'!S1143</f>
        <v>96</v>
      </c>
      <c r="I438" s="100">
        <f>+'Ark1'!AD1143</f>
        <v>6.8567902222171411E-3</v>
      </c>
      <c r="K438" s="100">
        <f>+'Ark1'!AE1143</f>
        <v>7.5238974530009552E-3</v>
      </c>
      <c r="M438" s="100">
        <f>+'Ark1'!W1143</f>
        <v>81.968750000000014</v>
      </c>
      <c r="O438" s="100">
        <f>+'Ark1'!X1143</f>
        <v>0</v>
      </c>
      <c r="Q438" s="100">
        <f>+'Ark1'!Y1143</f>
        <v>0</v>
      </c>
      <c r="R438" s="110"/>
      <c r="T438" s="110"/>
      <c r="U438" s="100">
        <f>+'Ark1'!AA1143</f>
        <v>13.664981952817556</v>
      </c>
      <c r="V438" s="10">
        <f t="shared" si="16"/>
        <v>1.1428571428571428</v>
      </c>
      <c r="W438" s="1">
        <f>+'Ark1'!V1143</f>
        <v>88.806879739978356</v>
      </c>
      <c r="X438" s="39"/>
      <c r="Y438"/>
    </row>
    <row r="439" spans="1:25" ht="15.6">
      <c r="A439" s="39"/>
      <c r="B439">
        <f>+'Ark1'!C1144</f>
        <v>2006</v>
      </c>
      <c r="C439">
        <f>+'Ark1'!M1144</f>
        <v>45</v>
      </c>
      <c r="D439" s="295">
        <f>+'Ark1'!Q1144</f>
        <v>146</v>
      </c>
      <c r="F439" s="295">
        <f>+'Ark1'!R1144</f>
        <v>178</v>
      </c>
      <c r="H439" s="295">
        <f>+'Ark1'!S1144</f>
        <v>178</v>
      </c>
      <c r="I439" s="100">
        <f>+'Ark1'!AD1144</f>
        <v>1.271363187036095E-2</v>
      </c>
      <c r="K439" s="100">
        <f>+'Ark1'!AE1144</f>
        <v>1.3733192465014364E-2</v>
      </c>
      <c r="M439" s="100">
        <f>+'Ark1'!W1144</f>
        <v>80.691573033707883</v>
      </c>
      <c r="O439" s="100">
        <f>+'Ark1'!X1144</f>
        <v>0</v>
      </c>
      <c r="Q439" s="100">
        <f>+'Ark1'!Y1144</f>
        <v>0</v>
      </c>
      <c r="R439" s="110"/>
      <c r="T439" s="110"/>
      <c r="U439" s="100">
        <f>+'Ark1'!AA1144</f>
        <v>11.366152531453261</v>
      </c>
      <c r="V439" s="10">
        <f t="shared" si="16"/>
        <v>1.2191780821917808</v>
      </c>
      <c r="W439" s="1">
        <f>+'Ark1'!V1144</f>
        <v>87.423156049520941</v>
      </c>
      <c r="X439" s="39"/>
      <c r="Y439"/>
    </row>
    <row r="440" spans="1:25" ht="15.6">
      <c r="A440" s="39"/>
      <c r="B440">
        <f>+'Ark1'!C1145</f>
        <v>2006</v>
      </c>
      <c r="C440">
        <f>+'Ark1'!M1145</f>
        <v>46</v>
      </c>
      <c r="D440" s="295">
        <f>+'Ark1'!Q1145</f>
        <v>284</v>
      </c>
      <c r="F440" s="295">
        <f>+'Ark1'!R1145</f>
        <v>362</v>
      </c>
      <c r="H440" s="295">
        <f>+'Ark1'!S1145</f>
        <v>362</v>
      </c>
      <c r="I440" s="100">
        <f>+'Ark1'!AD1145</f>
        <v>2.5855813129610477E-2</v>
      </c>
      <c r="K440" s="100">
        <f>+'Ark1'!AE1145</f>
        <v>2.8115989190998197E-2</v>
      </c>
      <c r="M440" s="100">
        <f>+'Ark1'!W1145</f>
        <v>81.230939226519297</v>
      </c>
      <c r="O440" s="100">
        <f>+'Ark1'!X1145</f>
        <v>0</v>
      </c>
      <c r="Q440" s="100">
        <f>+'Ark1'!Y1145</f>
        <v>0</v>
      </c>
      <c r="R440" s="110"/>
      <c r="T440" s="110"/>
      <c r="U440" s="100">
        <f>+'Ark1'!AA1145</f>
        <v>10.971091279778918</v>
      </c>
      <c r="V440" s="10">
        <f t="shared" si="16"/>
        <v>1.2746478873239437</v>
      </c>
      <c r="W440" s="1">
        <f>+'Ark1'!V1145</f>
        <v>88.007518121906116</v>
      </c>
      <c r="X440" s="39"/>
      <c r="Y440"/>
    </row>
    <row r="441" spans="1:25" ht="15.6">
      <c r="A441" s="39"/>
      <c r="B441">
        <f>+'Ark1'!C1146</f>
        <v>2006</v>
      </c>
      <c r="C441">
        <f>+'Ark1'!M1146</f>
        <v>47</v>
      </c>
      <c r="D441" s="295">
        <f>+'Ark1'!Q1146</f>
        <v>479</v>
      </c>
      <c r="F441" s="295">
        <f>+'Ark1'!R1146</f>
        <v>780</v>
      </c>
      <c r="H441" s="295">
        <f>+'Ark1'!S1146</f>
        <v>780</v>
      </c>
      <c r="I441" s="100">
        <f>+'Ark1'!AD1146</f>
        <v>5.5711420555514278E-2</v>
      </c>
      <c r="K441" s="100">
        <f>+'Ark1'!AE1146</f>
        <v>6.0872049795094363E-2</v>
      </c>
      <c r="M441" s="100">
        <f>+'Ark1'!W1146</f>
        <v>81.62064102564095</v>
      </c>
      <c r="O441" s="100">
        <f>+'Ark1'!X1146</f>
        <v>0</v>
      </c>
      <c r="Q441" s="100">
        <f>+'Ark1'!Y1146</f>
        <v>0</v>
      </c>
      <c r="R441" s="110"/>
      <c r="T441" s="110"/>
      <c r="U441" s="100">
        <f>+'Ark1'!AA1146</f>
        <v>9.8371599038400763</v>
      </c>
      <c r="V441" s="10">
        <f t="shared" si="16"/>
        <v>1.62839248434238</v>
      </c>
      <c r="W441" s="1">
        <f>+'Ark1'!V1146</f>
        <v>88.429730255298992</v>
      </c>
      <c r="X441" s="39"/>
      <c r="Y441"/>
    </row>
    <row r="442" spans="1:25" ht="15.6">
      <c r="A442" s="39"/>
      <c r="B442">
        <f>+'Ark1'!C1147</f>
        <v>2006</v>
      </c>
      <c r="C442">
        <f>+'Ark1'!M1147</f>
        <v>48</v>
      </c>
      <c r="D442" s="295">
        <f>+'Ark1'!Q1147</f>
        <v>787</v>
      </c>
      <c r="F442" s="295">
        <f>+'Ark1'!R1147</f>
        <v>1480</v>
      </c>
      <c r="H442" s="295">
        <f>+'Ark1'!S1147</f>
        <v>1480</v>
      </c>
      <c r="I442" s="100">
        <f>+'Ark1'!AD1147</f>
        <v>0.10570884925918092</v>
      </c>
      <c r="K442" s="100">
        <f>+'Ark1'!AE1147</f>
        <v>0.1150748992947986</v>
      </c>
      <c r="M442" s="100">
        <f>+'Ark1'!W1147</f>
        <v>81.31966216216226</v>
      </c>
      <c r="O442" s="100">
        <f>+'Ark1'!X1147</f>
        <v>0</v>
      </c>
      <c r="Q442" s="100">
        <f>+'Ark1'!Y1147</f>
        <v>0</v>
      </c>
      <c r="R442" s="110"/>
      <c r="T442" s="110"/>
      <c r="U442" s="100">
        <f>+'Ark1'!AA1147</f>
        <v>9.3490871729243761</v>
      </c>
      <c r="V442" s="10">
        <f t="shared" si="16"/>
        <v>1.880559085133418</v>
      </c>
      <c r="W442" s="1">
        <f>+'Ark1'!V1147</f>
        <v>88.103642645896173</v>
      </c>
      <c r="X442" s="39"/>
      <c r="Y442"/>
    </row>
    <row r="443" spans="1:25" ht="15.6">
      <c r="A443" s="39"/>
      <c r="B443">
        <f>+'Ark1'!C1148</f>
        <v>2006</v>
      </c>
      <c r="C443">
        <f>+'Ark1'!M1148</f>
        <v>49</v>
      </c>
      <c r="D443" s="295">
        <f>+'Ark1'!Q1148</f>
        <v>1187</v>
      </c>
      <c r="F443" s="295">
        <f>+'Ark1'!R1148</f>
        <v>3117</v>
      </c>
      <c r="H443" s="295">
        <f>+'Ark1'!S1148</f>
        <v>3117</v>
      </c>
      <c r="I443" s="100">
        <f>+'Ark1'!AD1148</f>
        <v>0.22263140752761287</v>
      </c>
      <c r="K443" s="100">
        <f>+'Ark1'!AE1148</f>
        <v>0.23961725003328471</v>
      </c>
      <c r="M443" s="100">
        <f>+'Ark1'!W1148</f>
        <v>80.400352903432733</v>
      </c>
      <c r="O443" s="100">
        <f>+'Ark1'!X1148</f>
        <v>0</v>
      </c>
      <c r="Q443" s="100">
        <f>+'Ark1'!Y1148</f>
        <v>0</v>
      </c>
      <c r="R443" s="110"/>
      <c r="T443" s="110"/>
      <c r="U443" s="100">
        <f>+'Ark1'!AA1148</f>
        <v>9.2945937904000324</v>
      </c>
      <c r="V443" s="10">
        <f t="shared" si="16"/>
        <v>2.6259477674810445</v>
      </c>
      <c r="W443" s="1">
        <f>+'Ark1'!V1148</f>
        <v>87.107641282159022</v>
      </c>
      <c r="X443" s="39"/>
      <c r="Y443"/>
    </row>
    <row r="444" spans="1:25" ht="15.6">
      <c r="A444" s="39"/>
      <c r="B444">
        <f>+'Ark1'!C1149</f>
        <v>2006</v>
      </c>
      <c r="C444">
        <f>+'Ark1'!M1149</f>
        <v>50</v>
      </c>
      <c r="D444" s="295">
        <f>+'Ark1'!Q1149</f>
        <v>1681</v>
      </c>
      <c r="F444" s="295">
        <f>+'Ark1'!R1149</f>
        <v>6603</v>
      </c>
      <c r="H444" s="295">
        <f>+'Ark1'!S1149</f>
        <v>6603</v>
      </c>
      <c r="I444" s="100">
        <f>+'Ark1'!AD1149</f>
        <v>0.47161860247187282</v>
      </c>
      <c r="K444" s="100">
        <f>+'Ark1'!AE1149</f>
        <v>0.50432190300996738</v>
      </c>
      <c r="M444" s="100">
        <f>+'Ark1'!W1149</f>
        <v>79.88094805391512</v>
      </c>
      <c r="O444" s="100">
        <f>+'Ark1'!X1149</f>
        <v>0</v>
      </c>
      <c r="Q444" s="100">
        <f>+'Ark1'!Y1149</f>
        <v>0</v>
      </c>
      <c r="R444" s="110"/>
      <c r="T444" s="110"/>
      <c r="U444" s="100">
        <f>+'Ark1'!AA1149</f>
        <v>8.8548885326743481</v>
      </c>
      <c r="V444" s="10">
        <f t="shared" si="16"/>
        <v>3.9280190362879237</v>
      </c>
      <c r="W444" s="1">
        <f>+'Ark1'!V1149</f>
        <v>86.544905800557785</v>
      </c>
      <c r="X444" s="39"/>
      <c r="Y444"/>
    </row>
    <row r="445" spans="1:25" ht="15.6">
      <c r="A445" s="39"/>
      <c r="B445">
        <f>+'Ark1'!C1150</f>
        <v>2006</v>
      </c>
      <c r="C445">
        <f>+'Ark1'!M1150</f>
        <v>51</v>
      </c>
      <c r="D445" s="295">
        <f>+'Ark1'!Q1150</f>
        <v>2095</v>
      </c>
      <c r="F445" s="295">
        <f>+'Ark1'!R1150</f>
        <v>13279</v>
      </c>
      <c r="H445" s="295">
        <f>+'Ark1'!S1150</f>
        <v>13279</v>
      </c>
      <c r="I445" s="100">
        <f>+'Ark1'!AD1150</f>
        <v>0.94845122250855651</v>
      </c>
      <c r="K445" s="100">
        <f>+'Ark1'!AE1150</f>
        <v>1.0015590655246356</v>
      </c>
      <c r="M445" s="100">
        <f>+'Ark1'!W1150</f>
        <v>78.883809021763852</v>
      </c>
      <c r="O445" s="100">
        <f>+'Ark1'!X1150</f>
        <v>0</v>
      </c>
      <c r="Q445" s="100">
        <f>+'Ark1'!Y1150</f>
        <v>0</v>
      </c>
      <c r="R445" s="110"/>
      <c r="T445" s="110"/>
      <c r="U445" s="100">
        <f>+'Ark1'!AA1150</f>
        <v>8.5600090814187251</v>
      </c>
      <c r="V445" s="10">
        <f t="shared" si="16"/>
        <v>6.3384248210023868</v>
      </c>
      <c r="W445" s="1">
        <f>+'Ark1'!V1150</f>
        <v>85.464581822062115</v>
      </c>
      <c r="X445" s="39"/>
      <c r="Y445"/>
    </row>
    <row r="446" spans="1:25" ht="15.6">
      <c r="A446" s="39"/>
      <c r="B446">
        <f>+'Ark1'!C1151</f>
        <v>2006</v>
      </c>
      <c r="C446">
        <f>+'Ark1'!M1151</f>
        <v>52</v>
      </c>
      <c r="D446" s="295">
        <f>+'Ark1'!Q1151</f>
        <v>2417</v>
      </c>
      <c r="F446" s="295">
        <f>+'Ark1'!R1151</f>
        <v>26874</v>
      </c>
      <c r="H446" s="295">
        <f>+'Ark1'!S1151</f>
        <v>26872</v>
      </c>
      <c r="I446" s="100">
        <f>+'Ark1'!AD1151</f>
        <v>1.919472712831912</v>
      </c>
      <c r="K446" s="100">
        <f>+'Ark1'!AE1151</f>
        <v>2.0058104414379088</v>
      </c>
      <c r="M446" s="100">
        <f>+'Ark1'!W1151</f>
        <v>78.066835367669285</v>
      </c>
      <c r="O446" s="100">
        <f>+'Ark1'!X1151</f>
        <v>0</v>
      </c>
      <c r="Q446" s="100">
        <f>+'Ark1'!Y1151</f>
        <v>0</v>
      </c>
      <c r="R446" s="110"/>
      <c r="T446" s="110"/>
      <c r="U446" s="100">
        <f>+'Ark1'!AA1151</f>
        <v>8.4001613978149283</v>
      </c>
      <c r="V446" s="10">
        <f t="shared" si="16"/>
        <v>11.118742242449317</v>
      </c>
      <c r="W446" s="1">
        <f>+'Ark1'!V1151</f>
        <v>84.582428733204893</v>
      </c>
      <c r="X446" s="39"/>
      <c r="Y446"/>
    </row>
    <row r="447" spans="1:25" ht="15.6">
      <c r="A447" s="39"/>
      <c r="B447">
        <f>+'Ark1'!C1152</f>
        <v>2006</v>
      </c>
      <c r="C447">
        <f>+'Ark1'!M1152</f>
        <v>53</v>
      </c>
      <c r="D447" s="295">
        <f>+'Ark1'!Q1152</f>
        <v>2667</v>
      </c>
      <c r="F447" s="295">
        <f>+'Ark1'!R1152</f>
        <v>50459</v>
      </c>
      <c r="H447" s="295">
        <f>+'Ark1'!S1152</f>
        <v>50459</v>
      </c>
      <c r="I447" s="100">
        <f>+'Ark1'!AD1152</f>
        <v>3.6040289356547359</v>
      </c>
      <c r="K447" s="100">
        <f>+'Ark1'!AE1152</f>
        <v>3.7289627132547238</v>
      </c>
      <c r="M447" s="100">
        <f>+'Ark1'!W1152</f>
        <v>77.290493271765811</v>
      </c>
      <c r="O447" s="100">
        <f>+'Ark1'!X1152</f>
        <v>0</v>
      </c>
      <c r="Q447" s="100">
        <f>+'Ark1'!Y1152</f>
        <v>0</v>
      </c>
      <c r="R447" s="110"/>
      <c r="T447" s="110"/>
      <c r="U447" s="100">
        <f>+'Ark1'!AA1152</f>
        <v>8.1819194359512117</v>
      </c>
      <c r="V447" s="10">
        <f t="shared" si="16"/>
        <v>18.919760029996251</v>
      </c>
      <c r="W447" s="1">
        <f>+'Ark1'!V1152</f>
        <v>83.73834590656999</v>
      </c>
      <c r="X447" s="39"/>
      <c r="Y447"/>
    </row>
    <row r="448" spans="1:25" ht="15.6">
      <c r="A448" s="39"/>
      <c r="B448">
        <f>+'Ark1'!C1153</f>
        <v>2006</v>
      </c>
      <c r="C448">
        <f>+'Ark1'!M1153</f>
        <v>54</v>
      </c>
      <c r="D448" s="295">
        <f>+'Ark1'!Q1153</f>
        <v>2824</v>
      </c>
      <c r="F448" s="295">
        <f>+'Ark1'!R1153</f>
        <v>87198</v>
      </c>
      <c r="H448" s="295">
        <f>+'Ark1'!S1153</f>
        <v>87194</v>
      </c>
      <c r="I448" s="100">
        <f>+'Ark1'!AD1153</f>
        <v>6.2281082687176088</v>
      </c>
      <c r="K448" s="100">
        <f>+'Ark1'!AE1153</f>
        <v>6.3894292026988992</v>
      </c>
      <c r="M448" s="100">
        <f>+'Ark1'!W1153</f>
        <v>76.639407528040707</v>
      </c>
      <c r="O448" s="100">
        <f>+'Ark1'!X1153</f>
        <v>0</v>
      </c>
      <c r="Q448" s="100">
        <f>+'Ark1'!Y1153</f>
        <v>0</v>
      </c>
      <c r="R448" s="110"/>
      <c r="T448" s="110"/>
      <c r="U448" s="100">
        <f>+'Ark1'!AA1153</f>
        <v>8.0169234760137176</v>
      </c>
      <c r="V448" s="10">
        <f t="shared" si="16"/>
        <v>30.877478753541077</v>
      </c>
      <c r="W448" s="1">
        <f>+'Ark1'!V1153</f>
        <v>83.034855266390977</v>
      </c>
      <c r="X448" s="39"/>
      <c r="Y448"/>
    </row>
    <row r="449" spans="1:25" ht="15.6">
      <c r="A449" s="39"/>
      <c r="B449">
        <f>+'Ark1'!C1154</f>
        <v>2006</v>
      </c>
      <c r="C449">
        <f>+'Ark1'!M1154</f>
        <v>55</v>
      </c>
      <c r="D449" s="295">
        <f>+'Ark1'!Q1154</f>
        <v>2952</v>
      </c>
      <c r="F449" s="295">
        <f>+'Ark1'!R1154</f>
        <v>137663</v>
      </c>
      <c r="H449" s="295">
        <f>+'Ark1'!S1154</f>
        <v>137654</v>
      </c>
      <c r="I449" s="100">
        <f>+'Ark1'!AD1154</f>
        <v>9.8325657537612319</v>
      </c>
      <c r="K449" s="100">
        <f>+'Ark1'!AE1154</f>
        <v>10.006399433815936</v>
      </c>
      <c r="M449" s="100">
        <f>+'Ark1'!W1154</f>
        <v>76.02661891408934</v>
      </c>
      <c r="O449" s="100">
        <f>+'Ark1'!X1154</f>
        <v>0</v>
      </c>
      <c r="Q449" s="100">
        <f>+'Ark1'!Y1154</f>
        <v>0</v>
      </c>
      <c r="R449" s="110"/>
      <c r="T449" s="110"/>
      <c r="U449" s="100">
        <f>+'Ark1'!AA1154</f>
        <v>8.0132749796955487</v>
      </c>
      <c r="V449" s="10">
        <f t="shared" si="16"/>
        <v>46.633807588075882</v>
      </c>
      <c r="W449" s="1">
        <f>+'Ark1'!V1154</f>
        <v>82.371332013200899</v>
      </c>
      <c r="X449" s="39"/>
      <c r="Y449"/>
    </row>
    <row r="450" spans="1:25" ht="15.6">
      <c r="A450" s="39"/>
      <c r="B450">
        <f>+'Ark1'!C1155</f>
        <v>2006</v>
      </c>
      <c r="C450">
        <f>+'Ark1'!M1155</f>
        <v>56</v>
      </c>
      <c r="D450" s="295">
        <f>+'Ark1'!Q1155</f>
        <v>3004</v>
      </c>
      <c r="F450" s="295">
        <f>+'Ark1'!R1155</f>
        <v>189496</v>
      </c>
      <c r="H450" s="295">
        <f>+'Ark1'!S1155</f>
        <v>189486</v>
      </c>
      <c r="I450" s="100">
        <f>+'Ark1'!AD1155</f>
        <v>13.534732499471456</v>
      </c>
      <c r="K450" s="100">
        <f>+'Ark1'!AE1155</f>
        <v>13.67229995373663</v>
      </c>
      <c r="M450" s="100">
        <f>+'Ark1'!W1155</f>
        <v>75.464226908583314</v>
      </c>
      <c r="O450" s="100">
        <f>+'Ark1'!X1155</f>
        <v>0</v>
      </c>
      <c r="Q450" s="100">
        <f>+'Ark1'!Y1155</f>
        <v>0</v>
      </c>
      <c r="R450" s="110"/>
      <c r="T450" s="110"/>
      <c r="U450" s="100">
        <f>+'Ark1'!AA1155</f>
        <v>8.0330697448337798</v>
      </c>
      <c r="V450" s="10">
        <f t="shared" si="16"/>
        <v>63.081225033288945</v>
      </c>
      <c r="W450" s="1">
        <f>+'Ark1'!V1155</f>
        <v>81.761718412345644</v>
      </c>
      <c r="X450" s="39"/>
      <c r="Y450"/>
    </row>
    <row r="451" spans="1:25" ht="15.6">
      <c r="A451" s="39"/>
      <c r="B451">
        <f>+'Ark1'!C1156</f>
        <v>2006</v>
      </c>
      <c r="C451">
        <f>+'Ark1'!M1156</f>
        <v>57</v>
      </c>
      <c r="D451" s="295">
        <f>+'Ark1'!Q1156</f>
        <v>3008</v>
      </c>
      <c r="F451" s="295">
        <f>+'Ark1'!R1156</f>
        <v>229346</v>
      </c>
      <c r="H451" s="295">
        <f>+'Ark1'!S1156</f>
        <v>229336</v>
      </c>
      <c r="I451" s="100">
        <f>+'Ark1'!AD1156</f>
        <v>16.381014690673052</v>
      </c>
      <c r="K451" s="100">
        <f>+'Ark1'!AE1156</f>
        <v>16.413070399535428</v>
      </c>
      <c r="M451" s="100">
        <f>+'Ark1'!W1156</f>
        <v>74.850426012487276</v>
      </c>
      <c r="O451" s="100">
        <f>+'Ark1'!X1156</f>
        <v>0</v>
      </c>
      <c r="Q451" s="100">
        <f>+'Ark1'!Y1156</f>
        <v>0</v>
      </c>
      <c r="R451" s="110"/>
      <c r="T451" s="110"/>
      <c r="U451" s="100">
        <f>+'Ark1'!AA1156</f>
        <v>8.1186111751608738</v>
      </c>
      <c r="V451" s="10">
        <f t="shared" si="16"/>
        <v>76.245345744680847</v>
      </c>
      <c r="W451" s="1">
        <f>+'Ark1'!V1156</f>
        <v>81.09633035081923</v>
      </c>
      <c r="X451" s="39"/>
      <c r="Y451"/>
    </row>
    <row r="452" spans="1:25" ht="15.6">
      <c r="A452" s="39"/>
      <c r="B452" s="46">
        <f>+'Ark1'!C1157</f>
        <v>2006</v>
      </c>
      <c r="C452" s="46">
        <f>+'Ark1'!M1157</f>
        <v>58</v>
      </c>
      <c r="D452" s="323">
        <f>+'Ark1'!Q1157</f>
        <v>3039</v>
      </c>
      <c r="E452" s="65"/>
      <c r="F452" s="323">
        <f>+'Ark1'!R1157</f>
        <v>236432</v>
      </c>
      <c r="G452" s="323"/>
      <c r="H452" s="323">
        <f>+'Ark1'!S1157</f>
        <v>236419</v>
      </c>
      <c r="I452" s="99">
        <f>+'Ark1'!AD1157</f>
        <v>16.887131518950461</v>
      </c>
      <c r="J452" s="99"/>
      <c r="K452" s="99">
        <f>+'Ark1'!AE1157</f>
        <v>16.76379311688062</v>
      </c>
      <c r="L452" s="99"/>
      <c r="M452" s="99">
        <f>+'Ark1'!W1157</f>
        <v>74.159466032764442</v>
      </c>
      <c r="N452" s="99"/>
      <c r="O452" s="99">
        <f>+'Ark1'!X1157</f>
        <v>0</v>
      </c>
      <c r="P452" s="99"/>
      <c r="Q452" s="99">
        <f>+'Ark1'!Y1157</f>
        <v>0</v>
      </c>
      <c r="R452" s="110"/>
      <c r="S452" s="65"/>
      <c r="T452" s="110"/>
      <c r="U452" s="99">
        <f>+'Ark1'!AA1157</f>
        <v>8.2808179858240543</v>
      </c>
      <c r="V452" s="65">
        <f t="shared" si="16"/>
        <v>77.799276077657126</v>
      </c>
      <c r="W452" s="48">
        <f>+'Ark1'!V1157</f>
        <v>80.348228726644294</v>
      </c>
      <c r="X452" s="39"/>
      <c r="Y452"/>
    </row>
    <row r="453" spans="1:25" ht="15.6">
      <c r="A453" s="39"/>
      <c r="B453" s="46">
        <f>+'Ark1'!C1158</f>
        <v>2006</v>
      </c>
      <c r="C453" s="46">
        <f>+'Ark1'!M1158</f>
        <v>59</v>
      </c>
      <c r="D453" s="323">
        <f>+'Ark1'!Q1158</f>
        <v>2974</v>
      </c>
      <c r="E453" s="65"/>
      <c r="F453" s="323">
        <f>+'Ark1'!R1158</f>
        <v>198649</v>
      </c>
      <c r="G453" s="323"/>
      <c r="H453" s="323">
        <f>+'Ark1'!S1158</f>
        <v>198641</v>
      </c>
      <c r="I453" s="99">
        <f>+'Ark1'!AD1158</f>
        <v>14.188484592220975</v>
      </c>
      <c r="J453" s="99"/>
      <c r="K453" s="99">
        <f>+'Ark1'!AE1158</f>
        <v>13.992455511029064</v>
      </c>
      <c r="L453" s="99"/>
      <c r="M453" s="99">
        <f>+'Ark1'!W1158</f>
        <v>73.671874386456452</v>
      </c>
      <c r="N453" s="99"/>
      <c r="O453" s="99">
        <f>+'Ark1'!X1158</f>
        <v>0</v>
      </c>
      <c r="P453" s="99"/>
      <c r="Q453" s="99">
        <f>+'Ark1'!Y1158</f>
        <v>0</v>
      </c>
      <c r="R453" s="110"/>
      <c r="S453" s="65"/>
      <c r="T453" s="110"/>
      <c r="U453" s="99">
        <f>+'Ark1'!AA1158</f>
        <v>8.4272376647971736</v>
      </c>
      <c r="V453" s="65">
        <f t="shared" si="16"/>
        <v>66.795225285810361</v>
      </c>
      <c r="W453" s="48">
        <f>+'Ark1'!V1158</f>
        <v>79.819433178460244</v>
      </c>
      <c r="X453" s="39"/>
      <c r="Y453"/>
    </row>
    <row r="454" spans="1:25" ht="15.6">
      <c r="A454" s="39"/>
      <c r="B454" s="46">
        <f>+'Ark1'!C1159</f>
        <v>2006</v>
      </c>
      <c r="C454" s="46">
        <f>+'Ark1'!M1159</f>
        <v>60</v>
      </c>
      <c r="D454" s="323">
        <f>+'Ark1'!Q1159</f>
        <v>2856</v>
      </c>
      <c r="E454" s="65"/>
      <c r="F454" s="323">
        <f>+'Ark1'!R1159</f>
        <v>130885</v>
      </c>
      <c r="G454" s="323"/>
      <c r="H454" s="323">
        <f>+'Ark1'!S1159</f>
        <v>130880</v>
      </c>
      <c r="I454" s="99">
        <f>+'Ark1'!AD1159</f>
        <v>9.3484477941134436</v>
      </c>
      <c r="J454" s="99"/>
      <c r="K454" s="99">
        <f>+'Ark1'!AE1159</f>
        <v>9.2046991412269179</v>
      </c>
      <c r="L454" s="99"/>
      <c r="M454" s="99">
        <f>+'Ark1'!W1159</f>
        <v>73.555133710268251</v>
      </c>
      <c r="N454" s="99"/>
      <c r="O454" s="99">
        <f>+'Ark1'!X1159</f>
        <v>0</v>
      </c>
      <c r="P454" s="99"/>
      <c r="Q454" s="99">
        <f>+'Ark1'!Y1159</f>
        <v>0</v>
      </c>
      <c r="R454" s="110"/>
      <c r="S454" s="65"/>
      <c r="T454" s="110"/>
      <c r="U454" s="99">
        <f>+'Ark1'!AA1159</f>
        <v>8.51991172864855</v>
      </c>
      <c r="V454" s="65">
        <f t="shared" si="16"/>
        <v>45.828081232492998</v>
      </c>
      <c r="W454" s="48">
        <f>+'Ark1'!V1159</f>
        <v>79.692900562111177</v>
      </c>
      <c r="X454" s="39"/>
      <c r="Y454"/>
    </row>
    <row r="455" spans="1:25" ht="15.6">
      <c r="A455" s="39"/>
      <c r="B455" s="46">
        <f>+'Ark1'!C1160</f>
        <v>2006</v>
      </c>
      <c r="C455" s="46">
        <f>+'Ark1'!M1160</f>
        <v>61</v>
      </c>
      <c r="D455" s="323">
        <f>+'Ark1'!Q1160</f>
        <v>2640</v>
      </c>
      <c r="E455" s="65"/>
      <c r="F455" s="323">
        <f>+'Ark1'!R1160</f>
        <v>59148</v>
      </c>
      <c r="G455" s="323"/>
      <c r="H455" s="323">
        <f>+'Ark1'!S1160</f>
        <v>59146</v>
      </c>
      <c r="I455" s="99">
        <f>+'Ark1'!AD1160</f>
        <v>4.2246398756635379</v>
      </c>
      <c r="J455" s="99"/>
      <c r="K455" s="99">
        <f>+'Ark1'!AE1160</f>
        <v>4.1752625450104128</v>
      </c>
      <c r="L455" s="99"/>
      <c r="M455" s="99">
        <f>+'Ark1'!W1160</f>
        <v>73.830377371250307</v>
      </c>
      <c r="N455" s="99"/>
      <c r="O455" s="99">
        <f>+'Ark1'!X1160</f>
        <v>0</v>
      </c>
      <c r="P455" s="99"/>
      <c r="Q455" s="99">
        <f>+'Ark1'!Y1160</f>
        <v>0</v>
      </c>
      <c r="R455" s="110"/>
      <c r="S455" s="65"/>
      <c r="T455" s="110"/>
      <c r="U455" s="99">
        <f>+'Ark1'!AA1160</f>
        <v>8.5221727618758063</v>
      </c>
      <c r="V455" s="65">
        <f t="shared" si="16"/>
        <v>22.404545454545456</v>
      </c>
      <c r="W455" s="48">
        <f>+'Ark1'!V1160</f>
        <v>79.991025385188763</v>
      </c>
      <c r="X455" s="39"/>
      <c r="Y455"/>
    </row>
    <row r="456" spans="1:25" ht="15.6">
      <c r="A456" s="39"/>
      <c r="B456" s="46">
        <f>+'Ark1'!C1161</f>
        <v>2006</v>
      </c>
      <c r="C456" s="46">
        <f>+'Ark1'!M1161</f>
        <v>62</v>
      </c>
      <c r="D456" s="323">
        <f>+'Ark1'!Q1161</f>
        <v>2137</v>
      </c>
      <c r="E456" s="65"/>
      <c r="F456" s="323">
        <f>+'Ark1'!R1161</f>
        <v>18622</v>
      </c>
      <c r="G456" s="323"/>
      <c r="H456" s="323">
        <f>+'Ark1'!S1161</f>
        <v>18622</v>
      </c>
      <c r="I456" s="99">
        <f>+'Ark1'!AD1161</f>
        <v>1.3300744533138298</v>
      </c>
      <c r="J456" s="99"/>
      <c r="K456" s="99">
        <f>+'Ark1'!AE1161</f>
        <v>1.3294020209006965</v>
      </c>
      <c r="L456" s="99"/>
      <c r="M456" s="99">
        <f>+'Ark1'!W1161</f>
        <v>74.663215551498524</v>
      </c>
      <c r="N456" s="99"/>
      <c r="O456" s="99">
        <f>+'Ark1'!X1161</f>
        <v>0</v>
      </c>
      <c r="P456" s="99"/>
      <c r="Q456" s="99">
        <f>+'Ark1'!Y1161</f>
        <v>0</v>
      </c>
      <c r="R456" s="110"/>
      <c r="S456" s="65"/>
      <c r="T456" s="110"/>
      <c r="U456" s="99">
        <f>+'Ark1'!AA1161</f>
        <v>8.4970109240569336</v>
      </c>
      <c r="V456" s="65">
        <f t="shared" si="16"/>
        <v>8.7140851661207304</v>
      </c>
      <c r="W456" s="48">
        <f>+'Ark1'!V1161</f>
        <v>80.891891171720715</v>
      </c>
      <c r="X456" s="39"/>
      <c r="Y456"/>
    </row>
    <row r="457" spans="1:25" ht="15.6">
      <c r="A457" s="39"/>
      <c r="B457" s="46">
        <f>+'Ark1'!C1162</f>
        <v>2006</v>
      </c>
      <c r="C457" s="46">
        <f>+'Ark1'!M1162</f>
        <v>63</v>
      </c>
      <c r="D457" s="323">
        <f>+'Ark1'!Q1162</f>
        <v>1216</v>
      </c>
      <c r="E457" s="65"/>
      <c r="F457" s="323">
        <f>+'Ark1'!R1162</f>
        <v>3837</v>
      </c>
      <c r="G457" s="323"/>
      <c r="H457" s="323">
        <f>+'Ark1'!S1162</f>
        <v>3837</v>
      </c>
      <c r="I457" s="99">
        <f>+'Ark1'!AD1162</f>
        <v>0.2740573341942415</v>
      </c>
      <c r="J457" s="99"/>
      <c r="K457" s="99">
        <f>+'Ark1'!AE1162</f>
        <v>0.27784446245029421</v>
      </c>
      <c r="L457" s="99"/>
      <c r="M457" s="99">
        <f>+'Ark1'!W1162</f>
        <v>75.733255147250389</v>
      </c>
      <c r="N457" s="99"/>
      <c r="O457" s="99">
        <f>+'Ark1'!X1162</f>
        <v>0</v>
      </c>
      <c r="P457" s="99"/>
      <c r="Q457" s="99">
        <f>+'Ark1'!Y1162</f>
        <v>0</v>
      </c>
      <c r="R457" s="110"/>
      <c r="S457" s="65"/>
      <c r="T457" s="110"/>
      <c r="U457" s="99">
        <f>+'Ark1'!AA1162</f>
        <v>8.6706544920577198</v>
      </c>
      <c r="V457" s="65">
        <f t="shared" si="16"/>
        <v>3.1554276315789473</v>
      </c>
      <c r="W457" s="48">
        <f>+'Ark1'!V1162</f>
        <v>82.051197342633102</v>
      </c>
      <c r="X457" s="39"/>
      <c r="Y457"/>
    </row>
    <row r="458" spans="1:25" ht="15.6">
      <c r="A458" s="39"/>
      <c r="B458" s="46">
        <f>+'Ark1'!C1163</f>
        <v>2006</v>
      </c>
      <c r="C458" s="46">
        <f>+'Ark1'!M1163</f>
        <v>64</v>
      </c>
      <c r="D458" s="323">
        <f>+'Ark1'!Q1163</f>
        <v>453</v>
      </c>
      <c r="E458" s="65"/>
      <c r="F458" s="323">
        <f>+'Ark1'!R1163</f>
        <v>732</v>
      </c>
      <c r="G458" s="323"/>
      <c r="H458" s="323">
        <f>+'Ark1'!S1163</f>
        <v>732</v>
      </c>
      <c r="I458" s="99">
        <f>+'Ark1'!AD1163</f>
        <v>5.2283025444405745E-2</v>
      </c>
      <c r="J458" s="99"/>
      <c r="K458" s="99">
        <f>+'Ark1'!AE1163</f>
        <v>5.3334097024701321E-2</v>
      </c>
      <c r="L458" s="99"/>
      <c r="M458" s="99">
        <f>+'Ark1'!W1163</f>
        <v>76.2027322404372</v>
      </c>
      <c r="N458" s="99"/>
      <c r="O458" s="99">
        <f>+'Ark1'!X1163</f>
        <v>0</v>
      </c>
      <c r="P458" s="99"/>
      <c r="Q458" s="99">
        <f>+'Ark1'!Y1163</f>
        <v>0</v>
      </c>
      <c r="R458" s="110"/>
      <c r="S458" s="65"/>
      <c r="T458" s="110"/>
      <c r="U458" s="99">
        <f>+'Ark1'!AA1163</f>
        <v>9.089190311188343</v>
      </c>
      <c r="V458" s="65">
        <f t="shared" si="16"/>
        <v>1.6158940397350994</v>
      </c>
      <c r="W458" s="48">
        <f>+'Ark1'!V1163</f>
        <v>82.559839913799649</v>
      </c>
      <c r="X458" s="39"/>
      <c r="Y458"/>
    </row>
    <row r="459" spans="1:25" ht="15.6">
      <c r="A459" s="39"/>
      <c r="B459" s="46">
        <f>+'Ark1'!C1164</f>
        <v>2006</v>
      </c>
      <c r="C459" s="46">
        <f>+'Ark1'!M1164</f>
        <v>65</v>
      </c>
      <c r="D459" s="323">
        <f>+'Ark1'!Q1164</f>
        <v>60</v>
      </c>
      <c r="E459" s="65"/>
      <c r="F459" s="323">
        <f>+'Ark1'!R1164</f>
        <v>61</v>
      </c>
      <c r="G459" s="323"/>
      <c r="H459" s="323">
        <f>+'Ark1'!S1164</f>
        <v>61</v>
      </c>
      <c r="I459" s="99">
        <f>+'Ark1'!AD1164</f>
        <v>4.3569187870338109E-3</v>
      </c>
      <c r="J459" s="99"/>
      <c r="K459" s="99">
        <f>+'Ark1'!AE1164</f>
        <v>4.2188899633525748E-3</v>
      </c>
      <c r="L459" s="99"/>
      <c r="M459" s="99">
        <f>+'Ark1'!W1164</f>
        <v>72.334426229508225</v>
      </c>
      <c r="N459" s="99"/>
      <c r="O459" s="99">
        <f>+'Ark1'!X1164</f>
        <v>0</v>
      </c>
      <c r="P459" s="99"/>
      <c r="Q459" s="99">
        <f>+'Ark1'!Y1164</f>
        <v>0</v>
      </c>
      <c r="R459" s="110"/>
      <c r="S459" s="65"/>
      <c r="T459" s="110"/>
      <c r="U459" s="99">
        <f>+'Ark1'!AA1164</f>
        <v>11.401148708963447</v>
      </c>
      <c r="V459" s="65">
        <f t="shared" si="16"/>
        <v>1.0166666666666666</v>
      </c>
      <c r="W459" s="48">
        <f>+'Ark1'!V1164</f>
        <v>78.368825817451977</v>
      </c>
      <c r="X459" s="39"/>
      <c r="Y459"/>
    </row>
    <row r="460" spans="1:25" ht="15.6">
      <c r="A460" s="39"/>
      <c r="B460" s="46">
        <f>+'Ark1'!C1165</f>
        <v>2006</v>
      </c>
      <c r="C460" s="46">
        <f>+'Ark1'!M1165</f>
        <v>66</v>
      </c>
      <c r="D460" s="323">
        <f>+'Ark1'!Q1165</f>
        <v>0</v>
      </c>
      <c r="E460" s="65"/>
      <c r="F460" s="323">
        <f>+'Ark1'!R1165</f>
        <v>0</v>
      </c>
      <c r="G460" s="323"/>
      <c r="H460" s="323">
        <f>+'Ark1'!S1165</f>
        <v>0</v>
      </c>
      <c r="I460" s="99">
        <f>+'Ark1'!AD1165</f>
        <v>0</v>
      </c>
      <c r="J460" s="99"/>
      <c r="K460" s="99">
        <f>+'Ark1'!AE1165</f>
        <v>0</v>
      </c>
      <c r="L460" s="99"/>
      <c r="M460" s="99">
        <f>+'Ark1'!W1165</f>
        <v>0</v>
      </c>
      <c r="N460" s="99"/>
      <c r="O460" s="99">
        <f>+'Ark1'!X1165</f>
        <v>0</v>
      </c>
      <c r="P460" s="99"/>
      <c r="Q460" s="99">
        <f>+'Ark1'!Y1165</f>
        <v>0</v>
      </c>
      <c r="R460" s="110"/>
      <c r="S460" s="65"/>
      <c r="T460" s="110"/>
      <c r="U460" s="99">
        <f>+'Ark1'!AA1165</f>
        <v>0</v>
      </c>
      <c r="V460" s="65" t="e">
        <f t="shared" si="16"/>
        <v>#DIV/0!</v>
      </c>
      <c r="W460" s="48">
        <f>+'Ark1'!V1165</f>
        <v>0</v>
      </c>
      <c r="X460" s="39"/>
      <c r="Y460"/>
    </row>
    <row r="461" spans="1:25" ht="15.6">
      <c r="A461" s="39"/>
      <c r="B461" s="46">
        <f>+'Ark1'!C1166</f>
        <v>2006</v>
      </c>
      <c r="C461" s="46">
        <f>+'Ark1'!M1166</f>
        <v>67</v>
      </c>
      <c r="D461" s="323">
        <f>+'Ark1'!Q1166</f>
        <v>0</v>
      </c>
      <c r="E461" s="65"/>
      <c r="F461" s="323">
        <f>+'Ark1'!R1166</f>
        <v>0</v>
      </c>
      <c r="G461" s="323"/>
      <c r="H461" s="323">
        <f>+'Ark1'!S1166</f>
        <v>0</v>
      </c>
      <c r="I461" s="99">
        <f>+'Ark1'!AD1166</f>
        <v>0</v>
      </c>
      <c r="J461" s="99"/>
      <c r="K461" s="99">
        <f>+'Ark1'!AE1166</f>
        <v>0</v>
      </c>
      <c r="L461" s="99"/>
      <c r="M461" s="99">
        <f>+'Ark1'!W1166</f>
        <v>0</v>
      </c>
      <c r="N461" s="99"/>
      <c r="O461" s="99">
        <f>+'Ark1'!X1166</f>
        <v>0</v>
      </c>
      <c r="P461" s="99"/>
      <c r="Q461" s="99">
        <f>+'Ark1'!Y1166</f>
        <v>0</v>
      </c>
      <c r="R461" s="110"/>
      <c r="S461" s="65"/>
      <c r="T461" s="110"/>
      <c r="U461" s="99">
        <f>+'Ark1'!AA1166</f>
        <v>0</v>
      </c>
      <c r="V461" s="65" t="e">
        <f t="shared" si="16"/>
        <v>#DIV/0!</v>
      </c>
      <c r="W461" s="48">
        <f>+'Ark1'!V1166</f>
        <v>0</v>
      </c>
      <c r="X461" s="39"/>
      <c r="Y461"/>
    </row>
    <row r="462" spans="1:25" ht="15.6">
      <c r="A462" s="39"/>
      <c r="B462" s="46">
        <f>+'Ark1'!C1167</f>
        <v>2006</v>
      </c>
      <c r="C462" s="46">
        <f>+'Ark1'!M1167</f>
        <v>68</v>
      </c>
      <c r="D462" s="323">
        <f>+'Ark1'!Q1167</f>
        <v>0</v>
      </c>
      <c r="E462" s="65"/>
      <c r="F462" s="323">
        <f>+'Ark1'!R1167</f>
        <v>0</v>
      </c>
      <c r="G462" s="323"/>
      <c r="H462" s="323">
        <f>+'Ark1'!S1167</f>
        <v>0</v>
      </c>
      <c r="I462" s="99">
        <f>+'Ark1'!AD1167</f>
        <v>0</v>
      </c>
      <c r="J462" s="99"/>
      <c r="K462" s="99">
        <f>+'Ark1'!AE1167</f>
        <v>0</v>
      </c>
      <c r="L462" s="99"/>
      <c r="M462" s="99">
        <f>+'Ark1'!W1167</f>
        <v>0</v>
      </c>
      <c r="N462" s="99"/>
      <c r="O462" s="99">
        <f>+'Ark1'!X1167</f>
        <v>0</v>
      </c>
      <c r="P462" s="99"/>
      <c r="Q462" s="99">
        <f>+'Ark1'!Y1167</f>
        <v>0</v>
      </c>
      <c r="R462" s="110"/>
      <c r="S462" s="65"/>
      <c r="T462" s="110"/>
      <c r="U462" s="99">
        <f>+'Ark1'!AA1167</f>
        <v>0</v>
      </c>
      <c r="V462" s="65" t="e">
        <f t="shared" si="16"/>
        <v>#DIV/0!</v>
      </c>
      <c r="W462" s="48">
        <f>+'Ark1'!V1167</f>
        <v>0</v>
      </c>
      <c r="X462" s="39"/>
      <c r="Y462"/>
    </row>
    <row r="463" spans="1:25" ht="15.6">
      <c r="A463" s="39"/>
      <c r="B463" s="46">
        <f>+'Ark1'!C1168</f>
        <v>2005</v>
      </c>
      <c r="C463" s="46">
        <f>+'Ark1'!M1168</f>
        <v>35</v>
      </c>
      <c r="D463" s="323">
        <f>+'Ark1'!Q1168</f>
        <v>12</v>
      </c>
      <c r="E463" s="65"/>
      <c r="F463" s="323">
        <f>+'Ark1'!R1168</f>
        <v>20</v>
      </c>
      <c r="G463" s="323"/>
      <c r="H463" s="323">
        <f>+'Ark1'!S1168</f>
        <v>20</v>
      </c>
      <c r="I463" s="99">
        <f>+'Ark1'!AD1168</f>
        <v>1.4647421907270106E-3</v>
      </c>
      <c r="J463" s="99"/>
      <c r="K463" s="99">
        <f>+'Ark1'!AE1168</f>
        <v>1.2480613244215835E-3</v>
      </c>
      <c r="L463" s="99"/>
      <c r="M463" s="99">
        <f>+'Ark1'!W1168</f>
        <v>63.72</v>
      </c>
      <c r="N463" s="99"/>
      <c r="O463" s="99">
        <f>+'Ark1'!X1168</f>
        <v>0</v>
      </c>
      <c r="P463" s="99"/>
      <c r="Q463" s="99">
        <f>+'Ark1'!Y1168</f>
        <v>0</v>
      </c>
      <c r="R463" s="110"/>
      <c r="S463" s="65"/>
      <c r="T463" s="110"/>
      <c r="U463" s="99">
        <f>+'Ark1'!AA1168</f>
        <v>15.683194827585339</v>
      </c>
      <c r="V463" s="65">
        <f t="shared" si="16"/>
        <v>1.6666666666666667</v>
      </c>
      <c r="W463" s="48">
        <f>+'Ark1'!V1168</f>
        <v>69.035752979414937</v>
      </c>
      <c r="X463" s="39"/>
      <c r="Y463"/>
    </row>
    <row r="464" spans="1:25" ht="15.6">
      <c r="A464" s="39"/>
      <c r="B464" s="46">
        <f>+'Ark1'!C1169</f>
        <v>2005</v>
      </c>
      <c r="C464" s="46">
        <f>+'Ark1'!M1169</f>
        <v>36</v>
      </c>
      <c r="D464" s="323">
        <f>+'Ark1'!Q1169</f>
        <v>6</v>
      </c>
      <c r="E464" s="65"/>
      <c r="F464" s="323">
        <f>+'Ark1'!R1169</f>
        <v>6</v>
      </c>
      <c r="G464" s="323"/>
      <c r="H464" s="323">
        <f>+'Ark1'!S1169</f>
        <v>6</v>
      </c>
      <c r="I464" s="99">
        <f>+'Ark1'!AD1169</f>
        <v>4.3942265721810304E-4</v>
      </c>
      <c r="J464" s="99"/>
      <c r="K464" s="99">
        <f>+'Ark1'!AE1169</f>
        <v>4.094589137952481E-4</v>
      </c>
      <c r="L464" s="99"/>
      <c r="M464" s="99">
        <f>+'Ark1'!W1169</f>
        <v>69.683333333333351</v>
      </c>
      <c r="N464" s="99"/>
      <c r="O464" s="99">
        <f>+'Ark1'!X1169</f>
        <v>0</v>
      </c>
      <c r="P464" s="99"/>
      <c r="Q464" s="99">
        <f>+'Ark1'!Y1169</f>
        <v>0</v>
      </c>
      <c r="R464" s="110"/>
      <c r="S464" s="65"/>
      <c r="T464" s="110"/>
      <c r="U464" s="99">
        <f>+'Ark1'!AA1169</f>
        <v>11.57359302704025</v>
      </c>
      <c r="V464" s="65">
        <f t="shared" si="16"/>
        <v>1</v>
      </c>
      <c r="W464" s="48">
        <f>+'Ark1'!V1169</f>
        <v>75.496569158540979</v>
      </c>
      <c r="X464" s="39"/>
      <c r="Y464"/>
    </row>
    <row r="465" spans="1:25" ht="15.6">
      <c r="A465" s="39"/>
      <c r="B465" s="46">
        <f>+'Ark1'!C1170</f>
        <v>2005</v>
      </c>
      <c r="C465" s="46">
        <f>+'Ark1'!M1170</f>
        <v>37</v>
      </c>
      <c r="D465" s="323">
        <f>+'Ark1'!Q1170</f>
        <v>3</v>
      </c>
      <c r="E465" s="65"/>
      <c r="F465" s="323">
        <f>+'Ark1'!R1170</f>
        <v>4</v>
      </c>
      <c r="G465" s="323"/>
      <c r="H465" s="323">
        <f>+'Ark1'!S1170</f>
        <v>4</v>
      </c>
      <c r="I465" s="99">
        <f>+'Ark1'!AD1170</f>
        <v>2.9294843814540214E-4</v>
      </c>
      <c r="J465" s="99"/>
      <c r="K465" s="99">
        <f>+'Ark1'!AE1170</f>
        <v>2.8322295591864558E-4</v>
      </c>
      <c r="L465" s="99"/>
      <c r="M465" s="99">
        <f>+'Ark1'!W1170</f>
        <v>72.300000000000011</v>
      </c>
      <c r="N465" s="99"/>
      <c r="O465" s="99">
        <f>+'Ark1'!X1170</f>
        <v>0</v>
      </c>
      <c r="P465" s="99"/>
      <c r="Q465" s="99">
        <f>+'Ark1'!Y1170</f>
        <v>0</v>
      </c>
      <c r="R465" s="110"/>
      <c r="S465" s="65"/>
      <c r="T465" s="110"/>
      <c r="U465" s="99">
        <f>+'Ark1'!AA1170</f>
        <v>11.227199116431418</v>
      </c>
      <c r="V465" s="65">
        <f t="shared" si="16"/>
        <v>1.3333333333333333</v>
      </c>
      <c r="W465" s="48">
        <f>+'Ark1'!V1170</f>
        <v>78.33152762730225</v>
      </c>
      <c r="X465" s="39"/>
      <c r="Y465"/>
    </row>
    <row r="466" spans="1:25" ht="15.6">
      <c r="A466" s="39"/>
      <c r="B466" s="46">
        <f>+'Ark1'!C1171</f>
        <v>2005</v>
      </c>
      <c r="C466" s="46">
        <f>+'Ark1'!M1171</f>
        <v>38</v>
      </c>
      <c r="D466" s="323">
        <f>+'Ark1'!Q1171</f>
        <v>7</v>
      </c>
      <c r="E466" s="65"/>
      <c r="F466" s="323">
        <f>+'Ark1'!R1171</f>
        <v>9</v>
      </c>
      <c r="G466" s="323"/>
      <c r="H466" s="323">
        <f>+'Ark1'!S1171</f>
        <v>9</v>
      </c>
      <c r="I466" s="99">
        <f>+'Ark1'!AD1171</f>
        <v>6.591339858271544E-4</v>
      </c>
      <c r="J466" s="99"/>
      <c r="K466" s="99">
        <f>+'Ark1'!AE1171</f>
        <v>6.1658773529176783E-4</v>
      </c>
      <c r="L466" s="99"/>
      <c r="M466" s="99">
        <f>+'Ark1'!W1171</f>
        <v>69.955555555555563</v>
      </c>
      <c r="N466" s="99"/>
      <c r="O466" s="99">
        <f>+'Ark1'!X1171</f>
        <v>0</v>
      </c>
      <c r="P466" s="99"/>
      <c r="Q466" s="99">
        <f>+'Ark1'!Y1171</f>
        <v>0</v>
      </c>
      <c r="R466" s="110"/>
      <c r="S466" s="65"/>
      <c r="T466" s="110"/>
      <c r="U466" s="99">
        <f>+'Ark1'!AA1171</f>
        <v>8.3650212340981245</v>
      </c>
      <c r="V466" s="65">
        <f t="shared" si="16"/>
        <v>1.2857142857142858</v>
      </c>
      <c r="W466" s="48">
        <f>+'Ark1'!V1171</f>
        <v>75.791501143613814</v>
      </c>
      <c r="X466" s="39"/>
      <c r="Y466"/>
    </row>
    <row r="467" spans="1:25" ht="15.6">
      <c r="A467" s="39"/>
      <c r="B467" s="46">
        <f>+'Ark1'!C1172</f>
        <v>2005</v>
      </c>
      <c r="C467" s="46">
        <f>+'Ark1'!M1172</f>
        <v>39</v>
      </c>
      <c r="D467" s="323">
        <f>+'Ark1'!Q1172</f>
        <v>11</v>
      </c>
      <c r="E467" s="65"/>
      <c r="F467" s="323">
        <f>+'Ark1'!R1172</f>
        <v>13</v>
      </c>
      <c r="G467" s="323"/>
      <c r="H467" s="323">
        <f>+'Ark1'!S1172</f>
        <v>13</v>
      </c>
      <c r="I467" s="99">
        <f>+'Ark1'!AD1172</f>
        <v>9.5208242397255675E-4</v>
      </c>
      <c r="J467" s="99"/>
      <c r="K467" s="99">
        <f>+'Ark1'!AE1172</f>
        <v>9.4965871491808635E-4</v>
      </c>
      <c r="L467" s="99"/>
      <c r="M467" s="99">
        <f>+'Ark1'!W1172</f>
        <v>74.592307692307713</v>
      </c>
      <c r="N467" s="99"/>
      <c r="O467" s="99">
        <f>+'Ark1'!X1172</f>
        <v>0</v>
      </c>
      <c r="P467" s="99"/>
      <c r="Q467" s="99">
        <f>+'Ark1'!Y1172</f>
        <v>0</v>
      </c>
      <c r="R467" s="110"/>
      <c r="S467" s="65"/>
      <c r="T467" s="110"/>
      <c r="U467" s="99">
        <f>+'Ark1'!AA1172</f>
        <v>10.533715944415544</v>
      </c>
      <c r="V467" s="65">
        <f t="shared" si="16"/>
        <v>1.1818181818181819</v>
      </c>
      <c r="W467" s="48">
        <f>+'Ark1'!V1172</f>
        <v>80.815067922326861</v>
      </c>
      <c r="X467" s="39"/>
      <c r="Y467"/>
    </row>
    <row r="468" spans="1:25" ht="15.6">
      <c r="A468" s="39"/>
      <c r="B468" s="46">
        <f>+'Ark1'!C1173</f>
        <v>2005</v>
      </c>
      <c r="C468" s="46">
        <f>+'Ark1'!M1173</f>
        <v>40</v>
      </c>
      <c r="D468" s="323">
        <f>+'Ark1'!Q1173</f>
        <v>12</v>
      </c>
      <c r="E468" s="65"/>
      <c r="F468" s="323">
        <f>+'Ark1'!R1173</f>
        <v>18</v>
      </c>
      <c r="G468" s="323"/>
      <c r="H468" s="323">
        <f>+'Ark1'!S1173</f>
        <v>18</v>
      </c>
      <c r="I468" s="99">
        <f>+'Ark1'!AD1173</f>
        <v>1.318267971654309E-3</v>
      </c>
      <c r="J468" s="99"/>
      <c r="K468" s="99">
        <f>+'Ark1'!AE1173</f>
        <v>1.4301192341908649E-3</v>
      </c>
      <c r="L468" s="99"/>
      <c r="M468" s="99">
        <f>+'Ark1'!W1173</f>
        <v>81.12777777777778</v>
      </c>
      <c r="N468" s="99"/>
      <c r="O468" s="99">
        <f>+'Ark1'!X1173</f>
        <v>0</v>
      </c>
      <c r="P468" s="99"/>
      <c r="Q468" s="99">
        <f>+'Ark1'!Y1173</f>
        <v>0</v>
      </c>
      <c r="R468" s="110"/>
      <c r="S468" s="65"/>
      <c r="T468" s="110"/>
      <c r="U468" s="99">
        <f>+'Ark1'!AA1173</f>
        <v>14.87095624047665</v>
      </c>
      <c r="V468" s="65">
        <f t="shared" si="16"/>
        <v>1.5</v>
      </c>
      <c r="W468" s="48">
        <f>+'Ark1'!V1173</f>
        <v>87.8957505718069</v>
      </c>
      <c r="X468" s="39"/>
      <c r="Y468"/>
    </row>
    <row r="469" spans="1:25" ht="15.6">
      <c r="A469" s="39"/>
      <c r="B469" s="46">
        <f>+'Ark1'!C1174</f>
        <v>2005</v>
      </c>
      <c r="C469" s="46">
        <f>+'Ark1'!M1174</f>
        <v>41</v>
      </c>
      <c r="D469" s="323">
        <f>+'Ark1'!Q1174</f>
        <v>24</v>
      </c>
      <c r="E469" s="65"/>
      <c r="F469" s="323">
        <f>+'Ark1'!R1174</f>
        <v>26</v>
      </c>
      <c r="G469" s="323"/>
      <c r="H469" s="323">
        <f>+'Ark1'!S1174</f>
        <v>26</v>
      </c>
      <c r="I469" s="99">
        <f>+'Ark1'!AD1174</f>
        <v>1.9041648479451135E-3</v>
      </c>
      <c r="J469" s="99"/>
      <c r="K469" s="99">
        <f>+'Ark1'!AE1174</f>
        <v>1.9442687910971195E-3</v>
      </c>
      <c r="L469" s="99"/>
      <c r="M469" s="99">
        <f>+'Ark1'!W1174</f>
        <v>76.35769230769229</v>
      </c>
      <c r="N469" s="99"/>
      <c r="O469" s="99">
        <f>+'Ark1'!X1174</f>
        <v>0</v>
      </c>
      <c r="P469" s="99"/>
      <c r="Q469" s="99">
        <f>+'Ark1'!Y1174</f>
        <v>0</v>
      </c>
      <c r="R469" s="110"/>
      <c r="S469" s="65"/>
      <c r="T469" s="110"/>
      <c r="U469" s="99">
        <f>+'Ark1'!AA1174</f>
        <v>15.248409074062131</v>
      </c>
      <c r="V469" s="65">
        <f t="shared" si="16"/>
        <v>1.0833333333333333</v>
      </c>
      <c r="W469" s="48">
        <f>+'Ark1'!V1174</f>
        <v>82.727727310609197</v>
      </c>
      <c r="X469" s="39"/>
      <c r="Y469"/>
    </row>
    <row r="470" spans="1:25" ht="15.6">
      <c r="A470" s="39"/>
      <c r="B470" s="46">
        <f>+'Ark1'!C1175</f>
        <v>2005</v>
      </c>
      <c r="C470" s="46">
        <f>+'Ark1'!M1175</f>
        <v>42</v>
      </c>
      <c r="D470" s="323">
        <f>+'Ark1'!Q1175</f>
        <v>45</v>
      </c>
      <c r="E470" s="65"/>
      <c r="F470" s="323">
        <f>+'Ark1'!R1175</f>
        <v>57</v>
      </c>
      <c r="G470" s="323"/>
      <c r="H470" s="323">
        <f>+'Ark1'!S1175</f>
        <v>57</v>
      </c>
      <c r="I470" s="99">
        <f>+'Ark1'!AD1175</f>
        <v>4.1745152435719779E-3</v>
      </c>
      <c r="J470" s="99"/>
      <c r="K470" s="99">
        <f>+'Ark1'!AE1175</f>
        <v>4.4558648932719411E-3</v>
      </c>
      <c r="L470" s="99"/>
      <c r="M470" s="99">
        <f>+'Ark1'!W1175</f>
        <v>79.822807017543809</v>
      </c>
      <c r="N470" s="99"/>
      <c r="O470" s="99">
        <f>+'Ark1'!X1175</f>
        <v>0</v>
      </c>
      <c r="P470" s="99"/>
      <c r="Q470" s="99">
        <f>+'Ark1'!Y1175</f>
        <v>0</v>
      </c>
      <c r="R470" s="110"/>
      <c r="S470" s="65"/>
      <c r="T470" s="110"/>
      <c r="U470" s="99">
        <f>+'Ark1'!AA1175</f>
        <v>15.119547212470676</v>
      </c>
      <c r="V470" s="65">
        <f t="shared" si="16"/>
        <v>1.2666666666666666</v>
      </c>
      <c r="W470" s="48">
        <f>+'Ark1'!V1175</f>
        <v>86.481914428541572</v>
      </c>
      <c r="X470" s="39"/>
      <c r="Y470"/>
    </row>
    <row r="471" spans="1:25" ht="15.6">
      <c r="A471" s="39"/>
      <c r="B471" s="46">
        <f>+'Ark1'!C1176</f>
        <v>2005</v>
      </c>
      <c r="C471" s="46">
        <f>+'Ark1'!M1176</f>
        <v>43</v>
      </c>
      <c r="D471" s="323">
        <f>+'Ark1'!Q1176</f>
        <v>62</v>
      </c>
      <c r="E471" s="65"/>
      <c r="F471" s="323">
        <f>+'Ark1'!R1176</f>
        <v>71</v>
      </c>
      <c r="G471" s="323"/>
      <c r="H471" s="323">
        <f>+'Ark1'!S1176</f>
        <v>71</v>
      </c>
      <c r="I471" s="99">
        <f>+'Ark1'!AD1176</f>
        <v>5.199834777080887E-3</v>
      </c>
      <c r="J471" s="99"/>
      <c r="K471" s="99">
        <f>+'Ark1'!AE1176</f>
        <v>5.6131420959312228E-3</v>
      </c>
      <c r="L471" s="99"/>
      <c r="M471" s="99">
        <f>+'Ark1'!W1176</f>
        <v>80.72676056338031</v>
      </c>
      <c r="N471" s="99"/>
      <c r="O471" s="99">
        <f>+'Ark1'!X1176</f>
        <v>0</v>
      </c>
      <c r="P471" s="99"/>
      <c r="Q471" s="99">
        <f>+'Ark1'!Y1176</f>
        <v>0</v>
      </c>
      <c r="R471" s="110"/>
      <c r="S471" s="65"/>
      <c r="T471" s="110"/>
      <c r="U471" s="99">
        <f>+'Ark1'!AA1176</f>
        <v>13.178043601689188</v>
      </c>
      <c r="V471" s="65">
        <f t="shared" si="16"/>
        <v>1.1451612903225807</v>
      </c>
      <c r="W471" s="48">
        <f>+'Ark1'!V1176</f>
        <v>87.461279050249502</v>
      </c>
      <c r="X471" s="39"/>
      <c r="Y471"/>
    </row>
    <row r="472" spans="1:25" ht="15.6">
      <c r="A472" s="39"/>
      <c r="B472" s="46">
        <f>+'Ark1'!C1177</f>
        <v>2005</v>
      </c>
      <c r="C472" s="46">
        <f>+'Ark1'!M1177</f>
        <v>44</v>
      </c>
      <c r="D472" s="323">
        <f>+'Ark1'!Q1177</f>
        <v>119</v>
      </c>
      <c r="E472" s="65"/>
      <c r="F472" s="323">
        <f>+'Ark1'!R1177</f>
        <v>143</v>
      </c>
      <c r="G472" s="323"/>
      <c r="H472" s="323">
        <f>+'Ark1'!S1177</f>
        <v>143</v>
      </c>
      <c r="I472" s="99">
        <f>+'Ark1'!AD1177</f>
        <v>1.0472906663698121E-2</v>
      </c>
      <c r="J472" s="99"/>
      <c r="K472" s="99">
        <f>+'Ark1'!AE1177</f>
        <v>1.1217372266209402E-2</v>
      </c>
      <c r="L472" s="99"/>
      <c r="M472" s="99">
        <f>+'Ark1'!W1177</f>
        <v>80.098601398601389</v>
      </c>
      <c r="N472" s="99"/>
      <c r="O472" s="99">
        <f>+'Ark1'!X1177</f>
        <v>0</v>
      </c>
      <c r="P472" s="99"/>
      <c r="Q472" s="99">
        <f>+'Ark1'!Y1177</f>
        <v>0</v>
      </c>
      <c r="R472" s="110"/>
      <c r="S472" s="65"/>
      <c r="T472" s="110"/>
      <c r="U472" s="99">
        <f>+'Ark1'!AA1177</f>
        <v>11.606984791323336</v>
      </c>
      <c r="V472" s="65">
        <f t="shared" si="16"/>
        <v>1.2016806722689075</v>
      </c>
      <c r="W472" s="48">
        <f>+'Ark1'!V1177</f>
        <v>86.78071657486602</v>
      </c>
      <c r="X472" s="39"/>
      <c r="Y472"/>
    </row>
    <row r="473" spans="1:25" ht="15.6">
      <c r="A473" s="39"/>
      <c r="B473" s="46">
        <f>+'Ark1'!C1178</f>
        <v>2005</v>
      </c>
      <c r="C473" s="46">
        <f>+'Ark1'!M1178</f>
        <v>45</v>
      </c>
      <c r="D473" s="323">
        <f>+'Ark1'!Q1178</f>
        <v>176</v>
      </c>
      <c r="E473" s="65"/>
      <c r="F473" s="323">
        <f>+'Ark1'!R1178</f>
        <v>237</v>
      </c>
      <c r="G473" s="323"/>
      <c r="H473" s="323">
        <f>+'Ark1'!S1178</f>
        <v>237</v>
      </c>
      <c r="I473" s="99">
        <f>+'Ark1'!AD1178</f>
        <v>1.7357194960115077E-2</v>
      </c>
      <c r="J473" s="99"/>
      <c r="K473" s="99">
        <f>+'Ark1'!AE1178</f>
        <v>1.9178757805092664E-2</v>
      </c>
      <c r="L473" s="99"/>
      <c r="M473" s="99">
        <f>+'Ark1'!W1178</f>
        <v>82.630801687763693</v>
      </c>
      <c r="N473" s="99"/>
      <c r="O473" s="99">
        <f>+'Ark1'!X1178</f>
        <v>0</v>
      </c>
      <c r="P473" s="99"/>
      <c r="Q473" s="99">
        <f>+'Ark1'!Y1178</f>
        <v>0</v>
      </c>
      <c r="R473" s="110"/>
      <c r="S473" s="65"/>
      <c r="T473" s="110"/>
      <c r="U473" s="99">
        <f>+'Ark1'!AA1178</f>
        <v>12.512124946039773</v>
      </c>
      <c r="V473" s="65">
        <f t="shared" si="16"/>
        <v>1.3465909090909092</v>
      </c>
      <c r="W473" s="48">
        <f>+'Ark1'!V1178</f>
        <v>89.524162175258652</v>
      </c>
      <c r="X473" s="39"/>
      <c r="Y473"/>
    </row>
    <row r="474" spans="1:25" ht="15.6">
      <c r="A474" s="39"/>
      <c r="B474" s="46">
        <f>+'Ark1'!C1179</f>
        <v>2005</v>
      </c>
      <c r="C474" s="46">
        <f>+'Ark1'!M1179</f>
        <v>46</v>
      </c>
      <c r="D474" s="323">
        <f>+'Ark1'!Q1179</f>
        <v>312</v>
      </c>
      <c r="E474" s="65"/>
      <c r="F474" s="323">
        <f>+'Ark1'!R1179</f>
        <v>456</v>
      </c>
      <c r="G474" s="323"/>
      <c r="H474" s="323">
        <f>+'Ark1'!S1179</f>
        <v>456</v>
      </c>
      <c r="I474" s="99">
        <f>+'Ark1'!AD1179</f>
        <v>3.3396121948575823E-2</v>
      </c>
      <c r="J474" s="99"/>
      <c r="K474" s="99">
        <f>+'Ark1'!AE1179</f>
        <v>3.6805077748075246E-2</v>
      </c>
      <c r="L474" s="99"/>
      <c r="M474" s="99">
        <f>+'Ark1'!W1179</f>
        <v>82.416228070175507</v>
      </c>
      <c r="N474" s="99"/>
      <c r="O474" s="99">
        <f>+'Ark1'!X1179</f>
        <v>0</v>
      </c>
      <c r="P474" s="99"/>
      <c r="Q474" s="99">
        <f>+'Ark1'!Y1179</f>
        <v>0</v>
      </c>
      <c r="R474" s="110"/>
      <c r="S474" s="65"/>
      <c r="T474" s="110"/>
      <c r="U474" s="99">
        <f>+'Ark1'!AA1179</f>
        <v>10.653983678825451</v>
      </c>
      <c r="V474" s="65">
        <f t="shared" si="16"/>
        <v>1.4615384615384615</v>
      </c>
      <c r="W474" s="48">
        <f>+'Ark1'!V1179</f>
        <v>89.291688050027588</v>
      </c>
      <c r="X474" s="39"/>
      <c r="Y474"/>
    </row>
    <row r="475" spans="1:25" ht="15.6">
      <c r="A475" s="39"/>
      <c r="B475" s="46">
        <f>+'Ark1'!C1180</f>
        <v>2005</v>
      </c>
      <c r="C475" s="46">
        <f>+'Ark1'!M1180</f>
        <v>47</v>
      </c>
      <c r="D475" s="323">
        <f>+'Ark1'!Q1180</f>
        <v>546</v>
      </c>
      <c r="E475" s="65"/>
      <c r="F475" s="323">
        <f>+'Ark1'!R1180</f>
        <v>871</v>
      </c>
      <c r="G475" s="323"/>
      <c r="H475" s="323">
        <f>+'Ark1'!S1180</f>
        <v>871</v>
      </c>
      <c r="I475" s="99">
        <f>+'Ark1'!AD1180</f>
        <v>6.3789522406161286E-2</v>
      </c>
      <c r="J475" s="99"/>
      <c r="K475" s="99">
        <f>+'Ark1'!AE1180</f>
        <v>6.9683815679867422E-2</v>
      </c>
      <c r="L475" s="99"/>
      <c r="M475" s="99">
        <f>+'Ark1'!W1180</f>
        <v>81.692766934557923</v>
      </c>
      <c r="N475" s="99"/>
      <c r="O475" s="99">
        <f>+'Ark1'!X1180</f>
        <v>0</v>
      </c>
      <c r="P475" s="99"/>
      <c r="Q475" s="99">
        <f>+'Ark1'!Y1180</f>
        <v>0</v>
      </c>
      <c r="R475" s="110"/>
      <c r="S475" s="65"/>
      <c r="T475" s="110"/>
      <c r="U475" s="99">
        <f>+'Ark1'!AA1180</f>
        <v>9.7468558580657128</v>
      </c>
      <c r="V475" s="65">
        <f t="shared" si="16"/>
        <v>1.5952380952380953</v>
      </c>
      <c r="W475" s="48">
        <f>+'Ark1'!V1180</f>
        <v>88.507873168535141</v>
      </c>
      <c r="X475" s="39"/>
      <c r="Y475"/>
    </row>
    <row r="476" spans="1:25" ht="15.6">
      <c r="A476" s="39"/>
      <c r="B476" s="46">
        <f>+'Ark1'!C1181</f>
        <v>2005</v>
      </c>
      <c r="C476" s="46">
        <f>+'Ark1'!M1181</f>
        <v>48</v>
      </c>
      <c r="D476" s="323">
        <f>+'Ark1'!Q1181</f>
        <v>927</v>
      </c>
      <c r="E476" s="65"/>
      <c r="F476" s="323">
        <f>+'Ark1'!R1181</f>
        <v>1775</v>
      </c>
      <c r="G476" s="323"/>
      <c r="H476" s="323">
        <f>+'Ark1'!S1181</f>
        <v>1775</v>
      </c>
      <c r="I476" s="99">
        <f>+'Ark1'!AD1181</f>
        <v>0.12999586942702218</v>
      </c>
      <c r="J476" s="99"/>
      <c r="K476" s="99">
        <f>+'Ark1'!AE1181</f>
        <v>0.1405351915535325</v>
      </c>
      <c r="L476" s="99"/>
      <c r="M476" s="99">
        <f>+'Ark1'!W1181</f>
        <v>80.845633802816977</v>
      </c>
      <c r="N476" s="99"/>
      <c r="O476" s="99">
        <f>+'Ark1'!X1181</f>
        <v>0</v>
      </c>
      <c r="P476" s="99"/>
      <c r="Q476" s="99">
        <f>+'Ark1'!Y1181</f>
        <v>0</v>
      </c>
      <c r="R476" s="110"/>
      <c r="S476" s="65"/>
      <c r="T476" s="110"/>
      <c r="U476" s="99">
        <f>+'Ark1'!AA1181</f>
        <v>9.3794328085205088</v>
      </c>
      <c r="V476" s="65">
        <f t="shared" si="16"/>
        <v>1.9147788565264294</v>
      </c>
      <c r="W476" s="48">
        <f>+'Ark1'!V1181</f>
        <v>87.590069125478621</v>
      </c>
      <c r="X476" s="39"/>
      <c r="Y476"/>
    </row>
    <row r="477" spans="1:25" ht="15.6">
      <c r="A477" s="39"/>
      <c r="B477" s="46">
        <f>+'Ark1'!C1182</f>
        <v>2005</v>
      </c>
      <c r="C477" s="46">
        <f>+'Ark1'!M1182</f>
        <v>49</v>
      </c>
      <c r="D477" s="323">
        <f>+'Ark1'!Q1182</f>
        <v>1319</v>
      </c>
      <c r="E477" s="65"/>
      <c r="F477" s="323">
        <f>+'Ark1'!R1182</f>
        <v>3654</v>
      </c>
      <c r="G477" s="323"/>
      <c r="H477" s="323">
        <f>+'Ark1'!S1182</f>
        <v>3654</v>
      </c>
      <c r="I477" s="99">
        <f>+'Ark1'!AD1182</f>
        <v>0.26760839824582477</v>
      </c>
      <c r="J477" s="99"/>
      <c r="K477" s="99">
        <f>+'Ark1'!AE1182</f>
        <v>0.28796507969855328</v>
      </c>
      <c r="L477" s="99"/>
      <c r="M477" s="99">
        <f>+'Ark1'!W1182</f>
        <v>80.471319102353618</v>
      </c>
      <c r="N477" s="99"/>
      <c r="O477" s="99">
        <f>+'Ark1'!X1182</f>
        <v>0</v>
      </c>
      <c r="P477" s="99"/>
      <c r="Q477" s="99">
        <f>+'Ark1'!Y1182</f>
        <v>0</v>
      </c>
      <c r="R477" s="110"/>
      <c r="S477" s="65"/>
      <c r="T477" s="110"/>
      <c r="U477" s="99">
        <f>+'Ark1'!AA1182</f>
        <v>9.4041791918857847</v>
      </c>
      <c r="V477" s="65">
        <f t="shared" si="16"/>
        <v>2.7702805155420775</v>
      </c>
      <c r="W477" s="48">
        <f>+'Ark1'!V1182</f>
        <v>87.184527738194603</v>
      </c>
      <c r="X477" s="39"/>
      <c r="Y477"/>
    </row>
    <row r="478" spans="1:25" ht="15.6">
      <c r="A478" s="39"/>
      <c r="B478" s="46">
        <f>+'Ark1'!C1183</f>
        <v>2005</v>
      </c>
      <c r="C478" s="46">
        <f>+'Ark1'!M1183</f>
        <v>50</v>
      </c>
      <c r="D478" s="323">
        <f>+'Ark1'!Q1183</f>
        <v>1827</v>
      </c>
      <c r="E478" s="65"/>
      <c r="F478" s="323">
        <f>+'Ark1'!R1183</f>
        <v>7721</v>
      </c>
      <c r="G478" s="323"/>
      <c r="H478" s="323">
        <f>+'Ark1'!S1183</f>
        <v>7721</v>
      </c>
      <c r="I478" s="99">
        <f>+'Ark1'!AD1183</f>
        <v>0.56546372273016243</v>
      </c>
      <c r="J478" s="99"/>
      <c r="K478" s="99">
        <f>+'Ark1'!AE1183</f>
        <v>0.60129780886861517</v>
      </c>
      <c r="L478" s="99"/>
      <c r="M478" s="99">
        <f>+'Ark1'!W1183</f>
        <v>79.521745887838236</v>
      </c>
      <c r="N478" s="99"/>
      <c r="O478" s="99">
        <f>+'Ark1'!X1183</f>
        <v>0</v>
      </c>
      <c r="P478" s="99"/>
      <c r="Q478" s="99">
        <f>+'Ark1'!Y1183</f>
        <v>0</v>
      </c>
      <c r="R478" s="110"/>
      <c r="S478" s="65"/>
      <c r="T478" s="110"/>
      <c r="U478" s="99">
        <f>+'Ark1'!AA1183</f>
        <v>8.9570761795055649</v>
      </c>
      <c r="V478" s="65">
        <f t="shared" si="16"/>
        <v>4.226053639846743</v>
      </c>
      <c r="W478" s="48">
        <f>+'Ark1'!V1183</f>
        <v>86.155737689965747</v>
      </c>
      <c r="X478" s="39"/>
      <c r="Y478"/>
    </row>
    <row r="479" spans="1:25" ht="15.6">
      <c r="A479" s="39"/>
      <c r="B479" s="46">
        <f>+'Ark1'!C1184</f>
        <v>2005</v>
      </c>
      <c r="C479" s="46">
        <f>+'Ark1'!M1184</f>
        <v>51</v>
      </c>
      <c r="D479" s="323">
        <f>+'Ark1'!Q1184</f>
        <v>2266</v>
      </c>
      <c r="E479" s="65"/>
      <c r="F479" s="323">
        <f>+'Ark1'!R1184</f>
        <v>15054</v>
      </c>
      <c r="G479" s="323"/>
      <c r="H479" s="323">
        <f>+'Ark1'!S1184</f>
        <v>15054</v>
      </c>
      <c r="I479" s="99">
        <f>+'Ark1'!AD1184</f>
        <v>1.1025114469602204</v>
      </c>
      <c r="J479" s="99"/>
      <c r="K479" s="99">
        <f>+'Ark1'!AE1184</f>
        <v>1.160098855427578</v>
      </c>
      <c r="L479" s="99"/>
      <c r="M479" s="99">
        <f>+'Ark1'!W1184</f>
        <v>78.688800318851946</v>
      </c>
      <c r="N479" s="99"/>
      <c r="O479" s="99">
        <f>+'Ark1'!X1184</f>
        <v>0</v>
      </c>
      <c r="P479" s="99"/>
      <c r="Q479" s="99">
        <f>+'Ark1'!Y1184</f>
        <v>0</v>
      </c>
      <c r="R479" s="110"/>
      <c r="S479" s="65"/>
      <c r="T479" s="110"/>
      <c r="U479" s="99">
        <f>+'Ark1'!AA1184</f>
        <v>8.7582399537483457</v>
      </c>
      <c r="V479" s="65">
        <f t="shared" si="16"/>
        <v>6.6434245366284204</v>
      </c>
      <c r="W479" s="48">
        <f>+'Ark1'!V1184</f>
        <v>85.253304787488261</v>
      </c>
      <c r="X479" s="39"/>
      <c r="Y479"/>
    </row>
    <row r="480" spans="1:25" ht="15.6">
      <c r="A480" s="39"/>
      <c r="B480" s="46">
        <f>+'Ark1'!C1185</f>
        <v>2005</v>
      </c>
      <c r="C480" s="46">
        <f>+'Ark1'!M1185</f>
        <v>52</v>
      </c>
      <c r="D480" s="323">
        <f>+'Ark1'!Q1185</f>
        <v>2598</v>
      </c>
      <c r="E480" s="65"/>
      <c r="F480" s="323">
        <f>+'Ark1'!R1185</f>
        <v>29008</v>
      </c>
      <c r="G480" s="323"/>
      <c r="H480" s="323">
        <f>+'Ark1'!S1185</f>
        <v>29006</v>
      </c>
      <c r="I480" s="99">
        <f>+'Ark1'!AD1185</f>
        <v>2.1244620734304553</v>
      </c>
      <c r="J480" s="99"/>
      <c r="K480" s="99">
        <f>+'Ark1'!AE1185</f>
        <v>2.2134980650755112</v>
      </c>
      <c r="L480" s="99"/>
      <c r="M480" s="99">
        <f>+'Ark1'!W1185</f>
        <v>77.922188512721505</v>
      </c>
      <c r="N480" s="99"/>
      <c r="O480" s="99">
        <f>+'Ark1'!X1185</f>
        <v>0</v>
      </c>
      <c r="P480" s="99"/>
      <c r="Q480" s="99">
        <f>+'Ark1'!Y1185</f>
        <v>0</v>
      </c>
      <c r="R480" s="110"/>
      <c r="S480" s="65"/>
      <c r="T480" s="110"/>
      <c r="U480" s="99">
        <f>+'Ark1'!AA1185</f>
        <v>8.4253809024979507</v>
      </c>
      <c r="V480" s="65">
        <f t="shared" si="16"/>
        <v>11.165511932255582</v>
      </c>
      <c r="W480" s="48">
        <f>+'Ark1'!V1185</f>
        <v>84.425477330536864</v>
      </c>
      <c r="X480" s="39"/>
      <c r="Y480"/>
    </row>
    <row r="481" spans="1:25" ht="15.6">
      <c r="A481" s="39"/>
      <c r="B481" s="46">
        <f>+'Ark1'!C1186</f>
        <v>2005</v>
      </c>
      <c r="C481" s="46">
        <f>+'Ark1'!M1186</f>
        <v>53</v>
      </c>
      <c r="D481" s="323">
        <f>+'Ark1'!Q1186</f>
        <v>2852</v>
      </c>
      <c r="E481" s="65"/>
      <c r="F481" s="323">
        <f>+'Ark1'!R1186</f>
        <v>53596</v>
      </c>
      <c r="G481" s="323"/>
      <c r="H481" s="323">
        <f>+'Ark1'!S1186</f>
        <v>53594</v>
      </c>
      <c r="I481" s="99">
        <f>+'Ark1'!AD1186</f>
        <v>3.9252161227102422</v>
      </c>
      <c r="J481" s="99"/>
      <c r="K481" s="99">
        <f>+'Ark1'!AE1186</f>
        <v>4.0511343926017531</v>
      </c>
      <c r="L481" s="99"/>
      <c r="M481" s="99">
        <f>+'Ark1'!W1186</f>
        <v>77.184539314102366</v>
      </c>
      <c r="N481" s="99"/>
      <c r="O481" s="99">
        <f>+'Ark1'!X1186</f>
        <v>0</v>
      </c>
      <c r="P481" s="99"/>
      <c r="Q481" s="99">
        <f>+'Ark1'!Y1186</f>
        <v>0</v>
      </c>
      <c r="R481" s="110"/>
      <c r="S481" s="65"/>
      <c r="T481" s="110"/>
      <c r="U481" s="99">
        <f>+'Ark1'!AA1186</f>
        <v>8.2524199796358904</v>
      </c>
      <c r="V481" s="65">
        <f t="shared" si="16"/>
        <v>18.792426367461431</v>
      </c>
      <c r="W481" s="48">
        <f>+'Ark1'!V1186</f>
        <v>83.62498211443409</v>
      </c>
      <c r="X481" s="39"/>
      <c r="Y481"/>
    </row>
    <row r="482" spans="1:25" ht="15.6">
      <c r="A482" s="39"/>
      <c r="B482" s="46">
        <f>+'Ark1'!C1187</f>
        <v>2005</v>
      </c>
      <c r="C482" s="46">
        <f>+'Ark1'!M1187</f>
        <v>54</v>
      </c>
      <c r="D482" s="323">
        <f>+'Ark1'!Q1187</f>
        <v>3043</v>
      </c>
      <c r="E482" s="65"/>
      <c r="F482" s="323">
        <f>+'Ark1'!R1187</f>
        <v>90993</v>
      </c>
      <c r="G482" s="323"/>
      <c r="H482" s="323">
        <f>+'Ark1'!S1187</f>
        <v>90990</v>
      </c>
      <c r="I482" s="99">
        <f>+'Ark1'!AD1187</f>
        <v>6.6640643080411417</v>
      </c>
      <c r="J482" s="99"/>
      <c r="K482" s="99">
        <f>+'Ark1'!AE1187</f>
        <v>6.8086843652137103</v>
      </c>
      <c r="L482" s="99"/>
      <c r="M482" s="99">
        <f>+'Ark1'!W1187</f>
        <v>76.408095395098556</v>
      </c>
      <c r="N482" s="99"/>
      <c r="O482" s="99">
        <f>+'Ark1'!X1187</f>
        <v>0</v>
      </c>
      <c r="P482" s="99"/>
      <c r="Q482" s="99">
        <f>+'Ark1'!Y1187</f>
        <v>0</v>
      </c>
      <c r="R482" s="110"/>
      <c r="S482" s="65"/>
      <c r="T482" s="110"/>
      <c r="U482" s="99">
        <f>+'Ark1'!AA1187</f>
        <v>8.0709025133652226</v>
      </c>
      <c r="V482" s="65">
        <f t="shared" si="16"/>
        <v>29.902398948406177</v>
      </c>
      <c r="W482" s="48">
        <f>+'Ark1'!V1187</f>
        <v>82.783667606255051</v>
      </c>
      <c r="X482" s="39"/>
      <c r="Y482"/>
    </row>
    <row r="483" spans="1:25" ht="15.6">
      <c r="A483" s="39"/>
      <c r="B483" s="46">
        <f>+'Ark1'!C1188</f>
        <v>2005</v>
      </c>
      <c r="C483" s="46">
        <f>+'Ark1'!M1188</f>
        <v>55</v>
      </c>
      <c r="D483" s="323">
        <f>+'Ark1'!Q1188</f>
        <v>3177</v>
      </c>
      <c r="E483" s="65"/>
      <c r="F483" s="323">
        <f>+'Ark1'!R1188</f>
        <v>139707</v>
      </c>
      <c r="G483" s="323"/>
      <c r="H483" s="323">
        <f>+'Ark1'!S1188</f>
        <v>139703</v>
      </c>
      <c r="I483" s="99">
        <f>+'Ark1'!AD1188</f>
        <v>10.23173686199492</v>
      </c>
      <c r="J483" s="99"/>
      <c r="K483" s="99">
        <f>+'Ark1'!AE1188</f>
        <v>10.378257664691088</v>
      </c>
      <c r="L483" s="99"/>
      <c r="M483" s="99">
        <f>+'Ark1'!W1188</f>
        <v>75.855758287223253</v>
      </c>
      <c r="N483" s="99"/>
      <c r="O483" s="99">
        <f>+'Ark1'!X1188</f>
        <v>0</v>
      </c>
      <c r="P483" s="99"/>
      <c r="Q483" s="99">
        <f>+'Ark1'!Y1188</f>
        <v>0</v>
      </c>
      <c r="R483" s="110"/>
      <c r="S483" s="65"/>
      <c r="T483" s="110"/>
      <c r="U483" s="99">
        <f>+'Ark1'!AA1188</f>
        <v>8.0196408331878501</v>
      </c>
      <c r="V483" s="65">
        <f t="shared" si="16"/>
        <v>43.974504249291783</v>
      </c>
      <c r="W483" s="48">
        <f>+'Ark1'!V1188</f>
        <v>82.185029130326981</v>
      </c>
      <c r="X483" s="39"/>
      <c r="Y483"/>
    </row>
    <row r="484" spans="1:25" ht="15.6">
      <c r="A484" s="39"/>
      <c r="B484" s="46">
        <f>+'Ark1'!C1189</f>
        <v>2005</v>
      </c>
      <c r="C484" s="46">
        <f>+'Ark1'!M1189</f>
        <v>56</v>
      </c>
      <c r="D484" s="323">
        <f>+'Ark1'!Q1189</f>
        <v>3234</v>
      </c>
      <c r="E484" s="65"/>
      <c r="F484" s="323">
        <f>+'Ark1'!R1189</f>
        <v>188338</v>
      </c>
      <c r="G484" s="323"/>
      <c r="H484" s="323">
        <f>+'Ark1'!S1189</f>
        <v>188335</v>
      </c>
      <c r="I484" s="99">
        <f>+'Ark1'!AD1189</f>
        <v>13.793330735857181</v>
      </c>
      <c r="J484" s="99"/>
      <c r="K484" s="99">
        <f>+'Ark1'!AE1189</f>
        <v>13.86388111418335</v>
      </c>
      <c r="L484" s="99"/>
      <c r="M484" s="99">
        <f>+'Ark1'!W1189</f>
        <v>75.166378527624602</v>
      </c>
      <c r="N484" s="99"/>
      <c r="O484" s="99">
        <f>+'Ark1'!X1189</f>
        <v>0</v>
      </c>
      <c r="P484" s="99"/>
      <c r="Q484" s="99">
        <f>+'Ark1'!Y1189</f>
        <v>0</v>
      </c>
      <c r="R484" s="110"/>
      <c r="S484" s="65"/>
      <c r="T484" s="110"/>
      <c r="U484" s="99">
        <f>+'Ark1'!AA1189</f>
        <v>7.936386333019648</v>
      </c>
      <c r="V484" s="65">
        <f t="shared" si="16"/>
        <v>58.236858379715521</v>
      </c>
      <c r="W484" s="48">
        <f>+'Ark1'!V1189</f>
        <v>81.437679297233501</v>
      </c>
      <c r="X484" s="39"/>
      <c r="Y484"/>
    </row>
    <row r="485" spans="1:25" ht="15.6">
      <c r="A485" s="39"/>
      <c r="B485" s="46">
        <f>+'Ark1'!C1190</f>
        <v>2005</v>
      </c>
      <c r="C485" s="46">
        <f>+'Ark1'!M1190</f>
        <v>57</v>
      </c>
      <c r="D485" s="323">
        <f>+'Ark1'!Q1190</f>
        <v>3304</v>
      </c>
      <c r="E485" s="65"/>
      <c r="F485" s="323">
        <f>+'Ark1'!R1190</f>
        <v>224257</v>
      </c>
      <c r="G485" s="323"/>
      <c r="H485" s="323">
        <f>+'Ark1'!S1190</f>
        <v>224250</v>
      </c>
      <c r="I485" s="99">
        <f>+'Ark1'!AD1190</f>
        <v>16.423934473293357</v>
      </c>
      <c r="J485" s="99"/>
      <c r="K485" s="99">
        <f>+'Ark1'!AE1190</f>
        <v>16.378828296270036</v>
      </c>
      <c r="L485" s="99"/>
      <c r="M485" s="99">
        <f>+'Ark1'!W1190</f>
        <v>74.579628539576348</v>
      </c>
      <c r="N485" s="99"/>
      <c r="O485" s="99">
        <f>+'Ark1'!X1190</f>
        <v>0</v>
      </c>
      <c r="P485" s="99"/>
      <c r="Q485" s="99">
        <f>+'Ark1'!Y1190</f>
        <v>0</v>
      </c>
      <c r="R485" s="110"/>
      <c r="S485" s="65"/>
      <c r="T485" s="110"/>
      <c r="U485" s="99">
        <f>+'Ark1'!AA1190</f>
        <v>8.0054813515701984</v>
      </c>
      <c r="V485" s="65">
        <f t="shared" si="16"/>
        <v>67.87439467312349</v>
      </c>
      <c r="W485" s="48">
        <f>+'Ark1'!V1190</f>
        <v>80.802483298731445</v>
      </c>
      <c r="X485" s="39"/>
      <c r="Y485"/>
    </row>
    <row r="486" spans="1:25" ht="15.6">
      <c r="A486" s="39"/>
      <c r="B486">
        <f>+'Ark1'!C1191</f>
        <v>2005</v>
      </c>
      <c r="C486">
        <f>+'Ark1'!M1191</f>
        <v>58</v>
      </c>
      <c r="D486" s="295">
        <f>+'Ark1'!Q1191</f>
        <v>3246</v>
      </c>
      <c r="F486" s="295">
        <f>+'Ark1'!R1191</f>
        <v>226147</v>
      </c>
      <c r="H486" s="295">
        <f>+'Ark1'!S1191</f>
        <v>226140</v>
      </c>
      <c r="I486" s="100">
        <f>+'Ark1'!AD1191</f>
        <v>16.56235261031706</v>
      </c>
      <c r="K486" s="100">
        <f>+'Ark1'!AE1191</f>
        <v>16.383097696257177</v>
      </c>
      <c r="M486" s="100">
        <f>+'Ark1'!W1191</f>
        <v>73.975595648712442</v>
      </c>
      <c r="O486" s="100">
        <f>+'Ark1'!X1191</f>
        <v>0</v>
      </c>
      <c r="Q486" s="100">
        <f>+'Ark1'!Y1191</f>
        <v>0</v>
      </c>
      <c r="R486" s="110"/>
      <c r="T486" s="110"/>
      <c r="U486" s="100">
        <f>+'Ark1'!AA1191</f>
        <v>8.1514688277175011</v>
      </c>
      <c r="V486" s="10">
        <f t="shared" si="16"/>
        <v>69.669439309919895</v>
      </c>
      <c r="W486" s="1">
        <f>+'Ark1'!V1191</f>
        <v>80.148190063569615</v>
      </c>
      <c r="X486" s="39"/>
      <c r="Y486"/>
    </row>
    <row r="487" spans="1:25" ht="15.6">
      <c r="A487" s="39"/>
      <c r="B487">
        <f>+'Ark1'!C1192</f>
        <v>2005</v>
      </c>
      <c r="C487">
        <f>+'Ark1'!M1192</f>
        <v>59</v>
      </c>
      <c r="D487" s="295">
        <f>+'Ark1'!Q1192</f>
        <v>3222</v>
      </c>
      <c r="F487" s="295">
        <f>+'Ark1'!R1192</f>
        <v>186679</v>
      </c>
      <c r="H487" s="295">
        <f>+'Ark1'!S1192</f>
        <v>186665</v>
      </c>
      <c r="I487" s="100">
        <f>+'Ark1'!AD1192</f>
        <v>13.671830371136378</v>
      </c>
      <c r="K487" s="100">
        <f>+'Ark1'!AE1192</f>
        <v>13.435593553947776</v>
      </c>
      <c r="M487" s="100">
        <f>+'Ark1'!W1192</f>
        <v>73.496016393003515</v>
      </c>
      <c r="O487" s="100">
        <f>+'Ark1'!X1192</f>
        <v>0</v>
      </c>
      <c r="Q487" s="100">
        <f>+'Ark1'!Y1192</f>
        <v>0</v>
      </c>
      <c r="R487" s="110"/>
      <c r="T487" s="110"/>
      <c r="U487" s="100">
        <f>+'Ark1'!AA1192</f>
        <v>8.3318182427985246</v>
      </c>
      <c r="V487" s="10">
        <f t="shared" si="16"/>
        <v>57.93885785226567</v>
      </c>
      <c r="W487" s="1">
        <f>+'Ark1'!V1192</f>
        <v>79.630237179897904</v>
      </c>
      <c r="X487" s="39"/>
      <c r="Y487"/>
    </row>
    <row r="488" spans="1:25" ht="15.6">
      <c r="A488" s="39"/>
      <c r="B488">
        <f>+'Ark1'!C1193</f>
        <v>2005</v>
      </c>
      <c r="C488">
        <f>+'Ark1'!M1193</f>
        <v>60</v>
      </c>
      <c r="D488" s="295">
        <f>+'Ark1'!Q1193</f>
        <v>3092</v>
      </c>
      <c r="F488" s="295">
        <f>+'Ark1'!R1193</f>
        <v>120967</v>
      </c>
      <c r="H488" s="295">
        <f>+'Ark1'!S1193</f>
        <v>120964</v>
      </c>
      <c r="I488" s="100">
        <f>+'Ark1'!AD1193</f>
        <v>8.8592734292837125</v>
      </c>
      <c r="K488" s="100">
        <f>+'Ark1'!AE1193</f>
        <v>8.6951525610566307</v>
      </c>
      <c r="M488" s="100">
        <f>+'Ark1'!W1193</f>
        <v>73.399128666379823</v>
      </c>
      <c r="O488" s="100">
        <f>+'Ark1'!X1193</f>
        <v>0</v>
      </c>
      <c r="Q488" s="100">
        <f>+'Ark1'!Y1193</f>
        <v>0</v>
      </c>
      <c r="R488" s="110"/>
      <c r="T488" s="110"/>
      <c r="U488" s="100">
        <f>+'Ark1'!AA1193</f>
        <v>8.4655917441113058</v>
      </c>
      <c r="V488" s="10">
        <f t="shared" si="16"/>
        <v>39.122574385510994</v>
      </c>
      <c r="W488" s="1">
        <f>+'Ark1'!V1193</f>
        <v>79.523040136619002</v>
      </c>
      <c r="X488" s="39"/>
      <c r="Y488"/>
    </row>
    <row r="489" spans="1:25" ht="15.6">
      <c r="A489" s="39"/>
      <c r="B489">
        <f>+'Ark1'!C1194</f>
        <v>2005</v>
      </c>
      <c r="C489">
        <f>+'Ark1'!M1194</f>
        <v>61</v>
      </c>
      <c r="D489" s="295">
        <f>+'Ark1'!Q1194</f>
        <v>2807</v>
      </c>
      <c r="F489" s="295">
        <f>+'Ark1'!R1194</f>
        <v>54051</v>
      </c>
      <c r="H489" s="295">
        <f>+'Ark1'!S1194</f>
        <v>54048</v>
      </c>
      <c r="I489" s="100">
        <f>+'Ark1'!AD1194</f>
        <v>3.9585390075492799</v>
      </c>
      <c r="K489" s="100">
        <f>+'Ark1'!AE1194</f>
        <v>3.9010574666712574</v>
      </c>
      <c r="M489" s="100">
        <f>+'Ark1'!W1194</f>
        <v>73.700860346358382</v>
      </c>
      <c r="O489" s="100">
        <f>+'Ark1'!X1194</f>
        <v>0</v>
      </c>
      <c r="Q489" s="100">
        <f>+'Ark1'!Y1194</f>
        <v>0</v>
      </c>
      <c r="R489" s="110"/>
      <c r="T489" s="110"/>
      <c r="U489" s="100">
        <f>+'Ark1'!AA1194</f>
        <v>8.5292155094664377</v>
      </c>
      <c r="V489" s="10">
        <f t="shared" si="16"/>
        <v>19.255789098681866</v>
      </c>
      <c r="W489" s="1">
        <f>+'Ark1'!V1194</f>
        <v>79.851453817866087</v>
      </c>
      <c r="X489" s="39"/>
      <c r="Y489"/>
    </row>
    <row r="490" spans="1:25" ht="15.6">
      <c r="A490" s="39"/>
      <c r="B490">
        <f>+'Ark1'!C1195</f>
        <v>2005</v>
      </c>
      <c r="C490">
        <f>+'Ark1'!M1195</f>
        <v>62</v>
      </c>
      <c r="D490" s="295">
        <f>+'Ark1'!Q1195</f>
        <v>2261</v>
      </c>
      <c r="F490" s="295">
        <f>+'Ark1'!R1195</f>
        <v>16888</v>
      </c>
      <c r="H490" s="295">
        <f>+'Ark1'!S1195</f>
        <v>16888</v>
      </c>
      <c r="I490" s="100">
        <f>+'Ark1'!AD1195</f>
        <v>1.2368283058498877</v>
      </c>
      <c r="K490" s="100">
        <f>+'Ark1'!AE1195</f>
        <v>1.2321906538322536</v>
      </c>
      <c r="M490" s="100">
        <f>+'Ark1'!W1195</f>
        <v>74.50227380388462</v>
      </c>
      <c r="O490" s="100">
        <f>+'Ark1'!X1195</f>
        <v>0</v>
      </c>
      <c r="Q490" s="100">
        <f>+'Ark1'!Y1195</f>
        <v>0</v>
      </c>
      <c r="R490" s="110"/>
      <c r="T490" s="110"/>
      <c r="U490" s="100">
        <f>+'Ark1'!AA1195</f>
        <v>8.54393289065505</v>
      </c>
      <c r="V490" s="10">
        <f t="shared" si="16"/>
        <v>7.4692613887660331</v>
      </c>
      <c r="W490" s="1">
        <f>+'Ark1'!V1195</f>
        <v>80.717523081131105</v>
      </c>
      <c r="X490" s="39"/>
      <c r="Y490"/>
    </row>
    <row r="491" spans="1:25" ht="15.6">
      <c r="A491" s="39"/>
      <c r="B491">
        <f>+'Ark1'!C1196</f>
        <v>2005</v>
      </c>
      <c r="C491">
        <f>+'Ark1'!M1196</f>
        <v>63</v>
      </c>
      <c r="D491" s="295">
        <f>+'Ark1'!Q1196</f>
        <v>1190</v>
      </c>
      <c r="F491" s="295">
        <f>+'Ark1'!R1196</f>
        <v>3478</v>
      </c>
      <c r="H491" s="295">
        <f>+'Ark1'!S1196</f>
        <v>3478</v>
      </c>
      <c r="I491" s="100">
        <f>+'Ark1'!AD1196</f>
        <v>0.25471866696742707</v>
      </c>
      <c r="K491" s="100">
        <f>+'Ark1'!AE1196</f>
        <v>0.25971339397916998</v>
      </c>
      <c r="M491" s="100">
        <f>+'Ark1'!W1196</f>
        <v>76.249079930994711</v>
      </c>
      <c r="O491" s="100">
        <f>+'Ark1'!X1196</f>
        <v>0</v>
      </c>
      <c r="Q491" s="100">
        <f>+'Ark1'!Y1196</f>
        <v>0</v>
      </c>
      <c r="R491" s="110"/>
      <c r="T491" s="110"/>
      <c r="U491" s="100">
        <f>+'Ark1'!AA1196</f>
        <v>8.8520867553393341</v>
      </c>
      <c r="V491" s="10">
        <f t="shared" si="16"/>
        <v>2.9226890756302519</v>
      </c>
      <c r="W491" s="1">
        <f>+'Ark1'!V1196</f>
        <v>82.61005409641912</v>
      </c>
      <c r="X491" s="39"/>
      <c r="Y491"/>
    </row>
    <row r="492" spans="1:25" ht="15.6">
      <c r="A492" s="39"/>
      <c r="B492">
        <f>+'Ark1'!C1197</f>
        <v>2005</v>
      </c>
      <c r="C492">
        <f>+'Ark1'!M1197</f>
        <v>64</v>
      </c>
      <c r="D492" s="295">
        <f>+'Ark1'!Q1197</f>
        <v>428</v>
      </c>
      <c r="F492" s="295">
        <f>+'Ark1'!R1197</f>
        <v>669</v>
      </c>
      <c r="H492" s="295">
        <f>+'Ark1'!S1197</f>
        <v>669</v>
      </c>
      <c r="I492" s="100">
        <f>+'Ark1'!AD1197</f>
        <v>4.8995626279818495E-2</v>
      </c>
      <c r="K492" s="100">
        <f>+'Ark1'!AE1197</f>
        <v>4.9846750575437006E-2</v>
      </c>
      <c r="M492" s="100">
        <f>+'Ark1'!W1197</f>
        <v>76.081763826606945</v>
      </c>
      <c r="O492" s="100">
        <f>+'Ark1'!X1197</f>
        <v>0</v>
      </c>
      <c r="Q492" s="100">
        <f>+'Ark1'!Y1197</f>
        <v>0</v>
      </c>
      <c r="R492" s="110"/>
      <c r="T492" s="110"/>
      <c r="U492" s="100">
        <f>+'Ark1'!AA1197</f>
        <v>9.4332061069883277</v>
      </c>
      <c r="V492" s="10">
        <f t="shared" si="16"/>
        <v>1.5630841121495327</v>
      </c>
      <c r="W492" s="1">
        <f>+'Ark1'!V1197</f>
        <v>82.42877987714725</v>
      </c>
      <c r="X492" s="39"/>
      <c r="Y492"/>
    </row>
    <row r="493" spans="1:25" ht="15.6">
      <c r="A493" s="39"/>
      <c r="B493">
        <f>+'Ark1'!C1198</f>
        <v>2005</v>
      </c>
      <c r="C493">
        <f>+'Ark1'!M1198</f>
        <v>65</v>
      </c>
      <c r="D493" s="295">
        <f>+'Ark1'!Q1198</f>
        <v>64</v>
      </c>
      <c r="F493" s="295">
        <f>+'Ark1'!R1198</f>
        <v>76</v>
      </c>
      <c r="H493" s="295">
        <f>+'Ark1'!S1198</f>
        <v>76</v>
      </c>
      <c r="I493" s="100">
        <f>+'Ark1'!AD1198</f>
        <v>5.5660203247626392E-3</v>
      </c>
      <c r="K493" s="100">
        <f>+'Ark1'!AE1198</f>
        <v>5.3316819384933937E-3</v>
      </c>
      <c r="M493" s="100">
        <f>+'Ark1'!W1198</f>
        <v>71.634210526315769</v>
      </c>
      <c r="O493" s="100">
        <f>+'Ark1'!X1198</f>
        <v>0</v>
      </c>
      <c r="Q493" s="100">
        <f>+'Ark1'!Y1198</f>
        <v>0</v>
      </c>
      <c r="R493" s="110"/>
      <c r="T493" s="110"/>
      <c r="U493" s="100">
        <f>+'Ark1'!AA1198</f>
        <v>10.828781734360398</v>
      </c>
      <c r="V493" s="10">
        <f t="shared" si="16"/>
        <v>1.1875</v>
      </c>
      <c r="W493" s="1">
        <f>+'Ark1'!V1198</f>
        <v>77.610195586474234</v>
      </c>
      <c r="X493" s="39"/>
      <c r="Y493"/>
    </row>
    <row r="494" spans="1:25" ht="15.6">
      <c r="A494" s="39"/>
      <c r="B494">
        <f>+'Ark1'!C1199</f>
        <v>2005</v>
      </c>
      <c r="C494">
        <f>+'Ark1'!M1199</f>
        <v>66</v>
      </c>
      <c r="D494" s="295">
        <f>+'Ark1'!Q1199</f>
        <v>0</v>
      </c>
      <c r="F494" s="295">
        <f>+'Ark1'!R1199</f>
        <v>0</v>
      </c>
      <c r="H494" s="295">
        <f>+'Ark1'!S1199</f>
        <v>0</v>
      </c>
      <c r="I494" s="100">
        <f>+'Ark1'!AD1199</f>
        <v>0</v>
      </c>
      <c r="K494" s="100">
        <f>+'Ark1'!AE1199</f>
        <v>0</v>
      </c>
      <c r="M494" s="100">
        <f>+'Ark1'!W1199</f>
        <v>0</v>
      </c>
      <c r="O494" s="100">
        <f>+'Ark1'!X1199</f>
        <v>0</v>
      </c>
      <c r="Q494" s="100">
        <f>+'Ark1'!Y1199</f>
        <v>0</v>
      </c>
      <c r="R494" s="110"/>
      <c r="T494" s="110"/>
      <c r="U494" s="100">
        <f>+'Ark1'!AA1199</f>
        <v>0</v>
      </c>
      <c r="V494" s="10" t="e">
        <f t="shared" si="16"/>
        <v>#DIV/0!</v>
      </c>
      <c r="W494" s="1">
        <f>+'Ark1'!V1199</f>
        <v>0</v>
      </c>
      <c r="X494" s="39"/>
      <c r="Y494"/>
    </row>
    <row r="495" spans="1:25" ht="15.6">
      <c r="A495" s="39"/>
      <c r="B495">
        <f>+'Ark1'!C1200</f>
        <v>2005</v>
      </c>
      <c r="C495">
        <f>+'Ark1'!M1200</f>
        <v>67</v>
      </c>
      <c r="D495" s="295">
        <f>+'Ark1'!Q1200</f>
        <v>0</v>
      </c>
      <c r="F495" s="295">
        <f>+'Ark1'!R1200</f>
        <v>0</v>
      </c>
      <c r="H495" s="295">
        <f>+'Ark1'!S1200</f>
        <v>0</v>
      </c>
      <c r="I495" s="100">
        <f>+'Ark1'!AD1200</f>
        <v>0</v>
      </c>
      <c r="K495" s="100">
        <f>+'Ark1'!AE1200</f>
        <v>0</v>
      </c>
      <c r="M495" s="100">
        <f>+'Ark1'!W1200</f>
        <v>0</v>
      </c>
      <c r="O495" s="100">
        <f>+'Ark1'!X1200</f>
        <v>0</v>
      </c>
      <c r="Q495" s="100">
        <f>+'Ark1'!Y1200</f>
        <v>0</v>
      </c>
      <c r="R495" s="110"/>
      <c r="T495" s="110"/>
      <c r="U495" s="100">
        <f>+'Ark1'!AA1200</f>
        <v>0</v>
      </c>
      <c r="V495" s="10" t="e">
        <f t="shared" si="16"/>
        <v>#DIV/0!</v>
      </c>
      <c r="W495" s="1">
        <f>+'Ark1'!V1200</f>
        <v>0</v>
      </c>
      <c r="X495" s="39"/>
      <c r="Y495"/>
    </row>
    <row r="496" spans="1:25" ht="15.6">
      <c r="A496" s="39"/>
      <c r="B496">
        <f>+'Ark1'!C1201</f>
        <v>2005</v>
      </c>
      <c r="C496">
        <f>+'Ark1'!M1201</f>
        <v>68</v>
      </c>
      <c r="D496" s="295">
        <f>+'Ark1'!Q1201</f>
        <v>0</v>
      </c>
      <c r="F496" s="295">
        <f>+'Ark1'!R1201</f>
        <v>0</v>
      </c>
      <c r="H496" s="295">
        <f>+'Ark1'!S1201</f>
        <v>0</v>
      </c>
      <c r="I496" s="100">
        <f>+'Ark1'!AD1201</f>
        <v>0</v>
      </c>
      <c r="K496" s="100">
        <f>+'Ark1'!AE1201</f>
        <v>0</v>
      </c>
      <c r="M496" s="100">
        <f>+'Ark1'!W1201</f>
        <v>0</v>
      </c>
      <c r="O496" s="100">
        <f>+'Ark1'!X1201</f>
        <v>0</v>
      </c>
      <c r="Q496" s="100">
        <f>+'Ark1'!Y1201</f>
        <v>0</v>
      </c>
      <c r="R496" s="110"/>
      <c r="T496" s="110"/>
      <c r="U496" s="100">
        <f>+'Ark1'!AA1201</f>
        <v>0</v>
      </c>
      <c r="V496" s="10" t="e">
        <f t="shared" ref="V496:V559" si="17">+F496/D496</f>
        <v>#DIV/0!</v>
      </c>
      <c r="W496" s="1">
        <f>+'Ark1'!V1201</f>
        <v>0</v>
      </c>
      <c r="X496" s="39"/>
      <c r="Y496"/>
    </row>
    <row r="497" spans="1:25" ht="15.6">
      <c r="A497" s="39"/>
      <c r="B497">
        <f>+'Ark1'!C1202</f>
        <v>2004</v>
      </c>
      <c r="C497">
        <f>+'Ark1'!M1202</f>
        <v>35</v>
      </c>
      <c r="D497" s="295">
        <f>+'Ark1'!Q1202</f>
        <v>18</v>
      </c>
      <c r="F497" s="295">
        <f>+'Ark1'!R1202</f>
        <v>35</v>
      </c>
      <c r="H497" s="295">
        <f>+'Ark1'!S1202</f>
        <v>35</v>
      </c>
      <c r="I497" s="100">
        <f>+'Ark1'!AD1202</f>
        <v>2.555890012019986E-3</v>
      </c>
      <c r="K497" s="100">
        <f>+'Ark1'!AE1202</f>
        <v>2.6641959221616598E-3</v>
      </c>
      <c r="M497" s="100">
        <f>+'Ark1'!W1202</f>
        <v>78.1142857142857</v>
      </c>
      <c r="O497" s="100">
        <f>+'Ark1'!X1202</f>
        <v>0</v>
      </c>
      <c r="Q497" s="100">
        <f>+'Ark1'!Y1202</f>
        <v>0</v>
      </c>
      <c r="R497" s="110"/>
      <c r="T497" s="110"/>
      <c r="U497" s="100">
        <f>+'Ark1'!AA1202</f>
        <v>15.624507175901456</v>
      </c>
      <c r="V497" s="10">
        <f t="shared" si="17"/>
        <v>1.9444444444444444</v>
      </c>
      <c r="W497" s="1">
        <f>+'Ark1'!V1202</f>
        <v>84.630862095650812</v>
      </c>
      <c r="X497" s="39"/>
      <c r="Y497"/>
    </row>
    <row r="498" spans="1:25" ht="15.6">
      <c r="A498" s="39"/>
      <c r="B498">
        <f>+'Ark1'!C1203</f>
        <v>2004</v>
      </c>
      <c r="C498">
        <f>+'Ark1'!M1203</f>
        <v>36</v>
      </c>
      <c r="D498" s="295">
        <f>+'Ark1'!Q1203</f>
        <v>7</v>
      </c>
      <c r="F498" s="295">
        <f>+'Ark1'!R1203</f>
        <v>6</v>
      </c>
      <c r="H498" s="295">
        <f>+'Ark1'!S1203</f>
        <v>6</v>
      </c>
      <c r="I498" s="100">
        <f>+'Ark1'!AD1203</f>
        <v>4.3815257348914032E-4</v>
      </c>
      <c r="K498" s="100">
        <f>+'Ark1'!AE1203</f>
        <v>3.8676640874395126E-4</v>
      </c>
      <c r="M498" s="100">
        <f>+'Ark1'!W1203</f>
        <v>66.149999999999977</v>
      </c>
      <c r="O498" s="100">
        <f>+'Ark1'!X1203</f>
        <v>0</v>
      </c>
      <c r="Q498" s="100">
        <f>+'Ark1'!Y1203</f>
        <v>0</v>
      </c>
      <c r="R498" s="110"/>
      <c r="T498" s="110"/>
      <c r="U498" s="100">
        <f>+'Ark1'!AA1203</f>
        <v>18.523116188517911</v>
      </c>
      <c r="V498" s="10">
        <f t="shared" si="17"/>
        <v>0.8571428571428571</v>
      </c>
      <c r="W498" s="1">
        <f>+'Ark1'!V1203</f>
        <v>71.66847237269775</v>
      </c>
      <c r="X498" s="39"/>
      <c r="Y498"/>
    </row>
    <row r="499" spans="1:25" ht="15.6">
      <c r="A499" s="39"/>
      <c r="B499">
        <f>+'Ark1'!C1204</f>
        <v>2004</v>
      </c>
      <c r="C499">
        <f>+'Ark1'!M1204</f>
        <v>37</v>
      </c>
      <c r="D499" s="295">
        <f>+'Ark1'!Q1204</f>
        <v>6</v>
      </c>
      <c r="F499" s="295">
        <f>+'Ark1'!R1204</f>
        <v>5</v>
      </c>
      <c r="H499" s="295">
        <f>+'Ark1'!S1204</f>
        <v>5</v>
      </c>
      <c r="I499" s="100">
        <f>+'Ark1'!AD1204</f>
        <v>3.6512714457428367E-4</v>
      </c>
      <c r="K499" s="100">
        <f>+'Ark1'!AE1204</f>
        <v>4.1492853827960303E-4</v>
      </c>
      <c r="M499" s="100">
        <f>+'Ark1'!W1204</f>
        <v>85.16</v>
      </c>
      <c r="O499" s="100">
        <f>+'Ark1'!X1204</f>
        <v>0</v>
      </c>
      <c r="Q499" s="100">
        <f>+'Ark1'!Y1204</f>
        <v>0</v>
      </c>
      <c r="R499" s="110"/>
      <c r="T499" s="110"/>
      <c r="U499" s="100">
        <f>+'Ark1'!AA1204</f>
        <v>12.60184113532627</v>
      </c>
      <c r="V499" s="10">
        <f t="shared" si="17"/>
        <v>0.83333333333333337</v>
      </c>
      <c r="W499" s="1">
        <f>+'Ark1'!V1204</f>
        <v>92.264355362946901</v>
      </c>
      <c r="X499" s="39"/>
      <c r="Y499"/>
    </row>
    <row r="500" spans="1:25" ht="15.6">
      <c r="A500" s="39"/>
      <c r="B500">
        <f>+'Ark1'!C1205</f>
        <v>2004</v>
      </c>
      <c r="C500">
        <f>+'Ark1'!M1205</f>
        <v>38</v>
      </c>
      <c r="D500" s="295">
        <f>+'Ark1'!Q1205</f>
        <v>7</v>
      </c>
      <c r="F500" s="295">
        <f>+'Ark1'!R1205</f>
        <v>8</v>
      </c>
      <c r="H500" s="295">
        <f>+'Ark1'!S1205</f>
        <v>8</v>
      </c>
      <c r="I500" s="100">
        <f>+'Ark1'!AD1205</f>
        <v>5.8420343131885394E-4</v>
      </c>
      <c r="K500" s="100">
        <f>+'Ark1'!AE1205</f>
        <v>5.8750684764859726E-4</v>
      </c>
      <c r="M500" s="100">
        <f>+'Ark1'!W1205</f>
        <v>75.362500000000011</v>
      </c>
      <c r="O500" s="100">
        <f>+'Ark1'!X1205</f>
        <v>0</v>
      </c>
      <c r="Q500" s="100">
        <f>+'Ark1'!Y1205</f>
        <v>0</v>
      </c>
      <c r="R500" s="110"/>
      <c r="T500" s="110"/>
      <c r="U500" s="100">
        <f>+'Ark1'!AA1205</f>
        <v>10.147405764529095</v>
      </c>
      <c r="V500" s="10">
        <f t="shared" si="17"/>
        <v>1.1428571428571428</v>
      </c>
      <c r="W500" s="1">
        <f>+'Ark1'!V1205</f>
        <v>81.649512459371621</v>
      </c>
      <c r="X500" s="39"/>
      <c r="Y500"/>
    </row>
    <row r="501" spans="1:25" ht="15.6">
      <c r="A501" s="39"/>
      <c r="B501">
        <f>+'Ark1'!C1206</f>
        <v>2004</v>
      </c>
      <c r="C501">
        <f>+'Ark1'!M1206</f>
        <v>39</v>
      </c>
      <c r="D501" s="295">
        <f>+'Ark1'!Q1206</f>
        <v>16</v>
      </c>
      <c r="F501" s="295">
        <f>+'Ark1'!R1206</f>
        <v>17</v>
      </c>
      <c r="H501" s="295">
        <f>+'Ark1'!S1206</f>
        <v>17</v>
      </c>
      <c r="I501" s="100">
        <f>+'Ark1'!AD1206</f>
        <v>1.2414322915525644E-3</v>
      </c>
      <c r="K501" s="100">
        <f>+'Ark1'!AE1206</f>
        <v>1.2459549766188358E-3</v>
      </c>
      <c r="M501" s="100">
        <f>+'Ark1'!W1206</f>
        <v>75.211764705882345</v>
      </c>
      <c r="O501" s="100">
        <f>+'Ark1'!X1206</f>
        <v>0</v>
      </c>
      <c r="Q501" s="100">
        <f>+'Ark1'!Y1206</f>
        <v>0</v>
      </c>
      <c r="R501" s="110"/>
      <c r="T501" s="110"/>
      <c r="U501" s="100">
        <f>+'Ark1'!AA1206</f>
        <v>20.006995316431119</v>
      </c>
      <c r="V501" s="10">
        <f t="shared" si="17"/>
        <v>1.0625</v>
      </c>
      <c r="W501" s="1">
        <f>+'Ark1'!V1206</f>
        <v>81.486202281562683</v>
      </c>
      <c r="X501" s="39"/>
      <c r="Y501"/>
    </row>
    <row r="502" spans="1:25" ht="15.6">
      <c r="A502" s="39"/>
      <c r="B502">
        <f>+'Ark1'!C1207</f>
        <v>2004</v>
      </c>
      <c r="C502">
        <f>+'Ark1'!M1207</f>
        <v>40</v>
      </c>
      <c r="D502" s="295">
        <f>+'Ark1'!Q1207</f>
        <v>23</v>
      </c>
      <c r="F502" s="295">
        <f>+'Ark1'!R1207</f>
        <v>30</v>
      </c>
      <c r="H502" s="295">
        <f>+'Ark1'!S1207</f>
        <v>30</v>
      </c>
      <c r="I502" s="100">
        <f>+'Ark1'!AD1207</f>
        <v>2.1907628674457014E-3</v>
      </c>
      <c r="K502" s="100">
        <f>+'Ark1'!AE1207</f>
        <v>2.3177724948286421E-3</v>
      </c>
      <c r="M502" s="100">
        <f>+'Ark1'!W1207</f>
        <v>79.283333333333317</v>
      </c>
      <c r="O502" s="100">
        <f>+'Ark1'!X1207</f>
        <v>0</v>
      </c>
      <c r="Q502" s="100">
        <f>+'Ark1'!Y1207</f>
        <v>0</v>
      </c>
      <c r="R502" s="110"/>
      <c r="T502" s="110"/>
      <c r="U502" s="100">
        <f>+'Ark1'!AA1207</f>
        <v>14.746617314564784</v>
      </c>
      <c r="V502" s="10">
        <f t="shared" si="17"/>
        <v>1.3043478260869565</v>
      </c>
      <c r="W502" s="1">
        <f>+'Ark1'!V1207</f>
        <v>85.897435897435898</v>
      </c>
      <c r="X502" s="39"/>
      <c r="Y502"/>
    </row>
    <row r="503" spans="1:25" ht="15.6">
      <c r="A503" s="39"/>
      <c r="B503">
        <f>+'Ark1'!C1208</f>
        <v>2004</v>
      </c>
      <c r="C503">
        <f>+'Ark1'!M1208</f>
        <v>41</v>
      </c>
      <c r="D503" s="295">
        <f>+'Ark1'!Q1208</f>
        <v>32</v>
      </c>
      <c r="F503" s="295">
        <f>+'Ark1'!R1208</f>
        <v>37</v>
      </c>
      <c r="H503" s="295">
        <f>+'Ark1'!S1208</f>
        <v>37</v>
      </c>
      <c r="I503" s="100">
        <f>+'Ark1'!AD1208</f>
        <v>2.7019408698497E-3</v>
      </c>
      <c r="K503" s="100">
        <f>+'Ark1'!AE1208</f>
        <v>2.9755384960938676E-3</v>
      </c>
      <c r="M503" s="100">
        <f>+'Ark1'!W1208</f>
        <v>82.52702702702706</v>
      </c>
      <c r="O503" s="100">
        <f>+'Ark1'!X1208</f>
        <v>0</v>
      </c>
      <c r="Q503" s="100">
        <f>+'Ark1'!Y1208</f>
        <v>0</v>
      </c>
      <c r="R503" s="110"/>
      <c r="T503" s="110"/>
      <c r="U503" s="100">
        <f>+'Ark1'!AA1208</f>
        <v>15.43750520120088</v>
      </c>
      <c r="V503" s="10">
        <f t="shared" si="17"/>
        <v>1.15625</v>
      </c>
      <c r="W503" s="1">
        <f>+'Ark1'!V1208</f>
        <v>89.411730256800652</v>
      </c>
      <c r="X503" s="39"/>
      <c r="Y503"/>
    </row>
    <row r="504" spans="1:25" ht="15.6">
      <c r="A504" s="39"/>
      <c r="B504">
        <f>+'Ark1'!C1209</f>
        <v>2004</v>
      </c>
      <c r="C504">
        <f>+'Ark1'!M1209</f>
        <v>42</v>
      </c>
      <c r="D504" s="295">
        <f>+'Ark1'!Q1209</f>
        <v>50</v>
      </c>
      <c r="F504" s="295">
        <f>+'Ark1'!R1209</f>
        <v>58</v>
      </c>
      <c r="H504" s="295">
        <f>+'Ark1'!S1209</f>
        <v>58</v>
      </c>
      <c r="I504" s="100">
        <f>+'Ark1'!AD1209</f>
        <v>4.2354748770616884E-3</v>
      </c>
      <c r="K504" s="100">
        <f>+'Ark1'!AE1209</f>
        <v>4.637591372772332E-3</v>
      </c>
      <c r="M504" s="100">
        <f>+'Ark1'!W1209</f>
        <v>82.053448275862095</v>
      </c>
      <c r="O504" s="100">
        <f>+'Ark1'!X1209</f>
        <v>0</v>
      </c>
      <c r="Q504" s="100">
        <f>+'Ark1'!Y1209</f>
        <v>0</v>
      </c>
      <c r="R504" s="110"/>
      <c r="T504" s="110"/>
      <c r="U504" s="100">
        <f>+'Ark1'!AA1209</f>
        <v>13.521403410088624</v>
      </c>
      <c r="V504" s="10">
        <f t="shared" si="17"/>
        <v>1.1599999999999999</v>
      </c>
      <c r="W504" s="1">
        <f>+'Ark1'!V1209</f>
        <v>88.898643852504975</v>
      </c>
      <c r="X504" s="39"/>
      <c r="Y504"/>
    </row>
    <row r="505" spans="1:25" ht="15.6">
      <c r="A505" s="39"/>
      <c r="B505">
        <f>+'Ark1'!C1210</f>
        <v>2004</v>
      </c>
      <c r="C505">
        <f>+'Ark1'!M1210</f>
        <v>43</v>
      </c>
      <c r="D505" s="295">
        <f>+'Ark1'!Q1210</f>
        <v>91</v>
      </c>
      <c r="F505" s="295">
        <f>+'Ark1'!R1210</f>
        <v>109</v>
      </c>
      <c r="H505" s="295">
        <f>+'Ark1'!S1210</f>
        <v>109</v>
      </c>
      <c r="I505" s="100">
        <f>+'Ark1'!AD1210</f>
        <v>7.9597717517193821E-3</v>
      </c>
      <c r="K505" s="100">
        <f>+'Ark1'!AE1210</f>
        <v>8.7121350484616299E-3</v>
      </c>
      <c r="M505" s="100">
        <f>+'Ark1'!W1210</f>
        <v>82.02201834862386</v>
      </c>
      <c r="O505" s="100">
        <f>+'Ark1'!X1210</f>
        <v>0</v>
      </c>
      <c r="Q505" s="100">
        <f>+'Ark1'!Y1210</f>
        <v>0</v>
      </c>
      <c r="R505" s="110"/>
      <c r="T505" s="110"/>
      <c r="U505" s="100">
        <f>+'Ark1'!AA1210</f>
        <v>13.638318641819955</v>
      </c>
      <c r="V505" s="10">
        <f t="shared" si="17"/>
        <v>1.1978021978021978</v>
      </c>
      <c r="W505" s="1">
        <f>+'Ark1'!V1210</f>
        <v>88.864591927003104</v>
      </c>
      <c r="X505" s="39"/>
      <c r="Y505"/>
    </row>
    <row r="506" spans="1:25" ht="15.6">
      <c r="A506" s="39"/>
      <c r="B506">
        <f>+'Ark1'!C1211</f>
        <v>2004</v>
      </c>
      <c r="C506">
        <f>+'Ark1'!M1211</f>
        <v>44</v>
      </c>
      <c r="D506" s="295">
        <f>+'Ark1'!Q1211</f>
        <v>148</v>
      </c>
      <c r="F506" s="295">
        <f>+'Ark1'!R1211</f>
        <v>183</v>
      </c>
      <c r="H506" s="295">
        <f>+'Ark1'!S1211</f>
        <v>183</v>
      </c>
      <c r="I506" s="100">
        <f>+'Ark1'!AD1211</f>
        <v>1.336365349141878E-2</v>
      </c>
      <c r="K506" s="100">
        <f>+'Ark1'!AE1211</f>
        <v>1.4907900993120025E-2</v>
      </c>
      <c r="M506" s="100">
        <f>+'Ark1'!W1211</f>
        <v>83.598360655737693</v>
      </c>
      <c r="O506" s="100">
        <f>+'Ark1'!X1211</f>
        <v>0</v>
      </c>
      <c r="Q506" s="100">
        <f>+'Ark1'!Y1211</f>
        <v>0</v>
      </c>
      <c r="R506" s="110"/>
      <c r="T506" s="110"/>
      <c r="U506" s="100">
        <f>+'Ark1'!AA1211</f>
        <v>11.379943412278038</v>
      </c>
      <c r="V506" s="10">
        <f t="shared" si="17"/>
        <v>1.2364864864864864</v>
      </c>
      <c r="W506" s="1">
        <f>+'Ark1'!V1211</f>
        <v>90.572438413583612</v>
      </c>
      <c r="X506" s="39"/>
      <c r="Y506"/>
    </row>
    <row r="507" spans="1:25" ht="15.6">
      <c r="A507" s="39"/>
      <c r="B507">
        <f>+'Ark1'!C1212</f>
        <v>2004</v>
      </c>
      <c r="C507">
        <f>+'Ark1'!M1212</f>
        <v>45</v>
      </c>
      <c r="D507" s="295">
        <f>+'Ark1'!Q1212</f>
        <v>248</v>
      </c>
      <c r="F507" s="295">
        <f>+'Ark1'!R1212</f>
        <v>333</v>
      </c>
      <c r="H507" s="295">
        <f>+'Ark1'!S1212</f>
        <v>333</v>
      </c>
      <c r="I507" s="100">
        <f>+'Ark1'!AD1212</f>
        <v>2.4317467828647289E-2</v>
      </c>
      <c r="K507" s="100">
        <f>+'Ark1'!AE1212</f>
        <v>2.6889571578537327E-2</v>
      </c>
      <c r="M507" s="100">
        <f>+'Ark1'!W1212</f>
        <v>82.86516516516518</v>
      </c>
      <c r="O507" s="100">
        <f>+'Ark1'!X1212</f>
        <v>0</v>
      </c>
      <c r="Q507" s="100">
        <f>+'Ark1'!Y1212</f>
        <v>0</v>
      </c>
      <c r="R507" s="110"/>
      <c r="T507" s="110"/>
      <c r="U507" s="100">
        <f>+'Ark1'!AA1212</f>
        <v>11.276832653828261</v>
      </c>
      <c r="V507" s="10">
        <f t="shared" si="17"/>
        <v>1.342741935483871</v>
      </c>
      <c r="W507" s="1">
        <f>+'Ark1'!V1212</f>
        <v>89.778077102020717</v>
      </c>
      <c r="X507" s="39"/>
      <c r="Y507"/>
    </row>
    <row r="508" spans="1:25" ht="15.6">
      <c r="A508" s="39"/>
      <c r="B508">
        <f>+'Ark1'!C1213</f>
        <v>2004</v>
      </c>
      <c r="C508">
        <f>+'Ark1'!M1213</f>
        <v>46</v>
      </c>
      <c r="D508" s="295">
        <f>+'Ark1'!Q1213</f>
        <v>408</v>
      </c>
      <c r="F508" s="295">
        <f>+'Ark1'!R1213</f>
        <v>628</v>
      </c>
      <c r="H508" s="295">
        <f>+'Ark1'!S1213</f>
        <v>628</v>
      </c>
      <c r="I508" s="100">
        <f>+'Ark1'!AD1213</f>
        <v>4.5859969358530039E-2</v>
      </c>
      <c r="K508" s="100">
        <f>+'Ark1'!AE1213</f>
        <v>5.059078081701588E-2</v>
      </c>
      <c r="M508" s="100">
        <f>+'Ark1'!W1213</f>
        <v>82.669267515923593</v>
      </c>
      <c r="O508" s="100">
        <f>+'Ark1'!X1213</f>
        <v>0</v>
      </c>
      <c r="Q508" s="100">
        <f>+'Ark1'!Y1213</f>
        <v>0</v>
      </c>
      <c r="R508" s="110"/>
      <c r="T508" s="110"/>
      <c r="U508" s="100">
        <f>+'Ark1'!AA1213</f>
        <v>9.9102900314797893</v>
      </c>
      <c r="V508" s="10">
        <f t="shared" si="17"/>
        <v>1.5392156862745099</v>
      </c>
      <c r="W508" s="1">
        <f>+'Ark1'!V1213</f>
        <v>89.565836961997434</v>
      </c>
      <c r="X508" s="39"/>
      <c r="Y508"/>
    </row>
    <row r="509" spans="1:25" ht="15.6">
      <c r="A509" s="39"/>
      <c r="B509">
        <f>+'Ark1'!C1214</f>
        <v>2004</v>
      </c>
      <c r="C509">
        <f>+'Ark1'!M1214</f>
        <v>47</v>
      </c>
      <c r="D509" s="295">
        <f>+'Ark1'!Q1214</f>
        <v>720</v>
      </c>
      <c r="F509" s="295">
        <f>+'Ark1'!R1214</f>
        <v>1221</v>
      </c>
      <c r="H509" s="295">
        <f>+'Ark1'!S1214</f>
        <v>1221</v>
      </c>
      <c r="I509" s="100">
        <f>+'Ark1'!AD1214</f>
        <v>8.9164048705040064E-2</v>
      </c>
      <c r="K509" s="100">
        <f>+'Ark1'!AE1214</f>
        <v>9.8083629938295183E-2</v>
      </c>
      <c r="M509" s="100">
        <f>+'Ark1'!W1214</f>
        <v>82.435298935299059</v>
      </c>
      <c r="O509" s="100">
        <f>+'Ark1'!X1214</f>
        <v>0</v>
      </c>
      <c r="Q509" s="100">
        <f>+'Ark1'!Y1214</f>
        <v>0</v>
      </c>
      <c r="R509" s="110"/>
      <c r="T509" s="110"/>
      <c r="U509" s="100">
        <f>+'Ark1'!AA1214</f>
        <v>9.8238335523407514</v>
      </c>
      <c r="V509" s="10">
        <f t="shared" si="17"/>
        <v>1.6958333333333333</v>
      </c>
      <c r="W509" s="1">
        <f>+'Ark1'!V1214</f>
        <v>89.312349875730348</v>
      </c>
      <c r="X509" s="39"/>
      <c r="Y509"/>
    </row>
    <row r="510" spans="1:25" ht="15.6">
      <c r="A510" s="39"/>
      <c r="B510">
        <f>+'Ark1'!C1215</f>
        <v>2004</v>
      </c>
      <c r="C510">
        <f>+'Ark1'!M1215</f>
        <v>48</v>
      </c>
      <c r="D510" s="295">
        <f>+'Ark1'!Q1215</f>
        <v>1149</v>
      </c>
      <c r="F510" s="295">
        <f>+'Ark1'!R1215</f>
        <v>2619</v>
      </c>
      <c r="H510" s="295">
        <f>+'Ark1'!S1215</f>
        <v>2619</v>
      </c>
      <c r="I510" s="100">
        <f>+'Ark1'!AD1215</f>
        <v>0.19125359832800981</v>
      </c>
      <c r="K510" s="100">
        <f>+'Ark1'!AE1215</f>
        <v>0.20756619850829339</v>
      </c>
      <c r="M510" s="100">
        <f>+'Ark1'!W1215</f>
        <v>81.330507827414863</v>
      </c>
      <c r="O510" s="100">
        <f>+'Ark1'!X1215</f>
        <v>0</v>
      </c>
      <c r="Q510" s="100">
        <f>+'Ark1'!Y1215</f>
        <v>0</v>
      </c>
      <c r="R510" s="110"/>
      <c r="T510" s="110"/>
      <c r="U510" s="100">
        <f>+'Ark1'!AA1215</f>
        <v>9.508537038027626</v>
      </c>
      <c r="V510" s="10">
        <f t="shared" si="17"/>
        <v>2.2793733681462141</v>
      </c>
      <c r="W510" s="1">
        <f>+'Ark1'!V1215</f>
        <v>88.115393095790864</v>
      </c>
      <c r="X510" s="39"/>
      <c r="Y510"/>
    </row>
    <row r="511" spans="1:25" ht="15.6">
      <c r="A511" s="39"/>
      <c r="B511">
        <f>+'Ark1'!C1216</f>
        <v>2004</v>
      </c>
      <c r="C511">
        <f>+'Ark1'!M1216</f>
        <v>49</v>
      </c>
      <c r="D511" s="295">
        <f>+'Ark1'!Q1216</f>
        <v>1678</v>
      </c>
      <c r="F511" s="295">
        <f>+'Ark1'!R1216</f>
        <v>5163</v>
      </c>
      <c r="H511" s="295">
        <f>+'Ark1'!S1216</f>
        <v>5163</v>
      </c>
      <c r="I511" s="100">
        <f>+'Ark1'!AD1216</f>
        <v>0.3770302894874053</v>
      </c>
      <c r="K511" s="100">
        <f>+'Ark1'!AE1216</f>
        <v>0.40430439927398282</v>
      </c>
      <c r="M511" s="100">
        <f>+'Ark1'!W1216</f>
        <v>80.3597714507071</v>
      </c>
      <c r="O511" s="100">
        <f>+'Ark1'!X1216</f>
        <v>0</v>
      </c>
      <c r="Q511" s="100">
        <f>+'Ark1'!Y1216</f>
        <v>0</v>
      </c>
      <c r="R511" s="110"/>
      <c r="T511" s="110"/>
      <c r="U511" s="100">
        <f>+'Ark1'!AA1216</f>
        <v>9.0153646210485956</v>
      </c>
      <c r="V511" s="10">
        <f t="shared" si="17"/>
        <v>3.0768772348033373</v>
      </c>
      <c r="W511" s="1">
        <f>+'Ark1'!V1216</f>
        <v>87.063674377797554</v>
      </c>
      <c r="X511" s="39"/>
      <c r="Y511"/>
    </row>
    <row r="512" spans="1:25" ht="15.6">
      <c r="A512" s="39"/>
      <c r="B512">
        <f>+'Ark1'!C1217</f>
        <v>2004</v>
      </c>
      <c r="C512">
        <f>+'Ark1'!M1217</f>
        <v>50</v>
      </c>
      <c r="D512" s="295">
        <f>+'Ark1'!Q1217</f>
        <v>2183</v>
      </c>
      <c r="F512" s="295">
        <f>+'Ark1'!R1217</f>
        <v>10315</v>
      </c>
      <c r="H512" s="295">
        <f>+'Ark1'!S1217</f>
        <v>10315</v>
      </c>
      <c r="I512" s="100">
        <f>+'Ark1'!AD1217</f>
        <v>0.75325729925674723</v>
      </c>
      <c r="K512" s="100">
        <f>+'Ark1'!AE1217</f>
        <v>0.80077563377082428</v>
      </c>
      <c r="M512" s="100">
        <f>+'Ark1'!W1217</f>
        <v>79.666175472612849</v>
      </c>
      <c r="O512" s="100">
        <f>+'Ark1'!X1217</f>
        <v>0</v>
      </c>
      <c r="Q512" s="100">
        <f>+'Ark1'!Y1217</f>
        <v>0</v>
      </c>
      <c r="R512" s="110"/>
      <c r="T512" s="110"/>
      <c r="U512" s="100">
        <f>+'Ark1'!AA1217</f>
        <v>8.76030701648126</v>
      </c>
      <c r="V512" s="10">
        <f t="shared" si="17"/>
        <v>4.7251488776912502</v>
      </c>
      <c r="W512" s="1">
        <f>+'Ark1'!V1217</f>
        <v>86.312216113340099</v>
      </c>
      <c r="X512" s="39"/>
      <c r="Y512"/>
    </row>
    <row r="513" spans="1:25" ht="15.6">
      <c r="A513" s="39"/>
      <c r="B513">
        <f>+'Ark1'!C1218</f>
        <v>2004</v>
      </c>
      <c r="C513">
        <f>+'Ark1'!M1218</f>
        <v>51</v>
      </c>
      <c r="D513" s="295">
        <f>+'Ark1'!Q1218</f>
        <v>2652</v>
      </c>
      <c r="F513" s="295">
        <f>+'Ark1'!R1218</f>
        <v>19744</v>
      </c>
      <c r="H513" s="295">
        <f>+'Ark1'!S1218</f>
        <v>19744</v>
      </c>
      <c r="I513" s="100">
        <f>+'Ark1'!AD1218</f>
        <v>1.4418140684949317</v>
      </c>
      <c r="K513" s="100">
        <f>+'Ark1'!AE1218</f>
        <v>1.5150520175239957</v>
      </c>
      <c r="M513" s="100">
        <f>+'Ark1'!W1218</f>
        <v>78.745320097244317</v>
      </c>
      <c r="O513" s="100">
        <f>+'Ark1'!X1218</f>
        <v>0</v>
      </c>
      <c r="Q513" s="100">
        <f>+'Ark1'!Y1218</f>
        <v>0</v>
      </c>
      <c r="R513" s="110"/>
      <c r="T513" s="110"/>
      <c r="U513" s="100">
        <f>+'Ark1'!AA1218</f>
        <v>8.507986665113128</v>
      </c>
      <c r="V513" s="10">
        <f t="shared" si="17"/>
        <v>7.4449472096530922</v>
      </c>
      <c r="W513" s="1">
        <f>+'Ark1'!V1218</f>
        <v>85.314539650319389</v>
      </c>
      <c r="X513" s="39"/>
      <c r="Y513"/>
    </row>
    <row r="514" spans="1:25" ht="15.6">
      <c r="A514" s="39"/>
      <c r="B514">
        <f>+'Ark1'!C1219</f>
        <v>2004</v>
      </c>
      <c r="C514">
        <f>+'Ark1'!M1219</f>
        <v>52</v>
      </c>
      <c r="D514" s="295">
        <f>+'Ark1'!Q1219</f>
        <v>3006</v>
      </c>
      <c r="F514" s="295">
        <f>+'Ark1'!R1219</f>
        <v>37343</v>
      </c>
      <c r="H514" s="295">
        <f>+'Ark1'!S1219</f>
        <v>37341</v>
      </c>
      <c r="I514" s="100">
        <f>+'Ark1'!AD1219</f>
        <v>2.7269885919674945</v>
      </c>
      <c r="K514" s="100">
        <f>+'Ark1'!AE1219</f>
        <v>2.8353337727112882</v>
      </c>
      <c r="M514" s="100">
        <f>+'Ark1'!W1219</f>
        <v>77.920296724779647</v>
      </c>
      <c r="O514" s="100">
        <f>+'Ark1'!X1219</f>
        <v>0</v>
      </c>
      <c r="Q514" s="100">
        <f>+'Ark1'!Y1219</f>
        <v>0</v>
      </c>
      <c r="R514" s="110"/>
      <c r="T514" s="110"/>
      <c r="U514" s="100">
        <f>+'Ark1'!AA1219</f>
        <v>8.2946414805409976</v>
      </c>
      <c r="V514" s="10">
        <f t="shared" si="17"/>
        <v>12.422821024617432</v>
      </c>
      <c r="W514" s="1">
        <f>+'Ark1'!V1219</f>
        <v>84.422622196190062</v>
      </c>
      <c r="X514" s="39"/>
      <c r="Y514"/>
    </row>
    <row r="515" spans="1:25" ht="15.6">
      <c r="A515" s="39"/>
      <c r="B515">
        <f>+'Ark1'!C1220</f>
        <v>2004</v>
      </c>
      <c r="C515">
        <f>+'Ark1'!M1220</f>
        <v>53</v>
      </c>
      <c r="D515" s="295">
        <f>+'Ark1'!Q1220</f>
        <v>3264</v>
      </c>
      <c r="F515" s="295">
        <f>+'Ark1'!R1220</f>
        <v>65438</v>
      </c>
      <c r="H515" s="295">
        <f>+'Ark1'!S1220</f>
        <v>65434</v>
      </c>
      <c r="I515" s="100">
        <f>+'Ark1'!AD1220</f>
        <v>4.778638017330394</v>
      </c>
      <c r="K515" s="100">
        <f>+'Ark1'!AE1220</f>
        <v>4.917932606766974</v>
      </c>
      <c r="M515" s="100">
        <f>+'Ark1'!W1220</f>
        <v>77.127890699024903</v>
      </c>
      <c r="O515" s="100">
        <f>+'Ark1'!X1220</f>
        <v>0</v>
      </c>
      <c r="Q515" s="100">
        <f>+'Ark1'!Y1220</f>
        <v>0</v>
      </c>
      <c r="R515" s="110"/>
      <c r="T515" s="110"/>
      <c r="U515" s="100">
        <f>+'Ark1'!AA1220</f>
        <v>8.0667095351530325</v>
      </c>
      <c r="V515" s="10">
        <f t="shared" si="17"/>
        <v>20.048406862745097</v>
      </c>
      <c r="W515" s="1">
        <f>+'Ark1'!V1220</f>
        <v>83.564412045901179</v>
      </c>
      <c r="X515" s="39"/>
      <c r="Y515"/>
    </row>
    <row r="516" spans="1:25" ht="15.6">
      <c r="A516" s="39"/>
      <c r="B516">
        <f>+'Ark1'!C1221</f>
        <v>2004</v>
      </c>
      <c r="C516">
        <f>+'Ark1'!M1221</f>
        <v>54</v>
      </c>
      <c r="D516" s="295">
        <f>+'Ark1'!Q1221</f>
        <v>3433</v>
      </c>
      <c r="F516" s="295">
        <f>+'Ark1'!R1221</f>
        <v>106500</v>
      </c>
      <c r="H516" s="295">
        <f>+'Ark1'!S1221</f>
        <v>106499</v>
      </c>
      <c r="I516" s="100">
        <f>+'Ark1'!AD1221</f>
        <v>7.7772081794322396</v>
      </c>
      <c r="K516" s="100">
        <f>+'Ark1'!AE1221</f>
        <v>7.9287476294661348</v>
      </c>
      <c r="M516" s="100">
        <f>+'Ark1'!W1221</f>
        <v>76.399658212752726</v>
      </c>
      <c r="O516" s="100">
        <f>+'Ark1'!X1221</f>
        <v>0</v>
      </c>
      <c r="Q516" s="100">
        <f>+'Ark1'!Y1221</f>
        <v>0</v>
      </c>
      <c r="R516" s="110"/>
      <c r="T516" s="110"/>
      <c r="U516" s="100">
        <f>+'Ark1'!AA1221</f>
        <v>7.9781018590862303</v>
      </c>
      <c r="V516" s="10">
        <f t="shared" si="17"/>
        <v>31.022429362073989</v>
      </c>
      <c r="W516" s="1">
        <f>+'Ark1'!V1221</f>
        <v>82.773585827190416</v>
      </c>
      <c r="X516" s="39"/>
      <c r="Y516"/>
    </row>
    <row r="517" spans="1:25" ht="15.6">
      <c r="A517" s="39"/>
      <c r="B517">
        <f>+'Ark1'!C1222</f>
        <v>2004</v>
      </c>
      <c r="C517">
        <f>+'Ark1'!M1222</f>
        <v>55</v>
      </c>
      <c r="D517" s="295">
        <f>+'Ark1'!Q1222</f>
        <v>3604</v>
      </c>
      <c r="F517" s="295">
        <f>+'Ark1'!R1222</f>
        <v>155800</v>
      </c>
      <c r="H517" s="295">
        <f>+'Ark1'!S1222</f>
        <v>155793</v>
      </c>
      <c r="I517" s="100">
        <f>+'Ark1'!AD1222</f>
        <v>11.377361824934678</v>
      </c>
      <c r="K517" s="100">
        <f>+'Ark1'!AE1222</f>
        <v>11.495662196445156</v>
      </c>
      <c r="M517" s="100">
        <f>+'Ark1'!W1222</f>
        <v>75.721359753005785</v>
      </c>
      <c r="O517" s="100">
        <f>+'Ark1'!X1222</f>
        <v>0</v>
      </c>
      <c r="Q517" s="100">
        <f>+'Ark1'!Y1222</f>
        <v>0</v>
      </c>
      <c r="R517" s="110"/>
      <c r="T517" s="110"/>
      <c r="U517" s="100">
        <f>+'Ark1'!AA1222</f>
        <v>7.9661978975512096</v>
      </c>
      <c r="V517" s="10">
        <f t="shared" si="17"/>
        <v>43.229744728079915</v>
      </c>
      <c r="W517" s="1">
        <f>+'Ark1'!V1222</f>
        <v>82.04004398174402</v>
      </c>
      <c r="X517" s="39"/>
      <c r="Y517"/>
    </row>
    <row r="518" spans="1:25" ht="15.6">
      <c r="A518" s="39"/>
      <c r="B518">
        <f>+'Ark1'!C1223</f>
        <v>2004</v>
      </c>
      <c r="C518">
        <f>+'Ark1'!M1223</f>
        <v>56</v>
      </c>
      <c r="D518" s="295">
        <f>+'Ark1'!Q1223</f>
        <v>3646</v>
      </c>
      <c r="F518" s="295">
        <f>+'Ark1'!R1223</f>
        <v>198109</v>
      </c>
      <c r="H518" s="295">
        <f>+'Ark1'!S1223</f>
        <v>198105</v>
      </c>
      <c r="I518" s="100">
        <f>+'Ark1'!AD1223</f>
        <v>14.466994696893355</v>
      </c>
      <c r="K518" s="100">
        <f>+'Ark1'!AE1223</f>
        <v>14.500614331519525</v>
      </c>
      <c r="M518" s="100">
        <f>+'Ark1'!W1223</f>
        <v>75.11441962595498</v>
      </c>
      <c r="O518" s="100">
        <f>+'Ark1'!X1223</f>
        <v>0</v>
      </c>
      <c r="Q518" s="100">
        <f>+'Ark1'!Y1223</f>
        <v>0</v>
      </c>
      <c r="R518" s="110"/>
      <c r="T518" s="110"/>
      <c r="U518" s="100">
        <f>+'Ark1'!AA1223</f>
        <v>7.9557835475176564</v>
      </c>
      <c r="V518" s="10">
        <f t="shared" si="17"/>
        <v>54.335984640702137</v>
      </c>
      <c r="W518" s="1">
        <f>+'Ark1'!V1223</f>
        <v>81.381557757040355</v>
      </c>
      <c r="X518" s="39"/>
      <c r="Y518"/>
    </row>
    <row r="519" spans="1:25" ht="15.6">
      <c r="A519" s="39"/>
      <c r="B519">
        <f>+'Ark1'!C1224</f>
        <v>2004</v>
      </c>
      <c r="C519">
        <f>+'Ark1'!M1224</f>
        <v>57</v>
      </c>
      <c r="D519" s="295">
        <f>+'Ark1'!Q1224</f>
        <v>3655</v>
      </c>
      <c r="F519" s="295">
        <f>+'Ark1'!R1224</f>
        <v>224697</v>
      </c>
      <c r="H519" s="295">
        <f>+'Ark1'!S1224</f>
        <v>224690</v>
      </c>
      <c r="I519" s="100">
        <f>+'Ark1'!AD1224</f>
        <v>16.408594800881563</v>
      </c>
      <c r="K519" s="100">
        <f>+'Ark1'!AE1224</f>
        <v>16.313295914828252</v>
      </c>
      <c r="M519" s="100">
        <f>+'Ark1'!W1224</f>
        <v>74.505840936400773</v>
      </c>
      <c r="O519" s="100">
        <f>+'Ark1'!X1224</f>
        <v>0</v>
      </c>
      <c r="Q519" s="100">
        <f>+'Ark1'!Y1224</f>
        <v>0</v>
      </c>
      <c r="R519" s="110"/>
      <c r="T519" s="110"/>
      <c r="U519" s="100">
        <f>+'Ark1'!AA1224</f>
        <v>8.0381473089641187</v>
      </c>
      <c r="V519" s="10">
        <f t="shared" si="17"/>
        <v>61.476607387140902</v>
      </c>
      <c r="W519" s="1">
        <f>+'Ark1'!V1224</f>
        <v>80.722639069302303</v>
      </c>
      <c r="X519" s="39"/>
      <c r="Y519"/>
    </row>
    <row r="520" spans="1:25" ht="15.6">
      <c r="A520" s="39"/>
      <c r="B520" s="46">
        <f>+'Ark1'!C1225</f>
        <v>2004</v>
      </c>
      <c r="C520" s="46">
        <f>+'Ark1'!M1225</f>
        <v>58</v>
      </c>
      <c r="D520" s="323">
        <f>+'Ark1'!Q1225</f>
        <v>3641</v>
      </c>
      <c r="E520" s="65"/>
      <c r="F520" s="323">
        <f>+'Ark1'!R1225</f>
        <v>214578</v>
      </c>
      <c r="G520" s="323"/>
      <c r="H520" s="323">
        <f>+'Ark1'!S1225</f>
        <v>214561</v>
      </c>
      <c r="I520" s="99">
        <f>+'Ark1'!AD1225</f>
        <v>15.669650485692124</v>
      </c>
      <c r="J520" s="99"/>
      <c r="K520" s="99">
        <f>+'Ark1'!AE1225</f>
        <v>15.468988255178854</v>
      </c>
      <c r="L520" s="99"/>
      <c r="M520" s="99">
        <f>+'Ark1'!W1225</f>
        <v>73.984965580883852</v>
      </c>
      <c r="N520" s="99"/>
      <c r="O520" s="99">
        <f>+'Ark1'!X1225</f>
        <v>0</v>
      </c>
      <c r="P520" s="99"/>
      <c r="Q520" s="99">
        <f>+'Ark1'!Y1225</f>
        <v>0</v>
      </c>
      <c r="R520" s="110"/>
      <c r="S520" s="65"/>
      <c r="T520" s="110"/>
      <c r="U520" s="99">
        <f>+'Ark1'!AA1225</f>
        <v>8.2212988773310371</v>
      </c>
      <c r="V520" s="65">
        <f t="shared" si="17"/>
        <v>58.933809393023893</v>
      </c>
      <c r="W520" s="48">
        <f>+'Ark1'!V1225</f>
        <v>80.160205471423481</v>
      </c>
      <c r="X520" s="39"/>
      <c r="Y520"/>
    </row>
    <row r="521" spans="1:25" ht="15.6">
      <c r="A521" s="39"/>
      <c r="B521" s="46">
        <f>+'Ark1'!C1226</f>
        <v>2004</v>
      </c>
      <c r="C521" s="46">
        <f>+'Ark1'!M1226</f>
        <v>59</v>
      </c>
      <c r="D521" s="323">
        <f>+'Ark1'!Q1226</f>
        <v>3530</v>
      </c>
      <c r="E521" s="65"/>
      <c r="F521" s="323">
        <f>+'Ark1'!R1226</f>
        <v>166547</v>
      </c>
      <c r="G521" s="323"/>
      <c r="H521" s="323">
        <f>+'Ark1'!S1226</f>
        <v>166542</v>
      </c>
      <c r="I521" s="99">
        <f>+'Ark1'!AD1226</f>
        <v>12.162166109482644</v>
      </c>
      <c r="J521" s="99"/>
      <c r="K521" s="99">
        <f>+'Ark1'!AE1226</f>
        <v>11.942827407935985</v>
      </c>
      <c r="L521" s="99"/>
      <c r="M521" s="99">
        <f>+'Ark1'!W1226</f>
        <v>73.589479530688422</v>
      </c>
      <c r="N521" s="99"/>
      <c r="O521" s="99">
        <f>+'Ark1'!X1226</f>
        <v>0</v>
      </c>
      <c r="P521" s="99"/>
      <c r="Q521" s="99">
        <f>+'Ark1'!Y1226</f>
        <v>0</v>
      </c>
      <c r="R521" s="110"/>
      <c r="S521" s="65"/>
      <c r="T521" s="110"/>
      <c r="U521" s="99">
        <f>+'Ark1'!AA1226</f>
        <v>8.337414284737978</v>
      </c>
      <c r="V521" s="65">
        <f t="shared" si="17"/>
        <v>47.180453257790369</v>
      </c>
      <c r="W521" s="48">
        <f>+'Ark1'!V1226</f>
        <v>79.729807126501697</v>
      </c>
      <c r="X521" s="39"/>
      <c r="Y521"/>
    </row>
    <row r="522" spans="1:25" ht="15.6">
      <c r="A522" s="39"/>
      <c r="B522" s="46">
        <f>+'Ark1'!C1227</f>
        <v>2004</v>
      </c>
      <c r="C522" s="46">
        <f>+'Ark1'!M1227</f>
        <v>60</v>
      </c>
      <c r="D522" s="323">
        <f>+'Ark1'!Q1227</f>
        <v>3356</v>
      </c>
      <c r="E522" s="65"/>
      <c r="F522" s="323">
        <f>+'Ark1'!R1227</f>
        <v>101719</v>
      </c>
      <c r="G522" s="323"/>
      <c r="H522" s="323">
        <f>+'Ark1'!S1227</f>
        <v>101713</v>
      </c>
      <c r="I522" s="99">
        <f>+'Ark1'!AD1227</f>
        <v>7.4280736037903123</v>
      </c>
      <c r="J522" s="99"/>
      <c r="K522" s="99">
        <f>+'Ark1'!AE1227</f>
        <v>7.2975152265642302</v>
      </c>
      <c r="L522" s="99"/>
      <c r="M522" s="99">
        <f>+'Ark1'!W1227</f>
        <v>73.62594751899897</v>
      </c>
      <c r="N522" s="99"/>
      <c r="O522" s="99">
        <f>+'Ark1'!X1227</f>
        <v>0</v>
      </c>
      <c r="P522" s="99"/>
      <c r="Q522" s="99">
        <f>+'Ark1'!Y1227</f>
        <v>0</v>
      </c>
      <c r="R522" s="110"/>
      <c r="S522" s="65"/>
      <c r="T522" s="110"/>
      <c r="U522" s="99">
        <f>+'Ark1'!AA1227</f>
        <v>8.4047550106982278</v>
      </c>
      <c r="V522" s="65">
        <f t="shared" si="17"/>
        <v>30.3095947556615</v>
      </c>
      <c r="W522" s="48">
        <f>+'Ark1'!V1227</f>
        <v>79.770427485091076</v>
      </c>
      <c r="X522" s="39"/>
      <c r="Y522"/>
    </row>
    <row r="523" spans="1:25" ht="15.6">
      <c r="A523" s="39"/>
      <c r="B523" s="46">
        <f>+'Ark1'!C1228</f>
        <v>2004</v>
      </c>
      <c r="C523" s="46">
        <f>+'Ark1'!M1228</f>
        <v>61</v>
      </c>
      <c r="D523" s="323">
        <f>+'Ark1'!Q1228</f>
        <v>3009</v>
      </c>
      <c r="E523" s="65"/>
      <c r="F523" s="323">
        <f>+'Ark1'!R1228</f>
        <v>42182</v>
      </c>
      <c r="G523" s="323"/>
      <c r="H523" s="323">
        <f>+'Ark1'!S1228</f>
        <v>42181</v>
      </c>
      <c r="I523" s="99">
        <f>+'Ark1'!AD1228</f>
        <v>3.0803586424864875</v>
      </c>
      <c r="J523" s="99"/>
      <c r="K523" s="99">
        <f>+'Ark1'!AE1228</f>
        <v>3.0386804266831735</v>
      </c>
      <c r="L523" s="99"/>
      <c r="M523" s="99">
        <f>+'Ark1'!W1228</f>
        <v>73.926561722102406</v>
      </c>
      <c r="N523" s="99"/>
      <c r="O523" s="99">
        <f>+'Ark1'!X1228</f>
        <v>0</v>
      </c>
      <c r="P523" s="99"/>
      <c r="Q523" s="99">
        <f>+'Ark1'!Y1228</f>
        <v>0</v>
      </c>
      <c r="R523" s="110"/>
      <c r="S523" s="65"/>
      <c r="T523" s="110"/>
      <c r="U523" s="99">
        <f>+'Ark1'!AA1228</f>
        <v>8.4892329557867185</v>
      </c>
      <c r="V523" s="65">
        <f t="shared" si="17"/>
        <v>14.018610834164175</v>
      </c>
      <c r="W523" s="48">
        <f>+'Ark1'!V1228</f>
        <v>80.094715383683777</v>
      </c>
      <c r="X523" s="39"/>
      <c r="Y523"/>
    </row>
    <row r="524" spans="1:25" ht="15.6">
      <c r="A524" s="39"/>
      <c r="B524" s="46">
        <f>+'Ark1'!C1229</f>
        <v>2004</v>
      </c>
      <c r="C524" s="46">
        <f>+'Ark1'!M1229</f>
        <v>62</v>
      </c>
      <c r="D524" s="323">
        <f>+'Ark1'!Q1229</f>
        <v>2167</v>
      </c>
      <c r="E524" s="65"/>
      <c r="F524" s="323">
        <f>+'Ark1'!R1229</f>
        <v>12370</v>
      </c>
      <c r="G524" s="323"/>
      <c r="H524" s="323">
        <f>+'Ark1'!S1229</f>
        <v>12370</v>
      </c>
      <c r="I524" s="99">
        <f>+'Ark1'!AD1229</f>
        <v>0.90332455567677794</v>
      </c>
      <c r="J524" s="99"/>
      <c r="K524" s="99">
        <f>+'Ark1'!AE1229</f>
        <v>0.90086725277905899</v>
      </c>
      <c r="L524" s="99"/>
      <c r="M524" s="99">
        <f>+'Ark1'!W1229</f>
        <v>74.734898949070725</v>
      </c>
      <c r="N524" s="99"/>
      <c r="O524" s="99">
        <f>+'Ark1'!X1229</f>
        <v>0</v>
      </c>
      <c r="P524" s="99"/>
      <c r="Q524" s="99">
        <f>+'Ark1'!Y1229</f>
        <v>0</v>
      </c>
      <c r="R524" s="110"/>
      <c r="S524" s="65"/>
      <c r="T524" s="110"/>
      <c r="U524" s="99">
        <f>+'Ark1'!AA1229</f>
        <v>8.4077627261996284</v>
      </c>
      <c r="V524" s="65">
        <f t="shared" si="17"/>
        <v>5.708352561144439</v>
      </c>
      <c r="W524" s="48">
        <f>+'Ark1'!V1229</f>
        <v>80.969554657713942</v>
      </c>
      <c r="X524" s="39"/>
      <c r="Y524"/>
    </row>
    <row r="525" spans="1:25" ht="15.6">
      <c r="A525" s="39"/>
      <c r="B525" s="46">
        <f>+'Ark1'!C1230</f>
        <v>2004</v>
      </c>
      <c r="C525" s="46">
        <f>+'Ark1'!M1230</f>
        <v>63</v>
      </c>
      <c r="D525" s="323">
        <f>+'Ark1'!Q1230</f>
        <v>1044</v>
      </c>
      <c r="E525" s="65"/>
      <c r="F525" s="323">
        <f>+'Ark1'!R1230</f>
        <v>2368</v>
      </c>
      <c r="G525" s="323"/>
      <c r="H525" s="323">
        <f>+'Ark1'!S1230</f>
        <v>2368</v>
      </c>
      <c r="I525" s="99">
        <f>+'Ark1'!AD1230</f>
        <v>0.1729242156703808</v>
      </c>
      <c r="J525" s="99"/>
      <c r="K525" s="99">
        <f>+'Ark1'!AE1230</f>
        <v>0.17431783246359919</v>
      </c>
      <c r="L525" s="99"/>
      <c r="M525" s="99">
        <f>+'Ark1'!W1230</f>
        <v>75.54269425675669</v>
      </c>
      <c r="N525" s="99"/>
      <c r="O525" s="99">
        <f>+'Ark1'!X1230</f>
        <v>0</v>
      </c>
      <c r="P525" s="99"/>
      <c r="Q525" s="99">
        <f>+'Ark1'!Y1230</f>
        <v>0</v>
      </c>
      <c r="R525" s="110"/>
      <c r="S525" s="65"/>
      <c r="T525" s="110"/>
      <c r="U525" s="99">
        <f>+'Ark1'!AA1230</f>
        <v>8.7318183110972178</v>
      </c>
      <c r="V525" s="65">
        <f t="shared" si="17"/>
        <v>2.2681992337164751</v>
      </c>
      <c r="W525" s="48">
        <f>+'Ark1'!V1230</f>
        <v>81.844739173084051</v>
      </c>
      <c r="X525" s="39"/>
      <c r="Y525"/>
    </row>
    <row r="526" spans="1:25" ht="15.6">
      <c r="A526" s="39"/>
      <c r="B526" s="46">
        <f>+'Ark1'!C1231</f>
        <v>2004</v>
      </c>
      <c r="C526" s="46">
        <f>+'Ark1'!M1231</f>
        <v>64</v>
      </c>
      <c r="D526" s="323">
        <f>+'Ark1'!Q1231</f>
        <v>403</v>
      </c>
      <c r="E526" s="65"/>
      <c r="F526" s="323">
        <f>+'Ark1'!R1231</f>
        <v>533</v>
      </c>
      <c r="G526" s="323"/>
      <c r="H526" s="323">
        <f>+'Ark1'!S1231</f>
        <v>533</v>
      </c>
      <c r="I526" s="99">
        <f>+'Ark1'!AD1231</f>
        <v>3.892255361161865E-2</v>
      </c>
      <c r="J526" s="99"/>
      <c r="K526" s="99">
        <f>+'Ark1'!AE1231</f>
        <v>3.9381766027751473E-2</v>
      </c>
      <c r="L526" s="99"/>
      <c r="M526" s="99">
        <f>+'Ark1'!W1231</f>
        <v>75.82288930581619</v>
      </c>
      <c r="N526" s="99"/>
      <c r="O526" s="99">
        <f>+'Ark1'!X1231</f>
        <v>0</v>
      </c>
      <c r="P526" s="99"/>
      <c r="Q526" s="99">
        <f>+'Ark1'!Y1231</f>
        <v>0</v>
      </c>
      <c r="R526" s="110"/>
      <c r="S526" s="65"/>
      <c r="T526" s="110"/>
      <c r="U526" s="99">
        <f>+'Ark1'!AA1231</f>
        <v>10.146955915622891</v>
      </c>
      <c r="V526" s="65">
        <f t="shared" si="17"/>
        <v>1.3225806451612903</v>
      </c>
      <c r="W526" s="48">
        <f>+'Ark1'!V1231</f>
        <v>82.14830910705976</v>
      </c>
      <c r="X526" s="39"/>
      <c r="Y526"/>
    </row>
    <row r="527" spans="1:25" ht="15.6">
      <c r="A527" s="39"/>
      <c r="B527" s="46">
        <f>+'Ark1'!C1232</f>
        <v>2004</v>
      </c>
      <c r="C527" s="46">
        <f>+'Ark1'!M1232</f>
        <v>65</v>
      </c>
      <c r="D527" s="323">
        <f>+'Ark1'!Q1232</f>
        <v>50</v>
      </c>
      <c r="E527" s="65"/>
      <c r="F527" s="323">
        <f>+'Ark1'!R1232</f>
        <v>52</v>
      </c>
      <c r="G527" s="323"/>
      <c r="H527" s="323">
        <f>+'Ark1'!S1232</f>
        <v>52</v>
      </c>
      <c r="I527" s="99">
        <f>+'Ark1'!AD1232</f>
        <v>3.7973223035725505E-3</v>
      </c>
      <c r="J527" s="99"/>
      <c r="K527" s="99">
        <f>+'Ark1'!AE1232</f>
        <v>3.7228581203461618E-3</v>
      </c>
      <c r="L527" s="99"/>
      <c r="M527" s="99">
        <f>+'Ark1'!W1232</f>
        <v>73.469230769230748</v>
      </c>
      <c r="N527" s="99"/>
      <c r="O527" s="99">
        <f>+'Ark1'!X1232</f>
        <v>0</v>
      </c>
      <c r="P527" s="99"/>
      <c r="Q527" s="99">
        <f>+'Ark1'!Y1232</f>
        <v>0</v>
      </c>
      <c r="R527" s="110"/>
      <c r="S527" s="65"/>
      <c r="T527" s="110"/>
      <c r="U527" s="99">
        <f>+'Ark1'!AA1232</f>
        <v>12.61155664249064</v>
      </c>
      <c r="V527" s="65">
        <f t="shared" si="17"/>
        <v>1.04</v>
      </c>
      <c r="W527" s="48">
        <f>+'Ark1'!V1232</f>
        <v>79.598299858321525</v>
      </c>
      <c r="X527" s="39"/>
      <c r="Y527"/>
    </row>
    <row r="528" spans="1:25" ht="15.6">
      <c r="A528" s="39"/>
      <c r="B528" s="46">
        <f>+'Ark1'!C1233</f>
        <v>2004</v>
      </c>
      <c r="C528" s="46">
        <f>+'Ark1'!M1233</f>
        <v>66</v>
      </c>
      <c r="D528" s="323">
        <f>+'Ark1'!Q1233</f>
        <v>0</v>
      </c>
      <c r="E528" s="65"/>
      <c r="F528" s="323">
        <f>+'Ark1'!R1233</f>
        <v>0</v>
      </c>
      <c r="G528" s="323"/>
      <c r="H528" s="323">
        <f>+'Ark1'!S1233</f>
        <v>0</v>
      </c>
      <c r="I528" s="99">
        <f>+'Ark1'!AD1233</f>
        <v>0</v>
      </c>
      <c r="J528" s="99"/>
      <c r="K528" s="99">
        <f>+'Ark1'!AE1233</f>
        <v>0</v>
      </c>
      <c r="L528" s="99"/>
      <c r="M528" s="99">
        <f>+'Ark1'!W1233</f>
        <v>0</v>
      </c>
      <c r="N528" s="99"/>
      <c r="O528" s="99">
        <f>+'Ark1'!X1233</f>
        <v>0</v>
      </c>
      <c r="P528" s="99"/>
      <c r="Q528" s="99">
        <f>+'Ark1'!Y1233</f>
        <v>0</v>
      </c>
      <c r="R528" s="110"/>
      <c r="S528" s="65"/>
      <c r="T528" s="110"/>
      <c r="U528" s="99">
        <f>+'Ark1'!AA1233</f>
        <v>0</v>
      </c>
      <c r="V528" s="65" t="e">
        <f t="shared" si="17"/>
        <v>#DIV/0!</v>
      </c>
      <c r="W528" s="48">
        <f>+'Ark1'!V1233</f>
        <v>0</v>
      </c>
      <c r="X528" s="39"/>
      <c r="Y528"/>
    </row>
    <row r="529" spans="1:25" ht="15.6">
      <c r="A529" s="39"/>
      <c r="B529" s="46">
        <f>+'Ark1'!C1234</f>
        <v>2004</v>
      </c>
      <c r="C529" s="46">
        <f>+'Ark1'!M1234</f>
        <v>67</v>
      </c>
      <c r="D529" s="323">
        <f>+'Ark1'!Q1234</f>
        <v>0</v>
      </c>
      <c r="E529" s="65"/>
      <c r="F529" s="323">
        <f>+'Ark1'!R1234</f>
        <v>0</v>
      </c>
      <c r="G529" s="323"/>
      <c r="H529" s="323">
        <f>+'Ark1'!S1234</f>
        <v>0</v>
      </c>
      <c r="I529" s="99">
        <f>+'Ark1'!AD1234</f>
        <v>0</v>
      </c>
      <c r="J529" s="99"/>
      <c r="K529" s="99">
        <f>+'Ark1'!AE1234</f>
        <v>0</v>
      </c>
      <c r="L529" s="99"/>
      <c r="M529" s="99">
        <f>+'Ark1'!W1234</f>
        <v>0</v>
      </c>
      <c r="N529" s="99"/>
      <c r="O529" s="99">
        <f>+'Ark1'!X1234</f>
        <v>0</v>
      </c>
      <c r="P529" s="99"/>
      <c r="Q529" s="99">
        <f>+'Ark1'!Y1234</f>
        <v>0</v>
      </c>
      <c r="R529" s="110"/>
      <c r="S529" s="65"/>
      <c r="T529" s="110"/>
      <c r="U529" s="99">
        <f>+'Ark1'!AA1234</f>
        <v>0</v>
      </c>
      <c r="V529" s="65" t="e">
        <f t="shared" si="17"/>
        <v>#DIV/0!</v>
      </c>
      <c r="W529" s="48">
        <f>+'Ark1'!V1234</f>
        <v>0</v>
      </c>
      <c r="X529" s="39"/>
      <c r="Y529"/>
    </row>
    <row r="530" spans="1:25" ht="15.6">
      <c r="A530" s="39"/>
      <c r="B530" s="46">
        <f>+'Ark1'!C1235</f>
        <v>2004</v>
      </c>
      <c r="C530" s="46">
        <f>+'Ark1'!M1235</f>
        <v>68</v>
      </c>
      <c r="D530" s="323">
        <f>+'Ark1'!Q1235</f>
        <v>0</v>
      </c>
      <c r="E530" s="65"/>
      <c r="F530" s="323">
        <f>+'Ark1'!R1235</f>
        <v>0</v>
      </c>
      <c r="G530" s="323"/>
      <c r="H530" s="323">
        <f>+'Ark1'!S1235</f>
        <v>0</v>
      </c>
      <c r="I530" s="99">
        <f>+'Ark1'!AD1235</f>
        <v>0</v>
      </c>
      <c r="J530" s="99"/>
      <c r="K530" s="99">
        <f>+'Ark1'!AE1235</f>
        <v>0</v>
      </c>
      <c r="L530" s="99"/>
      <c r="M530" s="99">
        <f>+'Ark1'!W1235</f>
        <v>0</v>
      </c>
      <c r="N530" s="99"/>
      <c r="O530" s="99">
        <f>+'Ark1'!X1235</f>
        <v>0</v>
      </c>
      <c r="P530" s="99"/>
      <c r="Q530" s="99">
        <f>+'Ark1'!Y1235</f>
        <v>0</v>
      </c>
      <c r="R530" s="110"/>
      <c r="S530" s="65"/>
      <c r="T530" s="110"/>
      <c r="U530" s="99">
        <f>+'Ark1'!AA1235</f>
        <v>0</v>
      </c>
      <c r="V530" s="65" t="e">
        <f t="shared" si="17"/>
        <v>#DIV/0!</v>
      </c>
      <c r="W530" s="48">
        <f>+'Ark1'!V1235</f>
        <v>0</v>
      </c>
      <c r="X530" s="39"/>
      <c r="Y530"/>
    </row>
    <row r="531" spans="1:25" ht="15.6">
      <c r="A531" s="39"/>
      <c r="B531" s="46">
        <f>+'Ark1'!C1236</f>
        <v>2003</v>
      </c>
      <c r="C531" s="46">
        <f>+'Ark1'!M1236</f>
        <v>35</v>
      </c>
      <c r="D531" s="323">
        <f>+'Ark1'!Q1236</f>
        <v>21</v>
      </c>
      <c r="E531" s="65"/>
      <c r="F531" s="323">
        <f>+'Ark1'!R1236</f>
        <v>44</v>
      </c>
      <c r="G531" s="323"/>
      <c r="H531" s="323">
        <f>+'Ark1'!S1236</f>
        <v>43</v>
      </c>
      <c r="I531" s="99">
        <f>+'Ark1'!AD1236</f>
        <v>3.4719181006082952E-3</v>
      </c>
      <c r="J531" s="99"/>
      <c r="K531" s="99">
        <f>+'Ark1'!AE1236</f>
        <v>2.9927023259411906E-3</v>
      </c>
      <c r="L531" s="99"/>
      <c r="M531" s="99">
        <f>+'Ark1'!W1236</f>
        <v>67.632558139534893</v>
      </c>
      <c r="N531" s="99"/>
      <c r="O531" s="99">
        <f>+'Ark1'!X1236</f>
        <v>0</v>
      </c>
      <c r="P531" s="99"/>
      <c r="Q531" s="99">
        <f>+'Ark1'!Y1236</f>
        <v>0</v>
      </c>
      <c r="R531" s="110"/>
      <c r="S531" s="65"/>
      <c r="T531" s="110"/>
      <c r="U531" s="99">
        <f>+'Ark1'!AA1236</f>
        <v>15.725223715349172</v>
      </c>
      <c r="V531" s="65">
        <f t="shared" si="17"/>
        <v>2.0952380952380953</v>
      </c>
      <c r="W531" s="48">
        <f>+'Ark1'!V1236</f>
        <v>75.862329612739018</v>
      </c>
      <c r="X531" s="39"/>
      <c r="Y531"/>
    </row>
    <row r="532" spans="1:25" ht="15.6">
      <c r="A532" s="39"/>
      <c r="B532" s="46">
        <f>+'Ark1'!C1237</f>
        <v>2003</v>
      </c>
      <c r="C532" s="46">
        <f>+'Ark1'!M1237</f>
        <v>36</v>
      </c>
      <c r="D532" s="323">
        <f>+'Ark1'!Q1237</f>
        <v>3</v>
      </c>
      <c r="E532" s="65"/>
      <c r="F532" s="323">
        <f>+'Ark1'!R1237</f>
        <v>4</v>
      </c>
      <c r="G532" s="323"/>
      <c r="H532" s="323">
        <f>+'Ark1'!S1237</f>
        <v>4</v>
      </c>
      <c r="I532" s="99">
        <f>+'Ark1'!AD1237</f>
        <v>3.1562891823711756E-4</v>
      </c>
      <c r="J532" s="99"/>
      <c r="K532" s="99">
        <f>+'Ark1'!AE1237</f>
        <v>3.2302085830167776E-4</v>
      </c>
      <c r="L532" s="99"/>
      <c r="M532" s="99">
        <f>+'Ark1'!W1237</f>
        <v>78.474999999999994</v>
      </c>
      <c r="N532" s="99"/>
      <c r="O532" s="99">
        <f>+'Ark1'!X1237</f>
        <v>0</v>
      </c>
      <c r="P532" s="99"/>
      <c r="Q532" s="99">
        <f>+'Ark1'!Y1237</f>
        <v>0</v>
      </c>
      <c r="R532" s="110"/>
      <c r="S532" s="65"/>
      <c r="T532" s="110"/>
      <c r="U532" s="99">
        <f>+'Ark1'!AA1237</f>
        <v>6.5606306861459478</v>
      </c>
      <c r="V532" s="65">
        <f t="shared" si="17"/>
        <v>1.3333333333333333</v>
      </c>
      <c r="W532" s="48">
        <f>+'Ark1'!V1237</f>
        <v>85.02166847237271</v>
      </c>
      <c r="X532" s="39"/>
      <c r="Y532"/>
    </row>
    <row r="533" spans="1:25" ht="15.6">
      <c r="A533" s="39"/>
      <c r="B533" s="46">
        <f>+'Ark1'!C1238</f>
        <v>2003</v>
      </c>
      <c r="C533" s="46">
        <f>+'Ark1'!M1238</f>
        <v>37</v>
      </c>
      <c r="D533" s="323">
        <f>+'Ark1'!Q1238</f>
        <v>11</v>
      </c>
      <c r="E533" s="65"/>
      <c r="F533" s="323">
        <f>+'Ark1'!R1238</f>
        <v>11</v>
      </c>
      <c r="G533" s="323"/>
      <c r="H533" s="323">
        <f>+'Ark1'!S1238</f>
        <v>11</v>
      </c>
      <c r="I533" s="99">
        <f>+'Ark1'!AD1238</f>
        <v>8.679795251520738E-4</v>
      </c>
      <c r="J533" s="99"/>
      <c r="K533" s="99">
        <f>+'Ark1'!AE1238</f>
        <v>8.5370533305852787E-4</v>
      </c>
      <c r="L533" s="99"/>
      <c r="M533" s="99">
        <f>+'Ark1'!W1238</f>
        <v>75.418181818181822</v>
      </c>
      <c r="N533" s="99"/>
      <c r="O533" s="99">
        <f>+'Ark1'!X1238</f>
        <v>0</v>
      </c>
      <c r="P533" s="99"/>
      <c r="Q533" s="99">
        <f>+'Ark1'!Y1238</f>
        <v>0</v>
      </c>
      <c r="R533" s="110"/>
      <c r="S533" s="65"/>
      <c r="T533" s="110"/>
      <c r="U533" s="99">
        <f>+'Ark1'!AA1238</f>
        <v>13.418970166543248</v>
      </c>
      <c r="V533" s="65">
        <f t="shared" si="17"/>
        <v>1</v>
      </c>
      <c r="W533" s="48">
        <f>+'Ark1'!V1238</f>
        <v>81.709839456318349</v>
      </c>
      <c r="X533" s="39"/>
      <c r="Y533"/>
    </row>
    <row r="534" spans="1:25" ht="15.6">
      <c r="A534" s="39"/>
      <c r="B534" s="46">
        <f>+'Ark1'!C1239</f>
        <v>2003</v>
      </c>
      <c r="C534" s="46">
        <f>+'Ark1'!M1239</f>
        <v>38</v>
      </c>
      <c r="D534" s="323">
        <f>+'Ark1'!Q1239</f>
        <v>15</v>
      </c>
      <c r="E534" s="65"/>
      <c r="F534" s="323">
        <f>+'Ark1'!R1239</f>
        <v>17</v>
      </c>
      <c r="G534" s="323"/>
      <c r="H534" s="323">
        <f>+'Ark1'!S1239</f>
        <v>17</v>
      </c>
      <c r="I534" s="99">
        <f>+'Ark1'!AD1239</f>
        <v>1.3414229025077507E-3</v>
      </c>
      <c r="J534" s="99"/>
      <c r="K534" s="99">
        <f>+'Ark1'!AE1239</f>
        <v>1.4420169759099756E-3</v>
      </c>
      <c r="L534" s="99"/>
      <c r="M534" s="99">
        <f>+'Ark1'!W1239</f>
        <v>82.429411764705904</v>
      </c>
      <c r="N534" s="99"/>
      <c r="O534" s="99">
        <f>+'Ark1'!X1239</f>
        <v>0</v>
      </c>
      <c r="P534" s="99"/>
      <c r="Q534" s="99">
        <f>+'Ark1'!Y1239</f>
        <v>0</v>
      </c>
      <c r="R534" s="110"/>
      <c r="S534" s="65"/>
      <c r="T534" s="110"/>
      <c r="U534" s="99">
        <f>+'Ark1'!AA1239</f>
        <v>16.275559616506239</v>
      </c>
      <c r="V534" s="65">
        <f t="shared" si="17"/>
        <v>1.1333333333333333</v>
      </c>
      <c r="W534" s="48">
        <f>+'Ark1'!V1239</f>
        <v>89.305971576062731</v>
      </c>
      <c r="X534" s="39"/>
      <c r="Y534"/>
    </row>
    <row r="535" spans="1:25" ht="15.6">
      <c r="A535" s="39"/>
      <c r="B535" s="46">
        <f>+'Ark1'!C1240</f>
        <v>2003</v>
      </c>
      <c r="C535" s="46">
        <f>+'Ark1'!M1240</f>
        <v>39</v>
      </c>
      <c r="D535" s="323">
        <f>+'Ark1'!Q1240</f>
        <v>18</v>
      </c>
      <c r="E535" s="65"/>
      <c r="F535" s="323">
        <f>+'Ark1'!R1240</f>
        <v>19</v>
      </c>
      <c r="G535" s="323"/>
      <c r="H535" s="323">
        <f>+'Ark1'!S1240</f>
        <v>19</v>
      </c>
      <c r="I535" s="99">
        <f>+'Ark1'!AD1240</f>
        <v>1.4992373616263099E-3</v>
      </c>
      <c r="J535" s="99"/>
      <c r="K535" s="99">
        <f>+'Ark1'!AE1240</f>
        <v>1.5222833886131628E-3</v>
      </c>
      <c r="L535" s="99"/>
      <c r="M535" s="99">
        <f>+'Ark1'!W1240</f>
        <v>77.85789473684207</v>
      </c>
      <c r="N535" s="99"/>
      <c r="O535" s="99">
        <f>+'Ark1'!X1240</f>
        <v>0</v>
      </c>
      <c r="P535" s="99"/>
      <c r="Q535" s="99">
        <f>+'Ark1'!Y1240</f>
        <v>0</v>
      </c>
      <c r="R535" s="110"/>
      <c r="S535" s="65"/>
      <c r="T535" s="110"/>
      <c r="U535" s="99">
        <f>+'Ark1'!AA1240</f>
        <v>13.313559205778295</v>
      </c>
      <c r="V535" s="65">
        <f t="shared" si="17"/>
        <v>1.0555555555555556</v>
      </c>
      <c r="W535" s="48">
        <f>+'Ark1'!V1240</f>
        <v>84.353082055083505</v>
      </c>
      <c r="X535" s="39"/>
      <c r="Y535"/>
    </row>
    <row r="536" spans="1:25" ht="15.6">
      <c r="A536" s="39"/>
      <c r="B536" s="46">
        <f>+'Ark1'!C1241</f>
        <v>2003</v>
      </c>
      <c r="C536" s="46">
        <f>+'Ark1'!M1241</f>
        <v>40</v>
      </c>
      <c r="D536" s="323">
        <f>+'Ark1'!Q1241</f>
        <v>23</v>
      </c>
      <c r="E536" s="65"/>
      <c r="F536" s="323">
        <f>+'Ark1'!R1241</f>
        <v>26</v>
      </c>
      <c r="G536" s="323"/>
      <c r="H536" s="323">
        <f>+'Ark1'!S1241</f>
        <v>26</v>
      </c>
      <c r="I536" s="99">
        <f>+'Ark1'!AD1241</f>
        <v>2.0515879685412651E-3</v>
      </c>
      <c r="J536" s="99"/>
      <c r="K536" s="99">
        <f>+'Ark1'!AE1241</f>
        <v>2.0440150711838879E-3</v>
      </c>
      <c r="L536" s="99"/>
      <c r="M536" s="99">
        <f>+'Ark1'!W1241</f>
        <v>76.396153846153823</v>
      </c>
      <c r="N536" s="99"/>
      <c r="O536" s="99">
        <f>+'Ark1'!X1241</f>
        <v>0</v>
      </c>
      <c r="P536" s="99"/>
      <c r="Q536" s="99">
        <f>+'Ark1'!Y1241</f>
        <v>0</v>
      </c>
      <c r="R536" s="110"/>
      <c r="S536" s="65"/>
      <c r="T536" s="110"/>
      <c r="U536" s="99">
        <f>+'Ark1'!AA1241</f>
        <v>14.674008439027215</v>
      </c>
      <c r="V536" s="65">
        <f t="shared" si="17"/>
        <v>1.1304347826086956</v>
      </c>
      <c r="W536" s="48">
        <f>+'Ark1'!V1241</f>
        <v>82.76939744978749</v>
      </c>
      <c r="X536" s="39"/>
      <c r="Y536"/>
    </row>
    <row r="537" spans="1:25" ht="15.6">
      <c r="A537" s="39"/>
      <c r="B537" s="46">
        <f>+'Ark1'!C1242</f>
        <v>2003</v>
      </c>
      <c r="C537" s="46">
        <f>+'Ark1'!M1242</f>
        <v>41</v>
      </c>
      <c r="D537" s="323">
        <f>+'Ark1'!Q1242</f>
        <v>26</v>
      </c>
      <c r="E537" s="65"/>
      <c r="F537" s="323">
        <f>+'Ark1'!R1242</f>
        <v>31</v>
      </c>
      <c r="G537" s="323"/>
      <c r="H537" s="323">
        <f>+'Ark1'!S1242</f>
        <v>31</v>
      </c>
      <c r="I537" s="99">
        <f>+'Ark1'!AD1242</f>
        <v>2.4461241163376622E-3</v>
      </c>
      <c r="J537" s="99"/>
      <c r="K537" s="99">
        <f>+'Ark1'!AE1242</f>
        <v>2.593428375571482E-3</v>
      </c>
      <c r="L537" s="99"/>
      <c r="M537" s="99">
        <f>+'Ark1'!W1242</f>
        <v>81.296774193548401</v>
      </c>
      <c r="N537" s="99"/>
      <c r="O537" s="99">
        <f>+'Ark1'!X1242</f>
        <v>0</v>
      </c>
      <c r="P537" s="99"/>
      <c r="Q537" s="99">
        <f>+'Ark1'!Y1242</f>
        <v>0</v>
      </c>
      <c r="R537" s="110"/>
      <c r="S537" s="65"/>
      <c r="T537" s="110"/>
      <c r="U537" s="99">
        <f>+'Ark1'!AA1242</f>
        <v>10.941265005325098</v>
      </c>
      <c r="V537" s="65">
        <f t="shared" si="17"/>
        <v>1.1923076923076923</v>
      </c>
      <c r="W537" s="48">
        <f>+'Ark1'!V1242</f>
        <v>88.078845280117477</v>
      </c>
      <c r="X537" s="39"/>
      <c r="Y537"/>
    </row>
    <row r="538" spans="1:25" ht="15.6">
      <c r="A538" s="39"/>
      <c r="B538" s="46">
        <f>+'Ark1'!C1243</f>
        <v>2003</v>
      </c>
      <c r="C538" s="46">
        <f>+'Ark1'!M1243</f>
        <v>42</v>
      </c>
      <c r="D538" s="323">
        <f>+'Ark1'!Q1243</f>
        <v>56</v>
      </c>
      <c r="E538" s="65"/>
      <c r="F538" s="323">
        <f>+'Ark1'!R1243</f>
        <v>64</v>
      </c>
      <c r="G538" s="323"/>
      <c r="H538" s="323">
        <f>+'Ark1'!S1243</f>
        <v>64</v>
      </c>
      <c r="I538" s="99">
        <f>+'Ark1'!AD1243</f>
        <v>5.0500626917938819E-3</v>
      </c>
      <c r="J538" s="99"/>
      <c r="K538" s="99">
        <f>+'Ark1'!AE1243</f>
        <v>5.6165907760769582E-3</v>
      </c>
      <c r="L538" s="99"/>
      <c r="M538" s="99">
        <f>+'Ark1'!W1243</f>
        <v>85.281249999999986</v>
      </c>
      <c r="N538" s="99"/>
      <c r="O538" s="99">
        <f>+'Ark1'!X1243</f>
        <v>0</v>
      </c>
      <c r="P538" s="99"/>
      <c r="Q538" s="99">
        <f>+'Ark1'!Y1243</f>
        <v>0</v>
      </c>
      <c r="R538" s="110"/>
      <c r="S538" s="65"/>
      <c r="T538" s="110"/>
      <c r="U538" s="99">
        <f>+'Ark1'!AA1243</f>
        <v>9.6489940375928001</v>
      </c>
      <c r="V538" s="65">
        <f t="shared" si="17"/>
        <v>1.1428571428571428</v>
      </c>
      <c r="W538" s="48">
        <f>+'Ark1'!V1243</f>
        <v>92.395720476706387</v>
      </c>
      <c r="X538" s="39"/>
      <c r="Y538"/>
    </row>
    <row r="539" spans="1:25" ht="15.6">
      <c r="A539" s="39"/>
      <c r="B539" s="46">
        <f>+'Ark1'!C1244</f>
        <v>2003</v>
      </c>
      <c r="C539" s="46">
        <f>+'Ark1'!M1244</f>
        <v>43</v>
      </c>
      <c r="D539" s="323">
        <f>+'Ark1'!Q1244</f>
        <v>110</v>
      </c>
      <c r="E539" s="65"/>
      <c r="F539" s="323">
        <f>+'Ark1'!R1244</f>
        <v>130</v>
      </c>
      <c r="G539" s="323"/>
      <c r="H539" s="323">
        <f>+'Ark1'!S1244</f>
        <v>130</v>
      </c>
      <c r="I539" s="99">
        <f>+'Ark1'!AD1244</f>
        <v>1.0257939842706331E-2</v>
      </c>
      <c r="J539" s="99"/>
      <c r="K539" s="99">
        <f>+'Ark1'!AE1244</f>
        <v>1.1051861783970563E-2</v>
      </c>
      <c r="L539" s="99"/>
      <c r="M539" s="99">
        <f>+'Ark1'!W1244</f>
        <v>82.613846153846225</v>
      </c>
      <c r="N539" s="99"/>
      <c r="O539" s="99">
        <f>+'Ark1'!X1244</f>
        <v>0</v>
      </c>
      <c r="P539" s="99"/>
      <c r="Q539" s="99">
        <f>+'Ark1'!Y1244</f>
        <v>0</v>
      </c>
      <c r="R539" s="110"/>
      <c r="S539" s="65"/>
      <c r="T539" s="110"/>
      <c r="U539" s="99">
        <f>+'Ark1'!AA1244</f>
        <v>11.337139469942876</v>
      </c>
      <c r="V539" s="65">
        <f t="shared" si="17"/>
        <v>1.1818181818181819</v>
      </c>
      <c r="W539" s="48">
        <f>+'Ark1'!V1244</f>
        <v>89.505792149345794</v>
      </c>
      <c r="X539" s="39"/>
      <c r="Y539"/>
    </row>
    <row r="540" spans="1:25" ht="15.6">
      <c r="A540" s="39"/>
      <c r="B540" s="46">
        <f>+'Ark1'!C1245</f>
        <v>2003</v>
      </c>
      <c r="C540" s="46">
        <f>+'Ark1'!M1245</f>
        <v>44</v>
      </c>
      <c r="D540" s="323">
        <f>+'Ark1'!Q1245</f>
        <v>195</v>
      </c>
      <c r="E540" s="65"/>
      <c r="F540" s="323">
        <f>+'Ark1'!R1245</f>
        <v>246</v>
      </c>
      <c r="G540" s="323"/>
      <c r="H540" s="323">
        <f>+'Ark1'!S1245</f>
        <v>246</v>
      </c>
      <c r="I540" s="99">
        <f>+'Ark1'!AD1245</f>
        <v>1.9411178471582753E-2</v>
      </c>
      <c r="J540" s="99"/>
      <c r="K540" s="99">
        <f>+'Ark1'!AE1245</f>
        <v>2.1004794053508625E-2</v>
      </c>
      <c r="L540" s="99"/>
      <c r="M540" s="99">
        <f>+'Ark1'!W1245</f>
        <v>82.974390243902448</v>
      </c>
      <c r="N540" s="99"/>
      <c r="O540" s="99">
        <f>+'Ark1'!X1245</f>
        <v>0</v>
      </c>
      <c r="P540" s="99"/>
      <c r="Q540" s="99">
        <f>+'Ark1'!Y1245</f>
        <v>0</v>
      </c>
      <c r="R540" s="110"/>
      <c r="S540" s="65"/>
      <c r="T540" s="110"/>
      <c r="U540" s="99">
        <f>+'Ark1'!AA1245</f>
        <v>9.0634010420669817</v>
      </c>
      <c r="V540" s="65">
        <f t="shared" si="17"/>
        <v>1.2615384615384615</v>
      </c>
      <c r="W540" s="48">
        <f>+'Ark1'!V1245</f>
        <v>89.896414132071953</v>
      </c>
      <c r="X540" s="39"/>
      <c r="Y540"/>
    </row>
    <row r="541" spans="1:25" ht="15.6">
      <c r="A541" s="39"/>
      <c r="B541" s="46">
        <f>+'Ark1'!C1246</f>
        <v>2003</v>
      </c>
      <c r="C541" s="46">
        <f>+'Ark1'!M1246</f>
        <v>45</v>
      </c>
      <c r="D541" s="323">
        <f>+'Ark1'!Q1246</f>
        <v>341</v>
      </c>
      <c r="E541" s="65"/>
      <c r="F541" s="323">
        <f>+'Ark1'!R1246</f>
        <v>491</v>
      </c>
      <c r="G541" s="323"/>
      <c r="H541" s="323">
        <f>+'Ark1'!S1246</f>
        <v>491</v>
      </c>
      <c r="I541" s="99">
        <f>+'Ark1'!AD1246</f>
        <v>3.8743449713606201E-2</v>
      </c>
      <c r="J541" s="99"/>
      <c r="K541" s="99">
        <f>+'Ark1'!AE1246</f>
        <v>4.1902874940384943E-2</v>
      </c>
      <c r="L541" s="99"/>
      <c r="M541" s="99">
        <f>+'Ark1'!W1246</f>
        <v>82.932179226069252</v>
      </c>
      <c r="N541" s="99"/>
      <c r="O541" s="99">
        <f>+'Ark1'!X1246</f>
        <v>0</v>
      </c>
      <c r="P541" s="99"/>
      <c r="Q541" s="99">
        <f>+'Ark1'!Y1246</f>
        <v>0</v>
      </c>
      <c r="R541" s="110"/>
      <c r="S541" s="65"/>
      <c r="T541" s="110"/>
      <c r="U541" s="99">
        <f>+'Ark1'!AA1246</f>
        <v>9.2769288285106075</v>
      </c>
      <c r="V541" s="65">
        <f t="shared" si="17"/>
        <v>1.4398826979472141</v>
      </c>
      <c r="W541" s="48">
        <f>+'Ark1'!V1246</f>
        <v>89.850681718384934</v>
      </c>
      <c r="X541" s="39"/>
      <c r="Y541"/>
    </row>
    <row r="542" spans="1:25" ht="15.6">
      <c r="A542" s="39"/>
      <c r="B542" s="46">
        <f>+'Ark1'!C1247</f>
        <v>2003</v>
      </c>
      <c r="C542" s="46">
        <f>+'Ark1'!M1247</f>
        <v>46</v>
      </c>
      <c r="D542" s="323">
        <f>+'Ark1'!Q1247</f>
        <v>529</v>
      </c>
      <c r="E542" s="65"/>
      <c r="F542" s="323">
        <f>+'Ark1'!R1247</f>
        <v>881</v>
      </c>
      <c r="G542" s="323"/>
      <c r="H542" s="323">
        <f>+'Ark1'!S1247</f>
        <v>881</v>
      </c>
      <c r="I542" s="99">
        <f>+'Ark1'!AD1247</f>
        <v>6.9517269241725202E-2</v>
      </c>
      <c r="J542" s="99"/>
      <c r="K542" s="99">
        <f>+'Ark1'!AE1247</f>
        <v>7.485131120412801E-2</v>
      </c>
      <c r="L542" s="99"/>
      <c r="M542" s="99">
        <f>+'Ark1'!W1247</f>
        <v>82.562769580022717</v>
      </c>
      <c r="N542" s="99"/>
      <c r="O542" s="99">
        <f>+'Ark1'!X1247</f>
        <v>0</v>
      </c>
      <c r="P542" s="99"/>
      <c r="Q542" s="99">
        <f>+'Ark1'!Y1247</f>
        <v>0</v>
      </c>
      <c r="R542" s="110"/>
      <c r="S542" s="65"/>
      <c r="T542" s="110"/>
      <c r="U542" s="99">
        <f>+'Ark1'!AA1247</f>
        <v>8.8473636929767814</v>
      </c>
      <c r="V542" s="65">
        <f t="shared" si="17"/>
        <v>1.6654064272211719</v>
      </c>
      <c r="W542" s="48">
        <f>+'Ark1'!V1247</f>
        <v>89.450454582906389</v>
      </c>
      <c r="X542" s="39"/>
      <c r="Y542"/>
    </row>
    <row r="543" spans="1:25" ht="15.6">
      <c r="A543" s="39"/>
      <c r="B543" s="46">
        <f>+'Ark1'!C1248</f>
        <v>2003</v>
      </c>
      <c r="C543" s="46">
        <f>+'Ark1'!M1248</f>
        <v>47</v>
      </c>
      <c r="D543" s="323">
        <f>+'Ark1'!Q1248</f>
        <v>873</v>
      </c>
      <c r="E543" s="65"/>
      <c r="F543" s="323">
        <f>+'Ark1'!R1248</f>
        <v>1725</v>
      </c>
      <c r="G543" s="323"/>
      <c r="H543" s="323">
        <f>+'Ark1'!S1248</f>
        <v>1725</v>
      </c>
      <c r="I543" s="99">
        <f>+'Ark1'!AD1248</f>
        <v>0.13611497098975703</v>
      </c>
      <c r="J543" s="99"/>
      <c r="K543" s="99">
        <f>+'Ark1'!AE1248</f>
        <v>0.14562313343544508</v>
      </c>
      <c r="L543" s="99"/>
      <c r="M543" s="99">
        <f>+'Ark1'!W1248</f>
        <v>82.035536231884052</v>
      </c>
      <c r="N543" s="99"/>
      <c r="O543" s="99">
        <f>+'Ark1'!X1248</f>
        <v>0</v>
      </c>
      <c r="P543" s="99"/>
      <c r="Q543" s="99">
        <f>+'Ark1'!Y1248</f>
        <v>0</v>
      </c>
      <c r="R543" s="110"/>
      <c r="S543" s="65"/>
      <c r="T543" s="110"/>
      <c r="U543" s="99">
        <f>+'Ark1'!AA1248</f>
        <v>8.477328387912392</v>
      </c>
      <c r="V543" s="65">
        <f t="shared" si="17"/>
        <v>1.9759450171821307</v>
      </c>
      <c r="W543" s="48">
        <f>+'Ark1'!V1248</f>
        <v>88.879237521001315</v>
      </c>
      <c r="X543" s="39"/>
      <c r="Y543"/>
    </row>
    <row r="544" spans="1:25" ht="15.6">
      <c r="A544" s="39"/>
      <c r="B544" s="46">
        <f>+'Ark1'!C1249</f>
        <v>2003</v>
      </c>
      <c r="C544" s="46">
        <f>+'Ark1'!M1249</f>
        <v>48</v>
      </c>
      <c r="D544" s="323">
        <f>+'Ark1'!Q1249</f>
        <v>1349</v>
      </c>
      <c r="E544" s="65"/>
      <c r="F544" s="323">
        <f>+'Ark1'!R1249</f>
        <v>3380</v>
      </c>
      <c r="G544" s="323"/>
      <c r="H544" s="323">
        <f>+'Ark1'!S1249</f>
        <v>3380</v>
      </c>
      <c r="I544" s="99">
        <f>+'Ark1'!AD1249</f>
        <v>0.26670643591036458</v>
      </c>
      <c r="J544" s="99"/>
      <c r="K544" s="99">
        <f>+'Ark1'!AE1249</f>
        <v>0.28391454750439887</v>
      </c>
      <c r="L544" s="99"/>
      <c r="M544" s="99">
        <f>+'Ark1'!W1249</f>
        <v>81.626597633136385</v>
      </c>
      <c r="N544" s="99"/>
      <c r="O544" s="99">
        <f>+'Ark1'!X1249</f>
        <v>0</v>
      </c>
      <c r="P544" s="99"/>
      <c r="Q544" s="99">
        <f>+'Ark1'!Y1249</f>
        <v>0</v>
      </c>
      <c r="R544" s="110"/>
      <c r="S544" s="65"/>
      <c r="T544" s="110"/>
      <c r="U544" s="99">
        <f>+'Ark1'!AA1249</f>
        <v>8.1718114653381413</v>
      </c>
      <c r="V544" s="65">
        <f t="shared" si="17"/>
        <v>2.5055596738324684</v>
      </c>
      <c r="W544" s="48">
        <f>+'Ark1'!V1249</f>
        <v>88.436183784546074</v>
      </c>
      <c r="X544" s="39"/>
      <c r="Y544"/>
    </row>
    <row r="545" spans="1:25" ht="15.6">
      <c r="A545" s="39"/>
      <c r="B545" s="46">
        <f>+'Ark1'!C1250</f>
        <v>2003</v>
      </c>
      <c r="C545" s="46">
        <f>+'Ark1'!M1250</f>
        <v>49</v>
      </c>
      <c r="D545" s="323">
        <f>+'Ark1'!Q1250</f>
        <v>1873</v>
      </c>
      <c r="E545" s="65"/>
      <c r="F545" s="323">
        <f>+'Ark1'!R1250</f>
        <v>6720</v>
      </c>
      <c r="G545" s="323"/>
      <c r="H545" s="323">
        <f>+'Ark1'!S1250</f>
        <v>6720</v>
      </c>
      <c r="I545" s="99">
        <f>+'Ark1'!AD1250</f>
        <v>0.53025658263835795</v>
      </c>
      <c r="J545" s="99"/>
      <c r="K545" s="99">
        <f>+'Ark1'!AE1250</f>
        <v>0.55912759843782722</v>
      </c>
      <c r="L545" s="99"/>
      <c r="M545" s="99">
        <f>+'Ark1'!W1250</f>
        <v>80.854166666666814</v>
      </c>
      <c r="N545" s="99"/>
      <c r="O545" s="99">
        <f>+'Ark1'!X1250</f>
        <v>0</v>
      </c>
      <c r="P545" s="99"/>
      <c r="Q545" s="99">
        <f>+'Ark1'!Y1250</f>
        <v>0</v>
      </c>
      <c r="R545" s="110"/>
      <c r="S545" s="65"/>
      <c r="T545" s="110"/>
      <c r="U545" s="99">
        <f>+'Ark1'!AA1250</f>
        <v>8.1028076348527147</v>
      </c>
      <c r="V545" s="65">
        <f t="shared" si="17"/>
        <v>3.5878270154831822</v>
      </c>
      <c r="W545" s="48">
        <f>+'Ark1'!V1250</f>
        <v>87.59931383170813</v>
      </c>
      <c r="X545" s="39"/>
      <c r="Y545"/>
    </row>
    <row r="546" spans="1:25" ht="15.6">
      <c r="A546" s="39"/>
      <c r="B546" s="46">
        <f>+'Ark1'!C1251</f>
        <v>2003</v>
      </c>
      <c r="C546" s="46">
        <f>+'Ark1'!M1251</f>
        <v>50</v>
      </c>
      <c r="D546" s="323">
        <f>+'Ark1'!Q1251</f>
        <v>2348</v>
      </c>
      <c r="E546" s="65"/>
      <c r="F546" s="323">
        <f>+'Ark1'!R1251</f>
        <v>12859</v>
      </c>
      <c r="G546" s="323"/>
      <c r="H546" s="323">
        <f>+'Ark1'!S1251</f>
        <v>12859</v>
      </c>
      <c r="I546" s="99">
        <f>+'Ark1'!AD1251</f>
        <v>1.0146680649027748</v>
      </c>
      <c r="J546" s="99"/>
      <c r="K546" s="99">
        <f>+'Ark1'!AE1251</f>
        <v>1.0616721095801422</v>
      </c>
      <c r="L546" s="99"/>
      <c r="M546" s="99">
        <f>+'Ark1'!W1251</f>
        <v>80.231324364258597</v>
      </c>
      <c r="N546" s="99"/>
      <c r="O546" s="99">
        <f>+'Ark1'!X1251</f>
        <v>0</v>
      </c>
      <c r="P546" s="99"/>
      <c r="Q546" s="99">
        <f>+'Ark1'!Y1251</f>
        <v>0</v>
      </c>
      <c r="R546" s="110"/>
      <c r="S546" s="65"/>
      <c r="T546" s="110"/>
      <c r="U546" s="99">
        <f>+'Ark1'!AA1251</f>
        <v>7.9911312656915428</v>
      </c>
      <c r="V546" s="65">
        <f t="shared" si="17"/>
        <v>5.4765758091993186</v>
      </c>
      <c r="W546" s="48">
        <f>+'Ark1'!V1251</f>
        <v>86.92451177059381</v>
      </c>
      <c r="X546" s="39"/>
      <c r="Y546"/>
    </row>
    <row r="547" spans="1:25" ht="15.6">
      <c r="A547" s="39"/>
      <c r="B547" s="46">
        <f>+'Ark1'!C1252</f>
        <v>2003</v>
      </c>
      <c r="C547" s="46">
        <f>+'Ark1'!M1252</f>
        <v>51</v>
      </c>
      <c r="D547" s="323">
        <f>+'Ark1'!Q1252</f>
        <v>2769</v>
      </c>
      <c r="E547" s="65"/>
      <c r="F547" s="323">
        <f>+'Ark1'!R1252</f>
        <v>23342</v>
      </c>
      <c r="G547" s="323"/>
      <c r="H547" s="323">
        <f>+'Ark1'!S1252</f>
        <v>23342</v>
      </c>
      <c r="I547" s="99">
        <f>+'Ark1'!AD1252</f>
        <v>1.8418525523727016</v>
      </c>
      <c r="J547" s="99"/>
      <c r="K547" s="99">
        <f>+'Ark1'!AE1252</f>
        <v>1.9101714454352716</v>
      </c>
      <c r="L547" s="99"/>
      <c r="M547" s="99">
        <f>+'Ark1'!W1252</f>
        <v>79.523417016536939</v>
      </c>
      <c r="N547" s="99"/>
      <c r="O547" s="99">
        <f>+'Ark1'!X1252</f>
        <v>0</v>
      </c>
      <c r="P547" s="99"/>
      <c r="Q547" s="99">
        <f>+'Ark1'!Y1252</f>
        <v>0</v>
      </c>
      <c r="R547" s="110"/>
      <c r="S547" s="65"/>
      <c r="T547" s="110"/>
      <c r="U547" s="99">
        <f>+'Ark1'!AA1252</f>
        <v>7.7241873922419026</v>
      </c>
      <c r="V547" s="65">
        <f t="shared" si="17"/>
        <v>8.4297580353918384</v>
      </c>
      <c r="W547" s="48">
        <f>+'Ark1'!V1252</f>
        <v>86.157548230266542</v>
      </c>
      <c r="X547" s="39"/>
      <c r="Y547"/>
    </row>
    <row r="548" spans="1:25" ht="15.6">
      <c r="A548" s="39"/>
      <c r="B548" s="46">
        <f>+'Ark1'!C1253</f>
        <v>2003</v>
      </c>
      <c r="C548" s="46">
        <f>+'Ark1'!M1253</f>
        <v>52</v>
      </c>
      <c r="D548" s="323">
        <f>+'Ark1'!Q1253</f>
        <v>3142</v>
      </c>
      <c r="E548" s="65"/>
      <c r="F548" s="323">
        <f>+'Ark1'!R1253</f>
        <v>42629</v>
      </c>
      <c r="G548" s="323"/>
      <c r="H548" s="323">
        <f>+'Ark1'!S1253</f>
        <v>42629</v>
      </c>
      <c r="I548" s="99">
        <f>+'Ark1'!AD1253</f>
        <v>3.363736288882524</v>
      </c>
      <c r="J548" s="99"/>
      <c r="K548" s="99">
        <f>+'Ark1'!AE1253</f>
        <v>3.4650357942099208</v>
      </c>
      <c r="L548" s="99"/>
      <c r="M548" s="99">
        <f>+'Ark1'!W1253</f>
        <v>78.988402261371547</v>
      </c>
      <c r="N548" s="99"/>
      <c r="O548" s="99">
        <f>+'Ark1'!X1253</f>
        <v>0</v>
      </c>
      <c r="P548" s="99"/>
      <c r="Q548" s="99">
        <f>+'Ark1'!Y1253</f>
        <v>0</v>
      </c>
      <c r="R548" s="110"/>
      <c r="S548" s="65"/>
      <c r="T548" s="110"/>
      <c r="U548" s="99">
        <f>+'Ark1'!AA1253</f>
        <v>7.4972143615627314</v>
      </c>
      <c r="V548" s="65">
        <f t="shared" si="17"/>
        <v>13.56747294716741</v>
      </c>
      <c r="W548" s="48">
        <f>+'Ark1'!V1253</f>
        <v>85.57790060820318</v>
      </c>
      <c r="X548" s="39"/>
      <c r="Y548"/>
    </row>
    <row r="549" spans="1:25" ht="15.6">
      <c r="A549" s="39"/>
      <c r="B549" s="46">
        <f>+'Ark1'!C1254</f>
        <v>2003</v>
      </c>
      <c r="C549" s="46">
        <f>+'Ark1'!M1254</f>
        <v>53</v>
      </c>
      <c r="D549" s="323">
        <f>+'Ark1'!Q1254</f>
        <v>3389</v>
      </c>
      <c r="E549" s="65"/>
      <c r="F549" s="323">
        <f>+'Ark1'!R1254</f>
        <v>70048</v>
      </c>
      <c r="G549" s="323"/>
      <c r="H549" s="323">
        <f>+'Ark1'!S1254</f>
        <v>70047</v>
      </c>
      <c r="I549" s="99">
        <f>+'Ark1'!AD1254</f>
        <v>5.5272936161684081</v>
      </c>
      <c r="J549" s="99"/>
      <c r="K549" s="99">
        <f>+'Ark1'!AE1254</f>
        <v>5.6512088566306007</v>
      </c>
      <c r="L549" s="99"/>
      <c r="M549" s="99">
        <f>+'Ark1'!W1254</f>
        <v>78.399368995103487</v>
      </c>
      <c r="N549" s="99"/>
      <c r="O549" s="99">
        <f>+'Ark1'!X1254</f>
        <v>0</v>
      </c>
      <c r="P549" s="99"/>
      <c r="Q549" s="99">
        <f>+'Ark1'!Y1254</f>
        <v>0</v>
      </c>
      <c r="R549" s="110"/>
      <c r="S549" s="65"/>
      <c r="T549" s="110"/>
      <c r="U549" s="99">
        <f>+'Ark1'!AA1254</f>
        <v>7.5092495888390749</v>
      </c>
      <c r="V549" s="65">
        <f t="shared" si="17"/>
        <v>20.66922395987017</v>
      </c>
      <c r="W549" s="48">
        <f>+'Ark1'!V1254</f>
        <v>84.940269403698593</v>
      </c>
      <c r="X549" s="39"/>
      <c r="Y549"/>
    </row>
    <row r="550" spans="1:25" ht="15.6">
      <c r="A550" s="39"/>
      <c r="B550" s="46">
        <f>+'Ark1'!C1255</f>
        <v>2003</v>
      </c>
      <c r="C550" s="46">
        <f>+'Ark1'!M1255</f>
        <v>54</v>
      </c>
      <c r="D550" s="323">
        <f>+'Ark1'!Q1255</f>
        <v>3564</v>
      </c>
      <c r="E550" s="65"/>
      <c r="F550" s="323">
        <f>+'Ark1'!R1255</f>
        <v>109827</v>
      </c>
      <c r="G550" s="323"/>
      <c r="H550" s="323">
        <f>+'Ark1'!S1255</f>
        <v>109825</v>
      </c>
      <c r="I550" s="99">
        <f>+'Ark1'!AD1255</f>
        <v>8.6661443008069821</v>
      </c>
      <c r="J550" s="99"/>
      <c r="K550" s="99">
        <f>+'Ark1'!AE1255</f>
        <v>8.7924683621084174</v>
      </c>
      <c r="L550" s="99"/>
      <c r="M550" s="99">
        <f>+'Ark1'!W1255</f>
        <v>77.798343728658537</v>
      </c>
      <c r="N550" s="99"/>
      <c r="O550" s="99">
        <f>+'Ark1'!X1255</f>
        <v>0</v>
      </c>
      <c r="P550" s="99"/>
      <c r="Q550" s="99">
        <f>+'Ark1'!Y1255</f>
        <v>0</v>
      </c>
      <c r="R550" s="110"/>
      <c r="S550" s="65"/>
      <c r="T550" s="110"/>
      <c r="U550" s="99">
        <f>+'Ark1'!AA1255</f>
        <v>7.3765434702949504</v>
      </c>
      <c r="V550" s="65">
        <f t="shared" si="17"/>
        <v>30.815656565656564</v>
      </c>
      <c r="W550" s="48">
        <f>+'Ark1'!V1255</f>
        <v>84.289288163801587</v>
      </c>
      <c r="X550" s="39"/>
      <c r="Y550"/>
    </row>
    <row r="551" spans="1:25" ht="15.6">
      <c r="A551" s="39"/>
      <c r="B551" s="46">
        <f>+'Ark1'!C1256</f>
        <v>2003</v>
      </c>
      <c r="C551" s="46">
        <f>+'Ark1'!M1256</f>
        <v>55</v>
      </c>
      <c r="D551" s="323">
        <f>+'Ark1'!Q1256</f>
        <v>3666</v>
      </c>
      <c r="E551" s="65"/>
      <c r="F551" s="323">
        <f>+'Ark1'!R1256</f>
        <v>152820</v>
      </c>
      <c r="G551" s="323"/>
      <c r="H551" s="323">
        <f>+'Ark1'!S1256</f>
        <v>152782</v>
      </c>
      <c r="I551" s="99">
        <f>+'Ark1'!AD1256</f>
        <v>12.058602821249083</v>
      </c>
      <c r="J551" s="99"/>
      <c r="K551" s="99">
        <f>+'Ark1'!AE1256</f>
        <v>12.158694761601598</v>
      </c>
      <c r="L551" s="99"/>
      <c r="M551" s="99">
        <f>+'Ark1'!W1256</f>
        <v>77.334897435561885</v>
      </c>
      <c r="N551" s="99"/>
      <c r="O551" s="99">
        <f>+'Ark1'!X1256</f>
        <v>0</v>
      </c>
      <c r="P551" s="99"/>
      <c r="Q551" s="99">
        <f>+'Ark1'!Y1256</f>
        <v>0</v>
      </c>
      <c r="R551" s="110"/>
      <c r="S551" s="65"/>
      <c r="T551" s="110"/>
      <c r="U551" s="99">
        <f>+'Ark1'!AA1256</f>
        <v>7.4322317069006179</v>
      </c>
      <c r="V551" s="65">
        <f t="shared" si="17"/>
        <v>41.685761047463174</v>
      </c>
      <c r="W551" s="48">
        <f>+'Ark1'!V1256</f>
        <v>83.796159585148885</v>
      </c>
      <c r="X551" s="39"/>
      <c r="Y551"/>
    </row>
    <row r="552" spans="1:25" ht="15.6">
      <c r="A552" s="39"/>
      <c r="B552" s="46">
        <f>+'Ark1'!C1257</f>
        <v>2003</v>
      </c>
      <c r="C552" s="46">
        <f>+'Ark1'!M1257</f>
        <v>56</v>
      </c>
      <c r="D552" s="323">
        <f>+'Ark1'!Q1257</f>
        <v>3706</v>
      </c>
      <c r="E552" s="65"/>
      <c r="F552" s="323">
        <f>+'Ark1'!R1257</f>
        <v>186822</v>
      </c>
      <c r="G552" s="323"/>
      <c r="H552" s="323">
        <f>+'Ark1'!S1257</f>
        <v>186819</v>
      </c>
      <c r="I552" s="99">
        <f>+'Ark1'!AD1257</f>
        <v>14.741606440723706</v>
      </c>
      <c r="J552" s="99"/>
      <c r="K552" s="99">
        <f>+'Ark1'!AE1257</f>
        <v>14.766426817727936</v>
      </c>
      <c r="L552" s="99"/>
      <c r="M552" s="99">
        <f>+'Ark1'!W1257</f>
        <v>76.80953275630344</v>
      </c>
      <c r="N552" s="99"/>
      <c r="O552" s="99">
        <f>+'Ark1'!X1257</f>
        <v>0</v>
      </c>
      <c r="P552" s="99"/>
      <c r="Q552" s="99">
        <f>+'Ark1'!Y1257</f>
        <v>0</v>
      </c>
      <c r="R552" s="110"/>
      <c r="S552" s="65"/>
      <c r="T552" s="110"/>
      <c r="U552" s="99">
        <f>+'Ark1'!AA1257</f>
        <v>7.4955147548612846</v>
      </c>
      <c r="V552" s="65">
        <f t="shared" si="17"/>
        <v>50.410685375067459</v>
      </c>
      <c r="W552" s="48">
        <f>+'Ark1'!V1257</f>
        <v>83.217892890774053</v>
      </c>
      <c r="X552" s="39"/>
      <c r="Y552"/>
    </row>
    <row r="553" spans="1:25" ht="15.6">
      <c r="A553" s="39"/>
      <c r="B553" s="46">
        <f>+'Ark1'!C1258</f>
        <v>2003</v>
      </c>
      <c r="C553" s="46">
        <f>+'Ark1'!M1258</f>
        <v>57</v>
      </c>
      <c r="D553" s="323">
        <f>+'Ark1'!Q1258</f>
        <v>3745</v>
      </c>
      <c r="E553" s="65"/>
      <c r="F553" s="323">
        <f>+'Ark1'!R1258</f>
        <v>201000</v>
      </c>
      <c r="G553" s="323"/>
      <c r="H553" s="323">
        <f>+'Ark1'!S1258</f>
        <v>200993</v>
      </c>
      <c r="I553" s="99">
        <f>+'Ark1'!AD1258</f>
        <v>15.860353141415164</v>
      </c>
      <c r="J553" s="99"/>
      <c r="K553" s="99">
        <f>+'Ark1'!AE1258</f>
        <v>15.79927474397809</v>
      </c>
      <c r="L553" s="99"/>
      <c r="M553" s="99">
        <f>+'Ark1'!W1258</f>
        <v>76.386562716113886</v>
      </c>
      <c r="N553" s="99"/>
      <c r="O553" s="99">
        <f>+'Ark1'!X1258</f>
        <v>0</v>
      </c>
      <c r="P553" s="99"/>
      <c r="Q553" s="99">
        <f>+'Ark1'!Y1258</f>
        <v>0</v>
      </c>
      <c r="R553" s="110"/>
      <c r="S553" s="65"/>
      <c r="T553" s="110"/>
      <c r="U553" s="99">
        <f>+'Ark1'!AA1258</f>
        <v>7.6248881440431138</v>
      </c>
      <c r="V553" s="65">
        <f t="shared" si="17"/>
        <v>53.671562082777037</v>
      </c>
      <c r="W553" s="48">
        <f>+'Ark1'!V1258</f>
        <v>82.760463205926939</v>
      </c>
      <c r="X553" s="39"/>
      <c r="Y553"/>
    </row>
    <row r="554" spans="1:25" ht="15.6">
      <c r="A554" s="39"/>
      <c r="B554">
        <f>+'Ark1'!C1259</f>
        <v>2003</v>
      </c>
      <c r="C554">
        <f>+'Ark1'!M1259</f>
        <v>58</v>
      </c>
      <c r="D554" s="295">
        <f>+'Ark1'!Q1259</f>
        <v>3716</v>
      </c>
      <c r="F554" s="295">
        <f>+'Ark1'!R1259</f>
        <v>184975</v>
      </c>
      <c r="H554" s="295">
        <f>+'Ark1'!S1259</f>
        <v>184966</v>
      </c>
      <c r="I554" s="100">
        <f>+'Ark1'!AD1259</f>
        <v>14.595864787727717</v>
      </c>
      <c r="K554" s="100">
        <f>+'Ark1'!AE1259</f>
        <v>14.429186455698988</v>
      </c>
      <c r="M554" s="100">
        <f>+'Ark1'!W1259</f>
        <v>75.807240790198875</v>
      </c>
      <c r="O554" s="100">
        <f>+'Ark1'!X1259</f>
        <v>0</v>
      </c>
      <c r="Q554" s="100">
        <f>+'Ark1'!Y1259</f>
        <v>0</v>
      </c>
      <c r="R554" s="110"/>
      <c r="T554" s="110"/>
      <c r="U554" s="100">
        <f>+'Ark1'!AA1259</f>
        <v>7.8284838295381149</v>
      </c>
      <c r="V554" s="10">
        <f t="shared" si="17"/>
        <v>49.77798708288482</v>
      </c>
      <c r="W554" s="1">
        <f>+'Ark1'!V1259</f>
        <v>82.133148092024626</v>
      </c>
      <c r="X554" s="39"/>
      <c r="Y554"/>
    </row>
    <row r="555" spans="1:25" ht="15.6">
      <c r="A555" s="39"/>
      <c r="B555">
        <f>+'Ark1'!C1260</f>
        <v>2003</v>
      </c>
      <c r="C555">
        <f>+'Ark1'!M1260</f>
        <v>59</v>
      </c>
      <c r="D555" s="295">
        <f>+'Ark1'!Q1260</f>
        <v>3617</v>
      </c>
      <c r="F555" s="295">
        <f>+'Ark1'!R1260</f>
        <v>139503</v>
      </c>
      <c r="H555" s="295">
        <f>+'Ark1'!S1260</f>
        <v>139493</v>
      </c>
      <c r="I555" s="100">
        <f>+'Ark1'!AD1260</f>
        <v>11.007795245208159</v>
      </c>
      <c r="K555" s="100">
        <f>+'Ark1'!AE1260</f>
        <v>10.812057849378419</v>
      </c>
      <c r="M555" s="100">
        <f>+'Ark1'!W1260</f>
        <v>75.321107152329546</v>
      </c>
      <c r="O555" s="100">
        <f>+'Ark1'!X1260</f>
        <v>0</v>
      </c>
      <c r="Q555" s="100">
        <f>+'Ark1'!Y1260</f>
        <v>0</v>
      </c>
      <c r="R555" s="110"/>
      <c r="T555" s="110"/>
      <c r="U555" s="100">
        <f>+'Ark1'!AA1260</f>
        <v>8.0072238682644787</v>
      </c>
      <c r="V555" s="10">
        <f t="shared" si="17"/>
        <v>38.568703345313793</v>
      </c>
      <c r="W555" s="1">
        <f>+'Ark1'!V1260</f>
        <v>81.607464872847956</v>
      </c>
      <c r="X555" s="39"/>
      <c r="Y555"/>
    </row>
    <row r="556" spans="1:25" ht="15.6">
      <c r="A556" s="39"/>
      <c r="B556">
        <f>+'Ark1'!C1261</f>
        <v>2003</v>
      </c>
      <c r="C556">
        <f>+'Ark1'!M1261</f>
        <v>60</v>
      </c>
      <c r="D556" s="295">
        <f>+'Ark1'!Q1261</f>
        <v>3433</v>
      </c>
      <c r="F556" s="295">
        <f>+'Ark1'!R1261</f>
        <v>82187</v>
      </c>
      <c r="H556" s="295">
        <f>+'Ark1'!S1261</f>
        <v>82182</v>
      </c>
      <c r="I556" s="100">
        <f>+'Ark1'!AD1261</f>
        <v>6.4851484757885007</v>
      </c>
      <c r="K556" s="100">
        <f>+'Ark1'!AE1261</f>
        <v>6.3635926156348646</v>
      </c>
      <c r="M556" s="100">
        <f>+'Ark1'!W1261</f>
        <v>75.246518702391157</v>
      </c>
      <c r="O556" s="100">
        <f>+'Ark1'!X1261</f>
        <v>0</v>
      </c>
      <c r="Q556" s="100">
        <f>+'Ark1'!Y1261</f>
        <v>0</v>
      </c>
      <c r="R556" s="110"/>
      <c r="T556" s="110"/>
      <c r="U556" s="100">
        <f>+'Ark1'!AA1261</f>
        <v>8.1251577161534101</v>
      </c>
      <c r="V556" s="10">
        <f t="shared" si="17"/>
        <v>23.940285464608216</v>
      </c>
      <c r="W556" s="1">
        <f>+'Ark1'!V1261</f>
        <v>81.526270748646724</v>
      </c>
      <c r="X556" s="39"/>
      <c r="Y556"/>
    </row>
    <row r="557" spans="1:25" ht="15.6">
      <c r="A557" s="39"/>
      <c r="B557">
        <f>+'Ark1'!C1262</f>
        <v>2003</v>
      </c>
      <c r="C557">
        <f>+'Ark1'!M1262</f>
        <v>61</v>
      </c>
      <c r="D557" s="295">
        <f>+'Ark1'!Q1262</f>
        <v>3013</v>
      </c>
      <c r="F557" s="295">
        <f>+'Ark1'!R1262</f>
        <v>33952</v>
      </c>
      <c r="H557" s="295">
        <f>+'Ark1'!S1262</f>
        <v>33951</v>
      </c>
      <c r="I557" s="100">
        <f>+'Ark1'!AD1262</f>
        <v>2.679058257996656</v>
      </c>
      <c r="K557" s="100">
        <f>+'Ark1'!AE1262</f>
        <v>2.6298771477686937</v>
      </c>
      <c r="M557" s="100">
        <f>+'Ark1'!W1262</f>
        <v>75.273765132102369</v>
      </c>
      <c r="O557" s="100">
        <f>+'Ark1'!X1262</f>
        <v>0</v>
      </c>
      <c r="Q557" s="100">
        <f>+'Ark1'!Y1262</f>
        <v>0</v>
      </c>
      <c r="R557" s="110"/>
      <c r="T557" s="110"/>
      <c r="U557" s="100">
        <f>+'Ark1'!AA1262</f>
        <v>8.1152143625519049</v>
      </c>
      <c r="V557" s="10">
        <f t="shared" si="17"/>
        <v>11.268503153003651</v>
      </c>
      <c r="W557" s="1">
        <f>+'Ark1'!V1262</f>
        <v>81.554648272174816</v>
      </c>
      <c r="X557" s="39"/>
      <c r="Y557"/>
    </row>
    <row r="558" spans="1:25" ht="15.6">
      <c r="A558" s="39"/>
      <c r="B558">
        <f>+'Ark1'!C1263</f>
        <v>2003</v>
      </c>
      <c r="C558">
        <f>+'Ark1'!M1263</f>
        <v>62</v>
      </c>
      <c r="D558" s="295">
        <f>+'Ark1'!Q1263</f>
        <v>2097</v>
      </c>
      <c r="F558" s="295">
        <f>+'Ark1'!R1263</f>
        <v>10147</v>
      </c>
      <c r="H558" s="295">
        <f>+'Ark1'!S1263</f>
        <v>10147</v>
      </c>
      <c r="I558" s="100">
        <f>+'Ark1'!AD1263</f>
        <v>0.80067165833800846</v>
      </c>
      <c r="K558" s="100">
        <f>+'Ark1'!AE1263</f>
        <v>0.79003184016292005</v>
      </c>
      <c r="M558" s="100">
        <f>+'Ark1'!W1263</f>
        <v>75.660234552084347</v>
      </c>
      <c r="O558" s="100">
        <f>+'Ark1'!X1263</f>
        <v>0</v>
      </c>
      <c r="Q558" s="100">
        <f>+'Ark1'!Y1263</f>
        <v>0</v>
      </c>
      <c r="R558" s="110"/>
      <c r="T558" s="110"/>
      <c r="U558" s="100">
        <f>+'Ark1'!AA1263</f>
        <v>8.1695084129251807</v>
      </c>
      <c r="V558" s="10">
        <f t="shared" si="17"/>
        <v>4.8388173581306626</v>
      </c>
      <c r="W558" s="1">
        <f>+'Ark1'!V1263</f>
        <v>81.972085105183652</v>
      </c>
      <c r="X558" s="39"/>
      <c r="Y558"/>
    </row>
    <row r="559" spans="1:25" ht="15.6">
      <c r="A559" s="39"/>
      <c r="B559">
        <f>+'Ark1'!C1264</f>
        <v>2003</v>
      </c>
      <c r="C559">
        <f>+'Ark1'!M1264</f>
        <v>63</v>
      </c>
      <c r="D559" s="295">
        <f>+'Ark1'!Q1264</f>
        <v>958</v>
      </c>
      <c r="F559" s="295">
        <f>+'Ark1'!R1264</f>
        <v>2075</v>
      </c>
      <c r="H559" s="295">
        <f>+'Ark1'!S1264</f>
        <v>2075</v>
      </c>
      <c r="I559" s="100">
        <f>+'Ark1'!AD1264</f>
        <v>0.16373250133550485</v>
      </c>
      <c r="K559" s="100">
        <f>+'Ark1'!AE1264</f>
        <v>0.16267027881439991</v>
      </c>
      <c r="M559" s="100">
        <f>+'Ark1'!W1264</f>
        <v>76.181734939759011</v>
      </c>
      <c r="O559" s="100">
        <f>+'Ark1'!X1264</f>
        <v>0</v>
      </c>
      <c r="Q559" s="100">
        <f>+'Ark1'!Y1264</f>
        <v>0</v>
      </c>
      <c r="R559" s="110"/>
      <c r="T559" s="110"/>
      <c r="U559" s="100">
        <f>+'Ark1'!AA1264</f>
        <v>8.1861775287471481</v>
      </c>
      <c r="V559" s="10">
        <f t="shared" si="17"/>
        <v>2.1659707724425887</v>
      </c>
      <c r="W559" s="1">
        <f>+'Ark1'!V1264</f>
        <v>82.537090942317263</v>
      </c>
      <c r="X559" s="39"/>
      <c r="Y559"/>
    </row>
    <row r="560" spans="1:25" ht="15.6">
      <c r="A560" s="39"/>
      <c r="B560">
        <f>+'Ark1'!C1265</f>
        <v>2003</v>
      </c>
      <c r="C560">
        <f>+'Ark1'!M1265</f>
        <v>64</v>
      </c>
      <c r="D560" s="295">
        <f>+'Ark1'!Q1265</f>
        <v>357</v>
      </c>
      <c r="F560" s="295">
        <f>+'Ark1'!R1265</f>
        <v>612</v>
      </c>
      <c r="H560" s="295">
        <f>+'Ark1'!S1265</f>
        <v>612</v>
      </c>
      <c r="I560" s="100">
        <f>+'Ark1'!AD1265</f>
        <v>4.8291224490279026E-2</v>
      </c>
      <c r="K560" s="100">
        <f>+'Ark1'!AE1265</f>
        <v>4.8079992831839183E-2</v>
      </c>
      <c r="M560" s="100">
        <f>+'Ark1'!W1265</f>
        <v>76.343790849673283</v>
      </c>
      <c r="O560" s="100">
        <f>+'Ark1'!X1265</f>
        <v>0</v>
      </c>
      <c r="Q560" s="100">
        <f>+'Ark1'!Y1265</f>
        <v>0</v>
      </c>
      <c r="R560" s="110"/>
      <c r="T560" s="110"/>
      <c r="U560" s="100">
        <f>+'Ark1'!AA1265</f>
        <v>8.7362690026677434</v>
      </c>
      <c r="V560" s="10">
        <f t="shared" ref="V560:V623" si="18">+F560/D560</f>
        <v>1.7142857142857142</v>
      </c>
      <c r="W560" s="1">
        <f>+'Ark1'!V1265</f>
        <v>82.712666142657852</v>
      </c>
      <c r="X560" s="39"/>
      <c r="Y560"/>
    </row>
    <row r="561" spans="1:25" ht="15.6">
      <c r="A561" s="39"/>
      <c r="B561">
        <f>+'Ark1'!C1266</f>
        <v>2003</v>
      </c>
      <c r="C561">
        <f>+'Ark1'!M1266</f>
        <v>65</v>
      </c>
      <c r="D561" s="295">
        <f>+'Ark1'!Q1266</f>
        <v>54</v>
      </c>
      <c r="F561" s="295">
        <f>+'Ark1'!R1266</f>
        <v>61</v>
      </c>
      <c r="H561" s="295">
        <f>+'Ark1'!S1266</f>
        <v>61</v>
      </c>
      <c r="I561" s="100">
        <f>+'Ark1'!AD1266</f>
        <v>4.8133410031160461E-3</v>
      </c>
      <c r="K561" s="100">
        <f>+'Ark1'!AE1266</f>
        <v>4.6870439735796484E-3</v>
      </c>
      <c r="M561" s="100">
        <f>+'Ark1'!W1266</f>
        <v>74.667213114754091</v>
      </c>
      <c r="O561" s="100">
        <f>+'Ark1'!X1266</f>
        <v>0</v>
      </c>
      <c r="Q561" s="100">
        <f>+'Ark1'!Y1266</f>
        <v>0</v>
      </c>
      <c r="R561" s="110"/>
      <c r="T561" s="110"/>
      <c r="U561" s="100">
        <f>+'Ark1'!AA1266</f>
        <v>11.874766210799317</v>
      </c>
      <c r="V561" s="10">
        <f t="shared" si="18"/>
        <v>1.1296296296296295</v>
      </c>
      <c r="W561" s="1">
        <f>+'Ark1'!V1266</f>
        <v>80.896222226169158</v>
      </c>
      <c r="X561" s="39"/>
      <c r="Y561"/>
    </row>
    <row r="562" spans="1:25" ht="15.6">
      <c r="A562" s="39"/>
      <c r="B562">
        <f>+'Ark1'!C1267</f>
        <v>2003</v>
      </c>
      <c r="C562">
        <f>+'Ark1'!M1267</f>
        <v>66</v>
      </c>
      <c r="D562" s="295">
        <f>+'Ark1'!Q1267</f>
        <v>0</v>
      </c>
      <c r="F562" s="295">
        <f>+'Ark1'!R1267</f>
        <v>0</v>
      </c>
      <c r="H562" s="295">
        <f>+'Ark1'!S1267</f>
        <v>0</v>
      </c>
      <c r="I562" s="100">
        <f>+'Ark1'!AD1267</f>
        <v>0</v>
      </c>
      <c r="K562" s="100">
        <f>+'Ark1'!AE1267</f>
        <v>0</v>
      </c>
      <c r="M562" s="100">
        <f>+'Ark1'!W1267</f>
        <v>0</v>
      </c>
      <c r="O562" s="100">
        <f>+'Ark1'!X1267</f>
        <v>0</v>
      </c>
      <c r="Q562" s="100">
        <f>+'Ark1'!Y1267</f>
        <v>0</v>
      </c>
      <c r="R562" s="110"/>
      <c r="T562" s="110"/>
      <c r="U562" s="100">
        <f>+'Ark1'!AA1267</f>
        <v>0</v>
      </c>
      <c r="V562" s="10" t="e">
        <f t="shared" si="18"/>
        <v>#DIV/0!</v>
      </c>
      <c r="W562" s="1">
        <f>+'Ark1'!V1267</f>
        <v>0</v>
      </c>
      <c r="X562" s="39"/>
      <c r="Y562"/>
    </row>
    <row r="563" spans="1:25" ht="15.6">
      <c r="A563" s="39"/>
      <c r="B563">
        <f>+'Ark1'!C1268</f>
        <v>2003</v>
      </c>
      <c r="C563">
        <f>+'Ark1'!M1268</f>
        <v>67</v>
      </c>
      <c r="D563" s="295">
        <f>+'Ark1'!Q1268</f>
        <v>0</v>
      </c>
      <c r="F563" s="295">
        <f>+'Ark1'!R1268</f>
        <v>0</v>
      </c>
      <c r="H563" s="295">
        <f>+'Ark1'!S1268</f>
        <v>0</v>
      </c>
      <c r="I563" s="100">
        <f>+'Ark1'!AD1268</f>
        <v>0</v>
      </c>
      <c r="K563" s="100">
        <f>+'Ark1'!AE1268</f>
        <v>0</v>
      </c>
      <c r="M563" s="100">
        <f>+'Ark1'!W1268</f>
        <v>0</v>
      </c>
      <c r="O563" s="100">
        <f>+'Ark1'!X1268</f>
        <v>0</v>
      </c>
      <c r="Q563" s="100">
        <f>+'Ark1'!Y1268</f>
        <v>0</v>
      </c>
      <c r="R563" s="110"/>
      <c r="T563" s="110"/>
      <c r="U563" s="100">
        <f>+'Ark1'!AA1268</f>
        <v>0</v>
      </c>
      <c r="V563" s="10" t="e">
        <f t="shared" si="18"/>
        <v>#DIV/0!</v>
      </c>
      <c r="W563" s="1">
        <f>+'Ark1'!V1268</f>
        <v>0</v>
      </c>
      <c r="X563" s="39"/>
      <c r="Y563"/>
    </row>
    <row r="564" spans="1:25" ht="15.6">
      <c r="A564" s="39"/>
      <c r="B564">
        <f>+'Ark1'!C1269</f>
        <v>2003</v>
      </c>
      <c r="C564">
        <f>+'Ark1'!M1269</f>
        <v>68</v>
      </c>
      <c r="D564" s="295">
        <f>+'Ark1'!Q1269</f>
        <v>0</v>
      </c>
      <c r="F564" s="295">
        <f>+'Ark1'!R1269</f>
        <v>0</v>
      </c>
      <c r="H564" s="295">
        <f>+'Ark1'!S1269</f>
        <v>0</v>
      </c>
      <c r="I564" s="100">
        <f>+'Ark1'!AD1269</f>
        <v>0</v>
      </c>
      <c r="K564" s="100">
        <f>+'Ark1'!AE1269</f>
        <v>0</v>
      </c>
      <c r="M564" s="100">
        <f>+'Ark1'!W1269</f>
        <v>0</v>
      </c>
      <c r="O564" s="100">
        <f>+'Ark1'!X1269</f>
        <v>0</v>
      </c>
      <c r="Q564" s="100">
        <f>+'Ark1'!Y1269</f>
        <v>0</v>
      </c>
      <c r="R564" s="110"/>
      <c r="T564" s="110"/>
      <c r="U564" s="100">
        <f>+'Ark1'!AA1269</f>
        <v>0</v>
      </c>
      <c r="V564" s="10" t="e">
        <f t="shared" si="18"/>
        <v>#DIV/0!</v>
      </c>
      <c r="W564" s="1">
        <f>+'Ark1'!V1269</f>
        <v>0</v>
      </c>
      <c r="X564" s="39"/>
      <c r="Y564"/>
    </row>
    <row r="565" spans="1:25" ht="15.6">
      <c r="A565" s="39"/>
      <c r="B565">
        <f>+'Ark1'!C1270</f>
        <v>2002</v>
      </c>
      <c r="C565">
        <f>+'Ark1'!M1270</f>
        <v>35</v>
      </c>
      <c r="D565" s="295">
        <f>+'Ark1'!Q1270</f>
        <v>19</v>
      </c>
      <c r="F565" s="295">
        <f>+'Ark1'!R1270</f>
        <v>24</v>
      </c>
      <c r="H565" s="295">
        <f>+'Ark1'!S1270</f>
        <v>24</v>
      </c>
      <c r="I565" s="100">
        <f>+'Ark1'!AD1270</f>
        <v>1.9419659654281503E-3</v>
      </c>
      <c r="K565" s="100">
        <f>+'Ark1'!AE1270</f>
        <v>1.5378450105806997E-3</v>
      </c>
      <c r="M565" s="100">
        <f>+'Ark1'!W1270</f>
        <v>59.93333333333333</v>
      </c>
      <c r="O565" s="100">
        <f>+'Ark1'!X1270</f>
        <v>0</v>
      </c>
      <c r="Q565" s="100">
        <f>+'Ark1'!Y1270</f>
        <v>0</v>
      </c>
      <c r="R565" s="110"/>
      <c r="T565" s="110"/>
      <c r="U565" s="100">
        <f>+'Ark1'!AA1270</f>
        <v>14.615250786611748</v>
      </c>
      <c r="V565" s="10">
        <f t="shared" si="18"/>
        <v>1.263157894736842</v>
      </c>
      <c r="W565" s="1">
        <f>+'Ark1'!V1270</f>
        <v>64.933188876850863</v>
      </c>
      <c r="X565" s="39"/>
      <c r="Y565"/>
    </row>
    <row r="566" spans="1:25" ht="15.6">
      <c r="A566" s="39"/>
      <c r="B566">
        <f>+'Ark1'!C1271</f>
        <v>2002</v>
      </c>
      <c r="C566">
        <f>+'Ark1'!M1271</f>
        <v>36</v>
      </c>
      <c r="D566" s="295">
        <f>+'Ark1'!Q1271</f>
        <v>4</v>
      </c>
      <c r="F566" s="295">
        <f>+'Ark1'!R1271</f>
        <v>5</v>
      </c>
      <c r="H566" s="295">
        <f>+'Ark1'!S1271</f>
        <v>5</v>
      </c>
      <c r="I566" s="100">
        <f>+'Ark1'!AD1271</f>
        <v>4.0457624279753134E-4</v>
      </c>
      <c r="K566" s="100">
        <f>+'Ark1'!AE1271</f>
        <v>3.5431162159791713E-4</v>
      </c>
      <c r="M566" s="100">
        <f>+'Ark1'!W1271</f>
        <v>66.28</v>
      </c>
      <c r="O566" s="100">
        <f>+'Ark1'!X1271</f>
        <v>0</v>
      </c>
      <c r="Q566" s="100">
        <f>+'Ark1'!Y1271</f>
        <v>0</v>
      </c>
      <c r="R566" s="110"/>
      <c r="T566" s="110"/>
      <c r="U566" s="100">
        <f>+'Ark1'!AA1271</f>
        <v>15.855648835667354</v>
      </c>
      <c r="V566" s="10">
        <f t="shared" si="18"/>
        <v>1.25</v>
      </c>
      <c r="W566" s="1">
        <f>+'Ark1'!V1271</f>
        <v>71.809317443120236</v>
      </c>
      <c r="X566" s="39"/>
      <c r="Y566"/>
    </row>
    <row r="567" spans="1:25" ht="15.6">
      <c r="A567" s="39"/>
      <c r="B567">
        <f>+'Ark1'!C1272</f>
        <v>2002</v>
      </c>
      <c r="C567">
        <f>+'Ark1'!M1272</f>
        <v>37</v>
      </c>
      <c r="D567" s="295">
        <f>+'Ark1'!Q1272</f>
        <v>9</v>
      </c>
      <c r="F567" s="295">
        <f>+'Ark1'!R1272</f>
        <v>9</v>
      </c>
      <c r="H567" s="295">
        <f>+'Ark1'!S1272</f>
        <v>9</v>
      </c>
      <c r="I567" s="100">
        <f>+'Ark1'!AD1272</f>
        <v>7.2823723703555651E-4</v>
      </c>
      <c r="K567" s="100">
        <f>+'Ark1'!AE1272</f>
        <v>7.2476719457220283E-4</v>
      </c>
      <c r="M567" s="100">
        <f>+'Ark1'!W1272</f>
        <v>75.322222222222223</v>
      </c>
      <c r="O567" s="100">
        <f>+'Ark1'!X1272</f>
        <v>0</v>
      </c>
      <c r="Q567" s="100">
        <f>+'Ark1'!Y1272</f>
        <v>0</v>
      </c>
      <c r="R567" s="110"/>
      <c r="T567" s="110"/>
      <c r="U567" s="100">
        <f>+'Ark1'!AA1272</f>
        <v>13.491213418598544</v>
      </c>
      <c r="V567" s="10">
        <f t="shared" si="18"/>
        <v>1</v>
      </c>
      <c r="W567" s="1">
        <f>+'Ark1'!V1272</f>
        <v>81.605874563621057</v>
      </c>
      <c r="X567" s="39"/>
      <c r="Y567"/>
    </row>
    <row r="568" spans="1:25" ht="15.6">
      <c r="A568" s="39"/>
      <c r="B568">
        <f>+'Ark1'!C1273</f>
        <v>2002</v>
      </c>
      <c r="C568">
        <f>+'Ark1'!M1273</f>
        <v>38</v>
      </c>
      <c r="D568" s="295">
        <f>+'Ark1'!Q1273</f>
        <v>17</v>
      </c>
      <c r="F568" s="295">
        <f>+'Ark1'!R1273</f>
        <v>17</v>
      </c>
      <c r="H568" s="295">
        <f>+'Ark1'!S1273</f>
        <v>17</v>
      </c>
      <c r="I568" s="100">
        <f>+'Ark1'!AD1273</f>
        <v>1.3755592255116065E-3</v>
      </c>
      <c r="K568" s="100">
        <f>+'Ark1'!AE1273</f>
        <v>1.4981800704440599E-3</v>
      </c>
      <c r="M568" s="100">
        <f>+'Ark1'!W1273</f>
        <v>82.429411764705904</v>
      </c>
      <c r="O568" s="100">
        <f>+'Ark1'!X1273</f>
        <v>0</v>
      </c>
      <c r="Q568" s="100">
        <f>+'Ark1'!Y1273</f>
        <v>0</v>
      </c>
      <c r="R568" s="110"/>
      <c r="T568" s="110"/>
      <c r="U568" s="100">
        <f>+'Ark1'!AA1273</f>
        <v>7.9725089936592672</v>
      </c>
      <c r="V568" s="10">
        <f t="shared" si="18"/>
        <v>1</v>
      </c>
      <c r="W568" s="1">
        <f>+'Ark1'!V1273</f>
        <v>89.305971576062689</v>
      </c>
      <c r="X568" s="39"/>
      <c r="Y568"/>
    </row>
    <row r="569" spans="1:25" ht="15.6">
      <c r="A569" s="39"/>
      <c r="B569">
        <f>+'Ark1'!C1274</f>
        <v>2002</v>
      </c>
      <c r="C569">
        <f>+'Ark1'!M1274</f>
        <v>39</v>
      </c>
      <c r="D569" s="295">
        <f>+'Ark1'!Q1274</f>
        <v>26</v>
      </c>
      <c r="F569" s="295">
        <f>+'Ark1'!R1274</f>
        <v>31</v>
      </c>
      <c r="H569" s="295">
        <f>+'Ark1'!S1274</f>
        <v>31</v>
      </c>
      <c r="I569" s="100">
        <f>+'Ark1'!AD1274</f>
        <v>2.5083727053446954E-3</v>
      </c>
      <c r="K569" s="100">
        <f>+'Ark1'!AE1274</f>
        <v>2.5723408616915777E-3</v>
      </c>
      <c r="M569" s="100">
        <f>+'Ark1'!W1274</f>
        <v>77.612903225806434</v>
      </c>
      <c r="O569" s="100">
        <f>+'Ark1'!X1274</f>
        <v>0</v>
      </c>
      <c r="Q569" s="100">
        <f>+'Ark1'!Y1274</f>
        <v>0</v>
      </c>
      <c r="R569" s="110"/>
      <c r="T569" s="110"/>
      <c r="U569" s="100">
        <f>+'Ark1'!AA1274</f>
        <v>15.176206800831348</v>
      </c>
      <c r="V569" s="10">
        <f t="shared" si="18"/>
        <v>1.1923076923076923</v>
      </c>
      <c r="W569" s="1">
        <f>+'Ark1'!V1274</f>
        <v>84.087652465662501</v>
      </c>
      <c r="X569" s="39"/>
      <c r="Y569"/>
    </row>
    <row r="570" spans="1:25" ht="15.6">
      <c r="A570" s="39"/>
      <c r="B570">
        <f>+'Ark1'!C1275</f>
        <v>2002</v>
      </c>
      <c r="C570">
        <f>+'Ark1'!M1275</f>
        <v>40</v>
      </c>
      <c r="D570" s="295">
        <f>+'Ark1'!Q1275</f>
        <v>36</v>
      </c>
      <c r="F570" s="295">
        <f>+'Ark1'!R1275</f>
        <v>48</v>
      </c>
      <c r="H570" s="295">
        <f>+'Ark1'!S1275</f>
        <v>47</v>
      </c>
      <c r="I570" s="100">
        <f>+'Ark1'!AD1275</f>
        <v>3.8839319308563006E-3</v>
      </c>
      <c r="K570" s="100">
        <f>+'Ark1'!AE1275</f>
        <v>4.1500646395794642E-3</v>
      </c>
      <c r="M570" s="100">
        <f>+'Ark1'!W1275</f>
        <v>82.589361702127675</v>
      </c>
      <c r="O570" s="100">
        <f>+'Ark1'!X1275</f>
        <v>0</v>
      </c>
      <c r="Q570" s="100">
        <f>+'Ark1'!Y1275</f>
        <v>0</v>
      </c>
      <c r="R570" s="110"/>
      <c r="T570" s="110"/>
      <c r="U570" s="100">
        <f>+'Ark1'!AA1275</f>
        <v>12.966704235907851</v>
      </c>
      <c r="V570" s="10">
        <f t="shared" si="18"/>
        <v>1.3333333333333333</v>
      </c>
      <c r="W570" s="1">
        <f>+'Ark1'!V1275</f>
        <v>90.341393697701761</v>
      </c>
      <c r="X570" s="39"/>
      <c r="Y570"/>
    </row>
    <row r="571" spans="1:25" ht="15.6">
      <c r="A571" s="39"/>
      <c r="B571">
        <f>+'Ark1'!C1276</f>
        <v>2002</v>
      </c>
      <c r="C571">
        <f>+'Ark1'!M1276</f>
        <v>41</v>
      </c>
      <c r="D571" s="295">
        <f>+'Ark1'!Q1276</f>
        <v>57</v>
      </c>
      <c r="F571" s="295">
        <f>+'Ark1'!R1276</f>
        <v>65</v>
      </c>
      <c r="H571" s="295">
        <f>+'Ark1'!S1276</f>
        <v>65</v>
      </c>
      <c r="I571" s="100">
        <f>+'Ark1'!AD1276</f>
        <v>5.2594911563679089E-3</v>
      </c>
      <c r="K571" s="100">
        <f>+'Ark1'!AE1276</f>
        <v>5.6550871794810564E-3</v>
      </c>
      <c r="M571" s="100">
        <f>+'Ark1'!W1276</f>
        <v>81.375384615384618</v>
      </c>
      <c r="O571" s="100">
        <f>+'Ark1'!X1276</f>
        <v>0</v>
      </c>
      <c r="Q571" s="100">
        <f>+'Ark1'!Y1276</f>
        <v>0</v>
      </c>
      <c r="R571" s="110"/>
      <c r="T571" s="110"/>
      <c r="U571" s="100">
        <f>+'Ark1'!AA1276</f>
        <v>11.800013438965282</v>
      </c>
      <c r="V571" s="10">
        <f t="shared" si="18"/>
        <v>1.1403508771929824</v>
      </c>
      <c r="W571" s="1">
        <f>+'Ark1'!V1276</f>
        <v>88.164013667805634</v>
      </c>
      <c r="X571" s="39"/>
      <c r="Y571"/>
    </row>
    <row r="572" spans="1:25" ht="15.6">
      <c r="A572" s="39"/>
      <c r="B572">
        <f>+'Ark1'!C1277</f>
        <v>2002</v>
      </c>
      <c r="C572">
        <f>+'Ark1'!M1277</f>
        <v>42</v>
      </c>
      <c r="D572" s="295">
        <f>+'Ark1'!Q1277</f>
        <v>98</v>
      </c>
      <c r="F572" s="295">
        <f>+'Ark1'!R1277</f>
        <v>126</v>
      </c>
      <c r="H572" s="295">
        <f>+'Ark1'!S1277</f>
        <v>126</v>
      </c>
      <c r="I572" s="100">
        <f>+'Ark1'!AD1277</f>
        <v>1.0195321318497789E-2</v>
      </c>
      <c r="K572" s="100">
        <f>+'Ark1'!AE1277</f>
        <v>1.0932662489359741E-2</v>
      </c>
      <c r="M572" s="100">
        <f>+'Ark1'!W1277</f>
        <v>81.156349206349205</v>
      </c>
      <c r="O572" s="100">
        <f>+'Ark1'!X1277</f>
        <v>0</v>
      </c>
      <c r="Q572" s="100">
        <f>+'Ark1'!Y1277</f>
        <v>0</v>
      </c>
      <c r="R572" s="110"/>
      <c r="T572" s="110"/>
      <c r="U572" s="100">
        <f>+'Ark1'!AA1277</f>
        <v>10.83088247757931</v>
      </c>
      <c r="V572" s="10">
        <f t="shared" si="18"/>
        <v>1.2857142857142858</v>
      </c>
      <c r="W572" s="1">
        <f>+'Ark1'!V1277</f>
        <v>87.926705532339369</v>
      </c>
      <c r="X572" s="39"/>
      <c r="Y572"/>
    </row>
    <row r="573" spans="1:25" ht="15.6">
      <c r="A573" s="39"/>
      <c r="B573">
        <f>+'Ark1'!C1278</f>
        <v>2002</v>
      </c>
      <c r="C573">
        <f>+'Ark1'!M1278</f>
        <v>43</v>
      </c>
      <c r="D573" s="295">
        <f>+'Ark1'!Q1278</f>
        <v>159</v>
      </c>
      <c r="F573" s="295">
        <f>+'Ark1'!R1278</f>
        <v>201</v>
      </c>
      <c r="H573" s="295">
        <f>+'Ark1'!S1278</f>
        <v>201</v>
      </c>
      <c r="I573" s="100">
        <f>+'Ark1'!AD1278</f>
        <v>1.6263964960460762E-2</v>
      </c>
      <c r="K573" s="100">
        <f>+'Ark1'!AE1278</f>
        <v>1.7610912679912639E-2</v>
      </c>
      <c r="M573" s="100">
        <f>+'Ark1'!W1278</f>
        <v>81.950746268656729</v>
      </c>
      <c r="O573" s="100">
        <f>+'Ark1'!X1278</f>
        <v>0</v>
      </c>
      <c r="Q573" s="100">
        <f>+'Ark1'!Y1278</f>
        <v>0</v>
      </c>
      <c r="R573" s="110"/>
      <c r="T573" s="110"/>
      <c r="U573" s="100">
        <f>+'Ark1'!AA1278</f>
        <v>10.53887907131949</v>
      </c>
      <c r="V573" s="10">
        <f t="shared" si="18"/>
        <v>1.2641509433962264</v>
      </c>
      <c r="W573" s="1">
        <f>+'Ark1'!V1278</f>
        <v>88.787374072217489</v>
      </c>
      <c r="X573" s="39"/>
      <c r="Y573"/>
    </row>
    <row r="574" spans="1:25" ht="15.6">
      <c r="A574" s="39"/>
      <c r="B574">
        <f>+'Ark1'!C1279</f>
        <v>2002</v>
      </c>
      <c r="C574">
        <f>+'Ark1'!M1279</f>
        <v>44</v>
      </c>
      <c r="D574" s="295">
        <f>+'Ark1'!Q1279</f>
        <v>272</v>
      </c>
      <c r="F574" s="295">
        <f>+'Ark1'!R1279</f>
        <v>370</v>
      </c>
      <c r="H574" s="295">
        <f>+'Ark1'!S1279</f>
        <v>370</v>
      </c>
      <c r="I574" s="100">
        <f>+'Ark1'!AD1279</f>
        <v>2.9938641967017322E-2</v>
      </c>
      <c r="K574" s="100">
        <f>+'Ark1'!AE1279</f>
        <v>3.198736866453207E-2</v>
      </c>
      <c r="M574" s="100">
        <f>+'Ark1'!W1279</f>
        <v>80.861891891891958</v>
      </c>
      <c r="O574" s="100">
        <f>+'Ark1'!X1279</f>
        <v>0</v>
      </c>
      <c r="Q574" s="100">
        <f>+'Ark1'!Y1279</f>
        <v>0</v>
      </c>
      <c r="R574" s="110"/>
      <c r="T574" s="110"/>
      <c r="U574" s="100">
        <f>+'Ark1'!AA1279</f>
        <v>9.6693990248524884</v>
      </c>
      <c r="V574" s="10">
        <f t="shared" si="18"/>
        <v>1.3602941176470589</v>
      </c>
      <c r="W574" s="1">
        <f>+'Ark1'!V1279</f>
        <v>87.607683523176547</v>
      </c>
      <c r="X574" s="39"/>
      <c r="Y574"/>
    </row>
    <row r="575" spans="1:25" ht="15.6">
      <c r="A575" s="39"/>
      <c r="B575">
        <f>+'Ark1'!C1280</f>
        <v>2002</v>
      </c>
      <c r="C575">
        <f>+'Ark1'!M1280</f>
        <v>45</v>
      </c>
      <c r="D575" s="295">
        <f>+'Ark1'!Q1280</f>
        <v>485</v>
      </c>
      <c r="F575" s="295">
        <f>+'Ark1'!R1280</f>
        <v>747</v>
      </c>
      <c r="H575" s="295">
        <f>+'Ark1'!S1280</f>
        <v>747</v>
      </c>
      <c r="I575" s="100">
        <f>+'Ark1'!AD1280</f>
        <v>6.0443690673951195E-2</v>
      </c>
      <c r="K575" s="100">
        <f>+'Ark1'!AE1280</f>
        <v>6.4518927478108515E-2</v>
      </c>
      <c r="M575" s="100">
        <f>+'Ark1'!W1280</f>
        <v>80.785542168674624</v>
      </c>
      <c r="O575" s="100">
        <f>+'Ark1'!X1280</f>
        <v>0</v>
      </c>
      <c r="Q575" s="100">
        <f>+'Ark1'!Y1280</f>
        <v>0</v>
      </c>
      <c r="R575" s="110"/>
      <c r="T575" s="110"/>
      <c r="U575" s="100">
        <f>+'Ark1'!AA1280</f>
        <v>9.4449623820405435</v>
      </c>
      <c r="V575" s="10">
        <f t="shared" si="18"/>
        <v>1.5402061855670104</v>
      </c>
      <c r="W575" s="1">
        <f>+'Ark1'!V1280</f>
        <v>87.524964429766683</v>
      </c>
      <c r="X575" s="39"/>
      <c r="Y575"/>
    </row>
    <row r="576" spans="1:25" ht="15.6">
      <c r="A576" s="39"/>
      <c r="B576">
        <f>+'Ark1'!C1281</f>
        <v>2002</v>
      </c>
      <c r="C576">
        <f>+'Ark1'!M1281</f>
        <v>46</v>
      </c>
      <c r="D576" s="295">
        <f>+'Ark1'!Q1281</f>
        <v>741</v>
      </c>
      <c r="F576" s="295">
        <f>+'Ark1'!R1281</f>
        <v>1333</v>
      </c>
      <c r="H576" s="295">
        <f>+'Ark1'!S1281</f>
        <v>1333</v>
      </c>
      <c r="I576" s="100">
        <f>+'Ark1'!AD1281</f>
        <v>0.10786002632982188</v>
      </c>
      <c r="K576" s="100">
        <f>+'Ark1'!AE1281</f>
        <v>0.11412415820559624</v>
      </c>
      <c r="M576" s="100">
        <f>+'Ark1'!W1281</f>
        <v>80.078244561140451</v>
      </c>
      <c r="O576" s="100">
        <f>+'Ark1'!X1281</f>
        <v>0</v>
      </c>
      <c r="Q576" s="100">
        <f>+'Ark1'!Y1281</f>
        <v>0</v>
      </c>
      <c r="R576" s="110"/>
      <c r="T576" s="110"/>
      <c r="U576" s="100">
        <f>+'Ark1'!AA1281</f>
        <v>8.7899224970165424</v>
      </c>
      <c r="V576" s="10">
        <f t="shared" si="18"/>
        <v>1.7989203778677463</v>
      </c>
      <c r="W576" s="1">
        <f>+'Ark1'!V1281</f>
        <v>86.758661496360148</v>
      </c>
      <c r="X576" s="39"/>
      <c r="Y576"/>
    </row>
    <row r="577" spans="1:25" ht="15.6">
      <c r="A577" s="39"/>
      <c r="B577">
        <f>+'Ark1'!C1282</f>
        <v>2002</v>
      </c>
      <c r="C577">
        <f>+'Ark1'!M1282</f>
        <v>47</v>
      </c>
      <c r="D577" s="295">
        <f>+'Ark1'!Q1282</f>
        <v>1170</v>
      </c>
      <c r="F577" s="295">
        <f>+'Ark1'!R1282</f>
        <v>2567</v>
      </c>
      <c r="H577" s="295">
        <f>+'Ark1'!S1282</f>
        <v>2567</v>
      </c>
      <c r="I577" s="100">
        <f>+'Ark1'!AD1282</f>
        <v>0.20770944305225275</v>
      </c>
      <c r="K577" s="100">
        <f>+'Ark1'!AE1282</f>
        <v>0.21811066334192944</v>
      </c>
      <c r="M577" s="100">
        <f>+'Ark1'!W1282</f>
        <v>79.472730814179982</v>
      </c>
      <c r="O577" s="100">
        <f>+'Ark1'!X1282</f>
        <v>0</v>
      </c>
      <c r="Q577" s="100">
        <f>+'Ark1'!Y1282</f>
        <v>0</v>
      </c>
      <c r="R577" s="110"/>
      <c r="T577" s="110"/>
      <c r="U577" s="100">
        <f>+'Ark1'!AA1282</f>
        <v>8.9967407671903512</v>
      </c>
      <c r="V577" s="10">
        <f t="shared" si="18"/>
        <v>2.1940170940170942</v>
      </c>
      <c r="W577" s="1">
        <f>+'Ark1'!V1282</f>
        <v>86.10263360149527</v>
      </c>
      <c r="X577" s="39"/>
      <c r="Y577"/>
    </row>
    <row r="578" spans="1:25" ht="15.6">
      <c r="A578" s="39"/>
      <c r="B578">
        <f>+'Ark1'!C1283</f>
        <v>2002</v>
      </c>
      <c r="C578">
        <f>+'Ark1'!M1283</f>
        <v>48</v>
      </c>
      <c r="D578" s="295">
        <f>+'Ark1'!Q1283</f>
        <v>1722</v>
      </c>
      <c r="F578" s="295">
        <f>+'Ark1'!R1283</f>
        <v>4848</v>
      </c>
      <c r="H578" s="295">
        <f>+'Ark1'!S1283</f>
        <v>4848</v>
      </c>
      <c r="I578" s="100">
        <f>+'Ark1'!AD1283</f>
        <v>0.39227712501648654</v>
      </c>
      <c r="K578" s="100">
        <f>+'Ark1'!AE1283</f>
        <v>0.40888566120101183</v>
      </c>
      <c r="M578" s="100">
        <f>+'Ark1'!W1283</f>
        <v>78.887169966996694</v>
      </c>
      <c r="O578" s="100">
        <f>+'Ark1'!X1283</f>
        <v>0</v>
      </c>
      <c r="Q578" s="100">
        <f>+'Ark1'!Y1283</f>
        <v>0</v>
      </c>
      <c r="R578" s="110"/>
      <c r="T578" s="110"/>
      <c r="U578" s="100">
        <f>+'Ark1'!AA1283</f>
        <v>8.4154364927704979</v>
      </c>
      <c r="V578" s="10">
        <f t="shared" si="18"/>
        <v>2.8153310104529616</v>
      </c>
      <c r="W578" s="1">
        <f>+'Ark1'!V1283</f>
        <v>85.468223149508603</v>
      </c>
      <c r="X578" s="39"/>
      <c r="Y578"/>
    </row>
    <row r="579" spans="1:25" ht="15.6">
      <c r="A579" s="39"/>
      <c r="B579">
        <f>+'Ark1'!C1284</f>
        <v>2002</v>
      </c>
      <c r="C579">
        <f>+'Ark1'!M1284</f>
        <v>49</v>
      </c>
      <c r="D579" s="295">
        <f>+'Ark1'!Q1284</f>
        <v>2247</v>
      </c>
      <c r="F579" s="295">
        <f>+'Ark1'!R1284</f>
        <v>9461</v>
      </c>
      <c r="H579" s="295">
        <f>+'Ark1'!S1284</f>
        <v>9461</v>
      </c>
      <c r="I579" s="100">
        <f>+'Ark1'!AD1284</f>
        <v>0.76553916662148924</v>
      </c>
      <c r="K579" s="100">
        <f>+'Ark1'!AE1284</f>
        <v>0.79252966640035394</v>
      </c>
      <c r="M579" s="100">
        <f>+'Ark1'!W1284</f>
        <v>78.35118909206227</v>
      </c>
      <c r="O579" s="100">
        <f>+'Ark1'!X1284</f>
        <v>0</v>
      </c>
      <c r="Q579" s="100">
        <f>+'Ark1'!Y1284</f>
        <v>0</v>
      </c>
      <c r="R579" s="110"/>
      <c r="T579" s="110"/>
      <c r="U579" s="100">
        <f>+'Ark1'!AA1284</f>
        <v>8.2243326099467815</v>
      </c>
      <c r="V579" s="10">
        <f t="shared" si="18"/>
        <v>4.2105028927458834</v>
      </c>
      <c r="W579" s="1">
        <f>+'Ark1'!V1284</f>
        <v>84.887528810468098</v>
      </c>
      <c r="X579" s="39"/>
      <c r="Y579"/>
    </row>
    <row r="580" spans="1:25" ht="15.6">
      <c r="A580" s="39"/>
      <c r="B580">
        <f>+'Ark1'!C1285</f>
        <v>2002</v>
      </c>
      <c r="C580">
        <f>+'Ark1'!M1285</f>
        <v>50</v>
      </c>
      <c r="D580" s="295">
        <f>+'Ark1'!Q1285</f>
        <v>2800</v>
      </c>
      <c r="F580" s="295">
        <f>+'Ark1'!R1285</f>
        <v>17945</v>
      </c>
      <c r="H580" s="295">
        <f>+'Ark1'!S1285</f>
        <v>17945</v>
      </c>
      <c r="I580" s="100">
        <f>+'Ark1'!AD1285</f>
        <v>1.4520241354003403</v>
      </c>
      <c r="K580" s="100">
        <f>+'Ark1'!AE1285</f>
        <v>1.4945995344732399</v>
      </c>
      <c r="M580" s="100">
        <f>+'Ark1'!W1285</f>
        <v>77.901978266927003</v>
      </c>
      <c r="O580" s="100">
        <f>+'Ark1'!X1285</f>
        <v>0</v>
      </c>
      <c r="Q580" s="100">
        <f>+'Ark1'!Y1285</f>
        <v>0</v>
      </c>
      <c r="R580" s="110"/>
      <c r="T580" s="110"/>
      <c r="U580" s="100">
        <f>+'Ark1'!AA1285</f>
        <v>7.9978810225590493</v>
      </c>
      <c r="V580" s="10">
        <f t="shared" si="18"/>
        <v>6.4089285714285715</v>
      </c>
      <c r="W580" s="1">
        <f>+'Ark1'!V1285</f>
        <v>84.400843192769557</v>
      </c>
      <c r="X580" s="39"/>
      <c r="Y580"/>
    </row>
    <row r="581" spans="1:25" ht="15.6">
      <c r="A581" s="39"/>
      <c r="B581">
        <f>+'Ark1'!C1286</f>
        <v>2002</v>
      </c>
      <c r="C581">
        <f>+'Ark1'!M1286</f>
        <v>51</v>
      </c>
      <c r="D581" s="295">
        <f>+'Ark1'!Q1286</f>
        <v>3160</v>
      </c>
      <c r="F581" s="295">
        <f>+'Ark1'!R1286</f>
        <v>31785</v>
      </c>
      <c r="H581" s="295">
        <f>+'Ark1'!S1286</f>
        <v>31785</v>
      </c>
      <c r="I581" s="100">
        <f>+'Ark1'!AD1286</f>
        <v>2.5718911754639073</v>
      </c>
      <c r="K581" s="100">
        <f>+'Ark1'!AE1286</f>
        <v>2.6317001395443529</v>
      </c>
      <c r="M581" s="100">
        <f>+'Ark1'!W1286</f>
        <v>77.442844108856079</v>
      </c>
      <c r="O581" s="100">
        <f>+'Ark1'!X1286</f>
        <v>0</v>
      </c>
      <c r="Q581" s="100">
        <f>+'Ark1'!Y1286</f>
        <v>0</v>
      </c>
      <c r="R581" s="110"/>
      <c r="T581" s="110"/>
      <c r="U581" s="100">
        <f>+'Ark1'!AA1286</f>
        <v>7.7078290149177517</v>
      </c>
      <c r="V581" s="10">
        <f t="shared" si="18"/>
        <v>10.058544303797468</v>
      </c>
      <c r="W581" s="1">
        <f>+'Ark1'!V1286</f>
        <v>83.903406401794498</v>
      </c>
      <c r="X581" s="39"/>
      <c r="Y581"/>
    </row>
    <row r="582" spans="1:25" ht="15.6">
      <c r="A582" s="39"/>
      <c r="B582">
        <f>+'Ark1'!C1287</f>
        <v>2002</v>
      </c>
      <c r="C582">
        <f>+'Ark1'!M1287</f>
        <v>52</v>
      </c>
      <c r="D582" s="295">
        <f>+'Ark1'!Q1287</f>
        <v>3449</v>
      </c>
      <c r="F582" s="295">
        <f>+'Ark1'!R1287</f>
        <v>54344</v>
      </c>
      <c r="H582" s="295">
        <f>+'Ark1'!S1287</f>
        <v>54344</v>
      </c>
      <c r="I582" s="100">
        <f>+'Ark1'!AD1287</f>
        <v>4.3972582677178087</v>
      </c>
      <c r="K582" s="100">
        <f>+'Ark1'!AE1287</f>
        <v>4.4727700394443506</v>
      </c>
      <c r="M582" s="100">
        <f>+'Ark1'!W1287</f>
        <v>76.982511408803148</v>
      </c>
      <c r="O582" s="100">
        <f>+'Ark1'!X1287</f>
        <v>0</v>
      </c>
      <c r="Q582" s="100">
        <f>+'Ark1'!Y1287</f>
        <v>0</v>
      </c>
      <c r="R582" s="110"/>
      <c r="T582" s="110"/>
      <c r="U582" s="100">
        <f>+'Ark1'!AA1287</f>
        <v>7.5152100282548764</v>
      </c>
      <c r="V582" s="10">
        <f t="shared" si="18"/>
        <v>15.756451145259495</v>
      </c>
      <c r="W582" s="1">
        <f>+'Ark1'!V1287</f>
        <v>83.404671082126683</v>
      </c>
      <c r="X582" s="39"/>
      <c r="Y582"/>
    </row>
    <row r="583" spans="1:25" ht="15.6">
      <c r="A583" s="39"/>
      <c r="B583">
        <f>+'Ark1'!C1288</f>
        <v>2002</v>
      </c>
      <c r="C583">
        <f>+'Ark1'!M1288</f>
        <v>53</v>
      </c>
      <c r="D583" s="295">
        <f>+'Ark1'!Q1288</f>
        <v>3641</v>
      </c>
      <c r="F583" s="295">
        <f>+'Ark1'!R1288</f>
        <v>86114</v>
      </c>
      <c r="H583" s="295">
        <f>+'Ark1'!S1288</f>
        <v>86113</v>
      </c>
      <c r="I583" s="100">
        <f>+'Ark1'!AD1288</f>
        <v>6.9679357144533247</v>
      </c>
      <c r="K583" s="100">
        <f>+'Ark1'!AE1288</f>
        <v>7.0596994736737395</v>
      </c>
      <c r="M583" s="100">
        <f>+'Ark1'!W1288</f>
        <v>76.68044081613705</v>
      </c>
      <c r="O583" s="100">
        <f>+'Ark1'!X1288</f>
        <v>0</v>
      </c>
      <c r="Q583" s="100">
        <f>+'Ark1'!Y1288</f>
        <v>0</v>
      </c>
      <c r="R583" s="110"/>
      <c r="T583" s="110"/>
      <c r="U583" s="100">
        <f>+'Ark1'!AA1288</f>
        <v>7.4187704545585884</v>
      </c>
      <c r="V583" s="10">
        <f t="shared" si="18"/>
        <v>23.651194726723428</v>
      </c>
      <c r="W583" s="1">
        <f>+'Ark1'!V1288</f>
        <v>83.077896375394346</v>
      </c>
      <c r="X583" s="39"/>
      <c r="Y583"/>
    </row>
    <row r="584" spans="1:25" ht="15.6">
      <c r="A584" s="39"/>
      <c r="B584">
        <f>+'Ark1'!C1289</f>
        <v>2002</v>
      </c>
      <c r="C584">
        <f>+'Ark1'!M1289</f>
        <v>54</v>
      </c>
      <c r="D584" s="295">
        <f>+'Ark1'!Q1289</f>
        <v>3787</v>
      </c>
      <c r="F584" s="295">
        <f>+'Ark1'!R1289</f>
        <v>125769</v>
      </c>
      <c r="H584" s="295">
        <f>+'Ark1'!S1289</f>
        <v>125766</v>
      </c>
      <c r="I584" s="100">
        <f>+'Ark1'!AD1289</f>
        <v>10.176629896080549</v>
      </c>
      <c r="K584" s="100">
        <f>+'Ark1'!AE1289</f>
        <v>10.256653769919602</v>
      </c>
      <c r="M584" s="100">
        <f>+'Ark1'!W1289</f>
        <v>76.279801377160354</v>
      </c>
      <c r="O584" s="100">
        <f>+'Ark1'!X1289</f>
        <v>0</v>
      </c>
      <c r="Q584" s="100">
        <f>+'Ark1'!Y1289</f>
        <v>0</v>
      </c>
      <c r="R584" s="110"/>
      <c r="T584" s="110"/>
      <c r="U584" s="100">
        <f>+'Ark1'!AA1289</f>
        <v>7.3552476579228019</v>
      </c>
      <c r="V584" s="10">
        <f t="shared" si="18"/>
        <v>33.210720887245841</v>
      </c>
      <c r="W584" s="1">
        <f>+'Ark1'!V1289</f>
        <v>82.644292934329826</v>
      </c>
      <c r="X584" s="39"/>
      <c r="Y584"/>
    </row>
    <row r="585" spans="1:25" ht="15.6">
      <c r="A585" s="39"/>
      <c r="B585">
        <f>+'Ark1'!C1290</f>
        <v>2002</v>
      </c>
      <c r="C585">
        <f>+'Ark1'!M1290</f>
        <v>55</v>
      </c>
      <c r="D585" s="295">
        <f>+'Ark1'!Q1290</f>
        <v>3863</v>
      </c>
      <c r="F585" s="295">
        <f>+'Ark1'!R1290</f>
        <v>163604</v>
      </c>
      <c r="H585" s="295">
        <f>+'Ark1'!S1290</f>
        <v>163580</v>
      </c>
      <c r="I585" s="100">
        <f>+'Ark1'!AD1290</f>
        <v>13.238058325329471</v>
      </c>
      <c r="K585" s="100">
        <f>+'Ark1'!AE1290</f>
        <v>13.271311636359503</v>
      </c>
      <c r="M585" s="100">
        <f>+'Ark1'!W1290</f>
        <v>75.884093409952399</v>
      </c>
      <c r="O585" s="100">
        <f>+'Ark1'!X1290</f>
        <v>0</v>
      </c>
      <c r="Q585" s="100">
        <f>+'Ark1'!Y1290</f>
        <v>0</v>
      </c>
      <c r="R585" s="110"/>
      <c r="T585" s="110"/>
      <c r="U585" s="100">
        <f>+'Ark1'!AA1290</f>
        <v>7.3668784044995617</v>
      </c>
      <c r="V585" s="10">
        <f t="shared" si="18"/>
        <v>42.351540253688846</v>
      </c>
      <c r="W585" s="1">
        <f>+'Ark1'!V1290</f>
        <v>82.220213698984992</v>
      </c>
      <c r="X585" s="39"/>
      <c r="Y585"/>
    </row>
    <row r="586" spans="1:25" ht="15.6">
      <c r="A586" s="39"/>
      <c r="B586">
        <f>+'Ark1'!C1291</f>
        <v>2002</v>
      </c>
      <c r="C586">
        <f>+'Ark1'!M1291</f>
        <v>56</v>
      </c>
      <c r="D586" s="295">
        <f>+'Ark1'!Q1291</f>
        <v>3914</v>
      </c>
      <c r="F586" s="295">
        <f>+'Ark1'!R1291</f>
        <v>186770</v>
      </c>
      <c r="H586" s="295">
        <f>+'Ark1'!S1291</f>
        <v>186768</v>
      </c>
      <c r="I586" s="100">
        <f>+'Ark1'!AD1291</f>
        <v>15.112540973458987</v>
      </c>
      <c r="K586" s="100">
        <f>+'Ark1'!AE1291</f>
        <v>15.092461610878502</v>
      </c>
      <c r="M586" s="100">
        <f>+'Ark1'!W1291</f>
        <v>75.583103101174117</v>
      </c>
      <c r="O586" s="100">
        <f>+'Ark1'!X1291</f>
        <v>0</v>
      </c>
      <c r="Q586" s="100">
        <f>+'Ark1'!Y1291</f>
        <v>0</v>
      </c>
      <c r="R586" s="110"/>
      <c r="T586" s="110"/>
      <c r="U586" s="100">
        <f>+'Ark1'!AA1291</f>
        <v>7.3637324708516942</v>
      </c>
      <c r="V586" s="10">
        <f t="shared" si="18"/>
        <v>47.71844660194175</v>
      </c>
      <c r="W586" s="1">
        <f>+'Ark1'!V1291</f>
        <v>81.888967479565636</v>
      </c>
      <c r="X586" s="39"/>
      <c r="Y586"/>
    </row>
    <row r="587" spans="1:25" ht="15.6">
      <c r="A587" s="39"/>
      <c r="B587">
        <f>+'Ark1'!C1292</f>
        <v>2002</v>
      </c>
      <c r="C587">
        <f>+'Ark1'!M1292</f>
        <v>57</v>
      </c>
      <c r="D587" s="295">
        <f>+'Ark1'!Q1292</f>
        <v>3882</v>
      </c>
      <c r="F587" s="295">
        <f>+'Ark1'!R1292</f>
        <v>186686</v>
      </c>
      <c r="H587" s="295">
        <f>+'Ark1'!S1292</f>
        <v>186685</v>
      </c>
      <c r="I587" s="100">
        <f>+'Ark1'!AD1292</f>
        <v>15.10574409257999</v>
      </c>
      <c r="K587" s="100">
        <f>+'Ark1'!AE1292</f>
        <v>15.02103809714967</v>
      </c>
      <c r="M587" s="100">
        <f>+'Ark1'!W1292</f>
        <v>75.258859040629702</v>
      </c>
      <c r="O587" s="100">
        <f>+'Ark1'!X1292</f>
        <v>0</v>
      </c>
      <c r="Q587" s="100">
        <f>+'Ark1'!Y1292</f>
        <v>0</v>
      </c>
      <c r="R587" s="110"/>
      <c r="T587" s="110"/>
      <c r="U587" s="100">
        <f>+'Ark1'!AA1292</f>
        <v>7.4811804453868094</v>
      </c>
      <c r="V587" s="10">
        <f t="shared" si="18"/>
        <v>48.090159711488923</v>
      </c>
      <c r="W587" s="1">
        <f>+'Ark1'!V1292</f>
        <v>81.537438384037358</v>
      </c>
      <c r="X587" s="39"/>
      <c r="Y587"/>
    </row>
    <row r="588" spans="1:25" ht="15.6">
      <c r="A588" s="39"/>
      <c r="B588" s="46">
        <f>+'Ark1'!C1293</f>
        <v>2002</v>
      </c>
      <c r="C588" s="46">
        <f>+'Ark1'!M1293</f>
        <v>58</v>
      </c>
      <c r="D588" s="323">
        <f>+'Ark1'!Q1293</f>
        <v>3842</v>
      </c>
      <c r="E588" s="65"/>
      <c r="F588" s="323">
        <f>+'Ark1'!R1293</f>
        <v>158700</v>
      </c>
      <c r="G588" s="323"/>
      <c r="H588" s="323">
        <f>+'Ark1'!S1293</f>
        <v>158689</v>
      </c>
      <c r="I588" s="99">
        <f>+'Ark1'!AD1293</f>
        <v>12.841249946393647</v>
      </c>
      <c r="J588" s="99"/>
      <c r="K588" s="99">
        <f>+'Ark1'!AE1293</f>
        <v>12.722326413015383</v>
      </c>
      <c r="L588" s="99"/>
      <c r="M588" s="99">
        <f>+'Ark1'!W1293</f>
        <v>74.987144666611499</v>
      </c>
      <c r="N588" s="99"/>
      <c r="O588" s="99">
        <f>+'Ark1'!X1293</f>
        <v>0</v>
      </c>
      <c r="P588" s="99"/>
      <c r="Q588" s="99">
        <f>+'Ark1'!Y1293</f>
        <v>0</v>
      </c>
      <c r="R588" s="110"/>
      <c r="S588" s="65"/>
      <c r="T588" s="110"/>
      <c r="U588" s="99">
        <f>+'Ark1'!AA1293</f>
        <v>7.573159430766168</v>
      </c>
      <c r="V588" s="65">
        <f t="shared" si="18"/>
        <v>41.306611140031237</v>
      </c>
      <c r="W588" s="48">
        <f>+'Ark1'!V1293</f>
        <v>81.245655806786687</v>
      </c>
      <c r="X588" s="39"/>
      <c r="Y588"/>
    </row>
    <row r="589" spans="1:25" ht="15.6">
      <c r="A589" s="39"/>
      <c r="B589" s="46">
        <f>+'Ark1'!C1294</f>
        <v>2002</v>
      </c>
      <c r="C589" s="46">
        <f>+'Ark1'!M1294</f>
        <v>59</v>
      </c>
      <c r="D589" s="323">
        <f>+'Ark1'!Q1294</f>
        <v>3675</v>
      </c>
      <c r="E589" s="65"/>
      <c r="F589" s="323">
        <f>+'Ark1'!R1294</f>
        <v>109116</v>
      </c>
      <c r="G589" s="323"/>
      <c r="H589" s="323">
        <f>+'Ark1'!S1294</f>
        <v>109111</v>
      </c>
      <c r="I589" s="99">
        <f>+'Ark1'!AD1294</f>
        <v>8.8291482618190891</v>
      </c>
      <c r="J589" s="99"/>
      <c r="K589" s="99">
        <f>+'Ark1'!AE1294</f>
        <v>8.7210615354942487</v>
      </c>
      <c r="L589" s="99"/>
      <c r="M589" s="99">
        <f>+'Ark1'!W1294</f>
        <v>74.759763910146347</v>
      </c>
      <c r="N589" s="99"/>
      <c r="O589" s="99">
        <f>+'Ark1'!X1294</f>
        <v>0</v>
      </c>
      <c r="P589" s="99"/>
      <c r="Q589" s="99">
        <f>+'Ark1'!Y1294</f>
        <v>0</v>
      </c>
      <c r="R589" s="110"/>
      <c r="S589" s="65"/>
      <c r="T589" s="110"/>
      <c r="U589" s="99">
        <f>+'Ark1'!AA1294</f>
        <v>7.7209705916331011</v>
      </c>
      <c r="V589" s="65">
        <f t="shared" si="18"/>
        <v>29.69142857142857</v>
      </c>
      <c r="W589" s="48">
        <f>+'Ark1'!V1294</f>
        <v>80.998345805731446</v>
      </c>
      <c r="X589" s="39"/>
      <c r="Y589"/>
    </row>
    <row r="590" spans="1:25" ht="15.6">
      <c r="A590" s="39"/>
      <c r="B590" s="46">
        <f>+'Ark1'!C1295</f>
        <v>2002</v>
      </c>
      <c r="C590" s="46">
        <f>+'Ark1'!M1295</f>
        <v>60</v>
      </c>
      <c r="D590" s="323">
        <f>+'Ark1'!Q1295</f>
        <v>3434</v>
      </c>
      <c r="E590" s="65"/>
      <c r="F590" s="323">
        <f>+'Ark1'!R1295</f>
        <v>59586</v>
      </c>
      <c r="G590" s="323"/>
      <c r="H590" s="323">
        <f>+'Ark1'!S1295</f>
        <v>59584</v>
      </c>
      <c r="I590" s="99">
        <f>+'Ark1'!AD1295</f>
        <v>4.8214160006667406</v>
      </c>
      <c r="J590" s="99"/>
      <c r="K590" s="99">
        <f>+'Ark1'!AE1295</f>
        <v>4.7679776928310993</v>
      </c>
      <c r="L590" s="99"/>
      <c r="M590" s="99">
        <f>+'Ark1'!W1295</f>
        <v>74.846529269602314</v>
      </c>
      <c r="N590" s="99"/>
      <c r="O590" s="99">
        <f>+'Ark1'!X1295</f>
        <v>0</v>
      </c>
      <c r="P590" s="99"/>
      <c r="Q590" s="99">
        <f>+'Ark1'!Y1295</f>
        <v>0</v>
      </c>
      <c r="R590" s="110"/>
      <c r="S590" s="65"/>
      <c r="T590" s="110"/>
      <c r="U590" s="99">
        <f>+'Ark1'!AA1295</f>
        <v>7.7737216673180445</v>
      </c>
      <c r="V590" s="65">
        <f t="shared" si="18"/>
        <v>17.351776354106001</v>
      </c>
      <c r="W590" s="48">
        <f>+'Ark1'!V1295</f>
        <v>81.091890411294187</v>
      </c>
      <c r="X590" s="39"/>
      <c r="Y590"/>
    </row>
    <row r="591" spans="1:25" ht="15.6">
      <c r="A591" s="39"/>
      <c r="B591" s="46">
        <f>+'Ark1'!C1296</f>
        <v>2002</v>
      </c>
      <c r="C591" s="46">
        <f>+'Ark1'!M1296</f>
        <v>61</v>
      </c>
      <c r="D591" s="323">
        <f>+'Ark1'!Q1296</f>
        <v>2928</v>
      </c>
      <c r="E591" s="65"/>
      <c r="F591" s="323">
        <f>+'Ark1'!R1296</f>
        <v>23971</v>
      </c>
      <c r="G591" s="323"/>
      <c r="H591" s="323">
        <f>+'Ark1'!S1296</f>
        <v>23970</v>
      </c>
      <c r="I591" s="99">
        <f>+'Ark1'!AD1296</f>
        <v>1.9396194232199253</v>
      </c>
      <c r="J591" s="99"/>
      <c r="K591" s="99">
        <f>+'Ark1'!AE1296</f>
        <v>1.9300615608744796</v>
      </c>
      <c r="L591" s="99"/>
      <c r="M591" s="99">
        <f>+'Ark1'!W1296</f>
        <v>75.313049645390137</v>
      </c>
      <c r="N591" s="99"/>
      <c r="O591" s="99">
        <f>+'Ark1'!X1296</f>
        <v>0</v>
      </c>
      <c r="P591" s="99"/>
      <c r="Q591" s="99">
        <f>+'Ark1'!Y1296</f>
        <v>0</v>
      </c>
      <c r="R591" s="110"/>
      <c r="S591" s="65"/>
      <c r="T591" s="110"/>
      <c r="U591" s="99">
        <f>+'Ark1'!AA1296</f>
        <v>7.7933714816992303</v>
      </c>
      <c r="V591" s="65">
        <f t="shared" si="18"/>
        <v>8.1868169398907096</v>
      </c>
      <c r="W591" s="48">
        <f>+'Ark1'!V1296</f>
        <v>81.597713103820695</v>
      </c>
      <c r="X591" s="39"/>
      <c r="Y591"/>
    </row>
    <row r="592" spans="1:25" ht="15.6">
      <c r="A592" s="39"/>
      <c r="B592" s="46">
        <f>+'Ark1'!C1297</f>
        <v>2002</v>
      </c>
      <c r="C592" s="46">
        <f>+'Ark1'!M1297</f>
        <v>62</v>
      </c>
      <c r="D592" s="323">
        <f>+'Ark1'!Q1297</f>
        <v>2067</v>
      </c>
      <c r="E592" s="65"/>
      <c r="F592" s="323">
        <f>+'Ark1'!R1297</f>
        <v>7782</v>
      </c>
      <c r="G592" s="323"/>
      <c r="H592" s="323">
        <f>+'Ark1'!S1297</f>
        <v>7782</v>
      </c>
      <c r="I592" s="99">
        <f>+'Ark1'!AD1297</f>
        <v>0.6296824642900779</v>
      </c>
      <c r="J592" s="99"/>
      <c r="K592" s="99">
        <f>+'Ark1'!AE1297</f>
        <v>0.63151887611361557</v>
      </c>
      <c r="L592" s="99"/>
      <c r="M592" s="99">
        <f>+'Ark1'!W1297</f>
        <v>75.903572346440498</v>
      </c>
      <c r="N592" s="99"/>
      <c r="O592" s="99">
        <f>+'Ark1'!X1297</f>
        <v>0</v>
      </c>
      <c r="P592" s="99"/>
      <c r="Q592" s="99">
        <f>+'Ark1'!Y1297</f>
        <v>0</v>
      </c>
      <c r="R592" s="110"/>
      <c r="S592" s="65"/>
      <c r="T592" s="110"/>
      <c r="U592" s="99">
        <f>+'Ark1'!AA1297</f>
        <v>7.6956524179792671</v>
      </c>
      <c r="V592" s="65">
        <f t="shared" si="18"/>
        <v>3.7648766328011609</v>
      </c>
      <c r="W592" s="48">
        <f>+'Ark1'!V1297</f>
        <v>82.235723018895385</v>
      </c>
      <c r="X592" s="39"/>
      <c r="Y592"/>
    </row>
    <row r="593" spans="1:25" ht="15.6">
      <c r="A593" s="39"/>
      <c r="B593" s="46">
        <f>+'Ark1'!C1298</f>
        <v>2002</v>
      </c>
      <c r="C593" s="46">
        <f>+'Ark1'!M1298</f>
        <v>63</v>
      </c>
      <c r="D593" s="323">
        <f>+'Ark1'!Q1298</f>
        <v>1055</v>
      </c>
      <c r="E593" s="65"/>
      <c r="F593" s="323">
        <f>+'Ark1'!R1298</f>
        <v>2030</v>
      </c>
      <c r="G593" s="323"/>
      <c r="H593" s="323">
        <f>+'Ark1'!S1298</f>
        <v>2030</v>
      </c>
      <c r="I593" s="99">
        <f>+'Ark1'!AD1298</f>
        <v>0.16425795457579775</v>
      </c>
      <c r="J593" s="99"/>
      <c r="K593" s="99">
        <f>+'Ark1'!AE1298</f>
        <v>0.166563240424355</v>
      </c>
      <c r="L593" s="99"/>
      <c r="M593" s="99">
        <f>+'Ark1'!W1298</f>
        <v>76.745024630541806</v>
      </c>
      <c r="N593" s="99"/>
      <c r="O593" s="99">
        <f>+'Ark1'!X1298</f>
        <v>0</v>
      </c>
      <c r="P593" s="99"/>
      <c r="Q593" s="99">
        <f>+'Ark1'!Y1298</f>
        <v>0</v>
      </c>
      <c r="R593" s="110"/>
      <c r="S593" s="65"/>
      <c r="T593" s="110"/>
      <c r="U593" s="99">
        <f>+'Ark1'!AA1298</f>
        <v>7.8663379837932563</v>
      </c>
      <c r="V593" s="65">
        <f t="shared" si="18"/>
        <v>1.9241706161137442</v>
      </c>
      <c r="W593" s="48">
        <f>+'Ark1'!V1298</f>
        <v>83.147372297445486</v>
      </c>
      <c r="X593" s="39"/>
      <c r="Y593"/>
    </row>
    <row r="594" spans="1:25" ht="15.6">
      <c r="A594" s="39"/>
      <c r="B594" s="46">
        <f>+'Ark1'!C1299</f>
        <v>2002</v>
      </c>
      <c r="C594" s="46">
        <f>+'Ark1'!M1299</f>
        <v>64</v>
      </c>
      <c r="D594" s="323">
        <f>+'Ark1'!Q1299</f>
        <v>548</v>
      </c>
      <c r="E594" s="65"/>
      <c r="F594" s="323">
        <f>+'Ark1'!R1299</f>
        <v>886</v>
      </c>
      <c r="G594" s="323"/>
      <c r="H594" s="323">
        <f>+'Ark1'!S1299</f>
        <v>886</v>
      </c>
      <c r="I594" s="99">
        <f>+'Ark1'!AD1299</f>
        <v>7.1690910223722537E-2</v>
      </c>
      <c r="J594" s="99"/>
      <c r="K594" s="99">
        <f>+'Ark1'!AE1299</f>
        <v>7.2720910085985954E-2</v>
      </c>
      <c r="L594" s="99"/>
      <c r="M594" s="99">
        <f>+'Ark1'!W1299</f>
        <v>76.770203160270881</v>
      </c>
      <c r="N594" s="99"/>
      <c r="O594" s="99">
        <f>+'Ark1'!X1299</f>
        <v>0</v>
      </c>
      <c r="P594" s="99"/>
      <c r="Q594" s="99">
        <f>+'Ark1'!Y1299</f>
        <v>0</v>
      </c>
      <c r="R594" s="110"/>
      <c r="S594" s="65"/>
      <c r="T594" s="110"/>
      <c r="U594" s="99">
        <f>+'Ark1'!AA1299</f>
        <v>7.7905535032179136</v>
      </c>
      <c r="V594" s="65">
        <f t="shared" si="18"/>
        <v>1.6167883211678833</v>
      </c>
      <c r="W594" s="48">
        <f>+'Ark1'!V1299</f>
        <v>83.174651311235948</v>
      </c>
      <c r="X594" s="39"/>
      <c r="Y594"/>
    </row>
    <row r="595" spans="1:25" ht="15.6">
      <c r="A595" s="39"/>
      <c r="B595" s="46">
        <f>+'Ark1'!C1300</f>
        <v>2002</v>
      </c>
      <c r="C595" s="46">
        <f>+'Ark1'!M1300</f>
        <v>65</v>
      </c>
      <c r="D595" s="323">
        <f>+'Ark1'!Q1300</f>
        <v>135</v>
      </c>
      <c r="E595" s="65"/>
      <c r="F595" s="323">
        <f>+'Ark1'!R1300</f>
        <v>153</v>
      </c>
      <c r="G595" s="323"/>
      <c r="H595" s="323">
        <f>+'Ark1'!S1300</f>
        <v>153</v>
      </c>
      <c r="I595" s="99">
        <f>+'Ark1'!AD1300</f>
        <v>1.2380033029604462E-2</v>
      </c>
      <c r="J595" s="99"/>
      <c r="K595" s="99">
        <f>+'Ark1'!AE1300</f>
        <v>1.2342852679123341E-2</v>
      </c>
      <c r="L595" s="99"/>
      <c r="M595" s="99">
        <f>+'Ark1'!W1300</f>
        <v>75.455555555555605</v>
      </c>
      <c r="N595" s="99"/>
      <c r="O595" s="99">
        <f>+'Ark1'!X1300</f>
        <v>0</v>
      </c>
      <c r="P595" s="99"/>
      <c r="Q595" s="99">
        <f>+'Ark1'!Y1300</f>
        <v>0</v>
      </c>
      <c r="R595" s="110"/>
      <c r="S595" s="65"/>
      <c r="T595" s="110"/>
      <c r="U595" s="99">
        <f>+'Ark1'!AA1300</f>
        <v>8.5926012320593141</v>
      </c>
      <c r="V595" s="65">
        <f t="shared" si="18"/>
        <v>1.1333333333333333</v>
      </c>
      <c r="W595" s="48">
        <f>+'Ark1'!V1300</f>
        <v>81.750331046105643</v>
      </c>
      <c r="X595" s="39"/>
      <c r="Y595"/>
    </row>
    <row r="596" spans="1:25" ht="15.6">
      <c r="A596" s="39"/>
      <c r="B596" s="46">
        <f>+'Ark1'!C1301</f>
        <v>2002</v>
      </c>
      <c r="C596" s="46">
        <f>+'Ark1'!M1301</f>
        <v>66</v>
      </c>
      <c r="D596" s="323">
        <f>+'Ark1'!Q1301</f>
        <v>0</v>
      </c>
      <c r="E596" s="65"/>
      <c r="F596" s="323">
        <f>+'Ark1'!R1301</f>
        <v>0</v>
      </c>
      <c r="G596" s="323"/>
      <c r="H596" s="323">
        <f>+'Ark1'!S1301</f>
        <v>0</v>
      </c>
      <c r="I596" s="99">
        <f>+'Ark1'!AD1301</f>
        <v>0</v>
      </c>
      <c r="J596" s="99"/>
      <c r="K596" s="99">
        <f>+'Ark1'!AE1301</f>
        <v>0</v>
      </c>
      <c r="L596" s="99"/>
      <c r="M596" s="99">
        <f>+'Ark1'!W1301</f>
        <v>0</v>
      </c>
      <c r="N596" s="99"/>
      <c r="O596" s="99">
        <f>+'Ark1'!X1301</f>
        <v>0</v>
      </c>
      <c r="P596" s="99"/>
      <c r="Q596" s="99">
        <f>+'Ark1'!Y1301</f>
        <v>0</v>
      </c>
      <c r="R596" s="110"/>
      <c r="S596" s="65"/>
      <c r="T596" s="110"/>
      <c r="U596" s="99">
        <f>+'Ark1'!AA1301</f>
        <v>0</v>
      </c>
      <c r="V596" s="65" t="e">
        <f t="shared" si="18"/>
        <v>#DIV/0!</v>
      </c>
      <c r="W596" s="48">
        <f>+'Ark1'!V1301</f>
        <v>0</v>
      </c>
      <c r="X596" s="39"/>
      <c r="Y596"/>
    </row>
    <row r="597" spans="1:25" ht="15.6">
      <c r="A597" s="39"/>
      <c r="B597" s="46">
        <f>+'Ark1'!C1302</f>
        <v>2002</v>
      </c>
      <c r="C597" s="46">
        <f>+'Ark1'!M1302</f>
        <v>67</v>
      </c>
      <c r="D597" s="323">
        <f>+'Ark1'!Q1302</f>
        <v>0</v>
      </c>
      <c r="E597" s="65"/>
      <c r="F597" s="323">
        <f>+'Ark1'!R1302</f>
        <v>0</v>
      </c>
      <c r="G597" s="323"/>
      <c r="H597" s="323">
        <f>+'Ark1'!S1302</f>
        <v>0</v>
      </c>
      <c r="I597" s="99">
        <f>+'Ark1'!AD1302</f>
        <v>0</v>
      </c>
      <c r="J597" s="99"/>
      <c r="K597" s="99">
        <f>+'Ark1'!AE1302</f>
        <v>0</v>
      </c>
      <c r="L597" s="99"/>
      <c r="M597" s="99">
        <f>+'Ark1'!W1302</f>
        <v>0</v>
      </c>
      <c r="N597" s="99"/>
      <c r="O597" s="99">
        <f>+'Ark1'!X1302</f>
        <v>0</v>
      </c>
      <c r="P597" s="99"/>
      <c r="Q597" s="99">
        <f>+'Ark1'!Y1302</f>
        <v>0</v>
      </c>
      <c r="R597" s="110"/>
      <c r="S597" s="65"/>
      <c r="T597" s="110"/>
      <c r="U597" s="99">
        <f>+'Ark1'!AA1302</f>
        <v>0</v>
      </c>
      <c r="V597" s="65" t="e">
        <f t="shared" si="18"/>
        <v>#DIV/0!</v>
      </c>
      <c r="W597" s="48">
        <f>+'Ark1'!V1302</f>
        <v>0</v>
      </c>
      <c r="X597" s="39"/>
      <c r="Y597"/>
    </row>
    <row r="598" spans="1:25" ht="15.6">
      <c r="A598" s="39"/>
      <c r="B598" s="46">
        <f>+'Ark1'!C1303</f>
        <v>2002</v>
      </c>
      <c r="C598" s="46">
        <f>+'Ark1'!M1303</f>
        <v>68</v>
      </c>
      <c r="D598" s="323">
        <f>+'Ark1'!Q1303</f>
        <v>0</v>
      </c>
      <c r="E598" s="65"/>
      <c r="F598" s="323">
        <f>+'Ark1'!R1303</f>
        <v>0</v>
      </c>
      <c r="G598" s="323"/>
      <c r="H598" s="323">
        <f>+'Ark1'!S1303</f>
        <v>0</v>
      </c>
      <c r="I598" s="99">
        <f>+'Ark1'!AD1303</f>
        <v>0</v>
      </c>
      <c r="J598" s="99"/>
      <c r="K598" s="99">
        <f>+'Ark1'!AE1303</f>
        <v>0</v>
      </c>
      <c r="L598" s="99"/>
      <c r="M598" s="99">
        <f>+'Ark1'!W1303</f>
        <v>0</v>
      </c>
      <c r="N598" s="99"/>
      <c r="O598" s="99">
        <f>+'Ark1'!X1303</f>
        <v>0</v>
      </c>
      <c r="P598" s="99"/>
      <c r="Q598" s="99">
        <f>+'Ark1'!Y1303</f>
        <v>0</v>
      </c>
      <c r="R598" s="110"/>
      <c r="S598" s="65"/>
      <c r="T598" s="110"/>
      <c r="U598" s="99">
        <f>+'Ark1'!AA1303</f>
        <v>0</v>
      </c>
      <c r="V598" s="65" t="e">
        <f t="shared" si="18"/>
        <v>#DIV/0!</v>
      </c>
      <c r="W598" s="48">
        <f>+'Ark1'!V1303</f>
        <v>0</v>
      </c>
      <c r="X598" s="39"/>
      <c r="Y598"/>
    </row>
    <row r="599" spans="1:25" ht="15.6">
      <c r="A599" s="39"/>
      <c r="B599" s="46">
        <f>+'Ark1'!C1304</f>
        <v>2001</v>
      </c>
      <c r="C599" s="46">
        <f>+'Ark1'!M1304</f>
        <v>35</v>
      </c>
      <c r="D599" s="323">
        <f>+'Ark1'!Q1304</f>
        <v>35</v>
      </c>
      <c r="E599" s="65"/>
      <c r="F599" s="323">
        <f>+'Ark1'!R1304</f>
        <v>41</v>
      </c>
      <c r="G599" s="323"/>
      <c r="H599" s="323">
        <f>+'Ark1'!S1304</f>
        <v>41</v>
      </c>
      <c r="I599" s="99">
        <f>+'Ark1'!AD1304</f>
        <v>3.3421149441365478E-3</v>
      </c>
      <c r="J599" s="99"/>
      <c r="K599" s="99">
        <f>+'Ark1'!AE1304</f>
        <v>3.020453675470546E-3</v>
      </c>
      <c r="L599" s="99"/>
      <c r="M599" s="99">
        <f>+'Ark1'!W1304</f>
        <v>66.5978268292683</v>
      </c>
      <c r="N599" s="99"/>
      <c r="O599" s="99">
        <f>+'Ark1'!X1304</f>
        <v>0</v>
      </c>
      <c r="P599" s="99"/>
      <c r="Q599" s="99">
        <f>+'Ark1'!Y1304</f>
        <v>0</v>
      </c>
      <c r="R599" s="110"/>
      <c r="S599" s="65"/>
      <c r="T599" s="110"/>
      <c r="U599" s="99">
        <f>+'Ark1'!AA1304</f>
        <v>16.55419875701752</v>
      </c>
      <c r="V599" s="65">
        <f t="shared" si="18"/>
        <v>1.1714285714285715</v>
      </c>
      <c r="W599" s="48">
        <f>+'Ark1'!V1304</f>
        <v>72.15365853658534</v>
      </c>
      <c r="X599" s="39"/>
      <c r="Y599"/>
    </row>
    <row r="600" spans="1:25" ht="15.6">
      <c r="A600" s="39"/>
      <c r="B600" s="46">
        <f>+'Ark1'!C1305</f>
        <v>2001</v>
      </c>
      <c r="C600" s="46">
        <f>+'Ark1'!M1305</f>
        <v>36</v>
      </c>
      <c r="D600" s="323">
        <f>+'Ark1'!Q1305</f>
        <v>15</v>
      </c>
      <c r="E600" s="65"/>
      <c r="F600" s="323">
        <f>+'Ark1'!R1305</f>
        <v>14</v>
      </c>
      <c r="G600" s="323"/>
      <c r="H600" s="323">
        <f>+'Ark1'!S1305</f>
        <v>14</v>
      </c>
      <c r="I600" s="99">
        <f>+'Ark1'!AD1305</f>
        <v>1.1412099809246751E-3</v>
      </c>
      <c r="J600" s="99"/>
      <c r="K600" s="99">
        <f>+'Ark1'!AE1305</f>
        <v>1.2152060185055753E-3</v>
      </c>
      <c r="L600" s="99"/>
      <c r="M600" s="99">
        <f>+'Ark1'!W1305</f>
        <v>78.468185714285696</v>
      </c>
      <c r="N600" s="99"/>
      <c r="O600" s="99">
        <f>+'Ark1'!X1305</f>
        <v>0</v>
      </c>
      <c r="P600" s="99"/>
      <c r="Q600" s="99">
        <f>+'Ark1'!Y1305</f>
        <v>0</v>
      </c>
      <c r="R600" s="110"/>
      <c r="S600" s="65"/>
      <c r="T600" s="110"/>
      <c r="U600" s="99">
        <f>+'Ark1'!AA1305</f>
        <v>12.46234865349332</v>
      </c>
      <c r="V600" s="65">
        <f t="shared" si="18"/>
        <v>0.93333333333333335</v>
      </c>
      <c r="W600" s="48">
        <f>+'Ark1'!V1305</f>
        <v>85.014285714285748</v>
      </c>
      <c r="X600" s="39"/>
      <c r="Y600"/>
    </row>
    <row r="601" spans="1:25" ht="15.6">
      <c r="A601" s="39"/>
      <c r="B601" s="46">
        <f>+'Ark1'!C1306</f>
        <v>2001</v>
      </c>
      <c r="C601" s="46">
        <f>+'Ark1'!M1306</f>
        <v>37</v>
      </c>
      <c r="D601" s="323">
        <f>+'Ark1'!Q1306</f>
        <v>10</v>
      </c>
      <c r="E601" s="65"/>
      <c r="F601" s="323">
        <f>+'Ark1'!R1306</f>
        <v>10</v>
      </c>
      <c r="G601" s="323"/>
      <c r="H601" s="323">
        <f>+'Ark1'!S1306</f>
        <v>10</v>
      </c>
      <c r="I601" s="99">
        <f>+'Ark1'!AD1306</f>
        <v>8.1514998637476814E-4</v>
      </c>
      <c r="J601" s="99"/>
      <c r="K601" s="99">
        <f>+'Ark1'!AE1306</f>
        <v>8.02411703867864E-4</v>
      </c>
      <c r="L601" s="99"/>
      <c r="M601" s="99">
        <f>+'Ark1'!W1306</f>
        <v>72.538570000000021</v>
      </c>
      <c r="N601" s="99"/>
      <c r="O601" s="99">
        <f>+'Ark1'!X1306</f>
        <v>0</v>
      </c>
      <c r="P601" s="99"/>
      <c r="Q601" s="99">
        <f>+'Ark1'!Y1306</f>
        <v>0</v>
      </c>
      <c r="R601" s="110"/>
      <c r="S601" s="65"/>
      <c r="T601" s="110"/>
      <c r="U601" s="99">
        <f>+'Ark1'!AA1306</f>
        <v>12.400425134651613</v>
      </c>
      <c r="V601" s="65">
        <f t="shared" si="18"/>
        <v>1</v>
      </c>
      <c r="W601" s="48">
        <f>+'Ark1'!V1306</f>
        <v>78.590000000000018</v>
      </c>
      <c r="X601" s="39"/>
      <c r="Y601"/>
    </row>
    <row r="602" spans="1:25" ht="15.6">
      <c r="A602" s="39"/>
      <c r="B602" s="46">
        <f>+'Ark1'!C1307</f>
        <v>2001</v>
      </c>
      <c r="C602" s="46">
        <f>+'Ark1'!M1307</f>
        <v>38</v>
      </c>
      <c r="D602" s="323">
        <f>+'Ark1'!Q1307</f>
        <v>15</v>
      </c>
      <c r="E602" s="65"/>
      <c r="F602" s="323">
        <f>+'Ark1'!R1307</f>
        <v>17</v>
      </c>
      <c r="G602" s="323"/>
      <c r="H602" s="323">
        <f>+'Ark1'!S1307</f>
        <v>17</v>
      </c>
      <c r="I602" s="99">
        <f>+'Ark1'!AD1307</f>
        <v>1.385754976837105E-3</v>
      </c>
      <c r="J602" s="99"/>
      <c r="K602" s="99">
        <f>+'Ark1'!AE1307</f>
        <v>1.3280276157538243E-3</v>
      </c>
      <c r="L602" s="99"/>
      <c r="M602" s="99">
        <f>+'Ark1'!W1307</f>
        <v>70.620358823529443</v>
      </c>
      <c r="N602" s="99"/>
      <c r="O602" s="99">
        <f>+'Ark1'!X1307</f>
        <v>0</v>
      </c>
      <c r="P602" s="99"/>
      <c r="Q602" s="99">
        <f>+'Ark1'!Y1307</f>
        <v>0</v>
      </c>
      <c r="R602" s="110"/>
      <c r="S602" s="65"/>
      <c r="T602" s="110"/>
      <c r="U602" s="99">
        <f>+'Ark1'!AA1307</f>
        <v>12.253647097955961</v>
      </c>
      <c r="V602" s="65">
        <f t="shared" si="18"/>
        <v>1.1333333333333333</v>
      </c>
      <c r="W602" s="48">
        <f>+'Ark1'!V1307</f>
        <v>76.511764705882356</v>
      </c>
      <c r="X602" s="39"/>
      <c r="Y602"/>
    </row>
    <row r="603" spans="1:25" ht="15.6">
      <c r="A603" s="39"/>
      <c r="B603" s="46">
        <f>+'Ark1'!C1308</f>
        <v>2001</v>
      </c>
      <c r="C603" s="46">
        <f>+'Ark1'!M1308</f>
        <v>39</v>
      </c>
      <c r="D603" s="323">
        <f>+'Ark1'!Q1308</f>
        <v>26</v>
      </c>
      <c r="E603" s="65"/>
      <c r="F603" s="323">
        <f>+'Ark1'!R1308</f>
        <v>31</v>
      </c>
      <c r="G603" s="323"/>
      <c r="H603" s="323">
        <f>+'Ark1'!S1308</f>
        <v>31</v>
      </c>
      <c r="I603" s="99">
        <f>+'Ark1'!AD1308</f>
        <v>2.5269649577617796E-3</v>
      </c>
      <c r="J603" s="99"/>
      <c r="K603" s="99">
        <f>+'Ark1'!AE1308</f>
        <v>2.4566519922082546E-3</v>
      </c>
      <c r="L603" s="99"/>
      <c r="M603" s="99">
        <f>+'Ark1'!W1308</f>
        <v>71.639687096774196</v>
      </c>
      <c r="N603" s="99"/>
      <c r="O603" s="99">
        <f>+'Ark1'!X1308</f>
        <v>0</v>
      </c>
      <c r="P603" s="99"/>
      <c r="Q603" s="99">
        <f>+'Ark1'!Y1308</f>
        <v>0</v>
      </c>
      <c r="R603" s="110"/>
      <c r="S603" s="65"/>
      <c r="T603" s="110"/>
      <c r="U603" s="99">
        <f>+'Ark1'!AA1308</f>
        <v>15.988033881721019</v>
      </c>
      <c r="V603" s="65">
        <f t="shared" si="18"/>
        <v>1.1923076923076923</v>
      </c>
      <c r="W603" s="48">
        <f>+'Ark1'!V1308</f>
        <v>77.616129032258058</v>
      </c>
      <c r="X603" s="39"/>
      <c r="Y603"/>
    </row>
    <row r="604" spans="1:25" ht="15.6">
      <c r="A604" s="39"/>
      <c r="B604" s="46">
        <f>+'Ark1'!C1309</f>
        <v>2001</v>
      </c>
      <c r="C604" s="46">
        <f>+'Ark1'!M1309</f>
        <v>40</v>
      </c>
      <c r="D604" s="323">
        <f>+'Ark1'!Q1309</f>
        <v>49</v>
      </c>
      <c r="E604" s="65"/>
      <c r="F604" s="323">
        <f>+'Ark1'!R1309</f>
        <v>53</v>
      </c>
      <c r="G604" s="323"/>
      <c r="H604" s="323">
        <f>+'Ark1'!S1309</f>
        <v>50</v>
      </c>
      <c r="I604" s="99">
        <f>+'Ark1'!AD1309</f>
        <v>4.3202949277862703E-3</v>
      </c>
      <c r="J604" s="99"/>
      <c r="K604" s="99">
        <f>+'Ark1'!AE1309</f>
        <v>4.0857754362743741E-3</v>
      </c>
      <c r="L604" s="99"/>
      <c r="M604" s="99">
        <f>+'Ark1'!W1309</f>
        <v>73.871381999999983</v>
      </c>
      <c r="N604" s="99"/>
      <c r="O604" s="99">
        <f>+'Ark1'!X1309</f>
        <v>0</v>
      </c>
      <c r="P604" s="99"/>
      <c r="Q604" s="99">
        <f>+'Ark1'!Y1309</f>
        <v>0</v>
      </c>
      <c r="R604" s="110"/>
      <c r="S604" s="65"/>
      <c r="T604" s="110"/>
      <c r="U604" s="99">
        <f>+'Ark1'!AA1309</f>
        <v>15.178830947918176</v>
      </c>
      <c r="V604" s="65">
        <f t="shared" si="18"/>
        <v>1.0816326530612246</v>
      </c>
      <c r="W604" s="48">
        <f>+'Ark1'!V1309</f>
        <v>82.474000000000018</v>
      </c>
      <c r="X604" s="39"/>
      <c r="Y604"/>
    </row>
    <row r="605" spans="1:25" ht="15.6">
      <c r="A605" s="39"/>
      <c r="B605" s="46">
        <f>+'Ark1'!C1310</f>
        <v>2001</v>
      </c>
      <c r="C605" s="46">
        <f>+'Ark1'!M1310</f>
        <v>41</v>
      </c>
      <c r="D605" s="323">
        <f>+'Ark1'!Q1310</f>
        <v>69</v>
      </c>
      <c r="E605" s="65"/>
      <c r="F605" s="323">
        <f>+'Ark1'!R1310</f>
        <v>84</v>
      </c>
      <c r="G605" s="323"/>
      <c r="H605" s="323">
        <f>+'Ark1'!S1310</f>
        <v>84</v>
      </c>
      <c r="I605" s="99">
        <f>+'Ark1'!AD1310</f>
        <v>6.8472598855480486E-3</v>
      </c>
      <c r="J605" s="99"/>
      <c r="K605" s="99">
        <f>+'Ark1'!AE1310</f>
        <v>7.1014303650746352E-3</v>
      </c>
      <c r="L605" s="99"/>
      <c r="M605" s="99">
        <f>+'Ark1'!W1310</f>
        <v>76.425498809523802</v>
      </c>
      <c r="N605" s="99"/>
      <c r="O605" s="99">
        <f>+'Ark1'!X1310</f>
        <v>0</v>
      </c>
      <c r="P605" s="99"/>
      <c r="Q605" s="99">
        <f>+'Ark1'!Y1310</f>
        <v>0</v>
      </c>
      <c r="R605" s="110"/>
      <c r="S605" s="65"/>
      <c r="T605" s="110"/>
      <c r="U605" s="99">
        <f>+'Ark1'!AA1310</f>
        <v>9.8408391454461253</v>
      </c>
      <c r="V605" s="65">
        <f t="shared" si="18"/>
        <v>1.2173913043478262</v>
      </c>
      <c r="W605" s="48">
        <f>+'Ark1'!V1310</f>
        <v>82.801190476190499</v>
      </c>
      <c r="X605" s="39"/>
      <c r="Y605"/>
    </row>
    <row r="606" spans="1:25" ht="15.6">
      <c r="A606" s="39"/>
      <c r="B606" s="46">
        <f>+'Ark1'!C1311</f>
        <v>2001</v>
      </c>
      <c r="C606" s="46">
        <f>+'Ark1'!M1311</f>
        <v>42</v>
      </c>
      <c r="D606" s="323">
        <f>+'Ark1'!Q1311</f>
        <v>147</v>
      </c>
      <c r="E606" s="65"/>
      <c r="F606" s="323">
        <f>+'Ark1'!R1311</f>
        <v>195</v>
      </c>
      <c r="G606" s="323"/>
      <c r="H606" s="323">
        <f>+'Ark1'!S1311</f>
        <v>195</v>
      </c>
      <c r="I606" s="99">
        <f>+'Ark1'!AD1311</f>
        <v>1.589542473430797E-2</v>
      </c>
      <c r="J606" s="99"/>
      <c r="K606" s="99">
        <f>+'Ark1'!AE1311</f>
        <v>1.6766004058040698E-2</v>
      </c>
      <c r="L606" s="99"/>
      <c r="M606" s="99">
        <f>+'Ark1'!W1311</f>
        <v>77.726066666666625</v>
      </c>
      <c r="N606" s="99"/>
      <c r="O606" s="99">
        <f>+'Ark1'!X1311</f>
        <v>0</v>
      </c>
      <c r="P606" s="99"/>
      <c r="Q606" s="99">
        <f>+'Ark1'!Y1311</f>
        <v>0</v>
      </c>
      <c r="R606" s="110"/>
      <c r="S606" s="65"/>
      <c r="T606" s="110"/>
      <c r="U606" s="99">
        <f>+'Ark1'!AA1311</f>
        <v>8.7320747061756254</v>
      </c>
      <c r="V606" s="65">
        <f t="shared" si="18"/>
        <v>1.3265306122448979</v>
      </c>
      <c r="W606" s="48">
        <f>+'Ark1'!V1311</f>
        <v>84.210256410256449</v>
      </c>
      <c r="X606" s="39"/>
      <c r="Y606"/>
    </row>
    <row r="607" spans="1:25" ht="15.6">
      <c r="A607" s="39"/>
      <c r="B607" s="46">
        <f>+'Ark1'!C1312</f>
        <v>2001</v>
      </c>
      <c r="C607" s="46">
        <f>+'Ark1'!M1312</f>
        <v>43</v>
      </c>
      <c r="D607" s="323">
        <f>+'Ark1'!Q1312</f>
        <v>231</v>
      </c>
      <c r="E607" s="65"/>
      <c r="F607" s="323">
        <f>+'Ark1'!R1312</f>
        <v>304</v>
      </c>
      <c r="G607" s="323"/>
      <c r="H607" s="323">
        <f>+'Ark1'!S1312</f>
        <v>304</v>
      </c>
      <c r="I607" s="99">
        <f>+'Ark1'!AD1312</f>
        <v>2.4780559585792939E-2</v>
      </c>
      <c r="J607" s="99"/>
      <c r="K607" s="99">
        <f>+'Ark1'!AE1312</f>
        <v>2.6199931607854034E-2</v>
      </c>
      <c r="L607" s="99"/>
      <c r="M607" s="99">
        <f>+'Ark1'!W1312</f>
        <v>77.910915789473691</v>
      </c>
      <c r="N607" s="99"/>
      <c r="O607" s="99">
        <f>+'Ark1'!X1312</f>
        <v>0</v>
      </c>
      <c r="P607" s="99"/>
      <c r="Q607" s="99">
        <f>+'Ark1'!Y1312</f>
        <v>0</v>
      </c>
      <c r="R607" s="110"/>
      <c r="S607" s="65"/>
      <c r="T607" s="110"/>
      <c r="U607" s="99">
        <f>+'Ark1'!AA1312</f>
        <v>8.8089042256789689</v>
      </c>
      <c r="V607" s="65">
        <f t="shared" si="18"/>
        <v>1.3160173160173161</v>
      </c>
      <c r="W607" s="48">
        <f>+'Ark1'!V1312</f>
        <v>84.410526315789454</v>
      </c>
      <c r="X607" s="39"/>
      <c r="Y607"/>
    </row>
    <row r="608" spans="1:25" ht="15.6">
      <c r="A608" s="39"/>
      <c r="B608" s="46">
        <f>+'Ark1'!C1313</f>
        <v>2001</v>
      </c>
      <c r="C608" s="46">
        <f>+'Ark1'!M1313</f>
        <v>44</v>
      </c>
      <c r="D608" s="323">
        <f>+'Ark1'!Q1313</f>
        <v>418</v>
      </c>
      <c r="E608" s="65"/>
      <c r="F608" s="323">
        <f>+'Ark1'!R1313</f>
        <v>618</v>
      </c>
      <c r="G608" s="323"/>
      <c r="H608" s="323">
        <f>+'Ark1'!S1313</f>
        <v>618</v>
      </c>
      <c r="I608" s="99">
        <f>+'Ark1'!AD1313</f>
        <v>5.0376269157960653E-2</v>
      </c>
      <c r="J608" s="99"/>
      <c r="K608" s="99">
        <f>+'Ark1'!AE1313</f>
        <v>5.2643169881990921E-2</v>
      </c>
      <c r="L608" s="99"/>
      <c r="M608" s="99">
        <f>+'Ark1'!W1313</f>
        <v>77.006128964401313</v>
      </c>
      <c r="N608" s="99"/>
      <c r="O608" s="99">
        <f>+'Ark1'!X1313</f>
        <v>0</v>
      </c>
      <c r="P608" s="99"/>
      <c r="Q608" s="99">
        <f>+'Ark1'!Y1313</f>
        <v>0</v>
      </c>
      <c r="R608" s="110"/>
      <c r="S608" s="65"/>
      <c r="T608" s="110"/>
      <c r="U608" s="99">
        <f>+'Ark1'!AA1313</f>
        <v>8.5289165965699851</v>
      </c>
      <c r="V608" s="65">
        <f t="shared" si="18"/>
        <v>1.4784688995215312</v>
      </c>
      <c r="W608" s="48">
        <f>+'Ark1'!V1313</f>
        <v>83.430258899676474</v>
      </c>
      <c r="X608" s="39"/>
      <c r="Y608"/>
    </row>
    <row r="609" spans="1:25" ht="15.6">
      <c r="A609" s="39"/>
      <c r="B609" s="46">
        <f>+'Ark1'!C1314</f>
        <v>2001</v>
      </c>
      <c r="C609" s="46">
        <f>+'Ark1'!M1314</f>
        <v>45</v>
      </c>
      <c r="D609" s="323">
        <f>+'Ark1'!Q1314</f>
        <v>684</v>
      </c>
      <c r="E609" s="65"/>
      <c r="F609" s="323">
        <f>+'Ark1'!R1314</f>
        <v>1168</v>
      </c>
      <c r="G609" s="323"/>
      <c r="H609" s="323">
        <f>+'Ark1'!S1314</f>
        <v>1168</v>
      </c>
      <c r="I609" s="99">
        <f>+'Ark1'!AD1314</f>
        <v>9.5209518408572877E-2</v>
      </c>
      <c r="J609" s="99"/>
      <c r="K609" s="99">
        <f>+'Ark1'!AE1314</f>
        <v>9.8622310052854364E-2</v>
      </c>
      <c r="L609" s="99"/>
      <c r="M609" s="99">
        <f>+'Ark1'!W1314</f>
        <v>76.331546832191805</v>
      </c>
      <c r="N609" s="99"/>
      <c r="O609" s="99">
        <f>+'Ark1'!X1314</f>
        <v>0</v>
      </c>
      <c r="P609" s="99"/>
      <c r="Q609" s="99">
        <f>+'Ark1'!Y1314</f>
        <v>0</v>
      </c>
      <c r="R609" s="110"/>
      <c r="S609" s="65"/>
      <c r="T609" s="110"/>
      <c r="U609" s="99">
        <f>+'Ark1'!AA1314</f>
        <v>8.0410990341860398</v>
      </c>
      <c r="V609" s="65">
        <f t="shared" si="18"/>
        <v>1.7076023391812865</v>
      </c>
      <c r="W609" s="48">
        <f>+'Ark1'!V1314</f>
        <v>82.699400684931348</v>
      </c>
      <c r="X609" s="39"/>
      <c r="Y609"/>
    </row>
    <row r="610" spans="1:25" ht="15.6">
      <c r="A610" s="39"/>
      <c r="B610" s="46">
        <f>+'Ark1'!C1315</f>
        <v>2001</v>
      </c>
      <c r="C610" s="46">
        <f>+'Ark1'!M1315</f>
        <v>46</v>
      </c>
      <c r="D610" s="323">
        <f>+'Ark1'!Q1315</f>
        <v>1101</v>
      </c>
      <c r="E610" s="65"/>
      <c r="F610" s="323">
        <f>+'Ark1'!R1315</f>
        <v>2329</v>
      </c>
      <c r="G610" s="323"/>
      <c r="H610" s="323">
        <f>+'Ark1'!S1315</f>
        <v>2329</v>
      </c>
      <c r="I610" s="99">
        <f>+'Ark1'!AD1315</f>
        <v>0.18984843182668348</v>
      </c>
      <c r="J610" s="99"/>
      <c r="K610" s="99">
        <f>+'Ark1'!AE1315</f>
        <v>0.19694903773101749</v>
      </c>
      <c r="L610" s="99"/>
      <c r="M610" s="99">
        <f>+'Ark1'!W1315</f>
        <v>76.446236539287199</v>
      </c>
      <c r="N610" s="99"/>
      <c r="O610" s="99">
        <f>+'Ark1'!X1315</f>
        <v>0</v>
      </c>
      <c r="P610" s="99"/>
      <c r="Q610" s="99">
        <f>+'Ark1'!Y1315</f>
        <v>0</v>
      </c>
      <c r="R610" s="110"/>
      <c r="S610" s="65"/>
      <c r="T610" s="110"/>
      <c r="U610" s="99">
        <f>+'Ark1'!AA1315</f>
        <v>8.0011738626137099</v>
      </c>
      <c r="V610" s="65">
        <f t="shared" si="18"/>
        <v>2.1153496821071753</v>
      </c>
      <c r="W610" s="48">
        <f>+'Ark1'!V1315</f>
        <v>82.823658222412945</v>
      </c>
      <c r="X610" s="39"/>
      <c r="Y610"/>
    </row>
    <row r="611" spans="1:25" ht="15.6">
      <c r="A611" s="39"/>
      <c r="B611" s="46">
        <f>+'Ark1'!C1316</f>
        <v>2001</v>
      </c>
      <c r="C611" s="46">
        <f>+'Ark1'!M1316</f>
        <v>47</v>
      </c>
      <c r="D611" s="323">
        <f>+'Ark1'!Q1316</f>
        <v>1588</v>
      </c>
      <c r="E611" s="65"/>
      <c r="F611" s="323">
        <f>+'Ark1'!R1316</f>
        <v>4315</v>
      </c>
      <c r="G611" s="323"/>
      <c r="H611" s="323">
        <f>+'Ark1'!S1316</f>
        <v>4315</v>
      </c>
      <c r="I611" s="99">
        <f>+'Ark1'!AD1316</f>
        <v>0.35173721912071237</v>
      </c>
      <c r="J611" s="99"/>
      <c r="K611" s="99">
        <f>+'Ark1'!AE1316</f>
        <v>0.36256613954279049</v>
      </c>
      <c r="L611" s="99"/>
      <c r="M611" s="99">
        <f>+'Ark1'!W1316</f>
        <v>75.958814414831892</v>
      </c>
      <c r="N611" s="99"/>
      <c r="O611" s="99">
        <f>+'Ark1'!X1316</f>
        <v>0</v>
      </c>
      <c r="P611" s="99"/>
      <c r="Q611" s="99">
        <f>+'Ark1'!Y1316</f>
        <v>0</v>
      </c>
      <c r="R611" s="110"/>
      <c r="S611" s="65"/>
      <c r="T611" s="110"/>
      <c r="U611" s="99">
        <f>+'Ark1'!AA1316</f>
        <v>7.9025710859499458</v>
      </c>
      <c r="V611" s="65">
        <f t="shared" si="18"/>
        <v>2.7172544080604535</v>
      </c>
      <c r="W611" s="48">
        <f>+'Ark1'!V1316</f>
        <v>82.295573580533002</v>
      </c>
      <c r="X611" s="39"/>
      <c r="Y611"/>
    </row>
    <row r="612" spans="1:25" ht="15.6">
      <c r="A612" s="39"/>
      <c r="B612" s="46">
        <f>+'Ark1'!C1317</f>
        <v>2001</v>
      </c>
      <c r="C612" s="46">
        <f>+'Ark1'!M1317</f>
        <v>48</v>
      </c>
      <c r="D612" s="323">
        <f>+'Ark1'!Q1317</f>
        <v>2160</v>
      </c>
      <c r="E612" s="65"/>
      <c r="F612" s="323">
        <f>+'Ark1'!R1317</f>
        <v>8176</v>
      </c>
      <c r="G612" s="323"/>
      <c r="H612" s="323">
        <f>+'Ark1'!S1317</f>
        <v>8176</v>
      </c>
      <c r="I612" s="99">
        <f>+'Ark1'!AD1317</f>
        <v>0.66646662886001029</v>
      </c>
      <c r="J612" s="99"/>
      <c r="K612" s="99">
        <f>+'Ark1'!AE1317</f>
        <v>0.68440562239782698</v>
      </c>
      <c r="L612" s="99"/>
      <c r="M612" s="99">
        <f>+'Ark1'!W1317</f>
        <v>75.673604525439913</v>
      </c>
      <c r="N612" s="99"/>
      <c r="O612" s="99">
        <f>+'Ark1'!X1317</f>
        <v>0</v>
      </c>
      <c r="P612" s="99"/>
      <c r="Q612" s="99">
        <f>+'Ark1'!Y1317</f>
        <v>0</v>
      </c>
      <c r="R612" s="110"/>
      <c r="S612" s="65"/>
      <c r="T612" s="110"/>
      <c r="U612" s="99">
        <f>+'Ark1'!AA1317</f>
        <v>7.4279777182885924</v>
      </c>
      <c r="V612" s="65">
        <f t="shared" si="18"/>
        <v>3.7851851851851852</v>
      </c>
      <c r="W612" s="48">
        <f>+'Ark1'!V1317</f>
        <v>81.986570450097929</v>
      </c>
      <c r="X612" s="39"/>
      <c r="Y612"/>
    </row>
    <row r="613" spans="1:25" ht="15.6">
      <c r="A613" s="39"/>
      <c r="B613" s="46">
        <f>+'Ark1'!C1318</f>
        <v>2001</v>
      </c>
      <c r="C613" s="46">
        <f>+'Ark1'!M1318</f>
        <v>49</v>
      </c>
      <c r="D613" s="323">
        <f>+'Ark1'!Q1318</f>
        <v>2629</v>
      </c>
      <c r="E613" s="65"/>
      <c r="F613" s="323">
        <f>+'Ark1'!R1318</f>
        <v>14632</v>
      </c>
      <c r="G613" s="323"/>
      <c r="H613" s="323">
        <f>+'Ark1'!S1318</f>
        <v>14632</v>
      </c>
      <c r="I613" s="99">
        <f>+'Ark1'!AD1318</f>
        <v>1.1927274600635605</v>
      </c>
      <c r="J613" s="99"/>
      <c r="K613" s="99">
        <f>+'Ark1'!AE1318</f>
        <v>1.219146095824855</v>
      </c>
      <c r="L613" s="99"/>
      <c r="M613" s="99">
        <f>+'Ark1'!W1318</f>
        <v>75.322338504647007</v>
      </c>
      <c r="N613" s="99"/>
      <c r="O613" s="99">
        <f>+'Ark1'!X1318</f>
        <v>0</v>
      </c>
      <c r="P613" s="99"/>
      <c r="Q613" s="99">
        <f>+'Ark1'!Y1318</f>
        <v>0</v>
      </c>
      <c r="R613" s="110"/>
      <c r="S613" s="65"/>
      <c r="T613" s="110"/>
      <c r="U613" s="99">
        <f>+'Ark1'!AA1318</f>
        <v>7.3505798481315132</v>
      </c>
      <c r="V613" s="65">
        <f t="shared" si="18"/>
        <v>5.5656143020159758</v>
      </c>
      <c r="W613" s="48">
        <f>+'Ark1'!V1318</f>
        <v>81.606000546746884</v>
      </c>
      <c r="X613" s="39"/>
      <c r="Y613"/>
    </row>
    <row r="614" spans="1:25" ht="15.6">
      <c r="A614" s="39"/>
      <c r="B614" s="46">
        <f>+'Ark1'!C1319</f>
        <v>2001</v>
      </c>
      <c r="C614" s="46">
        <f>+'Ark1'!M1319</f>
        <v>50</v>
      </c>
      <c r="D614" s="323">
        <f>+'Ark1'!Q1319</f>
        <v>3103</v>
      </c>
      <c r="E614" s="65"/>
      <c r="F614" s="323">
        <f>+'Ark1'!R1319</f>
        <v>26976</v>
      </c>
      <c r="G614" s="323"/>
      <c r="H614" s="323">
        <f>+'Ark1'!S1319</f>
        <v>26961</v>
      </c>
      <c r="I614" s="99">
        <f>+'Ark1'!AD1319</f>
        <v>2.1989486032445735</v>
      </c>
      <c r="J614" s="99"/>
      <c r="K614" s="99">
        <f>+'Ark1'!AE1319</f>
        <v>2.2326512963859062</v>
      </c>
      <c r="L614" s="99"/>
      <c r="M614" s="99">
        <f>+'Ark1'!W1319</f>
        <v>74.861174663402778</v>
      </c>
      <c r="N614" s="99"/>
      <c r="O614" s="99">
        <f>+'Ark1'!X1319</f>
        <v>0</v>
      </c>
      <c r="P614" s="99"/>
      <c r="Q614" s="99">
        <f>+'Ark1'!Y1319</f>
        <v>0</v>
      </c>
      <c r="R614" s="110"/>
      <c r="S614" s="65"/>
      <c r="T614" s="110"/>
      <c r="U614" s="99">
        <f>+'Ark1'!AA1319</f>
        <v>7.274744668162386</v>
      </c>
      <c r="V614" s="65">
        <f t="shared" si="18"/>
        <v>8.6935223976796649</v>
      </c>
      <c r="W614" s="48">
        <f>+'Ark1'!V1319</f>
        <v>81.126397388820351</v>
      </c>
      <c r="X614" s="39"/>
      <c r="Y614"/>
    </row>
    <row r="615" spans="1:25" ht="15.6">
      <c r="A615" s="39"/>
      <c r="B615" s="46">
        <f>+'Ark1'!C1320</f>
        <v>2001</v>
      </c>
      <c r="C615" s="46">
        <f>+'Ark1'!M1320</f>
        <v>51</v>
      </c>
      <c r="D615" s="323">
        <f>+'Ark1'!Q1320</f>
        <v>3399</v>
      </c>
      <c r="E615" s="65"/>
      <c r="F615" s="323">
        <f>+'Ark1'!R1320</f>
        <v>45367</v>
      </c>
      <c r="G615" s="323"/>
      <c r="H615" s="323">
        <f>+'Ark1'!S1320</f>
        <v>45364</v>
      </c>
      <c r="I615" s="99">
        <f>+'Ark1'!AD1320</f>
        <v>3.6980909431864086</v>
      </c>
      <c r="J615" s="99"/>
      <c r="K615" s="99">
        <f>+'Ark1'!AE1320</f>
        <v>3.741334571309241</v>
      </c>
      <c r="L615" s="99"/>
      <c r="M615" s="99">
        <f>+'Ark1'!W1320</f>
        <v>74.5567451878143</v>
      </c>
      <c r="N615" s="99"/>
      <c r="O615" s="99">
        <f>+'Ark1'!X1320</f>
        <v>0</v>
      </c>
      <c r="P615" s="99"/>
      <c r="Q615" s="99">
        <f>+'Ark1'!Y1320</f>
        <v>0</v>
      </c>
      <c r="R615" s="110"/>
      <c r="S615" s="65"/>
      <c r="T615" s="110"/>
      <c r="U615" s="99">
        <f>+'Ark1'!AA1320</f>
        <v>7.0833794853364713</v>
      </c>
      <c r="V615" s="65">
        <f t="shared" si="18"/>
        <v>13.347160929685202</v>
      </c>
      <c r="W615" s="48">
        <f>+'Ark1'!V1320</f>
        <v>80.777993563178356</v>
      </c>
      <c r="X615" s="39"/>
      <c r="Y615"/>
    </row>
    <row r="616" spans="1:25" ht="15.6">
      <c r="A616" s="39"/>
      <c r="B616" s="46">
        <f>+'Ark1'!C1321</f>
        <v>2001</v>
      </c>
      <c r="C616" s="46">
        <f>+'Ark1'!M1321</f>
        <v>52</v>
      </c>
      <c r="D616" s="323">
        <f>+'Ark1'!Q1321</f>
        <v>3700</v>
      </c>
      <c r="E616" s="65"/>
      <c r="F616" s="323">
        <f>+'Ark1'!R1321</f>
        <v>72854</v>
      </c>
      <c r="G616" s="323"/>
      <c r="H616" s="323">
        <f>+'Ark1'!S1321</f>
        <v>72848</v>
      </c>
      <c r="I616" s="99">
        <f>+'Ark1'!AD1321</f>
        <v>5.9386937107347313</v>
      </c>
      <c r="J616" s="99"/>
      <c r="K616" s="99">
        <f>+'Ark1'!AE1321</f>
        <v>5.9857731210323157</v>
      </c>
      <c r="L616" s="99"/>
      <c r="M616" s="99">
        <f>+'Ark1'!W1321</f>
        <v>74.280420559247375</v>
      </c>
      <c r="N616" s="99"/>
      <c r="O616" s="99">
        <f>+'Ark1'!X1321</f>
        <v>0</v>
      </c>
      <c r="P616" s="99"/>
      <c r="Q616" s="99">
        <f>+'Ark1'!Y1321</f>
        <v>0</v>
      </c>
      <c r="R616" s="110"/>
      <c r="S616" s="65"/>
      <c r="T616" s="110"/>
      <c r="U616" s="99">
        <f>+'Ark1'!AA1321</f>
        <v>6.9504437962048637</v>
      </c>
      <c r="V616" s="65">
        <f t="shared" si="18"/>
        <v>19.690270270270272</v>
      </c>
      <c r="W616" s="48">
        <f>+'Ark1'!V1321</f>
        <v>80.47944349879171</v>
      </c>
      <c r="X616" s="39"/>
      <c r="Y616"/>
    </row>
    <row r="617" spans="1:25" ht="15.6">
      <c r="A617" s="39"/>
      <c r="B617" s="46">
        <f>+'Ark1'!C1322</f>
        <v>2001</v>
      </c>
      <c r="C617" s="46">
        <f>+'Ark1'!M1322</f>
        <v>53</v>
      </c>
      <c r="D617" s="323">
        <f>+'Ark1'!Q1322</f>
        <v>3874</v>
      </c>
      <c r="E617" s="65"/>
      <c r="F617" s="323">
        <f>+'Ark1'!R1322</f>
        <v>106130</v>
      </c>
      <c r="G617" s="323"/>
      <c r="H617" s="323">
        <f>+'Ark1'!S1322</f>
        <v>106125</v>
      </c>
      <c r="I617" s="99">
        <f>+'Ark1'!AD1322</f>
        <v>8.65118680539541</v>
      </c>
      <c r="J617" s="99"/>
      <c r="K617" s="99">
        <f>+'Ark1'!AE1322</f>
        <v>8.6873683563398387</v>
      </c>
      <c r="L617" s="99"/>
      <c r="M617" s="99">
        <f>+'Ark1'!W1322</f>
        <v>74.001797442637553</v>
      </c>
      <c r="N617" s="99"/>
      <c r="O617" s="99">
        <f>+'Ark1'!X1322</f>
        <v>0</v>
      </c>
      <c r="P617" s="99"/>
      <c r="Q617" s="99">
        <f>+'Ark1'!Y1322</f>
        <v>0</v>
      </c>
      <c r="R617" s="110"/>
      <c r="S617" s="65"/>
      <c r="T617" s="110"/>
      <c r="U617" s="99">
        <f>+'Ark1'!AA1322</f>
        <v>6.9524478082870482</v>
      </c>
      <c r="V617" s="65">
        <f t="shared" si="18"/>
        <v>27.395456892101187</v>
      </c>
      <c r="W617" s="48">
        <f>+'Ark1'!V1322</f>
        <v>80.176968669022685</v>
      </c>
      <c r="X617" s="39"/>
      <c r="Y617"/>
    </row>
    <row r="618" spans="1:25" ht="15.6">
      <c r="A618" s="39"/>
      <c r="B618" s="46">
        <f>+'Ark1'!C1323</f>
        <v>2001</v>
      </c>
      <c r="C618" s="46">
        <f>+'Ark1'!M1323</f>
        <v>54</v>
      </c>
      <c r="D618" s="323">
        <f>+'Ark1'!Q1323</f>
        <v>3999</v>
      </c>
      <c r="E618" s="65"/>
      <c r="F618" s="323">
        <f>+'Ark1'!R1323</f>
        <v>142216</v>
      </c>
      <c r="G618" s="323"/>
      <c r="H618" s="323">
        <f>+'Ark1'!S1323</f>
        <v>142212</v>
      </c>
      <c r="I618" s="99">
        <f>+'Ark1'!AD1323</f>
        <v>11.592737046227398</v>
      </c>
      <c r="J618" s="99"/>
      <c r="K618" s="99">
        <f>+'Ark1'!AE1323</f>
        <v>11.613280392144137</v>
      </c>
      <c r="L618" s="99"/>
      <c r="M618" s="99">
        <f>+'Ark1'!W1323</f>
        <v>73.82278120692969</v>
      </c>
      <c r="N618" s="99"/>
      <c r="O618" s="99">
        <f>+'Ark1'!X1323</f>
        <v>0</v>
      </c>
      <c r="P618" s="99"/>
      <c r="Q618" s="99">
        <f>+'Ark1'!Y1323</f>
        <v>0</v>
      </c>
      <c r="R618" s="110"/>
      <c r="S618" s="65"/>
      <c r="T618" s="110"/>
      <c r="U618" s="99">
        <f>+'Ark1'!AA1323</f>
        <v>6.9717178134736146</v>
      </c>
      <c r="V618" s="65">
        <f t="shared" si="18"/>
        <v>35.56289072268067</v>
      </c>
      <c r="W618" s="48">
        <f>+'Ark1'!V1323</f>
        <v>79.982484600455621</v>
      </c>
      <c r="X618" s="39"/>
      <c r="Y618"/>
    </row>
    <row r="619" spans="1:25" ht="15.6">
      <c r="A619" s="39"/>
      <c r="B619" s="46">
        <f>+'Ark1'!C1324</f>
        <v>2001</v>
      </c>
      <c r="C619" s="46">
        <f>+'Ark1'!M1324</f>
        <v>55</v>
      </c>
      <c r="D619" s="323">
        <f>+'Ark1'!Q1324</f>
        <v>4081</v>
      </c>
      <c r="E619" s="65"/>
      <c r="F619" s="323">
        <f>+'Ark1'!R1324</f>
        <v>169791</v>
      </c>
      <c r="G619" s="323"/>
      <c r="H619" s="323">
        <f>+'Ark1'!S1324</f>
        <v>169781</v>
      </c>
      <c r="I619" s="99">
        <f>+'Ark1'!AD1324</f>
        <v>13.840513133655822</v>
      </c>
      <c r="J619" s="99"/>
      <c r="K619" s="99">
        <f>+'Ark1'!AE1324</f>
        <v>13.814527056704016</v>
      </c>
      <c r="L619" s="99"/>
      <c r="M619" s="99">
        <f>+'Ark1'!W1324</f>
        <v>73.556095722725757</v>
      </c>
      <c r="N619" s="99"/>
      <c r="O619" s="99">
        <f>+'Ark1'!X1324</f>
        <v>0</v>
      </c>
      <c r="P619" s="99"/>
      <c r="Q619" s="99">
        <f>+'Ark1'!Y1324</f>
        <v>0</v>
      </c>
      <c r="R619" s="110"/>
      <c r="S619" s="65"/>
      <c r="T619" s="110"/>
      <c r="U619" s="99">
        <f>+'Ark1'!AA1324</f>
        <v>6.9935799565340862</v>
      </c>
      <c r="V619" s="65">
        <f t="shared" si="18"/>
        <v>41.605243812790981</v>
      </c>
      <c r="W619" s="48">
        <f>+'Ark1'!V1324</f>
        <v>79.694050571029678</v>
      </c>
      <c r="X619" s="39"/>
      <c r="Y619"/>
    </row>
    <row r="620" spans="1:25" ht="15.6">
      <c r="A620" s="39"/>
      <c r="B620" s="46">
        <f>+'Ark1'!C1325</f>
        <v>2001</v>
      </c>
      <c r="C620" s="46">
        <f>+'Ark1'!M1325</f>
        <v>56</v>
      </c>
      <c r="D620" s="323">
        <f>+'Ark1'!Q1325</f>
        <v>4047</v>
      </c>
      <c r="E620" s="65"/>
      <c r="F620" s="323">
        <f>+'Ark1'!R1325</f>
        <v>178590</v>
      </c>
      <c r="G620" s="323"/>
      <c r="H620" s="323">
        <f>+'Ark1'!S1325</f>
        <v>178590</v>
      </c>
      <c r="I620" s="99">
        <f>+'Ark1'!AD1325</f>
        <v>14.557763606666979</v>
      </c>
      <c r="J620" s="99"/>
      <c r="K620" s="99">
        <f>+'Ark1'!AE1325</f>
        <v>14.508620940225216</v>
      </c>
      <c r="L620" s="99"/>
      <c r="M620" s="99">
        <f>+'Ark1'!W1325</f>
        <v>73.441363644101699</v>
      </c>
      <c r="N620" s="99"/>
      <c r="O620" s="99">
        <f>+'Ark1'!X1325</f>
        <v>0</v>
      </c>
      <c r="P620" s="99"/>
      <c r="Q620" s="99">
        <f>+'Ark1'!Y1325</f>
        <v>0</v>
      </c>
      <c r="R620" s="110"/>
      <c r="S620" s="65"/>
      <c r="T620" s="110"/>
      <c r="U620" s="99">
        <f>+'Ark1'!AA1325</f>
        <v>7.0442914153181402</v>
      </c>
      <c r="V620" s="65">
        <f t="shared" si="18"/>
        <v>44.128984432913271</v>
      </c>
      <c r="W620" s="48">
        <f>+'Ark1'!V1325</f>
        <v>79.568107956772224</v>
      </c>
      <c r="X620" s="39"/>
      <c r="Y620"/>
    </row>
    <row r="621" spans="1:25" ht="15.6">
      <c r="A621" s="39"/>
      <c r="B621" s="46">
        <f>+'Ark1'!C1326</f>
        <v>2001</v>
      </c>
      <c r="C621" s="46">
        <f>+'Ark1'!M1326</f>
        <v>57</v>
      </c>
      <c r="D621" s="323">
        <f>+'Ark1'!Q1326</f>
        <v>3981</v>
      </c>
      <c r="E621" s="65"/>
      <c r="F621" s="323">
        <f>+'Ark1'!R1326</f>
        <v>164263.6</v>
      </c>
      <c r="G621" s="323"/>
      <c r="H621" s="323">
        <f>+'Ark1'!S1326</f>
        <v>164088</v>
      </c>
      <c r="I621" s="99">
        <f>+'Ark1'!AD1326</f>
        <v>13.389947130187032</v>
      </c>
      <c r="J621" s="99"/>
      <c r="K621" s="99">
        <f>+'Ark1'!AE1326</f>
        <v>13.309569034526548</v>
      </c>
      <c r="L621" s="99"/>
      <c r="M621" s="99">
        <f>+'Ark1'!W1326</f>
        <v>73.326154028935463</v>
      </c>
      <c r="N621" s="99"/>
      <c r="O621" s="99">
        <f>+'Ark1'!X1326</f>
        <v>0</v>
      </c>
      <c r="P621" s="99"/>
      <c r="Q621" s="99">
        <f>+'Ark1'!Y1326</f>
        <v>0</v>
      </c>
      <c r="R621" s="110"/>
      <c r="S621" s="65"/>
      <c r="T621" s="110"/>
      <c r="U621" s="99">
        <f>+'Ark1'!AA1326</f>
        <v>7.0982305447097804</v>
      </c>
      <c r="V621" s="65">
        <f t="shared" si="18"/>
        <v>41.261893996483295</v>
      </c>
      <c r="W621" s="48">
        <f>+'Ark1'!V1326</f>
        <v>79.444538905952783</v>
      </c>
      <c r="X621" s="39"/>
    </row>
    <row r="622" spans="1:25" ht="15.6">
      <c r="A622" s="39"/>
      <c r="B622">
        <f>+'Ark1'!C1327</f>
        <v>2001</v>
      </c>
      <c r="C622">
        <f>+'Ark1'!M1327</f>
        <v>58</v>
      </c>
      <c r="D622" s="295">
        <f>+'Ark1'!Q1327</f>
        <v>3917</v>
      </c>
      <c r="F622" s="295">
        <f>+'Ark1'!R1327</f>
        <v>130067</v>
      </c>
      <c r="H622" s="295">
        <f>+'Ark1'!S1327</f>
        <v>130064</v>
      </c>
      <c r="I622" s="100">
        <f>+'Ark1'!AD1327</f>
        <v>10.602411327780693</v>
      </c>
      <c r="K622" s="100">
        <f>+'Ark1'!AE1327</f>
        <v>10.553220508114901</v>
      </c>
      <c r="M622" s="100">
        <f>+'Ark1'!W1327</f>
        <v>73.349919530385051</v>
      </c>
      <c r="O622" s="100">
        <f>+'Ark1'!X1327</f>
        <v>0</v>
      </c>
      <c r="Q622" s="100">
        <f>+'Ark1'!Y1327</f>
        <v>0</v>
      </c>
      <c r="R622" s="110"/>
      <c r="T622" s="110"/>
      <c r="U622" s="100">
        <f>+'Ark1'!AA1327</f>
        <v>7.0901326774891364</v>
      </c>
      <c r="V622" s="10">
        <f t="shared" si="18"/>
        <v>33.205769721725808</v>
      </c>
      <c r="W622" s="1">
        <f>+'Ark1'!V1327</f>
        <v>79.469994002952149</v>
      </c>
      <c r="X622" s="39"/>
    </row>
    <row r="623" spans="1:25" ht="15.6">
      <c r="A623" s="39"/>
      <c r="B623">
        <f>+'Ark1'!C1328</f>
        <v>2001</v>
      </c>
      <c r="C623">
        <f>+'Ark1'!M1328</f>
        <v>59</v>
      </c>
      <c r="D623" s="295">
        <f>+'Ark1'!Q1328</f>
        <v>3746</v>
      </c>
      <c r="F623" s="295">
        <f>+'Ark1'!R1328</f>
        <v>83908</v>
      </c>
      <c r="H623" s="295">
        <f>+'Ark1'!S1328</f>
        <v>83905</v>
      </c>
      <c r="I623" s="100">
        <f>+'Ark1'!AD1328</f>
        <v>6.8397605056734019</v>
      </c>
      <c r="K623" s="100">
        <f>+'Ark1'!AE1328</f>
        <v>6.8258312988315089</v>
      </c>
      <c r="M623" s="100">
        <f>+'Ark1'!W1328</f>
        <v>73.542678604374046</v>
      </c>
      <c r="O623" s="100">
        <f>+'Ark1'!X1328</f>
        <v>0</v>
      </c>
      <c r="Q623" s="100">
        <f>+'Ark1'!Y1328</f>
        <v>0</v>
      </c>
      <c r="R623" s="110"/>
      <c r="T623" s="110"/>
      <c r="U623" s="100">
        <f>+'Ark1'!AA1328</f>
        <v>7.1390990395101008</v>
      </c>
      <c r="V623" s="10">
        <f t="shared" si="18"/>
        <v>22.399359316604379</v>
      </c>
      <c r="W623" s="1">
        <f>+'Ark1'!V1328</f>
        <v>79.679356414992625</v>
      </c>
      <c r="X623" s="39"/>
    </row>
    <row r="624" spans="1:25" ht="15.6">
      <c r="A624" s="39"/>
      <c r="B624">
        <f>+'Ark1'!C1329</f>
        <v>2001</v>
      </c>
      <c r="C624">
        <f>+'Ark1'!M1329</f>
        <v>60</v>
      </c>
      <c r="D624" s="295">
        <f>+'Ark1'!Q1329</f>
        <v>3428</v>
      </c>
      <c r="F624" s="295">
        <f>+'Ark1'!R1329</f>
        <v>45027</v>
      </c>
      <c r="H624" s="295">
        <f>+'Ark1'!S1329</f>
        <v>45027</v>
      </c>
      <c r="I624" s="100">
        <f>+'Ark1'!AD1329</f>
        <v>3.6703758436496674</v>
      </c>
      <c r="K624" s="100">
        <f>+'Ark1'!AE1329</f>
        <v>3.6815072692578608</v>
      </c>
      <c r="M624" s="100">
        <f>+'Ark1'!W1329</f>
        <v>73.913605083616758</v>
      </c>
      <c r="O624" s="100">
        <f>+'Ark1'!X1329</f>
        <v>0</v>
      </c>
      <c r="Q624" s="100">
        <f>+'Ark1'!Y1329</f>
        <v>0</v>
      </c>
      <c r="R624" s="110"/>
      <c r="T624" s="110"/>
      <c r="U624" s="100">
        <f>+'Ark1'!AA1329</f>
        <v>7.0915664061848238</v>
      </c>
      <c r="V624" s="10">
        <f t="shared" ref="V624:V655" si="19">+F624/D624</f>
        <v>13.135064177362894</v>
      </c>
      <c r="W624" s="1">
        <f>+'Ark1'!V1329</f>
        <v>80.079745486041418</v>
      </c>
      <c r="X624" s="39"/>
    </row>
    <row r="625" spans="1:24" ht="15.6">
      <c r="A625" s="39"/>
      <c r="B625">
        <f>+'Ark1'!C1330</f>
        <v>2001</v>
      </c>
      <c r="C625">
        <f>+'Ark1'!M1330</f>
        <v>61</v>
      </c>
      <c r="D625" s="295">
        <f>+'Ark1'!Q1330</f>
        <v>2928</v>
      </c>
      <c r="F625" s="295">
        <f>+'Ark1'!R1330</f>
        <v>18823</v>
      </c>
      <c r="H625" s="295">
        <f>+'Ark1'!S1330</f>
        <v>18823</v>
      </c>
      <c r="I625" s="100">
        <f>+'Ark1'!AD1330</f>
        <v>1.5343568193532255</v>
      </c>
      <c r="K625" s="100">
        <f>+'Ark1'!AE1330</f>
        <v>1.5503255733161716</v>
      </c>
      <c r="M625" s="100">
        <f>+'Ark1'!W1330</f>
        <v>74.457046315677829</v>
      </c>
      <c r="O625" s="100">
        <f>+'Ark1'!X1330</f>
        <v>0</v>
      </c>
      <c r="Q625" s="100">
        <f>+'Ark1'!Y1330</f>
        <v>0</v>
      </c>
      <c r="R625" s="110"/>
      <c r="T625" s="110"/>
      <c r="U625" s="100">
        <f>+'Ark1'!AA1330</f>
        <v>7.0910588262914196</v>
      </c>
      <c r="V625" s="10">
        <f t="shared" si="19"/>
        <v>6.4286202185792352</v>
      </c>
      <c r="W625" s="1">
        <f>+'Ark1'!V1330</f>
        <v>80.668522552196876</v>
      </c>
      <c r="X625" s="39"/>
    </row>
    <row r="626" spans="1:24" ht="15.6">
      <c r="A626" s="39"/>
      <c r="B626">
        <f>+'Ark1'!C1331</f>
        <v>2001</v>
      </c>
      <c r="C626">
        <f>+'Ark1'!M1331</f>
        <v>62</v>
      </c>
      <c r="D626" s="295">
        <f>+'Ark1'!Q1331</f>
        <v>2069</v>
      </c>
      <c r="F626" s="295">
        <f>+'Ark1'!R1331</f>
        <v>6559</v>
      </c>
      <c r="H626" s="295">
        <f>+'Ark1'!S1331</f>
        <v>6558</v>
      </c>
      <c r="I626" s="100">
        <f>+'Ark1'!AD1331</f>
        <v>0.53465687606321033</v>
      </c>
      <c r="K626" s="100">
        <f>+'Ark1'!AE1331</f>
        <v>0.54449346657992237</v>
      </c>
      <c r="M626" s="100">
        <f>+'Ark1'!W1331</f>
        <v>75.0573100487956</v>
      </c>
      <c r="O626" s="100">
        <f>+'Ark1'!X1331</f>
        <v>0</v>
      </c>
      <c r="Q626" s="100">
        <f>+'Ark1'!Y1331</f>
        <v>0</v>
      </c>
      <c r="R626" s="110"/>
      <c r="T626" s="110"/>
      <c r="U626" s="100">
        <f>+'Ark1'!AA1331</f>
        <v>7.124103637240002</v>
      </c>
      <c r="V626" s="10">
        <f t="shared" si="19"/>
        <v>3.1701304978250362</v>
      </c>
      <c r="W626" s="1">
        <f>+'Ark1'!V1331</f>
        <v>81.325129612686709</v>
      </c>
      <c r="X626" s="39"/>
    </row>
    <row r="627" spans="1:24" ht="15.6">
      <c r="A627" s="39"/>
      <c r="B627">
        <f>+'Ark1'!C1332</f>
        <v>2001</v>
      </c>
      <c r="C627">
        <f>+'Ark1'!M1332</f>
        <v>63</v>
      </c>
      <c r="D627" s="295">
        <f>+'Ark1'!Q1332</f>
        <v>1116</v>
      </c>
      <c r="F627" s="295">
        <f>+'Ark1'!R1332</f>
        <v>2012</v>
      </c>
      <c r="H627" s="295">
        <f>+'Ark1'!S1332</f>
        <v>2012</v>
      </c>
      <c r="I627" s="100">
        <f>+'Ark1'!AD1332</f>
        <v>0.16400817725860331</v>
      </c>
      <c r="K627" s="100">
        <f>+'Ark1'!AE1332</f>
        <v>0.16831032180472763</v>
      </c>
      <c r="M627" s="100">
        <f>+'Ark1'!W1332</f>
        <v>75.623105715705861</v>
      </c>
      <c r="O627" s="100">
        <f>+'Ark1'!X1332</f>
        <v>0</v>
      </c>
      <c r="Q627" s="100">
        <f>+'Ark1'!Y1332</f>
        <v>0</v>
      </c>
      <c r="R627" s="110"/>
      <c r="T627" s="110"/>
      <c r="U627" s="100">
        <f>+'Ark1'!AA1332</f>
        <v>7.3580819520669918</v>
      </c>
      <c r="V627" s="10">
        <f t="shared" si="19"/>
        <v>1.8028673835125448</v>
      </c>
      <c r="W627" s="1">
        <f>+'Ark1'!V1332</f>
        <v>81.93185884691863</v>
      </c>
      <c r="X627" s="39"/>
    </row>
    <row r="628" spans="1:24" ht="15.6">
      <c r="A628" s="39"/>
      <c r="B628">
        <f>+'Ark1'!C1333</f>
        <v>2001</v>
      </c>
      <c r="C628">
        <f>+'Ark1'!M1333</f>
        <v>64</v>
      </c>
      <c r="D628" s="295">
        <f>+'Ark1'!Q1333</f>
        <v>665</v>
      </c>
      <c r="F628" s="295">
        <f>+'Ark1'!R1333</f>
        <v>1007</v>
      </c>
      <c r="H628" s="295">
        <f>+'Ark1'!S1333</f>
        <v>1007</v>
      </c>
      <c r="I628" s="100">
        <f>+'Ark1'!AD1333</f>
        <v>8.2085603627939138E-2</v>
      </c>
      <c r="K628" s="100">
        <f>+'Ark1'!AE1333</f>
        <v>8.4175019545499316E-2</v>
      </c>
      <c r="M628" s="100">
        <f>+'Ark1'!W1333</f>
        <v>75.565835849056626</v>
      </c>
      <c r="O628" s="100">
        <f>+'Ark1'!X1333</f>
        <v>0</v>
      </c>
      <c r="Q628" s="100">
        <f>+'Ark1'!Y1333</f>
        <v>0</v>
      </c>
      <c r="R628" s="110"/>
      <c r="T628" s="110"/>
      <c r="U628" s="100">
        <f>+'Ark1'!AA1333</f>
        <v>7.5503447979329277</v>
      </c>
      <c r="V628" s="10">
        <f t="shared" si="19"/>
        <v>1.5142857142857142</v>
      </c>
      <c r="W628" s="1">
        <f>+'Ark1'!V1333</f>
        <v>81.869811320754707</v>
      </c>
      <c r="X628" s="39"/>
    </row>
    <row r="629" spans="1:24" ht="15.6">
      <c r="A629" s="39"/>
      <c r="B629">
        <f>+'Ark1'!C1334</f>
        <v>2001</v>
      </c>
      <c r="C629">
        <f>+'Ark1'!M1334</f>
        <v>65</v>
      </c>
      <c r="D629" s="295">
        <f>+'Ark1'!Q1334</f>
        <v>218</v>
      </c>
      <c r="F629" s="295">
        <f>+'Ark1'!R1334</f>
        <v>264</v>
      </c>
      <c r="H629" s="295">
        <f>+'Ark1'!S1334</f>
        <v>264</v>
      </c>
      <c r="I629" s="100">
        <f>+'Ark1'!AD1334</f>
        <v>2.1519959640293875E-2</v>
      </c>
      <c r="K629" s="100">
        <f>+'Ark1'!AE1334</f>
        <v>2.1703505977794631E-2</v>
      </c>
      <c r="M629" s="100">
        <f>+'Ark1'!W1334</f>
        <v>74.318631439393982</v>
      </c>
      <c r="O629" s="100">
        <f>+'Ark1'!X1334</f>
        <v>0</v>
      </c>
      <c r="Q629" s="100">
        <f>+'Ark1'!Y1334</f>
        <v>0</v>
      </c>
      <c r="R629" s="110"/>
      <c r="T629" s="110"/>
      <c r="U629" s="100">
        <f>+'Ark1'!AA1334</f>
        <v>8.7006945230673445</v>
      </c>
      <c r="V629" s="10">
        <f t="shared" si="19"/>
        <v>1.2110091743119267</v>
      </c>
      <c r="W629" s="1">
        <f>+'Ark1'!V1334</f>
        <v>80.518560606060618</v>
      </c>
      <c r="X629" s="39"/>
    </row>
    <row r="630" spans="1:24" ht="15.6">
      <c r="A630" s="39"/>
      <c r="B630">
        <f>+'Ark1'!C1335</f>
        <v>2001</v>
      </c>
      <c r="C630">
        <f>+'Ark1'!M1335</f>
        <v>66</v>
      </c>
      <c r="D630" s="295">
        <f>+'Ark1'!Q1335</f>
        <v>0</v>
      </c>
      <c r="F630" s="295">
        <f>+'Ark1'!R1335</f>
        <v>0</v>
      </c>
      <c r="H630" s="295">
        <f>+'Ark1'!S1335</f>
        <v>0</v>
      </c>
      <c r="I630" s="100">
        <f>+'Ark1'!AD1335</f>
        <v>0</v>
      </c>
      <c r="K630" s="100">
        <f>+'Ark1'!AE1335</f>
        <v>0</v>
      </c>
      <c r="M630" s="100">
        <f>+'Ark1'!W1335</f>
        <v>0</v>
      </c>
      <c r="O630" s="100">
        <f>+'Ark1'!X1335</f>
        <v>0</v>
      </c>
      <c r="Q630" s="100">
        <f>+'Ark1'!Y1335</f>
        <v>0</v>
      </c>
      <c r="R630" s="110"/>
      <c r="T630" s="110"/>
      <c r="U630" s="100">
        <f>+'Ark1'!AA1335</f>
        <v>0</v>
      </c>
      <c r="V630" s="10" t="e">
        <f t="shared" si="19"/>
        <v>#DIV/0!</v>
      </c>
      <c r="W630" s="1">
        <f>+'Ark1'!V1335</f>
        <v>0</v>
      </c>
      <c r="X630" s="39"/>
    </row>
    <row r="631" spans="1:24" ht="15.6">
      <c r="A631" s="39"/>
      <c r="B631">
        <f>+'Ark1'!C1336</f>
        <v>2001</v>
      </c>
      <c r="C631">
        <f>+'Ark1'!M1336</f>
        <v>67</v>
      </c>
      <c r="D631" s="295">
        <f>+'Ark1'!Q1336</f>
        <v>0</v>
      </c>
      <c r="F631" s="295">
        <f>+'Ark1'!R1336</f>
        <v>0</v>
      </c>
      <c r="H631" s="295">
        <f>+'Ark1'!S1336</f>
        <v>0</v>
      </c>
      <c r="I631" s="100">
        <f>+'Ark1'!AD1336</f>
        <v>0</v>
      </c>
      <c r="K631" s="100">
        <f>+'Ark1'!AE1336</f>
        <v>0</v>
      </c>
      <c r="M631" s="100">
        <f>+'Ark1'!W1336</f>
        <v>0</v>
      </c>
      <c r="O631" s="100">
        <f>+'Ark1'!X1336</f>
        <v>0</v>
      </c>
      <c r="Q631" s="100">
        <f>+'Ark1'!Y1336</f>
        <v>0</v>
      </c>
      <c r="R631" s="110"/>
      <c r="T631" s="110"/>
      <c r="U631" s="100">
        <f>+'Ark1'!AA1336</f>
        <v>0</v>
      </c>
      <c r="V631" s="10" t="e">
        <f t="shared" si="19"/>
        <v>#DIV/0!</v>
      </c>
      <c r="W631" s="1">
        <f>+'Ark1'!V1336</f>
        <v>0</v>
      </c>
      <c r="X631" s="39"/>
    </row>
    <row r="632" spans="1:24" ht="15.6">
      <c r="A632" s="39"/>
      <c r="B632">
        <f>+'Ark1'!C1337</f>
        <v>2001</v>
      </c>
      <c r="C632">
        <f>+'Ark1'!M1337</f>
        <v>68</v>
      </c>
      <c r="D632" s="295">
        <f>+'Ark1'!Q1337</f>
        <v>0</v>
      </c>
      <c r="F632" s="295">
        <f>+'Ark1'!R1337</f>
        <v>0</v>
      </c>
      <c r="H632" s="295">
        <f>+'Ark1'!S1337</f>
        <v>0</v>
      </c>
      <c r="I632" s="100">
        <f>+'Ark1'!AD1337</f>
        <v>0</v>
      </c>
      <c r="K632" s="100">
        <f>+'Ark1'!AE1337</f>
        <v>0</v>
      </c>
      <c r="M632" s="100">
        <f>+'Ark1'!W1337</f>
        <v>0</v>
      </c>
      <c r="O632" s="100">
        <f>+'Ark1'!X1337</f>
        <v>0</v>
      </c>
      <c r="Q632" s="100">
        <f>+'Ark1'!Y1337</f>
        <v>0</v>
      </c>
      <c r="R632" s="110"/>
      <c r="T632" s="110"/>
      <c r="U632" s="100">
        <f>+'Ark1'!AA1337</f>
        <v>0</v>
      </c>
      <c r="V632" s="10" t="e">
        <f t="shared" si="19"/>
        <v>#DIV/0!</v>
      </c>
      <c r="W632" s="1">
        <f>+'Ark1'!V1337</f>
        <v>0</v>
      </c>
      <c r="X632" s="39"/>
    </row>
    <row r="633" spans="1:24" ht="15.6">
      <c r="A633" s="39"/>
      <c r="B633">
        <f>+'Ark1'!C1338</f>
        <v>2000</v>
      </c>
      <c r="C633">
        <f>+'Ark1'!M1338</f>
        <v>35</v>
      </c>
      <c r="D633" s="295">
        <f>+'Ark1'!Q1338</f>
        <v>29</v>
      </c>
      <c r="F633" s="295">
        <f>+'Ark1'!R1338</f>
        <v>34</v>
      </c>
      <c r="H633" s="295">
        <f>+'Ark1'!S1338</f>
        <v>34</v>
      </c>
      <c r="I633" s="100">
        <f>+'Ark1'!AD1338</f>
        <v>2.7336969150230316E-3</v>
      </c>
      <c r="K633" s="100">
        <f>+'Ark1'!AE1338</f>
        <v>2.5470110506671658E-3</v>
      </c>
      <c r="M633" s="100">
        <f>+'Ark1'!W1338</f>
        <v>63.469823529411762</v>
      </c>
      <c r="O633" s="100">
        <f>+'Ark1'!X1338</f>
        <v>0</v>
      </c>
      <c r="Q633" s="100">
        <f>+'Ark1'!Y1338</f>
        <v>0</v>
      </c>
      <c r="R633" s="110"/>
      <c r="T633" s="110"/>
      <c r="U633" s="100">
        <f>+'Ark1'!AA1338</f>
        <v>14.42550260445752</v>
      </c>
      <c r="V633" s="10">
        <f t="shared" si="19"/>
        <v>1.1724137931034482</v>
      </c>
      <c r="W633" s="1">
        <f>+'Ark1'!V1338</f>
        <v>68.764705882352914</v>
      </c>
      <c r="X633" s="39"/>
    </row>
    <row r="634" spans="1:24" ht="15.6">
      <c r="A634" s="39"/>
      <c r="B634">
        <f>+'Ark1'!C1339</f>
        <v>2000</v>
      </c>
      <c r="C634">
        <f>+'Ark1'!M1339</f>
        <v>36</v>
      </c>
      <c r="D634" s="295">
        <f>+'Ark1'!Q1339</f>
        <v>11</v>
      </c>
      <c r="F634" s="295">
        <f>+'Ark1'!R1339</f>
        <v>11</v>
      </c>
      <c r="H634" s="295">
        <f>+'Ark1'!S1339</f>
        <v>11</v>
      </c>
      <c r="I634" s="100">
        <f>+'Ark1'!AD1339</f>
        <v>8.8443135486039235E-4</v>
      </c>
      <c r="K634" s="100">
        <f>+'Ark1'!AE1339</f>
        <v>8.9668297510870178E-4</v>
      </c>
      <c r="M634" s="100">
        <f>+'Ark1'!W1339</f>
        <v>69.065572727272752</v>
      </c>
      <c r="O634" s="100">
        <f>+'Ark1'!X1339</f>
        <v>0</v>
      </c>
      <c r="Q634" s="100">
        <f>+'Ark1'!Y1339</f>
        <v>0</v>
      </c>
      <c r="R634" s="110"/>
      <c r="T634" s="110"/>
      <c r="U634" s="100">
        <f>+'Ark1'!AA1339</f>
        <v>13.700317042190203</v>
      </c>
      <c r="V634" s="10">
        <f t="shared" si="19"/>
        <v>1</v>
      </c>
      <c r="W634" s="1">
        <f>+'Ark1'!V1339</f>
        <v>74.827272727272756</v>
      </c>
      <c r="X634" s="39"/>
    </row>
    <row r="635" spans="1:24" ht="15.6">
      <c r="A635" s="39"/>
      <c r="B635">
        <f>+'Ark1'!C1340</f>
        <v>2000</v>
      </c>
      <c r="C635">
        <f>+'Ark1'!M1340</f>
        <v>37</v>
      </c>
      <c r="D635" s="295">
        <f>+'Ark1'!Q1340</f>
        <v>15</v>
      </c>
      <c r="F635" s="295">
        <f>+'Ark1'!R1340</f>
        <v>15</v>
      </c>
      <c r="H635" s="295">
        <f>+'Ark1'!S1340</f>
        <v>15</v>
      </c>
      <c r="I635" s="100">
        <f>+'Ark1'!AD1340</f>
        <v>1.2060427566278078E-3</v>
      </c>
      <c r="K635" s="100">
        <f>+'Ark1'!AE1340</f>
        <v>1.2677317192734737E-3</v>
      </c>
      <c r="M635" s="100">
        <f>+'Ark1'!W1340</f>
        <v>71.606340000000017</v>
      </c>
      <c r="O635" s="100">
        <f>+'Ark1'!X1340</f>
        <v>0</v>
      </c>
      <c r="Q635" s="100">
        <f>+'Ark1'!Y1340</f>
        <v>0</v>
      </c>
      <c r="R635" s="110"/>
      <c r="T635" s="110"/>
      <c r="U635" s="100">
        <f>+'Ark1'!AA1340</f>
        <v>12.787029380889509</v>
      </c>
      <c r="V635" s="10">
        <f t="shared" si="19"/>
        <v>1</v>
      </c>
      <c r="W635" s="1">
        <f>+'Ark1'!V1340</f>
        <v>77.579999999999984</v>
      </c>
      <c r="X635" s="39"/>
    </row>
    <row r="636" spans="1:24" ht="15.6">
      <c r="A636" s="39"/>
      <c r="B636">
        <f>+'Ark1'!C1341</f>
        <v>2000</v>
      </c>
      <c r="C636">
        <f>+'Ark1'!M1341</f>
        <v>38</v>
      </c>
      <c r="D636" s="295">
        <f>+'Ark1'!Q1341</f>
        <v>28</v>
      </c>
      <c r="F636" s="295">
        <f>+'Ark1'!R1341</f>
        <v>32</v>
      </c>
      <c r="H636" s="295">
        <f>+'Ark1'!S1341</f>
        <v>32</v>
      </c>
      <c r="I636" s="100">
        <f>+'Ark1'!AD1341</f>
        <v>2.5728912141393221E-3</v>
      </c>
      <c r="K636" s="100">
        <f>+'Ark1'!AE1341</f>
        <v>2.6184755181281449E-3</v>
      </c>
      <c r="M636" s="100">
        <f>+'Ark1'!W1341</f>
        <v>69.32883750000002</v>
      </c>
      <c r="O636" s="100">
        <f>+'Ark1'!X1341</f>
        <v>0</v>
      </c>
      <c r="Q636" s="100">
        <f>+'Ark1'!Y1341</f>
        <v>0</v>
      </c>
      <c r="R636" s="110"/>
      <c r="T636" s="110"/>
      <c r="U636" s="100">
        <f>+'Ark1'!AA1341</f>
        <v>14.484718982231437</v>
      </c>
      <c r="V636" s="10">
        <f t="shared" si="19"/>
        <v>1.1428571428571428</v>
      </c>
      <c r="W636" s="1">
        <f>+'Ark1'!V1341</f>
        <v>75.112499999999997</v>
      </c>
      <c r="X636" s="39"/>
    </row>
    <row r="637" spans="1:24" ht="15.6">
      <c r="A637" s="39"/>
      <c r="B637">
        <f>+'Ark1'!C1342</f>
        <v>2000</v>
      </c>
      <c r="C637">
        <f>+'Ark1'!M1342</f>
        <v>39</v>
      </c>
      <c r="D637" s="295">
        <f>+'Ark1'!Q1342</f>
        <v>46</v>
      </c>
      <c r="F637" s="295">
        <f>+'Ark1'!R1342</f>
        <v>50</v>
      </c>
      <c r="H637" s="295">
        <f>+'Ark1'!S1342</f>
        <v>50</v>
      </c>
      <c r="I637" s="100">
        <f>+'Ark1'!AD1342</f>
        <v>4.0201425220926902E-3</v>
      </c>
      <c r="K637" s="100">
        <f>+'Ark1'!AE1342</f>
        <v>4.0592035397309378E-3</v>
      </c>
      <c r="M637" s="100">
        <f>+'Ark1'!W1342</f>
        <v>68.783805999999998</v>
      </c>
      <c r="O637" s="100">
        <f>+'Ark1'!X1342</f>
        <v>0</v>
      </c>
      <c r="Q637" s="100">
        <f>+'Ark1'!Y1342</f>
        <v>0</v>
      </c>
      <c r="R637" s="110"/>
      <c r="T637" s="110"/>
      <c r="U637" s="100">
        <f>+'Ark1'!AA1342</f>
        <v>12.819247780761701</v>
      </c>
      <c r="V637" s="10">
        <f t="shared" si="19"/>
        <v>1.0869565217391304</v>
      </c>
      <c r="W637" s="1">
        <f>+'Ark1'!V1342</f>
        <v>74.52200000000002</v>
      </c>
      <c r="X637" s="39"/>
    </row>
    <row r="638" spans="1:24" ht="15.6">
      <c r="A638" s="39"/>
      <c r="B638">
        <f>+'Ark1'!C1343</f>
        <v>2000</v>
      </c>
      <c r="C638">
        <f>+'Ark1'!M1343</f>
        <v>40</v>
      </c>
      <c r="D638" s="295">
        <f>+'Ark1'!Q1343</f>
        <v>74</v>
      </c>
      <c r="F638" s="295">
        <f>+'Ark1'!R1343</f>
        <v>86</v>
      </c>
      <c r="H638" s="295">
        <f>+'Ark1'!S1343</f>
        <v>83</v>
      </c>
      <c r="I638" s="100">
        <f>+'Ark1'!AD1343</f>
        <v>6.9146451379994318E-3</v>
      </c>
      <c r="K638" s="100">
        <f>+'Ark1'!AE1343</f>
        <v>6.6756092028564017E-3</v>
      </c>
      <c r="M638" s="100">
        <f>+'Ark1'!W1343</f>
        <v>68.144089156626507</v>
      </c>
      <c r="O638" s="100">
        <f>+'Ark1'!X1343</f>
        <v>0</v>
      </c>
      <c r="Q638" s="100">
        <f>+'Ark1'!Y1343</f>
        <v>0</v>
      </c>
      <c r="R638" s="110"/>
      <c r="T638" s="110"/>
      <c r="U638" s="100">
        <f>+'Ark1'!AA1343</f>
        <v>12.391485698170133</v>
      </c>
      <c r="V638" s="10">
        <f t="shared" si="19"/>
        <v>1.1621621621621621</v>
      </c>
      <c r="W638" s="1">
        <f>+'Ark1'!V1343</f>
        <v>75.234939759036195</v>
      </c>
      <c r="X638" s="39"/>
    </row>
    <row r="639" spans="1:24" ht="15.6">
      <c r="A639" s="39"/>
      <c r="B639">
        <f>+'Ark1'!C1344</f>
        <v>2000</v>
      </c>
      <c r="C639">
        <f>+'Ark1'!M1344</f>
        <v>41</v>
      </c>
      <c r="D639" s="295">
        <f>+'Ark1'!Q1344</f>
        <v>110</v>
      </c>
      <c r="F639" s="295">
        <f>+'Ark1'!R1344</f>
        <v>122</v>
      </c>
      <c r="H639" s="295">
        <f>+'Ark1'!S1344</f>
        <v>122</v>
      </c>
      <c r="I639" s="100">
        <f>+'Ark1'!AD1344</f>
        <v>9.8091477539061726E-3</v>
      </c>
      <c r="K639" s="100">
        <f>+'Ark1'!AE1344</f>
        <v>1.0173119458701968E-2</v>
      </c>
      <c r="M639" s="100">
        <f>+'Ark1'!W1344</f>
        <v>70.649597540983621</v>
      </c>
      <c r="O639" s="100">
        <f>+'Ark1'!X1344</f>
        <v>0</v>
      </c>
      <c r="Q639" s="100">
        <f>+'Ark1'!Y1344</f>
        <v>0</v>
      </c>
      <c r="R639" s="110"/>
      <c r="T639" s="110"/>
      <c r="U639" s="100">
        <f>+'Ark1'!AA1344</f>
        <v>11.225831426212929</v>
      </c>
      <c r="V639" s="10">
        <f t="shared" si="19"/>
        <v>1.1090909090909091</v>
      </c>
      <c r="W639" s="1">
        <f>+'Ark1'!V1344</f>
        <v>76.543442622950806</v>
      </c>
      <c r="X639" s="39"/>
    </row>
    <row r="640" spans="1:24" ht="15.6">
      <c r="A640" s="39"/>
      <c r="B640">
        <f>+'Ark1'!C1345</f>
        <v>2000</v>
      </c>
      <c r="C640">
        <f>+'Ark1'!M1345</f>
        <v>42</v>
      </c>
      <c r="D640" s="295">
        <f>+'Ark1'!Q1345</f>
        <v>191</v>
      </c>
      <c r="F640" s="295">
        <f>+'Ark1'!R1345</f>
        <v>247</v>
      </c>
      <c r="H640" s="295">
        <f>+'Ark1'!S1345</f>
        <v>247</v>
      </c>
      <c r="I640" s="100">
        <f>+'Ark1'!AD1345</f>
        <v>1.9859504059137903E-2</v>
      </c>
      <c r="K640" s="100">
        <f>+'Ark1'!AE1345</f>
        <v>2.0862395391230321E-2</v>
      </c>
      <c r="M640" s="100">
        <f>+'Ark1'!W1345</f>
        <v>71.562021052631593</v>
      </c>
      <c r="O640" s="100">
        <f>+'Ark1'!X1345</f>
        <v>0</v>
      </c>
      <c r="Q640" s="100">
        <f>+'Ark1'!Y1345</f>
        <v>0</v>
      </c>
      <c r="R640" s="110"/>
      <c r="T640" s="110"/>
      <c r="U640" s="100">
        <f>+'Ark1'!AA1345</f>
        <v>9.4023552215488646</v>
      </c>
      <c r="V640" s="10">
        <f t="shared" si="19"/>
        <v>1.293193717277487</v>
      </c>
      <c r="W640" s="1">
        <f>+'Ark1'!V1345</f>
        <v>77.531983805667977</v>
      </c>
      <c r="X640" s="39"/>
    </row>
    <row r="641" spans="1:24" ht="15.6">
      <c r="A641" s="39"/>
      <c r="B641">
        <f>+'Ark1'!C1346</f>
        <v>2000</v>
      </c>
      <c r="C641">
        <f>+'Ark1'!M1346</f>
        <v>43</v>
      </c>
      <c r="D641" s="295">
        <f>+'Ark1'!Q1346</f>
        <v>331</v>
      </c>
      <c r="F641" s="295">
        <f>+'Ark1'!R1346</f>
        <v>441</v>
      </c>
      <c r="H641" s="295">
        <f>+'Ark1'!S1346</f>
        <v>441</v>
      </c>
      <c r="I641" s="100">
        <f>+'Ark1'!AD1346</f>
        <v>3.5457657044857545E-2</v>
      </c>
      <c r="K641" s="100">
        <f>+'Ark1'!AE1346</f>
        <v>3.6450037657471152E-2</v>
      </c>
      <c r="M641" s="100">
        <f>+'Ark1'!W1346</f>
        <v>70.028491383219915</v>
      </c>
      <c r="O641" s="100">
        <f>+'Ark1'!X1346</f>
        <v>0</v>
      </c>
      <c r="Q641" s="100">
        <f>+'Ark1'!Y1346</f>
        <v>0</v>
      </c>
      <c r="R641" s="110"/>
      <c r="T641" s="110"/>
      <c r="U641" s="100">
        <f>+'Ark1'!AA1346</f>
        <v>8.259266004977297</v>
      </c>
      <c r="V641" s="10">
        <f t="shared" si="19"/>
        <v>1.3323262839879153</v>
      </c>
      <c r="W641" s="1">
        <f>+'Ark1'!V1346</f>
        <v>75.870521541950183</v>
      </c>
      <c r="X641" s="39"/>
    </row>
    <row r="642" spans="1:24" ht="15.6">
      <c r="A642" s="39"/>
      <c r="B642">
        <f>+'Ark1'!C1347</f>
        <v>2000</v>
      </c>
      <c r="C642">
        <f>+'Ark1'!M1347</f>
        <v>44</v>
      </c>
      <c r="D642" s="295">
        <f>+'Ark1'!Q1347</f>
        <v>575</v>
      </c>
      <c r="F642" s="295">
        <f>+'Ark1'!R1347</f>
        <v>883</v>
      </c>
      <c r="H642" s="295">
        <f>+'Ark1'!S1347</f>
        <v>883</v>
      </c>
      <c r="I642" s="100">
        <f>+'Ark1'!AD1347</f>
        <v>7.0995716940156953E-2</v>
      </c>
      <c r="K642" s="100">
        <f>+'Ark1'!AE1347</f>
        <v>7.3010758087717301E-2</v>
      </c>
      <c r="M642" s="100">
        <f>+'Ark1'!W1347</f>
        <v>70.055386409966019</v>
      </c>
      <c r="O642" s="100">
        <f>+'Ark1'!X1347</f>
        <v>0</v>
      </c>
      <c r="Q642" s="100">
        <f>+'Ark1'!Y1347</f>
        <v>0</v>
      </c>
      <c r="R642" s="110"/>
      <c r="T642" s="110"/>
      <c r="U642" s="100">
        <f>+'Ark1'!AA1347</f>
        <v>7.9045255649372557</v>
      </c>
      <c r="V642" s="10">
        <f t="shared" si="19"/>
        <v>1.5356521739130435</v>
      </c>
      <c r="W642" s="1">
        <f>+'Ark1'!V1347</f>
        <v>75.899660249150614</v>
      </c>
      <c r="X642" s="39"/>
    </row>
    <row r="643" spans="1:24" ht="15.6">
      <c r="A643" s="39"/>
      <c r="B643">
        <f>+'Ark1'!C1348</f>
        <v>2000</v>
      </c>
      <c r="C643">
        <f>+'Ark1'!M1348</f>
        <v>45</v>
      </c>
      <c r="D643" s="295">
        <f>+'Ark1'!Q1348</f>
        <v>879</v>
      </c>
      <c r="F643" s="295">
        <f>+'Ark1'!R1348</f>
        <v>1595</v>
      </c>
      <c r="H643" s="295">
        <f>+'Ark1'!S1348</f>
        <v>1593</v>
      </c>
      <c r="I643" s="100">
        <f>+'Ark1'!AD1348</f>
        <v>0.12824254645475697</v>
      </c>
      <c r="K643" s="100">
        <f>+'Ark1'!AE1348</f>
        <v>0.1320735258905279</v>
      </c>
      <c r="M643" s="100">
        <f>+'Ark1'!W1348</f>
        <v>70.244993220338969</v>
      </c>
      <c r="O643" s="100">
        <f>+'Ark1'!X1348</f>
        <v>0</v>
      </c>
      <c r="Q643" s="100">
        <f>+'Ark1'!Y1348</f>
        <v>0</v>
      </c>
      <c r="R643" s="110"/>
      <c r="T643" s="110"/>
      <c r="U643" s="100">
        <f>+'Ark1'!AA1348</f>
        <v>7.9032427732223693</v>
      </c>
      <c r="V643" s="10">
        <f t="shared" si="19"/>
        <v>1.8145620022753128</v>
      </c>
      <c r="W643" s="1">
        <f>+'Ark1'!V1348</f>
        <v>76.164469554300084</v>
      </c>
      <c r="X643" s="39"/>
    </row>
    <row r="644" spans="1:24" ht="15.6">
      <c r="A644" s="39"/>
      <c r="B644">
        <f>+'Ark1'!C1349</f>
        <v>2000</v>
      </c>
      <c r="C644">
        <f>+'Ark1'!M1349</f>
        <v>46</v>
      </c>
      <c r="D644" s="295">
        <f>+'Ark1'!Q1349</f>
        <v>1412</v>
      </c>
      <c r="F644" s="295">
        <f>+'Ark1'!R1349</f>
        <v>3114</v>
      </c>
      <c r="H644" s="295">
        <f>+'Ark1'!S1349</f>
        <v>3114</v>
      </c>
      <c r="I644" s="100">
        <f>+'Ark1'!AD1349</f>
        <v>0.25037447627593301</v>
      </c>
      <c r="K644" s="100">
        <f>+'Ark1'!AE1349</f>
        <v>0.25738276563229556</v>
      </c>
      <c r="M644" s="100">
        <f>+'Ark1'!W1349</f>
        <v>70.028727296082351</v>
      </c>
      <c r="O644" s="100">
        <f>+'Ark1'!X1349</f>
        <v>0</v>
      </c>
      <c r="Q644" s="100">
        <f>+'Ark1'!Y1349</f>
        <v>0</v>
      </c>
      <c r="R644" s="110"/>
      <c r="T644" s="110"/>
      <c r="U644" s="100">
        <f>+'Ark1'!AA1349</f>
        <v>7.7523933302083492</v>
      </c>
      <c r="V644" s="10">
        <f t="shared" si="19"/>
        <v>2.2053824362606234</v>
      </c>
      <c r="W644" s="1">
        <f>+'Ark1'!V1349</f>
        <v>75.870777135517102</v>
      </c>
      <c r="X644" s="39"/>
    </row>
    <row r="645" spans="1:24" ht="15.6">
      <c r="A645" s="39"/>
      <c r="B645">
        <f>+'Ark1'!C1350</f>
        <v>2000</v>
      </c>
      <c r="C645">
        <f>+'Ark1'!M1350</f>
        <v>47</v>
      </c>
      <c r="D645" s="295">
        <f>+'Ark1'!Q1350</f>
        <v>1943</v>
      </c>
      <c r="F645" s="295">
        <f>+'Ark1'!R1350</f>
        <v>5667</v>
      </c>
      <c r="H645" s="295">
        <f>+'Ark1'!S1350</f>
        <v>5667</v>
      </c>
      <c r="I645" s="100">
        <f>+'Ark1'!AD1350</f>
        <v>0.45564295345398592</v>
      </c>
      <c r="K645" s="100">
        <f>+'Ark1'!AE1350</f>
        <v>0.46638299739613759</v>
      </c>
      <c r="M645" s="100">
        <f>+'Ark1'!W1350</f>
        <v>69.72762537497789</v>
      </c>
      <c r="O645" s="100">
        <f>+'Ark1'!X1350</f>
        <v>0</v>
      </c>
      <c r="Q645" s="100">
        <f>+'Ark1'!Y1350</f>
        <v>0</v>
      </c>
      <c r="R645" s="110"/>
      <c r="T645" s="110"/>
      <c r="U645" s="100">
        <f>+'Ark1'!AA1350</f>
        <v>7.5345118207424653</v>
      </c>
      <c r="V645" s="10">
        <f t="shared" si="19"/>
        <v>2.916623777663407</v>
      </c>
      <c r="W645" s="1">
        <f>+'Ark1'!V1350</f>
        <v>75.544556202576516</v>
      </c>
      <c r="X645" s="39"/>
    </row>
    <row r="646" spans="1:24" ht="15.6">
      <c r="A646" s="39"/>
      <c r="B646">
        <f>+'Ark1'!C1351</f>
        <v>2000</v>
      </c>
      <c r="C646">
        <f>+'Ark1'!M1351</f>
        <v>48</v>
      </c>
      <c r="D646" s="295">
        <f>+'Ark1'!Q1351</f>
        <v>2600</v>
      </c>
      <c r="F646" s="295">
        <f>+'Ark1'!R1351</f>
        <v>10702</v>
      </c>
      <c r="H646" s="295">
        <f>+'Ark1'!S1351</f>
        <v>10701</v>
      </c>
      <c r="I646" s="100">
        <f>+'Ark1'!AD1351</f>
        <v>0.86047130542872019</v>
      </c>
      <c r="K646" s="100">
        <f>+'Ark1'!AE1351</f>
        <v>0.87806659027485012</v>
      </c>
      <c r="M646" s="100">
        <f>+'Ark1'!W1351</f>
        <v>69.521393318381186</v>
      </c>
      <c r="O646" s="100">
        <f>+'Ark1'!X1351</f>
        <v>0</v>
      </c>
      <c r="Q646" s="100">
        <f>+'Ark1'!Y1351</f>
        <v>0</v>
      </c>
      <c r="R646" s="110"/>
      <c r="T646" s="110"/>
      <c r="U646" s="100">
        <f>+'Ark1'!AA1351</f>
        <v>7.3137786013982238</v>
      </c>
      <c r="V646" s="10">
        <f t="shared" si="19"/>
        <v>4.1161538461538463</v>
      </c>
      <c r="W646" s="1">
        <f>+'Ark1'!V1351</f>
        <v>75.325063078217397</v>
      </c>
      <c r="X646" s="39"/>
    </row>
    <row r="647" spans="1:24" ht="15.6">
      <c r="A647" s="39"/>
      <c r="B647">
        <f>+'Ark1'!C1352</f>
        <v>2000</v>
      </c>
      <c r="C647">
        <f>+'Ark1'!M1352</f>
        <v>49</v>
      </c>
      <c r="D647" s="295">
        <f>+'Ark1'!Q1352</f>
        <v>3224</v>
      </c>
      <c r="F647" s="295">
        <f>+'Ark1'!R1352</f>
        <v>19779</v>
      </c>
      <c r="H647" s="295">
        <f>+'Ark1'!S1352</f>
        <v>19779</v>
      </c>
      <c r="I647" s="100">
        <f>+'Ark1'!AD1352</f>
        <v>1.5902879788894275</v>
      </c>
      <c r="K647" s="100">
        <f>+'Ark1'!AE1352</f>
        <v>1.6100492419049841</v>
      </c>
      <c r="M647" s="100">
        <f>+'Ark1'!W1352</f>
        <v>68.968408893270762</v>
      </c>
      <c r="O647" s="100">
        <f>+'Ark1'!X1352</f>
        <v>0</v>
      </c>
      <c r="Q647" s="100">
        <f>+'Ark1'!Y1352</f>
        <v>0</v>
      </c>
      <c r="R647" s="110"/>
      <c r="T647" s="110"/>
      <c r="U647" s="100">
        <f>+'Ark1'!AA1352</f>
        <v>6.8972718551627823</v>
      </c>
      <c r="V647" s="10">
        <f t="shared" si="19"/>
        <v>6.1349255583126547</v>
      </c>
      <c r="W647" s="1">
        <f>+'Ark1'!V1352</f>
        <v>74.722003134638186</v>
      </c>
      <c r="X647" s="39"/>
    </row>
    <row r="648" spans="1:24" ht="15.6">
      <c r="A648" s="39"/>
      <c r="B648">
        <f>+'Ark1'!C1353</f>
        <v>2000</v>
      </c>
      <c r="C648">
        <f>+'Ark1'!M1353</f>
        <v>50</v>
      </c>
      <c r="D648" s="295">
        <f>+'Ark1'!Q1353</f>
        <v>3776</v>
      </c>
      <c r="F648" s="295">
        <f>+'Ark1'!R1353</f>
        <v>35093.5</v>
      </c>
      <c r="H648" s="295">
        <f>+'Ark1'!S1353</f>
        <v>35084.5</v>
      </c>
      <c r="I648" s="100">
        <f>+'Ark1'!AD1353</f>
        <v>2.8216174319811991</v>
      </c>
      <c r="K648" s="100">
        <f>+'Ark1'!AE1353</f>
        <v>2.8475621675366898</v>
      </c>
      <c r="M648" s="100">
        <f>+'Ark1'!W1353</f>
        <v>68.765926905043628</v>
      </c>
      <c r="O648" s="100">
        <f>+'Ark1'!X1353</f>
        <v>0</v>
      </c>
      <c r="Q648" s="100">
        <f>+'Ark1'!Y1353</f>
        <v>0</v>
      </c>
      <c r="R648" s="110"/>
      <c r="T648" s="110"/>
      <c r="U648" s="100">
        <f>+'Ark1'!AA1353</f>
        <v>6.8283276433782483</v>
      </c>
      <c r="V648" s="10">
        <f t="shared" si="19"/>
        <v>9.2938294491525415</v>
      </c>
      <c r="W648" s="1">
        <f>+'Ark1'!V1353</f>
        <v>74.514249882426739</v>
      </c>
      <c r="X648" s="39"/>
    </row>
    <row r="649" spans="1:24" ht="15.6">
      <c r="A649" s="39"/>
      <c r="B649">
        <f>+'Ark1'!C1354</f>
        <v>2000</v>
      </c>
      <c r="C649">
        <f>+'Ark1'!M1354</f>
        <v>51</v>
      </c>
      <c r="D649" s="295">
        <f>+'Ark1'!Q1354</f>
        <v>4194</v>
      </c>
      <c r="F649" s="295">
        <f>+'Ark1'!R1354</f>
        <v>58004.5</v>
      </c>
      <c r="H649" s="295">
        <f>+'Ark1'!S1354</f>
        <v>58003.5</v>
      </c>
      <c r="I649" s="100">
        <f>+'Ark1'!AD1354</f>
        <v>4.6637271384545116</v>
      </c>
      <c r="K649" s="100">
        <f>+'Ark1'!AE1354</f>
        <v>4.6919269483459107</v>
      </c>
      <c r="M649" s="100">
        <f>+'Ark1'!W1354</f>
        <v>68.535000472385008</v>
      </c>
      <c r="O649" s="100">
        <f>+'Ark1'!X1354</f>
        <v>0</v>
      </c>
      <c r="Q649" s="100">
        <f>+'Ark1'!Y1354</f>
        <v>0</v>
      </c>
      <c r="R649" s="110"/>
      <c r="T649" s="110"/>
      <c r="U649" s="100">
        <f>+'Ark1'!AA1354</f>
        <v>6.6763231470597297</v>
      </c>
      <c r="V649" s="10">
        <f t="shared" si="19"/>
        <v>13.830352885073916</v>
      </c>
      <c r="W649" s="1">
        <f>+'Ark1'!V1354</f>
        <v>74.253162309170975</v>
      </c>
      <c r="X649" s="39"/>
    </row>
    <row r="650" spans="1:24" ht="15.6">
      <c r="A650" s="39"/>
      <c r="B650">
        <f>+'Ark1'!C1355</f>
        <v>2000</v>
      </c>
      <c r="C650">
        <f>+'Ark1'!M1355</f>
        <v>52</v>
      </c>
      <c r="D650" s="295">
        <f>+'Ark1'!Q1355</f>
        <v>4554</v>
      </c>
      <c r="F650" s="295">
        <f>+'Ark1'!R1355</f>
        <v>90032</v>
      </c>
      <c r="H650" s="295">
        <f>+'Ark1'!S1355</f>
        <v>90027</v>
      </c>
      <c r="I650" s="100">
        <f>+'Ark1'!AD1355</f>
        <v>7.238829430980986</v>
      </c>
      <c r="K650" s="100">
        <f>+'Ark1'!AE1355</f>
        <v>7.2674247597765635</v>
      </c>
      <c r="M650" s="100">
        <f>+'Ark1'!W1355</f>
        <v>68.394809548246641</v>
      </c>
      <c r="O650" s="100">
        <f>+'Ark1'!X1355</f>
        <v>0</v>
      </c>
      <c r="Q650" s="100">
        <f>+'Ark1'!Y1355</f>
        <v>0</v>
      </c>
      <c r="R650" s="110"/>
      <c r="T650" s="110"/>
      <c r="U650" s="100">
        <f>+'Ark1'!AA1355</f>
        <v>6.6193405398167782</v>
      </c>
      <c r="V650" s="10">
        <f t="shared" si="19"/>
        <v>19.769872639437857</v>
      </c>
      <c r="W650" s="1">
        <f>+'Ark1'!V1355</f>
        <v>74.102655869906187</v>
      </c>
      <c r="X650" s="39"/>
    </row>
    <row r="651" spans="1:24" ht="15.6">
      <c r="A651" s="39"/>
      <c r="B651">
        <f>+'Ark1'!C1356</f>
        <v>2000</v>
      </c>
      <c r="C651">
        <f>+'Ark1'!M1356</f>
        <v>53</v>
      </c>
      <c r="D651" s="295">
        <f>+'Ark1'!Q1356</f>
        <v>4751</v>
      </c>
      <c r="F651" s="295">
        <f>+'Ark1'!R1356</f>
        <v>126849</v>
      </c>
      <c r="H651" s="295">
        <f>+'Ark1'!S1356</f>
        <v>126845</v>
      </c>
      <c r="I651" s="100">
        <f>+'Ark1'!AD1356</f>
        <v>10.19902117569872</v>
      </c>
      <c r="K651" s="100">
        <f>+'Ark1'!AE1356</f>
        <v>10.222632787040212</v>
      </c>
      <c r="M651" s="100">
        <f>+'Ark1'!W1356</f>
        <v>68.281772514485553</v>
      </c>
      <c r="O651" s="100">
        <f>+'Ark1'!X1356</f>
        <v>0</v>
      </c>
      <c r="Q651" s="100">
        <f>+'Ark1'!Y1356</f>
        <v>0</v>
      </c>
      <c r="R651" s="110"/>
      <c r="T651" s="110"/>
      <c r="U651" s="100">
        <f>+'Ark1'!AA1356</f>
        <v>6.6307068191540584</v>
      </c>
      <c r="V651" s="10">
        <f t="shared" si="19"/>
        <v>26.69943169858977</v>
      </c>
      <c r="W651" s="1">
        <f>+'Ark1'!V1356</f>
        <v>73.979227403524405</v>
      </c>
      <c r="X651" s="39"/>
    </row>
    <row r="652" spans="1:24" ht="15.6">
      <c r="A652" s="39"/>
      <c r="B652">
        <f>+'Ark1'!C1357</f>
        <v>2000</v>
      </c>
      <c r="C652">
        <f>+'Ark1'!M1357</f>
        <v>54</v>
      </c>
      <c r="D652" s="295">
        <f>+'Ark1'!Q1357</f>
        <v>4996</v>
      </c>
      <c r="F652" s="295">
        <f>+'Ark1'!R1357</f>
        <v>161246.25</v>
      </c>
      <c r="H652" s="295">
        <f>+'Ark1'!S1357</f>
        <v>161239.25</v>
      </c>
      <c r="I652" s="100">
        <f>+'Ark1'!AD1357</f>
        <v>12.964658123059777</v>
      </c>
      <c r="K652" s="100">
        <f>+'Ark1'!AE1357</f>
        <v>12.965717607100048</v>
      </c>
      <c r="M652" s="100">
        <f>+'Ark1'!W1357</f>
        <v>68.130435918673427</v>
      </c>
      <c r="O652" s="100">
        <f>+'Ark1'!X1357</f>
        <v>0</v>
      </c>
      <c r="Q652" s="100">
        <f>+'Ark1'!Y1357</f>
        <v>0</v>
      </c>
      <c r="R652" s="110"/>
      <c r="T652" s="110"/>
      <c r="U652" s="100">
        <f>+'Ark1'!AA1357</f>
        <v>6.6420446528291217</v>
      </c>
      <c r="V652" s="10">
        <f t="shared" si="19"/>
        <v>32.275070056044839</v>
      </c>
      <c r="W652" s="1">
        <f>+'Ark1'!V1357</f>
        <v>73.815820279490723</v>
      </c>
      <c r="X652" s="39"/>
    </row>
    <row r="653" spans="1:24" ht="15.6">
      <c r="A653" s="39"/>
      <c r="B653">
        <f>+'Ark1'!C1358</f>
        <v>2000</v>
      </c>
      <c r="C653">
        <f>+'Ark1'!M1358</f>
        <v>55</v>
      </c>
      <c r="D653" s="295">
        <f>+'Ark1'!Q1358</f>
        <v>5053</v>
      </c>
      <c r="F653" s="295">
        <f>+'Ark1'!R1358</f>
        <v>182220</v>
      </c>
      <c r="H653" s="295">
        <f>+'Ark1'!S1358</f>
        <v>182209</v>
      </c>
      <c r="I653" s="100">
        <f>+'Ark1'!AD1358</f>
        <v>14.651007407514612</v>
      </c>
      <c r="K653" s="100">
        <f>+'Ark1'!AE1358</f>
        <v>14.614741020368587</v>
      </c>
      <c r="M653" s="100">
        <f>+'Ark1'!W1358</f>
        <v>67.957387971505881</v>
      </c>
      <c r="O653" s="100">
        <f>+'Ark1'!X1358</f>
        <v>0</v>
      </c>
      <c r="Q653" s="100">
        <f>+'Ark1'!Y1358</f>
        <v>0</v>
      </c>
      <c r="R653" s="110"/>
      <c r="T653" s="110"/>
      <c r="U653" s="100">
        <f>+'Ark1'!AA1358</f>
        <v>6.683033477841728</v>
      </c>
      <c r="V653" s="10">
        <f t="shared" si="19"/>
        <v>36.061745497724125</v>
      </c>
      <c r="W653" s="1">
        <f>+'Ark1'!V1358</f>
        <v>73.629120405687445</v>
      </c>
      <c r="X653" s="39"/>
    </row>
    <row r="654" spans="1:24" ht="15.6">
      <c r="A654" s="39"/>
      <c r="B654">
        <f>+'Ark1'!C1359</f>
        <v>2000</v>
      </c>
      <c r="C654">
        <f>+'Ark1'!M1359</f>
        <v>56</v>
      </c>
      <c r="D654" s="295">
        <f>+'Ark1'!Q1359</f>
        <v>4978</v>
      </c>
      <c r="F654" s="295">
        <f>+'Ark1'!R1359</f>
        <v>178920.5</v>
      </c>
      <c r="H654" s="295">
        <f>+'Ark1'!S1359</f>
        <v>178909.5</v>
      </c>
      <c r="I654" s="100">
        <f>+'Ark1'!AD1359</f>
        <v>14.385718202481716</v>
      </c>
      <c r="K654" s="100">
        <f>+'Ark1'!AE1359</f>
        <v>14.347366410999777</v>
      </c>
      <c r="M654" s="100">
        <f>+'Ark1'!W1359</f>
        <v>67.944477986915089</v>
      </c>
      <c r="O654" s="100">
        <f>+'Ark1'!X1359</f>
        <v>0</v>
      </c>
      <c r="Q654" s="100">
        <f>+'Ark1'!Y1359</f>
        <v>0</v>
      </c>
      <c r="R654" s="110"/>
      <c r="T654" s="110"/>
      <c r="U654" s="100">
        <f>+'Ark1'!AA1359</f>
        <v>6.6853586941204455</v>
      </c>
      <c r="V654" s="10">
        <f t="shared" si="19"/>
        <v>35.942245881880275</v>
      </c>
      <c r="W654" s="1">
        <f>+'Ark1'!V1359</f>
        <v>73.614348595238411</v>
      </c>
      <c r="X654" s="39"/>
    </row>
    <row r="655" spans="1:24" ht="15.6">
      <c r="A655" s="39"/>
      <c r="B655">
        <f>+'Ark1'!C1360</f>
        <v>2000</v>
      </c>
      <c r="C655">
        <f>+'Ark1'!M1360</f>
        <v>57</v>
      </c>
      <c r="D655" s="295">
        <f>+'Ark1'!Q1360</f>
        <v>4936</v>
      </c>
      <c r="F655" s="295">
        <f>+'Ark1'!R1360</f>
        <v>152289</v>
      </c>
      <c r="H655" s="295">
        <f>+'Ark1'!S1360</f>
        <v>152286</v>
      </c>
      <c r="I655" s="100">
        <f>+'Ark1'!AD1360</f>
        <v>12.244469690939482</v>
      </c>
      <c r="K655" s="100">
        <f>+'Ark1'!AE1360</f>
        <v>12.216984599390971</v>
      </c>
      <c r="M655" s="100">
        <f>+'Ark1'!W1360</f>
        <v>67.970337369817685</v>
      </c>
      <c r="O655" s="100">
        <f>+'Ark1'!X1360</f>
        <v>0</v>
      </c>
      <c r="Q655" s="100">
        <f>+'Ark1'!Y1360</f>
        <v>0</v>
      </c>
      <c r="R655" s="110"/>
      <c r="T655" s="110"/>
      <c r="U655" s="100">
        <f>+'Ark1'!AA1360</f>
        <v>6.7734685566803563</v>
      </c>
      <c r="V655" s="10">
        <f t="shared" si="19"/>
        <v>30.85271474878444</v>
      </c>
      <c r="W655" s="1">
        <f>+'Ark1'!V1360</f>
        <v>73.641486413722021</v>
      </c>
      <c r="X655" s="39"/>
    </row>
    <row r="656" spans="1:24">
      <c r="A656" s="39"/>
      <c r="B656" s="39"/>
      <c r="C656" s="39"/>
      <c r="D656" s="301"/>
      <c r="E656" s="39"/>
      <c r="F656" s="301"/>
      <c r="G656" s="301"/>
      <c r="H656" s="301"/>
      <c r="I656" s="39"/>
      <c r="J656" s="39"/>
      <c r="K656" s="115"/>
      <c r="L656" s="39"/>
      <c r="M656" s="39"/>
      <c r="N656" s="39"/>
      <c r="O656" s="39"/>
      <c r="P656" s="39"/>
      <c r="Q656" s="39"/>
      <c r="R656" s="39"/>
      <c r="S656" s="64"/>
      <c r="T656" s="39"/>
      <c r="U656" s="115"/>
      <c r="V656" s="64"/>
      <c r="W656" s="39"/>
      <c r="X656" s="39"/>
    </row>
    <row r="657" spans="1:24">
      <c r="A657" s="39"/>
      <c r="B657" s="39"/>
      <c r="C657" s="39"/>
      <c r="D657" s="301"/>
      <c r="E657" s="39"/>
      <c r="F657" s="301"/>
      <c r="G657" s="301"/>
      <c r="H657" s="301"/>
      <c r="I657" s="39"/>
      <c r="J657" s="39"/>
      <c r="K657" s="115"/>
      <c r="L657" s="39"/>
      <c r="M657" s="39"/>
      <c r="N657" s="39"/>
      <c r="O657" s="39"/>
      <c r="P657" s="39"/>
      <c r="Q657" s="39"/>
      <c r="R657" s="39"/>
      <c r="S657" s="64"/>
      <c r="T657" s="39"/>
      <c r="U657" s="115"/>
      <c r="V657" s="64"/>
      <c r="W657" s="39"/>
      <c r="X657" s="39"/>
    </row>
  </sheetData>
  <mergeCells count="1">
    <mergeCell ref="P4:S4"/>
  </mergeCells>
  <conditionalFormatting sqref="J10:J30">
    <cfRule type="cellIs" dxfId="56" priority="11" operator="lessThan">
      <formula>0</formula>
    </cfRule>
    <cfRule type="cellIs" dxfId="55" priority="12" operator="greaterThan">
      <formula>0</formula>
    </cfRule>
  </conditionalFormatting>
  <conditionalFormatting sqref="L10:L30">
    <cfRule type="cellIs" dxfId="54" priority="9" operator="lessThan">
      <formula>0</formula>
    </cfRule>
    <cfRule type="cellIs" dxfId="53" priority="10" operator="greaterThan">
      <formula>0</formula>
    </cfRule>
  </conditionalFormatting>
  <conditionalFormatting sqref="E10:E30">
    <cfRule type="cellIs" dxfId="52" priority="7" operator="lessThan">
      <formula>0</formula>
    </cfRule>
    <cfRule type="cellIs" dxfId="51" priority="8" operator="greaterThan">
      <formula>0</formula>
    </cfRule>
  </conditionalFormatting>
  <conditionalFormatting sqref="G10:G30">
    <cfRule type="cellIs" dxfId="50" priority="5" operator="lessThan">
      <formula>0</formula>
    </cfRule>
    <cfRule type="cellIs" dxfId="49" priority="6" operator="greaterThan">
      <formula>0</formula>
    </cfRule>
  </conditionalFormatting>
  <conditionalFormatting sqref="N10:N30">
    <cfRule type="cellIs" dxfId="48" priority="3" operator="lessThan">
      <formula>0</formula>
    </cfRule>
    <cfRule type="cellIs" dxfId="47" priority="4" operator="greaterThan">
      <formula>0</formula>
    </cfRule>
  </conditionalFormatting>
  <conditionalFormatting sqref="P10:P30">
    <cfRule type="cellIs" dxfId="46" priority="1" operator="lessThan">
      <formula>0</formula>
    </cfRule>
    <cfRule type="cellIs" dxfId="4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6CB1C-6C50-49E7-9060-61265A754740}">
  <dimension ref="X1:AX66"/>
  <sheetViews>
    <sheetView zoomScale="82" zoomScaleNormal="82" workbookViewId="0"/>
  </sheetViews>
  <sheetFormatPr baseColWidth="10" defaultRowHeight="15"/>
  <cols>
    <col min="25" max="25" width="1.90625" customWidth="1"/>
    <col min="26" max="26" width="6" customWidth="1"/>
    <col min="27" max="27" width="5.08984375" customWidth="1"/>
    <col min="28" max="28" width="6.36328125" customWidth="1"/>
    <col min="29" max="29" width="5.08984375" style="10" customWidth="1"/>
    <col min="30" max="30" width="6.54296875" customWidth="1"/>
    <col min="31" max="31" width="6.36328125" style="10" customWidth="1"/>
    <col min="32" max="32" width="6.54296875" customWidth="1"/>
    <col min="33" max="33" width="5.6328125" style="100" customWidth="1"/>
    <col min="34" max="34" width="5.08984375" style="100" customWidth="1"/>
    <col min="35" max="35" width="5.36328125" customWidth="1"/>
    <col min="36" max="36" width="5.08984375" style="100" customWidth="1"/>
    <col min="37" max="37" width="7.1796875" style="100" customWidth="1"/>
    <col min="38" max="38" width="5.08984375" style="100" customWidth="1"/>
    <col min="39" max="39" width="5.453125" style="100" customWidth="1"/>
    <col min="40" max="40" width="5.08984375" style="100" customWidth="1"/>
    <col min="41" max="41" width="7.6328125" style="100" customWidth="1"/>
    <col min="42" max="42" width="7" style="100" customWidth="1"/>
    <col min="43" max="43" width="6.54296875" style="10" customWidth="1"/>
    <col min="44" max="44" width="6.90625" customWidth="1"/>
    <col min="45" max="45" width="2.6328125" style="10" customWidth="1"/>
    <col min="46" max="46" width="10.90625" style="100"/>
    <col min="48" max="48" width="14" customWidth="1"/>
    <col min="49" max="49" width="12.54296875" customWidth="1"/>
    <col min="50" max="50" width="10.90625" customWidth="1"/>
  </cols>
  <sheetData>
    <row r="1" spans="24:50">
      <c r="X1" s="100"/>
      <c r="Y1" s="100"/>
      <c r="Z1" s="100"/>
      <c r="AA1" s="100"/>
      <c r="AB1" s="100"/>
      <c r="AC1" s="100"/>
      <c r="AD1" s="100"/>
      <c r="AE1" s="100"/>
      <c r="AF1" s="100"/>
      <c r="AI1" s="100"/>
      <c r="AQ1" s="100"/>
      <c r="AR1" s="100"/>
      <c r="AS1" s="100"/>
    </row>
    <row r="2" spans="24:50" s="165" customFormat="1" ht="31.8"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3"/>
    </row>
    <row r="3" spans="24:50" ht="13.5" customHeight="1">
      <c r="X3" s="100"/>
      <c r="Y3" s="100"/>
      <c r="Z3" s="100"/>
      <c r="AA3" s="100"/>
      <c r="AB3" s="100"/>
      <c r="AC3" s="100"/>
      <c r="AD3" s="100"/>
      <c r="AE3" s="100"/>
      <c r="AF3" s="100"/>
      <c r="AI3" s="100"/>
      <c r="AQ3" s="100"/>
      <c r="AR3" s="100"/>
      <c r="AS3" s="100"/>
    </row>
    <row r="4" spans="24:50" ht="13.5" customHeight="1">
      <c r="X4" s="100"/>
      <c r="Y4" s="100"/>
      <c r="Z4" s="100"/>
      <c r="AA4" s="100"/>
      <c r="AB4" s="100"/>
      <c r="AC4" s="100"/>
      <c r="AD4" s="100"/>
      <c r="AE4" s="100"/>
      <c r="AF4" s="100"/>
      <c r="AI4" s="100"/>
      <c r="AQ4" s="100"/>
      <c r="AR4" s="100"/>
      <c r="AS4" s="100"/>
    </row>
    <row r="5" spans="24:50" s="191" customFormat="1" ht="19.8"/>
    <row r="6" spans="24:50" ht="15.6">
      <c r="AC6"/>
      <c r="AE6"/>
      <c r="AG6"/>
      <c r="AH6"/>
      <c r="AJ6"/>
      <c r="AK6"/>
      <c r="AL6"/>
      <c r="AM6"/>
      <c r="AN6"/>
      <c r="AO6"/>
      <c r="AP6"/>
      <c r="AQ6"/>
      <c r="AS6"/>
      <c r="AT6"/>
      <c r="AW6" s="5"/>
      <c r="AX6" s="5"/>
    </row>
    <row r="7" spans="24:50" ht="15.6">
      <c r="AC7"/>
      <c r="AE7"/>
      <c r="AG7"/>
      <c r="AH7"/>
      <c r="AJ7"/>
      <c r="AK7"/>
      <c r="AL7"/>
      <c r="AM7"/>
      <c r="AN7"/>
      <c r="AO7"/>
      <c r="AP7"/>
      <c r="AQ7"/>
      <c r="AS7"/>
      <c r="AT7"/>
      <c r="AW7" s="5"/>
      <c r="AX7" s="5"/>
    </row>
    <row r="8" spans="24:50" ht="15.75" customHeight="1">
      <c r="AE8" s="100"/>
      <c r="AF8" s="100"/>
      <c r="AI8" s="100"/>
      <c r="AQ8" s="100"/>
      <c r="AR8" s="100"/>
      <c r="AS8" s="100"/>
      <c r="AW8" s="5"/>
      <c r="AX8" s="5"/>
    </row>
    <row r="9" spans="24:50" ht="18" customHeight="1"/>
    <row r="16" spans="24:50">
      <c r="AU16" s="4"/>
    </row>
    <row r="23" spans="47:47">
      <c r="AU23" s="4"/>
    </row>
    <row r="24" spans="47:47">
      <c r="AU24" s="10"/>
    </row>
    <row r="25" spans="47:47">
      <c r="AU25" s="10"/>
    </row>
    <row r="26" spans="47:47">
      <c r="AU26" s="10"/>
    </row>
    <row r="27" spans="47:47">
      <c r="AU27" s="10"/>
    </row>
    <row r="28" spans="47:47">
      <c r="AU28" s="10"/>
    </row>
    <row r="29" spans="47:47">
      <c r="AU29" s="10"/>
    </row>
    <row r="30" spans="47:47">
      <c r="AU30" s="10"/>
    </row>
    <row r="31" spans="47:47">
      <c r="AU31" s="10"/>
    </row>
    <row r="32" spans="47:47">
      <c r="AU32" s="10"/>
    </row>
    <row r="33" spans="47:47">
      <c r="AU33" s="10"/>
    </row>
    <row r="34" spans="47:47" ht="16.5" customHeight="1">
      <c r="AU34" s="10"/>
    </row>
    <row r="35" spans="47:47" ht="16.5" customHeight="1">
      <c r="AU35" s="10"/>
    </row>
    <row r="36" spans="47:47">
      <c r="AU36" s="10"/>
    </row>
    <row r="37" spans="47:47" ht="17.25" customHeight="1">
      <c r="AU37" s="10"/>
    </row>
    <row r="38" spans="47:47">
      <c r="AU38" s="10"/>
    </row>
    <row r="39" spans="47:47">
      <c r="AU39" s="10"/>
    </row>
    <row r="40" spans="47:47">
      <c r="AU40" s="10"/>
    </row>
    <row r="63" ht="0.6" customHeight="1"/>
    <row r="64" hidden="1"/>
    <row r="65" hidden="1"/>
    <row r="66" hidden="1"/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T84"/>
  <sheetViews>
    <sheetView zoomScale="89" zoomScaleNormal="89" workbookViewId="0">
      <pane xSplit="9" ySplit="11" topLeftCell="J78" activePane="bottomRight" state="frozen"/>
      <selection pane="topRight" activeCell="J1" sqref="J1"/>
      <selection pane="bottomLeft" activeCell="A13" sqref="A13"/>
      <selection pane="bottomRight" activeCell="H78" sqref="H78"/>
    </sheetView>
  </sheetViews>
  <sheetFormatPr baseColWidth="10" defaultRowHeight="15"/>
  <cols>
    <col min="1" max="1" width="1.90625" customWidth="1"/>
    <col min="2" max="2" width="6.08984375" customWidth="1"/>
    <col min="3" max="3" width="5.7265625" customWidth="1"/>
    <col min="4" max="4" width="8.90625" customWidth="1"/>
    <col min="5" max="5" width="6.453125" style="295" customWidth="1"/>
    <col min="6" max="6" width="4.54296875" customWidth="1"/>
    <col min="7" max="7" width="8.81640625" style="295" customWidth="1"/>
    <col min="8" max="8" width="7.90625" style="295" customWidth="1"/>
    <col min="9" max="9" width="5.08984375" style="100" customWidth="1"/>
    <col min="10" max="10" width="5.36328125" customWidth="1"/>
    <col min="11" max="11" width="5.81640625" style="100" customWidth="1"/>
    <col min="12" max="12" width="5.36328125" customWidth="1"/>
    <col min="13" max="13" width="6.90625" customWidth="1"/>
    <col min="14" max="14" width="5.36328125" customWidth="1"/>
    <col min="15" max="15" width="5.6328125" style="100" customWidth="1"/>
    <col min="16" max="16" width="5.36328125" customWidth="1"/>
    <col min="17" max="17" width="4.36328125" customWidth="1"/>
    <col min="18" max="18" width="4.6328125" customWidth="1"/>
    <col min="19" max="19" width="7.36328125" customWidth="1"/>
    <col min="20" max="20" width="2.54296875" customWidth="1"/>
    <col min="21" max="21" width="6.1796875" style="10" customWidth="1"/>
    <col min="22" max="22" width="1.81640625" customWidth="1"/>
    <col min="23" max="23" width="6.453125" customWidth="1"/>
    <col min="24" max="24" width="6.08984375" customWidth="1"/>
    <col min="25" max="25" width="7.81640625" customWidth="1"/>
    <col min="26" max="26" width="6.81640625" style="100" customWidth="1"/>
    <col min="27" max="27" width="6.1796875" style="295" customWidth="1"/>
    <col min="28" max="28" width="6" style="10" customWidth="1"/>
    <col min="29" max="29" width="7.6328125" style="10" customWidth="1"/>
    <col min="30" max="30" width="5.453125" style="1" customWidth="1"/>
    <col min="31" max="31" width="11.08984375" style="1" customWidth="1"/>
    <col min="32" max="32" width="7.08984375" style="1" customWidth="1"/>
    <col min="33" max="33" width="6.1796875" style="1" customWidth="1"/>
    <col min="34" max="34" width="5.54296875" style="1" customWidth="1"/>
    <col min="35" max="35" width="5.81640625" style="1" customWidth="1"/>
    <col min="36" max="36" width="7.36328125" style="1" customWidth="1"/>
    <col min="37" max="37" width="5.81640625" style="1" customWidth="1"/>
    <col min="38" max="38" width="4.36328125" style="1" customWidth="1"/>
    <col min="39" max="39" width="10.90625" style="1"/>
    <col min="41" max="41" width="14" customWidth="1"/>
    <col min="42" max="42" width="12.54296875" customWidth="1"/>
    <col min="43" max="43" width="10.90625" customWidth="1"/>
  </cols>
  <sheetData>
    <row r="1" spans="1:46">
      <c r="A1" s="39"/>
      <c r="B1" s="39"/>
      <c r="C1" s="39"/>
      <c r="D1" s="39"/>
      <c r="E1" s="301"/>
      <c r="F1" s="39"/>
      <c r="G1" s="301"/>
      <c r="H1" s="301"/>
      <c r="I1" s="115"/>
      <c r="J1" s="39"/>
      <c r="K1" s="115"/>
      <c r="L1" s="39"/>
      <c r="M1" s="39"/>
      <c r="N1" s="39"/>
      <c r="O1" s="115"/>
      <c r="P1" s="39"/>
      <c r="Q1" s="39"/>
      <c r="R1" s="39"/>
      <c r="S1" s="39"/>
      <c r="T1" s="39"/>
      <c r="U1" s="64"/>
      <c r="V1" s="39"/>
      <c r="W1" s="39"/>
      <c r="X1" s="39"/>
      <c r="Y1" s="39"/>
      <c r="Z1" s="115"/>
      <c r="AA1" s="301"/>
      <c r="AB1" s="64"/>
      <c r="AC1" s="39"/>
      <c r="AD1"/>
      <c r="AE1"/>
      <c r="AF1"/>
      <c r="AG1"/>
      <c r="AH1"/>
      <c r="AI1"/>
      <c r="AJ1"/>
      <c r="AK1"/>
      <c r="AL1"/>
      <c r="AM1"/>
    </row>
    <row r="2" spans="1:46" s="165" customFormat="1" ht="31.8">
      <c r="A2" s="164"/>
      <c r="B2" s="164"/>
      <c r="C2" s="140" t="s">
        <v>461</v>
      </c>
      <c r="D2" s="164"/>
      <c r="E2" s="332"/>
      <c r="F2" s="164"/>
      <c r="G2" s="332"/>
      <c r="H2" s="332"/>
      <c r="I2" s="166"/>
      <c r="J2" s="164"/>
      <c r="K2" s="166"/>
      <c r="L2" s="164"/>
      <c r="M2" s="140" t="s">
        <v>429</v>
      </c>
      <c r="N2" s="164"/>
      <c r="O2" s="178"/>
      <c r="P2" s="164"/>
      <c r="Q2" s="140"/>
      <c r="R2" s="164"/>
      <c r="S2" s="140"/>
      <c r="T2" s="140"/>
      <c r="U2" s="175"/>
      <c r="V2" s="140"/>
      <c r="W2" s="140"/>
      <c r="X2" s="140" t="str">
        <f>+År!B2</f>
        <v>GRIS</v>
      </c>
      <c r="Y2" s="164"/>
      <c r="Z2" s="166"/>
      <c r="AA2" s="332"/>
      <c r="AB2" s="172"/>
      <c r="AC2" s="164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</row>
    <row r="3" spans="1:46" ht="16.2">
      <c r="A3" s="39"/>
      <c r="B3" s="39"/>
      <c r="C3" s="39"/>
      <c r="D3" s="39"/>
      <c r="E3" s="301"/>
      <c r="F3" s="39"/>
      <c r="G3" s="301"/>
      <c r="H3" s="301"/>
      <c r="I3" s="115"/>
      <c r="J3" s="39"/>
      <c r="K3" s="115"/>
      <c r="L3" s="39"/>
      <c r="M3" s="39"/>
      <c r="N3" s="39"/>
      <c r="O3" s="115"/>
      <c r="P3" s="39"/>
      <c r="Q3" s="39"/>
      <c r="R3" s="39"/>
      <c r="S3" s="39"/>
      <c r="T3" s="39"/>
      <c r="U3" s="64"/>
      <c r="V3" s="39"/>
      <c r="W3" s="39"/>
      <c r="X3" s="39"/>
      <c r="Y3" s="39"/>
      <c r="Z3" s="115"/>
      <c r="AA3" s="301"/>
      <c r="AB3" s="173"/>
      <c r="AC3" s="39"/>
      <c r="AD3"/>
      <c r="AE3"/>
      <c r="AF3"/>
      <c r="AG3"/>
      <c r="AH3"/>
      <c r="AI3"/>
      <c r="AJ3"/>
      <c r="AK3"/>
      <c r="AL3"/>
      <c r="AM3"/>
    </row>
    <row r="4" spans="1:46" s="160" customFormat="1" ht="21.75" customHeight="1">
      <c r="A4" s="158"/>
      <c r="B4" s="158"/>
      <c r="C4" s="158"/>
      <c r="D4" s="133"/>
      <c r="E4" s="311"/>
      <c r="F4" s="133"/>
      <c r="G4" s="333" t="s">
        <v>5</v>
      </c>
      <c r="H4" s="316">
        <f>+År!O2</f>
        <v>52</v>
      </c>
      <c r="I4" s="133"/>
      <c r="J4" s="39"/>
      <c r="K4" s="169"/>
      <c r="L4" s="39"/>
      <c r="M4" s="170"/>
      <c r="N4" s="39"/>
      <c r="O4" s="174" t="s">
        <v>366</v>
      </c>
      <c r="P4" s="39"/>
      <c r="Q4" s="167"/>
      <c r="R4" s="39"/>
      <c r="S4" s="167"/>
      <c r="T4" s="167"/>
      <c r="U4" s="249"/>
      <c r="V4" s="167"/>
      <c r="W4" s="404">
        <f>SUM(G12:G34)</f>
        <v>1475678</v>
      </c>
      <c r="X4" s="405"/>
      <c r="Y4" s="406"/>
      <c r="Z4" s="173"/>
      <c r="AA4" s="337"/>
      <c r="AB4" s="173"/>
      <c r="AC4" s="39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 s="171"/>
    </row>
    <row r="5" spans="1:46" s="160" customFormat="1" ht="21.75" customHeight="1">
      <c r="A5" s="158"/>
      <c r="B5" s="158"/>
      <c r="C5" s="158"/>
      <c r="D5" s="133"/>
      <c r="E5" s="311"/>
      <c r="F5" s="133"/>
      <c r="G5" s="333"/>
      <c r="H5" s="311"/>
      <c r="I5" s="133"/>
      <c r="J5" s="133"/>
      <c r="K5" s="169"/>
      <c r="L5" s="133"/>
      <c r="M5" s="170"/>
      <c r="N5" s="133"/>
      <c r="O5" s="174"/>
      <c r="P5" s="133"/>
      <c r="Q5" s="167"/>
      <c r="R5" s="133"/>
      <c r="S5" s="167"/>
      <c r="T5" s="167"/>
      <c r="U5" s="249"/>
      <c r="V5" s="167"/>
      <c r="W5" s="167"/>
      <c r="X5" s="167"/>
      <c r="Y5" s="167"/>
      <c r="Z5" s="174"/>
      <c r="AA5" s="333"/>
      <c r="AB5" s="173"/>
      <c r="AC5" s="39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 s="171"/>
    </row>
    <row r="6" spans="1:46" s="160" customFormat="1" ht="21.75" customHeight="1">
      <c r="A6" s="158"/>
      <c r="B6" s="158"/>
      <c r="C6" s="158"/>
      <c r="D6" s="133"/>
      <c r="E6" s="320" t="s">
        <v>483</v>
      </c>
      <c r="F6" s="162"/>
      <c r="G6" s="320"/>
      <c r="H6" s="320"/>
      <c r="I6" s="162"/>
      <c r="J6" s="162"/>
      <c r="K6" s="215">
        <f>SUM(I31:I34)</f>
        <v>0.38873092495391715</v>
      </c>
      <c r="L6" s="216" t="s">
        <v>357</v>
      </c>
      <c r="M6" s="133"/>
      <c r="N6" s="162" t="s">
        <v>486</v>
      </c>
      <c r="O6" s="151"/>
      <c r="P6" s="167"/>
      <c r="Q6" s="167"/>
      <c r="R6" s="167"/>
      <c r="S6" s="167"/>
      <c r="T6" s="167"/>
      <c r="U6" s="249"/>
      <c r="V6" s="167"/>
      <c r="W6" s="167"/>
      <c r="X6" s="418">
        <f>SUM(AA30:AA34)</f>
        <v>1417.3204161977649</v>
      </c>
      <c r="Y6" s="401"/>
      <c r="Z6" s="39"/>
      <c r="AA6" s="301"/>
      <c r="AB6" s="39"/>
      <c r="AC6" s="39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 s="171"/>
    </row>
    <row r="7" spans="1:46" s="160" customFormat="1" ht="12.6" customHeight="1">
      <c r="A7" s="158"/>
      <c r="B7" s="158"/>
      <c r="C7" s="158"/>
      <c r="D7" s="419"/>
      <c r="E7" s="399"/>
      <c r="F7" s="162"/>
      <c r="G7" s="320"/>
      <c r="H7" s="320"/>
      <c r="I7" s="162"/>
      <c r="J7" s="162"/>
      <c r="K7" s="151"/>
      <c r="L7" s="167"/>
      <c r="M7" s="133"/>
      <c r="N7" s="167"/>
      <c r="O7" s="151"/>
      <c r="P7" s="167"/>
      <c r="Q7" s="167"/>
      <c r="R7" s="167"/>
      <c r="S7" s="167"/>
      <c r="T7" s="167"/>
      <c r="U7" s="249"/>
      <c r="V7" s="167"/>
      <c r="W7" s="174"/>
      <c r="X7" s="173"/>
      <c r="Y7" s="39"/>
      <c r="Z7" s="39"/>
      <c r="AA7" s="301"/>
      <c r="AB7" s="39"/>
      <c r="AC7" s="39"/>
      <c r="AD7"/>
      <c r="AE7"/>
      <c r="AF7"/>
      <c r="AG7"/>
      <c r="AH7"/>
      <c r="AI7"/>
      <c r="AJ7"/>
      <c r="AK7"/>
      <c r="AL7"/>
      <c r="AM7"/>
      <c r="AN7"/>
      <c r="AO7"/>
      <c r="AP7"/>
      <c r="AQ7" s="171"/>
    </row>
    <row r="8" spans="1:46" ht="15" customHeight="1">
      <c r="A8" s="44"/>
      <c r="B8" s="44"/>
      <c r="C8" s="39"/>
      <c r="D8" s="56"/>
      <c r="E8" s="301"/>
      <c r="F8" s="39"/>
      <c r="G8" s="301"/>
      <c r="H8" s="301"/>
      <c r="I8" s="143"/>
      <c r="J8" s="39"/>
      <c r="K8" s="146"/>
      <c r="L8" s="39"/>
      <c r="M8" s="44"/>
      <c r="N8" s="39"/>
      <c r="O8" s="115"/>
      <c r="P8" s="39"/>
      <c r="Q8" s="44"/>
      <c r="R8" s="39"/>
      <c r="S8" s="44" t="s">
        <v>472</v>
      </c>
      <c r="T8" s="44"/>
      <c r="U8" s="85"/>
      <c r="V8" s="44"/>
      <c r="W8" s="39"/>
      <c r="X8" s="39"/>
      <c r="Y8" s="39"/>
      <c r="Z8" s="115"/>
      <c r="AA8" s="301"/>
      <c r="AB8" s="74" t="s">
        <v>3</v>
      </c>
      <c r="AC8" s="39"/>
      <c r="AD8"/>
      <c r="AE8"/>
      <c r="AF8"/>
      <c r="AG8"/>
      <c r="AH8"/>
      <c r="AI8"/>
      <c r="AJ8"/>
      <c r="AK8"/>
      <c r="AL8"/>
      <c r="AM8"/>
    </row>
    <row r="9" spans="1:46" ht="18.75" customHeight="1">
      <c r="A9" s="39"/>
      <c r="B9" s="39"/>
      <c r="C9" s="39"/>
      <c r="D9" s="39"/>
      <c r="E9" s="302" t="s">
        <v>3</v>
      </c>
      <c r="F9" s="39"/>
      <c r="G9" s="301"/>
      <c r="H9" s="301"/>
      <c r="I9" s="143"/>
      <c r="J9" s="39"/>
      <c r="K9" s="146"/>
      <c r="L9" s="39"/>
      <c r="M9" s="44"/>
      <c r="N9" s="39"/>
      <c r="O9" s="98" t="s">
        <v>14</v>
      </c>
      <c r="P9" s="39"/>
      <c r="Q9" s="44"/>
      <c r="R9" s="39"/>
      <c r="S9" s="44" t="s">
        <v>473</v>
      </c>
      <c r="T9" s="44"/>
      <c r="U9" s="85"/>
      <c r="V9" s="44"/>
      <c r="W9" s="80" t="s">
        <v>388</v>
      </c>
      <c r="X9" s="39"/>
      <c r="Y9" s="39"/>
      <c r="Z9" s="98" t="s">
        <v>14</v>
      </c>
      <c r="AA9" s="301"/>
      <c r="AB9" s="74" t="s">
        <v>8</v>
      </c>
      <c r="AC9" s="39"/>
      <c r="AD9"/>
      <c r="AE9"/>
      <c r="AF9"/>
      <c r="AG9"/>
      <c r="AH9"/>
      <c r="AI9"/>
      <c r="AJ9"/>
      <c r="AK9"/>
      <c r="AL9"/>
      <c r="AM9"/>
    </row>
    <row r="10" spans="1:46" ht="15.6">
      <c r="A10" s="39"/>
      <c r="B10" s="39"/>
      <c r="C10" s="39"/>
      <c r="D10" s="39"/>
      <c r="E10" s="302" t="s">
        <v>436</v>
      </c>
      <c r="F10" s="39"/>
      <c r="G10" s="302" t="s">
        <v>3</v>
      </c>
      <c r="H10" s="301"/>
      <c r="I10" s="98" t="s">
        <v>3</v>
      </c>
      <c r="J10" s="39"/>
      <c r="K10" s="98" t="s">
        <v>1</v>
      </c>
      <c r="L10" s="39"/>
      <c r="M10" s="80" t="s">
        <v>14</v>
      </c>
      <c r="N10" s="39"/>
      <c r="O10" s="98" t="s">
        <v>392</v>
      </c>
      <c r="P10" s="39"/>
      <c r="Q10" s="44" t="s">
        <v>357</v>
      </c>
      <c r="R10" s="39"/>
      <c r="S10" s="44" t="s">
        <v>470</v>
      </c>
      <c r="T10" s="44"/>
      <c r="U10" s="85" t="s">
        <v>357</v>
      </c>
      <c r="V10" s="44"/>
      <c r="W10" s="80" t="s">
        <v>392</v>
      </c>
      <c r="X10" s="80" t="s">
        <v>388</v>
      </c>
      <c r="Y10" s="80" t="s">
        <v>14</v>
      </c>
      <c r="Z10" s="98" t="s">
        <v>518</v>
      </c>
      <c r="AA10" s="321" t="s">
        <v>484</v>
      </c>
      <c r="AB10" s="74" t="s">
        <v>435</v>
      </c>
      <c r="AC10" s="39"/>
      <c r="AD10"/>
      <c r="AE10"/>
      <c r="AF10"/>
      <c r="AG10"/>
      <c r="AH10"/>
      <c r="AI10"/>
      <c r="AJ10"/>
      <c r="AK10"/>
      <c r="AL10"/>
      <c r="AM10"/>
    </row>
    <row r="11" spans="1:46" ht="15.6">
      <c r="A11" s="39"/>
      <c r="B11" s="44" t="s">
        <v>58</v>
      </c>
      <c r="C11" s="44" t="s">
        <v>375</v>
      </c>
      <c r="D11" s="42"/>
      <c r="E11" s="302" t="s">
        <v>432</v>
      </c>
      <c r="F11" s="110" t="s">
        <v>437</v>
      </c>
      <c r="G11" s="302" t="s">
        <v>8</v>
      </c>
      <c r="H11" s="318" t="s">
        <v>437</v>
      </c>
      <c r="I11" s="98" t="s">
        <v>357</v>
      </c>
      <c r="J11" s="110" t="s">
        <v>437</v>
      </c>
      <c r="K11" s="98" t="s">
        <v>357</v>
      </c>
      <c r="L11" s="110" t="s">
        <v>437</v>
      </c>
      <c r="M11" s="80" t="s">
        <v>386</v>
      </c>
      <c r="N11" s="110" t="s">
        <v>437</v>
      </c>
      <c r="O11" s="98" t="s">
        <v>389</v>
      </c>
      <c r="P11" s="110" t="s">
        <v>437</v>
      </c>
      <c r="Q11" s="44" t="s">
        <v>469</v>
      </c>
      <c r="R11" s="110" t="s">
        <v>437</v>
      </c>
      <c r="S11" s="44" t="s">
        <v>471</v>
      </c>
      <c r="T11" s="44"/>
      <c r="U11" s="85" t="s">
        <v>416</v>
      </c>
      <c r="V11" s="44"/>
      <c r="W11" s="80" t="s">
        <v>389</v>
      </c>
      <c r="X11" s="80" t="s">
        <v>390</v>
      </c>
      <c r="Y11" s="80" t="s">
        <v>26</v>
      </c>
      <c r="Z11" s="98" t="s">
        <v>395</v>
      </c>
      <c r="AA11" s="321" t="s">
        <v>485</v>
      </c>
      <c r="AB11" s="74" t="s">
        <v>464</v>
      </c>
      <c r="AC11" s="39"/>
      <c r="AD11"/>
      <c r="AE11"/>
      <c r="AF11"/>
      <c r="AG11"/>
      <c r="AH11"/>
      <c r="AI11"/>
      <c r="AJ11"/>
      <c r="AK11"/>
      <c r="AL11"/>
      <c r="AM11"/>
    </row>
    <row r="12" spans="1:46" ht="15.6">
      <c r="A12" s="39"/>
      <c r="B12" s="46">
        <f>+'Ark1'!C1508</f>
        <v>2024</v>
      </c>
      <c r="C12" s="46">
        <f>+'Ark1'!N1508</f>
        <v>40</v>
      </c>
      <c r="D12" s="47" t="s">
        <v>519</v>
      </c>
      <c r="E12" s="323">
        <f>+'Ark1'!Q1508</f>
        <v>1140</v>
      </c>
      <c r="F12" s="46">
        <f t="shared" ref="F12:F34" si="0">+E12-E36</f>
        <v>-15</v>
      </c>
      <c r="G12" s="300">
        <f>+'Ark1'!R1508</f>
        <v>9358</v>
      </c>
      <c r="H12" s="323">
        <f t="shared" ref="H12:H34" si="1">+G12-G36</f>
        <v>-1182</v>
      </c>
      <c r="I12" s="99">
        <f>+'Ark1'!AD1508</f>
        <v>0.63232122296519344</v>
      </c>
      <c r="J12" s="99">
        <f t="shared" ref="J12:J34" si="2">+I12-I36</f>
        <v>-7.8582927055816598E-2</v>
      </c>
      <c r="K12" s="99">
        <f>+'Ark1'!AE1508</f>
        <v>0.37605949020751578</v>
      </c>
      <c r="L12" s="99">
        <f t="shared" ref="L12:L34" si="3">+K12-K36</f>
        <v>-3.7470143906416287E-2</v>
      </c>
      <c r="M12" s="235">
        <f>+'Ark1'!U1508</f>
        <v>62.526713378585512</v>
      </c>
      <c r="N12" s="48">
        <f t="shared" ref="N12:N34" si="4">+M12-M36</f>
        <v>-0.14466950735306483</v>
      </c>
      <c r="O12" s="99">
        <f>+'Ark1'!W1508</f>
        <v>49.765611999124225</v>
      </c>
      <c r="P12" s="48">
        <f t="shared" ref="P12:P34" si="5">+O12-O36</f>
        <v>0.16659077613747542</v>
      </c>
      <c r="Q12" s="99">
        <f>+'Ark1'!X1508</f>
        <v>1.2716392391536651</v>
      </c>
      <c r="R12" s="99">
        <f t="shared" ref="R12:R34" si="6">+Q12-Q36</f>
        <v>-0.13253533390136396</v>
      </c>
      <c r="S12" s="99">
        <f>+'Ark1'!Y1508</f>
        <v>2.5432784783073301</v>
      </c>
      <c r="T12" s="44"/>
      <c r="U12" s="271">
        <f>+'Ark1'!Z1508</f>
        <v>0</v>
      </c>
      <c r="V12" s="44"/>
      <c r="W12" s="48">
        <f>+'Ark1'!AA1508</f>
        <v>4.0634717931698514</v>
      </c>
      <c r="X12" s="48">
        <f>+'Ark1'!AB1508</f>
        <v>2.6842235464385342</v>
      </c>
      <c r="Y12" s="48">
        <f>+'Ark1'!T1508</f>
        <v>1.2984612096601837</v>
      </c>
      <c r="Z12" s="99">
        <f>+'Ark1'!V1508</f>
        <v>55.212437143281839</v>
      </c>
      <c r="AA12" s="323">
        <f>+(G12*O12)/1000</f>
        <v>465.70659708780454</v>
      </c>
      <c r="AB12" s="65">
        <f>+G12/E12</f>
        <v>8.2087719298245609</v>
      </c>
      <c r="AC12" s="39"/>
      <c r="AD12"/>
      <c r="AE12"/>
      <c r="AF12"/>
      <c r="AG12"/>
      <c r="AH12"/>
      <c r="AI12"/>
      <c r="AJ12"/>
      <c r="AK12"/>
      <c r="AL12"/>
      <c r="AM12"/>
    </row>
    <row r="13" spans="1:46" ht="15.6">
      <c r="A13" s="39"/>
      <c r="B13" s="46">
        <f>+'Ark1'!C1509</f>
        <v>2024</v>
      </c>
      <c r="C13" s="46">
        <f>+'Ark1'!N1509</f>
        <v>55</v>
      </c>
      <c r="D13" s="47" t="s">
        <v>413</v>
      </c>
      <c r="E13" s="323">
        <f>+'Ark1'!Q1509</f>
        <v>1437</v>
      </c>
      <c r="F13" s="46">
        <f t="shared" si="0"/>
        <v>5</v>
      </c>
      <c r="G13" s="300">
        <f>+'Ark1'!R1509</f>
        <v>26083</v>
      </c>
      <c r="H13" s="323">
        <f t="shared" si="1"/>
        <v>2807</v>
      </c>
      <c r="I13" s="99">
        <f>+'Ark1'!AD1509</f>
        <v>1.7624315514641091</v>
      </c>
      <c r="J13" s="99">
        <f t="shared" si="2"/>
        <v>0.19250697879911605</v>
      </c>
      <c r="K13" s="99">
        <f>+'Ark1'!AE1509</f>
        <v>1.2835835260271844</v>
      </c>
      <c r="L13" s="99">
        <f t="shared" si="3"/>
        <v>0.16983682143072421</v>
      </c>
      <c r="M13" s="235">
        <f>+'Ark1'!U1509</f>
        <v>62.352536609868238</v>
      </c>
      <c r="N13" s="48">
        <f t="shared" si="4"/>
        <v>-0.2000721235287557</v>
      </c>
      <c r="O13" s="99">
        <f>+'Ark1'!W1509</f>
        <v>59.948301843050778</v>
      </c>
      <c r="P13" s="48">
        <f t="shared" si="5"/>
        <v>0.11461836358203925</v>
      </c>
      <c r="Q13" s="99">
        <f>+'Ark1'!X1509</f>
        <v>2.0396426791396687</v>
      </c>
      <c r="R13" s="99">
        <f t="shared" si="6"/>
        <v>0.23950519847288754</v>
      </c>
      <c r="S13" s="99">
        <f>+'Ark1'!Y1509</f>
        <v>4.0792853582793374</v>
      </c>
      <c r="T13" s="44"/>
      <c r="U13" s="271">
        <f>+'Ark1'!Z1509</f>
        <v>0</v>
      </c>
      <c r="V13" s="44"/>
      <c r="W13" s="48">
        <f>+'Ark1'!AA1509</f>
        <v>2.1973373269158372</v>
      </c>
      <c r="X13" s="48">
        <f>+'Ark1'!AB1509</f>
        <v>2.2173662898713649</v>
      </c>
      <c r="Y13" s="48">
        <f>+'Ark1'!T1509</f>
        <v>1.39006249281141</v>
      </c>
      <c r="Z13" s="99">
        <f>+'Ark1'!V1509</f>
        <v>65.453798184481357</v>
      </c>
      <c r="AA13" s="323">
        <f t="shared" ref="AA13:AA34" si="7">+(G13*O13)/1000</f>
        <v>1563.6315569722933</v>
      </c>
      <c r="AB13" s="65">
        <f t="shared" ref="AB13:AB36" si="8">+G13/E13</f>
        <v>18.151009046624914</v>
      </c>
      <c r="AC13" s="39"/>
      <c r="AD13"/>
      <c r="AE13"/>
      <c r="AF13"/>
      <c r="AG13"/>
      <c r="AH13"/>
      <c r="AI13"/>
      <c r="AJ13"/>
      <c r="AK13"/>
      <c r="AL13"/>
      <c r="AM13"/>
    </row>
    <row r="14" spans="1:46" ht="15.6">
      <c r="A14" s="39"/>
      <c r="B14" s="46">
        <f>+'Ark1'!C1510</f>
        <v>2024</v>
      </c>
      <c r="C14" s="46">
        <f>+'Ark1'!N1510</f>
        <v>63</v>
      </c>
      <c r="D14" s="47" t="s">
        <v>412</v>
      </c>
      <c r="E14" s="323">
        <f>+'Ark1'!Q1510</f>
        <v>1324</v>
      </c>
      <c r="F14" s="46">
        <f t="shared" si="0"/>
        <v>31</v>
      </c>
      <c r="G14" s="300">
        <f>+'Ark1'!R1510</f>
        <v>14994</v>
      </c>
      <c r="H14" s="323">
        <f t="shared" si="1"/>
        <v>2822</v>
      </c>
      <c r="I14" s="99">
        <f>+'Ark1'!AD1510</f>
        <v>1.0131464433789383</v>
      </c>
      <c r="J14" s="99">
        <f t="shared" si="2"/>
        <v>0.19216681206435238</v>
      </c>
      <c r="K14" s="99">
        <f>+'Ark1'!AE1510</f>
        <v>0.79277246843232174</v>
      </c>
      <c r="L14" s="99">
        <f t="shared" si="3"/>
        <v>0.16427262462876224</v>
      </c>
      <c r="M14" s="235">
        <f>+'Ark1'!U1510</f>
        <v>62.158873503244394</v>
      </c>
      <c r="N14" s="48">
        <f t="shared" si="4"/>
        <v>-0.15369858441420803</v>
      </c>
      <c r="O14" s="99">
        <f>+'Ark1'!W1510</f>
        <v>64.10179945146821</v>
      </c>
      <c r="P14" s="48">
        <f t="shared" si="5"/>
        <v>1.5953348321104954E-2</v>
      </c>
      <c r="Q14" s="99">
        <f>+'Ark1'!X1510</f>
        <v>2.1408563425370151</v>
      </c>
      <c r="R14" s="99">
        <f t="shared" si="6"/>
        <v>0.2430581171015902</v>
      </c>
      <c r="S14" s="99">
        <f>+'Ark1'!Y1510</f>
        <v>4.2817126850740301</v>
      </c>
      <c r="T14" s="44"/>
      <c r="U14" s="271">
        <f>+'Ark1'!Z1510</f>
        <v>0</v>
      </c>
      <c r="V14" s="44"/>
      <c r="W14" s="48">
        <f>+'Ark1'!AA1510</f>
        <v>0.5680633233113922</v>
      </c>
      <c r="X14" s="48">
        <f>+'Ark1'!AB1510</f>
        <v>2.1488472911230048</v>
      </c>
      <c r="Y14" s="48">
        <f>+'Ark1'!T1510</f>
        <v>1.4867280245431505</v>
      </c>
      <c r="Z14" s="99">
        <f>+'Ark1'!V1510</f>
        <v>69.658753811352852</v>
      </c>
      <c r="AA14" s="323">
        <f t="shared" si="7"/>
        <v>961.14238097531427</v>
      </c>
      <c r="AB14" s="65">
        <f t="shared" si="8"/>
        <v>11.324773413897281</v>
      </c>
      <c r="AC14" s="39"/>
      <c r="AD14"/>
      <c r="AE14" s="100">
        <f>SUM(G12:G14)</f>
        <v>50435</v>
      </c>
      <c r="AF14"/>
      <c r="AG14"/>
      <c r="AH14"/>
      <c r="AI14"/>
      <c r="AJ14"/>
      <c r="AK14"/>
      <c r="AL14"/>
      <c r="AM14"/>
    </row>
    <row r="15" spans="1:46" ht="15.6">
      <c r="A15" s="39"/>
      <c r="B15" s="46">
        <f>+'Ark1'!C1511</f>
        <v>2024</v>
      </c>
      <c r="C15" s="46">
        <f>+'Ark1'!N1511</f>
        <v>65</v>
      </c>
      <c r="D15" s="47" t="s">
        <v>411</v>
      </c>
      <c r="E15" s="323">
        <f>+'Ark1'!Q1511</f>
        <v>1392</v>
      </c>
      <c r="F15" s="46">
        <f t="shared" si="0"/>
        <v>57</v>
      </c>
      <c r="G15" s="300">
        <f>+'Ark1'!R1511</f>
        <v>20959</v>
      </c>
      <c r="H15" s="323">
        <f t="shared" si="1"/>
        <v>3643</v>
      </c>
      <c r="I15" s="99">
        <f>+'Ark1'!AD1511</f>
        <v>1.4162022346791503</v>
      </c>
      <c r="J15" s="99">
        <f t="shared" si="2"/>
        <v>0.24826900301275434</v>
      </c>
      <c r="K15" s="99">
        <f>+'Ark1'!AE1511</f>
        <v>1.1429054282197728</v>
      </c>
      <c r="L15" s="99">
        <f t="shared" si="3"/>
        <v>0.21998828690600802</v>
      </c>
      <c r="M15" s="235">
        <f>+'Ark1'!U1511</f>
        <v>61.919982781710353</v>
      </c>
      <c r="N15" s="48">
        <f t="shared" si="4"/>
        <v>-0.21002184684783742</v>
      </c>
      <c r="O15" s="99">
        <f>+'Ark1'!W1511</f>
        <v>66.074153434092267</v>
      </c>
      <c r="P15" s="48">
        <f t="shared" si="5"/>
        <v>-1.3835457367932236E-2</v>
      </c>
      <c r="Q15" s="99">
        <f>+'Ark1'!X1511</f>
        <v>2.3140417004628087</v>
      </c>
      <c r="R15" s="99">
        <f t="shared" si="6"/>
        <v>0.31588970231081026</v>
      </c>
      <c r="S15" s="99">
        <f>+'Ark1'!Y1511</f>
        <v>4.6280834009256173</v>
      </c>
      <c r="T15" s="44"/>
      <c r="U15" s="271">
        <f>+'Ark1'!Z1511</f>
        <v>0</v>
      </c>
      <c r="V15" s="44"/>
      <c r="W15" s="48">
        <f>+'Ark1'!AA1511</f>
        <v>0.57205223459794574</v>
      </c>
      <c r="X15" s="48">
        <f>+'Ark1'!AB1511</f>
        <v>2.1420200767659843</v>
      </c>
      <c r="Y15" s="48">
        <f>+'Ark1'!T1511</f>
        <v>1.7236032253447204</v>
      </c>
      <c r="Z15" s="99">
        <f>+'Ark1'!V1511</f>
        <v>71.761030784197615</v>
      </c>
      <c r="AA15" s="323">
        <f t="shared" si="7"/>
        <v>1384.8481818251398</v>
      </c>
      <c r="AB15" s="65">
        <f t="shared" si="8"/>
        <v>15.056752873563218</v>
      </c>
      <c r="AC15" s="39"/>
      <c r="AD15"/>
      <c r="AE15"/>
      <c r="AF15"/>
      <c r="AG15"/>
      <c r="AH15"/>
      <c r="AI15"/>
      <c r="AJ15"/>
      <c r="AK15"/>
      <c r="AL15"/>
      <c r="AM15"/>
    </row>
    <row r="16" spans="1:46" ht="15.6">
      <c r="A16" s="39"/>
      <c r="B16" s="46">
        <f>+'Ark1'!C1512</f>
        <v>2024</v>
      </c>
      <c r="C16" s="46">
        <f>+'Ark1'!N1512</f>
        <v>67</v>
      </c>
      <c r="D16" s="47" t="s">
        <v>410</v>
      </c>
      <c r="E16" s="323">
        <f>+'Ark1'!Q1512</f>
        <v>1433</v>
      </c>
      <c r="F16" s="46">
        <f t="shared" si="0"/>
        <v>21</v>
      </c>
      <c r="G16" s="300">
        <f>+'Ark1'!R1512</f>
        <v>30864</v>
      </c>
      <c r="H16" s="323">
        <f t="shared" si="1"/>
        <v>6547</v>
      </c>
      <c r="I16" s="99">
        <f>+'Ark1'!AD1512</f>
        <v>2.0854843156227534</v>
      </c>
      <c r="J16" s="99">
        <f t="shared" si="2"/>
        <v>0.44534615470615946</v>
      </c>
      <c r="K16" s="99">
        <f>+'Ark1'!AE1512</f>
        <v>1.7332538950761971</v>
      </c>
      <c r="L16" s="99">
        <f t="shared" si="3"/>
        <v>0.40116806378204894</v>
      </c>
      <c r="M16" s="235">
        <f>+'Ark1'!U1512</f>
        <v>61.752348447911601</v>
      </c>
      <c r="N16" s="48">
        <f t="shared" si="4"/>
        <v>-0.24104189372511797</v>
      </c>
      <c r="O16" s="99">
        <f>+'Ark1'!W1512</f>
        <v>68.098738826588729</v>
      </c>
      <c r="P16" s="48">
        <f t="shared" si="5"/>
        <v>-8.8209701645780569E-3</v>
      </c>
      <c r="Q16" s="99">
        <f>+'Ark1'!X1512</f>
        <v>2.420295489891136</v>
      </c>
      <c r="R16" s="99">
        <f t="shared" si="6"/>
        <v>0.46281718253414361</v>
      </c>
      <c r="S16" s="99">
        <f>+'Ark1'!Y1512</f>
        <v>4.8405909797822719</v>
      </c>
      <c r="T16" s="44"/>
      <c r="U16" s="271">
        <f>+'Ark1'!Z1512</f>
        <v>0</v>
      </c>
      <c r="V16" s="44"/>
      <c r="W16" s="48">
        <f>+'Ark1'!AA1512</f>
        <v>0.57309442478719219</v>
      </c>
      <c r="X16" s="48">
        <f>+'Ark1'!AB1512</f>
        <v>2.1683429449883174</v>
      </c>
      <c r="Y16" s="48">
        <f>+'Ark1'!T1512</f>
        <v>1.9574261275272165</v>
      </c>
      <c r="Z16" s="99">
        <f>+'Ark1'!V1512</f>
        <v>74.016215962086804</v>
      </c>
      <c r="AA16" s="323">
        <f t="shared" si="7"/>
        <v>2101.7994751438346</v>
      </c>
      <c r="AB16" s="65">
        <f t="shared" si="8"/>
        <v>21.538032100488486</v>
      </c>
      <c r="AC16" s="39"/>
      <c r="AD16"/>
      <c r="AE16"/>
      <c r="AF16"/>
      <c r="AG16"/>
      <c r="AH16"/>
      <c r="AI16"/>
      <c r="AJ16"/>
      <c r="AK16"/>
      <c r="AL16"/>
      <c r="AM16"/>
    </row>
    <row r="17" spans="1:40" ht="15.6">
      <c r="A17" s="39"/>
      <c r="B17" s="46">
        <f>+'Ark1'!C1513</f>
        <v>2024</v>
      </c>
      <c r="C17" s="46">
        <f>+'Ark1'!N1513</f>
        <v>69</v>
      </c>
      <c r="D17" s="47" t="s">
        <v>409</v>
      </c>
      <c r="E17" s="323">
        <f>+'Ark1'!Q1513</f>
        <v>1490</v>
      </c>
      <c r="F17" s="46">
        <f t="shared" si="0"/>
        <v>30</v>
      </c>
      <c r="G17" s="300">
        <f>+'Ark1'!R1513</f>
        <v>41431</v>
      </c>
      <c r="H17" s="323">
        <f t="shared" si="1"/>
        <v>8928</v>
      </c>
      <c r="I17" s="99">
        <f>+'Ark1'!AD1513</f>
        <v>2.7994978188363886</v>
      </c>
      <c r="J17" s="99">
        <f t="shared" si="2"/>
        <v>0.60722859795091511</v>
      </c>
      <c r="K17" s="99">
        <f>+'Ark1'!AE1513</f>
        <v>2.3974548141385967</v>
      </c>
      <c r="L17" s="99">
        <f t="shared" si="3"/>
        <v>0.55989674282555035</v>
      </c>
      <c r="M17" s="235">
        <f>+'Ark1'!U1513</f>
        <v>61.569669553437521</v>
      </c>
      <c r="N17" s="48">
        <f t="shared" si="4"/>
        <v>-0.26069997225054209</v>
      </c>
      <c r="O17" s="99">
        <f>+'Ark1'!W1513</f>
        <v>70.102704533359386</v>
      </c>
      <c r="P17" s="48">
        <f t="shared" si="5"/>
        <v>1.035701278719614E-2</v>
      </c>
      <c r="Q17" s="99">
        <f>+'Ark1'!X1513</f>
        <v>2.2060775747628587</v>
      </c>
      <c r="R17" s="99">
        <f t="shared" si="6"/>
        <v>0.16011258691558306</v>
      </c>
      <c r="S17" s="99">
        <f>+'Ark1'!Y1513</f>
        <v>4.4121551495257174</v>
      </c>
      <c r="T17" s="44"/>
      <c r="U17" s="271">
        <f>+'Ark1'!Z1513</f>
        <v>0</v>
      </c>
      <c r="V17" s="44"/>
      <c r="W17" s="48">
        <f>+'Ark1'!AA1513</f>
        <v>0.57408130624764708</v>
      </c>
      <c r="X17" s="48">
        <f>+'Ark1'!AB1513</f>
        <v>2.2047995649567813</v>
      </c>
      <c r="Y17" s="48">
        <f>+'Ark1'!T1513</f>
        <v>2.2535058289686463</v>
      </c>
      <c r="Z17" s="99">
        <f>+'Ark1'!V1513</f>
        <v>76.122153824556051</v>
      </c>
      <c r="AA17" s="323">
        <f t="shared" si="7"/>
        <v>2904.4251515216129</v>
      </c>
      <c r="AB17" s="65">
        <f t="shared" si="8"/>
        <v>27.806040268456375</v>
      </c>
      <c r="AC17" s="39"/>
      <c r="AD17"/>
      <c r="AE17"/>
      <c r="AF17"/>
      <c r="AG17"/>
      <c r="AH17"/>
      <c r="AI17"/>
      <c r="AJ17"/>
      <c r="AK17"/>
      <c r="AL17"/>
      <c r="AM17" s="4"/>
      <c r="AN17" s="4"/>
    </row>
    <row r="18" spans="1:40" ht="15.6">
      <c r="A18" s="39"/>
      <c r="B18" s="46">
        <f>+'Ark1'!C1514</f>
        <v>2024</v>
      </c>
      <c r="C18" s="46">
        <f>+'Ark1'!N1514</f>
        <v>71</v>
      </c>
      <c r="D18" s="47" t="s">
        <v>408</v>
      </c>
      <c r="E18" s="323">
        <f>+'Ark1'!Q1514</f>
        <v>1512</v>
      </c>
      <c r="F18" s="46">
        <f t="shared" si="0"/>
        <v>19</v>
      </c>
      <c r="G18" s="300">
        <f>+'Ark1'!R1514</f>
        <v>58779</v>
      </c>
      <c r="H18" s="323">
        <f t="shared" si="1"/>
        <v>12957</v>
      </c>
      <c r="I18" s="99">
        <f>+'Ark1'!AD1514</f>
        <v>3.9717043347586127</v>
      </c>
      <c r="J18" s="99">
        <f t="shared" si="2"/>
        <v>0.88109238387979749</v>
      </c>
      <c r="K18" s="99">
        <f>+'Ark1'!AE1514</f>
        <v>3.4977996484513474</v>
      </c>
      <c r="L18" s="99">
        <f t="shared" si="3"/>
        <v>0.841152783896288</v>
      </c>
      <c r="M18" s="235">
        <f>+'Ark1'!U1514</f>
        <v>61.386518654934861</v>
      </c>
      <c r="N18" s="48">
        <f t="shared" si="4"/>
        <v>-0.27737839421673982</v>
      </c>
      <c r="O18" s="99">
        <f>+'Ark1'!W1514</f>
        <v>72.095000341040418</v>
      </c>
      <c r="P18" s="48">
        <f t="shared" si="5"/>
        <v>1.0855122466693956E-2</v>
      </c>
      <c r="Q18" s="99">
        <f>+'Ark1'!X1514</f>
        <v>2.5672434032562657</v>
      </c>
      <c r="R18" s="99">
        <f t="shared" si="6"/>
        <v>0.53765063122536327</v>
      </c>
      <c r="S18" s="99">
        <f>+'Ark1'!Y1514</f>
        <v>5.1344868065125313</v>
      </c>
      <c r="T18" s="44"/>
      <c r="U18" s="271">
        <f>+'Ark1'!Z1514</f>
        <v>0</v>
      </c>
      <c r="V18" s="44"/>
      <c r="W18" s="48">
        <f>+'Ark1'!AA1514</f>
        <v>0.57285696239040484</v>
      </c>
      <c r="X18" s="48">
        <f>+'Ark1'!AB1514</f>
        <v>2.2399377563187466</v>
      </c>
      <c r="Y18" s="48">
        <f>+'Ark1'!T1514</f>
        <v>2.5642661494751522</v>
      </c>
      <c r="Z18" s="99">
        <f>+'Ark1'!V1514</f>
        <v>78.285964125459486</v>
      </c>
      <c r="AA18" s="323">
        <f t="shared" si="7"/>
        <v>4237.6720250460148</v>
      </c>
      <c r="AB18" s="65">
        <f t="shared" si="8"/>
        <v>38.875</v>
      </c>
      <c r="AC18" s="39"/>
      <c r="AD18"/>
      <c r="AE18"/>
      <c r="AF18"/>
      <c r="AG18"/>
      <c r="AH18"/>
      <c r="AI18"/>
      <c r="AJ18"/>
      <c r="AK18"/>
      <c r="AL18"/>
      <c r="AM18"/>
    </row>
    <row r="19" spans="1:40" ht="15.6">
      <c r="A19" s="39"/>
      <c r="B19" s="46">
        <f>+'Ark1'!C1515</f>
        <v>2024</v>
      </c>
      <c r="C19" s="46">
        <f>+'Ark1'!N1515</f>
        <v>73</v>
      </c>
      <c r="D19" s="47" t="s">
        <v>407</v>
      </c>
      <c r="E19" s="323">
        <f>+'Ark1'!Q1515</f>
        <v>1525</v>
      </c>
      <c r="F19" s="46">
        <f t="shared" si="0"/>
        <v>33</v>
      </c>
      <c r="G19" s="300">
        <f>+'Ark1'!R1515</f>
        <v>74014</v>
      </c>
      <c r="H19" s="323">
        <f t="shared" si="1"/>
        <v>15526</v>
      </c>
      <c r="I19" s="99">
        <f>+'Ark1'!AD1515</f>
        <v>5.0011351780878197</v>
      </c>
      <c r="J19" s="99">
        <f t="shared" si="2"/>
        <v>1.0562241793754055</v>
      </c>
      <c r="K19" s="99">
        <f>+'Ark1'!AE1515</f>
        <v>4.5299647026319345</v>
      </c>
      <c r="L19" s="99">
        <f t="shared" si="3"/>
        <v>1.0328764648899642</v>
      </c>
      <c r="M19" s="235">
        <f>+'Ark1'!U1515</f>
        <v>61.219741257984211</v>
      </c>
      <c r="N19" s="48">
        <f t="shared" si="4"/>
        <v>-0.27706552225718184</v>
      </c>
      <c r="O19" s="99">
        <f>+'Ark1'!W1515</f>
        <v>74.098205586228858</v>
      </c>
      <c r="P19" s="48">
        <f t="shared" si="5"/>
        <v>-9.035232192758258E-3</v>
      </c>
      <c r="Q19" s="99">
        <f>+'Ark1'!X1515</f>
        <v>2.4090037020023241</v>
      </c>
      <c r="R19" s="99">
        <f t="shared" si="6"/>
        <v>0.54366380321966767</v>
      </c>
      <c r="S19" s="99">
        <f>+'Ark1'!Y1515</f>
        <v>4.8180074040046481</v>
      </c>
      <c r="T19" s="44"/>
      <c r="U19" s="271">
        <f>+'Ark1'!Z1515</f>
        <v>0</v>
      </c>
      <c r="V19" s="44"/>
      <c r="W19" s="48">
        <f>+'Ark1'!AA1515</f>
        <v>0.56606329657278498</v>
      </c>
      <c r="X19" s="48">
        <f>+'Ark1'!AB1515</f>
        <v>2.2516934596774703</v>
      </c>
      <c r="Y19" s="48">
        <f>+'Ark1'!T1515</f>
        <v>2.8293295862944849</v>
      </c>
      <c r="Z19" s="99">
        <f>+'Ark1'!V1515</f>
        <v>80.40792139601642</v>
      </c>
      <c r="AA19" s="323">
        <f t="shared" si="7"/>
        <v>5484.3045882591432</v>
      </c>
      <c r="AB19" s="65">
        <f t="shared" si="8"/>
        <v>48.533770491803281</v>
      </c>
      <c r="AC19" s="39"/>
      <c r="AD19"/>
      <c r="AE19"/>
      <c r="AF19"/>
      <c r="AG19"/>
      <c r="AH19"/>
      <c r="AI19"/>
      <c r="AJ19"/>
      <c r="AK19"/>
      <c r="AL19"/>
      <c r="AM19"/>
    </row>
    <row r="20" spans="1:40" ht="15.6">
      <c r="A20" s="39"/>
      <c r="B20" s="46">
        <f>+'Ark1'!C1516</f>
        <v>2024</v>
      </c>
      <c r="C20" s="46">
        <f>+'Ark1'!N1516</f>
        <v>75</v>
      </c>
      <c r="D20" s="47" t="s">
        <v>406</v>
      </c>
      <c r="E20" s="323">
        <f>+'Ark1'!Q1516</f>
        <v>1559</v>
      </c>
      <c r="F20" s="46">
        <f t="shared" si="0"/>
        <v>32</v>
      </c>
      <c r="G20" s="300">
        <f>+'Ark1'!R1516</f>
        <v>98599</v>
      </c>
      <c r="H20" s="323">
        <f t="shared" si="1"/>
        <v>20632</v>
      </c>
      <c r="I20" s="99">
        <f>+'Ark1'!AD1516</f>
        <v>6.6623466833880212</v>
      </c>
      <c r="J20" s="99">
        <f t="shared" si="2"/>
        <v>1.4036119713682771</v>
      </c>
      <c r="K20" s="99">
        <f>+'Ark1'!AE1516</f>
        <v>6.1857724107831986</v>
      </c>
      <c r="L20" s="99">
        <f t="shared" si="3"/>
        <v>1.4040300527702829</v>
      </c>
      <c r="M20" s="235">
        <f>+'Ark1'!U1516</f>
        <v>61.038863002828265</v>
      </c>
      <c r="N20" s="48">
        <f t="shared" si="4"/>
        <v>-0.25968936147197752</v>
      </c>
      <c r="O20" s="99">
        <f>+'Ark1'!W1516</f>
        <v>76.067778297760015</v>
      </c>
      <c r="P20" s="48">
        <f t="shared" si="5"/>
        <v>-1.934211570373634E-2</v>
      </c>
      <c r="Q20" s="99">
        <f>+'Ark1'!X1516</f>
        <v>2.3154393046582622</v>
      </c>
      <c r="R20" s="99">
        <f t="shared" si="6"/>
        <v>0.32485354401593902</v>
      </c>
      <c r="S20" s="99">
        <f>+'Ark1'!Y1516</f>
        <v>4.6308786093165244</v>
      </c>
      <c r="T20" s="44"/>
      <c r="U20" s="271">
        <f>+'Ark1'!Z1516</f>
        <v>0</v>
      </c>
      <c r="V20" s="44"/>
      <c r="W20" s="48">
        <f>+'Ark1'!AA1516</f>
        <v>0.57999917403401491</v>
      </c>
      <c r="X20" s="48">
        <f>+'Ark1'!AB1516</f>
        <v>2.3020476971396997</v>
      </c>
      <c r="Y20" s="48">
        <f>+'Ark1'!T1516</f>
        <v>3.1877706670453048</v>
      </c>
      <c r="Z20" s="99">
        <f>+'Ark1'!V1516</f>
        <v>82.669820595482534</v>
      </c>
      <c r="AA20" s="323">
        <f t="shared" si="7"/>
        <v>7500.2068723808397</v>
      </c>
      <c r="AB20" s="65">
        <f t="shared" si="8"/>
        <v>63.245028864656831</v>
      </c>
      <c r="AC20" s="39"/>
      <c r="AD20"/>
      <c r="AE20"/>
      <c r="AF20"/>
      <c r="AG20"/>
      <c r="AH20"/>
      <c r="AI20"/>
      <c r="AJ20"/>
      <c r="AK20"/>
      <c r="AL20"/>
      <c r="AM20"/>
    </row>
    <row r="21" spans="1:40" ht="15.6">
      <c r="A21" s="39"/>
      <c r="B21" s="46">
        <f>+'Ark1'!C1517</f>
        <v>2024</v>
      </c>
      <c r="C21" s="46">
        <f>+'Ark1'!N1517</f>
        <v>77</v>
      </c>
      <c r="D21" s="47" t="s">
        <v>405</v>
      </c>
      <c r="E21" s="323">
        <f>+'Ark1'!Q1517</f>
        <v>1577</v>
      </c>
      <c r="F21" s="46">
        <f t="shared" si="0"/>
        <v>30</v>
      </c>
      <c r="G21" s="300">
        <f>+'Ark1'!R1517</f>
        <v>121689</v>
      </c>
      <c r="H21" s="323">
        <f t="shared" si="1"/>
        <v>25796</v>
      </c>
      <c r="I21" s="99">
        <f>+'Ark1'!AD1517</f>
        <v>8.2225408528971382</v>
      </c>
      <c r="J21" s="99">
        <f t="shared" si="2"/>
        <v>1.7547295001490655</v>
      </c>
      <c r="K21" s="99">
        <f>+'Ark1'!AE1517</f>
        <v>7.8518287034610452</v>
      </c>
      <c r="L21" s="99">
        <f t="shared" si="3"/>
        <v>1.8076572767390449</v>
      </c>
      <c r="M21" s="235">
        <f>+'Ark1'!U1517</f>
        <v>60.85695357698355</v>
      </c>
      <c r="N21" s="48">
        <f t="shared" si="4"/>
        <v>-0.26931627340120201</v>
      </c>
      <c r="O21" s="99">
        <f>+'Ark1'!W1517</f>
        <v>78.105546731624756</v>
      </c>
      <c r="P21" s="48">
        <f t="shared" si="5"/>
        <v>2.0358367532367083E-3</v>
      </c>
      <c r="Q21" s="99">
        <f>+'Ark1'!X1517</f>
        <v>2.1678212492501374</v>
      </c>
      <c r="R21" s="99">
        <f t="shared" si="6"/>
        <v>0.35538447075744228</v>
      </c>
      <c r="S21" s="99">
        <f>+'Ark1'!Y1517</f>
        <v>4.3356424985002748</v>
      </c>
      <c r="T21" s="44"/>
      <c r="U21" s="271">
        <f>+'Ark1'!Z1517</f>
        <v>0</v>
      </c>
      <c r="V21" s="44"/>
      <c r="W21" s="48">
        <f>+'Ark1'!AA1517</f>
        <v>0.59000952843031118</v>
      </c>
      <c r="X21" s="48">
        <f>+'Ark1'!AB1517</f>
        <v>2.3281761381427151</v>
      </c>
      <c r="Y21" s="48">
        <f>+'Ark1'!T1517</f>
        <v>3.5358578014446658</v>
      </c>
      <c r="Z21" s="99">
        <f>+'Ark1'!V1517</f>
        <v>84.743988041209889</v>
      </c>
      <c r="AA21" s="323">
        <f t="shared" si="7"/>
        <v>9504.5858762246862</v>
      </c>
      <c r="AB21" s="65">
        <f t="shared" si="8"/>
        <v>77.164870006341161</v>
      </c>
      <c r="AC21" s="39"/>
      <c r="AD21"/>
      <c r="AE21"/>
      <c r="AF21"/>
      <c r="AG21"/>
      <c r="AH21"/>
      <c r="AI21"/>
      <c r="AJ21"/>
      <c r="AK21"/>
      <c r="AL21"/>
      <c r="AM21"/>
    </row>
    <row r="22" spans="1:40" ht="15.6">
      <c r="A22" s="39"/>
      <c r="B22" s="46">
        <f>+'Ark1'!C1518</f>
        <v>2024</v>
      </c>
      <c r="C22" s="46">
        <f>+'Ark1'!N1518</f>
        <v>79</v>
      </c>
      <c r="D22" s="47" t="s">
        <v>404</v>
      </c>
      <c r="E22" s="323">
        <f>+'Ark1'!Q1518</f>
        <v>1564</v>
      </c>
      <c r="F22" s="46">
        <f t="shared" si="0"/>
        <v>-7</v>
      </c>
      <c r="G22" s="300">
        <f>+'Ark1'!R1518</f>
        <v>134041</v>
      </c>
      <c r="H22" s="323">
        <f t="shared" si="1"/>
        <v>21523</v>
      </c>
      <c r="I22" s="99">
        <f>+'Ark1'!AD1518</f>
        <v>9.057167027941599</v>
      </c>
      <c r="J22" s="99">
        <f t="shared" si="2"/>
        <v>1.4680291577267992</v>
      </c>
      <c r="K22" s="99">
        <f>+'Ark1'!AE1518</f>
        <v>8.857616725989006</v>
      </c>
      <c r="L22" s="99">
        <f t="shared" si="3"/>
        <v>1.5892594822242669</v>
      </c>
      <c r="M22" s="235">
        <f>+'Ark1'!U1518</f>
        <v>60.679910246821265</v>
      </c>
      <c r="N22" s="48">
        <f t="shared" si="4"/>
        <v>-0.25766042243324705</v>
      </c>
      <c r="O22" s="99">
        <f>+'Ark1'!W1518</f>
        <v>80.07911787584024</v>
      </c>
      <c r="P22" s="48">
        <f t="shared" si="5"/>
        <v>-1.250954249482561E-2</v>
      </c>
      <c r="Q22" s="99">
        <f>+'Ark1'!X1518</f>
        <v>2.0404204683641578</v>
      </c>
      <c r="R22" s="99">
        <f t="shared" si="6"/>
        <v>0.28514575676245824</v>
      </c>
      <c r="S22" s="99">
        <f>+'Ark1'!Y1518</f>
        <v>4.0808409367283156</v>
      </c>
      <c r="T22" s="44"/>
      <c r="U22" s="271">
        <f>+'Ark1'!Z1518</f>
        <v>0</v>
      </c>
      <c r="V22" s="44"/>
      <c r="W22" s="48">
        <f>+'Ark1'!AA1518</f>
        <v>0.56541442941020015</v>
      </c>
      <c r="X22" s="48">
        <f>+'Ark1'!AB1518</f>
        <v>2.368825578575247</v>
      </c>
      <c r="Y22" s="48">
        <f>+'Ark1'!T1518</f>
        <v>3.9110496042255742</v>
      </c>
      <c r="Z22" s="99">
        <f>+'Ark1'!V1518</f>
        <v>86.980110060287856</v>
      </c>
      <c r="AA22" s="323">
        <f t="shared" si="7"/>
        <v>10733.885039195502</v>
      </c>
      <c r="AB22" s="65">
        <f t="shared" si="8"/>
        <v>85.703964194373398</v>
      </c>
      <c r="AC22" s="39"/>
      <c r="AD22"/>
      <c r="AE22"/>
      <c r="AF22"/>
      <c r="AG22"/>
      <c r="AH22"/>
      <c r="AI22"/>
      <c r="AJ22"/>
      <c r="AK22"/>
      <c r="AL22"/>
      <c r="AM22"/>
    </row>
    <row r="23" spans="1:40" ht="15.6">
      <c r="A23" s="39"/>
      <c r="B23" s="46">
        <f>+'Ark1'!C1519</f>
        <v>2024</v>
      </c>
      <c r="C23" s="46">
        <f>+'Ark1'!N1519</f>
        <v>81</v>
      </c>
      <c r="D23" s="47" t="s">
        <v>403</v>
      </c>
      <c r="E23" s="323">
        <f>+'Ark1'!Q1519</f>
        <v>1554</v>
      </c>
      <c r="F23" s="46">
        <f t="shared" si="0"/>
        <v>-3</v>
      </c>
      <c r="G23" s="300">
        <f>+'Ark1'!R1519</f>
        <v>153120</v>
      </c>
      <c r="H23" s="323">
        <f t="shared" si="1"/>
        <v>21323</v>
      </c>
      <c r="I23" s="99">
        <f>+'Ark1'!AD1519</f>
        <v>10.3463374289838</v>
      </c>
      <c r="J23" s="99">
        <f t="shared" si="2"/>
        <v>1.4568654877770602</v>
      </c>
      <c r="K23" s="99">
        <f>+'Ark1'!AE1519</f>
        <v>10.38388538344558</v>
      </c>
      <c r="L23" s="99">
        <f t="shared" si="3"/>
        <v>1.6529491955007085</v>
      </c>
      <c r="M23" s="235">
        <f>+'Ark1'!U1519</f>
        <v>60.520237184641843</v>
      </c>
      <c r="N23" s="48">
        <f t="shared" si="4"/>
        <v>-0.24971618787679972</v>
      </c>
      <c r="O23" s="99">
        <f>+'Ark1'!W1519</f>
        <v>82.05649740783511</v>
      </c>
      <c r="P23" s="48">
        <f t="shared" si="5"/>
        <v>-4.8194008390964882E-3</v>
      </c>
      <c r="Q23" s="99">
        <f>+'Ark1'!X1519</f>
        <v>1.9376959247648904</v>
      </c>
      <c r="R23" s="99">
        <f t="shared" si="6"/>
        <v>0.1774130655192323</v>
      </c>
      <c r="S23" s="99">
        <f>+'Ark1'!Y1519</f>
        <v>3.8753918495297808</v>
      </c>
      <c r="T23" s="44"/>
      <c r="U23" s="271">
        <f>+'Ark1'!Z1519</f>
        <v>0</v>
      </c>
      <c r="V23" s="44"/>
      <c r="W23" s="48">
        <f>+'Ark1'!AA1519</f>
        <v>0.58303422219348622</v>
      </c>
      <c r="X23" s="48">
        <f>+'Ark1'!AB1519</f>
        <v>2.396792035862338</v>
      </c>
      <c r="Y23" s="48">
        <f>+'Ark1'!T1519</f>
        <v>4.2438740856844301</v>
      </c>
      <c r="Z23" s="99">
        <f>+'Ark1'!V1519</f>
        <v>88.994300468308282</v>
      </c>
      <c r="AA23" s="323">
        <f t="shared" si="7"/>
        <v>12564.490883087712</v>
      </c>
      <c r="AB23" s="65">
        <f t="shared" si="8"/>
        <v>98.532818532818538</v>
      </c>
      <c r="AC23" s="39"/>
      <c r="AD23"/>
      <c r="AE23"/>
      <c r="AF23"/>
      <c r="AG23"/>
      <c r="AH23"/>
      <c r="AI23"/>
      <c r="AJ23"/>
      <c r="AK23"/>
      <c r="AL23"/>
      <c r="AM23"/>
    </row>
    <row r="24" spans="1:40" ht="15.6">
      <c r="A24" s="39"/>
      <c r="B24" s="46">
        <f>+'Ark1'!C1520</f>
        <v>2024</v>
      </c>
      <c r="C24" s="46">
        <f>+'Ark1'!N1520</f>
        <v>83</v>
      </c>
      <c r="D24" s="47" t="s">
        <v>402</v>
      </c>
      <c r="E24" s="323">
        <f>+'Ark1'!Q1520</f>
        <v>1585</v>
      </c>
      <c r="F24" s="46">
        <f t="shared" si="0"/>
        <v>13</v>
      </c>
      <c r="G24" s="300">
        <f>+'Ark1'!R1520</f>
        <v>154473</v>
      </c>
      <c r="H24" s="323">
        <f t="shared" si="1"/>
        <v>12617</v>
      </c>
      <c r="I24" s="99">
        <f>+'Ark1'!AD1520</f>
        <v>10.43775980712784</v>
      </c>
      <c r="J24" s="99">
        <f t="shared" si="2"/>
        <v>0.86982630566859775</v>
      </c>
      <c r="K24" s="99">
        <f>+'Ark1'!AE1520</f>
        <v>10.726953761834576</v>
      </c>
      <c r="L24" s="99">
        <f t="shared" si="3"/>
        <v>1.104898133833327</v>
      </c>
      <c r="M24" s="235">
        <f>+'Ark1'!U1520</f>
        <v>60.355722667012401</v>
      </c>
      <c r="N24" s="48">
        <f t="shared" si="4"/>
        <v>-0.22976008820057814</v>
      </c>
      <c r="O24" s="99">
        <f>+'Ark1'!W1520</f>
        <v>84.05643408641437</v>
      </c>
      <c r="P24" s="48">
        <f t="shared" si="5"/>
        <v>-6.8424231210002517E-3</v>
      </c>
      <c r="Q24" s="99">
        <f>+'Ark1'!X1520</f>
        <v>1.8177934007884875</v>
      </c>
      <c r="R24" s="99">
        <f t="shared" si="6"/>
        <v>0.1625937617178812</v>
      </c>
      <c r="S24" s="99">
        <f>+'Ark1'!Y1520</f>
        <v>3.635586801576975</v>
      </c>
      <c r="T24" s="44"/>
      <c r="U24" s="271">
        <f>+'Ark1'!Z1520</f>
        <v>0</v>
      </c>
      <c r="V24" s="44"/>
      <c r="W24" s="48">
        <f>+'Ark1'!AA1520</f>
        <v>0.58889130474133677</v>
      </c>
      <c r="X24" s="48">
        <f>+'Ark1'!AB1520</f>
        <v>2.4248061459270711</v>
      </c>
      <c r="Y24" s="48">
        <f>+'Ark1'!T1520</f>
        <v>4.5822117781100893</v>
      </c>
      <c r="Z24" s="99">
        <f>+'Ark1'!V1520</f>
        <v>91.196608674422734</v>
      </c>
      <c r="AA24" s="323">
        <f t="shared" si="7"/>
        <v>12984.449542630688</v>
      </c>
      <c r="AB24" s="65">
        <f t="shared" si="8"/>
        <v>97.459305993690847</v>
      </c>
      <c r="AC24" s="39"/>
      <c r="AD24"/>
      <c r="AE24"/>
      <c r="AF24"/>
      <c r="AG24"/>
      <c r="AH24"/>
      <c r="AI24"/>
      <c r="AJ24"/>
      <c r="AK24"/>
      <c r="AL24"/>
      <c r="AM24"/>
    </row>
    <row r="25" spans="1:40" ht="15.6">
      <c r="A25" s="39"/>
      <c r="B25" s="46">
        <f>+'Ark1'!C1521</f>
        <v>2024</v>
      </c>
      <c r="C25" s="46">
        <f>+'Ark1'!N1521</f>
        <v>85</v>
      </c>
      <c r="D25" s="47" t="s">
        <v>401</v>
      </c>
      <c r="E25" s="323">
        <f>+'Ark1'!Q1521</f>
        <v>1570</v>
      </c>
      <c r="F25" s="46">
        <f t="shared" si="0"/>
        <v>13</v>
      </c>
      <c r="G25" s="300">
        <f>+'Ark1'!R1521</f>
        <v>138777</v>
      </c>
      <c r="H25" s="323">
        <f t="shared" si="1"/>
        <v>-5004</v>
      </c>
      <c r="I25" s="99">
        <f>+'Ark1'!AD1521</f>
        <v>9.3771791365078681</v>
      </c>
      <c r="J25" s="99">
        <f t="shared" si="2"/>
        <v>-0.32059217223699576</v>
      </c>
      <c r="K25" s="99">
        <f>+'Ark1'!AE1521</f>
        <v>9.8571095121000951</v>
      </c>
      <c r="L25" s="99">
        <f t="shared" si="3"/>
        <v>-0.12581398440240754</v>
      </c>
      <c r="M25" s="235">
        <f>+'Ark1'!U1521</f>
        <v>60.182526388748521</v>
      </c>
      <c r="N25" s="48">
        <f t="shared" si="4"/>
        <v>-0.22086204906047868</v>
      </c>
      <c r="O25" s="99">
        <f>+'Ark1'!W1521</f>
        <v>86.023042323076197</v>
      </c>
      <c r="P25" s="48">
        <f t="shared" si="5"/>
        <v>-1.4746209438285973E-2</v>
      </c>
      <c r="Q25" s="99">
        <f>+'Ark1'!X1521</f>
        <v>1.7322755211598457</v>
      </c>
      <c r="R25" s="99">
        <f t="shared" si="6"/>
        <v>7.7675817443777939E-2</v>
      </c>
      <c r="S25" s="99">
        <f>+'Ark1'!Y1521</f>
        <v>3.4645510423196915</v>
      </c>
      <c r="T25" s="44"/>
      <c r="U25" s="271">
        <f>+'Ark1'!Z1521</f>
        <v>0</v>
      </c>
      <c r="V25" s="44"/>
      <c r="W25" s="48">
        <f>+'Ark1'!AA1521</f>
        <v>0.55376877775056921</v>
      </c>
      <c r="X25" s="48">
        <f>+'Ark1'!AB1521</f>
        <v>2.4565808495238031</v>
      </c>
      <c r="Y25" s="48">
        <f>+'Ark1'!T1521</f>
        <v>4.9642231781923511</v>
      </c>
      <c r="Z25" s="99">
        <f>+'Ark1'!V1521</f>
        <v>93.380430155768877</v>
      </c>
      <c r="AA25" s="323">
        <f t="shared" si="7"/>
        <v>11938.019744469546</v>
      </c>
      <c r="AB25" s="65">
        <f t="shared" si="8"/>
        <v>88.392993630573244</v>
      </c>
      <c r="AC25" s="39"/>
      <c r="AD25"/>
      <c r="AE25"/>
      <c r="AF25"/>
      <c r="AG25"/>
      <c r="AH25"/>
      <c r="AI25"/>
      <c r="AJ25"/>
      <c r="AK25"/>
      <c r="AL25"/>
      <c r="AM25" s="4"/>
      <c r="AN25" s="4"/>
    </row>
    <row r="26" spans="1:40" ht="15.6">
      <c r="A26" s="39"/>
      <c r="B26" s="46">
        <f>+'Ark1'!C1522</f>
        <v>2024</v>
      </c>
      <c r="C26" s="46">
        <f>+'Ark1'!N1522</f>
        <v>87</v>
      </c>
      <c r="D26" s="47" t="s">
        <v>400</v>
      </c>
      <c r="E26" s="323">
        <f>+'Ark1'!Q1522</f>
        <v>1621</v>
      </c>
      <c r="F26" s="46">
        <f t="shared" si="0"/>
        <v>14</v>
      </c>
      <c r="G26" s="300">
        <f>+'Ark1'!R1522</f>
        <v>165177</v>
      </c>
      <c r="H26" s="323">
        <f t="shared" si="1"/>
        <v>-29995</v>
      </c>
      <c r="I26" s="99">
        <f>+'Ark1'!AD1522</f>
        <v>11.161030417367144</v>
      </c>
      <c r="J26" s="99">
        <f t="shared" si="2"/>
        <v>-2.0029719325285438</v>
      </c>
      <c r="K26" s="99">
        <f>+'Ark1'!AE1522</f>
        <v>12.066923828627978</v>
      </c>
      <c r="L26" s="99">
        <f t="shared" si="3"/>
        <v>-1.8725218133860544</v>
      </c>
      <c r="M26" s="235">
        <f>+'Ark1'!U1522</f>
        <v>59.994935833677005</v>
      </c>
      <c r="N26" s="48">
        <f t="shared" si="4"/>
        <v>-0.18989177375734556</v>
      </c>
      <c r="O26" s="99">
        <f>+'Ark1'!W1522</f>
        <v>88.461003190121104</v>
      </c>
      <c r="P26" s="48">
        <f t="shared" si="5"/>
        <v>-4.3265456028265703E-2</v>
      </c>
      <c r="Q26" s="99">
        <f>+'Ark1'!X1522</f>
        <v>1.8882774236122464</v>
      </c>
      <c r="R26" s="99">
        <f t="shared" si="6"/>
        <v>0.16774374050196439</v>
      </c>
      <c r="S26" s="99">
        <f>+'Ark1'!Y1522</f>
        <v>3.7765548472244928</v>
      </c>
      <c r="T26" s="44"/>
      <c r="U26" s="271">
        <f>+'Ark1'!Z1522</f>
        <v>0</v>
      </c>
      <c r="V26" s="44"/>
      <c r="W26" s="48">
        <f>+'Ark1'!AA1522</f>
        <v>0.86453678649728405</v>
      </c>
      <c r="X26" s="48">
        <f>+'Ark1'!AB1522</f>
        <v>2.5233520020592688</v>
      </c>
      <c r="Y26" s="48">
        <f>+'Ark1'!T1522</f>
        <v>5.3693129188688484</v>
      </c>
      <c r="Z26" s="99">
        <f>+'Ark1'!V1522</f>
        <v>96.00892106215079</v>
      </c>
      <c r="AA26" s="323">
        <f t="shared" si="7"/>
        <v>14611.723123934635</v>
      </c>
      <c r="AB26" s="65">
        <f t="shared" si="8"/>
        <v>101.898210980876</v>
      </c>
      <c r="AC26" s="39"/>
      <c r="AD26"/>
      <c r="AE26"/>
      <c r="AF26"/>
      <c r="AG26"/>
      <c r="AH26"/>
      <c r="AI26"/>
      <c r="AJ26"/>
      <c r="AK26"/>
      <c r="AL26"/>
      <c r="AM26" s="10"/>
      <c r="AN26" s="10"/>
    </row>
    <row r="27" spans="1:40" ht="15.6">
      <c r="A27" s="39"/>
      <c r="B27" s="46">
        <f>+'Ark1'!C1523</f>
        <v>2024</v>
      </c>
      <c r="C27" s="46">
        <f>+'Ark1'!N1523</f>
        <v>90</v>
      </c>
      <c r="D27" s="47" t="s">
        <v>399</v>
      </c>
      <c r="E27" s="323">
        <f>+'Ark1'!Q1523</f>
        <v>1692</v>
      </c>
      <c r="F27" s="46">
        <f t="shared" si="0"/>
        <v>18</v>
      </c>
      <c r="G27" s="300">
        <f>+'Ark1'!R1523</f>
        <v>146399</v>
      </c>
      <c r="H27" s="323">
        <f t="shared" si="1"/>
        <v>-63753</v>
      </c>
      <c r="I27" s="99">
        <f>+'Ark1'!AD1523</f>
        <v>9.8921986237317121</v>
      </c>
      <c r="J27" s="99">
        <f t="shared" si="2"/>
        <v>-4.2821779355866276</v>
      </c>
      <c r="K27" s="99">
        <f>+'Ark1'!AE1523</f>
        <v>11.140409768538301</v>
      </c>
      <c r="L27" s="99">
        <f t="shared" si="3"/>
        <v>-4.5004965977385023</v>
      </c>
      <c r="M27" s="235">
        <f>+'Ark1'!U1523</f>
        <v>59.674195072191893</v>
      </c>
      <c r="N27" s="48">
        <f t="shared" si="4"/>
        <v>-0.19068924167377332</v>
      </c>
      <c r="O27" s="99">
        <f>+'Ark1'!W1523</f>
        <v>92.188534870506842</v>
      </c>
      <c r="P27" s="48">
        <f t="shared" si="5"/>
        <v>-6.6073273989672998E-2</v>
      </c>
      <c r="Q27" s="99">
        <f>+'Ark1'!X1523</f>
        <v>2.1502879118026756</v>
      </c>
      <c r="R27" s="99">
        <f t="shared" si="6"/>
        <v>0.16600986543623564</v>
      </c>
      <c r="S27" s="99">
        <f>+'Ark1'!Y1523</f>
        <v>4.3005758236053513</v>
      </c>
      <c r="T27" s="44"/>
      <c r="U27" s="271">
        <f>+'Ark1'!Z1523</f>
        <v>0</v>
      </c>
      <c r="V27" s="44"/>
      <c r="W27" s="48">
        <f>+'Ark1'!AA1523</f>
        <v>1.4040861571175196</v>
      </c>
      <c r="X27" s="48">
        <f>+'Ark1'!AB1523</f>
        <v>2.6093498150159569</v>
      </c>
      <c r="Y27" s="48">
        <f>+'Ark1'!T1523</f>
        <v>6.0156899978825003</v>
      </c>
      <c r="Z27" s="99">
        <f>+'Ark1'!V1523</f>
        <v>100.10290703453472</v>
      </c>
      <c r="AA27" s="323">
        <f t="shared" si="7"/>
        <v>13496.309316507331</v>
      </c>
      <c r="AB27" s="65">
        <f t="shared" si="8"/>
        <v>86.524231678486998</v>
      </c>
      <c r="AC27" s="39"/>
      <c r="AD27"/>
      <c r="AE27"/>
      <c r="AF27"/>
      <c r="AG27"/>
      <c r="AH27"/>
      <c r="AI27"/>
      <c r="AJ27"/>
      <c r="AK27"/>
      <c r="AL27"/>
      <c r="AM27" s="10"/>
      <c r="AN27" s="10"/>
    </row>
    <row r="28" spans="1:40" ht="15.6">
      <c r="A28" s="39"/>
      <c r="B28" s="46">
        <f>+'Ark1'!C1524</f>
        <v>2024</v>
      </c>
      <c r="C28" s="46">
        <f>+'Ark1'!N1524</f>
        <v>95</v>
      </c>
      <c r="D28" s="47" t="s">
        <v>398</v>
      </c>
      <c r="E28" s="323">
        <f>+'Ark1'!Q1524</f>
        <v>1633</v>
      </c>
      <c r="F28" s="46">
        <f t="shared" si="0"/>
        <v>2</v>
      </c>
      <c r="G28" s="300">
        <f>+'Ark1'!R1524</f>
        <v>55287</v>
      </c>
      <c r="H28" s="323">
        <f t="shared" si="1"/>
        <v>-35027</v>
      </c>
      <c r="I28" s="99">
        <f>+'Ark1'!AD1524</f>
        <v>3.7357494607904074</v>
      </c>
      <c r="J28" s="99">
        <f t="shared" si="2"/>
        <v>-2.3557683195698895</v>
      </c>
      <c r="K28" s="99">
        <f>+'Ark1'!AE1524</f>
        <v>4.4250539819882393</v>
      </c>
      <c r="L28" s="99">
        <f t="shared" si="3"/>
        <v>-2.6458806529292467</v>
      </c>
      <c r="M28" s="235">
        <f>+'Ark1'!U1524</f>
        <v>59.238403021115118</v>
      </c>
      <c r="N28" s="48">
        <f t="shared" si="4"/>
        <v>-0.184074501362403</v>
      </c>
      <c r="O28" s="99">
        <f>+'Ark1'!W1524</f>
        <v>97.110531236951843</v>
      </c>
      <c r="P28" s="48">
        <f t="shared" si="5"/>
        <v>-3.0859594437856686E-2</v>
      </c>
      <c r="Q28" s="99">
        <f>+'Ark1'!X1524</f>
        <v>2.9156944670537386</v>
      </c>
      <c r="R28" s="99">
        <f t="shared" si="6"/>
        <v>0.4531748134009268</v>
      </c>
      <c r="S28" s="99">
        <f>+'Ark1'!Y1524</f>
        <v>5.8313889341074772</v>
      </c>
      <c r="T28" s="44"/>
      <c r="U28" s="271">
        <f>+'Ark1'!Z1524</f>
        <v>0</v>
      </c>
      <c r="V28" s="44"/>
      <c r="W28" s="48">
        <f>+'Ark1'!AA1524</f>
        <v>1.3931753773777877</v>
      </c>
      <c r="X28" s="48">
        <f>+'Ark1'!AB1524</f>
        <v>2.7548798694983314</v>
      </c>
      <c r="Y28" s="48">
        <f>+'Ark1'!T1524</f>
        <v>6.8805867563803416</v>
      </c>
      <c r="Z28" s="99">
        <f>+'Ark1'!V1524</f>
        <v>105.60577354103955</v>
      </c>
      <c r="AA28" s="323">
        <f t="shared" si="7"/>
        <v>5368.9499404973567</v>
      </c>
      <c r="AB28" s="65">
        <f t="shared" si="8"/>
        <v>33.856093080220454</v>
      </c>
      <c r="AC28" s="39"/>
      <c r="AD28"/>
      <c r="AE28"/>
      <c r="AF28"/>
      <c r="AG28"/>
      <c r="AH28"/>
      <c r="AI28"/>
      <c r="AJ28"/>
      <c r="AK28"/>
      <c r="AL28"/>
      <c r="AM28" s="10"/>
      <c r="AN28" s="10"/>
    </row>
    <row r="29" spans="1:40" ht="15.6">
      <c r="A29" s="39"/>
      <c r="B29" s="46">
        <f>+'Ark1'!C1525</f>
        <v>2024</v>
      </c>
      <c r="C29" s="46">
        <f>+'Ark1'!N1525</f>
        <v>100</v>
      </c>
      <c r="D29" s="47" t="s">
        <v>457</v>
      </c>
      <c r="E29" s="323">
        <f>+'Ark1'!Q1525</f>
        <v>1431</v>
      </c>
      <c r="F29" s="46">
        <f t="shared" si="0"/>
        <v>-96</v>
      </c>
      <c r="G29" s="300">
        <f>+'Ark1'!R1525</f>
        <v>18856</v>
      </c>
      <c r="H29" s="323">
        <f t="shared" si="1"/>
        <v>-14670</v>
      </c>
      <c r="I29" s="99">
        <f>+'Ark1'!AD1525</f>
        <v>1.274102263328883</v>
      </c>
      <c r="J29" s="99">
        <f t="shared" si="2"/>
        <v>-0.98716647799980639</v>
      </c>
      <c r="K29" s="99">
        <f>+'Ark1'!AE1525</f>
        <v>1.5869070135333996</v>
      </c>
      <c r="L29" s="99">
        <f t="shared" si="3"/>
        <v>-1.1690870288348691</v>
      </c>
      <c r="M29" s="235">
        <f>+'Ark1'!U1525</f>
        <v>58.751330636576554</v>
      </c>
      <c r="N29" s="48">
        <f t="shared" si="4"/>
        <v>-0.19769812640569029</v>
      </c>
      <c r="O29" s="99">
        <f>+'Ark1'!W1525</f>
        <v>102.09506067702816</v>
      </c>
      <c r="P29" s="48">
        <f t="shared" si="5"/>
        <v>2.7856777758330509E-3</v>
      </c>
      <c r="Q29" s="99">
        <f>+'Ark1'!X1525</f>
        <v>4.1154009333899007</v>
      </c>
      <c r="R29" s="99">
        <f t="shared" si="6"/>
        <v>0.88507223327655593</v>
      </c>
      <c r="S29" s="99">
        <f>+'Ark1'!Y1525</f>
        <v>8.2308018667798013</v>
      </c>
      <c r="T29" s="44"/>
      <c r="U29" s="271">
        <f>+'Ark1'!Z1525</f>
        <v>0</v>
      </c>
      <c r="V29" s="44"/>
      <c r="W29" s="48">
        <f>+'Ark1'!AA1525</f>
        <v>1.418798891085078</v>
      </c>
      <c r="X29" s="48">
        <f>+'Ark1'!AB1525</f>
        <v>2.94967202932592</v>
      </c>
      <c r="Y29" s="48">
        <f>+'Ark1'!T1525</f>
        <v>7.7147857445905812</v>
      </c>
      <c r="Z29" s="99">
        <f>+'Ark1'!V1525</f>
        <v>111.01533539192619</v>
      </c>
      <c r="AA29" s="323">
        <f t="shared" si="7"/>
        <v>1925.104464126043</v>
      </c>
      <c r="AB29" s="65">
        <f t="shared" si="8"/>
        <v>13.176799440950385</v>
      </c>
      <c r="AC29" s="39"/>
      <c r="AD29"/>
      <c r="AE29"/>
      <c r="AF29"/>
      <c r="AG29"/>
      <c r="AH29"/>
      <c r="AI29"/>
      <c r="AJ29"/>
      <c r="AK29"/>
      <c r="AL29"/>
      <c r="AM29" s="10"/>
      <c r="AN29" s="10"/>
    </row>
    <row r="30" spans="1:40" ht="15.6">
      <c r="A30" s="39"/>
      <c r="B30" s="46">
        <f>+'Ark1'!C1526</f>
        <v>2024</v>
      </c>
      <c r="C30" s="46">
        <f>+'Ark1'!N1526</f>
        <v>105</v>
      </c>
      <c r="D30" s="47" t="s">
        <v>458</v>
      </c>
      <c r="E30" s="323">
        <f>+'Ark1'!Q1526</f>
        <v>1138</v>
      </c>
      <c r="F30" s="46">
        <f t="shared" si="0"/>
        <v>-135</v>
      </c>
      <c r="G30" s="300">
        <f>+'Ark1'!R1526</f>
        <v>7025</v>
      </c>
      <c r="H30" s="323">
        <f t="shared" si="1"/>
        <v>-4687</v>
      </c>
      <c r="I30" s="99">
        <f>+'Ark1'!AD1526</f>
        <v>0.47468012303168222</v>
      </c>
      <c r="J30" s="99">
        <f t="shared" si="2"/>
        <v>-0.31527333095750848</v>
      </c>
      <c r="K30" s="99">
        <f>+'Ark1'!AE1526</f>
        <v>0.61877097960740557</v>
      </c>
      <c r="L30" s="99">
        <f t="shared" si="3"/>
        <v>-0.38956407641628632</v>
      </c>
      <c r="M30" s="235">
        <f>+'Ark1'!U1526</f>
        <v>58.264794383149457</v>
      </c>
      <c r="N30" s="48">
        <f t="shared" si="4"/>
        <v>-0.24211489502409478</v>
      </c>
      <c r="O30" s="99">
        <f>+'Ark1'!W1526</f>
        <v>107.16933658117236</v>
      </c>
      <c r="P30" s="48">
        <f t="shared" si="5"/>
        <v>5.5457944145459237E-2</v>
      </c>
      <c r="Q30" s="99">
        <f>+'Ark1'!X1526</f>
        <v>4.7971530249110321</v>
      </c>
      <c r="R30" s="99">
        <f t="shared" si="6"/>
        <v>0.40849182272523965</v>
      </c>
      <c r="S30" s="99">
        <f>+'Ark1'!Y1526</f>
        <v>9.5943060498220643</v>
      </c>
      <c r="T30" s="44"/>
      <c r="U30" s="271">
        <f>+'Ark1'!Z1526</f>
        <v>0</v>
      </c>
      <c r="V30" s="44"/>
      <c r="W30" s="48">
        <f>+'Ark1'!AA1526</f>
        <v>1.4340794103884662</v>
      </c>
      <c r="X30" s="48">
        <f>+'Ark1'!AB1526</f>
        <v>3.2760613135783414</v>
      </c>
      <c r="Y30" s="48">
        <f>+'Ark1'!T1526</f>
        <v>8.1940213523131646</v>
      </c>
      <c r="Z30" s="99">
        <f>+'Ark1'!V1526</f>
        <v>116.87844837716922</v>
      </c>
      <c r="AA30" s="323">
        <f t="shared" si="7"/>
        <v>752.86458948273582</v>
      </c>
      <c r="AB30" s="65">
        <f t="shared" si="8"/>
        <v>6.1731107205623905</v>
      </c>
      <c r="AC30" s="39"/>
      <c r="AD30"/>
      <c r="AE30"/>
      <c r="AF30"/>
      <c r="AG30"/>
      <c r="AH30"/>
      <c r="AI30"/>
      <c r="AJ30"/>
      <c r="AK30"/>
      <c r="AL30"/>
      <c r="AM30" s="10"/>
      <c r="AN30" s="10"/>
    </row>
    <row r="31" spans="1:40" ht="15.6">
      <c r="A31" s="39"/>
      <c r="B31" s="46">
        <f>+'Ark1'!C1527</f>
        <v>2024</v>
      </c>
      <c r="C31" s="46">
        <f>+'Ark1'!N1527</f>
        <v>110</v>
      </c>
      <c r="D31" s="47" t="s">
        <v>459</v>
      </c>
      <c r="E31" s="323">
        <f>+'Ark1'!Q1527</f>
        <v>772</v>
      </c>
      <c r="F31" s="46">
        <f t="shared" si="0"/>
        <v>-193</v>
      </c>
      <c r="G31" s="300">
        <f>+'Ark1'!R1527</f>
        <v>3020</v>
      </c>
      <c r="H31" s="323">
        <f t="shared" si="1"/>
        <v>-1554</v>
      </c>
      <c r="I31" s="99">
        <f>+'Ark1'!AD1527</f>
        <v>0.20406177531041716</v>
      </c>
      <c r="J31" s="99">
        <f t="shared" si="2"/>
        <v>-0.10444634444253356</v>
      </c>
      <c r="K31" s="99">
        <f>+'Ark1'!AE1527</f>
        <v>0.27799567846926398</v>
      </c>
      <c r="L31" s="99">
        <f t="shared" si="3"/>
        <v>-0.13373678514845344</v>
      </c>
      <c r="M31" s="235">
        <f>+'Ark1'!U1527</f>
        <v>58.136940547762201</v>
      </c>
      <c r="N31" s="48">
        <f t="shared" si="4"/>
        <v>7.4220477339657975E-2</v>
      </c>
      <c r="O31" s="99">
        <f>+'Ark1'!W1527</f>
        <v>112.23286573146262</v>
      </c>
      <c r="P31" s="48">
        <f t="shared" si="5"/>
        <v>8.7619252589405505E-2</v>
      </c>
      <c r="Q31" s="99">
        <f>+'Ark1'!X1527</f>
        <v>5.6953642384105949</v>
      </c>
      <c r="R31" s="99">
        <f t="shared" si="6"/>
        <v>0.64508002328160696</v>
      </c>
      <c r="S31" s="99">
        <f>+'Ark1'!Y1527</f>
        <v>11.39072847682119</v>
      </c>
      <c r="T31" s="44"/>
      <c r="U31" s="271">
        <f>+'Ark1'!Z1527</f>
        <v>0</v>
      </c>
      <c r="V31" s="44"/>
      <c r="W31" s="48">
        <f>+'Ark1'!AA1527</f>
        <v>1.419292353831743</v>
      </c>
      <c r="X31" s="48">
        <f>+'Ark1'!AB1527</f>
        <v>3.3794663845881447</v>
      </c>
      <c r="Y31" s="48">
        <f>+'Ark1'!T1527</f>
        <v>8.1245033112582785</v>
      </c>
      <c r="Z31" s="99">
        <f>+'Ark1'!V1527</f>
        <v>122.6577387349643</v>
      </c>
      <c r="AA31" s="323">
        <f t="shared" si="7"/>
        <v>338.94325450901709</v>
      </c>
      <c r="AB31" s="65">
        <f t="shared" si="8"/>
        <v>3.911917098445596</v>
      </c>
      <c r="AC31" s="39"/>
      <c r="AD31"/>
      <c r="AE31"/>
      <c r="AF31"/>
      <c r="AG31"/>
      <c r="AH31"/>
      <c r="AI31"/>
      <c r="AJ31"/>
      <c r="AK31"/>
      <c r="AL31"/>
      <c r="AM31" s="10"/>
      <c r="AN31" s="10"/>
    </row>
    <row r="32" spans="1:40" ht="15.6">
      <c r="A32" s="39"/>
      <c r="B32" s="46">
        <f>+'Ark1'!C1528</f>
        <v>2024</v>
      </c>
      <c r="C32" s="46">
        <f>+'Ark1'!N1528</f>
        <v>115</v>
      </c>
      <c r="D32" s="47" t="s">
        <v>460</v>
      </c>
      <c r="E32" s="323">
        <f>+'Ark1'!Q1528</f>
        <v>568</v>
      </c>
      <c r="F32" s="46">
        <f t="shared" si="0"/>
        <v>-103</v>
      </c>
      <c r="G32" s="300">
        <f>+'Ark1'!R1528</f>
        <v>1759</v>
      </c>
      <c r="H32" s="323">
        <f t="shared" si="1"/>
        <v>-484</v>
      </c>
      <c r="I32" s="99">
        <f>+'Ark1'!AD1528</f>
        <v>0.11885584859967672</v>
      </c>
      <c r="J32" s="99">
        <f t="shared" si="2"/>
        <v>-3.2430489967413031E-2</v>
      </c>
      <c r="K32" s="99">
        <f>+'Ark1'!AE1528</f>
        <v>0.16917763275097425</v>
      </c>
      <c r="L32" s="99">
        <f t="shared" si="3"/>
        <v>-4.1294439283425799E-2</v>
      </c>
      <c r="M32" s="235">
        <f>+'Ark1'!U1528</f>
        <v>57.878944348823886</v>
      </c>
      <c r="N32" s="48">
        <f t="shared" si="4"/>
        <v>0.12117757709942367</v>
      </c>
      <c r="O32" s="99">
        <f>+'Ark1'!W1528</f>
        <v>117.32197360872075</v>
      </c>
      <c r="P32" s="48">
        <f t="shared" si="5"/>
        <v>3.4940740642980472E-2</v>
      </c>
      <c r="Q32" s="99">
        <f>+'Ark1'!X1528</f>
        <v>4.945992040932345</v>
      </c>
      <c r="R32" s="99">
        <f t="shared" si="6"/>
        <v>0.97809190718290262</v>
      </c>
      <c r="S32" s="99">
        <f>+'Ark1'!Y1528</f>
        <v>9.89198408186469</v>
      </c>
      <c r="T32" s="44"/>
      <c r="U32" s="271">
        <f>+'Ark1'!Z1528</f>
        <v>0</v>
      </c>
      <c r="V32" s="44"/>
      <c r="W32" s="48">
        <f>+'Ark1'!AA1528</f>
        <v>1.464572726301816</v>
      </c>
      <c r="X32" s="48">
        <f>+'Ark1'!AB1528</f>
        <v>3.4244118102928214</v>
      </c>
      <c r="Y32" s="48">
        <f>+'Ark1'!T1528</f>
        <v>8.5065378055713481</v>
      </c>
      <c r="Z32" s="99">
        <f>+'Ark1'!V1528</f>
        <v>128.2710784322874</v>
      </c>
      <c r="AA32" s="323">
        <f t="shared" si="7"/>
        <v>206.36935157773982</v>
      </c>
      <c r="AB32" s="65">
        <f t="shared" si="8"/>
        <v>3.096830985915493</v>
      </c>
      <c r="AC32" s="39"/>
      <c r="AD32"/>
      <c r="AE32"/>
      <c r="AF32"/>
      <c r="AG32"/>
      <c r="AH32"/>
      <c r="AI32"/>
      <c r="AJ32"/>
      <c r="AK32"/>
      <c r="AL32"/>
      <c r="AM32" s="10"/>
      <c r="AN32" s="10"/>
    </row>
    <row r="33" spans="1:40" ht="15.6">
      <c r="A33" s="39"/>
      <c r="B33" s="46">
        <f>+'Ark1'!C1529</f>
        <v>2024</v>
      </c>
      <c r="C33" s="46">
        <f>+'Ark1'!N1529</f>
        <v>120</v>
      </c>
      <c r="D33" s="47" t="s">
        <v>462</v>
      </c>
      <c r="E33" s="323">
        <f>+'Ark1'!Q1529</f>
        <v>376</v>
      </c>
      <c r="F33" s="46">
        <f t="shared" si="0"/>
        <v>-83</v>
      </c>
      <c r="G33" s="300">
        <f>+'Ark1'!R1529</f>
        <v>959</v>
      </c>
      <c r="H33" s="323">
        <f t="shared" si="1"/>
        <v>-263</v>
      </c>
      <c r="I33" s="99">
        <f>+'Ark1'!AD1529</f>
        <v>6.4799749179698676E-2</v>
      </c>
      <c r="J33" s="99">
        <f t="shared" si="2"/>
        <v>-1.7621965367329254E-2</v>
      </c>
      <c r="K33" s="99">
        <f>+'Ark1'!AE1529</f>
        <v>9.6571268906562799E-2</v>
      </c>
      <c r="L33" s="99">
        <f t="shared" si="3"/>
        <v>-2.3483566183803165E-2</v>
      </c>
      <c r="M33" s="235">
        <f>+'Ark1'!U1529</f>
        <v>57.316230366492178</v>
      </c>
      <c r="N33" s="48">
        <f t="shared" si="4"/>
        <v>-0.32058146588251191</v>
      </c>
      <c r="O33" s="99">
        <f>+'Ark1'!W1529</f>
        <v>122.23015706806272</v>
      </c>
      <c r="P33" s="48">
        <f t="shared" si="5"/>
        <v>0.13648410175215986</v>
      </c>
      <c r="Q33" s="99">
        <f>+'Ark1'!X1529</f>
        <v>3.7539103232533888</v>
      </c>
      <c r="R33" s="99">
        <f t="shared" si="6"/>
        <v>-0.74690800735217788</v>
      </c>
      <c r="S33" s="99">
        <f>+'Ark1'!Y1529</f>
        <v>7.5078206465067776</v>
      </c>
      <c r="T33" s="44"/>
      <c r="U33" s="271">
        <f>+'Ark1'!Z1529</f>
        <v>0</v>
      </c>
      <c r="V33" s="44"/>
      <c r="W33" s="48">
        <f>+'Ark1'!AA1529</f>
        <v>1.4061091377567916</v>
      </c>
      <c r="X33" s="48">
        <f>+'Ark1'!AB1529</f>
        <v>3.5525226534781273</v>
      </c>
      <c r="Y33" s="48">
        <f>+'Ark1'!T1529</f>
        <v>9.2481751824817522</v>
      </c>
      <c r="Z33" s="99">
        <f>+'Ark1'!V1529</f>
        <v>132.98134355873484</v>
      </c>
      <c r="AA33" s="323">
        <f t="shared" si="7"/>
        <v>117.21872062827215</v>
      </c>
      <c r="AB33" s="65">
        <f t="shared" si="8"/>
        <v>2.5505319148936172</v>
      </c>
      <c r="AC33" s="39"/>
      <c r="AD33"/>
      <c r="AE33"/>
      <c r="AF33"/>
      <c r="AG33"/>
      <c r="AH33"/>
      <c r="AI33"/>
      <c r="AJ33"/>
      <c r="AK33"/>
      <c r="AL33"/>
      <c r="AM33" s="10"/>
      <c r="AN33" s="10"/>
    </row>
    <row r="34" spans="1:40" ht="15.6">
      <c r="A34" s="39"/>
      <c r="B34" s="46">
        <f>+'Ark1'!C1530</f>
        <v>2024</v>
      </c>
      <c r="C34" s="46">
        <f>+'Ark1'!N1530</f>
        <v>125</v>
      </c>
      <c r="D34" s="47" t="s">
        <v>463</v>
      </c>
      <c r="E34" s="323">
        <f>+'Ark1'!Q1530</f>
        <v>12</v>
      </c>
      <c r="F34" s="46">
        <f t="shared" si="0"/>
        <v>2</v>
      </c>
      <c r="G34" s="300">
        <f>+'Ark1'!R1530</f>
        <v>15</v>
      </c>
      <c r="H34" s="323">
        <f t="shared" si="1"/>
        <v>3</v>
      </c>
      <c r="I34" s="99">
        <f>+'Ark1'!AD1530</f>
        <v>1.0135518641245882E-3</v>
      </c>
      <c r="J34" s="99">
        <f t="shared" si="2"/>
        <v>2.0417332520123713E-4</v>
      </c>
      <c r="K34" s="99">
        <f>+'Ark1'!AE1530</f>
        <v>6.3686019169288492E-4</v>
      </c>
      <c r="L34" s="99">
        <f t="shared" si="3"/>
        <v>-1.517433605931707E-3</v>
      </c>
      <c r="M34" s="235">
        <f>+'Ark1'!U1530</f>
        <v>61.16666666666665</v>
      </c>
      <c r="N34" s="48">
        <f t="shared" si="4"/>
        <v>2.3095238095238031</v>
      </c>
      <c r="O34" s="99">
        <f>+'Ark1'!W1530</f>
        <v>128.30000000000001</v>
      </c>
      <c r="P34" s="48">
        <f t="shared" si="5"/>
        <v>-252.60000000000008</v>
      </c>
      <c r="Q34" s="99">
        <f>+'Ark1'!X1530</f>
        <v>20</v>
      </c>
      <c r="R34" s="99">
        <f t="shared" si="6"/>
        <v>11.666666666666664</v>
      </c>
      <c r="S34" s="99">
        <f>+'Ark1'!Y1530</f>
        <v>40</v>
      </c>
      <c r="T34" s="44"/>
      <c r="U34" s="271">
        <f>+'Ark1'!Z1530</f>
        <v>0</v>
      </c>
      <c r="V34" s="44"/>
      <c r="W34" s="48">
        <f>+'Ark1'!AA1530</f>
        <v>4.2677082062072005</v>
      </c>
      <c r="X34" s="48">
        <f>+'Ark1'!AB1530</f>
        <v>1.8633899812499335</v>
      </c>
      <c r="Y34" s="48">
        <f>+'Ark1'!T1530</f>
        <v>0</v>
      </c>
      <c r="Z34" s="99">
        <f>+'Ark1'!V1530</f>
        <v>422.26435536294701</v>
      </c>
      <c r="AA34" s="323">
        <f t="shared" si="7"/>
        <v>1.9245000000000003</v>
      </c>
      <c r="AB34" s="65">
        <f t="shared" si="8"/>
        <v>1.25</v>
      </c>
      <c r="AC34" s="39"/>
      <c r="AD34"/>
      <c r="AE34"/>
      <c r="AF34"/>
      <c r="AG34"/>
      <c r="AH34"/>
      <c r="AI34"/>
      <c r="AJ34"/>
      <c r="AK34"/>
      <c r="AL34"/>
      <c r="AM34" s="10"/>
      <c r="AN34" s="10"/>
    </row>
    <row r="35" spans="1:40" ht="15.6">
      <c r="A35" s="39"/>
      <c r="B35" s="39"/>
      <c r="C35" s="39"/>
      <c r="D35" s="39"/>
      <c r="E35" s="301"/>
      <c r="F35" s="39"/>
      <c r="G35" s="301"/>
      <c r="H35" s="301"/>
      <c r="I35" s="39"/>
      <c r="J35" s="39"/>
      <c r="K35" s="39"/>
      <c r="L35" s="39"/>
      <c r="M35" s="39"/>
      <c r="N35" s="39"/>
      <c r="O35" s="115"/>
      <c r="P35" s="39"/>
      <c r="Q35" s="39"/>
      <c r="R35" s="39"/>
      <c r="S35" s="39"/>
      <c r="T35" s="44"/>
      <c r="U35" s="64"/>
      <c r="V35" s="44"/>
      <c r="W35" s="39"/>
      <c r="X35" s="39"/>
      <c r="Y35" s="39"/>
      <c r="Z35" s="39"/>
      <c r="AA35" s="301"/>
      <c r="AB35" s="39"/>
      <c r="AC35" s="39"/>
      <c r="AD35"/>
      <c r="AE35"/>
      <c r="AF35"/>
      <c r="AG35"/>
      <c r="AH35"/>
      <c r="AI35"/>
      <c r="AJ35"/>
      <c r="AK35"/>
      <c r="AL35"/>
      <c r="AM35" s="10"/>
      <c r="AN35" s="10"/>
    </row>
    <row r="36" spans="1:40" ht="15.6">
      <c r="A36" s="39"/>
      <c r="B36">
        <f>+'Ark1'!C1531</f>
        <v>2023</v>
      </c>
      <c r="C36">
        <f>+'Ark1'!N1531</f>
        <v>40</v>
      </c>
      <c r="D36" s="3" t="s">
        <v>519</v>
      </c>
      <c r="E36" s="295">
        <f>+'Ark1'!Q1531</f>
        <v>1155</v>
      </c>
      <c r="G36" s="295">
        <f>+'Ark1'!R1531</f>
        <v>10540</v>
      </c>
      <c r="I36" s="100">
        <f>+'Ark1'!AD1531</f>
        <v>0.71090415002101004</v>
      </c>
      <c r="K36" s="100">
        <f>+'Ark1'!AE1531</f>
        <v>0.41352963411393207</v>
      </c>
      <c r="M36" s="1">
        <f>+'Ark1'!U1531</f>
        <v>62.671382885938577</v>
      </c>
      <c r="O36" s="100">
        <f>+'Ark1'!W1531</f>
        <v>49.59902122298675</v>
      </c>
      <c r="Q36" s="100">
        <f>+'Ark1'!X1531</f>
        <v>1.404174573055029</v>
      </c>
      <c r="S36" s="100">
        <f>+'Ark1'!Y1531</f>
        <v>2.808349146110058</v>
      </c>
      <c r="T36" s="44"/>
      <c r="V36" s="44"/>
      <c r="W36" s="1">
        <f>+'Ark1'!AA1531</f>
        <v>4.1030919929897305</v>
      </c>
      <c r="X36" s="1">
        <f>+'Ark1'!AB1531</f>
        <v>2.7031055594072284</v>
      </c>
      <c r="Y36" s="1">
        <f>+'Ark1'!T1531</f>
        <v>1.1918406072106265</v>
      </c>
      <c r="Z36" s="100">
        <f>+'Ark1'!V1531</f>
        <v>54.871537288765509</v>
      </c>
      <c r="AA36" s="295">
        <f>+(G36*O36)/1000</f>
        <v>522.77368369028034</v>
      </c>
      <c r="AB36" s="10">
        <f t="shared" si="8"/>
        <v>9.1255411255411261</v>
      </c>
      <c r="AC36" s="39"/>
      <c r="AD36"/>
      <c r="AE36"/>
      <c r="AF36"/>
      <c r="AG36"/>
      <c r="AH36"/>
      <c r="AI36"/>
      <c r="AJ36"/>
      <c r="AK36"/>
      <c r="AL36"/>
      <c r="AM36" s="10"/>
      <c r="AN36" s="10"/>
    </row>
    <row r="37" spans="1:40" ht="16.5" customHeight="1">
      <c r="A37" s="39"/>
      <c r="B37">
        <f>+'Ark1'!C1532</f>
        <v>2023</v>
      </c>
      <c r="C37">
        <f>+'Ark1'!N1532</f>
        <v>55</v>
      </c>
      <c r="D37" s="3" t="s">
        <v>413</v>
      </c>
      <c r="E37" s="295">
        <f>+'Ark1'!Q1532</f>
        <v>1432</v>
      </c>
      <c r="G37" s="295">
        <f>+'Ark1'!R1532</f>
        <v>23276</v>
      </c>
      <c r="I37" s="100">
        <f>+'Ark1'!AD1532</f>
        <v>1.5699245726649931</v>
      </c>
      <c r="K37" s="100">
        <f>+'Ark1'!AE1532</f>
        <v>1.1137467045964602</v>
      </c>
      <c r="M37" s="1">
        <f>+'Ark1'!U1532</f>
        <v>62.552608733396994</v>
      </c>
      <c r="O37" s="100">
        <f>+'Ark1'!W1532</f>
        <v>59.833683479468739</v>
      </c>
      <c r="Q37" s="100">
        <f>+'Ark1'!X1532</f>
        <v>1.8001374806667811</v>
      </c>
      <c r="S37" s="100">
        <f>+'Ark1'!Y1532</f>
        <v>3.6002749613335623</v>
      </c>
      <c r="T37" s="44"/>
      <c r="V37" s="44"/>
      <c r="W37" s="1">
        <f>+'Ark1'!AA1532</f>
        <v>2.2373573545816789</v>
      </c>
      <c r="X37" s="1">
        <f>+'Ark1'!AB1532</f>
        <v>2.2528520590954795</v>
      </c>
      <c r="Y37" s="1">
        <f>+'Ark1'!T1532</f>
        <v>1.1583605430486337</v>
      </c>
      <c r="Z37" s="100">
        <f>+'Ark1'!V1532</f>
        <v>65.500218819780201</v>
      </c>
      <c r="AA37" s="295">
        <f t="shared" ref="AA37:AA58" si="9">+(G37*O37)/1000</f>
        <v>1392.6888166681144</v>
      </c>
      <c r="AB37" s="10">
        <f t="shared" ref="AB37:AB59" si="10">+G37/E37</f>
        <v>16.25418994413408</v>
      </c>
      <c r="AC37" s="39"/>
      <c r="AD37"/>
      <c r="AE37"/>
      <c r="AF37" s="100"/>
      <c r="AG37"/>
      <c r="AH37"/>
      <c r="AI37"/>
      <c r="AJ37"/>
      <c r="AK37"/>
      <c r="AL37"/>
      <c r="AM37" s="10"/>
      <c r="AN37" s="10"/>
    </row>
    <row r="38" spans="1:40" ht="16.5" customHeight="1">
      <c r="A38" s="39"/>
      <c r="B38">
        <f>+'Ark1'!C1533</f>
        <v>2023</v>
      </c>
      <c r="C38">
        <f>+'Ark1'!N1533</f>
        <v>63</v>
      </c>
      <c r="D38" s="3" t="s">
        <v>412</v>
      </c>
      <c r="E38" s="295">
        <f>+'Ark1'!Q1533</f>
        <v>1293</v>
      </c>
      <c r="G38" s="295">
        <f>+'Ark1'!R1533</f>
        <v>12172</v>
      </c>
      <c r="I38" s="100">
        <f>+'Ark1'!AD1533</f>
        <v>0.82097963131458596</v>
      </c>
      <c r="K38" s="100">
        <f>+'Ark1'!AE1533</f>
        <v>0.6284998438035595</v>
      </c>
      <c r="M38" s="1">
        <f>+'Ark1'!U1533</f>
        <v>62.312572087658602</v>
      </c>
      <c r="O38" s="100">
        <f>+'Ark1'!W1533</f>
        <v>64.085846103147105</v>
      </c>
      <c r="Q38" s="100">
        <f>+'Ark1'!X1533</f>
        <v>1.8977982254354249</v>
      </c>
      <c r="S38" s="100">
        <f>+'Ark1'!Y1533</f>
        <v>3.7955964508708497</v>
      </c>
      <c r="T38" s="44"/>
      <c r="V38" s="44"/>
      <c r="W38" s="1">
        <f>+'Ark1'!AA1533</f>
        <v>0.57635827246505555</v>
      </c>
      <c r="X38" s="1">
        <f>+'Ark1'!AB1533</f>
        <v>2.126268272227716</v>
      </c>
      <c r="Y38" s="1">
        <f>+'Ark1'!T1533</f>
        <v>1.3696187972395659</v>
      </c>
      <c r="Z38" s="100">
        <f>+'Ark1'!V1533</f>
        <v>69.626882044642755</v>
      </c>
      <c r="AA38" s="295">
        <f t="shared" si="9"/>
        <v>780.05291876750664</v>
      </c>
      <c r="AB38" s="10">
        <f t="shared" si="10"/>
        <v>9.4137664346481049</v>
      </c>
      <c r="AC38" s="39"/>
      <c r="AD38"/>
      <c r="AE38"/>
      <c r="AF38"/>
      <c r="AG38"/>
      <c r="AH38"/>
      <c r="AI38"/>
      <c r="AJ38"/>
      <c r="AK38"/>
      <c r="AL38"/>
      <c r="AM38" s="10"/>
      <c r="AN38" s="10"/>
    </row>
    <row r="39" spans="1:40" ht="15.6">
      <c r="A39" s="39"/>
      <c r="B39">
        <f>+'Ark1'!C1534</f>
        <v>2023</v>
      </c>
      <c r="C39">
        <f>+'Ark1'!N1534</f>
        <v>65</v>
      </c>
      <c r="D39" s="3" t="s">
        <v>411</v>
      </c>
      <c r="E39" s="295">
        <f>+'Ark1'!Q1534</f>
        <v>1335</v>
      </c>
      <c r="G39" s="295">
        <f>+'Ark1'!R1534</f>
        <v>17316</v>
      </c>
      <c r="I39" s="100">
        <f>+'Ark1'!AD1534</f>
        <v>1.167933231666396</v>
      </c>
      <c r="K39" s="100">
        <f>+'Ark1'!AE1534</f>
        <v>0.92291714131376479</v>
      </c>
      <c r="M39" s="1">
        <f>+'Ark1'!U1534</f>
        <v>62.13000462855819</v>
      </c>
      <c r="O39" s="100">
        <f>+'Ark1'!W1534</f>
        <v>66.087988891460199</v>
      </c>
      <c r="Q39" s="100">
        <f>+'Ark1'!X1534</f>
        <v>1.9981519981519984</v>
      </c>
      <c r="S39" s="100">
        <f>+'Ark1'!Y1534</f>
        <v>3.9963039963039968</v>
      </c>
      <c r="T39" s="44"/>
      <c r="V39" s="44"/>
      <c r="W39" s="1">
        <f>+'Ark1'!AA1534</f>
        <v>0.5643156235813751</v>
      </c>
      <c r="X39" s="1">
        <f>+'Ark1'!AB1534</f>
        <v>2.1833732386730822</v>
      </c>
      <c r="Y39" s="1">
        <f>+'Ark1'!T1534</f>
        <v>1.5535920535920538</v>
      </c>
      <c r="Z39" s="100">
        <f>+'Ark1'!V1534</f>
        <v>71.734158533886998</v>
      </c>
      <c r="AA39" s="295">
        <f t="shared" si="9"/>
        <v>1144.3796156445248</v>
      </c>
      <c r="AB39" s="10">
        <f t="shared" si="10"/>
        <v>12.970786516853932</v>
      </c>
      <c r="AC39" s="39"/>
      <c r="AD39"/>
      <c r="AE39"/>
      <c r="AF39"/>
      <c r="AG39"/>
      <c r="AH39"/>
      <c r="AI39"/>
      <c r="AJ39"/>
      <c r="AK39"/>
      <c r="AL39"/>
      <c r="AM39" s="10"/>
      <c r="AN39" s="10"/>
    </row>
    <row r="40" spans="1:40" ht="17.25" customHeight="1">
      <c r="A40" s="39"/>
      <c r="B40">
        <f>+'Ark1'!C1535</f>
        <v>2023</v>
      </c>
      <c r="C40">
        <f>+'Ark1'!N1535</f>
        <v>67</v>
      </c>
      <c r="D40" s="3" t="s">
        <v>410</v>
      </c>
      <c r="E40" s="295">
        <f>+'Ark1'!Q1535</f>
        <v>1412</v>
      </c>
      <c r="G40" s="295">
        <f>+'Ark1'!R1535</f>
        <v>24317</v>
      </c>
      <c r="I40" s="100">
        <f>+'Ark1'!AD1535</f>
        <v>1.6401381609165939</v>
      </c>
      <c r="K40" s="100">
        <f>+'Ark1'!AE1535</f>
        <v>1.3320858312941481</v>
      </c>
      <c r="M40" s="1">
        <f>+'Ark1'!U1535</f>
        <v>61.993390341636719</v>
      </c>
      <c r="O40" s="100">
        <f>+'Ark1'!W1535</f>
        <v>68.107559796753307</v>
      </c>
      <c r="Q40" s="100">
        <f>+'Ark1'!X1535</f>
        <v>1.9574783073569924</v>
      </c>
      <c r="S40" s="100">
        <f>+'Ark1'!Y1535</f>
        <v>3.9149566147139847</v>
      </c>
      <c r="T40" s="44"/>
      <c r="V40" s="44"/>
      <c r="W40" s="1">
        <f>+'Ark1'!AA1535</f>
        <v>0.5734718992328105</v>
      </c>
      <c r="X40" s="1">
        <f>+'Ark1'!AB1535</f>
        <v>2.1732585988232214</v>
      </c>
      <c r="Y40" s="1">
        <f>+'Ark1'!T1535</f>
        <v>1.6952337870625491</v>
      </c>
      <c r="Z40" s="100">
        <f>+'Ark1'!V1535</f>
        <v>74.122247618621245</v>
      </c>
      <c r="AA40" s="295">
        <f t="shared" si="9"/>
        <v>1656.1715315776503</v>
      </c>
      <c r="AB40" s="10">
        <f t="shared" si="10"/>
        <v>17.221671388101981</v>
      </c>
      <c r="AC40" s="39"/>
      <c r="AD40"/>
      <c r="AE40" s="10">
        <f>SUM(G36:G38)</f>
        <v>45988</v>
      </c>
      <c r="AF40"/>
      <c r="AG40"/>
      <c r="AH40"/>
      <c r="AI40"/>
      <c r="AJ40"/>
      <c r="AK40"/>
      <c r="AL40"/>
      <c r="AM40" s="10"/>
      <c r="AN40" s="10"/>
    </row>
    <row r="41" spans="1:40" ht="15.6">
      <c r="A41" s="39"/>
      <c r="B41">
        <f>+'Ark1'!C1536</f>
        <v>2023</v>
      </c>
      <c r="C41">
        <f>+'Ark1'!N1536</f>
        <v>69</v>
      </c>
      <c r="D41" s="3" t="s">
        <v>409</v>
      </c>
      <c r="E41" s="295">
        <f>+'Ark1'!Q1536</f>
        <v>1460</v>
      </c>
      <c r="G41" s="295">
        <f>+'Ark1'!R1536</f>
        <v>32503</v>
      </c>
      <c r="I41" s="100">
        <f>+'Ark1'!AD1536</f>
        <v>2.1922692208854735</v>
      </c>
      <c r="K41" s="100">
        <f>+'Ark1'!AE1536</f>
        <v>1.8375580713130464</v>
      </c>
      <c r="M41" s="1">
        <f>+'Ark1'!U1536</f>
        <v>61.830369525688063</v>
      </c>
      <c r="O41" s="100">
        <f>+'Ark1'!W1536</f>
        <v>70.09234752057219</v>
      </c>
      <c r="Q41" s="100">
        <f>+'Ark1'!X1536</f>
        <v>2.0459649878472757</v>
      </c>
      <c r="S41" s="100">
        <f>+'Ark1'!Y1536</f>
        <v>4.0919299756945513</v>
      </c>
      <c r="T41" s="44"/>
      <c r="V41" s="44"/>
      <c r="W41" s="1">
        <f>+'Ark1'!AA1536</f>
        <v>0.57714533616027652</v>
      </c>
      <c r="X41" s="1">
        <f>+'Ark1'!AB1536</f>
        <v>2.1886858874523973</v>
      </c>
      <c r="Y41" s="1">
        <f>+'Ark1'!T1536</f>
        <v>1.907546995661938</v>
      </c>
      <c r="Z41" s="100">
        <f>+'Ark1'!V1536</f>
        <v>76.070956416933726</v>
      </c>
      <c r="AA41" s="295">
        <f t="shared" si="9"/>
        <v>2278.2115714611577</v>
      </c>
      <c r="AB41" s="10">
        <f t="shared" si="10"/>
        <v>22.262328767123286</v>
      </c>
      <c r="AC41" s="39"/>
      <c r="AD41"/>
      <c r="AE41"/>
      <c r="AF41"/>
      <c r="AG41"/>
      <c r="AH41"/>
      <c r="AI41"/>
      <c r="AJ41"/>
      <c r="AK41"/>
      <c r="AL41"/>
      <c r="AM41" s="10"/>
      <c r="AN41" s="10"/>
    </row>
    <row r="42" spans="1:40" ht="15.6">
      <c r="A42" s="39"/>
      <c r="B42">
        <f>+'Ark1'!C1537</f>
        <v>2023</v>
      </c>
      <c r="C42">
        <f>+'Ark1'!N1537</f>
        <v>71</v>
      </c>
      <c r="D42" s="3" t="s">
        <v>408</v>
      </c>
      <c r="E42" s="295">
        <f>+'Ark1'!Q1537</f>
        <v>1493</v>
      </c>
      <c r="G42" s="295">
        <f>+'Ark1'!R1537</f>
        <v>45822</v>
      </c>
      <c r="I42" s="100">
        <f>+'Ark1'!AD1537</f>
        <v>3.0906119508788152</v>
      </c>
      <c r="K42" s="100">
        <f>+'Ark1'!AE1537</f>
        <v>2.6566468645550594</v>
      </c>
      <c r="M42" s="1">
        <f>+'Ark1'!U1537</f>
        <v>61.663897049151601</v>
      </c>
      <c r="O42" s="100">
        <f>+'Ark1'!W1537</f>
        <v>72.084145218573724</v>
      </c>
      <c r="Q42" s="100">
        <f>+'Ark1'!X1537</f>
        <v>2.0295927720309024</v>
      </c>
      <c r="S42" s="100">
        <f>+'Ark1'!Y1537</f>
        <v>4.0591855440618048</v>
      </c>
      <c r="T42" s="44"/>
      <c r="V42" s="44"/>
      <c r="W42" s="1">
        <f>+'Ark1'!AA1537</f>
        <v>0.5823652189613896</v>
      </c>
      <c r="X42" s="1">
        <f>+'Ark1'!AB1537</f>
        <v>2.2187364359916919</v>
      </c>
      <c r="Y42" s="1">
        <f>+'Ark1'!T1537</f>
        <v>2.140783902928725</v>
      </c>
      <c r="Z42" s="100">
        <f>+'Ark1'!V1537</f>
        <v>78.452649751477338</v>
      </c>
      <c r="AA42" s="295">
        <f t="shared" si="9"/>
        <v>3303.0397022054854</v>
      </c>
      <c r="AB42" s="10">
        <f t="shared" si="10"/>
        <v>30.691225720026793</v>
      </c>
      <c r="AC42" s="39"/>
      <c r="AD42"/>
      <c r="AE42"/>
      <c r="AF42"/>
      <c r="AG42"/>
      <c r="AH42"/>
      <c r="AI42"/>
      <c r="AJ42"/>
      <c r="AK42"/>
      <c r="AL42"/>
      <c r="AM42" s="10"/>
      <c r="AN42" s="10"/>
    </row>
    <row r="43" spans="1:40" ht="15.6">
      <c r="A43" s="39"/>
      <c r="B43">
        <f>+'Ark1'!C1538</f>
        <v>2023</v>
      </c>
      <c r="C43">
        <f>+'Ark1'!N1538</f>
        <v>73</v>
      </c>
      <c r="D43" s="3" t="s">
        <v>407</v>
      </c>
      <c r="E43" s="295">
        <f>+'Ark1'!Q1538</f>
        <v>1492</v>
      </c>
      <c r="G43" s="295">
        <f>+'Ark1'!R1538</f>
        <v>58488</v>
      </c>
      <c r="I43" s="100">
        <f>+'Ark1'!AD1538</f>
        <v>3.9449109987124142</v>
      </c>
      <c r="K43" s="100">
        <f>+'Ark1'!AE1538</f>
        <v>3.4970882377419703</v>
      </c>
      <c r="M43" s="1">
        <f>+'Ark1'!U1538</f>
        <v>61.496806780241393</v>
      </c>
      <c r="O43" s="100">
        <f>+'Ark1'!W1538</f>
        <v>74.107240818421616</v>
      </c>
      <c r="Q43" s="100">
        <f>+'Ark1'!X1538</f>
        <v>1.8653398987826564</v>
      </c>
      <c r="S43" s="100">
        <f>+'Ark1'!Y1538</f>
        <v>3.7306797975653128</v>
      </c>
      <c r="T43" s="44"/>
      <c r="V43" s="44"/>
      <c r="W43" s="1">
        <f>+'Ark1'!AA1538</f>
        <v>0.57120331556780513</v>
      </c>
      <c r="X43" s="1">
        <f>+'Ark1'!AB1538</f>
        <v>2.2439701449007612</v>
      </c>
      <c r="Y43" s="1">
        <f>+'Ark1'!T1538</f>
        <v>2.3978422924360552</v>
      </c>
      <c r="Z43" s="100">
        <f>+'Ark1'!V1538</f>
        <v>80.403804160861156</v>
      </c>
      <c r="AA43" s="295">
        <f t="shared" si="9"/>
        <v>4334.3843009878437</v>
      </c>
      <c r="AB43" s="10">
        <f t="shared" si="10"/>
        <v>39.201072386058982</v>
      </c>
      <c r="AC43" s="39"/>
      <c r="AD43"/>
      <c r="AE43"/>
      <c r="AF43"/>
      <c r="AG43"/>
      <c r="AH43"/>
      <c r="AI43"/>
      <c r="AJ43"/>
      <c r="AK43"/>
      <c r="AL43"/>
      <c r="AM43" s="10"/>
      <c r="AN43" s="10"/>
    </row>
    <row r="44" spans="1:40" ht="15.6">
      <c r="A44" s="39"/>
      <c r="B44">
        <f>+'Ark1'!C1539</f>
        <v>2023</v>
      </c>
      <c r="C44">
        <f>+'Ark1'!N1539</f>
        <v>75</v>
      </c>
      <c r="D44" s="3" t="s">
        <v>406</v>
      </c>
      <c r="E44" s="295">
        <f>+'Ark1'!Q1539</f>
        <v>1527</v>
      </c>
      <c r="G44" s="295">
        <f>+'Ark1'!R1539</f>
        <v>77967</v>
      </c>
      <c r="I44" s="100">
        <f>+'Ark1'!AD1539</f>
        <v>5.2587347120197441</v>
      </c>
      <c r="K44" s="100">
        <f>+'Ark1'!AE1539</f>
        <v>4.7817423580129157</v>
      </c>
      <c r="M44" s="1">
        <f>+'Ark1'!U1539</f>
        <v>61.298552364300242</v>
      </c>
      <c r="O44" s="100">
        <f>+'Ark1'!W1539</f>
        <v>76.087120413463751</v>
      </c>
      <c r="Q44" s="100">
        <f>+'Ark1'!X1539</f>
        <v>1.9905857606423232</v>
      </c>
      <c r="S44" s="100">
        <f>+'Ark1'!Y1539</f>
        <v>3.9811715212846464</v>
      </c>
      <c r="T44" s="44"/>
      <c r="V44" s="44"/>
      <c r="W44" s="1">
        <f>+'Ark1'!AA1539</f>
        <v>0.57324956879545552</v>
      </c>
      <c r="X44" s="1">
        <f>+'Ark1'!AB1539</f>
        <v>2.271540407780293</v>
      </c>
      <c r="Y44" s="1">
        <f>+'Ark1'!T1539</f>
        <v>2.7038875421652757</v>
      </c>
      <c r="Z44" s="100">
        <f>+'Ark1'!V1539</f>
        <v>82.631143468927007</v>
      </c>
      <c r="AA44" s="295">
        <f t="shared" si="9"/>
        <v>5932.2845172765283</v>
      </c>
      <c r="AB44" s="10">
        <f t="shared" si="10"/>
        <v>51.058939096267189</v>
      </c>
      <c r="AC44" s="39"/>
      <c r="AD44"/>
      <c r="AE44"/>
      <c r="AF44"/>
      <c r="AG44"/>
      <c r="AH44"/>
      <c r="AI44"/>
      <c r="AJ44"/>
      <c r="AK44"/>
      <c r="AL44"/>
      <c r="AM44"/>
    </row>
    <row r="45" spans="1:40" ht="15.6">
      <c r="A45" s="39"/>
      <c r="B45">
        <f>+'Ark1'!C1540</f>
        <v>2023</v>
      </c>
      <c r="C45">
        <f>+'Ark1'!N1540</f>
        <v>77</v>
      </c>
      <c r="D45" s="3" t="s">
        <v>405</v>
      </c>
      <c r="E45" s="295">
        <f>+'Ark1'!Q1540</f>
        <v>1547</v>
      </c>
      <c r="G45" s="295">
        <f>+'Ark1'!R1540</f>
        <v>95893</v>
      </c>
      <c r="I45" s="100">
        <f>+'Ark1'!AD1540</f>
        <v>6.4678113527480727</v>
      </c>
      <c r="K45" s="100">
        <f>+'Ark1'!AE1540</f>
        <v>6.0441714267220004</v>
      </c>
      <c r="M45" s="1">
        <f>+'Ark1'!U1540</f>
        <v>61.126269850384752</v>
      </c>
      <c r="O45" s="100">
        <f>+'Ark1'!W1540</f>
        <v>78.103510894871519</v>
      </c>
      <c r="Q45" s="100">
        <f>+'Ark1'!X1540</f>
        <v>1.8124367784926951</v>
      </c>
      <c r="S45" s="100">
        <f>+'Ark1'!Y1540</f>
        <v>3.6248735569853903</v>
      </c>
      <c r="T45" s="44"/>
      <c r="V45" s="44"/>
      <c r="W45" s="1">
        <f>+'Ark1'!AA1540</f>
        <v>0.58518389917720215</v>
      </c>
      <c r="X45" s="1">
        <f>+'Ark1'!AB1540</f>
        <v>2.3145482346717845</v>
      </c>
      <c r="Y45" s="1">
        <f>+'Ark1'!T1540</f>
        <v>3.0665846307863975</v>
      </c>
      <c r="Z45" s="100">
        <f>+'Ark1'!V1540</f>
        <v>84.719745936434592</v>
      </c>
      <c r="AA45" s="295">
        <f t="shared" si="9"/>
        <v>7489.5799702419145</v>
      </c>
      <c r="AB45" s="10">
        <f t="shared" si="10"/>
        <v>61.986425339366512</v>
      </c>
      <c r="AC45" s="39"/>
      <c r="AD45"/>
      <c r="AE45"/>
      <c r="AF45"/>
      <c r="AG45"/>
      <c r="AH45"/>
      <c r="AI45"/>
      <c r="AJ45"/>
      <c r="AK45"/>
      <c r="AL45"/>
      <c r="AM45"/>
    </row>
    <row r="46" spans="1:40" ht="15.6">
      <c r="A46" s="39"/>
      <c r="B46">
        <f>+'Ark1'!C1541</f>
        <v>2023</v>
      </c>
      <c r="C46">
        <f>+'Ark1'!N1541</f>
        <v>79</v>
      </c>
      <c r="D46" s="3" t="s">
        <v>404</v>
      </c>
      <c r="E46" s="295">
        <f>+'Ark1'!Q1541</f>
        <v>1571</v>
      </c>
      <c r="G46" s="295">
        <f>+'Ark1'!R1541</f>
        <v>112518</v>
      </c>
      <c r="I46" s="100">
        <f>+'Ark1'!AD1541</f>
        <v>7.5891378702147998</v>
      </c>
      <c r="K46" s="100">
        <f>+'Ark1'!AE1541</f>
        <v>7.268357243764739</v>
      </c>
      <c r="M46" s="1">
        <f>+'Ark1'!U1541</f>
        <v>60.937570669254512</v>
      </c>
      <c r="O46" s="100">
        <f>+'Ark1'!W1541</f>
        <v>80.091627418335065</v>
      </c>
      <c r="Q46" s="100">
        <f>+'Ark1'!X1541</f>
        <v>1.7552747116016996</v>
      </c>
      <c r="S46" s="100">
        <f>+'Ark1'!Y1541</f>
        <v>3.5105494232033991</v>
      </c>
      <c r="T46" s="44"/>
      <c r="V46" s="44"/>
      <c r="W46" s="1">
        <f>+'Ark1'!AA1541</f>
        <v>0.57234175853321001</v>
      </c>
      <c r="X46" s="1">
        <f>+'Ark1'!AB1541</f>
        <v>2.3466685340211524</v>
      </c>
      <c r="Y46" s="1">
        <f>+'Ark1'!T1541</f>
        <v>3.4036509714001322</v>
      </c>
      <c r="Z46" s="100">
        <f>+'Ark1'!V1541</f>
        <v>86.927292493233452</v>
      </c>
      <c r="AA46" s="295">
        <f t="shared" si="9"/>
        <v>9011.7497338562262</v>
      </c>
      <c r="AB46" s="10">
        <f t="shared" si="10"/>
        <v>71.62189688096754</v>
      </c>
      <c r="AC46" s="39"/>
      <c r="AD46"/>
      <c r="AE46"/>
      <c r="AF46"/>
      <c r="AG46"/>
      <c r="AH46"/>
      <c r="AI46"/>
      <c r="AJ46"/>
      <c r="AK46"/>
      <c r="AL46"/>
      <c r="AM46"/>
    </row>
    <row r="47" spans="1:40" ht="15.6">
      <c r="A47" s="39"/>
      <c r="B47">
        <f>+'Ark1'!C1542</f>
        <v>2023</v>
      </c>
      <c r="C47">
        <f>+'Ark1'!N1542</f>
        <v>81</v>
      </c>
      <c r="D47" s="3" t="s">
        <v>403</v>
      </c>
      <c r="E47" s="295">
        <f>+'Ark1'!Q1542</f>
        <v>1557</v>
      </c>
      <c r="G47" s="295">
        <f>+'Ark1'!R1542</f>
        <v>131797</v>
      </c>
      <c r="I47" s="100">
        <f>+'Ark1'!AD1542</f>
        <v>8.8894719412067396</v>
      </c>
      <c r="K47" s="100">
        <f>+'Ark1'!AE1542</f>
        <v>8.7309361879448719</v>
      </c>
      <c r="M47" s="1">
        <f>+'Ark1'!U1542</f>
        <v>60.769953372518643</v>
      </c>
      <c r="O47" s="100">
        <f>+'Ark1'!W1542</f>
        <v>82.061316808674206</v>
      </c>
      <c r="Q47" s="100">
        <f>+'Ark1'!X1542</f>
        <v>1.7602828592456581</v>
      </c>
      <c r="S47" s="100">
        <f>+'Ark1'!Y1542</f>
        <v>3.5205657184913162</v>
      </c>
      <c r="T47" s="44"/>
      <c r="V47" s="44"/>
      <c r="W47" s="1">
        <f>+'Ark1'!AA1542</f>
        <v>0.58199212643509612</v>
      </c>
      <c r="X47" s="1">
        <f>+'Ark1'!AB1542</f>
        <v>2.3633732907466438</v>
      </c>
      <c r="Y47" s="1">
        <f>+'Ark1'!T1542</f>
        <v>3.7326722156043002</v>
      </c>
      <c r="Z47" s="100">
        <f>+'Ark1'!V1542</f>
        <v>88.984817374888394</v>
      </c>
      <c r="AA47" s="295">
        <f t="shared" si="9"/>
        <v>10815.435371432835</v>
      </c>
      <c r="AB47" s="10">
        <f t="shared" si="10"/>
        <v>84.648041104688502</v>
      </c>
      <c r="AC47" s="39"/>
      <c r="AD47"/>
      <c r="AE47"/>
      <c r="AF47"/>
      <c r="AG47"/>
      <c r="AH47"/>
      <c r="AI47"/>
      <c r="AJ47"/>
      <c r="AK47"/>
      <c r="AL47"/>
      <c r="AM47"/>
    </row>
    <row r="48" spans="1:40" ht="15.6">
      <c r="A48" s="39"/>
      <c r="B48">
        <f>+'Ark1'!C1543</f>
        <v>2023</v>
      </c>
      <c r="C48">
        <f>+'Ark1'!N1543</f>
        <v>83</v>
      </c>
      <c r="D48" s="3" t="s">
        <v>402</v>
      </c>
      <c r="E48" s="295">
        <f>+'Ark1'!Q1543</f>
        <v>1572</v>
      </c>
      <c r="G48" s="295">
        <f>+'Ark1'!R1543</f>
        <v>141856</v>
      </c>
      <c r="I48" s="100">
        <f>+'Ark1'!AD1543</f>
        <v>9.5679335014592422</v>
      </c>
      <c r="K48" s="100">
        <f>+'Ark1'!AE1543</f>
        <v>9.6220556280012488</v>
      </c>
      <c r="M48" s="1">
        <f>+'Ark1'!U1543</f>
        <v>60.585482755212979</v>
      </c>
      <c r="O48" s="100">
        <f>+'Ark1'!W1543</f>
        <v>84.06327650953537</v>
      </c>
      <c r="Q48" s="100">
        <f>+'Ark1'!X1543</f>
        <v>1.6551996390706063</v>
      </c>
      <c r="S48" s="100">
        <f>+'Ark1'!Y1543</f>
        <v>3.3103992781412126</v>
      </c>
      <c r="T48" s="44"/>
      <c r="V48" s="44"/>
      <c r="W48" s="1">
        <f>+'Ark1'!AA1543</f>
        <v>0.58572252094290278</v>
      </c>
      <c r="X48" s="1">
        <f>+'Ark1'!AB1543</f>
        <v>2.4088061559484846</v>
      </c>
      <c r="Y48" s="1">
        <f>+'Ark1'!T1543</f>
        <v>4.1037460523347615</v>
      </c>
      <c r="Z48" s="100">
        <f>+'Ark1'!V1543</f>
        <v>91.198563896627974</v>
      </c>
      <c r="AA48" s="295">
        <f t="shared" si="9"/>
        <v>11924.880152536649</v>
      </c>
      <c r="AB48" s="10">
        <f t="shared" si="10"/>
        <v>90.239185750636139</v>
      </c>
      <c r="AC48" s="39"/>
      <c r="AD48"/>
      <c r="AE48"/>
      <c r="AF48"/>
      <c r="AG48"/>
      <c r="AH48"/>
      <c r="AI48"/>
      <c r="AJ48"/>
      <c r="AK48"/>
      <c r="AL48"/>
      <c r="AM48"/>
    </row>
    <row r="49" spans="1:39" ht="15.6">
      <c r="A49" s="39"/>
      <c r="B49">
        <f>+'Ark1'!C1544</f>
        <v>2023</v>
      </c>
      <c r="C49">
        <f>+'Ark1'!N1544</f>
        <v>85</v>
      </c>
      <c r="D49" s="3" t="s">
        <v>401</v>
      </c>
      <c r="E49" s="295">
        <f>+'Ark1'!Q1544</f>
        <v>1557</v>
      </c>
      <c r="G49" s="295">
        <f>+'Ark1'!R1544</f>
        <v>143781</v>
      </c>
      <c r="I49" s="100">
        <f>+'Ark1'!AD1544</f>
        <v>9.6977713087448638</v>
      </c>
      <c r="K49" s="100">
        <f>+'Ark1'!AE1544</f>
        <v>9.9829234965025027</v>
      </c>
      <c r="M49" s="1">
        <f>+'Ark1'!U1544</f>
        <v>60.403388437808999</v>
      </c>
      <c r="O49" s="100">
        <f>+'Ark1'!W1544</f>
        <v>86.037788532514483</v>
      </c>
      <c r="Q49" s="100">
        <f>+'Ark1'!X1544</f>
        <v>1.6545997037160678</v>
      </c>
      <c r="S49" s="100">
        <f>+'Ark1'!Y1544</f>
        <v>3.3091994074321356</v>
      </c>
      <c r="T49" s="44"/>
      <c r="V49" s="44"/>
      <c r="W49" s="1">
        <f>+'Ark1'!AA1544</f>
        <v>0.5571976692821361</v>
      </c>
      <c r="X49" s="1">
        <f>+'Ark1'!AB1544</f>
        <v>2.4379021002333219</v>
      </c>
      <c r="Y49" s="1">
        <f>+'Ark1'!T1544</f>
        <v>4.4781507987842621</v>
      </c>
      <c r="Z49" s="100">
        <f>+'Ark1'!V1544</f>
        <v>93.328899076802756</v>
      </c>
      <c r="AA49" s="295">
        <f t="shared" si="9"/>
        <v>12370.599272993464</v>
      </c>
      <c r="AB49" s="10">
        <f t="shared" si="10"/>
        <v>92.344894026974956</v>
      </c>
      <c r="AC49" s="39"/>
      <c r="AD49"/>
      <c r="AE49"/>
      <c r="AF49"/>
      <c r="AG49"/>
      <c r="AH49"/>
      <c r="AI49"/>
      <c r="AJ49"/>
      <c r="AK49"/>
      <c r="AL49"/>
      <c r="AM49"/>
    </row>
    <row r="50" spans="1:39" ht="15.6">
      <c r="A50" s="39"/>
      <c r="B50">
        <f>+'Ark1'!C1545</f>
        <v>2023</v>
      </c>
      <c r="C50">
        <f>+'Ark1'!N1545</f>
        <v>87</v>
      </c>
      <c r="D50" s="3" t="s">
        <v>400</v>
      </c>
      <c r="E50" s="295">
        <f>+'Ark1'!Q1545</f>
        <v>1607</v>
      </c>
      <c r="G50" s="295">
        <f>+'Ark1'!R1545</f>
        <v>195172</v>
      </c>
      <c r="I50" s="100">
        <f>+'Ark1'!AD1545</f>
        <v>13.164002349895688</v>
      </c>
      <c r="K50" s="100">
        <f>+'Ark1'!AE1545</f>
        <v>13.939445642014032</v>
      </c>
      <c r="M50" s="1">
        <f>+'Ark1'!U1545</f>
        <v>60.18482760743435</v>
      </c>
      <c r="O50" s="100">
        <f>+'Ark1'!W1545</f>
        <v>88.50426864614937</v>
      </c>
      <c r="Q50" s="100">
        <f>+'Ark1'!X1545</f>
        <v>1.720533683110282</v>
      </c>
      <c r="S50" s="100">
        <f>+'Ark1'!Y1545</f>
        <v>3.441067366220564</v>
      </c>
      <c r="T50" s="44"/>
      <c r="V50" s="44"/>
      <c r="W50" s="1">
        <f>+'Ark1'!AA1545</f>
        <v>0.86644092619782398</v>
      </c>
      <c r="X50" s="1">
        <f>+'Ark1'!AB1545</f>
        <v>2.4882067012569422</v>
      </c>
      <c r="Y50" s="1">
        <f>+'Ark1'!T1545</f>
        <v>4.9492908818887953</v>
      </c>
      <c r="Z50" s="100">
        <f>+'Ark1'!V1545</f>
        <v>96.005196084846474</v>
      </c>
      <c r="AA50" s="295">
        <f t="shared" si="9"/>
        <v>17273.555120206267</v>
      </c>
      <c r="AB50" s="10">
        <f t="shared" si="10"/>
        <v>121.45115121344119</v>
      </c>
      <c r="AC50" s="39"/>
      <c r="AD50"/>
      <c r="AE50"/>
      <c r="AF50"/>
      <c r="AG50"/>
      <c r="AH50"/>
      <c r="AI50"/>
      <c r="AJ50"/>
      <c r="AK50"/>
      <c r="AL50"/>
      <c r="AM50"/>
    </row>
    <row r="51" spans="1:39" ht="15.6">
      <c r="A51" s="39"/>
      <c r="B51">
        <f>+'Ark1'!C1546</f>
        <v>2023</v>
      </c>
      <c r="C51">
        <f>+'Ark1'!N1546</f>
        <v>90</v>
      </c>
      <c r="D51" s="3" t="s">
        <v>399</v>
      </c>
      <c r="E51" s="295">
        <f>+'Ark1'!Q1546</f>
        <v>1674</v>
      </c>
      <c r="G51" s="295">
        <f>+'Ark1'!R1546</f>
        <v>210152</v>
      </c>
      <c r="I51" s="100">
        <f>+'Ark1'!AD1546</f>
        <v>14.17437655931834</v>
      </c>
      <c r="K51" s="100">
        <f>+'Ark1'!AE1546</f>
        <v>15.640906366276804</v>
      </c>
      <c r="M51" s="1">
        <f>+'Ark1'!U1546</f>
        <v>59.864884313865666</v>
      </c>
      <c r="O51" s="100">
        <f>+'Ark1'!W1546</f>
        <v>92.254608144496515</v>
      </c>
      <c r="Q51" s="100">
        <f>+'Ark1'!X1546</f>
        <v>1.98427804636644</v>
      </c>
      <c r="S51" s="100">
        <f>+'Ark1'!Y1546</f>
        <v>3.96855609273288</v>
      </c>
      <c r="T51" s="44"/>
      <c r="V51" s="44"/>
      <c r="W51" s="1">
        <f>+'Ark1'!AA1546</f>
        <v>1.4135650455259348</v>
      </c>
      <c r="X51" s="1">
        <f>+'Ark1'!AB1546</f>
        <v>2.5803818757804295</v>
      </c>
      <c r="Y51" s="1">
        <f>+'Ark1'!T1546</f>
        <v>5.606284974684991</v>
      </c>
      <c r="Z51" s="100">
        <f>+'Ark1'!V1546</f>
        <v>100.10210106527138</v>
      </c>
      <c r="AA51" s="295">
        <f t="shared" si="9"/>
        <v>19387.490410782233</v>
      </c>
      <c r="AB51" s="10">
        <f t="shared" si="10"/>
        <v>125.53882915173237</v>
      </c>
      <c r="AC51" s="39"/>
      <c r="AD51"/>
      <c r="AE51"/>
      <c r="AF51"/>
      <c r="AG51"/>
      <c r="AH51"/>
      <c r="AI51"/>
      <c r="AJ51"/>
      <c r="AK51"/>
      <c r="AL51"/>
      <c r="AM51"/>
    </row>
    <row r="52" spans="1:39" ht="15.6">
      <c r="A52" s="39"/>
      <c r="B52">
        <f>+'Ark1'!C1547</f>
        <v>2023</v>
      </c>
      <c r="C52">
        <f>+'Ark1'!N1547</f>
        <v>95</v>
      </c>
      <c r="D52" s="3" t="s">
        <v>398</v>
      </c>
      <c r="E52" s="295">
        <f>+'Ark1'!Q1547</f>
        <v>1631</v>
      </c>
      <c r="G52" s="295">
        <f>+'Ark1'!R1547</f>
        <v>90314</v>
      </c>
      <c r="I52" s="100">
        <f>+'Ark1'!AD1547</f>
        <v>6.0915177803602969</v>
      </c>
      <c r="K52" s="100">
        <f>+'Ark1'!AE1547</f>
        <v>7.070934634917486</v>
      </c>
      <c r="M52" s="1">
        <f>+'Ark1'!U1547</f>
        <v>59.422477522477521</v>
      </c>
      <c r="O52" s="100">
        <f>+'Ark1'!W1547</f>
        <v>97.1413908313897</v>
      </c>
      <c r="Q52" s="100">
        <f>+'Ark1'!X1547</f>
        <v>2.4625196536528118</v>
      </c>
      <c r="S52" s="100">
        <f>+'Ark1'!Y1547</f>
        <v>4.9250393073056236</v>
      </c>
      <c r="T52" s="44"/>
      <c r="V52" s="44"/>
      <c r="W52" s="1">
        <f>+'Ark1'!AA1547</f>
        <v>1.4066465592273656</v>
      </c>
      <c r="X52" s="1">
        <f>+'Ark1'!AB1547</f>
        <v>2.7143854901942723</v>
      </c>
      <c r="Y52" s="1">
        <f>+'Ark1'!T1547</f>
        <v>6.4995903182230892</v>
      </c>
      <c r="Z52" s="100">
        <f>+'Ark1'!V1547</f>
        <v>105.50753327568476</v>
      </c>
      <c r="AA52" s="295">
        <f t="shared" si="9"/>
        <v>8773.2275715461292</v>
      </c>
      <c r="AB52" s="10">
        <f t="shared" si="10"/>
        <v>55.373390557939913</v>
      </c>
      <c r="AC52" s="39"/>
      <c r="AD52"/>
      <c r="AE52"/>
      <c r="AF52"/>
      <c r="AG52"/>
      <c r="AH52"/>
      <c r="AI52"/>
      <c r="AJ52"/>
      <c r="AK52"/>
      <c r="AL52"/>
      <c r="AM52"/>
    </row>
    <row r="53" spans="1:39" ht="15.6">
      <c r="A53" s="39"/>
      <c r="B53">
        <f>+'Ark1'!C1548</f>
        <v>2023</v>
      </c>
      <c r="C53">
        <f>+'Ark1'!N1548</f>
        <v>100</v>
      </c>
      <c r="D53" s="3" t="s">
        <v>457</v>
      </c>
      <c r="E53" s="295">
        <f>+'Ark1'!Q1548</f>
        <v>1527</v>
      </c>
      <c r="G53" s="295">
        <f>+'Ark1'!R1548</f>
        <v>33526</v>
      </c>
      <c r="I53" s="100">
        <f>+'Ark1'!AD1548</f>
        <v>2.2612687413286894</v>
      </c>
      <c r="K53" s="100">
        <f>+'Ark1'!AE1548</f>
        <v>2.7559940423682687</v>
      </c>
      <c r="M53" s="1">
        <f>+'Ark1'!U1548</f>
        <v>58.949028762982245</v>
      </c>
      <c r="O53" s="100">
        <f>+'Ark1'!W1548</f>
        <v>102.09227499925233</v>
      </c>
      <c r="Q53" s="100">
        <f>+'Ark1'!X1548</f>
        <v>3.2303287001133447</v>
      </c>
      <c r="S53" s="100">
        <f>+'Ark1'!Y1548</f>
        <v>6.4606574002266894</v>
      </c>
      <c r="T53" s="44"/>
      <c r="V53" s="44"/>
      <c r="W53" s="1">
        <f>+'Ark1'!AA1548</f>
        <v>1.4151877835075128</v>
      </c>
      <c r="X53" s="1">
        <f>+'Ark1'!AB1548</f>
        <v>2.8660089397323314</v>
      </c>
      <c r="Y53" s="1">
        <f>+'Ark1'!T1548</f>
        <v>7.3943208256278705</v>
      </c>
      <c r="Z53" s="100">
        <f>+'Ark1'!V1548</f>
        <v>110.9907101718416</v>
      </c>
      <c r="AA53" s="295">
        <f t="shared" si="9"/>
        <v>3422.7456116249332</v>
      </c>
      <c r="AB53" s="10">
        <f t="shared" si="10"/>
        <v>21.9554682383759</v>
      </c>
      <c r="AC53" s="39"/>
      <c r="AD53"/>
      <c r="AE53"/>
      <c r="AF53"/>
      <c r="AG53"/>
      <c r="AH53"/>
      <c r="AI53"/>
      <c r="AJ53"/>
      <c r="AK53"/>
      <c r="AL53"/>
      <c r="AM53"/>
    </row>
    <row r="54" spans="1:39" ht="15.6">
      <c r="A54" s="39"/>
      <c r="B54">
        <f>+'Ark1'!C1549</f>
        <v>2023</v>
      </c>
      <c r="C54">
        <f>+'Ark1'!N1549</f>
        <v>105</v>
      </c>
      <c r="D54" s="3" t="s">
        <v>458</v>
      </c>
      <c r="E54" s="295">
        <f>+'Ark1'!Q1549</f>
        <v>1273</v>
      </c>
      <c r="G54" s="295">
        <f>+'Ark1'!R1549</f>
        <v>11712</v>
      </c>
      <c r="I54" s="100">
        <f>+'Ark1'!AD1549</f>
        <v>0.7899534539891907</v>
      </c>
      <c r="K54" s="100">
        <f>+'Ark1'!AE1549</f>
        <v>1.0083350560236919</v>
      </c>
      <c r="M54" s="1">
        <f>+'Ark1'!U1549</f>
        <v>58.506909278173552</v>
      </c>
      <c r="O54" s="100">
        <f>+'Ark1'!W1549</f>
        <v>107.1138786370269</v>
      </c>
      <c r="Q54" s="1">
        <f>+'Ark1'!X1549</f>
        <v>4.3886612021857925</v>
      </c>
      <c r="S54" s="1">
        <f>+'Ark1'!Y1549</f>
        <v>8.777322404371585</v>
      </c>
      <c r="T54" s="44"/>
      <c r="V54" s="44"/>
      <c r="W54" s="1">
        <f>+'Ark1'!AA1549</f>
        <v>1.3932388766306882</v>
      </c>
      <c r="X54" s="1">
        <f>+'Ark1'!AB1549</f>
        <v>3.0818128580545161</v>
      </c>
      <c r="Y54" s="1">
        <f>+'Ark1'!T1549</f>
        <v>7.9631147540983598</v>
      </c>
      <c r="Z54" s="100">
        <f>+'Ark1'!V1549</f>
        <v>116.65877028676222</v>
      </c>
      <c r="AA54" s="295">
        <f t="shared" si="9"/>
        <v>1254.5177465968591</v>
      </c>
      <c r="AB54" s="10">
        <f t="shared" si="10"/>
        <v>9.2003142183817754</v>
      </c>
      <c r="AC54" s="39"/>
      <c r="AD54"/>
      <c r="AE54"/>
      <c r="AF54"/>
      <c r="AG54"/>
      <c r="AH54"/>
      <c r="AI54"/>
      <c r="AJ54"/>
      <c r="AK54"/>
      <c r="AL54"/>
      <c r="AM54"/>
    </row>
    <row r="55" spans="1:39" ht="15.6">
      <c r="A55" s="39"/>
      <c r="B55">
        <f>+'Ark1'!C1550</f>
        <v>2023</v>
      </c>
      <c r="C55">
        <f>+'Ark1'!N1550</f>
        <v>110</v>
      </c>
      <c r="D55" s="3" t="s">
        <v>459</v>
      </c>
      <c r="E55" s="295">
        <f>+'Ark1'!Q1550</f>
        <v>965</v>
      </c>
      <c r="G55" s="295">
        <f>+'Ark1'!R1550</f>
        <v>4574</v>
      </c>
      <c r="I55" s="100">
        <f>+'Ark1'!AD1550</f>
        <v>0.30850811975295073</v>
      </c>
      <c r="K55" s="100">
        <f>+'Ark1'!AE1550</f>
        <v>0.41173246361771743</v>
      </c>
      <c r="M55" s="1">
        <f>+'Ark1'!U1550</f>
        <v>58.062720070422543</v>
      </c>
      <c r="O55" s="100">
        <f>+'Ark1'!W1550</f>
        <v>112.14524647887322</v>
      </c>
      <c r="Q55" s="1">
        <f>+'Ark1'!X1550</f>
        <v>5.050284215128988</v>
      </c>
      <c r="S55" s="1">
        <f>+'Ark1'!Y1550</f>
        <v>10.100568430257976</v>
      </c>
      <c r="T55" s="44"/>
      <c r="V55" s="44"/>
      <c r="W55" s="1">
        <f>+'Ark1'!AA1550</f>
        <v>3.6360908929070823</v>
      </c>
      <c r="X55" s="1">
        <f>+'Ark1'!AB1550</f>
        <v>3.2762726259465209</v>
      </c>
      <c r="Y55" s="1">
        <f>+'Ark1'!T1550</f>
        <v>8.4960647135985976</v>
      </c>
      <c r="Z55" s="100">
        <f>+'Ark1'!V1550</f>
        <v>122.3053652358355</v>
      </c>
      <c r="AA55" s="295">
        <f t="shared" si="9"/>
        <v>512.95235739436612</v>
      </c>
      <c r="AB55" s="10">
        <f t="shared" si="10"/>
        <v>4.739896373056995</v>
      </c>
      <c r="AC55" s="39"/>
      <c r="AD55"/>
      <c r="AE55"/>
      <c r="AF55"/>
      <c r="AG55"/>
      <c r="AH55"/>
      <c r="AI55"/>
      <c r="AJ55"/>
      <c r="AK55"/>
      <c r="AL55"/>
      <c r="AM55"/>
    </row>
    <row r="56" spans="1:39" ht="15.6">
      <c r="A56" s="39"/>
      <c r="B56">
        <f>+'Ark1'!C1551</f>
        <v>2023</v>
      </c>
      <c r="C56">
        <f>+'Ark1'!N1551</f>
        <v>115</v>
      </c>
      <c r="D56" s="3" t="s">
        <v>460</v>
      </c>
      <c r="E56" s="295">
        <f>+'Ark1'!Q1551</f>
        <v>671</v>
      </c>
      <c r="G56" s="295">
        <f>+'Ark1'!R1551</f>
        <v>2243</v>
      </c>
      <c r="I56" s="100">
        <f>+'Ark1'!AD1551</f>
        <v>0.15128633856708976</v>
      </c>
      <c r="K56" s="100">
        <f>+'Ark1'!AE1551</f>
        <v>0.21047207203440005</v>
      </c>
      <c r="M56" s="1">
        <f>+'Ark1'!U1551</f>
        <v>57.757766771724462</v>
      </c>
      <c r="O56" s="100">
        <f>+'Ark1'!W1551</f>
        <v>117.28703286807777</v>
      </c>
      <c r="Q56" s="1">
        <f>+'Ark1'!X1551</f>
        <v>3.9679001337494424</v>
      </c>
      <c r="S56" s="1">
        <f>+'Ark1'!Y1551</f>
        <v>7.9358002674988848</v>
      </c>
      <c r="T56" s="44"/>
      <c r="V56" s="44"/>
      <c r="W56" s="1">
        <f>+'Ark1'!AA1551</f>
        <v>1.4535687186964474</v>
      </c>
      <c r="X56" s="1">
        <f>+'Ark1'!AB1551</f>
        <v>3.5445119969253001</v>
      </c>
      <c r="Y56" s="1">
        <f>+'Ark1'!T1551</f>
        <v>8.5969683459652249</v>
      </c>
      <c r="Z56" s="100">
        <f>+'Ark1'!V1551</f>
        <v>128.33208860756477</v>
      </c>
      <c r="AA56" s="295">
        <f t="shared" si="9"/>
        <v>263.07481472309843</v>
      </c>
      <c r="AB56" s="10">
        <f t="shared" si="10"/>
        <v>3.3427719821162443</v>
      </c>
      <c r="AC56" s="39"/>
      <c r="AD56"/>
      <c r="AE56"/>
      <c r="AF56"/>
      <c r="AG56"/>
      <c r="AH56"/>
      <c r="AI56"/>
      <c r="AJ56"/>
      <c r="AK56"/>
      <c r="AL56"/>
      <c r="AM56"/>
    </row>
    <row r="57" spans="1:39" ht="15.6">
      <c r="A57" s="39"/>
      <c r="B57">
        <f>+'Ark1'!C1552</f>
        <v>2023</v>
      </c>
      <c r="C57">
        <f>+'Ark1'!N1552</f>
        <v>120</v>
      </c>
      <c r="D57" s="3" t="s">
        <v>462</v>
      </c>
      <c r="E57" s="295">
        <f>+'Ark1'!Q1552</f>
        <v>459</v>
      </c>
      <c r="G57" s="295">
        <f>+'Ark1'!R1552</f>
        <v>1222</v>
      </c>
      <c r="I57" s="100">
        <f>+'Ark1'!AD1552</f>
        <v>8.242171454702793E-2</v>
      </c>
      <c r="K57" s="100">
        <f>+'Ark1'!AE1552</f>
        <v>0.12005483509036596</v>
      </c>
      <c r="M57" s="1">
        <f>+'Ark1'!U1552</f>
        <v>57.63681183237469</v>
      </c>
      <c r="O57" s="100">
        <f>+'Ark1'!W1552</f>
        <v>122.09367296631056</v>
      </c>
      <c r="Q57" s="1">
        <f>+'Ark1'!X1552</f>
        <v>4.5008183306055667</v>
      </c>
      <c r="S57" s="1">
        <f>+'Ark1'!Y1552</f>
        <v>9.0016366612111334</v>
      </c>
      <c r="T57" s="44"/>
      <c r="V57" s="44"/>
      <c r="W57" s="1">
        <f>+'Ark1'!AA1552</f>
        <v>1.3651193228939065</v>
      </c>
      <c r="X57" s="1">
        <f>+'Ark1'!AB1552</f>
        <v>3.6240172588961346</v>
      </c>
      <c r="Y57" s="1">
        <f>+'Ark1'!T1552</f>
        <v>8.6235679214402623</v>
      </c>
      <c r="Z57" s="100">
        <f>+'Ark1'!V1552</f>
        <v>132.81829908723577</v>
      </c>
      <c r="AA57" s="295">
        <f t="shared" si="9"/>
        <v>149.19846836483148</v>
      </c>
      <c r="AB57" s="10">
        <f t="shared" si="10"/>
        <v>2.6623093681917211</v>
      </c>
      <c r="AC57" s="39"/>
      <c r="AD57"/>
      <c r="AE57"/>
      <c r="AF57"/>
      <c r="AG57"/>
      <c r="AH57"/>
      <c r="AI57"/>
      <c r="AJ57"/>
      <c r="AK57"/>
      <c r="AL57"/>
      <c r="AM57"/>
    </row>
    <row r="58" spans="1:39" ht="15.6">
      <c r="A58" s="39"/>
      <c r="B58">
        <f>+'Ark1'!C1553</f>
        <v>2023</v>
      </c>
      <c r="C58">
        <f>+'Ark1'!N1553</f>
        <v>125</v>
      </c>
      <c r="D58" s="3" t="s">
        <v>463</v>
      </c>
      <c r="E58" s="295">
        <f>+'Ark1'!Q1553</f>
        <v>10</v>
      </c>
      <c r="G58" s="295">
        <f>+'Ark1'!R1553</f>
        <v>12</v>
      </c>
      <c r="I58" s="100">
        <f>+'Ark1'!AD1553</f>
        <v>8.0937853892335107E-4</v>
      </c>
      <c r="K58" s="100">
        <f>+'Ark1'!AE1553</f>
        <v>2.1542937976245921E-3</v>
      </c>
      <c r="M58" s="1">
        <f>+'Ark1'!U1553</f>
        <v>58.857142857142847</v>
      </c>
      <c r="O58" s="100">
        <f>+'Ark1'!W1553</f>
        <v>380.90000000000009</v>
      </c>
      <c r="Q58" s="1">
        <f>+'Ark1'!X1553</f>
        <v>8.3333333333333357</v>
      </c>
      <c r="S58" s="1">
        <f>+'Ark1'!Y1553</f>
        <v>16.666666666666671</v>
      </c>
      <c r="T58" s="44"/>
      <c r="V58" s="44"/>
      <c r="W58" s="1">
        <f>+'Ark1'!AA1553</f>
        <v>381.1028582567028</v>
      </c>
      <c r="X58" s="1">
        <f>+'Ark1'!AB1553</f>
        <v>3.3986792152487073</v>
      </c>
      <c r="Y58" s="1">
        <f>+'Ark1'!T1553</f>
        <v>3.5</v>
      </c>
      <c r="Z58" s="100">
        <f>+'Ark1'!V1553</f>
        <v>529.15957282154443</v>
      </c>
      <c r="AA58" s="295">
        <f t="shared" si="9"/>
        <v>4.5708000000000011</v>
      </c>
      <c r="AB58" s="10">
        <f t="shared" si="10"/>
        <v>1.2</v>
      </c>
      <c r="AC58" s="39"/>
      <c r="AD58"/>
      <c r="AE58"/>
      <c r="AF58"/>
      <c r="AG58"/>
      <c r="AH58"/>
      <c r="AI58"/>
      <c r="AJ58"/>
      <c r="AK58"/>
      <c r="AL58"/>
      <c r="AM58"/>
    </row>
    <row r="59" spans="1:39" ht="15.6">
      <c r="A59" s="39"/>
      <c r="B59" s="46">
        <f>+'Ark1'!C1554</f>
        <v>2022</v>
      </c>
      <c r="C59" s="46">
        <f>+'Ark1'!N1554</f>
        <v>40</v>
      </c>
      <c r="D59" s="47" t="s">
        <v>519</v>
      </c>
      <c r="E59" s="323">
        <f>+'Ark1'!Q1554</f>
        <v>1168</v>
      </c>
      <c r="F59" s="46"/>
      <c r="G59" s="323">
        <f>+'Ark1'!R1554</f>
        <v>9038</v>
      </c>
      <c r="H59" s="323"/>
      <c r="I59" s="99">
        <f>+'Ark1'!AD1554</f>
        <v>0.6126697501259164</v>
      </c>
      <c r="J59" s="46"/>
      <c r="K59" s="99">
        <f>+'Ark1'!AE1554</f>
        <v>0.34942015305727259</v>
      </c>
      <c r="L59" s="46"/>
      <c r="M59" s="48">
        <f>+'Ark1'!U1554</f>
        <v>62.920348968955373</v>
      </c>
      <c r="N59" s="46"/>
      <c r="O59" s="99">
        <f>+'Ark1'!W1554</f>
        <v>49.45857466576031</v>
      </c>
      <c r="P59" s="46"/>
      <c r="Q59" s="48">
        <f>+'Ark1'!X1554</f>
        <v>1.526886479309582</v>
      </c>
      <c r="R59" s="46"/>
      <c r="S59" s="48">
        <f>+'Ark1'!Y1554</f>
        <v>3.053772958619164</v>
      </c>
      <c r="T59" s="44"/>
      <c r="U59" s="65"/>
      <c r="V59" s="44"/>
      <c r="W59" s="48">
        <f>+'Ark1'!AA1554</f>
        <v>4.1100033972457748</v>
      </c>
      <c r="X59" s="48">
        <f>+'Ark1'!AB1554</f>
        <v>2.5283573082398876</v>
      </c>
      <c r="Y59" s="48">
        <f>+'Ark1'!T1554</f>
        <v>0.8193184332816994</v>
      </c>
      <c r="Z59" s="99">
        <f>+'Ark1'!V1554</f>
        <v>54.829983754783242</v>
      </c>
      <c r="AA59" s="323">
        <f>+(G59*O59)/1000</f>
        <v>447.00659782914164</v>
      </c>
      <c r="AB59" s="65">
        <f t="shared" si="10"/>
        <v>7.7380136986301373</v>
      </c>
      <c r="AC59" s="39"/>
      <c r="AD59"/>
      <c r="AE59"/>
      <c r="AF59"/>
      <c r="AG59"/>
      <c r="AH59"/>
      <c r="AI59"/>
      <c r="AJ59"/>
      <c r="AK59"/>
      <c r="AL59"/>
      <c r="AM59"/>
    </row>
    <row r="60" spans="1:39" ht="15.6">
      <c r="A60" s="39"/>
      <c r="B60" s="46">
        <f>+'Ark1'!C1555</f>
        <v>2022</v>
      </c>
      <c r="C60" s="46">
        <f>+'Ark1'!N1555</f>
        <v>55</v>
      </c>
      <c r="D60" s="47" t="s">
        <v>413</v>
      </c>
      <c r="E60" s="323">
        <f>+'Ark1'!Q1555</f>
        <v>1417</v>
      </c>
      <c r="F60" s="46"/>
      <c r="G60" s="323">
        <f>+'Ark1'!R1555</f>
        <v>20360</v>
      </c>
      <c r="H60" s="323"/>
      <c r="I60" s="99">
        <f>+'Ark1'!AD1555</f>
        <v>1.3801677486793165</v>
      </c>
      <c r="J60" s="46"/>
      <c r="K60" s="99">
        <f>+'Ark1'!AE1555</f>
        <v>0.96792868214482597</v>
      </c>
      <c r="L60" s="46"/>
      <c r="M60" s="48">
        <f>+'Ark1'!U1555</f>
        <v>62.768408021787586</v>
      </c>
      <c r="N60" s="46"/>
      <c r="O60" s="99">
        <f>+'Ark1'!W1555</f>
        <v>59.876591730626096</v>
      </c>
      <c r="P60" s="46"/>
      <c r="Q60" s="48">
        <f>+'Ark1'!X1555</f>
        <v>2.1316306483300598</v>
      </c>
      <c r="R60" s="46"/>
      <c r="S60" s="48">
        <f>+'Ark1'!Y1555</f>
        <v>4.2632612966601195</v>
      </c>
      <c r="T60" s="44"/>
      <c r="U60" s="65"/>
      <c r="V60" s="44"/>
      <c r="W60" s="48">
        <f>+'Ark1'!AA1555</f>
        <v>2.2232270564737524</v>
      </c>
      <c r="X60" s="48">
        <f>+'Ark1'!AB1555</f>
        <v>2.2049915724347899</v>
      </c>
      <c r="Y60" s="48">
        <f>+'Ark1'!T1555</f>
        <v>0.95756385068762273</v>
      </c>
      <c r="Z60" s="99">
        <f>+'Ark1'!V1555</f>
        <v>65.397251660878993</v>
      </c>
      <c r="AA60" s="323">
        <f t="shared" ref="AA60:AA76" si="11">+(G60*O60)/1000</f>
        <v>1219.0874076355472</v>
      </c>
      <c r="AB60" s="65">
        <f t="shared" ref="AB60:AB76" si="12">+G60/E60</f>
        <v>14.368383909668314</v>
      </c>
      <c r="AC60" s="39"/>
      <c r="AD60"/>
      <c r="AE60"/>
      <c r="AF60"/>
      <c r="AG60"/>
      <c r="AH60"/>
      <c r="AI60"/>
      <c r="AJ60"/>
      <c r="AK60"/>
      <c r="AL60"/>
      <c r="AM60"/>
    </row>
    <row r="61" spans="1:39" ht="15.6">
      <c r="A61" s="39"/>
      <c r="B61" s="46">
        <f>+'Ark1'!C1556</f>
        <v>2022</v>
      </c>
      <c r="C61" s="46">
        <f>+'Ark1'!N1556</f>
        <v>63</v>
      </c>
      <c r="D61" s="47" t="s">
        <v>412</v>
      </c>
      <c r="E61" s="323">
        <f>+'Ark1'!Q1556</f>
        <v>1258</v>
      </c>
      <c r="F61" s="46"/>
      <c r="G61" s="323">
        <f>+'Ark1'!R1556</f>
        <v>10437</v>
      </c>
      <c r="H61" s="323"/>
      <c r="I61" s="99">
        <f>+'Ark1'!AD1556</f>
        <v>0.70750544169774188</v>
      </c>
      <c r="J61" s="46"/>
      <c r="K61" s="99">
        <f>+'Ark1'!AE1556</f>
        <v>0.53218579069567196</v>
      </c>
      <c r="L61" s="46"/>
      <c r="M61" s="48">
        <f>+'Ark1'!U1556</f>
        <v>62.585020242914958</v>
      </c>
      <c r="N61" s="46"/>
      <c r="O61" s="99">
        <f>+'Ark1'!W1556</f>
        <v>64.087687487950973</v>
      </c>
      <c r="P61" s="46"/>
      <c r="Q61" s="48">
        <f>+'Ark1'!X1556</f>
        <v>2.1174667049918554</v>
      </c>
      <c r="R61" s="46"/>
      <c r="S61" s="48">
        <f>+'Ark1'!Y1556</f>
        <v>4.2349334099837108</v>
      </c>
      <c r="T61" s="44"/>
      <c r="U61" s="65"/>
      <c r="V61" s="44"/>
      <c r="W61" s="48">
        <f>+'Ark1'!AA1556</f>
        <v>0.57311833445084004</v>
      </c>
      <c r="X61" s="48">
        <f>+'Ark1'!AB1556</f>
        <v>2.1114254937710015</v>
      </c>
      <c r="Y61" s="48">
        <f>+'Ark1'!T1556</f>
        <v>1.0498227459998084</v>
      </c>
      <c r="Z61" s="99">
        <f>+'Ark1'!V1556</f>
        <v>69.856359166105662</v>
      </c>
      <c r="AA61" s="323">
        <f t="shared" si="11"/>
        <v>668.88319431174432</v>
      </c>
      <c r="AB61" s="65">
        <f t="shared" si="12"/>
        <v>8.2965023847376784</v>
      </c>
      <c r="AC61" s="39"/>
      <c r="AD61"/>
      <c r="AE61"/>
      <c r="AF61"/>
      <c r="AG61"/>
      <c r="AH61"/>
      <c r="AI61"/>
      <c r="AJ61"/>
      <c r="AK61"/>
      <c r="AL61"/>
      <c r="AM61"/>
    </row>
    <row r="62" spans="1:39" ht="15.6">
      <c r="A62" s="39"/>
      <c r="B62" s="46">
        <f>+'Ark1'!C1557</f>
        <v>2022</v>
      </c>
      <c r="C62" s="46">
        <f>+'Ark1'!N1557</f>
        <v>65</v>
      </c>
      <c r="D62" s="47" t="s">
        <v>411</v>
      </c>
      <c r="E62" s="323">
        <f>+'Ark1'!Q1557</f>
        <v>1334</v>
      </c>
      <c r="F62" s="46"/>
      <c r="G62" s="323">
        <f>+'Ark1'!R1557</f>
        <v>14825</v>
      </c>
      <c r="H62" s="323"/>
      <c r="I62" s="99">
        <f>+'Ark1'!AD1557</f>
        <v>1.004960062582066</v>
      </c>
      <c r="J62" s="46"/>
      <c r="K62" s="99">
        <f>+'Ark1'!AE1557</f>
        <v>0.78092836772356178</v>
      </c>
      <c r="L62" s="46"/>
      <c r="M62" s="48">
        <f>+'Ark1'!U1557</f>
        <v>62.355603740344215</v>
      </c>
      <c r="N62" s="46"/>
      <c r="O62" s="99">
        <f>+'Ark1'!W1557</f>
        <v>66.106058408998706</v>
      </c>
      <c r="P62" s="46"/>
      <c r="Q62" s="48">
        <f>+'Ark1'!X1557</f>
        <v>2.4822934232715004</v>
      </c>
      <c r="R62" s="46"/>
      <c r="S62" s="48">
        <f>+'Ark1'!Y1557</f>
        <v>4.9645868465430008</v>
      </c>
      <c r="T62" s="44"/>
      <c r="U62" s="65"/>
      <c r="V62" s="44"/>
      <c r="W62" s="48">
        <f>+'Ark1'!AA1557</f>
        <v>0.56919331379834748</v>
      </c>
      <c r="X62" s="48">
        <f>+'Ark1'!AB1557</f>
        <v>2.1026604958413628</v>
      </c>
      <c r="Y62" s="48">
        <f>+'Ark1'!T1557</f>
        <v>1.267858347386172</v>
      </c>
      <c r="Z62" s="99">
        <f>+'Ark1'!V1557</f>
        <v>71.945955235621042</v>
      </c>
      <c r="AA62" s="323">
        <f t="shared" si="11"/>
        <v>980.02231591340581</v>
      </c>
      <c r="AB62" s="65">
        <f t="shared" si="12"/>
        <v>11.11319340329835</v>
      </c>
      <c r="AC62" s="39"/>
      <c r="AD62"/>
      <c r="AE62"/>
      <c r="AF62"/>
      <c r="AG62"/>
      <c r="AH62"/>
      <c r="AI62"/>
      <c r="AJ62"/>
      <c r="AK62"/>
      <c r="AL62"/>
      <c r="AM62"/>
    </row>
    <row r="63" spans="1:39" ht="15.6">
      <c r="A63" s="39"/>
      <c r="B63" s="46">
        <f>+'Ark1'!C1558</f>
        <v>2022</v>
      </c>
      <c r="C63" s="46">
        <f>+'Ark1'!N1558</f>
        <v>67</v>
      </c>
      <c r="D63" s="47" t="s">
        <v>410</v>
      </c>
      <c r="E63" s="323">
        <f>+'Ark1'!Q1558</f>
        <v>1419</v>
      </c>
      <c r="F63" s="46"/>
      <c r="G63" s="323">
        <f>+'Ark1'!R1558</f>
        <v>20203</v>
      </c>
      <c r="H63" s="323"/>
      <c r="I63" s="99">
        <f>+'Ark1'!AD1558</f>
        <v>1.3695250013049223</v>
      </c>
      <c r="J63" s="46"/>
      <c r="K63" s="99">
        <f>+'Ark1'!AE1558</f>
        <v>1.0978065385412352</v>
      </c>
      <c r="L63" s="46"/>
      <c r="M63" s="48">
        <f>+'Ark1'!U1558</f>
        <v>62.23300392312661</v>
      </c>
      <c r="N63" s="46"/>
      <c r="O63" s="99">
        <f>+'Ark1'!W1558</f>
        <v>68.106507920743127</v>
      </c>
      <c r="P63" s="46"/>
      <c r="Q63" s="48">
        <f>+'Ark1'!X1558</f>
        <v>2.3016383705390289</v>
      </c>
      <c r="R63" s="46"/>
      <c r="S63" s="48">
        <f>+'Ark1'!Y1558</f>
        <v>4.6032767410780577</v>
      </c>
      <c r="T63" s="44"/>
      <c r="U63" s="65"/>
      <c r="V63" s="44"/>
      <c r="W63" s="48">
        <f>+'Ark1'!AA1558</f>
        <v>0.57364575826207187</v>
      </c>
      <c r="X63" s="48">
        <f>+'Ark1'!AB1558</f>
        <v>2.1213466279116249</v>
      </c>
      <c r="Y63" s="48">
        <f>+'Ark1'!T1558</f>
        <v>1.4120675147255359</v>
      </c>
      <c r="Z63" s="99">
        <f>+'Ark1'!V1558</f>
        <v>74.030397196322525</v>
      </c>
      <c r="AA63" s="323">
        <f t="shared" si="11"/>
        <v>1375.9557795227734</v>
      </c>
      <c r="AB63" s="65">
        <f t="shared" si="12"/>
        <v>14.237491190979563</v>
      </c>
      <c r="AC63" s="39"/>
      <c r="AD63"/>
      <c r="AE63"/>
      <c r="AF63"/>
      <c r="AG63"/>
      <c r="AH63"/>
      <c r="AI63"/>
      <c r="AJ63"/>
      <c r="AK63"/>
      <c r="AL63"/>
      <c r="AM63"/>
    </row>
    <row r="64" spans="1:39" ht="15.6">
      <c r="A64" s="39"/>
      <c r="B64" s="46">
        <f>+'Ark1'!C1559</f>
        <v>2022</v>
      </c>
      <c r="C64" s="46">
        <f>+'Ark1'!N1559</f>
        <v>69</v>
      </c>
      <c r="D64" s="47" t="s">
        <v>409</v>
      </c>
      <c r="E64" s="323">
        <f>+'Ark1'!Q1559</f>
        <v>1473</v>
      </c>
      <c r="F64" s="46"/>
      <c r="G64" s="323">
        <f>+'Ark1'!R1559</f>
        <v>27655</v>
      </c>
      <c r="H64" s="323"/>
      <c r="I64" s="99">
        <f>+'Ark1'!AD1559</f>
        <v>1.8746826664895135</v>
      </c>
      <c r="J64" s="46"/>
      <c r="K64" s="99">
        <f>+'Ark1'!AE1559</f>
        <v>1.5470173202201971</v>
      </c>
      <c r="L64" s="46"/>
      <c r="M64" s="48">
        <f>+'Ark1'!U1559</f>
        <v>62.053177597214145</v>
      </c>
      <c r="N64" s="46"/>
      <c r="O64" s="99">
        <f>+'Ark1'!W1559</f>
        <v>70.104756601857389</v>
      </c>
      <c r="P64" s="46"/>
      <c r="Q64" s="48">
        <f>+'Ark1'!X1559</f>
        <v>2.4046284577834034</v>
      </c>
      <c r="R64" s="46"/>
      <c r="S64" s="48">
        <f>+'Ark1'!Y1559</f>
        <v>4.8092569155668068</v>
      </c>
      <c r="T64" s="44"/>
      <c r="U64" s="65"/>
      <c r="V64" s="44"/>
      <c r="W64" s="48">
        <f>+'Ark1'!AA1559</f>
        <v>0.57178507012956081</v>
      </c>
      <c r="X64" s="48">
        <f>+'Ark1'!AB1559</f>
        <v>2.1412338807360172</v>
      </c>
      <c r="Y64" s="48">
        <f>+'Ark1'!T1559</f>
        <v>1.578701862231062</v>
      </c>
      <c r="Z64" s="99">
        <f>+'Ark1'!V1559</f>
        <v>76.192777170636987</v>
      </c>
      <c r="AA64" s="323">
        <f t="shared" si="11"/>
        <v>1938.7470438243661</v>
      </c>
      <c r="AB64" s="65">
        <f t="shared" si="12"/>
        <v>18.774609640190089</v>
      </c>
      <c r="AC64" s="39"/>
      <c r="AD64"/>
      <c r="AE64"/>
      <c r="AF64"/>
      <c r="AG64"/>
      <c r="AH64"/>
      <c r="AI64"/>
      <c r="AJ64"/>
      <c r="AK64"/>
      <c r="AL64"/>
      <c r="AM64"/>
    </row>
    <row r="65" spans="1:39" ht="15.6">
      <c r="A65" s="39"/>
      <c r="B65" s="46">
        <f>+'Ark1'!C1560</f>
        <v>2022</v>
      </c>
      <c r="C65" s="46">
        <f>+'Ark1'!N1560</f>
        <v>71</v>
      </c>
      <c r="D65" s="47" t="s">
        <v>408</v>
      </c>
      <c r="E65" s="323">
        <f>+'Ark1'!Q1560</f>
        <v>1522</v>
      </c>
      <c r="F65" s="46"/>
      <c r="G65" s="323">
        <f>+'Ark1'!R1560</f>
        <v>38813</v>
      </c>
      <c r="H65" s="323"/>
      <c r="I65" s="99">
        <f>+'Ark1'!AD1560</f>
        <v>2.6310634002696607</v>
      </c>
      <c r="J65" s="46"/>
      <c r="K65" s="99">
        <f>+'Ark1'!AE1560</f>
        <v>2.2325555604659648</v>
      </c>
      <c r="L65" s="46"/>
      <c r="M65" s="48">
        <f>+'Ark1'!U1560</f>
        <v>61.8819866146412</v>
      </c>
      <c r="N65" s="46"/>
      <c r="O65" s="99">
        <f>+'Ark1'!W1560</f>
        <v>72.07092612212243</v>
      </c>
      <c r="P65" s="46"/>
      <c r="Q65" s="48">
        <f>+'Ark1'!X1560</f>
        <v>2.1178471130806686</v>
      </c>
      <c r="R65" s="46"/>
      <c r="S65" s="48">
        <f>+'Ark1'!Y1560</f>
        <v>4.2356942261613373</v>
      </c>
      <c r="T65" s="44"/>
      <c r="U65" s="65"/>
      <c r="V65" s="44"/>
      <c r="W65" s="48">
        <f>+'Ark1'!AA1560</f>
        <v>0.58682444066286421</v>
      </c>
      <c r="X65" s="48">
        <f>+'Ark1'!AB1560</f>
        <v>2.1491699725883122</v>
      </c>
      <c r="Y65" s="48">
        <f>+'Ark1'!T1560</f>
        <v>1.786824002267281</v>
      </c>
      <c r="Z65" s="99">
        <f>+'Ark1'!V1560</f>
        <v>78.313309682359986</v>
      </c>
      <c r="AA65" s="323">
        <f t="shared" si="11"/>
        <v>2797.2888555779377</v>
      </c>
      <c r="AB65" s="65">
        <f t="shared" si="12"/>
        <v>25.501314060446781</v>
      </c>
      <c r="AC65" s="39"/>
      <c r="AD65"/>
      <c r="AE65"/>
      <c r="AF65"/>
      <c r="AG65"/>
      <c r="AH65"/>
      <c r="AI65"/>
      <c r="AJ65"/>
      <c r="AK65"/>
      <c r="AL65"/>
      <c r="AM65"/>
    </row>
    <row r="66" spans="1:39" ht="15.6">
      <c r="A66" s="39"/>
      <c r="B66" s="46">
        <f>+'Ark1'!C1561</f>
        <v>2022</v>
      </c>
      <c r="C66" s="46">
        <f>+'Ark1'!N1561</f>
        <v>73</v>
      </c>
      <c r="D66" s="47" t="s">
        <v>407</v>
      </c>
      <c r="E66" s="323">
        <f>+'Ark1'!Q1561</f>
        <v>1545</v>
      </c>
      <c r="F66" s="46"/>
      <c r="G66" s="323">
        <f>+'Ark1'!R1561</f>
        <v>50629</v>
      </c>
      <c r="H66" s="323"/>
      <c r="I66" s="99">
        <f>+'Ark1'!AD1561</f>
        <v>3.4320487695424906</v>
      </c>
      <c r="J66" s="46"/>
      <c r="K66" s="99">
        <f>+'Ark1'!AE1561</f>
        <v>2.9949675762840404</v>
      </c>
      <c r="L66" s="46"/>
      <c r="M66" s="48">
        <f>+'Ark1'!U1561</f>
        <v>61.703551127923774</v>
      </c>
      <c r="N66" s="46"/>
      <c r="O66" s="99">
        <f>+'Ark1'!W1561</f>
        <v>74.10298845338643</v>
      </c>
      <c r="P66" s="46"/>
      <c r="Q66" s="48">
        <f>+'Ark1'!X1561</f>
        <v>1.9158980031207409</v>
      </c>
      <c r="R66" s="46"/>
      <c r="S66" s="48">
        <f>+'Ark1'!Y1561</f>
        <v>3.8317960062414818</v>
      </c>
      <c r="T66" s="44"/>
      <c r="U66" s="65"/>
      <c r="V66" s="44"/>
      <c r="W66" s="48">
        <f>+'Ark1'!AA1561</f>
        <v>0.57953214497001115</v>
      </c>
      <c r="X66" s="48">
        <f>+'Ark1'!AB1561</f>
        <v>2.1867005219234703</v>
      </c>
      <c r="Y66" s="48">
        <f>+'Ark1'!T1561</f>
        <v>2.0630666218965419</v>
      </c>
      <c r="Z66" s="99">
        <f>+'Ark1'!V1561</f>
        <v>80.505090927995511</v>
      </c>
      <c r="AA66" s="323">
        <f t="shared" si="11"/>
        <v>3751.7602024065013</v>
      </c>
      <c r="AB66" s="65">
        <f t="shared" si="12"/>
        <v>32.769579288025888</v>
      </c>
      <c r="AC66" s="39"/>
      <c r="AD66"/>
      <c r="AE66"/>
      <c r="AF66"/>
      <c r="AG66"/>
      <c r="AH66"/>
      <c r="AI66"/>
      <c r="AJ66"/>
      <c r="AK66"/>
      <c r="AL66"/>
      <c r="AM66"/>
    </row>
    <row r="67" spans="1:39" ht="15.6">
      <c r="A67" s="39"/>
      <c r="B67" s="46">
        <f>+'Ark1'!C1562</f>
        <v>2022</v>
      </c>
      <c r="C67" s="46">
        <f>+'Ark1'!N1562</f>
        <v>75</v>
      </c>
      <c r="D67" s="47" t="s">
        <v>406</v>
      </c>
      <c r="E67" s="323">
        <f>+'Ark1'!Q1562</f>
        <v>1577</v>
      </c>
      <c r="F67" s="46"/>
      <c r="G67" s="323">
        <f>+'Ark1'!R1562</f>
        <v>68024</v>
      </c>
      <c r="H67" s="323"/>
      <c r="I67" s="99">
        <f>+'Ark1'!AD1562</f>
        <v>4.611224505705394</v>
      </c>
      <c r="J67" s="46"/>
      <c r="K67" s="99">
        <f>+'Ark1'!AE1562</f>
        <v>4.135704990080642</v>
      </c>
      <c r="L67" s="46"/>
      <c r="M67" s="48">
        <f>+'Ark1'!U1562</f>
        <v>61.504219253935744</v>
      </c>
      <c r="N67" s="46"/>
      <c r="O67" s="99">
        <f>+'Ark1'!W1562</f>
        <v>76.088348821113726</v>
      </c>
      <c r="P67" s="46"/>
      <c r="Q67" s="48">
        <f>+'Ark1'!X1562</f>
        <v>2.0066447136304828</v>
      </c>
      <c r="R67" s="46"/>
      <c r="S67" s="48">
        <f>+'Ark1'!Y1562</f>
        <v>4.0132894272609656</v>
      </c>
      <c r="T67" s="44"/>
      <c r="U67" s="65"/>
      <c r="V67" s="44"/>
      <c r="W67" s="48">
        <f>+'Ark1'!AA1562</f>
        <v>0.56561909059550952</v>
      </c>
      <c r="X67" s="48">
        <f>+'Ark1'!AB1562</f>
        <v>2.2041731943013367</v>
      </c>
      <c r="Y67" s="48">
        <f>+'Ark1'!T1562</f>
        <v>2.349950017640833</v>
      </c>
      <c r="Z67" s="99">
        <f>+'Ark1'!V1562</f>
        <v>82.582715459465632</v>
      </c>
      <c r="AA67" s="323">
        <f t="shared" si="11"/>
        <v>5175.8338402074396</v>
      </c>
      <c r="AB67" s="65">
        <f t="shared" si="12"/>
        <v>43.135066582117943</v>
      </c>
      <c r="AC67" s="39"/>
      <c r="AD67"/>
      <c r="AE67"/>
      <c r="AF67"/>
      <c r="AG67"/>
      <c r="AH67"/>
      <c r="AI67"/>
      <c r="AJ67"/>
      <c r="AK67"/>
      <c r="AL67"/>
      <c r="AM67"/>
    </row>
    <row r="68" spans="1:39" ht="15.6">
      <c r="A68" s="39"/>
      <c r="B68" s="46">
        <f>+'Ark1'!C1563</f>
        <v>2022</v>
      </c>
      <c r="C68" s="46">
        <f>+'Ark1'!N1563</f>
        <v>77</v>
      </c>
      <c r="D68" s="47" t="s">
        <v>405</v>
      </c>
      <c r="E68" s="323">
        <f>+'Ark1'!Q1563</f>
        <v>1584</v>
      </c>
      <c r="F68" s="46"/>
      <c r="G68" s="323">
        <f>+'Ark1'!R1563</f>
        <v>83998</v>
      </c>
      <c r="H68" s="323"/>
      <c r="I68" s="99">
        <f>+'Ark1'!AD1563</f>
        <v>5.6940732099000604</v>
      </c>
      <c r="J68" s="46"/>
      <c r="K68" s="99">
        <f>+'Ark1'!AE1563</f>
        <v>5.2430510000361696</v>
      </c>
      <c r="L68" s="46"/>
      <c r="M68" s="48">
        <f>+'Ark1'!U1563</f>
        <v>61.295365391264944</v>
      </c>
      <c r="N68" s="46"/>
      <c r="O68" s="99">
        <f>+'Ark1'!W1563</f>
        <v>78.098049458084191</v>
      </c>
      <c r="P68" s="46"/>
      <c r="Q68" s="48">
        <f>+'Ark1'!X1563</f>
        <v>1.8690921212409819</v>
      </c>
      <c r="R68" s="46"/>
      <c r="S68" s="48">
        <f>+'Ark1'!Y1563</f>
        <v>3.7381842424819638</v>
      </c>
      <c r="T68" s="44"/>
      <c r="U68" s="65"/>
      <c r="V68" s="44"/>
      <c r="W68" s="48">
        <f>+'Ark1'!AA1563</f>
        <v>0.57845802412109482</v>
      </c>
      <c r="X68" s="48">
        <f>+'Ark1'!AB1563</f>
        <v>2.2415487401262859</v>
      </c>
      <c r="Y68" s="48">
        <f>+'Ark1'!T1563</f>
        <v>2.7185409176408961</v>
      </c>
      <c r="Z68" s="99">
        <f>+'Ark1'!V1563</f>
        <v>84.743388501959984</v>
      </c>
      <c r="AA68" s="323">
        <f t="shared" si="11"/>
        <v>6560.0799583801563</v>
      </c>
      <c r="AB68" s="65">
        <f t="shared" si="12"/>
        <v>53.029040404040401</v>
      </c>
      <c r="AC68" s="39"/>
      <c r="AD68"/>
      <c r="AE68"/>
      <c r="AF68"/>
      <c r="AG68"/>
      <c r="AH68"/>
      <c r="AI68"/>
      <c r="AJ68"/>
      <c r="AK68"/>
      <c r="AL68"/>
      <c r="AM68"/>
    </row>
    <row r="69" spans="1:39" ht="15.6">
      <c r="A69" s="39"/>
      <c r="B69" s="46">
        <f>+'Ark1'!C1564</f>
        <v>2022</v>
      </c>
      <c r="C69" s="46">
        <f>+'Ark1'!N1564</f>
        <v>79</v>
      </c>
      <c r="D69" s="47" t="s">
        <v>404</v>
      </c>
      <c r="E69" s="323">
        <f>+'Ark1'!Q1564</f>
        <v>1604</v>
      </c>
      <c r="F69" s="46"/>
      <c r="G69" s="323">
        <f>+'Ark1'!R1564</f>
        <v>102903</v>
      </c>
      <c r="H69" s="323"/>
      <c r="I69" s="99">
        <f>+'Ark1'!AD1564</f>
        <v>6.9756091278166892</v>
      </c>
      <c r="J69" s="46"/>
      <c r="K69" s="99">
        <f>+'Ark1'!AE1564</f>
        <v>6.5869790885187856</v>
      </c>
      <c r="L69" s="46"/>
      <c r="M69" s="48">
        <f>+'Ark1'!U1564</f>
        <v>61.129085635305358</v>
      </c>
      <c r="N69" s="46"/>
      <c r="O69" s="99">
        <f>+'Ark1'!W1564</f>
        <v>80.096354026746852</v>
      </c>
      <c r="P69" s="46"/>
      <c r="Q69" s="48">
        <f>+'Ark1'!X1564</f>
        <v>1.8473708249516527</v>
      </c>
      <c r="R69" s="46"/>
      <c r="S69" s="48">
        <f>+'Ark1'!Y1564</f>
        <v>3.6947416499033054</v>
      </c>
      <c r="T69" s="44"/>
      <c r="U69" s="65"/>
      <c r="V69" s="44"/>
      <c r="W69" s="48">
        <f>+'Ark1'!AA1564</f>
        <v>0.57897133854519056</v>
      </c>
      <c r="X69" s="48">
        <f>+'Ark1'!AB1564</f>
        <v>2.2765668851025698</v>
      </c>
      <c r="Y69" s="48">
        <f>+'Ark1'!T1564</f>
        <v>3.0236436255502759</v>
      </c>
      <c r="Z69" s="99">
        <f>+'Ark1'!V1564</f>
        <v>86.917557302722003</v>
      </c>
      <c r="AA69" s="323">
        <f t="shared" si="11"/>
        <v>8242.1551184143318</v>
      </c>
      <c r="AB69" s="65">
        <f t="shared" si="12"/>
        <v>64.153990024937656</v>
      </c>
      <c r="AC69" s="39"/>
      <c r="AD69"/>
      <c r="AE69"/>
      <c r="AF69"/>
      <c r="AG69"/>
      <c r="AH69"/>
      <c r="AI69"/>
      <c r="AJ69"/>
      <c r="AK69"/>
      <c r="AL69"/>
      <c r="AM69"/>
    </row>
    <row r="70" spans="1:39" ht="15.6">
      <c r="A70" s="39"/>
      <c r="B70" s="46">
        <f>+'Ark1'!C1565</f>
        <v>2022</v>
      </c>
      <c r="C70" s="46">
        <f>+'Ark1'!N1565</f>
        <v>81</v>
      </c>
      <c r="D70" s="47" t="s">
        <v>403</v>
      </c>
      <c r="E70" s="323">
        <f>+'Ark1'!Q1565</f>
        <v>1614</v>
      </c>
      <c r="F70" s="46"/>
      <c r="G70" s="323">
        <f>+'Ark1'!R1565</f>
        <v>120174</v>
      </c>
      <c r="H70" s="323"/>
      <c r="I70" s="99">
        <f>+'Ark1'!AD1565</f>
        <v>8.1463791271998112</v>
      </c>
      <c r="J70" s="46"/>
      <c r="K70" s="99">
        <f>+'Ark1'!AE1565</f>
        <v>7.8834788562677298</v>
      </c>
      <c r="L70" s="46"/>
      <c r="M70" s="48">
        <f>+'Ark1'!U1565</f>
        <v>60.943720418638762</v>
      </c>
      <c r="N70" s="46"/>
      <c r="O70" s="99">
        <f>+'Ark1'!W1565</f>
        <v>82.066380407971906</v>
      </c>
      <c r="P70" s="46"/>
      <c r="Q70" s="48">
        <f>+'Ark1'!X1565</f>
        <v>1.748298300797178</v>
      </c>
      <c r="R70" s="46"/>
      <c r="S70" s="48">
        <f>+'Ark1'!Y1565</f>
        <v>3.4965966015943559</v>
      </c>
      <c r="T70" s="44"/>
      <c r="U70" s="65"/>
      <c r="V70" s="44"/>
      <c r="W70" s="48">
        <f>+'Ark1'!AA1565</f>
        <v>0.57613675373335749</v>
      </c>
      <c r="X70" s="48">
        <f>+'Ark1'!AB1565</f>
        <v>2.3220119756198003</v>
      </c>
      <c r="Y70" s="48">
        <f>+'Ark1'!T1565</f>
        <v>3.3732254897065928</v>
      </c>
      <c r="Z70" s="99">
        <f>+'Ark1'!V1565</f>
        <v>89.035587497486944</v>
      </c>
      <c r="AA70" s="323">
        <f t="shared" si="11"/>
        <v>9862.2451991476155</v>
      </c>
      <c r="AB70" s="65">
        <f t="shared" si="12"/>
        <v>74.457249070631974</v>
      </c>
      <c r="AC70" s="39"/>
      <c r="AD70"/>
      <c r="AE70"/>
      <c r="AF70"/>
      <c r="AG70"/>
      <c r="AH70"/>
      <c r="AI70"/>
      <c r="AJ70"/>
      <c r="AK70"/>
      <c r="AL70"/>
      <c r="AM70"/>
    </row>
    <row r="71" spans="1:39" ht="15.6">
      <c r="A71" s="39"/>
      <c r="B71" s="46">
        <f>+'Ark1'!C1566</f>
        <v>2022</v>
      </c>
      <c r="C71" s="46">
        <f>+'Ark1'!N1566</f>
        <v>83</v>
      </c>
      <c r="D71" s="47" t="s">
        <v>402</v>
      </c>
      <c r="E71" s="323">
        <f>+'Ark1'!Q1566</f>
        <v>1627</v>
      </c>
      <c r="F71" s="46"/>
      <c r="G71" s="323">
        <f>+'Ark1'!R1566</f>
        <v>134760</v>
      </c>
      <c r="H71" s="323"/>
      <c r="I71" s="99">
        <f>+'Ark1'!AD1566</f>
        <v>9.1351378100208613</v>
      </c>
      <c r="J71" s="46"/>
      <c r="K71" s="99">
        <f>+'Ark1'!AE1566</f>
        <v>9.0539538946836888</v>
      </c>
      <c r="L71" s="46"/>
      <c r="M71" s="48">
        <f>+'Ark1'!U1566</f>
        <v>60.757263153200689</v>
      </c>
      <c r="N71" s="46"/>
      <c r="O71" s="99">
        <f>+'Ark1'!W1566</f>
        <v>84.065030360687246</v>
      </c>
      <c r="P71" s="46"/>
      <c r="Q71" s="48">
        <f>+'Ark1'!X1566</f>
        <v>1.6711190264173343</v>
      </c>
      <c r="R71" s="46"/>
      <c r="S71" s="48">
        <f>+'Ark1'!Y1566</f>
        <v>3.3422380528346687</v>
      </c>
      <c r="T71" s="44"/>
      <c r="U71" s="65"/>
      <c r="V71" s="44"/>
      <c r="W71" s="48">
        <f>+'Ark1'!AA1566</f>
        <v>0.58473451429658352</v>
      </c>
      <c r="X71" s="48">
        <f>+'Ark1'!AB1566</f>
        <v>2.3366812653912721</v>
      </c>
      <c r="Y71" s="48">
        <f>+'Ark1'!T1566</f>
        <v>3.7430023745918657</v>
      </c>
      <c r="Z71" s="99">
        <f>+'Ark1'!V1566</f>
        <v>91.221060265803359</v>
      </c>
      <c r="AA71" s="323">
        <f t="shared" si="11"/>
        <v>11328.603491406213</v>
      </c>
      <c r="AB71" s="65">
        <f t="shared" si="12"/>
        <v>82.827289489858629</v>
      </c>
      <c r="AC71" s="39"/>
      <c r="AD71"/>
      <c r="AE71"/>
      <c r="AF71"/>
      <c r="AG71"/>
      <c r="AH71"/>
      <c r="AI71"/>
      <c r="AJ71"/>
      <c r="AK71"/>
      <c r="AL71"/>
      <c r="AM71"/>
    </row>
    <row r="72" spans="1:39" ht="15.6">
      <c r="A72" s="39"/>
      <c r="B72" s="46">
        <f>+'Ark1'!C1567</f>
        <v>2022</v>
      </c>
      <c r="C72" s="46">
        <f>+'Ark1'!N1567</f>
        <v>85</v>
      </c>
      <c r="D72" s="47" t="s">
        <v>401</v>
      </c>
      <c r="E72" s="323">
        <f>+'Ark1'!Q1567</f>
        <v>1621</v>
      </c>
      <c r="F72" s="46"/>
      <c r="G72" s="323">
        <f>+'Ark1'!R1567</f>
        <v>142388</v>
      </c>
      <c r="H72" s="323"/>
      <c r="I72" s="99">
        <f>+'Ark1'!AD1567</f>
        <v>9.6522261983767397</v>
      </c>
      <c r="J72" s="46"/>
      <c r="K72" s="99">
        <f>+'Ark1'!AE1567</f>
        <v>9.7942365950930554</v>
      </c>
      <c r="L72" s="46"/>
      <c r="M72" s="48">
        <f>+'Ark1'!U1567</f>
        <v>60.583199718706048</v>
      </c>
      <c r="N72" s="46"/>
      <c r="O72" s="99">
        <f>+'Ark1'!W1567</f>
        <v>86.045579606190444</v>
      </c>
      <c r="P72" s="46"/>
      <c r="Q72" s="48">
        <f>+'Ark1'!X1567</f>
        <v>1.7866674157934661</v>
      </c>
      <c r="R72" s="46"/>
      <c r="S72" s="48">
        <f>+'Ark1'!Y1567</f>
        <v>3.5733348315869322</v>
      </c>
      <c r="T72" s="44"/>
      <c r="U72" s="65"/>
      <c r="V72" s="44"/>
      <c r="W72" s="48">
        <f>+'Ark1'!AA1567</f>
        <v>0.56197732734538042</v>
      </c>
      <c r="X72" s="48">
        <f>+'Ark1'!AB1567</f>
        <v>2.3761319963146037</v>
      </c>
      <c r="Y72" s="48">
        <f>+'Ark1'!T1567</f>
        <v>4.1054653482035004</v>
      </c>
      <c r="Z72" s="99">
        <f>+'Ark1'!V1567</f>
        <v>93.347023327893041</v>
      </c>
      <c r="AA72" s="323">
        <f t="shared" si="11"/>
        <v>12251.857988966245</v>
      </c>
      <c r="AB72" s="65">
        <f t="shared" si="12"/>
        <v>87.839605181986428</v>
      </c>
      <c r="AC72" s="39"/>
      <c r="AD72"/>
      <c r="AE72"/>
      <c r="AF72"/>
      <c r="AG72"/>
      <c r="AH72"/>
      <c r="AI72"/>
      <c r="AJ72"/>
      <c r="AK72"/>
      <c r="AL72"/>
      <c r="AM72"/>
    </row>
    <row r="73" spans="1:39" ht="15.6">
      <c r="A73" s="39"/>
      <c r="B73" s="46">
        <f>+'Ark1'!C1568</f>
        <v>2022</v>
      </c>
      <c r="C73" s="46">
        <f>+'Ark1'!N1568</f>
        <v>87</v>
      </c>
      <c r="D73" s="47" t="s">
        <v>400</v>
      </c>
      <c r="E73" s="323">
        <f>+'Ark1'!Q1568</f>
        <v>1698</v>
      </c>
      <c r="F73" s="46"/>
      <c r="G73" s="323">
        <f>+'Ark1'!R1568</f>
        <v>200116</v>
      </c>
      <c r="H73" s="323"/>
      <c r="I73" s="99">
        <f>+'Ark1'!AD1568</f>
        <v>13.565503398561397</v>
      </c>
      <c r="J73" s="46"/>
      <c r="K73" s="99">
        <f>+'Ark1'!AE1568</f>
        <v>14.160716305027488</v>
      </c>
      <c r="L73" s="46"/>
      <c r="M73" s="48">
        <f>+'Ark1'!U1568</f>
        <v>60.363646370691349</v>
      </c>
      <c r="N73" s="46"/>
      <c r="O73" s="99">
        <f>+'Ark1'!W1568</f>
        <v>88.515450092313458</v>
      </c>
      <c r="P73" s="46"/>
      <c r="Q73" s="48">
        <f>+'Ark1'!X1568</f>
        <v>1.7180035579363964</v>
      </c>
      <c r="R73" s="46"/>
      <c r="S73" s="48">
        <f>+'Ark1'!Y1568</f>
        <v>3.4360071158727927</v>
      </c>
      <c r="T73" s="44"/>
      <c r="U73" s="65"/>
      <c r="V73" s="44"/>
      <c r="W73" s="48">
        <f>+'Ark1'!AA1568</f>
        <v>0.8624850582967919</v>
      </c>
      <c r="X73" s="48">
        <f>+'Ark1'!AB1568</f>
        <v>2.4303906761127956</v>
      </c>
      <c r="Y73" s="48">
        <f>+'Ark1'!T1568</f>
        <v>4.5537138459693365</v>
      </c>
      <c r="Z73" s="99">
        <f>+'Ark1'!V1568</f>
        <v>96.023342068292621</v>
      </c>
      <c r="AA73" s="323">
        <f t="shared" si="11"/>
        <v>17713.357810673402</v>
      </c>
      <c r="AB73" s="65">
        <f t="shared" si="12"/>
        <v>117.85394581861013</v>
      </c>
      <c r="AC73" s="39"/>
      <c r="AD73"/>
      <c r="AE73"/>
      <c r="AF73"/>
      <c r="AG73"/>
      <c r="AH73"/>
      <c r="AI73"/>
      <c r="AJ73"/>
      <c r="AK73"/>
      <c r="AL73"/>
      <c r="AM73"/>
    </row>
    <row r="74" spans="1:39" ht="15.6">
      <c r="A74" s="39"/>
      <c r="B74" s="46">
        <f>+'Ark1'!C1569</f>
        <v>2022</v>
      </c>
      <c r="C74" s="46">
        <f>+'Ark1'!N1569</f>
        <v>90</v>
      </c>
      <c r="D74" s="47" t="s">
        <v>399</v>
      </c>
      <c r="E74" s="323">
        <f>+'Ark1'!Q1569</f>
        <v>1761</v>
      </c>
      <c r="F74" s="46"/>
      <c r="G74" s="323">
        <f>+'Ark1'!R1569</f>
        <v>240324</v>
      </c>
      <c r="H74" s="323"/>
      <c r="I74" s="99">
        <f>+'Ark1'!AD1569</f>
        <v>16.291131337603534</v>
      </c>
      <c r="J74" s="46"/>
      <c r="K74" s="99">
        <f>+'Ark1'!AE1569</f>
        <v>17.72591908663178</v>
      </c>
      <c r="L74" s="46"/>
      <c r="M74" s="48">
        <f>+'Ark1'!U1569</f>
        <v>60.02026382145165</v>
      </c>
      <c r="N74" s="46"/>
      <c r="O74" s="99">
        <f>+'Ark1'!W1569</f>
        <v>92.293842624043265</v>
      </c>
      <c r="P74" s="46"/>
      <c r="Q74" s="48">
        <f>+'Ark1'!X1569</f>
        <v>1.896190143306536</v>
      </c>
      <c r="R74" s="46"/>
      <c r="S74" s="48">
        <f>+'Ark1'!Y1569</f>
        <v>3.792380286613072</v>
      </c>
      <c r="T74" s="44"/>
      <c r="U74" s="65"/>
      <c r="V74" s="44"/>
      <c r="W74" s="48">
        <f>+'Ark1'!AA1569</f>
        <v>1.4267362531411121</v>
      </c>
      <c r="X74" s="48">
        <f>+'Ark1'!AB1569</f>
        <v>2.507665101142424</v>
      </c>
      <c r="Y74" s="48">
        <f>+'Ark1'!T1569</f>
        <v>5.2765225279206405</v>
      </c>
      <c r="Z74" s="99">
        <f>+'Ark1'!V1569</f>
        <v>100.15548441805468</v>
      </c>
      <c r="AA74" s="323">
        <f t="shared" si="11"/>
        <v>22180.425434780576</v>
      </c>
      <c r="AB74" s="65">
        <f t="shared" si="12"/>
        <v>136.4701873935264</v>
      </c>
      <c r="AC74" s="39"/>
      <c r="AD74"/>
      <c r="AE74"/>
      <c r="AF74"/>
      <c r="AG74"/>
      <c r="AH74"/>
      <c r="AI74"/>
      <c r="AJ74"/>
      <c r="AK74"/>
      <c r="AL74"/>
      <c r="AM74"/>
    </row>
    <row r="75" spans="1:39" ht="15.6">
      <c r="A75" s="39"/>
      <c r="B75" s="46">
        <f>+'Ark1'!C1570</f>
        <v>2022</v>
      </c>
      <c r="C75" s="46">
        <f>+'Ark1'!N1570</f>
        <v>95</v>
      </c>
      <c r="D75" s="47" t="s">
        <v>398</v>
      </c>
      <c r="E75" s="323">
        <f>+'Ark1'!Q1570</f>
        <v>1745</v>
      </c>
      <c r="F75" s="46"/>
      <c r="G75" s="323">
        <f>+'Ark1'!R1570</f>
        <v>114654</v>
      </c>
      <c r="H75" s="323"/>
      <c r="I75" s="99">
        <f>+'Ark1'!AD1570</f>
        <v>7.7721882641001123</v>
      </c>
      <c r="J75" s="46"/>
      <c r="K75" s="99">
        <f>+'Ark1'!AE1570</f>
        <v>8.8970219730919062</v>
      </c>
      <c r="L75" s="46"/>
      <c r="M75" s="48">
        <f>+'Ark1'!U1570</f>
        <v>59.583131518897687</v>
      </c>
      <c r="N75" s="46"/>
      <c r="O75" s="99">
        <f>+'Ark1'!W1570</f>
        <v>97.175310677658302</v>
      </c>
      <c r="P75" s="46"/>
      <c r="Q75" s="48">
        <f>+'Ark1'!X1570</f>
        <v>2.3409562684250003</v>
      </c>
      <c r="R75" s="46"/>
      <c r="S75" s="48">
        <f>+'Ark1'!Y1570</f>
        <v>4.6819125368500005</v>
      </c>
      <c r="T75" s="44"/>
      <c r="U75" s="65"/>
      <c r="V75" s="44"/>
      <c r="W75" s="48">
        <f>+'Ark1'!AA1570</f>
        <v>1.4064586942703421</v>
      </c>
      <c r="X75" s="48">
        <f>+'Ark1'!AB1570</f>
        <v>2.6393051415839142</v>
      </c>
      <c r="Y75" s="48">
        <f>+'Ark1'!T1570</f>
        <v>6.2029671882359079</v>
      </c>
      <c r="Z75" s="99">
        <f>+'Ark1'!V1570</f>
        <v>105.53573033606216</v>
      </c>
      <c r="AA75" s="323">
        <f t="shared" si="11"/>
        <v>11141.538070436236</v>
      </c>
      <c r="AB75" s="65">
        <f t="shared" si="12"/>
        <v>65.704297994269339</v>
      </c>
      <c r="AC75" s="39"/>
      <c r="AD75"/>
      <c r="AE75"/>
      <c r="AF75"/>
      <c r="AG75"/>
      <c r="AH75"/>
      <c r="AI75"/>
      <c r="AJ75"/>
      <c r="AK75"/>
      <c r="AL75"/>
      <c r="AM75"/>
    </row>
    <row r="76" spans="1:39" ht="15.6">
      <c r="A76" s="39"/>
      <c r="B76" s="46">
        <f>+'Ark1'!C1571</f>
        <v>2022</v>
      </c>
      <c r="C76" s="46">
        <f>+'Ark1'!N1571</f>
        <v>100</v>
      </c>
      <c r="D76" s="47" t="s">
        <v>457</v>
      </c>
      <c r="E76" s="323">
        <f>+'Ark1'!Q1571</f>
        <v>1650</v>
      </c>
      <c r="F76" s="46"/>
      <c r="G76" s="323">
        <f>+'Ark1'!R1571</f>
        <v>44973</v>
      </c>
      <c r="H76" s="323"/>
      <c r="I76" s="99">
        <f>+'Ark1'!AD1571</f>
        <v>3.0486387112649753</v>
      </c>
      <c r="J76" s="46"/>
      <c r="K76" s="99">
        <f>+'Ark1'!AE1571</f>
        <v>3.6618388010734368</v>
      </c>
      <c r="L76" s="46"/>
      <c r="M76" s="48">
        <f>+'Ark1'!U1571</f>
        <v>59.10255322947819</v>
      </c>
      <c r="N76" s="46"/>
      <c r="O76" s="99">
        <f>+'Ark1'!W1571</f>
        <v>102.09879525063688</v>
      </c>
      <c r="P76" s="46"/>
      <c r="Q76" s="48">
        <f>+'Ark1'!X1571</f>
        <v>2.9551063971716358</v>
      </c>
      <c r="R76" s="46"/>
      <c r="S76" s="48">
        <f>+'Ark1'!Y1571</f>
        <v>5.9102127943432716</v>
      </c>
      <c r="T76" s="44"/>
      <c r="U76" s="65"/>
      <c r="V76" s="44"/>
      <c r="W76" s="48">
        <f>+'Ark1'!AA1571</f>
        <v>1.41318003299331</v>
      </c>
      <c r="X76" s="48">
        <f>+'Ark1'!AB1571</f>
        <v>2.7988149904661297</v>
      </c>
      <c r="Y76" s="48">
        <f>+'Ark1'!T1571</f>
        <v>7.0999710937673708</v>
      </c>
      <c r="Z76" s="99">
        <f>+'Ark1'!V1571</f>
        <v>111.02949424094618</v>
      </c>
      <c r="AA76" s="323">
        <f t="shared" si="11"/>
        <v>4591.6891188068921</v>
      </c>
      <c r="AB76" s="65">
        <f t="shared" si="12"/>
        <v>27.256363636363638</v>
      </c>
      <c r="AC76" s="39"/>
      <c r="AD76"/>
      <c r="AE76"/>
      <c r="AF76"/>
      <c r="AG76"/>
      <c r="AH76"/>
      <c r="AI76"/>
      <c r="AJ76"/>
      <c r="AK76"/>
      <c r="AL76"/>
      <c r="AM76"/>
    </row>
    <row r="77" spans="1:39" ht="15.6">
      <c r="A77" s="39"/>
      <c r="B77" s="46">
        <f>+'Ark1'!C1572</f>
        <v>2022</v>
      </c>
      <c r="C77" s="46">
        <f>+'Ark1'!N1572</f>
        <v>105</v>
      </c>
      <c r="D77" s="47" t="s">
        <v>457</v>
      </c>
      <c r="E77" s="323">
        <f>+'Ark1'!Q1572</f>
        <v>1445</v>
      </c>
      <c r="F77" s="46"/>
      <c r="G77" s="323">
        <f>+'Ark1'!R1572</f>
        <v>15954</v>
      </c>
      <c r="H77" s="323"/>
      <c r="I77" s="99">
        <f>+'Ark1'!AD1572</f>
        <v>1.0814929401979283</v>
      </c>
      <c r="J77" s="46"/>
      <c r="K77" s="99">
        <f>+'Ark1'!AE1572</f>
        <v>1.3616763540509704</v>
      </c>
      <c r="L77" s="46"/>
      <c r="M77" s="48">
        <f>+'Ark1'!U1572</f>
        <v>58.634302984510761</v>
      </c>
      <c r="N77" s="46"/>
      <c r="O77" s="99">
        <f>+'Ark1'!W1572</f>
        <v>107.10907631280702</v>
      </c>
      <c r="P77" s="46"/>
      <c r="Q77" s="48">
        <f>+'Ark1'!X1572</f>
        <v>3.622915883164096</v>
      </c>
      <c r="R77" s="46"/>
      <c r="S77" s="48">
        <f>+'Ark1'!Y1572</f>
        <v>7.2458317663281919</v>
      </c>
      <c r="T77" s="44"/>
      <c r="U77" s="65"/>
      <c r="V77" s="44"/>
      <c r="W77" s="48">
        <f>+'Ark1'!AA1572</f>
        <v>1.4117172104494169</v>
      </c>
      <c r="X77" s="48">
        <f>+'Ark1'!AB1572</f>
        <v>2.9881606593870882</v>
      </c>
      <c r="Y77" s="48">
        <f>+'Ark1'!T1572</f>
        <v>7.8492541055534684</v>
      </c>
      <c r="Z77" s="99">
        <f>+'Ark1'!V1572</f>
        <v>116.572271286221</v>
      </c>
      <c r="AA77" s="323">
        <f>+(G77*O77)/1000</f>
        <v>1708.8182034945232</v>
      </c>
      <c r="AB77" s="65">
        <f>+G77/E77</f>
        <v>11.04083044982699</v>
      </c>
      <c r="AC77" s="39"/>
      <c r="AD77"/>
      <c r="AE77"/>
      <c r="AF77"/>
      <c r="AG77"/>
      <c r="AH77"/>
      <c r="AI77"/>
      <c r="AJ77"/>
      <c r="AK77"/>
      <c r="AL77"/>
      <c r="AM77"/>
    </row>
    <row r="78" spans="1:39" ht="15.6">
      <c r="A78" s="39"/>
      <c r="B78" s="46">
        <f>+'Ark1'!C1573</f>
        <v>2022</v>
      </c>
      <c r="C78" s="46">
        <f>+'Ark1'!N1573</f>
        <v>110</v>
      </c>
      <c r="D78" s="47" t="s">
        <v>457</v>
      </c>
      <c r="E78" s="323">
        <f>+'Ark1'!Q1573</f>
        <v>1104</v>
      </c>
      <c r="F78" s="46"/>
      <c r="G78" s="323">
        <f>+'Ark1'!R1573</f>
        <v>6182</v>
      </c>
      <c r="H78" s="323"/>
      <c r="I78" s="99">
        <f>+'Ark1'!AD1573</f>
        <v>0.41906665139172561</v>
      </c>
      <c r="J78" s="46"/>
      <c r="K78" s="99">
        <f>+'Ark1'!AE1573</f>
        <v>0.55173832873183404</v>
      </c>
      <c r="L78" s="46"/>
      <c r="M78" s="48">
        <f>+'Ark1'!U1573</f>
        <v>58.260699755899111</v>
      </c>
      <c r="N78" s="46"/>
      <c r="O78" s="99">
        <f>+'Ark1'!W1573</f>
        <v>112.16796419853544</v>
      </c>
      <c r="P78" s="46"/>
      <c r="Q78" s="48">
        <f>+'Ark1'!X1573</f>
        <v>4.0925266903914599</v>
      </c>
      <c r="R78" s="46"/>
      <c r="S78" s="48">
        <f>+'Ark1'!Y1573</f>
        <v>8.1850533807829198</v>
      </c>
      <c r="T78" s="44"/>
      <c r="U78" s="65"/>
      <c r="V78" s="44"/>
      <c r="W78" s="48">
        <f>+'Ark1'!AA1573</f>
        <v>1.447812447790535</v>
      </c>
      <c r="X78" s="48">
        <f>+'Ark1'!AB1573</f>
        <v>3.2133863365510775</v>
      </c>
      <c r="Y78" s="48">
        <f>+'Ark1'!T1573</f>
        <v>8.3083144613393767</v>
      </c>
      <c r="Z78" s="99">
        <f>+'Ark1'!V1573</f>
        <v>122.25718484405871</v>
      </c>
      <c r="AA78" s="323">
        <f>+(G78*O78)/1000</f>
        <v>693.42235467534613</v>
      </c>
      <c r="AB78" s="65">
        <f>+G78/E78</f>
        <v>5.59963768115942</v>
      </c>
      <c r="AC78" s="39"/>
      <c r="AD78" s="4"/>
      <c r="AE78" s="12"/>
      <c r="AG78" s="5"/>
      <c r="AH78" s="5"/>
      <c r="AI78"/>
      <c r="AJ78"/>
      <c r="AK78"/>
      <c r="AL78"/>
      <c r="AM78"/>
    </row>
    <row r="79" spans="1:39" ht="15.6">
      <c r="A79" s="39"/>
      <c r="B79" s="46">
        <f>+'Ark1'!C1574</f>
        <v>2022</v>
      </c>
      <c r="C79" s="46">
        <f>+'Ark1'!N1574</f>
        <v>115</v>
      </c>
      <c r="D79" s="47" t="s">
        <v>457</v>
      </c>
      <c r="E79" s="323">
        <f>+'Ark1'!Q1574</f>
        <v>792</v>
      </c>
      <c r="F79" s="46"/>
      <c r="G79" s="323">
        <f>+'Ark1'!R1574</f>
        <v>2921</v>
      </c>
      <c r="H79" s="323"/>
      <c r="I79" s="99">
        <f>+'Ark1'!AD1574</f>
        <v>0.19800933172358953</v>
      </c>
      <c r="J79" s="46"/>
      <c r="K79" s="99">
        <f>+'Ark1'!AE1574</f>
        <v>0.27157418854309623</v>
      </c>
      <c r="L79" s="46"/>
      <c r="M79" s="48">
        <f>+'Ark1'!U1574</f>
        <v>57.942965779467691</v>
      </c>
      <c r="N79" s="46"/>
      <c r="O79" s="99">
        <f>+'Ark1'!W1574</f>
        <v>117.27288973384016</v>
      </c>
      <c r="P79" s="46"/>
      <c r="Q79" s="48">
        <f>+'Ark1'!X1574</f>
        <v>3.7658336186237578</v>
      </c>
      <c r="R79" s="46"/>
      <c r="S79" s="48">
        <f>+'Ark1'!Y1574</f>
        <v>7.5316672372475155</v>
      </c>
      <c r="T79" s="44"/>
      <c r="U79" s="65"/>
      <c r="V79" s="44"/>
      <c r="W79" s="48">
        <f>+'Ark1'!AA1574</f>
        <v>1.4543907611124851</v>
      </c>
      <c r="X79" s="48">
        <f>+'Ark1'!AB1574</f>
        <v>3.4672727639313323</v>
      </c>
      <c r="Y79" s="48">
        <f>+'Ark1'!T1574</f>
        <v>8.386853817185898</v>
      </c>
      <c r="Z79" s="99">
        <f>+'Ark1'!V1574</f>
        <v>128.28622082143204</v>
      </c>
      <c r="AA79" s="323">
        <f>+(G79*O79)/1000</f>
        <v>342.55411091254712</v>
      </c>
      <c r="AB79" s="65">
        <f>+G79/E79</f>
        <v>3.6881313131313131</v>
      </c>
      <c r="AC79" s="39"/>
      <c r="AD79" s="4"/>
      <c r="AE79" s="12"/>
      <c r="AG79" s="5"/>
      <c r="AH79" s="5"/>
      <c r="AI79"/>
      <c r="AJ79"/>
      <c r="AK79"/>
      <c r="AL79"/>
      <c r="AM79"/>
    </row>
    <row r="80" spans="1:39" ht="15.6">
      <c r="A80" s="39"/>
      <c r="B80" s="46">
        <f>+'Ark1'!C1575</f>
        <v>2022</v>
      </c>
      <c r="C80" s="46">
        <f>+'Ark1'!N1575</f>
        <v>120</v>
      </c>
      <c r="D80" s="47" t="s">
        <v>457</v>
      </c>
      <c r="E80" s="323">
        <f>+'Ark1'!Q1575</f>
        <v>563</v>
      </c>
      <c r="F80" s="46"/>
      <c r="G80" s="323">
        <f>+'Ark1'!R1575</f>
        <v>1651</v>
      </c>
      <c r="H80" s="323"/>
      <c r="I80" s="99">
        <f>+'Ark1'!AD1575</f>
        <v>0.11191831793072451</v>
      </c>
      <c r="J80" s="46"/>
      <c r="K80" s="99">
        <f>+'Ark1'!AE1575</f>
        <v>0.15967746103247757</v>
      </c>
      <c r="L80" s="46"/>
      <c r="M80" s="48">
        <f>+'Ark1'!U1575</f>
        <v>57.470876762722256</v>
      </c>
      <c r="N80" s="46"/>
      <c r="O80" s="99">
        <f>+'Ark1'!W1575</f>
        <v>122.30584917228704</v>
      </c>
      <c r="P80" s="46"/>
      <c r="Q80" s="48">
        <f>+'Ark1'!X1575</f>
        <v>3.149606299212599</v>
      </c>
      <c r="R80" s="46"/>
      <c r="S80" s="48">
        <f>+'Ark1'!Y1575</f>
        <v>6.2992125984251981</v>
      </c>
      <c r="T80" s="44"/>
      <c r="U80" s="65"/>
      <c r="V80" s="44"/>
      <c r="W80" s="48">
        <f>+'Ark1'!AA1575</f>
        <v>1.4390200355421536</v>
      </c>
      <c r="X80" s="48">
        <f>+'Ark1'!AB1575</f>
        <v>3.5687490441578218</v>
      </c>
      <c r="Y80" s="48">
        <f>+'Ark1'!T1575</f>
        <v>8.7244094488188981</v>
      </c>
      <c r="Z80" s="99">
        <f>+'Ark1'!V1575</f>
        <v>134.13630678093023</v>
      </c>
      <c r="AA80" s="323">
        <f>+(G80*O80)/1000</f>
        <v>201.9269569834459</v>
      </c>
      <c r="AB80" s="65">
        <f>+G80/E80</f>
        <v>2.9325044404973357</v>
      </c>
      <c r="AC80" s="39"/>
      <c r="AD80" s="4"/>
      <c r="AE80" s="12"/>
      <c r="AG80" s="5"/>
      <c r="AH80" s="5"/>
      <c r="AI80"/>
      <c r="AJ80"/>
      <c r="AK80"/>
      <c r="AL80"/>
      <c r="AM80"/>
    </row>
    <row r="81" spans="1:39" ht="15.6">
      <c r="A81" s="39"/>
      <c r="B81" s="46">
        <f>+'Ark1'!C1576</f>
        <v>2022</v>
      </c>
      <c r="C81" s="46">
        <f>+'Ark1'!N1576</f>
        <v>125</v>
      </c>
      <c r="D81" s="47" t="s">
        <v>457</v>
      </c>
      <c r="E81" s="323">
        <f>+'Ark1'!Q1576</f>
        <v>37</v>
      </c>
      <c r="F81" s="46"/>
      <c r="G81" s="323">
        <f>+'Ark1'!R1576</f>
        <v>65</v>
      </c>
      <c r="H81" s="323"/>
      <c r="I81" s="99">
        <f>+'Ark1'!AD1576</f>
        <v>4.4062329893986034E-3</v>
      </c>
      <c r="J81" s="46"/>
      <c r="K81" s="99">
        <f>+'Ark1'!AE1576</f>
        <v>6.6888469082022487E-3</v>
      </c>
      <c r="L81" s="46"/>
      <c r="M81" s="48">
        <f>+'Ark1'!U1576</f>
        <v>56.678571428571438</v>
      </c>
      <c r="N81" s="46"/>
      <c r="O81" s="99">
        <f>+'Ark1'!W1576</f>
        <v>149.21785714285721</v>
      </c>
      <c r="P81" s="46"/>
      <c r="Q81" s="48">
        <f>+'Ark1'!X1576</f>
        <v>1.5384615384615381</v>
      </c>
      <c r="R81" s="46"/>
      <c r="S81" s="48">
        <f>+'Ark1'!Y1576</f>
        <v>3.0769230769230762</v>
      </c>
      <c r="T81" s="44"/>
      <c r="U81" s="65"/>
      <c r="V81" s="44"/>
      <c r="W81" s="48">
        <f>+'Ark1'!AA1576</f>
        <v>95.423366985433518</v>
      </c>
      <c r="X81" s="48">
        <f>+'Ark1'!AB1576</f>
        <v>4.2891355391814026</v>
      </c>
      <c r="Y81" s="48">
        <f>+'Ark1'!T1576</f>
        <v>7.9230769230769251</v>
      </c>
      <c r="Z81" s="99">
        <f>+'Ark1'!V1576</f>
        <v>187.81303203838405</v>
      </c>
      <c r="AA81" s="323">
        <f>+(G81*O81)/1000</f>
        <v>9.6991607142857195</v>
      </c>
      <c r="AB81" s="65">
        <f>+G81/E81</f>
        <v>1.7567567567567568</v>
      </c>
      <c r="AC81" s="39"/>
      <c r="AD81" s="4"/>
      <c r="AE81" s="12"/>
      <c r="AG81" s="5"/>
      <c r="AH81" s="5"/>
      <c r="AI81"/>
      <c r="AJ81"/>
      <c r="AK81"/>
      <c r="AL81"/>
      <c r="AM81"/>
    </row>
    <row r="82" spans="1:39" ht="15.6">
      <c r="A82" s="39"/>
      <c r="B82" s="39"/>
      <c r="C82" s="39"/>
      <c r="D82" s="39"/>
      <c r="E82" s="301"/>
      <c r="F82" s="39"/>
      <c r="G82" s="301"/>
      <c r="H82" s="301"/>
      <c r="I82" s="39"/>
      <c r="J82" s="39"/>
      <c r="K82" s="39"/>
      <c r="L82" s="39"/>
      <c r="M82" s="39"/>
      <c r="N82" s="39"/>
      <c r="O82" s="115"/>
      <c r="P82" s="39"/>
      <c r="Q82" s="39"/>
      <c r="R82" s="39"/>
      <c r="S82" s="39"/>
      <c r="T82" s="44"/>
      <c r="U82" s="64"/>
      <c r="V82" s="44"/>
      <c r="W82" s="39"/>
      <c r="X82" s="39"/>
      <c r="Y82" s="39"/>
      <c r="Z82" s="39"/>
      <c r="AA82" s="301"/>
      <c r="AB82" s="39"/>
      <c r="AC82" s="39"/>
    </row>
    <row r="83" spans="1:39" s="390" customFormat="1" ht="15.6">
      <c r="A83" s="39"/>
      <c r="B83" s="39"/>
      <c r="C83" s="39"/>
      <c r="D83" s="39"/>
      <c r="E83" s="301"/>
      <c r="F83" s="39"/>
      <c r="G83" s="301"/>
      <c r="H83" s="301"/>
      <c r="I83" s="39"/>
      <c r="J83" s="39"/>
      <c r="K83" s="39"/>
      <c r="L83" s="39"/>
      <c r="M83" s="39"/>
      <c r="N83" s="39"/>
      <c r="O83" s="115"/>
      <c r="P83" s="39"/>
      <c r="Q83" s="39"/>
      <c r="R83" s="39"/>
      <c r="S83" s="39"/>
      <c r="T83" s="44"/>
      <c r="U83" s="64"/>
      <c r="V83" s="44"/>
      <c r="W83" s="39"/>
      <c r="X83" s="39"/>
      <c r="Y83" s="39"/>
      <c r="Z83" s="39"/>
      <c r="AA83" s="301"/>
      <c r="AB83" s="39"/>
      <c r="AC83" s="39"/>
      <c r="AD83" s="1"/>
      <c r="AE83" s="1"/>
      <c r="AF83" s="1"/>
      <c r="AG83" s="1"/>
      <c r="AH83" s="1"/>
      <c r="AI83" s="1"/>
      <c r="AJ83" s="1"/>
      <c r="AK83" s="1"/>
      <c r="AL83" s="1"/>
      <c r="AM83" s="1"/>
    </row>
    <row r="84" spans="1:39" ht="15.6">
      <c r="A84" s="39"/>
      <c r="B84" s="39"/>
      <c r="C84" s="39"/>
      <c r="D84" s="39"/>
      <c r="E84" s="301"/>
      <c r="F84" s="39"/>
      <c r="G84" s="301"/>
      <c r="H84" s="301"/>
      <c r="I84" s="39"/>
      <c r="J84" s="39"/>
      <c r="K84" s="39"/>
      <c r="L84" s="39"/>
      <c r="M84" s="39"/>
      <c r="N84" s="39"/>
      <c r="O84" s="115"/>
      <c r="P84" s="39"/>
      <c r="Q84" s="39"/>
      <c r="R84" s="39"/>
      <c r="S84" s="39"/>
      <c r="T84" s="44"/>
      <c r="U84" s="64"/>
      <c r="V84" s="39"/>
      <c r="W84" s="39"/>
      <c r="X84" s="39"/>
      <c r="Y84" s="39"/>
      <c r="Z84" s="39"/>
      <c r="AA84" s="301"/>
      <c r="AB84" s="39"/>
      <c r="AC84" s="39"/>
    </row>
  </sheetData>
  <mergeCells count="3">
    <mergeCell ref="X6:Y6"/>
    <mergeCell ref="D7:E7"/>
    <mergeCell ref="W4:Y4"/>
  </mergeCells>
  <conditionalFormatting sqref="F12:F34">
    <cfRule type="cellIs" dxfId="44" priority="13" operator="lessThan">
      <formula>0</formula>
    </cfRule>
    <cfRule type="cellIs" dxfId="43" priority="14" operator="greaterThan">
      <formula>0</formula>
    </cfRule>
  </conditionalFormatting>
  <conditionalFormatting sqref="H12:H34">
    <cfRule type="cellIs" dxfId="42" priority="11" operator="lessThan">
      <formula>0</formula>
    </cfRule>
    <cfRule type="cellIs" dxfId="41" priority="12" operator="greaterThan">
      <formula>0</formula>
    </cfRule>
  </conditionalFormatting>
  <conditionalFormatting sqref="N12:N34">
    <cfRule type="cellIs" dxfId="40" priority="9" operator="lessThan">
      <formula>0</formula>
    </cfRule>
    <cfRule type="cellIs" dxfId="39" priority="10" operator="greaterThan">
      <formula>0</formula>
    </cfRule>
  </conditionalFormatting>
  <conditionalFormatting sqref="P12:P34">
    <cfRule type="cellIs" dxfId="38" priority="7" operator="lessThan">
      <formula>0</formula>
    </cfRule>
    <cfRule type="cellIs" dxfId="37" priority="8" operator="greaterThan">
      <formula>0</formula>
    </cfRule>
  </conditionalFormatting>
  <conditionalFormatting sqref="L12:L34">
    <cfRule type="cellIs" dxfId="36" priority="5" operator="lessThan">
      <formula>0</formula>
    </cfRule>
    <cfRule type="cellIs" dxfId="35" priority="6" operator="greaterThan">
      <formula>0</formula>
    </cfRule>
  </conditionalFormatting>
  <conditionalFormatting sqref="J12:J34">
    <cfRule type="cellIs" dxfId="34" priority="3" operator="lessThan">
      <formula>0</formula>
    </cfRule>
    <cfRule type="cellIs" dxfId="33" priority="4" operator="greaterThan">
      <formula>0</formula>
    </cfRule>
  </conditionalFormatting>
  <conditionalFormatting sqref="R12:R34">
    <cfRule type="cellIs" dxfId="32" priority="1" operator="lessThan">
      <formula>0</formula>
    </cfRule>
    <cfRule type="cellIs" dxfId="3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6E678-F3F8-4EFF-82B6-CC9034D4ABF7}">
  <dimension ref="A1:AM420"/>
  <sheetViews>
    <sheetView zoomScale="88" zoomScaleNormal="88" workbookViewId="0">
      <selection activeCell="A2" sqref="A2"/>
    </sheetView>
  </sheetViews>
  <sheetFormatPr baseColWidth="10" defaultRowHeight="15"/>
  <cols>
    <col min="24" max="24" width="6.08984375" customWidth="1"/>
    <col min="25" max="25" width="8" customWidth="1"/>
    <col min="26" max="27" width="6.453125" customWidth="1"/>
    <col min="28" max="28" width="6.90625" customWidth="1"/>
    <col min="29" max="29" width="7.36328125" customWidth="1"/>
    <col min="30" max="30" width="6" style="10" customWidth="1"/>
    <col min="31" max="31" width="1.6328125" style="10" customWidth="1"/>
    <col min="32" max="32" width="10.90625" style="1"/>
    <col min="34" max="34" width="14" customWidth="1"/>
    <col min="35" max="35" width="12.54296875" customWidth="1"/>
    <col min="36" max="36" width="10.90625" customWidth="1"/>
  </cols>
  <sheetData>
    <row r="1" spans="1:39">
      <c r="AD1"/>
      <c r="AE1"/>
      <c r="AF1"/>
    </row>
    <row r="2" spans="1:39" s="165" customFormat="1" ht="31.8">
      <c r="A2" s="176" t="s">
        <v>531</v>
      </c>
      <c r="AG2"/>
      <c r="AH2"/>
      <c r="AI2"/>
      <c r="AJ2"/>
      <c r="AK2"/>
      <c r="AL2"/>
    </row>
    <row r="3" spans="1:39">
      <c r="AD3"/>
      <c r="AE3"/>
      <c r="AF3"/>
    </row>
    <row r="4" spans="1:39" s="160" customFormat="1" ht="21.75" customHeight="1">
      <c r="AG4"/>
      <c r="AH4"/>
      <c r="AI4"/>
      <c r="AJ4"/>
      <c r="AK4" s="171"/>
    </row>
    <row r="5" spans="1:39" s="160" customFormat="1" ht="21.75" customHeight="1">
      <c r="AG5"/>
      <c r="AH5"/>
      <c r="AI5"/>
      <c r="AJ5"/>
      <c r="AK5"/>
      <c r="AL5"/>
      <c r="AM5" s="171"/>
    </row>
    <row r="6" spans="1:39" s="160" customFormat="1" ht="21.75" customHeight="1">
      <c r="AG6"/>
      <c r="AH6"/>
      <c r="AI6"/>
      <c r="AJ6"/>
      <c r="AK6" s="171"/>
    </row>
    <row r="7" spans="1:39" s="160" customFormat="1" ht="21.75" customHeight="1">
      <c r="AH7"/>
      <c r="AI7"/>
      <c r="AJ7"/>
      <c r="AK7" s="171"/>
    </row>
    <row r="8" spans="1:39" s="160" customFormat="1" ht="21.75" customHeight="1">
      <c r="X8" s="158"/>
      <c r="Y8" s="419"/>
      <c r="Z8" s="399"/>
      <c r="AA8" s="162"/>
      <c r="AB8" s="133"/>
      <c r="AC8" s="133"/>
      <c r="AD8" s="39"/>
      <c r="AE8" s="39"/>
      <c r="AF8"/>
      <c r="AG8"/>
      <c r="AH8"/>
      <c r="AI8"/>
      <c r="AJ8" s="171"/>
    </row>
    <row r="9" spans="1:39" ht="15" customHeight="1">
      <c r="X9" s="44"/>
      <c r="Y9" s="56"/>
      <c r="Z9" s="39"/>
      <c r="AA9" s="39"/>
      <c r="AB9" s="44"/>
      <c r="AC9" s="39"/>
      <c r="AD9" s="74" t="s">
        <v>3</v>
      </c>
      <c r="AE9" s="39"/>
      <c r="AF9"/>
    </row>
    <row r="10" spans="1:39" ht="18.75" customHeight="1">
      <c r="X10" s="39"/>
      <c r="Y10" s="39"/>
      <c r="Z10" s="34" t="s">
        <v>3</v>
      </c>
      <c r="AA10" s="39"/>
      <c r="AB10" s="44"/>
      <c r="AC10" s="80" t="s">
        <v>14</v>
      </c>
      <c r="AD10" s="74" t="s">
        <v>8</v>
      </c>
      <c r="AE10" s="39"/>
      <c r="AF10"/>
    </row>
    <row r="11" spans="1:39" ht="15.6">
      <c r="X11" s="39"/>
      <c r="Y11" s="39"/>
      <c r="Z11" s="34" t="s">
        <v>436</v>
      </c>
      <c r="AA11" s="74" t="s">
        <v>3</v>
      </c>
      <c r="AB11" s="80" t="s">
        <v>14</v>
      </c>
      <c r="AC11" s="80" t="s">
        <v>392</v>
      </c>
      <c r="AD11" s="74" t="s">
        <v>435</v>
      </c>
      <c r="AE11" s="39"/>
      <c r="AF11"/>
    </row>
    <row r="12" spans="1:39" ht="15.6">
      <c r="X12" s="44" t="s">
        <v>58</v>
      </c>
      <c r="Y12" s="42"/>
      <c r="Z12" s="34" t="s">
        <v>432</v>
      </c>
      <c r="AA12" s="74" t="s">
        <v>8</v>
      </c>
      <c r="AB12" s="80" t="s">
        <v>386</v>
      </c>
      <c r="AC12" s="80" t="s">
        <v>389</v>
      </c>
      <c r="AD12" s="74" t="s">
        <v>464</v>
      </c>
      <c r="AE12" s="39"/>
      <c r="AF12"/>
    </row>
    <row r="13" spans="1:39" ht="15.6">
      <c r="X13" s="46">
        <f>+'Ark1'!C1508</f>
        <v>2024</v>
      </c>
      <c r="Y13" s="47" t="s">
        <v>519</v>
      </c>
      <c r="Z13" s="46">
        <f>+'Ark1'!Q1508</f>
        <v>1140</v>
      </c>
      <c r="AA13" s="234">
        <f>+'Ark1'!R1508</f>
        <v>9358</v>
      </c>
      <c r="AB13" s="235">
        <f>+'Ark1'!U1508</f>
        <v>62.526713378585512</v>
      </c>
      <c r="AC13" s="48">
        <f>+'Ark1'!W1508</f>
        <v>49.765611999124225</v>
      </c>
      <c r="AD13" s="65">
        <f t="shared" ref="AD13:AD76" si="0">+AA13/Z13</f>
        <v>8.2087719298245609</v>
      </c>
      <c r="AE13" s="39"/>
      <c r="AF13"/>
    </row>
    <row r="14" spans="1:39" ht="15.6">
      <c r="X14" s="46">
        <f>+'Ark1'!C1509</f>
        <v>2024</v>
      </c>
      <c r="Y14" s="47" t="s">
        <v>413</v>
      </c>
      <c r="Z14" s="46">
        <f>+'Ark1'!Q1509</f>
        <v>1437</v>
      </c>
      <c r="AA14" s="234">
        <f>+'Ark1'!R1509</f>
        <v>26083</v>
      </c>
      <c r="AB14" s="235">
        <f>+'Ark1'!U1509</f>
        <v>62.352536609868238</v>
      </c>
      <c r="AC14" s="48">
        <f>+'Ark1'!W1509</f>
        <v>59.948301843050778</v>
      </c>
      <c r="AD14" s="65">
        <f t="shared" si="0"/>
        <v>18.151009046624914</v>
      </c>
      <c r="AE14" s="39"/>
      <c r="AF14"/>
    </row>
    <row r="15" spans="1:39" ht="15.6">
      <c r="X15" s="46">
        <f>+'Ark1'!C1510</f>
        <v>2024</v>
      </c>
      <c r="Y15" s="47" t="s">
        <v>412</v>
      </c>
      <c r="Z15" s="46">
        <f>+'Ark1'!Q1510</f>
        <v>1324</v>
      </c>
      <c r="AA15" s="234">
        <f>+'Ark1'!R1510</f>
        <v>14994</v>
      </c>
      <c r="AB15" s="235">
        <f>+'Ark1'!U1510</f>
        <v>62.158873503244394</v>
      </c>
      <c r="AC15" s="48">
        <f>+'Ark1'!W1510</f>
        <v>64.10179945146821</v>
      </c>
      <c r="AD15" s="65">
        <f t="shared" si="0"/>
        <v>11.324773413897281</v>
      </c>
      <c r="AE15" s="39"/>
      <c r="AF15"/>
    </row>
    <row r="16" spans="1:39" ht="15.6">
      <c r="X16" s="46">
        <f>+'Ark1'!C1511</f>
        <v>2024</v>
      </c>
      <c r="Y16" s="47" t="s">
        <v>411</v>
      </c>
      <c r="Z16" s="46">
        <f>+'Ark1'!Q1511</f>
        <v>1392</v>
      </c>
      <c r="AA16" s="234">
        <f>+'Ark1'!R1511</f>
        <v>20959</v>
      </c>
      <c r="AB16" s="235">
        <f>+'Ark1'!U1511</f>
        <v>61.919982781710353</v>
      </c>
      <c r="AC16" s="48">
        <f>+'Ark1'!W1511</f>
        <v>66.074153434092267</v>
      </c>
      <c r="AD16" s="65">
        <f t="shared" si="0"/>
        <v>15.056752873563218</v>
      </c>
      <c r="AE16" s="39"/>
      <c r="AF16"/>
    </row>
    <row r="17" spans="13:33" ht="15.6">
      <c r="X17" s="46">
        <f>+'Ark1'!C1512</f>
        <v>2024</v>
      </c>
      <c r="Y17" s="47" t="s">
        <v>410</v>
      </c>
      <c r="Z17" s="46">
        <f>+'Ark1'!Q1512</f>
        <v>1433</v>
      </c>
      <c r="AA17" s="234">
        <f>+'Ark1'!R1512</f>
        <v>30864</v>
      </c>
      <c r="AB17" s="235">
        <f>+'Ark1'!U1512</f>
        <v>61.752348447911601</v>
      </c>
      <c r="AC17" s="48">
        <f>+'Ark1'!W1512</f>
        <v>68.098738826588729</v>
      </c>
      <c r="AD17" s="65">
        <f t="shared" si="0"/>
        <v>21.538032100488486</v>
      </c>
      <c r="AE17" s="39"/>
      <c r="AF17"/>
    </row>
    <row r="18" spans="13:33" ht="15.6">
      <c r="X18" s="46">
        <f>+'Ark1'!C1513</f>
        <v>2024</v>
      </c>
      <c r="Y18" s="47" t="s">
        <v>409</v>
      </c>
      <c r="Z18" s="46">
        <f>+'Ark1'!Q1513</f>
        <v>1490</v>
      </c>
      <c r="AA18" s="234">
        <f>+'Ark1'!R1513</f>
        <v>41431</v>
      </c>
      <c r="AB18" s="235">
        <f>+'Ark1'!U1513</f>
        <v>61.569669553437521</v>
      </c>
      <c r="AC18" s="48">
        <f>+'Ark1'!W1513</f>
        <v>70.102704533359386</v>
      </c>
      <c r="AD18" s="65">
        <f t="shared" si="0"/>
        <v>27.806040268456375</v>
      </c>
      <c r="AE18" s="39"/>
      <c r="AF18" s="4"/>
      <c r="AG18" s="4"/>
    </row>
    <row r="19" spans="13:33" ht="15.6">
      <c r="X19" s="46">
        <f>+'Ark1'!C1514</f>
        <v>2024</v>
      </c>
      <c r="Y19" s="47" t="s">
        <v>408</v>
      </c>
      <c r="Z19" s="46">
        <f>+'Ark1'!Q1514</f>
        <v>1512</v>
      </c>
      <c r="AA19" s="234">
        <f>+'Ark1'!R1514</f>
        <v>58779</v>
      </c>
      <c r="AB19" s="235">
        <f>+'Ark1'!U1514</f>
        <v>61.386518654934861</v>
      </c>
      <c r="AC19" s="48">
        <f>+'Ark1'!W1514</f>
        <v>72.095000341040418</v>
      </c>
      <c r="AD19" s="65">
        <f t="shared" si="0"/>
        <v>38.875</v>
      </c>
      <c r="AE19" s="39"/>
      <c r="AF19"/>
    </row>
    <row r="20" spans="13:33" ht="15.6">
      <c r="X20" s="46">
        <f>+'Ark1'!C1515</f>
        <v>2024</v>
      </c>
      <c r="Y20" s="47" t="s">
        <v>407</v>
      </c>
      <c r="Z20" s="46">
        <f>+'Ark1'!Q1515</f>
        <v>1525</v>
      </c>
      <c r="AA20" s="234">
        <f>+'Ark1'!R1515</f>
        <v>74014</v>
      </c>
      <c r="AB20" s="235">
        <f>+'Ark1'!U1515</f>
        <v>61.219741257984211</v>
      </c>
      <c r="AC20" s="48">
        <f>+'Ark1'!W1515</f>
        <v>74.098205586228858</v>
      </c>
      <c r="AD20" s="65">
        <f t="shared" si="0"/>
        <v>48.533770491803281</v>
      </c>
      <c r="AE20" s="39"/>
      <c r="AF20"/>
    </row>
    <row r="21" spans="13:33" ht="15.6">
      <c r="X21" s="46">
        <f>+'Ark1'!C1516</f>
        <v>2024</v>
      </c>
      <c r="Y21" s="47" t="s">
        <v>406</v>
      </c>
      <c r="Z21" s="46">
        <f>+'Ark1'!Q1516</f>
        <v>1559</v>
      </c>
      <c r="AA21" s="234">
        <f>+'Ark1'!R1516</f>
        <v>98599</v>
      </c>
      <c r="AB21" s="235">
        <f>+'Ark1'!U1516</f>
        <v>61.038863002828265</v>
      </c>
      <c r="AC21" s="48">
        <f>+'Ark1'!W1516</f>
        <v>76.067778297760015</v>
      </c>
      <c r="AD21" s="65">
        <f t="shared" si="0"/>
        <v>63.245028864656831</v>
      </c>
      <c r="AE21" s="39"/>
      <c r="AF21"/>
    </row>
    <row r="22" spans="13:33" ht="15.6">
      <c r="X22" s="46">
        <f>+'Ark1'!C1517</f>
        <v>2024</v>
      </c>
      <c r="Y22" s="47" t="s">
        <v>405</v>
      </c>
      <c r="Z22" s="46">
        <f>+'Ark1'!Q1517</f>
        <v>1577</v>
      </c>
      <c r="AA22" s="234">
        <f>+'Ark1'!R1517</f>
        <v>121689</v>
      </c>
      <c r="AB22" s="235">
        <f>+'Ark1'!U1517</f>
        <v>60.85695357698355</v>
      </c>
      <c r="AC22" s="48">
        <f>+'Ark1'!W1517</f>
        <v>78.105546731624756</v>
      </c>
      <c r="AD22" s="65">
        <f t="shared" si="0"/>
        <v>77.164870006341161</v>
      </c>
      <c r="AE22" s="39"/>
      <c r="AF22"/>
    </row>
    <row r="23" spans="13:33" ht="15.6">
      <c r="X23" s="46">
        <f>+'Ark1'!C1518</f>
        <v>2024</v>
      </c>
      <c r="Y23" s="47" t="s">
        <v>404</v>
      </c>
      <c r="Z23" s="46">
        <f>+'Ark1'!Q1518</f>
        <v>1564</v>
      </c>
      <c r="AA23" s="234">
        <f>+'Ark1'!R1518</f>
        <v>134041</v>
      </c>
      <c r="AB23" s="235">
        <f>+'Ark1'!U1518</f>
        <v>60.679910246821265</v>
      </c>
      <c r="AC23" s="48">
        <f>+'Ark1'!W1518</f>
        <v>80.07911787584024</v>
      </c>
      <c r="AD23" s="65">
        <f t="shared" si="0"/>
        <v>85.703964194373398</v>
      </c>
      <c r="AE23" s="39"/>
      <c r="AF23"/>
    </row>
    <row r="24" spans="13:33" ht="15.6">
      <c r="X24" s="46">
        <f>+'Ark1'!C1519</f>
        <v>2024</v>
      </c>
      <c r="Y24" s="47" t="s">
        <v>403</v>
      </c>
      <c r="Z24" s="46">
        <f>+'Ark1'!Q1519</f>
        <v>1554</v>
      </c>
      <c r="AA24" s="234">
        <f>+'Ark1'!R1519</f>
        <v>153120</v>
      </c>
      <c r="AB24" s="235">
        <f>+'Ark1'!U1519</f>
        <v>60.520237184641843</v>
      </c>
      <c r="AC24" s="48">
        <f>+'Ark1'!W1519</f>
        <v>82.05649740783511</v>
      </c>
      <c r="AD24" s="65">
        <f t="shared" si="0"/>
        <v>98.532818532818538</v>
      </c>
      <c r="AE24" s="39"/>
      <c r="AF24"/>
    </row>
    <row r="25" spans="13:33" ht="15.6">
      <c r="X25" s="46">
        <f>+'Ark1'!C1520</f>
        <v>2024</v>
      </c>
      <c r="Y25" s="47" t="s">
        <v>402</v>
      </c>
      <c r="Z25" s="46">
        <f>+'Ark1'!Q1520</f>
        <v>1585</v>
      </c>
      <c r="AA25" s="234">
        <f>+'Ark1'!R1520</f>
        <v>154473</v>
      </c>
      <c r="AB25" s="235">
        <f>+'Ark1'!U1520</f>
        <v>60.355722667012401</v>
      </c>
      <c r="AC25" s="48">
        <f>+'Ark1'!W1520</f>
        <v>84.05643408641437</v>
      </c>
      <c r="AD25" s="65">
        <f t="shared" si="0"/>
        <v>97.459305993690847</v>
      </c>
      <c r="AE25" s="39"/>
      <c r="AF25"/>
    </row>
    <row r="26" spans="13:33" ht="15.6">
      <c r="X26" s="46">
        <f>+'Ark1'!C1521</f>
        <v>2024</v>
      </c>
      <c r="Y26" s="47" t="s">
        <v>401</v>
      </c>
      <c r="Z26" s="46">
        <f>+'Ark1'!Q1521</f>
        <v>1570</v>
      </c>
      <c r="AA26" s="234">
        <f>+'Ark1'!R1521</f>
        <v>138777</v>
      </c>
      <c r="AB26" s="235">
        <f>+'Ark1'!U1521</f>
        <v>60.182526388748521</v>
      </c>
      <c r="AC26" s="48">
        <f>+'Ark1'!W1521</f>
        <v>86.023042323076197</v>
      </c>
      <c r="AD26" s="65">
        <f t="shared" si="0"/>
        <v>88.392993630573244</v>
      </c>
      <c r="AE26" s="39"/>
      <c r="AF26" s="4"/>
      <c r="AG26" s="4"/>
    </row>
    <row r="27" spans="13:33" ht="15.6">
      <c r="M27" s="3"/>
      <c r="X27" s="46">
        <f>+'Ark1'!C1522</f>
        <v>2024</v>
      </c>
      <c r="Y27" s="47" t="s">
        <v>400</v>
      </c>
      <c r="Z27" s="46">
        <f>+'Ark1'!Q1522</f>
        <v>1621</v>
      </c>
      <c r="AA27" s="234">
        <f>+'Ark1'!R1522</f>
        <v>165177</v>
      </c>
      <c r="AB27" s="235">
        <f>+'Ark1'!U1522</f>
        <v>59.994935833677005</v>
      </c>
      <c r="AC27" s="48">
        <f>+'Ark1'!W1522</f>
        <v>88.461003190121104</v>
      </c>
      <c r="AD27" s="65">
        <f t="shared" si="0"/>
        <v>101.898210980876</v>
      </c>
      <c r="AE27" s="39"/>
      <c r="AF27" s="10"/>
      <c r="AG27" s="10"/>
    </row>
    <row r="28" spans="13:33" ht="15.6">
      <c r="X28" s="46">
        <f>+'Ark1'!C1523</f>
        <v>2024</v>
      </c>
      <c r="Y28" s="47" t="s">
        <v>399</v>
      </c>
      <c r="Z28" s="46">
        <f>+'Ark1'!Q1523</f>
        <v>1692</v>
      </c>
      <c r="AA28" s="234">
        <f>+'Ark1'!R1523</f>
        <v>146399</v>
      </c>
      <c r="AB28" s="235">
        <f>+'Ark1'!U1523</f>
        <v>59.674195072191893</v>
      </c>
      <c r="AC28" s="48">
        <f>+'Ark1'!W1523</f>
        <v>92.188534870506842</v>
      </c>
      <c r="AD28" s="65">
        <f t="shared" si="0"/>
        <v>86.524231678486998</v>
      </c>
      <c r="AE28" s="39"/>
      <c r="AF28" s="10"/>
      <c r="AG28" s="10"/>
    </row>
    <row r="29" spans="13:33" ht="15.6">
      <c r="X29" s="46">
        <f>+'Ark1'!C1524</f>
        <v>2024</v>
      </c>
      <c r="Y29" s="47" t="s">
        <v>398</v>
      </c>
      <c r="Z29" s="46">
        <f>+'Ark1'!Q1524</f>
        <v>1633</v>
      </c>
      <c r="AA29" s="234">
        <f>+'Ark1'!R1524</f>
        <v>55287</v>
      </c>
      <c r="AB29" s="235">
        <f>+'Ark1'!U1524</f>
        <v>59.238403021115118</v>
      </c>
      <c r="AC29" s="48">
        <f>+'Ark1'!W1524</f>
        <v>97.110531236951843</v>
      </c>
      <c r="AD29" s="65">
        <f t="shared" si="0"/>
        <v>33.856093080220454</v>
      </c>
      <c r="AE29" s="39"/>
      <c r="AF29" s="10"/>
      <c r="AG29" s="10"/>
    </row>
    <row r="30" spans="13:33" ht="15.6">
      <c r="X30" s="46">
        <f>+'Ark1'!C1525</f>
        <v>2024</v>
      </c>
      <c r="Y30" s="47" t="s">
        <v>457</v>
      </c>
      <c r="Z30" s="46">
        <f>+'Ark1'!Q1525</f>
        <v>1431</v>
      </c>
      <c r="AA30" s="234">
        <f>+'Ark1'!R1525</f>
        <v>18856</v>
      </c>
      <c r="AB30" s="235">
        <f>+'Ark1'!U1525</f>
        <v>58.751330636576554</v>
      </c>
      <c r="AC30" s="48">
        <f>+'Ark1'!W1525</f>
        <v>102.09506067702816</v>
      </c>
      <c r="AD30" s="65">
        <f t="shared" si="0"/>
        <v>13.176799440950385</v>
      </c>
      <c r="AE30" s="39"/>
      <c r="AF30" s="10"/>
      <c r="AG30" s="10"/>
    </row>
    <row r="31" spans="13:33" ht="15.6">
      <c r="X31" s="46">
        <f>+'Ark1'!C1526</f>
        <v>2024</v>
      </c>
      <c r="Y31" s="47" t="s">
        <v>458</v>
      </c>
      <c r="Z31" s="46">
        <f>+'Ark1'!Q1526</f>
        <v>1138</v>
      </c>
      <c r="AA31" s="234">
        <f>+'Ark1'!R1526</f>
        <v>7025</v>
      </c>
      <c r="AB31" s="235">
        <f>+'Ark1'!U1526</f>
        <v>58.264794383149457</v>
      </c>
      <c r="AC31" s="48">
        <f>+'Ark1'!W1526</f>
        <v>107.16933658117236</v>
      </c>
      <c r="AD31" s="65">
        <f t="shared" si="0"/>
        <v>6.1731107205623905</v>
      </c>
      <c r="AE31" s="39"/>
      <c r="AF31" s="10"/>
      <c r="AG31" s="10"/>
    </row>
    <row r="32" spans="13:33" ht="15.6">
      <c r="X32" s="46">
        <f>+'Ark1'!C1527</f>
        <v>2024</v>
      </c>
      <c r="Y32" s="47" t="s">
        <v>459</v>
      </c>
      <c r="Z32" s="46">
        <f>+'Ark1'!Q1527</f>
        <v>772</v>
      </c>
      <c r="AA32" s="234">
        <f>+'Ark1'!R1527</f>
        <v>3020</v>
      </c>
      <c r="AB32" s="235">
        <f>+'Ark1'!U1527</f>
        <v>58.136940547762201</v>
      </c>
      <c r="AC32" s="48">
        <f>+'Ark1'!W1527</f>
        <v>112.23286573146262</v>
      </c>
      <c r="AD32" s="65">
        <f t="shared" si="0"/>
        <v>3.911917098445596</v>
      </c>
      <c r="AE32" s="39"/>
      <c r="AF32" s="10"/>
      <c r="AG32" s="10"/>
    </row>
    <row r="33" spans="24:33" ht="15.6">
      <c r="X33" s="46">
        <f>+'Ark1'!C1528</f>
        <v>2024</v>
      </c>
      <c r="Y33" s="47" t="s">
        <v>460</v>
      </c>
      <c r="Z33" s="46">
        <f>+'Ark1'!Q1528</f>
        <v>568</v>
      </c>
      <c r="AA33" s="234">
        <f>+'Ark1'!R1528</f>
        <v>1759</v>
      </c>
      <c r="AB33" s="235">
        <f>+'Ark1'!U1528</f>
        <v>57.878944348823886</v>
      </c>
      <c r="AC33" s="48">
        <f>+'Ark1'!W1528</f>
        <v>117.32197360872075</v>
      </c>
      <c r="AD33" s="65">
        <f t="shared" si="0"/>
        <v>3.096830985915493</v>
      </c>
      <c r="AE33" s="39"/>
      <c r="AF33" s="10"/>
      <c r="AG33" s="10"/>
    </row>
    <row r="34" spans="24:33" ht="15.6">
      <c r="X34" s="46">
        <f>+'Ark1'!C1529</f>
        <v>2024</v>
      </c>
      <c r="Y34" s="47" t="s">
        <v>462</v>
      </c>
      <c r="Z34" s="46">
        <f>+'Ark1'!Q1529</f>
        <v>376</v>
      </c>
      <c r="AA34" s="234">
        <f>+'Ark1'!R1529</f>
        <v>959</v>
      </c>
      <c r="AB34" s="235">
        <f>+'Ark1'!U1529</f>
        <v>57.316230366492178</v>
      </c>
      <c r="AC34" s="48">
        <f>+'Ark1'!W1529</f>
        <v>122.23015706806272</v>
      </c>
      <c r="AD34" s="65">
        <f t="shared" si="0"/>
        <v>2.5505319148936172</v>
      </c>
      <c r="AE34" s="39"/>
      <c r="AF34" s="10"/>
      <c r="AG34" s="10"/>
    </row>
    <row r="35" spans="24:33" ht="15.6">
      <c r="X35" s="46">
        <f>+'Ark1'!C1530</f>
        <v>2024</v>
      </c>
      <c r="Y35" s="47" t="s">
        <v>463</v>
      </c>
      <c r="Z35" s="46">
        <f>+'Ark1'!Q1530</f>
        <v>12</v>
      </c>
      <c r="AA35" s="234">
        <f>+'Ark1'!R1530</f>
        <v>15</v>
      </c>
      <c r="AB35" s="235">
        <f>+'Ark1'!U1530</f>
        <v>61.16666666666665</v>
      </c>
      <c r="AC35" s="48">
        <f>+'Ark1'!W1530</f>
        <v>128.30000000000001</v>
      </c>
      <c r="AD35" s="65">
        <f t="shared" si="0"/>
        <v>1.25</v>
      </c>
      <c r="AE35" s="39"/>
      <c r="AF35" s="10"/>
      <c r="AG35" s="10"/>
    </row>
    <row r="36" spans="24:33">
      <c r="X36">
        <f>+'Ark1'!C1531</f>
        <v>2023</v>
      </c>
      <c r="Y36" s="3" t="s">
        <v>519</v>
      </c>
      <c r="Z36">
        <f>+'Ark1'!Q1531</f>
        <v>1155</v>
      </c>
      <c r="AA36" s="10">
        <f>+'Ark1'!R1531</f>
        <v>10540</v>
      </c>
      <c r="AB36" s="1">
        <f>+'Ark1'!U1531</f>
        <v>62.671382885938577</v>
      </c>
      <c r="AC36" s="1">
        <f>+'Ark1'!W1531</f>
        <v>49.59902122298675</v>
      </c>
      <c r="AD36" s="10">
        <f t="shared" si="0"/>
        <v>9.1255411255411261</v>
      </c>
      <c r="AE36" s="39"/>
      <c r="AF36" s="10"/>
      <c r="AG36" s="10"/>
    </row>
    <row r="37" spans="24:33" ht="16.5" customHeight="1">
      <c r="X37">
        <f>+'Ark1'!C1532</f>
        <v>2023</v>
      </c>
      <c r="Y37" s="3" t="s">
        <v>413</v>
      </c>
      <c r="Z37">
        <f>+'Ark1'!Q1532</f>
        <v>1432</v>
      </c>
      <c r="AA37" s="10">
        <f>+'Ark1'!R1532</f>
        <v>23276</v>
      </c>
      <c r="AB37" s="1">
        <f>+'Ark1'!U1532</f>
        <v>62.552608733396994</v>
      </c>
      <c r="AC37" s="1">
        <f>+'Ark1'!W1532</f>
        <v>59.833683479468739</v>
      </c>
      <c r="AD37" s="10">
        <f t="shared" si="0"/>
        <v>16.25418994413408</v>
      </c>
      <c r="AE37" s="39"/>
      <c r="AF37" s="10"/>
      <c r="AG37" s="10"/>
    </row>
    <row r="38" spans="24:33" ht="16.5" customHeight="1">
      <c r="X38">
        <f>+'Ark1'!C1533</f>
        <v>2023</v>
      </c>
      <c r="Y38" s="3" t="s">
        <v>412</v>
      </c>
      <c r="Z38">
        <f>+'Ark1'!Q1533</f>
        <v>1293</v>
      </c>
      <c r="AA38" s="10">
        <f>+'Ark1'!R1533</f>
        <v>12172</v>
      </c>
      <c r="AB38" s="1">
        <f>+'Ark1'!U1533</f>
        <v>62.312572087658602</v>
      </c>
      <c r="AC38" s="1">
        <f>+'Ark1'!W1533</f>
        <v>64.085846103147105</v>
      </c>
      <c r="AD38" s="10">
        <f t="shared" si="0"/>
        <v>9.4137664346481049</v>
      </c>
      <c r="AE38" s="39"/>
      <c r="AF38" s="10"/>
      <c r="AG38" s="10"/>
    </row>
    <row r="39" spans="24:33">
      <c r="X39">
        <f>+'Ark1'!C1534</f>
        <v>2023</v>
      </c>
      <c r="Y39" s="3" t="s">
        <v>411</v>
      </c>
      <c r="Z39">
        <f>+'Ark1'!Q1534</f>
        <v>1335</v>
      </c>
      <c r="AA39" s="10">
        <f>+'Ark1'!R1534</f>
        <v>17316</v>
      </c>
      <c r="AB39" s="1">
        <f>+'Ark1'!U1534</f>
        <v>62.13000462855819</v>
      </c>
      <c r="AC39" s="1">
        <f>+'Ark1'!W1534</f>
        <v>66.087988891460199</v>
      </c>
      <c r="AD39" s="10">
        <f t="shared" si="0"/>
        <v>12.970786516853932</v>
      </c>
      <c r="AE39" s="39"/>
      <c r="AF39" s="10"/>
      <c r="AG39" s="10"/>
    </row>
    <row r="40" spans="24:33" ht="17.25" customHeight="1">
      <c r="X40">
        <f>+'Ark1'!C1535</f>
        <v>2023</v>
      </c>
      <c r="Y40" s="3" t="s">
        <v>410</v>
      </c>
      <c r="Z40">
        <f>+'Ark1'!Q1535</f>
        <v>1412</v>
      </c>
      <c r="AA40" s="10">
        <f>+'Ark1'!R1535</f>
        <v>24317</v>
      </c>
      <c r="AB40" s="1">
        <f>+'Ark1'!U1535</f>
        <v>61.993390341636719</v>
      </c>
      <c r="AC40" s="1">
        <f>+'Ark1'!W1535</f>
        <v>68.107559796753307</v>
      </c>
      <c r="AD40" s="10">
        <f t="shared" si="0"/>
        <v>17.221671388101981</v>
      </c>
      <c r="AE40" s="39"/>
      <c r="AF40" s="10"/>
      <c r="AG40" s="10"/>
    </row>
    <row r="41" spans="24:33">
      <c r="X41">
        <f>+'Ark1'!C1536</f>
        <v>2023</v>
      </c>
      <c r="Y41" s="3" t="s">
        <v>409</v>
      </c>
      <c r="Z41">
        <f>+'Ark1'!Q1536</f>
        <v>1460</v>
      </c>
      <c r="AA41" s="10">
        <f>+'Ark1'!R1536</f>
        <v>32503</v>
      </c>
      <c r="AB41" s="1">
        <f>+'Ark1'!U1536</f>
        <v>61.830369525688063</v>
      </c>
      <c r="AC41" s="1">
        <f>+'Ark1'!W1536</f>
        <v>70.09234752057219</v>
      </c>
      <c r="AD41" s="10">
        <f t="shared" si="0"/>
        <v>22.262328767123286</v>
      </c>
      <c r="AE41" s="39"/>
      <c r="AF41" s="10"/>
      <c r="AG41" s="10"/>
    </row>
    <row r="42" spans="24:33">
      <c r="X42">
        <f>+'Ark1'!C1537</f>
        <v>2023</v>
      </c>
      <c r="Y42" s="3" t="s">
        <v>408</v>
      </c>
      <c r="Z42">
        <f>+'Ark1'!Q1537</f>
        <v>1493</v>
      </c>
      <c r="AA42" s="10">
        <f>+'Ark1'!R1537</f>
        <v>45822</v>
      </c>
      <c r="AB42" s="1">
        <f>+'Ark1'!U1537</f>
        <v>61.663897049151601</v>
      </c>
      <c r="AC42" s="1">
        <f>+'Ark1'!W1537</f>
        <v>72.084145218573724</v>
      </c>
      <c r="AD42" s="10">
        <f t="shared" si="0"/>
        <v>30.691225720026793</v>
      </c>
      <c r="AE42" s="39"/>
      <c r="AF42" s="10"/>
      <c r="AG42" s="10"/>
    </row>
    <row r="43" spans="24:33">
      <c r="X43">
        <f>+'Ark1'!C1538</f>
        <v>2023</v>
      </c>
      <c r="Y43" s="3" t="s">
        <v>407</v>
      </c>
      <c r="Z43">
        <f>+'Ark1'!Q1538</f>
        <v>1492</v>
      </c>
      <c r="AA43" s="10">
        <f>+'Ark1'!R1538</f>
        <v>58488</v>
      </c>
      <c r="AB43" s="1">
        <f>+'Ark1'!U1538</f>
        <v>61.496806780241393</v>
      </c>
      <c r="AC43" s="1">
        <f>+'Ark1'!W1538</f>
        <v>74.107240818421616</v>
      </c>
      <c r="AD43" s="10">
        <f t="shared" si="0"/>
        <v>39.201072386058982</v>
      </c>
      <c r="AE43" s="39"/>
      <c r="AF43" s="10"/>
      <c r="AG43" s="10"/>
    </row>
    <row r="44" spans="24:33">
      <c r="X44">
        <f>+'Ark1'!C1539</f>
        <v>2023</v>
      </c>
      <c r="Y44" s="3" t="s">
        <v>406</v>
      </c>
      <c r="Z44">
        <f>+'Ark1'!Q1539</f>
        <v>1527</v>
      </c>
      <c r="AA44" s="10">
        <f>+'Ark1'!R1539</f>
        <v>77967</v>
      </c>
      <c r="AB44" s="1">
        <f>+'Ark1'!U1539</f>
        <v>61.298552364300242</v>
      </c>
      <c r="AC44" s="1">
        <f>+'Ark1'!W1539</f>
        <v>76.087120413463751</v>
      </c>
      <c r="AD44" s="10">
        <f t="shared" si="0"/>
        <v>51.058939096267189</v>
      </c>
      <c r="AE44" s="39"/>
      <c r="AF44"/>
    </row>
    <row r="45" spans="24:33">
      <c r="X45">
        <f>+'Ark1'!C1540</f>
        <v>2023</v>
      </c>
      <c r="Y45" s="3" t="s">
        <v>405</v>
      </c>
      <c r="Z45">
        <f>+'Ark1'!Q1540</f>
        <v>1547</v>
      </c>
      <c r="AA45" s="10">
        <f>+'Ark1'!R1540</f>
        <v>95893</v>
      </c>
      <c r="AB45" s="1">
        <f>+'Ark1'!U1540</f>
        <v>61.126269850384752</v>
      </c>
      <c r="AC45" s="1">
        <f>+'Ark1'!W1540</f>
        <v>78.103510894871519</v>
      </c>
      <c r="AD45" s="10">
        <f t="shared" si="0"/>
        <v>61.986425339366512</v>
      </c>
      <c r="AE45" s="39"/>
      <c r="AF45"/>
    </row>
    <row r="46" spans="24:33">
      <c r="X46">
        <f>+'Ark1'!C1541</f>
        <v>2023</v>
      </c>
      <c r="Y46" s="3" t="s">
        <v>404</v>
      </c>
      <c r="Z46">
        <f>+'Ark1'!Q1541</f>
        <v>1571</v>
      </c>
      <c r="AA46" s="10">
        <f>+'Ark1'!R1541</f>
        <v>112518</v>
      </c>
      <c r="AB46" s="1">
        <f>+'Ark1'!U1541</f>
        <v>60.937570669254512</v>
      </c>
      <c r="AC46" s="1">
        <f>+'Ark1'!W1541</f>
        <v>80.091627418335065</v>
      </c>
      <c r="AD46" s="10">
        <f t="shared" si="0"/>
        <v>71.62189688096754</v>
      </c>
      <c r="AE46" s="39"/>
      <c r="AF46"/>
    </row>
    <row r="47" spans="24:33">
      <c r="X47">
        <f>+'Ark1'!C1542</f>
        <v>2023</v>
      </c>
      <c r="Y47" s="3" t="s">
        <v>403</v>
      </c>
      <c r="Z47">
        <f>+'Ark1'!Q1542</f>
        <v>1557</v>
      </c>
      <c r="AA47" s="10">
        <f>+'Ark1'!R1542</f>
        <v>131797</v>
      </c>
      <c r="AB47" s="1">
        <f>+'Ark1'!U1542</f>
        <v>60.769953372518643</v>
      </c>
      <c r="AC47" s="1">
        <f>+'Ark1'!W1542</f>
        <v>82.061316808674206</v>
      </c>
      <c r="AD47" s="10">
        <f t="shared" si="0"/>
        <v>84.648041104688502</v>
      </c>
      <c r="AE47" s="39"/>
      <c r="AF47"/>
    </row>
    <row r="48" spans="24:33">
      <c r="X48">
        <f>+'Ark1'!C1543</f>
        <v>2023</v>
      </c>
      <c r="Y48" s="3" t="s">
        <v>402</v>
      </c>
      <c r="Z48">
        <f>+'Ark1'!Q1543</f>
        <v>1572</v>
      </c>
      <c r="AA48" s="10">
        <f>+'Ark1'!R1543</f>
        <v>141856</v>
      </c>
      <c r="AB48" s="1">
        <f>+'Ark1'!U1543</f>
        <v>60.585482755212979</v>
      </c>
      <c r="AC48" s="1">
        <f>+'Ark1'!W1543</f>
        <v>84.06327650953537</v>
      </c>
      <c r="AD48" s="10">
        <f t="shared" si="0"/>
        <v>90.239185750636139</v>
      </c>
      <c r="AE48" s="39"/>
      <c r="AF48"/>
    </row>
    <row r="49" spans="24:32">
      <c r="X49">
        <f>+'Ark1'!C1544</f>
        <v>2023</v>
      </c>
      <c r="Y49" s="3" t="s">
        <v>401</v>
      </c>
      <c r="Z49">
        <f>+'Ark1'!Q1544</f>
        <v>1557</v>
      </c>
      <c r="AA49" s="10">
        <f>+'Ark1'!R1544</f>
        <v>143781</v>
      </c>
      <c r="AB49" s="1">
        <f>+'Ark1'!U1544</f>
        <v>60.403388437808999</v>
      </c>
      <c r="AC49" s="1">
        <f>+'Ark1'!W1544</f>
        <v>86.037788532514483</v>
      </c>
      <c r="AD49" s="10">
        <f t="shared" si="0"/>
        <v>92.344894026974956</v>
      </c>
      <c r="AE49" s="39"/>
      <c r="AF49"/>
    </row>
    <row r="50" spans="24:32">
      <c r="X50">
        <f>+'Ark1'!C1545</f>
        <v>2023</v>
      </c>
      <c r="Y50" s="3" t="s">
        <v>400</v>
      </c>
      <c r="Z50">
        <f>+'Ark1'!Q1545</f>
        <v>1607</v>
      </c>
      <c r="AA50" s="10">
        <f>+'Ark1'!R1545</f>
        <v>195172</v>
      </c>
      <c r="AB50" s="1">
        <f>+'Ark1'!U1545</f>
        <v>60.18482760743435</v>
      </c>
      <c r="AC50" s="1">
        <f>+'Ark1'!W1545</f>
        <v>88.50426864614937</v>
      </c>
      <c r="AD50" s="10">
        <f t="shared" si="0"/>
        <v>121.45115121344119</v>
      </c>
      <c r="AE50" s="39"/>
      <c r="AF50"/>
    </row>
    <row r="51" spans="24:32">
      <c r="X51">
        <f>+'Ark1'!C1546</f>
        <v>2023</v>
      </c>
      <c r="Y51" s="3" t="s">
        <v>399</v>
      </c>
      <c r="Z51">
        <f>+'Ark1'!Q1546</f>
        <v>1674</v>
      </c>
      <c r="AA51" s="10">
        <f>+'Ark1'!R1546</f>
        <v>210152</v>
      </c>
      <c r="AB51" s="1">
        <f>+'Ark1'!U1546</f>
        <v>59.864884313865666</v>
      </c>
      <c r="AC51" s="1">
        <f>+'Ark1'!W1546</f>
        <v>92.254608144496515</v>
      </c>
      <c r="AD51" s="10">
        <f t="shared" si="0"/>
        <v>125.53882915173237</v>
      </c>
      <c r="AE51" s="39"/>
      <c r="AF51"/>
    </row>
    <row r="52" spans="24:32">
      <c r="X52">
        <f>+'Ark1'!C1547</f>
        <v>2023</v>
      </c>
      <c r="Y52" s="3" t="s">
        <v>398</v>
      </c>
      <c r="Z52">
        <f>+'Ark1'!Q1547</f>
        <v>1631</v>
      </c>
      <c r="AA52" s="10">
        <f>+'Ark1'!R1547</f>
        <v>90314</v>
      </c>
      <c r="AB52" s="1">
        <f>+'Ark1'!U1547</f>
        <v>59.422477522477521</v>
      </c>
      <c r="AC52" s="1">
        <f>+'Ark1'!W1547</f>
        <v>97.1413908313897</v>
      </c>
      <c r="AD52" s="10">
        <f t="shared" si="0"/>
        <v>55.373390557939913</v>
      </c>
      <c r="AE52" s="39"/>
      <c r="AF52"/>
    </row>
    <row r="53" spans="24:32">
      <c r="X53">
        <f>+'Ark1'!C1548</f>
        <v>2023</v>
      </c>
      <c r="Y53" s="3" t="s">
        <v>457</v>
      </c>
      <c r="Z53">
        <f>+'Ark1'!Q1548</f>
        <v>1527</v>
      </c>
      <c r="AA53" s="10">
        <f>+'Ark1'!R1548</f>
        <v>33526</v>
      </c>
      <c r="AB53" s="1">
        <f>+'Ark1'!U1548</f>
        <v>58.949028762982245</v>
      </c>
      <c r="AC53" s="1">
        <f>+'Ark1'!W1548</f>
        <v>102.09227499925233</v>
      </c>
      <c r="AD53" s="10">
        <f t="shared" si="0"/>
        <v>21.9554682383759</v>
      </c>
      <c r="AE53" s="39"/>
      <c r="AF53"/>
    </row>
    <row r="54" spans="24:32">
      <c r="X54">
        <f>+'Ark1'!C1549</f>
        <v>2023</v>
      </c>
      <c r="Y54" s="3" t="s">
        <v>458</v>
      </c>
      <c r="Z54">
        <f>+'Ark1'!Q1549</f>
        <v>1273</v>
      </c>
      <c r="AA54" s="10">
        <f>+'Ark1'!R1549</f>
        <v>11712</v>
      </c>
      <c r="AB54" s="1">
        <f>+'Ark1'!U1549</f>
        <v>58.506909278173552</v>
      </c>
      <c r="AC54" s="1">
        <f>+'Ark1'!W1549</f>
        <v>107.1138786370269</v>
      </c>
      <c r="AD54" s="10">
        <f t="shared" si="0"/>
        <v>9.2003142183817754</v>
      </c>
      <c r="AE54" s="39"/>
      <c r="AF54"/>
    </row>
    <row r="55" spans="24:32">
      <c r="X55">
        <f>+'Ark1'!C1550</f>
        <v>2023</v>
      </c>
      <c r="Y55" s="3" t="s">
        <v>459</v>
      </c>
      <c r="Z55">
        <f>+'Ark1'!Q1550</f>
        <v>965</v>
      </c>
      <c r="AA55" s="10">
        <f>+'Ark1'!R1550</f>
        <v>4574</v>
      </c>
      <c r="AB55" s="1">
        <f>+'Ark1'!U1550</f>
        <v>58.062720070422543</v>
      </c>
      <c r="AC55" s="1">
        <f>+'Ark1'!W1550</f>
        <v>112.14524647887322</v>
      </c>
      <c r="AD55" s="10">
        <f t="shared" si="0"/>
        <v>4.739896373056995</v>
      </c>
      <c r="AE55" s="39"/>
      <c r="AF55"/>
    </row>
    <row r="56" spans="24:32">
      <c r="X56">
        <f>+'Ark1'!C1551</f>
        <v>2023</v>
      </c>
      <c r="Y56" s="3" t="s">
        <v>460</v>
      </c>
      <c r="Z56">
        <f>+'Ark1'!Q1551</f>
        <v>671</v>
      </c>
      <c r="AA56" s="10">
        <f>+'Ark1'!R1551</f>
        <v>2243</v>
      </c>
      <c r="AB56" s="1">
        <f>+'Ark1'!U1551</f>
        <v>57.757766771724462</v>
      </c>
      <c r="AC56" s="1">
        <f>+'Ark1'!W1551</f>
        <v>117.28703286807777</v>
      </c>
      <c r="AD56" s="10">
        <f t="shared" si="0"/>
        <v>3.3427719821162443</v>
      </c>
      <c r="AE56" s="39"/>
      <c r="AF56"/>
    </row>
    <row r="57" spans="24:32">
      <c r="X57">
        <f>+'Ark1'!C1552</f>
        <v>2023</v>
      </c>
      <c r="Y57" s="3" t="s">
        <v>462</v>
      </c>
      <c r="Z57">
        <f>+'Ark1'!Q1552</f>
        <v>459</v>
      </c>
      <c r="AA57" s="10">
        <f>+'Ark1'!R1552</f>
        <v>1222</v>
      </c>
      <c r="AB57" s="1">
        <f>+'Ark1'!U1552</f>
        <v>57.63681183237469</v>
      </c>
      <c r="AC57" s="1">
        <f>+'Ark1'!W1552</f>
        <v>122.09367296631056</v>
      </c>
      <c r="AD57" s="10">
        <f t="shared" si="0"/>
        <v>2.6623093681917211</v>
      </c>
      <c r="AE57" s="39"/>
      <c r="AF57"/>
    </row>
    <row r="58" spans="24:32">
      <c r="X58">
        <f>+'Ark1'!C1553</f>
        <v>2023</v>
      </c>
      <c r="Y58" s="3" t="s">
        <v>463</v>
      </c>
      <c r="Z58">
        <f>+'Ark1'!Q1553</f>
        <v>10</v>
      </c>
      <c r="AA58" s="10">
        <f>+'Ark1'!R1553</f>
        <v>12</v>
      </c>
      <c r="AB58" s="1">
        <f>+'Ark1'!U1553</f>
        <v>58.857142857142847</v>
      </c>
      <c r="AC58" s="1">
        <f>+'Ark1'!W1553</f>
        <v>380.90000000000009</v>
      </c>
      <c r="AD58" s="10">
        <f t="shared" si="0"/>
        <v>1.2</v>
      </c>
      <c r="AE58" s="39"/>
      <c r="AF58"/>
    </row>
    <row r="59" spans="24:32">
      <c r="X59" s="46">
        <f>+'Ark1'!C1554</f>
        <v>2022</v>
      </c>
      <c r="Y59" s="47" t="s">
        <v>519</v>
      </c>
      <c r="Z59" s="46">
        <f>+'Ark1'!Q1554</f>
        <v>1168</v>
      </c>
      <c r="AA59" s="65">
        <f>+'Ark1'!R1554</f>
        <v>9038</v>
      </c>
      <c r="AB59" s="48">
        <f>+'Ark1'!U1554</f>
        <v>62.920348968955373</v>
      </c>
      <c r="AC59" s="48">
        <f>+'Ark1'!W1554</f>
        <v>49.45857466576031</v>
      </c>
      <c r="AD59" s="65">
        <f t="shared" si="0"/>
        <v>7.7380136986301373</v>
      </c>
      <c r="AE59" s="39"/>
      <c r="AF59"/>
    </row>
    <row r="60" spans="24:32">
      <c r="X60" s="46">
        <f>+'Ark1'!C1555</f>
        <v>2022</v>
      </c>
      <c r="Y60" s="47" t="s">
        <v>413</v>
      </c>
      <c r="Z60" s="46">
        <f>+'Ark1'!Q1555</f>
        <v>1417</v>
      </c>
      <c r="AA60" s="65">
        <f>+'Ark1'!R1555</f>
        <v>20360</v>
      </c>
      <c r="AB60" s="48">
        <f>+'Ark1'!U1555</f>
        <v>62.768408021787586</v>
      </c>
      <c r="AC60" s="48">
        <f>+'Ark1'!W1555</f>
        <v>59.876591730626096</v>
      </c>
      <c r="AD60" s="65">
        <f t="shared" si="0"/>
        <v>14.368383909668314</v>
      </c>
      <c r="AE60" s="39"/>
      <c r="AF60"/>
    </row>
    <row r="61" spans="24:32">
      <c r="X61" s="46">
        <f>+'Ark1'!C1556</f>
        <v>2022</v>
      </c>
      <c r="Y61" s="47" t="s">
        <v>412</v>
      </c>
      <c r="Z61" s="46">
        <f>+'Ark1'!Q1556</f>
        <v>1258</v>
      </c>
      <c r="AA61" s="65">
        <f>+'Ark1'!R1556</f>
        <v>10437</v>
      </c>
      <c r="AB61" s="48">
        <f>+'Ark1'!U1556</f>
        <v>62.585020242914958</v>
      </c>
      <c r="AC61" s="48">
        <f>+'Ark1'!W1556</f>
        <v>64.087687487950973</v>
      </c>
      <c r="AD61" s="65">
        <f t="shared" si="0"/>
        <v>8.2965023847376784</v>
      </c>
      <c r="AE61" s="39"/>
      <c r="AF61"/>
    </row>
    <row r="62" spans="24:32">
      <c r="X62" s="46">
        <f>+'Ark1'!C1557</f>
        <v>2022</v>
      </c>
      <c r="Y62" s="47" t="s">
        <v>411</v>
      </c>
      <c r="Z62" s="46">
        <f>+'Ark1'!Q1557</f>
        <v>1334</v>
      </c>
      <c r="AA62" s="65">
        <f>+'Ark1'!R1557</f>
        <v>14825</v>
      </c>
      <c r="AB62" s="48">
        <f>+'Ark1'!U1557</f>
        <v>62.355603740344215</v>
      </c>
      <c r="AC62" s="48">
        <f>+'Ark1'!W1557</f>
        <v>66.106058408998706</v>
      </c>
      <c r="AD62" s="65">
        <f t="shared" si="0"/>
        <v>11.11319340329835</v>
      </c>
      <c r="AE62" s="39"/>
      <c r="AF62"/>
    </row>
    <row r="63" spans="24:32">
      <c r="X63" s="46">
        <f>+'Ark1'!C1558</f>
        <v>2022</v>
      </c>
      <c r="Y63" s="47" t="s">
        <v>410</v>
      </c>
      <c r="Z63" s="46">
        <f>+'Ark1'!Q1558</f>
        <v>1419</v>
      </c>
      <c r="AA63" s="65">
        <f>+'Ark1'!R1558</f>
        <v>20203</v>
      </c>
      <c r="AB63" s="48">
        <f>+'Ark1'!U1558</f>
        <v>62.23300392312661</v>
      </c>
      <c r="AC63" s="48">
        <f>+'Ark1'!W1558</f>
        <v>68.106507920743127</v>
      </c>
      <c r="AD63" s="65">
        <f t="shared" si="0"/>
        <v>14.237491190979563</v>
      </c>
      <c r="AE63" s="39"/>
      <c r="AF63"/>
    </row>
    <row r="64" spans="24:32">
      <c r="X64" s="46">
        <f>+'Ark1'!C1559</f>
        <v>2022</v>
      </c>
      <c r="Y64" s="47" t="s">
        <v>409</v>
      </c>
      <c r="Z64" s="46">
        <f>+'Ark1'!Q1559</f>
        <v>1473</v>
      </c>
      <c r="AA64" s="65">
        <f>+'Ark1'!R1559</f>
        <v>27655</v>
      </c>
      <c r="AB64" s="48">
        <f>+'Ark1'!U1559</f>
        <v>62.053177597214145</v>
      </c>
      <c r="AC64" s="48">
        <f>+'Ark1'!W1559</f>
        <v>70.104756601857389</v>
      </c>
      <c r="AD64" s="65">
        <f t="shared" si="0"/>
        <v>18.774609640190089</v>
      </c>
      <c r="AE64" s="39"/>
      <c r="AF64"/>
    </row>
    <row r="65" spans="24:32">
      <c r="X65" s="46">
        <f>+'Ark1'!C1560</f>
        <v>2022</v>
      </c>
      <c r="Y65" s="47" t="s">
        <v>408</v>
      </c>
      <c r="Z65" s="46">
        <f>+'Ark1'!Q1560</f>
        <v>1522</v>
      </c>
      <c r="AA65" s="65">
        <f>+'Ark1'!R1560</f>
        <v>38813</v>
      </c>
      <c r="AB65" s="48">
        <f>+'Ark1'!U1560</f>
        <v>61.8819866146412</v>
      </c>
      <c r="AC65" s="48">
        <f>+'Ark1'!W1560</f>
        <v>72.07092612212243</v>
      </c>
      <c r="AD65" s="65">
        <f t="shared" si="0"/>
        <v>25.501314060446781</v>
      </c>
      <c r="AE65" s="39"/>
      <c r="AF65"/>
    </row>
    <row r="66" spans="24:32">
      <c r="X66" s="46">
        <f>+'Ark1'!C1561</f>
        <v>2022</v>
      </c>
      <c r="Y66" s="47" t="s">
        <v>407</v>
      </c>
      <c r="Z66" s="46">
        <f>+'Ark1'!Q1561</f>
        <v>1545</v>
      </c>
      <c r="AA66" s="65">
        <f>+'Ark1'!R1561</f>
        <v>50629</v>
      </c>
      <c r="AB66" s="48">
        <f>+'Ark1'!U1561</f>
        <v>61.703551127923774</v>
      </c>
      <c r="AC66" s="48">
        <f>+'Ark1'!W1561</f>
        <v>74.10298845338643</v>
      </c>
      <c r="AD66" s="65">
        <f t="shared" si="0"/>
        <v>32.769579288025888</v>
      </c>
      <c r="AE66" s="39"/>
      <c r="AF66"/>
    </row>
    <row r="67" spans="24:32">
      <c r="X67" s="46">
        <f>+'Ark1'!C1562</f>
        <v>2022</v>
      </c>
      <c r="Y67" s="47" t="s">
        <v>406</v>
      </c>
      <c r="Z67" s="46">
        <f>+'Ark1'!Q1562</f>
        <v>1577</v>
      </c>
      <c r="AA67" s="65">
        <f>+'Ark1'!R1562</f>
        <v>68024</v>
      </c>
      <c r="AB67" s="48">
        <f>+'Ark1'!U1562</f>
        <v>61.504219253935744</v>
      </c>
      <c r="AC67" s="48">
        <f>+'Ark1'!W1562</f>
        <v>76.088348821113726</v>
      </c>
      <c r="AD67" s="65">
        <f t="shared" si="0"/>
        <v>43.135066582117943</v>
      </c>
      <c r="AE67" s="39"/>
      <c r="AF67"/>
    </row>
    <row r="68" spans="24:32">
      <c r="X68" s="46">
        <f>+'Ark1'!C1563</f>
        <v>2022</v>
      </c>
      <c r="Y68" s="47" t="s">
        <v>405</v>
      </c>
      <c r="Z68" s="46">
        <f>+'Ark1'!Q1563</f>
        <v>1584</v>
      </c>
      <c r="AA68" s="65">
        <f>+'Ark1'!R1563</f>
        <v>83998</v>
      </c>
      <c r="AB68" s="48">
        <f>+'Ark1'!U1563</f>
        <v>61.295365391264944</v>
      </c>
      <c r="AC68" s="48">
        <f>+'Ark1'!W1563</f>
        <v>78.098049458084191</v>
      </c>
      <c r="AD68" s="65">
        <f t="shared" si="0"/>
        <v>53.029040404040401</v>
      </c>
      <c r="AE68" s="39"/>
      <c r="AF68"/>
    </row>
    <row r="69" spans="24:32">
      <c r="X69" s="46">
        <f>+'Ark1'!C1564</f>
        <v>2022</v>
      </c>
      <c r="Y69" s="47" t="s">
        <v>404</v>
      </c>
      <c r="Z69" s="46">
        <f>+'Ark1'!Q1564</f>
        <v>1604</v>
      </c>
      <c r="AA69" s="65">
        <f>+'Ark1'!R1564</f>
        <v>102903</v>
      </c>
      <c r="AB69" s="48">
        <f>+'Ark1'!U1564</f>
        <v>61.129085635305358</v>
      </c>
      <c r="AC69" s="48">
        <f>+'Ark1'!W1564</f>
        <v>80.096354026746852</v>
      </c>
      <c r="AD69" s="65">
        <f t="shared" si="0"/>
        <v>64.153990024937656</v>
      </c>
      <c r="AE69" s="39"/>
      <c r="AF69"/>
    </row>
    <row r="70" spans="24:32">
      <c r="X70" s="46">
        <f>+'Ark1'!C1565</f>
        <v>2022</v>
      </c>
      <c r="Y70" s="47" t="s">
        <v>403</v>
      </c>
      <c r="Z70" s="46">
        <f>+'Ark1'!Q1565</f>
        <v>1614</v>
      </c>
      <c r="AA70" s="65">
        <f>+'Ark1'!R1565</f>
        <v>120174</v>
      </c>
      <c r="AB70" s="48">
        <f>+'Ark1'!U1565</f>
        <v>60.943720418638762</v>
      </c>
      <c r="AC70" s="48">
        <f>+'Ark1'!W1565</f>
        <v>82.066380407971906</v>
      </c>
      <c r="AD70" s="65">
        <f t="shared" si="0"/>
        <v>74.457249070631974</v>
      </c>
      <c r="AE70" s="39"/>
      <c r="AF70"/>
    </row>
    <row r="71" spans="24:32">
      <c r="X71" s="46">
        <f>+'Ark1'!C1566</f>
        <v>2022</v>
      </c>
      <c r="Y71" s="47" t="s">
        <v>402</v>
      </c>
      <c r="Z71" s="46">
        <f>+'Ark1'!Q1566</f>
        <v>1627</v>
      </c>
      <c r="AA71" s="65">
        <f>+'Ark1'!R1566</f>
        <v>134760</v>
      </c>
      <c r="AB71" s="48">
        <f>+'Ark1'!U1566</f>
        <v>60.757263153200689</v>
      </c>
      <c r="AC71" s="48">
        <f>+'Ark1'!W1566</f>
        <v>84.065030360687246</v>
      </c>
      <c r="AD71" s="65">
        <f t="shared" si="0"/>
        <v>82.827289489858629</v>
      </c>
      <c r="AE71" s="39"/>
      <c r="AF71"/>
    </row>
    <row r="72" spans="24:32">
      <c r="X72" s="46">
        <f>+'Ark1'!C1567</f>
        <v>2022</v>
      </c>
      <c r="Y72" s="47" t="s">
        <v>401</v>
      </c>
      <c r="Z72" s="46">
        <f>+'Ark1'!Q1567</f>
        <v>1621</v>
      </c>
      <c r="AA72" s="65">
        <f>+'Ark1'!R1567</f>
        <v>142388</v>
      </c>
      <c r="AB72" s="48">
        <f>+'Ark1'!U1567</f>
        <v>60.583199718706048</v>
      </c>
      <c r="AC72" s="48">
        <f>+'Ark1'!W1567</f>
        <v>86.045579606190444</v>
      </c>
      <c r="AD72" s="65">
        <f t="shared" si="0"/>
        <v>87.839605181986428</v>
      </c>
      <c r="AE72" s="39"/>
      <c r="AF72"/>
    </row>
    <row r="73" spans="24:32">
      <c r="X73" s="46">
        <f>+'Ark1'!C1568</f>
        <v>2022</v>
      </c>
      <c r="Y73" s="47" t="s">
        <v>400</v>
      </c>
      <c r="Z73" s="46">
        <f>+'Ark1'!Q1568</f>
        <v>1698</v>
      </c>
      <c r="AA73" s="65">
        <f>+'Ark1'!R1568</f>
        <v>200116</v>
      </c>
      <c r="AB73" s="48">
        <f>+'Ark1'!U1568</f>
        <v>60.363646370691349</v>
      </c>
      <c r="AC73" s="48">
        <f>+'Ark1'!W1568</f>
        <v>88.515450092313458</v>
      </c>
      <c r="AD73" s="65">
        <f t="shared" si="0"/>
        <v>117.85394581861013</v>
      </c>
      <c r="AE73" s="39"/>
      <c r="AF73"/>
    </row>
    <row r="74" spans="24:32">
      <c r="X74" s="46">
        <f>+'Ark1'!C1569</f>
        <v>2022</v>
      </c>
      <c r="Y74" s="47" t="s">
        <v>399</v>
      </c>
      <c r="Z74" s="46">
        <f>+'Ark1'!Q1569</f>
        <v>1761</v>
      </c>
      <c r="AA74" s="65">
        <f>+'Ark1'!R1569</f>
        <v>240324</v>
      </c>
      <c r="AB74" s="48">
        <f>+'Ark1'!U1569</f>
        <v>60.02026382145165</v>
      </c>
      <c r="AC74" s="48">
        <f>+'Ark1'!W1569</f>
        <v>92.293842624043265</v>
      </c>
      <c r="AD74" s="65">
        <f t="shared" si="0"/>
        <v>136.4701873935264</v>
      </c>
      <c r="AE74" s="39"/>
      <c r="AF74"/>
    </row>
    <row r="75" spans="24:32">
      <c r="X75" s="46">
        <f>+'Ark1'!C1570</f>
        <v>2022</v>
      </c>
      <c r="Y75" s="47" t="s">
        <v>398</v>
      </c>
      <c r="Z75" s="46">
        <f>+'Ark1'!Q1570</f>
        <v>1745</v>
      </c>
      <c r="AA75" s="65">
        <f>+'Ark1'!R1570</f>
        <v>114654</v>
      </c>
      <c r="AB75" s="48">
        <f>+'Ark1'!U1570</f>
        <v>59.583131518897687</v>
      </c>
      <c r="AC75" s="48">
        <f>+'Ark1'!W1570</f>
        <v>97.175310677658302</v>
      </c>
      <c r="AD75" s="65">
        <f t="shared" si="0"/>
        <v>65.704297994269339</v>
      </c>
      <c r="AE75" s="39"/>
      <c r="AF75"/>
    </row>
    <row r="76" spans="24:32">
      <c r="X76" s="46">
        <f>+'Ark1'!C1571</f>
        <v>2022</v>
      </c>
      <c r="Y76" s="47" t="s">
        <v>457</v>
      </c>
      <c r="Z76" s="46">
        <f>+'Ark1'!Q1571</f>
        <v>1650</v>
      </c>
      <c r="AA76" s="65">
        <f>+'Ark1'!R1571</f>
        <v>44973</v>
      </c>
      <c r="AB76" s="48">
        <f>+'Ark1'!U1571</f>
        <v>59.10255322947819</v>
      </c>
      <c r="AC76" s="48">
        <f>+'Ark1'!W1571</f>
        <v>102.09879525063688</v>
      </c>
      <c r="AD76" s="65">
        <f t="shared" si="0"/>
        <v>27.256363636363638</v>
      </c>
      <c r="AE76" s="39"/>
      <c r="AF76"/>
    </row>
    <row r="77" spans="24:32">
      <c r="X77">
        <f>+'Ark1'!C1572</f>
        <v>2022</v>
      </c>
      <c r="Y77" s="3" t="s">
        <v>519</v>
      </c>
      <c r="Z77">
        <f>+'Ark1'!Q1572</f>
        <v>1445</v>
      </c>
      <c r="AA77" s="10">
        <f>+'Ark1'!R1572</f>
        <v>15954</v>
      </c>
      <c r="AB77" s="1">
        <f>+'Ark1'!U1572</f>
        <v>58.634302984510761</v>
      </c>
      <c r="AC77" s="1">
        <f>+'Ark1'!W1572</f>
        <v>107.10907631280702</v>
      </c>
      <c r="AD77" s="10">
        <f t="shared" ref="AD77:AD140" si="1">+AA77/Z77</f>
        <v>11.04083044982699</v>
      </c>
      <c r="AE77" s="39"/>
      <c r="AF77"/>
    </row>
    <row r="78" spans="24:32">
      <c r="X78">
        <f>+'Ark1'!C1573</f>
        <v>2022</v>
      </c>
      <c r="Y78" s="3" t="s">
        <v>413</v>
      </c>
      <c r="Z78">
        <f>+'Ark1'!Q1573</f>
        <v>1104</v>
      </c>
      <c r="AA78" s="10">
        <f>+'Ark1'!R1573</f>
        <v>6182</v>
      </c>
      <c r="AB78" s="1">
        <f>+'Ark1'!U1573</f>
        <v>58.260699755899111</v>
      </c>
      <c r="AC78" s="1">
        <f>+'Ark1'!W1573</f>
        <v>112.16796419853544</v>
      </c>
      <c r="AD78" s="10">
        <f t="shared" si="1"/>
        <v>5.59963768115942</v>
      </c>
      <c r="AE78" s="39"/>
      <c r="AF78"/>
    </row>
    <row r="79" spans="24:32">
      <c r="X79">
        <f>+'Ark1'!C1574</f>
        <v>2022</v>
      </c>
      <c r="Y79" s="3" t="s">
        <v>412</v>
      </c>
      <c r="Z79">
        <f>+'Ark1'!Q1574</f>
        <v>792</v>
      </c>
      <c r="AA79" s="10">
        <f>+'Ark1'!R1574</f>
        <v>2921</v>
      </c>
      <c r="AB79" s="1">
        <f>+'Ark1'!U1574</f>
        <v>57.942965779467691</v>
      </c>
      <c r="AC79" s="1">
        <f>+'Ark1'!W1574</f>
        <v>117.27288973384016</v>
      </c>
      <c r="AD79" s="10">
        <f t="shared" si="1"/>
        <v>3.6881313131313131</v>
      </c>
      <c r="AE79" s="39"/>
      <c r="AF79"/>
    </row>
    <row r="80" spans="24:32">
      <c r="X80">
        <f>+'Ark1'!C1575</f>
        <v>2022</v>
      </c>
      <c r="Y80" s="3" t="s">
        <v>411</v>
      </c>
      <c r="Z80">
        <f>+'Ark1'!Q1575</f>
        <v>563</v>
      </c>
      <c r="AA80" s="10">
        <f>+'Ark1'!R1575</f>
        <v>1651</v>
      </c>
      <c r="AB80" s="1">
        <f>+'Ark1'!U1575</f>
        <v>57.470876762722256</v>
      </c>
      <c r="AC80" s="1">
        <f>+'Ark1'!W1575</f>
        <v>122.30584917228704</v>
      </c>
      <c r="AD80" s="10">
        <f t="shared" si="1"/>
        <v>2.9325044404973357</v>
      </c>
      <c r="AE80" s="39"/>
      <c r="AF80"/>
    </row>
    <row r="81" spans="24:32">
      <c r="X81">
        <f>+'Ark1'!C1576</f>
        <v>2022</v>
      </c>
      <c r="Y81" s="3" t="s">
        <v>410</v>
      </c>
      <c r="Z81">
        <f>+'Ark1'!Q1576</f>
        <v>37</v>
      </c>
      <c r="AA81" s="10">
        <f>+'Ark1'!R1576</f>
        <v>65</v>
      </c>
      <c r="AB81" s="1">
        <f>+'Ark1'!U1576</f>
        <v>56.678571428571438</v>
      </c>
      <c r="AC81" s="1">
        <f>+'Ark1'!W1576</f>
        <v>149.21785714285721</v>
      </c>
      <c r="AD81" s="10">
        <f t="shared" si="1"/>
        <v>1.7567567567567568</v>
      </c>
      <c r="AE81" s="39"/>
      <c r="AF81"/>
    </row>
    <row r="82" spans="24:32">
      <c r="X82" t="e">
        <f>+'Ark1'!#REF!</f>
        <v>#REF!</v>
      </c>
      <c r="Y82" s="3" t="s">
        <v>409</v>
      </c>
      <c r="Z82" t="e">
        <f>+'Ark1'!#REF!</f>
        <v>#REF!</v>
      </c>
      <c r="AA82" s="10" t="e">
        <f>+'Ark1'!#REF!</f>
        <v>#REF!</v>
      </c>
      <c r="AB82" s="1" t="e">
        <f>+'Ark1'!#REF!</f>
        <v>#REF!</v>
      </c>
      <c r="AC82" s="1" t="e">
        <f>+'Ark1'!#REF!</f>
        <v>#REF!</v>
      </c>
      <c r="AD82" s="10" t="e">
        <f t="shared" si="1"/>
        <v>#REF!</v>
      </c>
      <c r="AE82" s="39"/>
      <c r="AF82"/>
    </row>
    <row r="83" spans="24:32">
      <c r="X83" t="e">
        <f>+'Ark1'!#REF!</f>
        <v>#REF!</v>
      </c>
      <c r="Y83" s="3" t="s">
        <v>408</v>
      </c>
      <c r="Z83" t="e">
        <f>+'Ark1'!#REF!</f>
        <v>#REF!</v>
      </c>
      <c r="AA83" s="10" t="e">
        <f>+'Ark1'!#REF!</f>
        <v>#REF!</v>
      </c>
      <c r="AB83" s="1" t="e">
        <f>+'Ark1'!#REF!</f>
        <v>#REF!</v>
      </c>
      <c r="AC83" s="1" t="e">
        <f>+'Ark1'!#REF!</f>
        <v>#REF!</v>
      </c>
      <c r="AD83" s="10" t="e">
        <f t="shared" si="1"/>
        <v>#REF!</v>
      </c>
      <c r="AE83" s="39"/>
      <c r="AF83"/>
    </row>
    <row r="84" spans="24:32">
      <c r="X84" t="e">
        <f>+'Ark1'!#REF!</f>
        <v>#REF!</v>
      </c>
      <c r="Y84" s="3" t="s">
        <v>407</v>
      </c>
      <c r="Z84" t="e">
        <f>+'Ark1'!#REF!</f>
        <v>#REF!</v>
      </c>
      <c r="AA84" s="10" t="e">
        <f>+'Ark1'!#REF!</f>
        <v>#REF!</v>
      </c>
      <c r="AB84" s="1" t="e">
        <f>+'Ark1'!#REF!</f>
        <v>#REF!</v>
      </c>
      <c r="AC84" s="1" t="e">
        <f>+'Ark1'!#REF!</f>
        <v>#REF!</v>
      </c>
      <c r="AD84" s="10" t="e">
        <f t="shared" si="1"/>
        <v>#REF!</v>
      </c>
      <c r="AE84" s="39"/>
      <c r="AF84"/>
    </row>
    <row r="85" spans="24:32">
      <c r="X85" t="e">
        <f>+'Ark1'!#REF!</f>
        <v>#REF!</v>
      </c>
      <c r="Y85" s="3" t="s">
        <v>406</v>
      </c>
      <c r="Z85" t="e">
        <f>+'Ark1'!#REF!</f>
        <v>#REF!</v>
      </c>
      <c r="AA85" s="10" t="e">
        <f>+'Ark1'!#REF!</f>
        <v>#REF!</v>
      </c>
      <c r="AB85" s="1" t="e">
        <f>+'Ark1'!#REF!</f>
        <v>#REF!</v>
      </c>
      <c r="AC85" s="1" t="e">
        <f>+'Ark1'!#REF!</f>
        <v>#REF!</v>
      </c>
      <c r="AD85" s="10" t="e">
        <f t="shared" si="1"/>
        <v>#REF!</v>
      </c>
      <c r="AE85" s="39"/>
      <c r="AF85"/>
    </row>
    <row r="86" spans="24:32">
      <c r="X86" t="e">
        <f>+'Ark1'!#REF!</f>
        <v>#REF!</v>
      </c>
      <c r="Y86" s="3" t="s">
        <v>405</v>
      </c>
      <c r="Z86" t="e">
        <f>+'Ark1'!#REF!</f>
        <v>#REF!</v>
      </c>
      <c r="AA86" s="10" t="e">
        <f>+'Ark1'!#REF!</f>
        <v>#REF!</v>
      </c>
      <c r="AB86" s="1" t="e">
        <f>+'Ark1'!#REF!</f>
        <v>#REF!</v>
      </c>
      <c r="AC86" s="1" t="e">
        <f>+'Ark1'!#REF!</f>
        <v>#REF!</v>
      </c>
      <c r="AD86" s="10" t="e">
        <f t="shared" si="1"/>
        <v>#REF!</v>
      </c>
      <c r="AE86" s="39"/>
      <c r="AF86"/>
    </row>
    <row r="87" spans="24:32">
      <c r="X87" t="e">
        <f>+'Ark1'!#REF!</f>
        <v>#REF!</v>
      </c>
      <c r="Y87" s="3" t="s">
        <v>404</v>
      </c>
      <c r="Z87" t="e">
        <f>+'Ark1'!#REF!</f>
        <v>#REF!</v>
      </c>
      <c r="AA87" s="10" t="e">
        <f>+'Ark1'!#REF!</f>
        <v>#REF!</v>
      </c>
      <c r="AB87" s="1" t="e">
        <f>+'Ark1'!#REF!</f>
        <v>#REF!</v>
      </c>
      <c r="AC87" s="1" t="e">
        <f>+'Ark1'!#REF!</f>
        <v>#REF!</v>
      </c>
      <c r="AD87" s="10" t="e">
        <f t="shared" si="1"/>
        <v>#REF!</v>
      </c>
      <c r="AE87" s="39"/>
      <c r="AF87"/>
    </row>
    <row r="88" spans="24:32">
      <c r="X88" t="e">
        <f>+'Ark1'!#REF!</f>
        <v>#REF!</v>
      </c>
      <c r="Y88" s="3" t="s">
        <v>403</v>
      </c>
      <c r="Z88" t="e">
        <f>+'Ark1'!#REF!</f>
        <v>#REF!</v>
      </c>
      <c r="AA88" s="10" t="e">
        <f>+'Ark1'!#REF!</f>
        <v>#REF!</v>
      </c>
      <c r="AB88" s="1" t="e">
        <f>+'Ark1'!#REF!</f>
        <v>#REF!</v>
      </c>
      <c r="AC88" s="1" t="e">
        <f>+'Ark1'!#REF!</f>
        <v>#REF!</v>
      </c>
      <c r="AD88" s="10" t="e">
        <f t="shared" si="1"/>
        <v>#REF!</v>
      </c>
      <c r="AE88" s="39"/>
      <c r="AF88"/>
    </row>
    <row r="89" spans="24:32">
      <c r="X89" t="e">
        <f>+'Ark1'!#REF!</f>
        <v>#REF!</v>
      </c>
      <c r="Y89" s="3" t="s">
        <v>402</v>
      </c>
      <c r="Z89" t="e">
        <f>+'Ark1'!#REF!</f>
        <v>#REF!</v>
      </c>
      <c r="AA89" s="10" t="e">
        <f>+'Ark1'!#REF!</f>
        <v>#REF!</v>
      </c>
      <c r="AB89" s="1" t="e">
        <f>+'Ark1'!#REF!</f>
        <v>#REF!</v>
      </c>
      <c r="AC89" s="1" t="e">
        <f>+'Ark1'!#REF!</f>
        <v>#REF!</v>
      </c>
      <c r="AD89" s="10" t="e">
        <f t="shared" si="1"/>
        <v>#REF!</v>
      </c>
      <c r="AE89" s="39"/>
      <c r="AF89"/>
    </row>
    <row r="90" spans="24:32">
      <c r="X90" t="e">
        <f>+'Ark1'!#REF!</f>
        <v>#REF!</v>
      </c>
      <c r="Y90" s="3" t="s">
        <v>401</v>
      </c>
      <c r="Z90" t="e">
        <f>+'Ark1'!#REF!</f>
        <v>#REF!</v>
      </c>
      <c r="AA90" s="10" t="e">
        <f>+'Ark1'!#REF!</f>
        <v>#REF!</v>
      </c>
      <c r="AB90" s="1" t="e">
        <f>+'Ark1'!#REF!</f>
        <v>#REF!</v>
      </c>
      <c r="AC90" s="1" t="e">
        <f>+'Ark1'!#REF!</f>
        <v>#REF!</v>
      </c>
      <c r="AD90" s="10" t="e">
        <f t="shared" si="1"/>
        <v>#REF!</v>
      </c>
      <c r="AE90" s="39"/>
      <c r="AF90"/>
    </row>
    <row r="91" spans="24:32">
      <c r="X91" t="e">
        <f>+'Ark1'!#REF!</f>
        <v>#REF!</v>
      </c>
      <c r="Y91" s="3" t="s">
        <v>400</v>
      </c>
      <c r="Z91" t="e">
        <f>+'Ark1'!#REF!</f>
        <v>#REF!</v>
      </c>
      <c r="AA91" s="10" t="e">
        <f>+'Ark1'!#REF!</f>
        <v>#REF!</v>
      </c>
      <c r="AB91" s="1" t="e">
        <f>+'Ark1'!#REF!</f>
        <v>#REF!</v>
      </c>
      <c r="AC91" s="1" t="e">
        <f>+'Ark1'!#REF!</f>
        <v>#REF!</v>
      </c>
      <c r="AD91" s="10" t="e">
        <f t="shared" si="1"/>
        <v>#REF!</v>
      </c>
      <c r="AE91" s="39"/>
      <c r="AF91"/>
    </row>
    <row r="92" spans="24:32">
      <c r="X92" t="e">
        <f>+'Ark1'!#REF!</f>
        <v>#REF!</v>
      </c>
      <c r="Y92" s="3" t="s">
        <v>399</v>
      </c>
      <c r="Z92" t="e">
        <f>+'Ark1'!#REF!</f>
        <v>#REF!</v>
      </c>
      <c r="AA92" s="10" t="e">
        <f>+'Ark1'!#REF!</f>
        <v>#REF!</v>
      </c>
      <c r="AB92" s="1" t="e">
        <f>+'Ark1'!#REF!</f>
        <v>#REF!</v>
      </c>
      <c r="AC92" s="1" t="e">
        <f>+'Ark1'!#REF!</f>
        <v>#REF!</v>
      </c>
      <c r="AD92" s="10" t="e">
        <f t="shared" si="1"/>
        <v>#REF!</v>
      </c>
      <c r="AE92" s="39"/>
      <c r="AF92"/>
    </row>
    <row r="93" spans="24:32">
      <c r="X93" t="e">
        <f>+'Ark1'!#REF!</f>
        <v>#REF!</v>
      </c>
      <c r="Y93" s="3" t="s">
        <v>398</v>
      </c>
      <c r="Z93" t="e">
        <f>+'Ark1'!#REF!</f>
        <v>#REF!</v>
      </c>
      <c r="AA93" s="10" t="e">
        <f>+'Ark1'!#REF!</f>
        <v>#REF!</v>
      </c>
      <c r="AB93" s="1" t="e">
        <f>+'Ark1'!#REF!</f>
        <v>#REF!</v>
      </c>
      <c r="AC93" s="1" t="e">
        <f>+'Ark1'!#REF!</f>
        <v>#REF!</v>
      </c>
      <c r="AD93" s="10" t="e">
        <f t="shared" si="1"/>
        <v>#REF!</v>
      </c>
      <c r="AE93" s="39"/>
      <c r="AF93"/>
    </row>
    <row r="94" spans="24:32">
      <c r="X94" t="e">
        <f>+'Ark1'!#REF!</f>
        <v>#REF!</v>
      </c>
      <c r="Y94" s="3" t="s">
        <v>457</v>
      </c>
      <c r="Z94" t="e">
        <f>+'Ark1'!#REF!</f>
        <v>#REF!</v>
      </c>
      <c r="AA94" s="10" t="e">
        <f>+'Ark1'!#REF!</f>
        <v>#REF!</v>
      </c>
      <c r="AB94" s="1" t="e">
        <f>+'Ark1'!#REF!</f>
        <v>#REF!</v>
      </c>
      <c r="AC94" s="1" t="e">
        <f>+'Ark1'!#REF!</f>
        <v>#REF!</v>
      </c>
      <c r="AD94" s="10" t="e">
        <f t="shared" si="1"/>
        <v>#REF!</v>
      </c>
      <c r="AE94" s="39"/>
      <c r="AF94"/>
    </row>
    <row r="95" spans="24:32">
      <c r="X95" s="46" t="e">
        <f>+'Ark1'!#REF!</f>
        <v>#REF!</v>
      </c>
      <c r="Y95" s="47" t="s">
        <v>519</v>
      </c>
      <c r="Z95" s="46" t="e">
        <f>+'Ark1'!#REF!</f>
        <v>#REF!</v>
      </c>
      <c r="AA95" s="65" t="e">
        <f>+'Ark1'!#REF!</f>
        <v>#REF!</v>
      </c>
      <c r="AB95" s="48" t="e">
        <f>+'Ark1'!#REF!</f>
        <v>#REF!</v>
      </c>
      <c r="AC95" s="48" t="e">
        <f>+'Ark1'!#REF!</f>
        <v>#REF!</v>
      </c>
      <c r="AD95" s="65" t="e">
        <f t="shared" si="1"/>
        <v>#REF!</v>
      </c>
      <c r="AE95" s="39"/>
      <c r="AF95"/>
    </row>
    <row r="96" spans="24:32">
      <c r="X96" s="46" t="e">
        <f>+'Ark1'!#REF!</f>
        <v>#REF!</v>
      </c>
      <c r="Y96" s="47" t="s">
        <v>413</v>
      </c>
      <c r="Z96" s="46" t="e">
        <f>+'Ark1'!#REF!</f>
        <v>#REF!</v>
      </c>
      <c r="AA96" s="65" t="e">
        <f>+'Ark1'!#REF!</f>
        <v>#REF!</v>
      </c>
      <c r="AB96" s="48" t="e">
        <f>+'Ark1'!#REF!</f>
        <v>#REF!</v>
      </c>
      <c r="AC96" s="48" t="e">
        <f>+'Ark1'!#REF!</f>
        <v>#REF!</v>
      </c>
      <c r="AD96" s="65" t="e">
        <f t="shared" si="1"/>
        <v>#REF!</v>
      </c>
      <c r="AE96" s="39"/>
      <c r="AF96"/>
    </row>
    <row r="97" spans="24:32">
      <c r="X97" s="46" t="e">
        <f>+'Ark1'!#REF!</f>
        <v>#REF!</v>
      </c>
      <c r="Y97" s="47" t="s">
        <v>412</v>
      </c>
      <c r="Z97" s="46" t="e">
        <f>+'Ark1'!#REF!</f>
        <v>#REF!</v>
      </c>
      <c r="AA97" s="65" t="e">
        <f>+'Ark1'!#REF!</f>
        <v>#REF!</v>
      </c>
      <c r="AB97" s="48" t="e">
        <f>+'Ark1'!#REF!</f>
        <v>#REF!</v>
      </c>
      <c r="AC97" s="48" t="e">
        <f>+'Ark1'!#REF!</f>
        <v>#REF!</v>
      </c>
      <c r="AD97" s="65" t="e">
        <f t="shared" si="1"/>
        <v>#REF!</v>
      </c>
      <c r="AE97" s="39"/>
      <c r="AF97"/>
    </row>
    <row r="98" spans="24:32">
      <c r="X98" s="46" t="e">
        <f>+'Ark1'!#REF!</f>
        <v>#REF!</v>
      </c>
      <c r="Y98" s="47" t="s">
        <v>411</v>
      </c>
      <c r="Z98" s="46" t="e">
        <f>+'Ark1'!#REF!</f>
        <v>#REF!</v>
      </c>
      <c r="AA98" s="65" t="e">
        <f>+'Ark1'!#REF!</f>
        <v>#REF!</v>
      </c>
      <c r="AB98" s="48" t="e">
        <f>+'Ark1'!#REF!</f>
        <v>#REF!</v>
      </c>
      <c r="AC98" s="48" t="e">
        <f>+'Ark1'!#REF!</f>
        <v>#REF!</v>
      </c>
      <c r="AD98" s="65" t="e">
        <f t="shared" si="1"/>
        <v>#REF!</v>
      </c>
      <c r="AE98" s="39"/>
      <c r="AF98"/>
    </row>
    <row r="99" spans="24:32">
      <c r="X99" s="46" t="e">
        <f>+'Ark1'!#REF!</f>
        <v>#REF!</v>
      </c>
      <c r="Y99" s="47" t="s">
        <v>410</v>
      </c>
      <c r="Z99" s="46" t="e">
        <f>+'Ark1'!#REF!</f>
        <v>#REF!</v>
      </c>
      <c r="AA99" s="65" t="e">
        <f>+'Ark1'!#REF!</f>
        <v>#REF!</v>
      </c>
      <c r="AB99" s="48" t="e">
        <f>+'Ark1'!#REF!</f>
        <v>#REF!</v>
      </c>
      <c r="AC99" s="48" t="e">
        <f>+'Ark1'!#REF!</f>
        <v>#REF!</v>
      </c>
      <c r="AD99" s="65" t="e">
        <f t="shared" si="1"/>
        <v>#REF!</v>
      </c>
      <c r="AE99" s="39"/>
      <c r="AF99"/>
    </row>
    <row r="100" spans="24:32">
      <c r="X100" s="46" t="e">
        <f>+'Ark1'!#REF!</f>
        <v>#REF!</v>
      </c>
      <c r="Y100" s="47" t="s">
        <v>409</v>
      </c>
      <c r="Z100" s="46" t="e">
        <f>+'Ark1'!#REF!</f>
        <v>#REF!</v>
      </c>
      <c r="AA100" s="65" t="e">
        <f>+'Ark1'!#REF!</f>
        <v>#REF!</v>
      </c>
      <c r="AB100" s="48" t="e">
        <f>+'Ark1'!#REF!</f>
        <v>#REF!</v>
      </c>
      <c r="AC100" s="48" t="e">
        <f>+'Ark1'!#REF!</f>
        <v>#REF!</v>
      </c>
      <c r="AD100" s="65" t="e">
        <f t="shared" si="1"/>
        <v>#REF!</v>
      </c>
      <c r="AE100" s="39"/>
      <c r="AF100"/>
    </row>
    <row r="101" spans="24:32">
      <c r="X101" s="46" t="e">
        <f>+'Ark1'!#REF!</f>
        <v>#REF!</v>
      </c>
      <c r="Y101" s="47" t="s">
        <v>408</v>
      </c>
      <c r="Z101" s="46" t="e">
        <f>+'Ark1'!#REF!</f>
        <v>#REF!</v>
      </c>
      <c r="AA101" s="65" t="e">
        <f>+'Ark1'!#REF!</f>
        <v>#REF!</v>
      </c>
      <c r="AB101" s="48" t="e">
        <f>+'Ark1'!#REF!</f>
        <v>#REF!</v>
      </c>
      <c r="AC101" s="48" t="e">
        <f>+'Ark1'!#REF!</f>
        <v>#REF!</v>
      </c>
      <c r="AD101" s="65" t="e">
        <f t="shared" si="1"/>
        <v>#REF!</v>
      </c>
      <c r="AE101" s="39"/>
      <c r="AF101"/>
    </row>
    <row r="102" spans="24:32">
      <c r="X102" s="46" t="e">
        <f>+'Ark1'!#REF!</f>
        <v>#REF!</v>
      </c>
      <c r="Y102" s="47" t="s">
        <v>407</v>
      </c>
      <c r="Z102" s="46" t="e">
        <f>+'Ark1'!#REF!</f>
        <v>#REF!</v>
      </c>
      <c r="AA102" s="65" t="e">
        <f>+'Ark1'!#REF!</f>
        <v>#REF!</v>
      </c>
      <c r="AB102" s="48" t="e">
        <f>+'Ark1'!#REF!</f>
        <v>#REF!</v>
      </c>
      <c r="AC102" s="48" t="e">
        <f>+'Ark1'!#REF!</f>
        <v>#REF!</v>
      </c>
      <c r="AD102" s="65" t="e">
        <f t="shared" si="1"/>
        <v>#REF!</v>
      </c>
      <c r="AE102" s="39"/>
      <c r="AF102"/>
    </row>
    <row r="103" spans="24:32">
      <c r="X103" s="46" t="e">
        <f>+'Ark1'!#REF!</f>
        <v>#REF!</v>
      </c>
      <c r="Y103" s="47" t="s">
        <v>406</v>
      </c>
      <c r="Z103" s="46" t="e">
        <f>+'Ark1'!#REF!</f>
        <v>#REF!</v>
      </c>
      <c r="AA103" s="65" t="e">
        <f>+'Ark1'!#REF!</f>
        <v>#REF!</v>
      </c>
      <c r="AB103" s="48" t="e">
        <f>+'Ark1'!#REF!</f>
        <v>#REF!</v>
      </c>
      <c r="AC103" s="48" t="e">
        <f>+'Ark1'!#REF!</f>
        <v>#REF!</v>
      </c>
      <c r="AD103" s="65" t="e">
        <f t="shared" si="1"/>
        <v>#REF!</v>
      </c>
      <c r="AE103" s="39"/>
      <c r="AF103"/>
    </row>
    <row r="104" spans="24:32">
      <c r="X104" s="46" t="e">
        <f>+'Ark1'!#REF!</f>
        <v>#REF!</v>
      </c>
      <c r="Y104" s="47" t="s">
        <v>405</v>
      </c>
      <c r="Z104" s="46" t="e">
        <f>+'Ark1'!#REF!</f>
        <v>#REF!</v>
      </c>
      <c r="AA104" s="65" t="e">
        <f>+'Ark1'!#REF!</f>
        <v>#REF!</v>
      </c>
      <c r="AB104" s="48" t="e">
        <f>+'Ark1'!#REF!</f>
        <v>#REF!</v>
      </c>
      <c r="AC104" s="48" t="e">
        <f>+'Ark1'!#REF!</f>
        <v>#REF!</v>
      </c>
      <c r="AD104" s="65" t="e">
        <f t="shared" si="1"/>
        <v>#REF!</v>
      </c>
      <c r="AE104" s="39"/>
      <c r="AF104"/>
    </row>
    <row r="105" spans="24:32">
      <c r="X105" s="46" t="e">
        <f>+'Ark1'!#REF!</f>
        <v>#REF!</v>
      </c>
      <c r="Y105" s="47" t="s">
        <v>404</v>
      </c>
      <c r="Z105" s="46" t="e">
        <f>+'Ark1'!#REF!</f>
        <v>#REF!</v>
      </c>
      <c r="AA105" s="65" t="e">
        <f>+'Ark1'!#REF!</f>
        <v>#REF!</v>
      </c>
      <c r="AB105" s="48" t="e">
        <f>+'Ark1'!#REF!</f>
        <v>#REF!</v>
      </c>
      <c r="AC105" s="48" t="e">
        <f>+'Ark1'!#REF!</f>
        <v>#REF!</v>
      </c>
      <c r="AD105" s="65" t="e">
        <f t="shared" si="1"/>
        <v>#REF!</v>
      </c>
      <c r="AE105" s="39"/>
      <c r="AF105"/>
    </row>
    <row r="106" spans="24:32">
      <c r="X106" s="46" t="e">
        <f>+'Ark1'!#REF!</f>
        <v>#REF!</v>
      </c>
      <c r="Y106" s="47" t="s">
        <v>403</v>
      </c>
      <c r="Z106" s="46" t="e">
        <f>+'Ark1'!#REF!</f>
        <v>#REF!</v>
      </c>
      <c r="AA106" s="65" t="e">
        <f>+'Ark1'!#REF!</f>
        <v>#REF!</v>
      </c>
      <c r="AB106" s="48" t="e">
        <f>+'Ark1'!#REF!</f>
        <v>#REF!</v>
      </c>
      <c r="AC106" s="48" t="e">
        <f>+'Ark1'!#REF!</f>
        <v>#REF!</v>
      </c>
      <c r="AD106" s="65" t="e">
        <f t="shared" si="1"/>
        <v>#REF!</v>
      </c>
      <c r="AE106" s="39"/>
      <c r="AF106"/>
    </row>
    <row r="107" spans="24:32">
      <c r="X107" s="46" t="e">
        <f>+'Ark1'!#REF!</f>
        <v>#REF!</v>
      </c>
      <c r="Y107" s="47" t="s">
        <v>402</v>
      </c>
      <c r="Z107" s="46" t="e">
        <f>+'Ark1'!#REF!</f>
        <v>#REF!</v>
      </c>
      <c r="AA107" s="65" t="e">
        <f>+'Ark1'!#REF!</f>
        <v>#REF!</v>
      </c>
      <c r="AB107" s="48" t="e">
        <f>+'Ark1'!#REF!</f>
        <v>#REF!</v>
      </c>
      <c r="AC107" s="48" t="e">
        <f>+'Ark1'!#REF!</f>
        <v>#REF!</v>
      </c>
      <c r="AD107" s="65" t="e">
        <f t="shared" si="1"/>
        <v>#REF!</v>
      </c>
      <c r="AE107" s="39"/>
      <c r="AF107"/>
    </row>
    <row r="108" spans="24:32">
      <c r="X108" s="46" t="e">
        <f>+'Ark1'!#REF!</f>
        <v>#REF!</v>
      </c>
      <c r="Y108" s="47" t="s">
        <v>401</v>
      </c>
      <c r="Z108" s="46" t="e">
        <f>+'Ark1'!#REF!</f>
        <v>#REF!</v>
      </c>
      <c r="AA108" s="65" t="e">
        <f>+'Ark1'!#REF!</f>
        <v>#REF!</v>
      </c>
      <c r="AB108" s="48" t="e">
        <f>+'Ark1'!#REF!</f>
        <v>#REF!</v>
      </c>
      <c r="AC108" s="48" t="e">
        <f>+'Ark1'!#REF!</f>
        <v>#REF!</v>
      </c>
      <c r="AD108" s="65" t="e">
        <f t="shared" si="1"/>
        <v>#REF!</v>
      </c>
      <c r="AE108" s="39"/>
      <c r="AF108"/>
    </row>
    <row r="109" spans="24:32">
      <c r="X109" s="46" t="e">
        <f>+'Ark1'!#REF!</f>
        <v>#REF!</v>
      </c>
      <c r="Y109" s="47" t="s">
        <v>400</v>
      </c>
      <c r="Z109" s="46" t="e">
        <f>+'Ark1'!#REF!</f>
        <v>#REF!</v>
      </c>
      <c r="AA109" s="65" t="e">
        <f>+'Ark1'!#REF!</f>
        <v>#REF!</v>
      </c>
      <c r="AB109" s="48" t="e">
        <f>+'Ark1'!#REF!</f>
        <v>#REF!</v>
      </c>
      <c r="AC109" s="48" t="e">
        <f>+'Ark1'!#REF!</f>
        <v>#REF!</v>
      </c>
      <c r="AD109" s="65" t="e">
        <f t="shared" si="1"/>
        <v>#REF!</v>
      </c>
      <c r="AE109" s="39"/>
      <c r="AF109"/>
    </row>
    <row r="110" spans="24:32">
      <c r="X110" s="46" t="e">
        <f>+'Ark1'!#REF!</f>
        <v>#REF!</v>
      </c>
      <c r="Y110" s="47" t="s">
        <v>399</v>
      </c>
      <c r="Z110" s="46" t="e">
        <f>+'Ark1'!#REF!</f>
        <v>#REF!</v>
      </c>
      <c r="AA110" s="65" t="e">
        <f>+'Ark1'!#REF!</f>
        <v>#REF!</v>
      </c>
      <c r="AB110" s="48" t="e">
        <f>+'Ark1'!#REF!</f>
        <v>#REF!</v>
      </c>
      <c r="AC110" s="48" t="e">
        <f>+'Ark1'!#REF!</f>
        <v>#REF!</v>
      </c>
      <c r="AD110" s="65" t="e">
        <f t="shared" si="1"/>
        <v>#REF!</v>
      </c>
      <c r="AE110" s="39"/>
      <c r="AF110"/>
    </row>
    <row r="111" spans="24:32">
      <c r="X111" s="46" t="e">
        <f>+'Ark1'!#REF!</f>
        <v>#REF!</v>
      </c>
      <c r="Y111" s="47" t="s">
        <v>398</v>
      </c>
      <c r="Z111" s="46" t="e">
        <f>+'Ark1'!#REF!</f>
        <v>#REF!</v>
      </c>
      <c r="AA111" s="65" t="e">
        <f>+'Ark1'!#REF!</f>
        <v>#REF!</v>
      </c>
      <c r="AB111" s="48" t="e">
        <f>+'Ark1'!#REF!</f>
        <v>#REF!</v>
      </c>
      <c r="AC111" s="48" t="e">
        <f>+'Ark1'!#REF!</f>
        <v>#REF!</v>
      </c>
      <c r="AD111" s="65" t="e">
        <f t="shared" si="1"/>
        <v>#REF!</v>
      </c>
      <c r="AE111" s="39"/>
      <c r="AF111"/>
    </row>
    <row r="112" spans="24:32">
      <c r="X112" s="46" t="e">
        <f>+'Ark1'!#REF!</f>
        <v>#REF!</v>
      </c>
      <c r="Y112" s="47" t="s">
        <v>457</v>
      </c>
      <c r="Z112" s="46" t="e">
        <f>+'Ark1'!#REF!</f>
        <v>#REF!</v>
      </c>
      <c r="AA112" s="65" t="e">
        <f>+'Ark1'!#REF!</f>
        <v>#REF!</v>
      </c>
      <c r="AB112" s="48" t="e">
        <f>+'Ark1'!#REF!</f>
        <v>#REF!</v>
      </c>
      <c r="AC112" s="48" t="e">
        <f>+'Ark1'!#REF!</f>
        <v>#REF!</v>
      </c>
      <c r="AD112" s="65" t="e">
        <f t="shared" si="1"/>
        <v>#REF!</v>
      </c>
      <c r="AE112" s="39"/>
      <c r="AF112"/>
    </row>
    <row r="113" spans="24:32">
      <c r="X113" t="e">
        <f>+'Ark1'!#REF!</f>
        <v>#REF!</v>
      </c>
      <c r="Y113" s="3" t="s">
        <v>519</v>
      </c>
      <c r="Z113" t="e">
        <f>+'Ark1'!#REF!</f>
        <v>#REF!</v>
      </c>
      <c r="AA113" s="10" t="e">
        <f>+'Ark1'!#REF!</f>
        <v>#REF!</v>
      </c>
      <c r="AB113" s="1" t="e">
        <f>+'Ark1'!#REF!</f>
        <v>#REF!</v>
      </c>
      <c r="AC113" s="1" t="e">
        <f>+'Ark1'!#REF!</f>
        <v>#REF!</v>
      </c>
      <c r="AD113" s="10" t="e">
        <f t="shared" si="1"/>
        <v>#REF!</v>
      </c>
      <c r="AE113" s="39"/>
      <c r="AF113"/>
    </row>
    <row r="114" spans="24:32">
      <c r="X114" t="e">
        <f>+'Ark1'!#REF!</f>
        <v>#REF!</v>
      </c>
      <c r="Y114" s="3" t="s">
        <v>413</v>
      </c>
      <c r="Z114" t="e">
        <f>+'Ark1'!#REF!</f>
        <v>#REF!</v>
      </c>
      <c r="AA114" s="10" t="e">
        <f>+'Ark1'!#REF!</f>
        <v>#REF!</v>
      </c>
      <c r="AB114" s="1" t="e">
        <f>+'Ark1'!#REF!</f>
        <v>#REF!</v>
      </c>
      <c r="AC114" s="1" t="e">
        <f>+'Ark1'!#REF!</f>
        <v>#REF!</v>
      </c>
      <c r="AD114" s="10" t="e">
        <f t="shared" si="1"/>
        <v>#REF!</v>
      </c>
      <c r="AE114" s="39"/>
      <c r="AF114"/>
    </row>
    <row r="115" spans="24:32">
      <c r="X115" t="e">
        <f>+'Ark1'!#REF!</f>
        <v>#REF!</v>
      </c>
      <c r="Y115" s="3" t="s">
        <v>412</v>
      </c>
      <c r="Z115" t="e">
        <f>+'Ark1'!#REF!</f>
        <v>#REF!</v>
      </c>
      <c r="AA115" s="10" t="e">
        <f>+'Ark1'!#REF!</f>
        <v>#REF!</v>
      </c>
      <c r="AB115" s="1" t="e">
        <f>+'Ark1'!#REF!</f>
        <v>#REF!</v>
      </c>
      <c r="AC115" s="1" t="e">
        <f>+'Ark1'!#REF!</f>
        <v>#REF!</v>
      </c>
      <c r="AD115" s="10" t="e">
        <f t="shared" si="1"/>
        <v>#REF!</v>
      </c>
      <c r="AE115" s="39"/>
      <c r="AF115"/>
    </row>
    <row r="116" spans="24:32">
      <c r="X116" t="e">
        <f>+'Ark1'!#REF!</f>
        <v>#REF!</v>
      </c>
      <c r="Y116" s="3" t="s">
        <v>411</v>
      </c>
      <c r="Z116" t="e">
        <f>+'Ark1'!#REF!</f>
        <v>#REF!</v>
      </c>
      <c r="AA116" s="10" t="e">
        <f>+'Ark1'!#REF!</f>
        <v>#REF!</v>
      </c>
      <c r="AB116" s="1" t="e">
        <f>+'Ark1'!#REF!</f>
        <v>#REF!</v>
      </c>
      <c r="AC116" s="1" t="e">
        <f>+'Ark1'!#REF!</f>
        <v>#REF!</v>
      </c>
      <c r="AD116" s="10" t="e">
        <f t="shared" si="1"/>
        <v>#REF!</v>
      </c>
      <c r="AE116" s="39"/>
      <c r="AF116"/>
    </row>
    <row r="117" spans="24:32">
      <c r="X117" t="e">
        <f>+'Ark1'!#REF!</f>
        <v>#REF!</v>
      </c>
      <c r="Y117" s="3" t="s">
        <v>410</v>
      </c>
      <c r="Z117" t="e">
        <f>+'Ark1'!#REF!</f>
        <v>#REF!</v>
      </c>
      <c r="AA117" s="10" t="e">
        <f>+'Ark1'!#REF!</f>
        <v>#REF!</v>
      </c>
      <c r="AB117" s="1" t="e">
        <f>+'Ark1'!#REF!</f>
        <v>#REF!</v>
      </c>
      <c r="AC117" s="1" t="e">
        <f>+'Ark1'!#REF!</f>
        <v>#REF!</v>
      </c>
      <c r="AD117" s="10" t="e">
        <f t="shared" si="1"/>
        <v>#REF!</v>
      </c>
      <c r="AE117" s="39"/>
      <c r="AF117"/>
    </row>
    <row r="118" spans="24:32">
      <c r="X118" t="e">
        <f>+'Ark1'!#REF!</f>
        <v>#REF!</v>
      </c>
      <c r="Y118" s="3" t="s">
        <v>409</v>
      </c>
      <c r="Z118" t="e">
        <f>+'Ark1'!#REF!</f>
        <v>#REF!</v>
      </c>
      <c r="AA118" s="10" t="e">
        <f>+'Ark1'!#REF!</f>
        <v>#REF!</v>
      </c>
      <c r="AB118" s="1" t="e">
        <f>+'Ark1'!#REF!</f>
        <v>#REF!</v>
      </c>
      <c r="AC118" s="1" t="e">
        <f>+'Ark1'!#REF!</f>
        <v>#REF!</v>
      </c>
      <c r="AD118" s="10" t="e">
        <f t="shared" si="1"/>
        <v>#REF!</v>
      </c>
      <c r="AE118" s="39"/>
      <c r="AF118"/>
    </row>
    <row r="119" spans="24:32">
      <c r="X119" t="e">
        <f>+'Ark1'!#REF!</f>
        <v>#REF!</v>
      </c>
      <c r="Y119" s="3" t="s">
        <v>408</v>
      </c>
      <c r="Z119" t="e">
        <f>+'Ark1'!#REF!</f>
        <v>#REF!</v>
      </c>
      <c r="AA119" s="10" t="e">
        <f>+'Ark1'!#REF!</f>
        <v>#REF!</v>
      </c>
      <c r="AB119" s="1" t="e">
        <f>+'Ark1'!#REF!</f>
        <v>#REF!</v>
      </c>
      <c r="AC119" s="1" t="e">
        <f>+'Ark1'!#REF!</f>
        <v>#REF!</v>
      </c>
      <c r="AD119" s="10" t="e">
        <f t="shared" si="1"/>
        <v>#REF!</v>
      </c>
      <c r="AE119" s="39"/>
      <c r="AF119"/>
    </row>
    <row r="120" spans="24:32">
      <c r="X120" t="e">
        <f>+'Ark1'!#REF!</f>
        <v>#REF!</v>
      </c>
      <c r="Y120" s="3" t="s">
        <v>407</v>
      </c>
      <c r="Z120" t="e">
        <f>+'Ark1'!#REF!</f>
        <v>#REF!</v>
      </c>
      <c r="AA120" s="10" t="e">
        <f>+'Ark1'!#REF!</f>
        <v>#REF!</v>
      </c>
      <c r="AB120" s="1" t="e">
        <f>+'Ark1'!#REF!</f>
        <v>#REF!</v>
      </c>
      <c r="AC120" s="1" t="e">
        <f>+'Ark1'!#REF!</f>
        <v>#REF!</v>
      </c>
      <c r="AD120" s="10" t="e">
        <f t="shared" si="1"/>
        <v>#REF!</v>
      </c>
      <c r="AE120" s="39"/>
      <c r="AF120"/>
    </row>
    <row r="121" spans="24:32">
      <c r="X121" t="e">
        <f>+'Ark1'!#REF!</f>
        <v>#REF!</v>
      </c>
      <c r="Y121" s="3" t="s">
        <v>406</v>
      </c>
      <c r="Z121" t="e">
        <f>+'Ark1'!#REF!</f>
        <v>#REF!</v>
      </c>
      <c r="AA121" s="10" t="e">
        <f>+'Ark1'!#REF!</f>
        <v>#REF!</v>
      </c>
      <c r="AB121" s="1" t="e">
        <f>+'Ark1'!#REF!</f>
        <v>#REF!</v>
      </c>
      <c r="AC121" s="1" t="e">
        <f>+'Ark1'!#REF!</f>
        <v>#REF!</v>
      </c>
      <c r="AD121" s="10" t="e">
        <f t="shared" si="1"/>
        <v>#REF!</v>
      </c>
      <c r="AE121" s="39"/>
      <c r="AF121"/>
    </row>
    <row r="122" spans="24:32">
      <c r="X122" t="e">
        <f>+'Ark1'!#REF!</f>
        <v>#REF!</v>
      </c>
      <c r="Y122" s="3" t="s">
        <v>405</v>
      </c>
      <c r="Z122" t="e">
        <f>+'Ark1'!#REF!</f>
        <v>#REF!</v>
      </c>
      <c r="AA122" s="10" t="e">
        <f>+'Ark1'!#REF!</f>
        <v>#REF!</v>
      </c>
      <c r="AB122" s="1" t="e">
        <f>+'Ark1'!#REF!</f>
        <v>#REF!</v>
      </c>
      <c r="AC122" s="1" t="e">
        <f>+'Ark1'!#REF!</f>
        <v>#REF!</v>
      </c>
      <c r="AD122" s="10" t="e">
        <f t="shared" si="1"/>
        <v>#REF!</v>
      </c>
      <c r="AE122" s="39"/>
      <c r="AF122"/>
    </row>
    <row r="123" spans="24:32">
      <c r="X123" t="e">
        <f>+'Ark1'!#REF!</f>
        <v>#REF!</v>
      </c>
      <c r="Y123" s="3" t="s">
        <v>404</v>
      </c>
      <c r="Z123" t="e">
        <f>+'Ark1'!#REF!</f>
        <v>#REF!</v>
      </c>
      <c r="AA123" s="10" t="e">
        <f>+'Ark1'!#REF!</f>
        <v>#REF!</v>
      </c>
      <c r="AB123" s="1" t="e">
        <f>+'Ark1'!#REF!</f>
        <v>#REF!</v>
      </c>
      <c r="AC123" s="1" t="e">
        <f>+'Ark1'!#REF!</f>
        <v>#REF!</v>
      </c>
      <c r="AD123" s="10" t="e">
        <f t="shared" si="1"/>
        <v>#REF!</v>
      </c>
      <c r="AE123" s="39"/>
      <c r="AF123"/>
    </row>
    <row r="124" spans="24:32">
      <c r="X124" t="e">
        <f>+'Ark1'!#REF!</f>
        <v>#REF!</v>
      </c>
      <c r="Y124" s="3" t="s">
        <v>403</v>
      </c>
      <c r="Z124" t="e">
        <f>+'Ark1'!#REF!</f>
        <v>#REF!</v>
      </c>
      <c r="AA124" s="10" t="e">
        <f>+'Ark1'!#REF!</f>
        <v>#REF!</v>
      </c>
      <c r="AB124" s="1" t="e">
        <f>+'Ark1'!#REF!</f>
        <v>#REF!</v>
      </c>
      <c r="AC124" s="1" t="e">
        <f>+'Ark1'!#REF!</f>
        <v>#REF!</v>
      </c>
      <c r="AD124" s="10" t="e">
        <f t="shared" si="1"/>
        <v>#REF!</v>
      </c>
      <c r="AE124" s="39"/>
      <c r="AF124"/>
    </row>
    <row r="125" spans="24:32">
      <c r="X125" t="e">
        <f>+'Ark1'!#REF!</f>
        <v>#REF!</v>
      </c>
      <c r="Y125" s="3" t="s">
        <v>402</v>
      </c>
      <c r="Z125" t="e">
        <f>+'Ark1'!#REF!</f>
        <v>#REF!</v>
      </c>
      <c r="AA125" s="10" t="e">
        <f>+'Ark1'!#REF!</f>
        <v>#REF!</v>
      </c>
      <c r="AB125" s="1" t="e">
        <f>+'Ark1'!#REF!</f>
        <v>#REF!</v>
      </c>
      <c r="AC125" s="1" t="e">
        <f>+'Ark1'!#REF!</f>
        <v>#REF!</v>
      </c>
      <c r="AD125" s="10" t="e">
        <f t="shared" si="1"/>
        <v>#REF!</v>
      </c>
      <c r="AE125" s="39"/>
      <c r="AF125"/>
    </row>
    <row r="126" spans="24:32">
      <c r="X126" t="e">
        <f>+'Ark1'!#REF!</f>
        <v>#REF!</v>
      </c>
      <c r="Y126" s="3" t="s">
        <v>401</v>
      </c>
      <c r="Z126" t="e">
        <f>+'Ark1'!#REF!</f>
        <v>#REF!</v>
      </c>
      <c r="AA126" s="10" t="e">
        <f>+'Ark1'!#REF!</f>
        <v>#REF!</v>
      </c>
      <c r="AB126" s="1" t="e">
        <f>+'Ark1'!#REF!</f>
        <v>#REF!</v>
      </c>
      <c r="AC126" s="1" t="e">
        <f>+'Ark1'!#REF!</f>
        <v>#REF!</v>
      </c>
      <c r="AD126" s="10" t="e">
        <f t="shared" si="1"/>
        <v>#REF!</v>
      </c>
      <c r="AE126" s="39"/>
      <c r="AF126"/>
    </row>
    <row r="127" spans="24:32">
      <c r="X127" t="e">
        <f>+'Ark1'!#REF!</f>
        <v>#REF!</v>
      </c>
      <c r="Y127" s="3" t="s">
        <v>400</v>
      </c>
      <c r="Z127" t="e">
        <f>+'Ark1'!#REF!</f>
        <v>#REF!</v>
      </c>
      <c r="AA127" s="10" t="e">
        <f>+'Ark1'!#REF!</f>
        <v>#REF!</v>
      </c>
      <c r="AB127" s="1" t="e">
        <f>+'Ark1'!#REF!</f>
        <v>#REF!</v>
      </c>
      <c r="AC127" s="1" t="e">
        <f>+'Ark1'!#REF!</f>
        <v>#REF!</v>
      </c>
      <c r="AD127" s="10" t="e">
        <f t="shared" si="1"/>
        <v>#REF!</v>
      </c>
      <c r="AE127" s="39"/>
      <c r="AF127"/>
    </row>
    <row r="128" spans="24:32">
      <c r="X128" t="e">
        <f>+'Ark1'!#REF!</f>
        <v>#REF!</v>
      </c>
      <c r="Y128" s="3" t="s">
        <v>399</v>
      </c>
      <c r="Z128" t="e">
        <f>+'Ark1'!#REF!</f>
        <v>#REF!</v>
      </c>
      <c r="AA128" s="10" t="e">
        <f>+'Ark1'!#REF!</f>
        <v>#REF!</v>
      </c>
      <c r="AB128" s="1" t="e">
        <f>+'Ark1'!#REF!</f>
        <v>#REF!</v>
      </c>
      <c r="AC128" s="1" t="e">
        <f>+'Ark1'!#REF!</f>
        <v>#REF!</v>
      </c>
      <c r="AD128" s="10" t="e">
        <f t="shared" si="1"/>
        <v>#REF!</v>
      </c>
      <c r="AE128" s="39"/>
      <c r="AF128"/>
    </row>
    <row r="129" spans="24:32">
      <c r="X129" t="e">
        <f>+'Ark1'!#REF!</f>
        <v>#REF!</v>
      </c>
      <c r="Y129" s="3" t="s">
        <v>398</v>
      </c>
      <c r="Z129" t="e">
        <f>+'Ark1'!#REF!</f>
        <v>#REF!</v>
      </c>
      <c r="AA129" s="10" t="e">
        <f>+'Ark1'!#REF!</f>
        <v>#REF!</v>
      </c>
      <c r="AB129" s="1" t="e">
        <f>+'Ark1'!#REF!</f>
        <v>#REF!</v>
      </c>
      <c r="AC129" s="1" t="e">
        <f>+'Ark1'!#REF!</f>
        <v>#REF!</v>
      </c>
      <c r="AD129" s="10" t="e">
        <f t="shared" si="1"/>
        <v>#REF!</v>
      </c>
      <c r="AE129" s="39"/>
      <c r="AF129"/>
    </row>
    <row r="130" spans="24:32">
      <c r="X130" t="e">
        <f>+'Ark1'!#REF!</f>
        <v>#REF!</v>
      </c>
      <c r="Y130" s="3" t="s">
        <v>457</v>
      </c>
      <c r="Z130" t="e">
        <f>+'Ark1'!#REF!</f>
        <v>#REF!</v>
      </c>
      <c r="AA130" s="10" t="e">
        <f>+'Ark1'!#REF!</f>
        <v>#REF!</v>
      </c>
      <c r="AB130" s="1" t="e">
        <f>+'Ark1'!#REF!</f>
        <v>#REF!</v>
      </c>
      <c r="AC130" s="1" t="e">
        <f>+'Ark1'!#REF!</f>
        <v>#REF!</v>
      </c>
      <c r="AD130" s="10" t="e">
        <f t="shared" si="1"/>
        <v>#REF!</v>
      </c>
      <c r="AE130" s="39"/>
      <c r="AF130"/>
    </row>
    <row r="131" spans="24:32">
      <c r="X131" s="46" t="e">
        <f>+'Ark1'!#REF!</f>
        <v>#REF!</v>
      </c>
      <c r="Y131" s="47" t="s">
        <v>519</v>
      </c>
      <c r="Z131" s="46" t="e">
        <f>+'Ark1'!#REF!</f>
        <v>#REF!</v>
      </c>
      <c r="AA131" s="65" t="e">
        <f>+'Ark1'!#REF!</f>
        <v>#REF!</v>
      </c>
      <c r="AB131" s="48" t="e">
        <f>+'Ark1'!#REF!</f>
        <v>#REF!</v>
      </c>
      <c r="AC131" s="48" t="e">
        <f>+'Ark1'!#REF!</f>
        <v>#REF!</v>
      </c>
      <c r="AD131" s="65" t="e">
        <f t="shared" si="1"/>
        <v>#REF!</v>
      </c>
      <c r="AE131" s="39"/>
      <c r="AF131"/>
    </row>
    <row r="132" spans="24:32">
      <c r="X132" s="46" t="e">
        <f>+'Ark1'!#REF!</f>
        <v>#REF!</v>
      </c>
      <c r="Y132" s="47" t="s">
        <v>413</v>
      </c>
      <c r="Z132" s="46" t="e">
        <f>+'Ark1'!#REF!</f>
        <v>#REF!</v>
      </c>
      <c r="AA132" s="65" t="e">
        <f>+'Ark1'!#REF!</f>
        <v>#REF!</v>
      </c>
      <c r="AB132" s="48" t="e">
        <f>+'Ark1'!#REF!</f>
        <v>#REF!</v>
      </c>
      <c r="AC132" s="48" t="e">
        <f>+'Ark1'!#REF!</f>
        <v>#REF!</v>
      </c>
      <c r="AD132" s="65" t="e">
        <f t="shared" si="1"/>
        <v>#REF!</v>
      </c>
      <c r="AE132" s="39"/>
      <c r="AF132"/>
    </row>
    <row r="133" spans="24:32">
      <c r="X133" s="46" t="e">
        <f>+'Ark1'!#REF!</f>
        <v>#REF!</v>
      </c>
      <c r="Y133" s="47" t="s">
        <v>412</v>
      </c>
      <c r="Z133" s="46" t="e">
        <f>+'Ark1'!#REF!</f>
        <v>#REF!</v>
      </c>
      <c r="AA133" s="65" t="e">
        <f>+'Ark1'!#REF!</f>
        <v>#REF!</v>
      </c>
      <c r="AB133" s="48" t="e">
        <f>+'Ark1'!#REF!</f>
        <v>#REF!</v>
      </c>
      <c r="AC133" s="48" t="e">
        <f>+'Ark1'!#REF!</f>
        <v>#REF!</v>
      </c>
      <c r="AD133" s="65" t="e">
        <f t="shared" si="1"/>
        <v>#REF!</v>
      </c>
      <c r="AE133" s="39"/>
      <c r="AF133"/>
    </row>
    <row r="134" spans="24:32">
      <c r="X134" s="46" t="e">
        <f>+'Ark1'!#REF!</f>
        <v>#REF!</v>
      </c>
      <c r="Y134" s="47" t="s">
        <v>411</v>
      </c>
      <c r="Z134" s="46" t="e">
        <f>+'Ark1'!#REF!</f>
        <v>#REF!</v>
      </c>
      <c r="AA134" s="65" t="e">
        <f>+'Ark1'!#REF!</f>
        <v>#REF!</v>
      </c>
      <c r="AB134" s="48" t="e">
        <f>+'Ark1'!#REF!</f>
        <v>#REF!</v>
      </c>
      <c r="AC134" s="48" t="e">
        <f>+'Ark1'!#REF!</f>
        <v>#REF!</v>
      </c>
      <c r="AD134" s="65" t="e">
        <f t="shared" si="1"/>
        <v>#REF!</v>
      </c>
      <c r="AE134" s="39"/>
      <c r="AF134"/>
    </row>
    <row r="135" spans="24:32">
      <c r="X135" s="46" t="e">
        <f>+'Ark1'!#REF!</f>
        <v>#REF!</v>
      </c>
      <c r="Y135" s="47" t="s">
        <v>410</v>
      </c>
      <c r="Z135" s="46" t="e">
        <f>+'Ark1'!#REF!</f>
        <v>#REF!</v>
      </c>
      <c r="AA135" s="65" t="e">
        <f>+'Ark1'!#REF!</f>
        <v>#REF!</v>
      </c>
      <c r="AB135" s="48" t="e">
        <f>+'Ark1'!#REF!</f>
        <v>#REF!</v>
      </c>
      <c r="AC135" s="48" t="e">
        <f>+'Ark1'!#REF!</f>
        <v>#REF!</v>
      </c>
      <c r="AD135" s="65" t="e">
        <f t="shared" si="1"/>
        <v>#REF!</v>
      </c>
      <c r="AE135" s="39"/>
      <c r="AF135"/>
    </row>
    <row r="136" spans="24:32">
      <c r="X136" s="46" t="e">
        <f>+'Ark1'!#REF!</f>
        <v>#REF!</v>
      </c>
      <c r="Y136" s="47" t="s">
        <v>409</v>
      </c>
      <c r="Z136" s="46" t="e">
        <f>+'Ark1'!#REF!</f>
        <v>#REF!</v>
      </c>
      <c r="AA136" s="65" t="e">
        <f>+'Ark1'!#REF!</f>
        <v>#REF!</v>
      </c>
      <c r="AB136" s="48" t="e">
        <f>+'Ark1'!#REF!</f>
        <v>#REF!</v>
      </c>
      <c r="AC136" s="48" t="e">
        <f>+'Ark1'!#REF!</f>
        <v>#REF!</v>
      </c>
      <c r="AD136" s="65" t="e">
        <f t="shared" si="1"/>
        <v>#REF!</v>
      </c>
      <c r="AE136" s="39"/>
      <c r="AF136"/>
    </row>
    <row r="137" spans="24:32">
      <c r="X137" s="46" t="e">
        <f>+'Ark1'!#REF!</f>
        <v>#REF!</v>
      </c>
      <c r="Y137" s="47" t="s">
        <v>408</v>
      </c>
      <c r="Z137" s="46" t="e">
        <f>+'Ark1'!#REF!</f>
        <v>#REF!</v>
      </c>
      <c r="AA137" s="65" t="e">
        <f>+'Ark1'!#REF!</f>
        <v>#REF!</v>
      </c>
      <c r="AB137" s="48" t="e">
        <f>+'Ark1'!#REF!</f>
        <v>#REF!</v>
      </c>
      <c r="AC137" s="48" t="e">
        <f>+'Ark1'!#REF!</f>
        <v>#REF!</v>
      </c>
      <c r="AD137" s="65" t="e">
        <f t="shared" si="1"/>
        <v>#REF!</v>
      </c>
      <c r="AE137" s="39"/>
      <c r="AF137"/>
    </row>
    <row r="138" spans="24:32">
      <c r="X138" s="46" t="e">
        <f>+'Ark1'!#REF!</f>
        <v>#REF!</v>
      </c>
      <c r="Y138" s="47" t="s">
        <v>407</v>
      </c>
      <c r="Z138" s="46" t="e">
        <f>+'Ark1'!#REF!</f>
        <v>#REF!</v>
      </c>
      <c r="AA138" s="65" t="e">
        <f>+'Ark1'!#REF!</f>
        <v>#REF!</v>
      </c>
      <c r="AB138" s="48" t="e">
        <f>+'Ark1'!#REF!</f>
        <v>#REF!</v>
      </c>
      <c r="AC138" s="48" t="e">
        <f>+'Ark1'!#REF!</f>
        <v>#REF!</v>
      </c>
      <c r="AD138" s="65" t="e">
        <f t="shared" si="1"/>
        <v>#REF!</v>
      </c>
      <c r="AE138" s="39"/>
      <c r="AF138"/>
    </row>
    <row r="139" spans="24:32">
      <c r="X139" s="46" t="e">
        <f>+'Ark1'!#REF!</f>
        <v>#REF!</v>
      </c>
      <c r="Y139" s="47" t="s">
        <v>406</v>
      </c>
      <c r="Z139" s="46" t="e">
        <f>+'Ark1'!#REF!</f>
        <v>#REF!</v>
      </c>
      <c r="AA139" s="65" t="e">
        <f>+'Ark1'!#REF!</f>
        <v>#REF!</v>
      </c>
      <c r="AB139" s="48" t="e">
        <f>+'Ark1'!#REF!</f>
        <v>#REF!</v>
      </c>
      <c r="AC139" s="48" t="e">
        <f>+'Ark1'!#REF!</f>
        <v>#REF!</v>
      </c>
      <c r="AD139" s="65" t="e">
        <f t="shared" si="1"/>
        <v>#REF!</v>
      </c>
      <c r="AE139" s="39"/>
      <c r="AF139"/>
    </row>
    <row r="140" spans="24:32">
      <c r="X140" s="46" t="e">
        <f>+'Ark1'!#REF!</f>
        <v>#REF!</v>
      </c>
      <c r="Y140" s="47" t="s">
        <v>405</v>
      </c>
      <c r="Z140" s="46" t="e">
        <f>+'Ark1'!#REF!</f>
        <v>#REF!</v>
      </c>
      <c r="AA140" s="65" t="e">
        <f>+'Ark1'!#REF!</f>
        <v>#REF!</v>
      </c>
      <c r="AB140" s="48" t="e">
        <f>+'Ark1'!#REF!</f>
        <v>#REF!</v>
      </c>
      <c r="AC140" s="48" t="e">
        <f>+'Ark1'!#REF!</f>
        <v>#REF!</v>
      </c>
      <c r="AD140" s="65" t="e">
        <f t="shared" si="1"/>
        <v>#REF!</v>
      </c>
      <c r="AE140" s="39"/>
      <c r="AF140"/>
    </row>
    <row r="141" spans="24:32">
      <c r="X141" s="46" t="e">
        <f>+'Ark1'!#REF!</f>
        <v>#REF!</v>
      </c>
      <c r="Y141" s="47" t="s">
        <v>404</v>
      </c>
      <c r="Z141" s="46" t="e">
        <f>+'Ark1'!#REF!</f>
        <v>#REF!</v>
      </c>
      <c r="AA141" s="65" t="e">
        <f>+'Ark1'!#REF!</f>
        <v>#REF!</v>
      </c>
      <c r="AB141" s="48" t="e">
        <f>+'Ark1'!#REF!</f>
        <v>#REF!</v>
      </c>
      <c r="AC141" s="48" t="e">
        <f>+'Ark1'!#REF!</f>
        <v>#REF!</v>
      </c>
      <c r="AD141" s="65" t="e">
        <f t="shared" ref="AD141:AD204" si="2">+AA141/Z141</f>
        <v>#REF!</v>
      </c>
      <c r="AE141" s="39"/>
      <c r="AF141"/>
    </row>
    <row r="142" spans="24:32">
      <c r="X142" s="46" t="e">
        <f>+'Ark1'!#REF!</f>
        <v>#REF!</v>
      </c>
      <c r="Y142" s="47" t="s">
        <v>403</v>
      </c>
      <c r="Z142" s="46" t="e">
        <f>+'Ark1'!#REF!</f>
        <v>#REF!</v>
      </c>
      <c r="AA142" s="65" t="e">
        <f>+'Ark1'!#REF!</f>
        <v>#REF!</v>
      </c>
      <c r="AB142" s="48" t="e">
        <f>+'Ark1'!#REF!</f>
        <v>#REF!</v>
      </c>
      <c r="AC142" s="48" t="e">
        <f>+'Ark1'!#REF!</f>
        <v>#REF!</v>
      </c>
      <c r="AD142" s="65" t="e">
        <f t="shared" si="2"/>
        <v>#REF!</v>
      </c>
      <c r="AE142" s="39"/>
      <c r="AF142"/>
    </row>
    <row r="143" spans="24:32">
      <c r="X143" s="46" t="e">
        <f>+'Ark1'!#REF!</f>
        <v>#REF!</v>
      </c>
      <c r="Y143" s="47" t="s">
        <v>402</v>
      </c>
      <c r="Z143" s="46" t="e">
        <f>+'Ark1'!#REF!</f>
        <v>#REF!</v>
      </c>
      <c r="AA143" s="65" t="e">
        <f>+'Ark1'!#REF!</f>
        <v>#REF!</v>
      </c>
      <c r="AB143" s="48" t="e">
        <f>+'Ark1'!#REF!</f>
        <v>#REF!</v>
      </c>
      <c r="AC143" s="48" t="e">
        <f>+'Ark1'!#REF!</f>
        <v>#REF!</v>
      </c>
      <c r="AD143" s="65" t="e">
        <f t="shared" si="2"/>
        <v>#REF!</v>
      </c>
      <c r="AE143" s="39"/>
      <c r="AF143"/>
    </row>
    <row r="144" spans="24:32">
      <c r="X144" s="46" t="e">
        <f>+'Ark1'!#REF!</f>
        <v>#REF!</v>
      </c>
      <c r="Y144" s="47" t="s">
        <v>401</v>
      </c>
      <c r="Z144" s="46" t="e">
        <f>+'Ark1'!#REF!</f>
        <v>#REF!</v>
      </c>
      <c r="AA144" s="65" t="e">
        <f>+'Ark1'!#REF!</f>
        <v>#REF!</v>
      </c>
      <c r="AB144" s="48" t="e">
        <f>+'Ark1'!#REF!</f>
        <v>#REF!</v>
      </c>
      <c r="AC144" s="48" t="e">
        <f>+'Ark1'!#REF!</f>
        <v>#REF!</v>
      </c>
      <c r="AD144" s="65" t="e">
        <f t="shared" si="2"/>
        <v>#REF!</v>
      </c>
      <c r="AE144" s="39"/>
      <c r="AF144"/>
    </row>
    <row r="145" spans="24:32">
      <c r="X145" s="46" t="e">
        <f>+'Ark1'!#REF!</f>
        <v>#REF!</v>
      </c>
      <c r="Y145" s="47" t="s">
        <v>400</v>
      </c>
      <c r="Z145" s="46" t="e">
        <f>+'Ark1'!#REF!</f>
        <v>#REF!</v>
      </c>
      <c r="AA145" s="65" t="e">
        <f>+'Ark1'!#REF!</f>
        <v>#REF!</v>
      </c>
      <c r="AB145" s="48" t="e">
        <f>+'Ark1'!#REF!</f>
        <v>#REF!</v>
      </c>
      <c r="AC145" s="48" t="e">
        <f>+'Ark1'!#REF!</f>
        <v>#REF!</v>
      </c>
      <c r="AD145" s="65" t="e">
        <f t="shared" si="2"/>
        <v>#REF!</v>
      </c>
      <c r="AE145" s="39"/>
      <c r="AF145"/>
    </row>
    <row r="146" spans="24:32">
      <c r="X146" s="46" t="e">
        <f>+'Ark1'!#REF!</f>
        <v>#REF!</v>
      </c>
      <c r="Y146" s="47" t="s">
        <v>399</v>
      </c>
      <c r="Z146" s="46" t="e">
        <f>+'Ark1'!#REF!</f>
        <v>#REF!</v>
      </c>
      <c r="AA146" s="65" t="e">
        <f>+'Ark1'!#REF!</f>
        <v>#REF!</v>
      </c>
      <c r="AB146" s="48" t="e">
        <f>+'Ark1'!#REF!</f>
        <v>#REF!</v>
      </c>
      <c r="AC146" s="48" t="e">
        <f>+'Ark1'!#REF!</f>
        <v>#REF!</v>
      </c>
      <c r="AD146" s="65" t="e">
        <f t="shared" si="2"/>
        <v>#REF!</v>
      </c>
      <c r="AE146" s="39"/>
      <c r="AF146"/>
    </row>
    <row r="147" spans="24:32">
      <c r="X147" s="46" t="e">
        <f>+'Ark1'!#REF!</f>
        <v>#REF!</v>
      </c>
      <c r="Y147" s="47" t="s">
        <v>398</v>
      </c>
      <c r="Z147" s="46" t="e">
        <f>+'Ark1'!#REF!</f>
        <v>#REF!</v>
      </c>
      <c r="AA147" s="65" t="e">
        <f>+'Ark1'!#REF!</f>
        <v>#REF!</v>
      </c>
      <c r="AB147" s="48" t="e">
        <f>+'Ark1'!#REF!</f>
        <v>#REF!</v>
      </c>
      <c r="AC147" s="48" t="e">
        <f>+'Ark1'!#REF!</f>
        <v>#REF!</v>
      </c>
      <c r="AD147" s="65" t="e">
        <f t="shared" si="2"/>
        <v>#REF!</v>
      </c>
      <c r="AE147" s="39"/>
      <c r="AF147"/>
    </row>
    <row r="148" spans="24:32">
      <c r="X148" s="46" t="e">
        <f>+'Ark1'!#REF!</f>
        <v>#REF!</v>
      </c>
      <c r="Y148" s="47" t="s">
        <v>457</v>
      </c>
      <c r="Z148" s="46" t="e">
        <f>+'Ark1'!#REF!</f>
        <v>#REF!</v>
      </c>
      <c r="AA148" s="65" t="e">
        <f>+'Ark1'!#REF!</f>
        <v>#REF!</v>
      </c>
      <c r="AB148" s="48" t="e">
        <f>+'Ark1'!#REF!</f>
        <v>#REF!</v>
      </c>
      <c r="AC148" s="48" t="e">
        <f>+'Ark1'!#REF!</f>
        <v>#REF!</v>
      </c>
      <c r="AD148" s="65" t="e">
        <f t="shared" si="2"/>
        <v>#REF!</v>
      </c>
      <c r="AE148" s="39"/>
      <c r="AF148"/>
    </row>
    <row r="149" spans="24:32">
      <c r="X149" t="e">
        <f>+'Ark1'!#REF!</f>
        <v>#REF!</v>
      </c>
      <c r="Y149" s="3" t="s">
        <v>519</v>
      </c>
      <c r="Z149" t="e">
        <f>+'Ark1'!#REF!</f>
        <v>#REF!</v>
      </c>
      <c r="AA149" s="10" t="e">
        <f>+'Ark1'!#REF!</f>
        <v>#REF!</v>
      </c>
      <c r="AB149" s="1" t="e">
        <f>+'Ark1'!#REF!</f>
        <v>#REF!</v>
      </c>
      <c r="AC149" s="1" t="e">
        <f>+'Ark1'!#REF!</f>
        <v>#REF!</v>
      </c>
      <c r="AD149" s="10" t="e">
        <f t="shared" si="2"/>
        <v>#REF!</v>
      </c>
      <c r="AE149" s="39"/>
      <c r="AF149"/>
    </row>
    <row r="150" spans="24:32">
      <c r="X150" t="e">
        <f>+'Ark1'!#REF!</f>
        <v>#REF!</v>
      </c>
      <c r="Y150" s="3" t="s">
        <v>413</v>
      </c>
      <c r="Z150" t="e">
        <f>+'Ark1'!#REF!</f>
        <v>#REF!</v>
      </c>
      <c r="AA150" s="10" t="e">
        <f>+'Ark1'!#REF!</f>
        <v>#REF!</v>
      </c>
      <c r="AB150" s="1" t="e">
        <f>+'Ark1'!#REF!</f>
        <v>#REF!</v>
      </c>
      <c r="AC150" s="1" t="e">
        <f>+'Ark1'!#REF!</f>
        <v>#REF!</v>
      </c>
      <c r="AD150" s="10" t="e">
        <f t="shared" si="2"/>
        <v>#REF!</v>
      </c>
      <c r="AE150" s="39"/>
      <c r="AF150"/>
    </row>
    <row r="151" spans="24:32">
      <c r="X151" t="e">
        <f>+'Ark1'!#REF!</f>
        <v>#REF!</v>
      </c>
      <c r="Y151" s="3" t="s">
        <v>412</v>
      </c>
      <c r="Z151" t="e">
        <f>+'Ark1'!#REF!</f>
        <v>#REF!</v>
      </c>
      <c r="AA151" s="10" t="e">
        <f>+'Ark1'!#REF!</f>
        <v>#REF!</v>
      </c>
      <c r="AB151" s="1" t="e">
        <f>+'Ark1'!#REF!</f>
        <v>#REF!</v>
      </c>
      <c r="AC151" s="1" t="e">
        <f>+'Ark1'!#REF!</f>
        <v>#REF!</v>
      </c>
      <c r="AD151" s="10" t="e">
        <f t="shared" si="2"/>
        <v>#REF!</v>
      </c>
      <c r="AE151" s="39"/>
      <c r="AF151"/>
    </row>
    <row r="152" spans="24:32">
      <c r="X152" t="e">
        <f>+'Ark1'!#REF!</f>
        <v>#REF!</v>
      </c>
      <c r="Y152" s="3" t="s">
        <v>411</v>
      </c>
      <c r="Z152" t="e">
        <f>+'Ark1'!#REF!</f>
        <v>#REF!</v>
      </c>
      <c r="AA152" s="10" t="e">
        <f>+'Ark1'!#REF!</f>
        <v>#REF!</v>
      </c>
      <c r="AB152" s="1" t="e">
        <f>+'Ark1'!#REF!</f>
        <v>#REF!</v>
      </c>
      <c r="AC152" s="1" t="e">
        <f>+'Ark1'!#REF!</f>
        <v>#REF!</v>
      </c>
      <c r="AD152" s="10" t="e">
        <f t="shared" si="2"/>
        <v>#REF!</v>
      </c>
      <c r="AE152" s="39"/>
      <c r="AF152"/>
    </row>
    <row r="153" spans="24:32">
      <c r="X153" t="e">
        <f>+'Ark1'!#REF!</f>
        <v>#REF!</v>
      </c>
      <c r="Y153" s="3" t="s">
        <v>410</v>
      </c>
      <c r="Z153" t="e">
        <f>+'Ark1'!#REF!</f>
        <v>#REF!</v>
      </c>
      <c r="AA153" s="10" t="e">
        <f>+'Ark1'!#REF!</f>
        <v>#REF!</v>
      </c>
      <c r="AB153" s="1" t="e">
        <f>+'Ark1'!#REF!</f>
        <v>#REF!</v>
      </c>
      <c r="AC153" s="1" t="e">
        <f>+'Ark1'!#REF!</f>
        <v>#REF!</v>
      </c>
      <c r="AD153" s="10" t="e">
        <f t="shared" si="2"/>
        <v>#REF!</v>
      </c>
      <c r="AE153" s="39"/>
      <c r="AF153"/>
    </row>
    <row r="154" spans="24:32">
      <c r="X154" t="e">
        <f>+'Ark1'!#REF!</f>
        <v>#REF!</v>
      </c>
      <c r="Y154" s="3" t="s">
        <v>409</v>
      </c>
      <c r="Z154" t="e">
        <f>+'Ark1'!#REF!</f>
        <v>#REF!</v>
      </c>
      <c r="AA154" s="10" t="e">
        <f>+'Ark1'!#REF!</f>
        <v>#REF!</v>
      </c>
      <c r="AB154" s="1" t="e">
        <f>+'Ark1'!#REF!</f>
        <v>#REF!</v>
      </c>
      <c r="AC154" s="1" t="e">
        <f>+'Ark1'!#REF!</f>
        <v>#REF!</v>
      </c>
      <c r="AD154" s="10" t="e">
        <f t="shared" si="2"/>
        <v>#REF!</v>
      </c>
      <c r="AE154" s="39"/>
      <c r="AF154"/>
    </row>
    <row r="155" spans="24:32">
      <c r="X155" t="e">
        <f>+'Ark1'!#REF!</f>
        <v>#REF!</v>
      </c>
      <c r="Y155" s="3" t="s">
        <v>408</v>
      </c>
      <c r="Z155" t="e">
        <f>+'Ark1'!#REF!</f>
        <v>#REF!</v>
      </c>
      <c r="AA155" s="10" t="e">
        <f>+'Ark1'!#REF!</f>
        <v>#REF!</v>
      </c>
      <c r="AB155" s="1" t="e">
        <f>+'Ark1'!#REF!</f>
        <v>#REF!</v>
      </c>
      <c r="AC155" s="1" t="e">
        <f>+'Ark1'!#REF!</f>
        <v>#REF!</v>
      </c>
      <c r="AD155" s="10" t="e">
        <f t="shared" si="2"/>
        <v>#REF!</v>
      </c>
      <c r="AE155" s="39"/>
      <c r="AF155"/>
    </row>
    <row r="156" spans="24:32">
      <c r="X156" t="e">
        <f>+'Ark1'!#REF!</f>
        <v>#REF!</v>
      </c>
      <c r="Y156" s="3" t="s">
        <v>407</v>
      </c>
      <c r="Z156" t="e">
        <f>+'Ark1'!#REF!</f>
        <v>#REF!</v>
      </c>
      <c r="AA156" s="10" t="e">
        <f>+'Ark1'!#REF!</f>
        <v>#REF!</v>
      </c>
      <c r="AB156" s="1" t="e">
        <f>+'Ark1'!#REF!</f>
        <v>#REF!</v>
      </c>
      <c r="AC156" s="1" t="e">
        <f>+'Ark1'!#REF!</f>
        <v>#REF!</v>
      </c>
      <c r="AD156" s="10" t="e">
        <f t="shared" si="2"/>
        <v>#REF!</v>
      </c>
      <c r="AE156" s="39"/>
      <c r="AF156"/>
    </row>
    <row r="157" spans="24:32">
      <c r="X157" t="e">
        <f>+'Ark1'!#REF!</f>
        <v>#REF!</v>
      </c>
      <c r="Y157" s="3" t="s">
        <v>406</v>
      </c>
      <c r="Z157" t="e">
        <f>+'Ark1'!#REF!</f>
        <v>#REF!</v>
      </c>
      <c r="AA157" s="10" t="e">
        <f>+'Ark1'!#REF!</f>
        <v>#REF!</v>
      </c>
      <c r="AB157" s="1" t="e">
        <f>+'Ark1'!#REF!</f>
        <v>#REF!</v>
      </c>
      <c r="AC157" s="1" t="e">
        <f>+'Ark1'!#REF!</f>
        <v>#REF!</v>
      </c>
      <c r="AD157" s="10" t="e">
        <f t="shared" si="2"/>
        <v>#REF!</v>
      </c>
      <c r="AE157" s="39"/>
      <c r="AF157"/>
    </row>
    <row r="158" spans="24:32">
      <c r="X158" t="e">
        <f>+'Ark1'!#REF!</f>
        <v>#REF!</v>
      </c>
      <c r="Y158" s="3" t="s">
        <v>405</v>
      </c>
      <c r="Z158" t="e">
        <f>+'Ark1'!#REF!</f>
        <v>#REF!</v>
      </c>
      <c r="AA158" s="10" t="e">
        <f>+'Ark1'!#REF!</f>
        <v>#REF!</v>
      </c>
      <c r="AB158" s="1" t="e">
        <f>+'Ark1'!#REF!</f>
        <v>#REF!</v>
      </c>
      <c r="AC158" s="1" t="e">
        <f>+'Ark1'!#REF!</f>
        <v>#REF!</v>
      </c>
      <c r="AD158" s="10" t="e">
        <f t="shared" si="2"/>
        <v>#REF!</v>
      </c>
      <c r="AE158" s="39"/>
      <c r="AF158"/>
    </row>
    <row r="159" spans="24:32">
      <c r="X159" t="e">
        <f>+'Ark1'!#REF!</f>
        <v>#REF!</v>
      </c>
      <c r="Y159" s="3" t="s">
        <v>404</v>
      </c>
      <c r="Z159" t="e">
        <f>+'Ark1'!#REF!</f>
        <v>#REF!</v>
      </c>
      <c r="AA159" s="10" t="e">
        <f>+'Ark1'!#REF!</f>
        <v>#REF!</v>
      </c>
      <c r="AB159" s="1" t="e">
        <f>+'Ark1'!#REF!</f>
        <v>#REF!</v>
      </c>
      <c r="AC159" s="1" t="e">
        <f>+'Ark1'!#REF!</f>
        <v>#REF!</v>
      </c>
      <c r="AD159" s="10" t="e">
        <f t="shared" si="2"/>
        <v>#REF!</v>
      </c>
      <c r="AE159" s="39"/>
      <c r="AF159"/>
    </row>
    <row r="160" spans="24:32">
      <c r="X160" t="e">
        <f>+'Ark1'!#REF!</f>
        <v>#REF!</v>
      </c>
      <c r="Y160" s="3" t="s">
        <v>403</v>
      </c>
      <c r="Z160" t="e">
        <f>+'Ark1'!#REF!</f>
        <v>#REF!</v>
      </c>
      <c r="AA160" s="10" t="e">
        <f>+'Ark1'!#REF!</f>
        <v>#REF!</v>
      </c>
      <c r="AB160" s="1" t="e">
        <f>+'Ark1'!#REF!</f>
        <v>#REF!</v>
      </c>
      <c r="AC160" s="1" t="e">
        <f>+'Ark1'!#REF!</f>
        <v>#REF!</v>
      </c>
      <c r="AD160" s="10" t="e">
        <f t="shared" si="2"/>
        <v>#REF!</v>
      </c>
      <c r="AE160" s="39"/>
      <c r="AF160"/>
    </row>
    <row r="161" spans="24:32">
      <c r="X161" t="e">
        <f>+'Ark1'!#REF!</f>
        <v>#REF!</v>
      </c>
      <c r="Y161" s="3" t="s">
        <v>402</v>
      </c>
      <c r="Z161" t="e">
        <f>+'Ark1'!#REF!</f>
        <v>#REF!</v>
      </c>
      <c r="AA161" s="10" t="e">
        <f>+'Ark1'!#REF!</f>
        <v>#REF!</v>
      </c>
      <c r="AB161" s="1" t="e">
        <f>+'Ark1'!#REF!</f>
        <v>#REF!</v>
      </c>
      <c r="AC161" s="1" t="e">
        <f>+'Ark1'!#REF!</f>
        <v>#REF!</v>
      </c>
      <c r="AD161" s="10" t="e">
        <f t="shared" si="2"/>
        <v>#REF!</v>
      </c>
      <c r="AE161" s="39"/>
      <c r="AF161"/>
    </row>
    <row r="162" spans="24:32">
      <c r="X162" t="e">
        <f>+'Ark1'!#REF!</f>
        <v>#REF!</v>
      </c>
      <c r="Y162" s="3" t="s">
        <v>401</v>
      </c>
      <c r="Z162" t="e">
        <f>+'Ark1'!#REF!</f>
        <v>#REF!</v>
      </c>
      <c r="AA162" s="10" t="e">
        <f>+'Ark1'!#REF!</f>
        <v>#REF!</v>
      </c>
      <c r="AB162" s="1" t="e">
        <f>+'Ark1'!#REF!</f>
        <v>#REF!</v>
      </c>
      <c r="AC162" s="1" t="e">
        <f>+'Ark1'!#REF!</f>
        <v>#REF!</v>
      </c>
      <c r="AD162" s="10" t="e">
        <f t="shared" si="2"/>
        <v>#REF!</v>
      </c>
      <c r="AE162" s="39"/>
      <c r="AF162"/>
    </row>
    <row r="163" spans="24:32">
      <c r="X163" t="e">
        <f>+'Ark1'!#REF!</f>
        <v>#REF!</v>
      </c>
      <c r="Y163" s="3" t="s">
        <v>400</v>
      </c>
      <c r="Z163" t="e">
        <f>+'Ark1'!#REF!</f>
        <v>#REF!</v>
      </c>
      <c r="AA163" s="10" t="e">
        <f>+'Ark1'!#REF!</f>
        <v>#REF!</v>
      </c>
      <c r="AB163" s="1" t="e">
        <f>+'Ark1'!#REF!</f>
        <v>#REF!</v>
      </c>
      <c r="AC163" s="1" t="e">
        <f>+'Ark1'!#REF!</f>
        <v>#REF!</v>
      </c>
      <c r="AD163" s="10" t="e">
        <f t="shared" si="2"/>
        <v>#REF!</v>
      </c>
      <c r="AE163" s="39"/>
      <c r="AF163"/>
    </row>
    <row r="164" spans="24:32">
      <c r="X164" t="e">
        <f>+'Ark1'!#REF!</f>
        <v>#REF!</v>
      </c>
      <c r="Y164" s="3" t="s">
        <v>399</v>
      </c>
      <c r="Z164" t="e">
        <f>+'Ark1'!#REF!</f>
        <v>#REF!</v>
      </c>
      <c r="AA164" s="10" t="e">
        <f>+'Ark1'!#REF!</f>
        <v>#REF!</v>
      </c>
      <c r="AB164" s="1" t="e">
        <f>+'Ark1'!#REF!</f>
        <v>#REF!</v>
      </c>
      <c r="AC164" s="1" t="e">
        <f>+'Ark1'!#REF!</f>
        <v>#REF!</v>
      </c>
      <c r="AD164" s="10" t="e">
        <f t="shared" si="2"/>
        <v>#REF!</v>
      </c>
      <c r="AE164" s="39"/>
      <c r="AF164"/>
    </row>
    <row r="165" spans="24:32">
      <c r="X165" t="e">
        <f>+'Ark1'!#REF!</f>
        <v>#REF!</v>
      </c>
      <c r="Y165" s="3" t="s">
        <v>398</v>
      </c>
      <c r="Z165" t="e">
        <f>+'Ark1'!#REF!</f>
        <v>#REF!</v>
      </c>
      <c r="AA165" s="10" t="e">
        <f>+'Ark1'!#REF!</f>
        <v>#REF!</v>
      </c>
      <c r="AB165" s="1" t="e">
        <f>+'Ark1'!#REF!</f>
        <v>#REF!</v>
      </c>
      <c r="AC165" s="1" t="e">
        <f>+'Ark1'!#REF!</f>
        <v>#REF!</v>
      </c>
      <c r="AD165" s="10" t="e">
        <f t="shared" si="2"/>
        <v>#REF!</v>
      </c>
      <c r="AE165" s="39"/>
      <c r="AF165"/>
    </row>
    <row r="166" spans="24:32">
      <c r="X166" t="e">
        <f>+'Ark1'!#REF!</f>
        <v>#REF!</v>
      </c>
      <c r="Y166" s="3" t="s">
        <v>457</v>
      </c>
      <c r="Z166" t="e">
        <f>+'Ark1'!#REF!</f>
        <v>#REF!</v>
      </c>
      <c r="AA166" s="10" t="e">
        <f>+'Ark1'!#REF!</f>
        <v>#REF!</v>
      </c>
      <c r="AB166" s="1" t="e">
        <f>+'Ark1'!#REF!</f>
        <v>#REF!</v>
      </c>
      <c r="AC166" s="1" t="e">
        <f>+'Ark1'!#REF!</f>
        <v>#REF!</v>
      </c>
      <c r="AD166" s="10" t="e">
        <f t="shared" si="2"/>
        <v>#REF!</v>
      </c>
      <c r="AE166" s="39"/>
      <c r="AF166"/>
    </row>
    <row r="167" spans="24:32">
      <c r="X167" s="46" t="e">
        <f>+'Ark1'!#REF!</f>
        <v>#REF!</v>
      </c>
      <c r="Y167" s="47" t="s">
        <v>519</v>
      </c>
      <c r="Z167" s="46" t="e">
        <f>+'Ark1'!#REF!</f>
        <v>#REF!</v>
      </c>
      <c r="AA167" s="65" t="e">
        <f>+'Ark1'!#REF!</f>
        <v>#REF!</v>
      </c>
      <c r="AB167" s="48" t="e">
        <f>+'Ark1'!#REF!</f>
        <v>#REF!</v>
      </c>
      <c r="AC167" s="48" t="e">
        <f>+'Ark1'!#REF!</f>
        <v>#REF!</v>
      </c>
      <c r="AD167" s="65" t="e">
        <f t="shared" si="2"/>
        <v>#REF!</v>
      </c>
      <c r="AE167" s="39"/>
      <c r="AF167"/>
    </row>
    <row r="168" spans="24:32">
      <c r="X168" s="46" t="e">
        <f>+'Ark1'!#REF!</f>
        <v>#REF!</v>
      </c>
      <c r="Y168" s="47" t="s">
        <v>413</v>
      </c>
      <c r="Z168" s="46" t="e">
        <f>+'Ark1'!#REF!</f>
        <v>#REF!</v>
      </c>
      <c r="AA168" s="65" t="e">
        <f>+'Ark1'!#REF!</f>
        <v>#REF!</v>
      </c>
      <c r="AB168" s="48" t="e">
        <f>+'Ark1'!#REF!</f>
        <v>#REF!</v>
      </c>
      <c r="AC168" s="48" t="e">
        <f>+'Ark1'!#REF!</f>
        <v>#REF!</v>
      </c>
      <c r="AD168" s="65" t="e">
        <f t="shared" si="2"/>
        <v>#REF!</v>
      </c>
      <c r="AE168" s="39"/>
      <c r="AF168"/>
    </row>
    <row r="169" spans="24:32">
      <c r="X169" s="46" t="e">
        <f>+'Ark1'!#REF!</f>
        <v>#REF!</v>
      </c>
      <c r="Y169" s="47" t="s">
        <v>412</v>
      </c>
      <c r="Z169" s="46" t="e">
        <f>+'Ark1'!#REF!</f>
        <v>#REF!</v>
      </c>
      <c r="AA169" s="65" t="e">
        <f>+'Ark1'!#REF!</f>
        <v>#REF!</v>
      </c>
      <c r="AB169" s="48" t="e">
        <f>+'Ark1'!#REF!</f>
        <v>#REF!</v>
      </c>
      <c r="AC169" s="48" t="e">
        <f>+'Ark1'!#REF!</f>
        <v>#REF!</v>
      </c>
      <c r="AD169" s="65" t="e">
        <f t="shared" si="2"/>
        <v>#REF!</v>
      </c>
      <c r="AE169" s="39"/>
      <c r="AF169"/>
    </row>
    <row r="170" spans="24:32">
      <c r="X170" s="46" t="e">
        <f>+'Ark1'!#REF!</f>
        <v>#REF!</v>
      </c>
      <c r="Y170" s="47" t="s">
        <v>411</v>
      </c>
      <c r="Z170" s="46" t="e">
        <f>+'Ark1'!#REF!</f>
        <v>#REF!</v>
      </c>
      <c r="AA170" s="65" t="e">
        <f>+'Ark1'!#REF!</f>
        <v>#REF!</v>
      </c>
      <c r="AB170" s="48" t="e">
        <f>+'Ark1'!#REF!</f>
        <v>#REF!</v>
      </c>
      <c r="AC170" s="48" t="e">
        <f>+'Ark1'!#REF!</f>
        <v>#REF!</v>
      </c>
      <c r="AD170" s="65" t="e">
        <f t="shared" si="2"/>
        <v>#REF!</v>
      </c>
      <c r="AE170" s="39"/>
      <c r="AF170"/>
    </row>
    <row r="171" spans="24:32">
      <c r="X171" s="46" t="e">
        <f>+'Ark1'!#REF!</f>
        <v>#REF!</v>
      </c>
      <c r="Y171" s="47" t="s">
        <v>410</v>
      </c>
      <c r="Z171" s="46" t="e">
        <f>+'Ark1'!#REF!</f>
        <v>#REF!</v>
      </c>
      <c r="AA171" s="65" t="e">
        <f>+'Ark1'!#REF!</f>
        <v>#REF!</v>
      </c>
      <c r="AB171" s="48" t="e">
        <f>+'Ark1'!#REF!</f>
        <v>#REF!</v>
      </c>
      <c r="AC171" s="48" t="e">
        <f>+'Ark1'!#REF!</f>
        <v>#REF!</v>
      </c>
      <c r="AD171" s="65" t="e">
        <f t="shared" si="2"/>
        <v>#REF!</v>
      </c>
      <c r="AE171" s="39"/>
      <c r="AF171"/>
    </row>
    <row r="172" spans="24:32">
      <c r="X172" s="46" t="e">
        <f>+'Ark1'!#REF!</f>
        <v>#REF!</v>
      </c>
      <c r="Y172" s="47" t="s">
        <v>409</v>
      </c>
      <c r="Z172" s="46" t="e">
        <f>+'Ark1'!#REF!</f>
        <v>#REF!</v>
      </c>
      <c r="AA172" s="65" t="e">
        <f>+'Ark1'!#REF!</f>
        <v>#REF!</v>
      </c>
      <c r="AB172" s="48" t="e">
        <f>+'Ark1'!#REF!</f>
        <v>#REF!</v>
      </c>
      <c r="AC172" s="48" t="e">
        <f>+'Ark1'!#REF!</f>
        <v>#REF!</v>
      </c>
      <c r="AD172" s="65" t="e">
        <f t="shared" si="2"/>
        <v>#REF!</v>
      </c>
      <c r="AE172" s="39"/>
      <c r="AF172"/>
    </row>
    <row r="173" spans="24:32">
      <c r="X173" s="46" t="e">
        <f>+'Ark1'!#REF!</f>
        <v>#REF!</v>
      </c>
      <c r="Y173" s="47" t="s">
        <v>408</v>
      </c>
      <c r="Z173" s="46" t="e">
        <f>+'Ark1'!#REF!</f>
        <v>#REF!</v>
      </c>
      <c r="AA173" s="65" t="e">
        <f>+'Ark1'!#REF!</f>
        <v>#REF!</v>
      </c>
      <c r="AB173" s="48" t="e">
        <f>+'Ark1'!#REF!</f>
        <v>#REF!</v>
      </c>
      <c r="AC173" s="48" t="e">
        <f>+'Ark1'!#REF!</f>
        <v>#REF!</v>
      </c>
      <c r="AD173" s="65" t="e">
        <f t="shared" si="2"/>
        <v>#REF!</v>
      </c>
      <c r="AE173" s="39"/>
      <c r="AF173"/>
    </row>
    <row r="174" spans="24:32">
      <c r="X174" s="46" t="e">
        <f>+'Ark1'!#REF!</f>
        <v>#REF!</v>
      </c>
      <c r="Y174" s="47" t="s">
        <v>407</v>
      </c>
      <c r="Z174" s="46" t="e">
        <f>+'Ark1'!#REF!</f>
        <v>#REF!</v>
      </c>
      <c r="AA174" s="65" t="e">
        <f>+'Ark1'!#REF!</f>
        <v>#REF!</v>
      </c>
      <c r="AB174" s="48" t="e">
        <f>+'Ark1'!#REF!</f>
        <v>#REF!</v>
      </c>
      <c r="AC174" s="48" t="e">
        <f>+'Ark1'!#REF!</f>
        <v>#REF!</v>
      </c>
      <c r="AD174" s="65" t="e">
        <f t="shared" si="2"/>
        <v>#REF!</v>
      </c>
      <c r="AE174" s="39"/>
      <c r="AF174"/>
    </row>
    <row r="175" spans="24:32">
      <c r="X175" s="46" t="e">
        <f>+'Ark1'!#REF!</f>
        <v>#REF!</v>
      </c>
      <c r="Y175" s="47" t="s">
        <v>406</v>
      </c>
      <c r="Z175" s="46" t="e">
        <f>+'Ark1'!#REF!</f>
        <v>#REF!</v>
      </c>
      <c r="AA175" s="65" t="e">
        <f>+'Ark1'!#REF!</f>
        <v>#REF!</v>
      </c>
      <c r="AB175" s="48" t="e">
        <f>+'Ark1'!#REF!</f>
        <v>#REF!</v>
      </c>
      <c r="AC175" s="48" t="e">
        <f>+'Ark1'!#REF!</f>
        <v>#REF!</v>
      </c>
      <c r="AD175" s="65" t="e">
        <f t="shared" si="2"/>
        <v>#REF!</v>
      </c>
      <c r="AE175" s="39"/>
      <c r="AF175"/>
    </row>
    <row r="176" spans="24:32">
      <c r="X176" s="46" t="e">
        <f>+'Ark1'!#REF!</f>
        <v>#REF!</v>
      </c>
      <c r="Y176" s="47" t="s">
        <v>405</v>
      </c>
      <c r="Z176" s="46" t="e">
        <f>+'Ark1'!#REF!</f>
        <v>#REF!</v>
      </c>
      <c r="AA176" s="65" t="e">
        <f>+'Ark1'!#REF!</f>
        <v>#REF!</v>
      </c>
      <c r="AB176" s="48" t="e">
        <f>+'Ark1'!#REF!</f>
        <v>#REF!</v>
      </c>
      <c r="AC176" s="48" t="e">
        <f>+'Ark1'!#REF!</f>
        <v>#REF!</v>
      </c>
      <c r="AD176" s="65" t="e">
        <f t="shared" si="2"/>
        <v>#REF!</v>
      </c>
      <c r="AE176" s="39"/>
      <c r="AF176"/>
    </row>
    <row r="177" spans="24:32">
      <c r="X177" s="46" t="e">
        <f>+'Ark1'!#REF!</f>
        <v>#REF!</v>
      </c>
      <c r="Y177" s="47" t="s">
        <v>404</v>
      </c>
      <c r="Z177" s="46" t="e">
        <f>+'Ark1'!#REF!</f>
        <v>#REF!</v>
      </c>
      <c r="AA177" s="65" t="e">
        <f>+'Ark1'!#REF!</f>
        <v>#REF!</v>
      </c>
      <c r="AB177" s="48" t="e">
        <f>+'Ark1'!#REF!</f>
        <v>#REF!</v>
      </c>
      <c r="AC177" s="48" t="e">
        <f>+'Ark1'!#REF!</f>
        <v>#REF!</v>
      </c>
      <c r="AD177" s="65" t="e">
        <f t="shared" si="2"/>
        <v>#REF!</v>
      </c>
      <c r="AE177" s="39"/>
      <c r="AF177"/>
    </row>
    <row r="178" spans="24:32">
      <c r="X178" s="46" t="e">
        <f>+'Ark1'!#REF!</f>
        <v>#REF!</v>
      </c>
      <c r="Y178" s="47" t="s">
        <v>403</v>
      </c>
      <c r="Z178" s="46" t="e">
        <f>+'Ark1'!#REF!</f>
        <v>#REF!</v>
      </c>
      <c r="AA178" s="65" t="e">
        <f>+'Ark1'!#REF!</f>
        <v>#REF!</v>
      </c>
      <c r="AB178" s="48" t="e">
        <f>+'Ark1'!#REF!</f>
        <v>#REF!</v>
      </c>
      <c r="AC178" s="48" t="e">
        <f>+'Ark1'!#REF!</f>
        <v>#REF!</v>
      </c>
      <c r="AD178" s="65" t="e">
        <f t="shared" si="2"/>
        <v>#REF!</v>
      </c>
      <c r="AE178" s="39"/>
      <c r="AF178"/>
    </row>
    <row r="179" spans="24:32">
      <c r="X179" s="46" t="e">
        <f>+'Ark1'!#REF!</f>
        <v>#REF!</v>
      </c>
      <c r="Y179" s="47" t="s">
        <v>402</v>
      </c>
      <c r="Z179" s="46" t="e">
        <f>+'Ark1'!#REF!</f>
        <v>#REF!</v>
      </c>
      <c r="AA179" s="65" t="e">
        <f>+'Ark1'!#REF!</f>
        <v>#REF!</v>
      </c>
      <c r="AB179" s="48" t="e">
        <f>+'Ark1'!#REF!</f>
        <v>#REF!</v>
      </c>
      <c r="AC179" s="48" t="e">
        <f>+'Ark1'!#REF!</f>
        <v>#REF!</v>
      </c>
      <c r="AD179" s="65" t="e">
        <f t="shared" si="2"/>
        <v>#REF!</v>
      </c>
      <c r="AE179" s="39"/>
      <c r="AF179"/>
    </row>
    <row r="180" spans="24:32">
      <c r="X180" s="46" t="e">
        <f>+'Ark1'!#REF!</f>
        <v>#REF!</v>
      </c>
      <c r="Y180" s="47" t="s">
        <v>401</v>
      </c>
      <c r="Z180" s="46" t="e">
        <f>+'Ark1'!#REF!</f>
        <v>#REF!</v>
      </c>
      <c r="AA180" s="65" t="e">
        <f>+'Ark1'!#REF!</f>
        <v>#REF!</v>
      </c>
      <c r="AB180" s="48" t="e">
        <f>+'Ark1'!#REF!</f>
        <v>#REF!</v>
      </c>
      <c r="AC180" s="48" t="e">
        <f>+'Ark1'!#REF!</f>
        <v>#REF!</v>
      </c>
      <c r="AD180" s="65" t="e">
        <f t="shared" si="2"/>
        <v>#REF!</v>
      </c>
      <c r="AE180" s="39"/>
      <c r="AF180"/>
    </row>
    <row r="181" spans="24:32">
      <c r="X181" s="46" t="e">
        <f>+'Ark1'!#REF!</f>
        <v>#REF!</v>
      </c>
      <c r="Y181" s="47" t="s">
        <v>400</v>
      </c>
      <c r="Z181" s="46" t="e">
        <f>+'Ark1'!#REF!</f>
        <v>#REF!</v>
      </c>
      <c r="AA181" s="65" t="e">
        <f>+'Ark1'!#REF!</f>
        <v>#REF!</v>
      </c>
      <c r="AB181" s="48" t="e">
        <f>+'Ark1'!#REF!</f>
        <v>#REF!</v>
      </c>
      <c r="AC181" s="48" t="e">
        <f>+'Ark1'!#REF!</f>
        <v>#REF!</v>
      </c>
      <c r="AD181" s="65" t="e">
        <f t="shared" si="2"/>
        <v>#REF!</v>
      </c>
      <c r="AE181" s="39"/>
      <c r="AF181"/>
    </row>
    <row r="182" spans="24:32">
      <c r="X182" s="46" t="e">
        <f>+'Ark1'!#REF!</f>
        <v>#REF!</v>
      </c>
      <c r="Y182" s="47" t="s">
        <v>399</v>
      </c>
      <c r="Z182" s="46" t="e">
        <f>+'Ark1'!#REF!</f>
        <v>#REF!</v>
      </c>
      <c r="AA182" s="65" t="e">
        <f>+'Ark1'!#REF!</f>
        <v>#REF!</v>
      </c>
      <c r="AB182" s="48" t="e">
        <f>+'Ark1'!#REF!</f>
        <v>#REF!</v>
      </c>
      <c r="AC182" s="48" t="e">
        <f>+'Ark1'!#REF!</f>
        <v>#REF!</v>
      </c>
      <c r="AD182" s="65" t="e">
        <f t="shared" si="2"/>
        <v>#REF!</v>
      </c>
      <c r="AE182" s="39"/>
      <c r="AF182"/>
    </row>
    <row r="183" spans="24:32">
      <c r="X183" s="46" t="e">
        <f>+'Ark1'!#REF!</f>
        <v>#REF!</v>
      </c>
      <c r="Y183" s="47" t="s">
        <v>398</v>
      </c>
      <c r="Z183" s="46" t="e">
        <f>+'Ark1'!#REF!</f>
        <v>#REF!</v>
      </c>
      <c r="AA183" s="65" t="e">
        <f>+'Ark1'!#REF!</f>
        <v>#REF!</v>
      </c>
      <c r="AB183" s="48" t="e">
        <f>+'Ark1'!#REF!</f>
        <v>#REF!</v>
      </c>
      <c r="AC183" s="48" t="e">
        <f>+'Ark1'!#REF!</f>
        <v>#REF!</v>
      </c>
      <c r="AD183" s="65" t="e">
        <f t="shared" si="2"/>
        <v>#REF!</v>
      </c>
      <c r="AE183" s="39"/>
      <c r="AF183"/>
    </row>
    <row r="184" spans="24:32">
      <c r="X184" s="46" t="e">
        <f>+'Ark1'!#REF!</f>
        <v>#REF!</v>
      </c>
      <c r="Y184" s="47" t="s">
        <v>457</v>
      </c>
      <c r="Z184" s="46" t="e">
        <f>+'Ark1'!#REF!</f>
        <v>#REF!</v>
      </c>
      <c r="AA184" s="65" t="e">
        <f>+'Ark1'!#REF!</f>
        <v>#REF!</v>
      </c>
      <c r="AB184" s="48" t="e">
        <f>+'Ark1'!#REF!</f>
        <v>#REF!</v>
      </c>
      <c r="AC184" s="48" t="e">
        <f>+'Ark1'!#REF!</f>
        <v>#REF!</v>
      </c>
      <c r="AD184" s="65" t="e">
        <f t="shared" si="2"/>
        <v>#REF!</v>
      </c>
      <c r="AE184" s="39"/>
      <c r="AF184"/>
    </row>
    <row r="185" spans="24:32">
      <c r="X185" t="e">
        <f>+'Ark1'!#REF!</f>
        <v>#REF!</v>
      </c>
      <c r="Y185" s="3" t="s">
        <v>519</v>
      </c>
      <c r="Z185" t="e">
        <f>+'Ark1'!#REF!</f>
        <v>#REF!</v>
      </c>
      <c r="AA185" s="10" t="e">
        <f>+'Ark1'!#REF!</f>
        <v>#REF!</v>
      </c>
      <c r="AB185" s="1" t="e">
        <f>+'Ark1'!#REF!</f>
        <v>#REF!</v>
      </c>
      <c r="AC185" s="1" t="e">
        <f>+'Ark1'!#REF!</f>
        <v>#REF!</v>
      </c>
      <c r="AD185" s="10" t="e">
        <f t="shared" si="2"/>
        <v>#REF!</v>
      </c>
      <c r="AE185" s="39"/>
      <c r="AF185"/>
    </row>
    <row r="186" spans="24:32">
      <c r="X186" t="e">
        <f>+'Ark1'!#REF!</f>
        <v>#REF!</v>
      </c>
      <c r="Y186" s="3" t="s">
        <v>413</v>
      </c>
      <c r="Z186" t="e">
        <f>+'Ark1'!#REF!</f>
        <v>#REF!</v>
      </c>
      <c r="AA186" s="10" t="e">
        <f>+'Ark1'!#REF!</f>
        <v>#REF!</v>
      </c>
      <c r="AB186" s="1" t="e">
        <f>+'Ark1'!#REF!</f>
        <v>#REF!</v>
      </c>
      <c r="AC186" s="1" t="e">
        <f>+'Ark1'!#REF!</f>
        <v>#REF!</v>
      </c>
      <c r="AD186" s="10" t="e">
        <f t="shared" si="2"/>
        <v>#REF!</v>
      </c>
      <c r="AE186" s="39"/>
      <c r="AF186"/>
    </row>
    <row r="187" spans="24:32">
      <c r="X187" t="e">
        <f>+'Ark1'!#REF!</f>
        <v>#REF!</v>
      </c>
      <c r="Y187" s="3" t="s">
        <v>412</v>
      </c>
      <c r="Z187" t="e">
        <f>+'Ark1'!#REF!</f>
        <v>#REF!</v>
      </c>
      <c r="AA187" s="10" t="e">
        <f>+'Ark1'!#REF!</f>
        <v>#REF!</v>
      </c>
      <c r="AB187" s="1" t="e">
        <f>+'Ark1'!#REF!</f>
        <v>#REF!</v>
      </c>
      <c r="AC187" s="1" t="e">
        <f>+'Ark1'!#REF!</f>
        <v>#REF!</v>
      </c>
      <c r="AD187" s="10" t="e">
        <f t="shared" si="2"/>
        <v>#REF!</v>
      </c>
      <c r="AE187" s="39"/>
      <c r="AF187"/>
    </row>
    <row r="188" spans="24:32">
      <c r="X188" t="e">
        <f>+'Ark1'!#REF!</f>
        <v>#REF!</v>
      </c>
      <c r="Y188" s="3" t="s">
        <v>411</v>
      </c>
      <c r="Z188" t="e">
        <f>+'Ark1'!#REF!</f>
        <v>#REF!</v>
      </c>
      <c r="AA188" s="10" t="e">
        <f>+'Ark1'!#REF!</f>
        <v>#REF!</v>
      </c>
      <c r="AB188" s="1" t="e">
        <f>+'Ark1'!#REF!</f>
        <v>#REF!</v>
      </c>
      <c r="AC188" s="1" t="e">
        <f>+'Ark1'!#REF!</f>
        <v>#REF!</v>
      </c>
      <c r="AD188" s="10" t="e">
        <f t="shared" si="2"/>
        <v>#REF!</v>
      </c>
      <c r="AE188" s="39"/>
      <c r="AF188"/>
    </row>
    <row r="189" spans="24:32">
      <c r="X189" t="e">
        <f>+'Ark1'!#REF!</f>
        <v>#REF!</v>
      </c>
      <c r="Y189" s="3" t="s">
        <v>410</v>
      </c>
      <c r="Z189" t="e">
        <f>+'Ark1'!#REF!</f>
        <v>#REF!</v>
      </c>
      <c r="AA189" s="10" t="e">
        <f>+'Ark1'!#REF!</f>
        <v>#REF!</v>
      </c>
      <c r="AB189" s="1" t="e">
        <f>+'Ark1'!#REF!</f>
        <v>#REF!</v>
      </c>
      <c r="AC189" s="1" t="e">
        <f>+'Ark1'!#REF!</f>
        <v>#REF!</v>
      </c>
      <c r="AD189" s="10" t="e">
        <f t="shared" si="2"/>
        <v>#REF!</v>
      </c>
      <c r="AE189" s="39"/>
      <c r="AF189"/>
    </row>
    <row r="190" spans="24:32">
      <c r="X190" t="e">
        <f>+'Ark1'!#REF!</f>
        <v>#REF!</v>
      </c>
      <c r="Y190" s="3" t="s">
        <v>409</v>
      </c>
      <c r="Z190" t="e">
        <f>+'Ark1'!#REF!</f>
        <v>#REF!</v>
      </c>
      <c r="AA190" s="10" t="e">
        <f>+'Ark1'!#REF!</f>
        <v>#REF!</v>
      </c>
      <c r="AB190" s="1" t="e">
        <f>+'Ark1'!#REF!</f>
        <v>#REF!</v>
      </c>
      <c r="AC190" s="1" t="e">
        <f>+'Ark1'!#REF!</f>
        <v>#REF!</v>
      </c>
      <c r="AD190" s="10" t="e">
        <f t="shared" si="2"/>
        <v>#REF!</v>
      </c>
      <c r="AE190" s="39"/>
      <c r="AF190"/>
    </row>
    <row r="191" spans="24:32">
      <c r="X191" t="e">
        <f>+'Ark1'!#REF!</f>
        <v>#REF!</v>
      </c>
      <c r="Y191" s="3" t="s">
        <v>408</v>
      </c>
      <c r="Z191" t="e">
        <f>+'Ark1'!#REF!</f>
        <v>#REF!</v>
      </c>
      <c r="AA191" s="10" t="e">
        <f>+'Ark1'!#REF!</f>
        <v>#REF!</v>
      </c>
      <c r="AB191" s="1" t="e">
        <f>+'Ark1'!#REF!</f>
        <v>#REF!</v>
      </c>
      <c r="AC191" s="1" t="e">
        <f>+'Ark1'!#REF!</f>
        <v>#REF!</v>
      </c>
      <c r="AD191" s="10" t="e">
        <f t="shared" si="2"/>
        <v>#REF!</v>
      </c>
      <c r="AE191" s="39"/>
      <c r="AF191"/>
    </row>
    <row r="192" spans="24:32">
      <c r="X192" t="e">
        <f>+'Ark1'!#REF!</f>
        <v>#REF!</v>
      </c>
      <c r="Y192" s="3" t="s">
        <v>407</v>
      </c>
      <c r="Z192" t="e">
        <f>+'Ark1'!#REF!</f>
        <v>#REF!</v>
      </c>
      <c r="AA192" s="10" t="e">
        <f>+'Ark1'!#REF!</f>
        <v>#REF!</v>
      </c>
      <c r="AB192" s="1" t="e">
        <f>+'Ark1'!#REF!</f>
        <v>#REF!</v>
      </c>
      <c r="AC192" s="1" t="e">
        <f>+'Ark1'!#REF!</f>
        <v>#REF!</v>
      </c>
      <c r="AD192" s="10" t="e">
        <f t="shared" si="2"/>
        <v>#REF!</v>
      </c>
      <c r="AE192" s="39"/>
      <c r="AF192"/>
    </row>
    <row r="193" spans="24:32">
      <c r="X193" t="e">
        <f>+'Ark1'!#REF!</f>
        <v>#REF!</v>
      </c>
      <c r="Y193" s="3" t="s">
        <v>406</v>
      </c>
      <c r="Z193" t="e">
        <f>+'Ark1'!#REF!</f>
        <v>#REF!</v>
      </c>
      <c r="AA193" s="10" t="e">
        <f>+'Ark1'!#REF!</f>
        <v>#REF!</v>
      </c>
      <c r="AB193" s="1" t="e">
        <f>+'Ark1'!#REF!</f>
        <v>#REF!</v>
      </c>
      <c r="AC193" s="1" t="e">
        <f>+'Ark1'!#REF!</f>
        <v>#REF!</v>
      </c>
      <c r="AD193" s="10" t="e">
        <f t="shared" si="2"/>
        <v>#REF!</v>
      </c>
      <c r="AE193" s="39"/>
      <c r="AF193"/>
    </row>
    <row r="194" spans="24:32">
      <c r="X194" t="e">
        <f>+'Ark1'!#REF!</f>
        <v>#REF!</v>
      </c>
      <c r="Y194" s="3" t="s">
        <v>405</v>
      </c>
      <c r="Z194" t="e">
        <f>+'Ark1'!#REF!</f>
        <v>#REF!</v>
      </c>
      <c r="AA194" s="10" t="e">
        <f>+'Ark1'!#REF!</f>
        <v>#REF!</v>
      </c>
      <c r="AB194" s="1" t="e">
        <f>+'Ark1'!#REF!</f>
        <v>#REF!</v>
      </c>
      <c r="AC194" s="1" t="e">
        <f>+'Ark1'!#REF!</f>
        <v>#REF!</v>
      </c>
      <c r="AD194" s="10" t="e">
        <f t="shared" si="2"/>
        <v>#REF!</v>
      </c>
      <c r="AE194" s="39"/>
      <c r="AF194"/>
    </row>
    <row r="195" spans="24:32">
      <c r="X195" t="e">
        <f>+'Ark1'!#REF!</f>
        <v>#REF!</v>
      </c>
      <c r="Y195" s="3" t="s">
        <v>404</v>
      </c>
      <c r="Z195" t="e">
        <f>+'Ark1'!#REF!</f>
        <v>#REF!</v>
      </c>
      <c r="AA195" s="10" t="e">
        <f>+'Ark1'!#REF!</f>
        <v>#REF!</v>
      </c>
      <c r="AB195" s="1" t="e">
        <f>+'Ark1'!#REF!</f>
        <v>#REF!</v>
      </c>
      <c r="AC195" s="1" t="e">
        <f>+'Ark1'!#REF!</f>
        <v>#REF!</v>
      </c>
      <c r="AD195" s="10" t="e">
        <f t="shared" si="2"/>
        <v>#REF!</v>
      </c>
      <c r="AE195" s="39"/>
      <c r="AF195"/>
    </row>
    <row r="196" spans="24:32">
      <c r="X196" t="e">
        <f>+'Ark1'!#REF!</f>
        <v>#REF!</v>
      </c>
      <c r="Y196" s="3" t="s">
        <v>403</v>
      </c>
      <c r="Z196" t="e">
        <f>+'Ark1'!#REF!</f>
        <v>#REF!</v>
      </c>
      <c r="AA196" s="10" t="e">
        <f>+'Ark1'!#REF!</f>
        <v>#REF!</v>
      </c>
      <c r="AB196" s="1" t="e">
        <f>+'Ark1'!#REF!</f>
        <v>#REF!</v>
      </c>
      <c r="AC196" s="1" t="e">
        <f>+'Ark1'!#REF!</f>
        <v>#REF!</v>
      </c>
      <c r="AD196" s="10" t="e">
        <f t="shared" si="2"/>
        <v>#REF!</v>
      </c>
      <c r="AE196" s="39"/>
      <c r="AF196"/>
    </row>
    <row r="197" spans="24:32">
      <c r="X197" t="e">
        <f>+'Ark1'!#REF!</f>
        <v>#REF!</v>
      </c>
      <c r="Y197" s="3" t="s">
        <v>402</v>
      </c>
      <c r="Z197" t="e">
        <f>+'Ark1'!#REF!</f>
        <v>#REF!</v>
      </c>
      <c r="AA197" s="10" t="e">
        <f>+'Ark1'!#REF!</f>
        <v>#REF!</v>
      </c>
      <c r="AB197" s="1" t="e">
        <f>+'Ark1'!#REF!</f>
        <v>#REF!</v>
      </c>
      <c r="AC197" s="1" t="e">
        <f>+'Ark1'!#REF!</f>
        <v>#REF!</v>
      </c>
      <c r="AD197" s="10" t="e">
        <f t="shared" si="2"/>
        <v>#REF!</v>
      </c>
      <c r="AE197" s="39"/>
      <c r="AF197"/>
    </row>
    <row r="198" spans="24:32">
      <c r="X198" t="e">
        <f>+'Ark1'!#REF!</f>
        <v>#REF!</v>
      </c>
      <c r="Y198" s="3" t="s">
        <v>401</v>
      </c>
      <c r="Z198" t="e">
        <f>+'Ark1'!#REF!</f>
        <v>#REF!</v>
      </c>
      <c r="AA198" s="10" t="e">
        <f>+'Ark1'!#REF!</f>
        <v>#REF!</v>
      </c>
      <c r="AB198" s="1" t="e">
        <f>+'Ark1'!#REF!</f>
        <v>#REF!</v>
      </c>
      <c r="AC198" s="1" t="e">
        <f>+'Ark1'!#REF!</f>
        <v>#REF!</v>
      </c>
      <c r="AD198" s="10" t="e">
        <f t="shared" si="2"/>
        <v>#REF!</v>
      </c>
      <c r="AE198" s="39"/>
      <c r="AF198"/>
    </row>
    <row r="199" spans="24:32">
      <c r="X199" t="e">
        <f>+'Ark1'!#REF!</f>
        <v>#REF!</v>
      </c>
      <c r="Y199" s="3" t="s">
        <v>400</v>
      </c>
      <c r="Z199" t="e">
        <f>+'Ark1'!#REF!</f>
        <v>#REF!</v>
      </c>
      <c r="AA199" s="10" t="e">
        <f>+'Ark1'!#REF!</f>
        <v>#REF!</v>
      </c>
      <c r="AB199" s="1" t="e">
        <f>+'Ark1'!#REF!</f>
        <v>#REF!</v>
      </c>
      <c r="AC199" s="1" t="e">
        <f>+'Ark1'!#REF!</f>
        <v>#REF!</v>
      </c>
      <c r="AD199" s="10" t="e">
        <f t="shared" si="2"/>
        <v>#REF!</v>
      </c>
      <c r="AE199" s="39"/>
      <c r="AF199"/>
    </row>
    <row r="200" spans="24:32">
      <c r="X200" t="e">
        <f>+'Ark1'!#REF!</f>
        <v>#REF!</v>
      </c>
      <c r="Y200" s="3" t="s">
        <v>399</v>
      </c>
      <c r="Z200" t="e">
        <f>+'Ark1'!#REF!</f>
        <v>#REF!</v>
      </c>
      <c r="AA200" s="10" t="e">
        <f>+'Ark1'!#REF!</f>
        <v>#REF!</v>
      </c>
      <c r="AB200" s="1" t="e">
        <f>+'Ark1'!#REF!</f>
        <v>#REF!</v>
      </c>
      <c r="AC200" s="1" t="e">
        <f>+'Ark1'!#REF!</f>
        <v>#REF!</v>
      </c>
      <c r="AD200" s="10" t="e">
        <f t="shared" si="2"/>
        <v>#REF!</v>
      </c>
      <c r="AE200" s="39"/>
      <c r="AF200"/>
    </row>
    <row r="201" spans="24:32">
      <c r="X201" t="e">
        <f>+'Ark1'!#REF!</f>
        <v>#REF!</v>
      </c>
      <c r="Y201" s="3" t="s">
        <v>398</v>
      </c>
      <c r="Z201" t="e">
        <f>+'Ark1'!#REF!</f>
        <v>#REF!</v>
      </c>
      <c r="AA201" s="10" t="e">
        <f>+'Ark1'!#REF!</f>
        <v>#REF!</v>
      </c>
      <c r="AB201" s="1" t="e">
        <f>+'Ark1'!#REF!</f>
        <v>#REF!</v>
      </c>
      <c r="AC201" s="1" t="e">
        <f>+'Ark1'!#REF!</f>
        <v>#REF!</v>
      </c>
      <c r="AD201" s="10" t="e">
        <f t="shared" si="2"/>
        <v>#REF!</v>
      </c>
      <c r="AE201" s="39"/>
      <c r="AF201"/>
    </row>
    <row r="202" spans="24:32">
      <c r="X202" t="e">
        <f>+'Ark1'!#REF!</f>
        <v>#REF!</v>
      </c>
      <c r="Y202" s="3" t="s">
        <v>457</v>
      </c>
      <c r="Z202" t="e">
        <f>+'Ark1'!#REF!</f>
        <v>#REF!</v>
      </c>
      <c r="AA202" s="10" t="e">
        <f>+'Ark1'!#REF!</f>
        <v>#REF!</v>
      </c>
      <c r="AB202" s="1" t="e">
        <f>+'Ark1'!#REF!</f>
        <v>#REF!</v>
      </c>
      <c r="AC202" s="1" t="e">
        <f>+'Ark1'!#REF!</f>
        <v>#REF!</v>
      </c>
      <c r="AD202" s="10" t="e">
        <f t="shared" si="2"/>
        <v>#REF!</v>
      </c>
      <c r="AE202" s="39"/>
      <c r="AF202"/>
    </row>
    <row r="203" spans="24:32">
      <c r="X203" s="46" t="e">
        <f>+'Ark1'!#REF!</f>
        <v>#REF!</v>
      </c>
      <c r="Y203" s="47" t="s">
        <v>519</v>
      </c>
      <c r="Z203" s="46" t="e">
        <f>+'Ark1'!#REF!</f>
        <v>#REF!</v>
      </c>
      <c r="AA203" s="65" t="e">
        <f>+'Ark1'!#REF!</f>
        <v>#REF!</v>
      </c>
      <c r="AB203" s="48" t="e">
        <f>+'Ark1'!#REF!</f>
        <v>#REF!</v>
      </c>
      <c r="AC203" s="48" t="e">
        <f>+'Ark1'!#REF!</f>
        <v>#REF!</v>
      </c>
      <c r="AD203" s="65" t="e">
        <f t="shared" si="2"/>
        <v>#REF!</v>
      </c>
      <c r="AE203" s="39"/>
      <c r="AF203"/>
    </row>
    <row r="204" spans="24:32">
      <c r="X204" s="46" t="e">
        <f>+'Ark1'!#REF!</f>
        <v>#REF!</v>
      </c>
      <c r="Y204" s="47" t="s">
        <v>413</v>
      </c>
      <c r="Z204" s="46" t="e">
        <f>+'Ark1'!#REF!</f>
        <v>#REF!</v>
      </c>
      <c r="AA204" s="65" t="e">
        <f>+'Ark1'!#REF!</f>
        <v>#REF!</v>
      </c>
      <c r="AB204" s="48" t="e">
        <f>+'Ark1'!#REF!</f>
        <v>#REF!</v>
      </c>
      <c r="AC204" s="48" t="e">
        <f>+'Ark1'!#REF!</f>
        <v>#REF!</v>
      </c>
      <c r="AD204" s="65" t="e">
        <f t="shared" si="2"/>
        <v>#REF!</v>
      </c>
      <c r="AE204" s="39"/>
      <c r="AF204"/>
    </row>
    <row r="205" spans="24:32">
      <c r="X205" s="46" t="e">
        <f>+'Ark1'!#REF!</f>
        <v>#REF!</v>
      </c>
      <c r="Y205" s="47" t="s">
        <v>412</v>
      </c>
      <c r="Z205" s="46" t="e">
        <f>+'Ark1'!#REF!</f>
        <v>#REF!</v>
      </c>
      <c r="AA205" s="65" t="e">
        <f>+'Ark1'!#REF!</f>
        <v>#REF!</v>
      </c>
      <c r="AB205" s="48" t="e">
        <f>+'Ark1'!#REF!</f>
        <v>#REF!</v>
      </c>
      <c r="AC205" s="48" t="e">
        <f>+'Ark1'!#REF!</f>
        <v>#REF!</v>
      </c>
      <c r="AD205" s="65" t="e">
        <f t="shared" ref="AD205:AD268" si="3">+AA205/Z205</f>
        <v>#REF!</v>
      </c>
      <c r="AE205" s="39"/>
      <c r="AF205"/>
    </row>
    <row r="206" spans="24:32">
      <c r="X206" s="46" t="e">
        <f>+'Ark1'!#REF!</f>
        <v>#REF!</v>
      </c>
      <c r="Y206" s="47" t="s">
        <v>411</v>
      </c>
      <c r="Z206" s="46" t="e">
        <f>+'Ark1'!#REF!</f>
        <v>#REF!</v>
      </c>
      <c r="AA206" s="65" t="e">
        <f>+'Ark1'!#REF!</f>
        <v>#REF!</v>
      </c>
      <c r="AB206" s="48" t="e">
        <f>+'Ark1'!#REF!</f>
        <v>#REF!</v>
      </c>
      <c r="AC206" s="48" t="e">
        <f>+'Ark1'!#REF!</f>
        <v>#REF!</v>
      </c>
      <c r="AD206" s="65" t="e">
        <f t="shared" si="3"/>
        <v>#REF!</v>
      </c>
      <c r="AE206" s="39"/>
      <c r="AF206"/>
    </row>
    <row r="207" spans="24:32">
      <c r="X207" s="46" t="e">
        <f>+'Ark1'!#REF!</f>
        <v>#REF!</v>
      </c>
      <c r="Y207" s="47" t="s">
        <v>410</v>
      </c>
      <c r="Z207" s="46" t="e">
        <f>+'Ark1'!#REF!</f>
        <v>#REF!</v>
      </c>
      <c r="AA207" s="65" t="e">
        <f>+'Ark1'!#REF!</f>
        <v>#REF!</v>
      </c>
      <c r="AB207" s="48" t="e">
        <f>+'Ark1'!#REF!</f>
        <v>#REF!</v>
      </c>
      <c r="AC207" s="48" t="e">
        <f>+'Ark1'!#REF!</f>
        <v>#REF!</v>
      </c>
      <c r="AD207" s="65" t="e">
        <f t="shared" si="3"/>
        <v>#REF!</v>
      </c>
      <c r="AE207" s="39"/>
      <c r="AF207"/>
    </row>
    <row r="208" spans="24:32">
      <c r="X208" s="46" t="e">
        <f>+'Ark1'!#REF!</f>
        <v>#REF!</v>
      </c>
      <c r="Y208" s="47" t="s">
        <v>409</v>
      </c>
      <c r="Z208" s="46" t="e">
        <f>+'Ark1'!#REF!</f>
        <v>#REF!</v>
      </c>
      <c r="AA208" s="65" t="e">
        <f>+'Ark1'!#REF!</f>
        <v>#REF!</v>
      </c>
      <c r="AB208" s="48" t="e">
        <f>+'Ark1'!#REF!</f>
        <v>#REF!</v>
      </c>
      <c r="AC208" s="48" t="e">
        <f>+'Ark1'!#REF!</f>
        <v>#REF!</v>
      </c>
      <c r="AD208" s="65" t="e">
        <f t="shared" si="3"/>
        <v>#REF!</v>
      </c>
      <c r="AE208" s="39"/>
      <c r="AF208"/>
    </row>
    <row r="209" spans="24:32">
      <c r="X209" s="46" t="e">
        <f>+'Ark1'!#REF!</f>
        <v>#REF!</v>
      </c>
      <c r="Y209" s="47" t="s">
        <v>408</v>
      </c>
      <c r="Z209" s="46" t="e">
        <f>+'Ark1'!#REF!</f>
        <v>#REF!</v>
      </c>
      <c r="AA209" s="65" t="e">
        <f>+'Ark1'!#REF!</f>
        <v>#REF!</v>
      </c>
      <c r="AB209" s="48" t="e">
        <f>+'Ark1'!#REF!</f>
        <v>#REF!</v>
      </c>
      <c r="AC209" s="48" t="e">
        <f>+'Ark1'!#REF!</f>
        <v>#REF!</v>
      </c>
      <c r="AD209" s="65" t="e">
        <f t="shared" si="3"/>
        <v>#REF!</v>
      </c>
      <c r="AE209" s="39"/>
      <c r="AF209"/>
    </row>
    <row r="210" spans="24:32">
      <c r="X210" s="46" t="e">
        <f>+'Ark1'!#REF!</f>
        <v>#REF!</v>
      </c>
      <c r="Y210" s="47" t="s">
        <v>407</v>
      </c>
      <c r="Z210" s="46" t="e">
        <f>+'Ark1'!#REF!</f>
        <v>#REF!</v>
      </c>
      <c r="AA210" s="65" t="e">
        <f>+'Ark1'!#REF!</f>
        <v>#REF!</v>
      </c>
      <c r="AB210" s="48" t="e">
        <f>+'Ark1'!#REF!</f>
        <v>#REF!</v>
      </c>
      <c r="AC210" s="48" t="e">
        <f>+'Ark1'!#REF!</f>
        <v>#REF!</v>
      </c>
      <c r="AD210" s="65" t="e">
        <f t="shared" si="3"/>
        <v>#REF!</v>
      </c>
      <c r="AE210" s="39"/>
      <c r="AF210"/>
    </row>
    <row r="211" spans="24:32">
      <c r="X211" s="46" t="e">
        <f>+'Ark1'!#REF!</f>
        <v>#REF!</v>
      </c>
      <c r="Y211" s="47" t="s">
        <v>406</v>
      </c>
      <c r="Z211" s="46" t="e">
        <f>+'Ark1'!#REF!</f>
        <v>#REF!</v>
      </c>
      <c r="AA211" s="65" t="e">
        <f>+'Ark1'!#REF!</f>
        <v>#REF!</v>
      </c>
      <c r="AB211" s="48" t="e">
        <f>+'Ark1'!#REF!</f>
        <v>#REF!</v>
      </c>
      <c r="AC211" s="48" t="e">
        <f>+'Ark1'!#REF!</f>
        <v>#REF!</v>
      </c>
      <c r="AD211" s="65" t="e">
        <f t="shared" si="3"/>
        <v>#REF!</v>
      </c>
      <c r="AE211" s="39"/>
      <c r="AF211"/>
    </row>
    <row r="212" spans="24:32">
      <c r="X212" s="46" t="e">
        <f>+'Ark1'!#REF!</f>
        <v>#REF!</v>
      </c>
      <c r="Y212" s="47" t="s">
        <v>405</v>
      </c>
      <c r="Z212" s="46" t="e">
        <f>+'Ark1'!#REF!</f>
        <v>#REF!</v>
      </c>
      <c r="AA212" s="65" t="e">
        <f>+'Ark1'!#REF!</f>
        <v>#REF!</v>
      </c>
      <c r="AB212" s="48" t="e">
        <f>+'Ark1'!#REF!</f>
        <v>#REF!</v>
      </c>
      <c r="AC212" s="48" t="e">
        <f>+'Ark1'!#REF!</f>
        <v>#REF!</v>
      </c>
      <c r="AD212" s="65" t="e">
        <f t="shared" si="3"/>
        <v>#REF!</v>
      </c>
      <c r="AE212" s="39"/>
      <c r="AF212"/>
    </row>
    <row r="213" spans="24:32">
      <c r="X213" s="46" t="e">
        <f>+'Ark1'!#REF!</f>
        <v>#REF!</v>
      </c>
      <c r="Y213" s="47" t="s">
        <v>404</v>
      </c>
      <c r="Z213" s="46" t="e">
        <f>+'Ark1'!#REF!</f>
        <v>#REF!</v>
      </c>
      <c r="AA213" s="65" t="e">
        <f>+'Ark1'!#REF!</f>
        <v>#REF!</v>
      </c>
      <c r="AB213" s="48" t="e">
        <f>+'Ark1'!#REF!</f>
        <v>#REF!</v>
      </c>
      <c r="AC213" s="48" t="e">
        <f>+'Ark1'!#REF!</f>
        <v>#REF!</v>
      </c>
      <c r="AD213" s="65" t="e">
        <f t="shared" si="3"/>
        <v>#REF!</v>
      </c>
      <c r="AE213" s="39"/>
      <c r="AF213"/>
    </row>
    <row r="214" spans="24:32">
      <c r="X214" s="46" t="e">
        <f>+'Ark1'!#REF!</f>
        <v>#REF!</v>
      </c>
      <c r="Y214" s="47" t="s">
        <v>403</v>
      </c>
      <c r="Z214" s="46" t="e">
        <f>+'Ark1'!#REF!</f>
        <v>#REF!</v>
      </c>
      <c r="AA214" s="65" t="e">
        <f>+'Ark1'!#REF!</f>
        <v>#REF!</v>
      </c>
      <c r="AB214" s="48" t="e">
        <f>+'Ark1'!#REF!</f>
        <v>#REF!</v>
      </c>
      <c r="AC214" s="48" t="e">
        <f>+'Ark1'!#REF!</f>
        <v>#REF!</v>
      </c>
      <c r="AD214" s="65" t="e">
        <f t="shared" si="3"/>
        <v>#REF!</v>
      </c>
      <c r="AE214" s="39"/>
      <c r="AF214"/>
    </row>
    <row r="215" spans="24:32">
      <c r="X215" s="46" t="e">
        <f>+'Ark1'!#REF!</f>
        <v>#REF!</v>
      </c>
      <c r="Y215" s="47" t="s">
        <v>402</v>
      </c>
      <c r="Z215" s="46" t="e">
        <f>+'Ark1'!#REF!</f>
        <v>#REF!</v>
      </c>
      <c r="AA215" s="65" t="e">
        <f>+'Ark1'!#REF!</f>
        <v>#REF!</v>
      </c>
      <c r="AB215" s="48" t="e">
        <f>+'Ark1'!#REF!</f>
        <v>#REF!</v>
      </c>
      <c r="AC215" s="48" t="e">
        <f>+'Ark1'!#REF!</f>
        <v>#REF!</v>
      </c>
      <c r="AD215" s="65" t="e">
        <f t="shared" si="3"/>
        <v>#REF!</v>
      </c>
      <c r="AE215" s="39"/>
      <c r="AF215"/>
    </row>
    <row r="216" spans="24:32">
      <c r="X216" s="46" t="e">
        <f>+'Ark1'!#REF!</f>
        <v>#REF!</v>
      </c>
      <c r="Y216" s="47" t="s">
        <v>401</v>
      </c>
      <c r="Z216" s="46" t="e">
        <f>+'Ark1'!#REF!</f>
        <v>#REF!</v>
      </c>
      <c r="AA216" s="65" t="e">
        <f>+'Ark1'!#REF!</f>
        <v>#REF!</v>
      </c>
      <c r="AB216" s="48" t="e">
        <f>+'Ark1'!#REF!</f>
        <v>#REF!</v>
      </c>
      <c r="AC216" s="48" t="e">
        <f>+'Ark1'!#REF!</f>
        <v>#REF!</v>
      </c>
      <c r="AD216" s="65" t="e">
        <f t="shared" si="3"/>
        <v>#REF!</v>
      </c>
      <c r="AE216" s="39"/>
      <c r="AF216"/>
    </row>
    <row r="217" spans="24:32">
      <c r="X217" s="46" t="e">
        <f>+'Ark1'!#REF!</f>
        <v>#REF!</v>
      </c>
      <c r="Y217" s="47" t="s">
        <v>400</v>
      </c>
      <c r="Z217" s="46" t="e">
        <f>+'Ark1'!#REF!</f>
        <v>#REF!</v>
      </c>
      <c r="AA217" s="65" t="e">
        <f>+'Ark1'!#REF!</f>
        <v>#REF!</v>
      </c>
      <c r="AB217" s="48" t="e">
        <f>+'Ark1'!#REF!</f>
        <v>#REF!</v>
      </c>
      <c r="AC217" s="48" t="e">
        <f>+'Ark1'!#REF!</f>
        <v>#REF!</v>
      </c>
      <c r="AD217" s="65" t="e">
        <f t="shared" si="3"/>
        <v>#REF!</v>
      </c>
      <c r="AE217" s="39"/>
      <c r="AF217"/>
    </row>
    <row r="218" spans="24:32">
      <c r="X218" s="46" t="e">
        <f>+'Ark1'!#REF!</f>
        <v>#REF!</v>
      </c>
      <c r="Y218" s="47" t="s">
        <v>399</v>
      </c>
      <c r="Z218" s="46" t="e">
        <f>+'Ark1'!#REF!</f>
        <v>#REF!</v>
      </c>
      <c r="AA218" s="65" t="e">
        <f>+'Ark1'!#REF!</f>
        <v>#REF!</v>
      </c>
      <c r="AB218" s="48" t="e">
        <f>+'Ark1'!#REF!</f>
        <v>#REF!</v>
      </c>
      <c r="AC218" s="48" t="e">
        <f>+'Ark1'!#REF!</f>
        <v>#REF!</v>
      </c>
      <c r="AD218" s="65" t="e">
        <f t="shared" si="3"/>
        <v>#REF!</v>
      </c>
      <c r="AE218" s="39"/>
      <c r="AF218"/>
    </row>
    <row r="219" spans="24:32">
      <c r="X219" s="46" t="e">
        <f>+'Ark1'!#REF!</f>
        <v>#REF!</v>
      </c>
      <c r="Y219" s="47" t="s">
        <v>398</v>
      </c>
      <c r="Z219" s="46" t="e">
        <f>+'Ark1'!#REF!</f>
        <v>#REF!</v>
      </c>
      <c r="AA219" s="65" t="e">
        <f>+'Ark1'!#REF!</f>
        <v>#REF!</v>
      </c>
      <c r="AB219" s="48" t="e">
        <f>+'Ark1'!#REF!</f>
        <v>#REF!</v>
      </c>
      <c r="AC219" s="48" t="e">
        <f>+'Ark1'!#REF!</f>
        <v>#REF!</v>
      </c>
      <c r="AD219" s="65" t="e">
        <f t="shared" si="3"/>
        <v>#REF!</v>
      </c>
      <c r="AE219" s="39"/>
      <c r="AF219"/>
    </row>
    <row r="220" spans="24:32">
      <c r="X220" s="46" t="e">
        <f>+'Ark1'!#REF!</f>
        <v>#REF!</v>
      </c>
      <c r="Y220" s="47" t="s">
        <v>457</v>
      </c>
      <c r="Z220" s="46" t="e">
        <f>+'Ark1'!#REF!</f>
        <v>#REF!</v>
      </c>
      <c r="AA220" s="65" t="e">
        <f>+'Ark1'!#REF!</f>
        <v>#REF!</v>
      </c>
      <c r="AB220" s="48" t="e">
        <f>+'Ark1'!#REF!</f>
        <v>#REF!</v>
      </c>
      <c r="AC220" s="48" t="e">
        <f>+'Ark1'!#REF!</f>
        <v>#REF!</v>
      </c>
      <c r="AD220" s="65" t="e">
        <f t="shared" si="3"/>
        <v>#REF!</v>
      </c>
      <c r="AE220" s="39"/>
      <c r="AF220"/>
    </row>
    <row r="221" spans="24:32">
      <c r="X221" t="e">
        <f>+'Ark1'!#REF!</f>
        <v>#REF!</v>
      </c>
      <c r="Y221" s="3" t="s">
        <v>519</v>
      </c>
      <c r="Z221" t="e">
        <f>+'Ark1'!#REF!</f>
        <v>#REF!</v>
      </c>
      <c r="AA221" s="10" t="e">
        <f>+'Ark1'!#REF!</f>
        <v>#REF!</v>
      </c>
      <c r="AB221" s="1" t="e">
        <f>+'Ark1'!#REF!</f>
        <v>#REF!</v>
      </c>
      <c r="AC221" s="1" t="e">
        <f>+'Ark1'!#REF!</f>
        <v>#REF!</v>
      </c>
      <c r="AD221" s="10" t="e">
        <f t="shared" si="3"/>
        <v>#REF!</v>
      </c>
      <c r="AE221" s="39"/>
      <c r="AF221"/>
    </row>
    <row r="222" spans="24:32">
      <c r="X222" t="e">
        <f>+'Ark1'!#REF!</f>
        <v>#REF!</v>
      </c>
      <c r="Y222" s="3" t="s">
        <v>413</v>
      </c>
      <c r="Z222" t="e">
        <f>+'Ark1'!#REF!</f>
        <v>#REF!</v>
      </c>
      <c r="AA222" s="10" t="e">
        <f>+'Ark1'!#REF!</f>
        <v>#REF!</v>
      </c>
      <c r="AB222" s="1" t="e">
        <f>+'Ark1'!#REF!</f>
        <v>#REF!</v>
      </c>
      <c r="AC222" s="1" t="e">
        <f>+'Ark1'!#REF!</f>
        <v>#REF!</v>
      </c>
      <c r="AD222" s="10" t="e">
        <f t="shared" si="3"/>
        <v>#REF!</v>
      </c>
      <c r="AE222" s="39"/>
      <c r="AF222"/>
    </row>
    <row r="223" spans="24:32">
      <c r="X223" t="e">
        <f>+'Ark1'!#REF!</f>
        <v>#REF!</v>
      </c>
      <c r="Y223" s="3" t="s">
        <v>412</v>
      </c>
      <c r="Z223" t="e">
        <f>+'Ark1'!#REF!</f>
        <v>#REF!</v>
      </c>
      <c r="AA223" s="10" t="e">
        <f>+'Ark1'!#REF!</f>
        <v>#REF!</v>
      </c>
      <c r="AB223" s="1" t="e">
        <f>+'Ark1'!#REF!</f>
        <v>#REF!</v>
      </c>
      <c r="AC223" s="1" t="e">
        <f>+'Ark1'!#REF!</f>
        <v>#REF!</v>
      </c>
      <c r="AD223" s="10" t="e">
        <f t="shared" si="3"/>
        <v>#REF!</v>
      </c>
      <c r="AE223" s="39"/>
      <c r="AF223"/>
    </row>
    <row r="224" spans="24:32">
      <c r="X224" t="e">
        <f>+'Ark1'!#REF!</f>
        <v>#REF!</v>
      </c>
      <c r="Y224" s="3" t="s">
        <v>411</v>
      </c>
      <c r="Z224" t="e">
        <f>+'Ark1'!#REF!</f>
        <v>#REF!</v>
      </c>
      <c r="AA224" s="10" t="e">
        <f>+'Ark1'!#REF!</f>
        <v>#REF!</v>
      </c>
      <c r="AB224" s="1" t="e">
        <f>+'Ark1'!#REF!</f>
        <v>#REF!</v>
      </c>
      <c r="AC224" s="1" t="e">
        <f>+'Ark1'!#REF!</f>
        <v>#REF!</v>
      </c>
      <c r="AD224" s="10" t="e">
        <f t="shared" si="3"/>
        <v>#REF!</v>
      </c>
      <c r="AE224" s="39"/>
      <c r="AF224"/>
    </row>
    <row r="225" spans="24:32">
      <c r="X225" t="e">
        <f>+'Ark1'!#REF!</f>
        <v>#REF!</v>
      </c>
      <c r="Y225" s="3" t="s">
        <v>410</v>
      </c>
      <c r="Z225" t="e">
        <f>+'Ark1'!#REF!</f>
        <v>#REF!</v>
      </c>
      <c r="AA225" s="10" t="e">
        <f>+'Ark1'!#REF!</f>
        <v>#REF!</v>
      </c>
      <c r="AB225" s="1" t="e">
        <f>+'Ark1'!#REF!</f>
        <v>#REF!</v>
      </c>
      <c r="AC225" s="1" t="e">
        <f>+'Ark1'!#REF!</f>
        <v>#REF!</v>
      </c>
      <c r="AD225" s="10" t="e">
        <f t="shared" si="3"/>
        <v>#REF!</v>
      </c>
      <c r="AE225" s="39"/>
      <c r="AF225"/>
    </row>
    <row r="226" spans="24:32">
      <c r="X226" t="e">
        <f>+'Ark1'!#REF!</f>
        <v>#REF!</v>
      </c>
      <c r="Y226" s="3" t="s">
        <v>409</v>
      </c>
      <c r="Z226" t="e">
        <f>+'Ark1'!#REF!</f>
        <v>#REF!</v>
      </c>
      <c r="AA226" s="10" t="e">
        <f>+'Ark1'!#REF!</f>
        <v>#REF!</v>
      </c>
      <c r="AB226" s="1" t="e">
        <f>+'Ark1'!#REF!</f>
        <v>#REF!</v>
      </c>
      <c r="AC226" s="1" t="e">
        <f>+'Ark1'!#REF!</f>
        <v>#REF!</v>
      </c>
      <c r="AD226" s="10" t="e">
        <f t="shared" si="3"/>
        <v>#REF!</v>
      </c>
      <c r="AE226" s="39"/>
      <c r="AF226"/>
    </row>
    <row r="227" spans="24:32">
      <c r="X227" t="e">
        <f>+'Ark1'!#REF!</f>
        <v>#REF!</v>
      </c>
      <c r="Y227" s="3" t="s">
        <v>408</v>
      </c>
      <c r="Z227" t="e">
        <f>+'Ark1'!#REF!</f>
        <v>#REF!</v>
      </c>
      <c r="AA227" s="10" t="e">
        <f>+'Ark1'!#REF!</f>
        <v>#REF!</v>
      </c>
      <c r="AB227" s="1" t="e">
        <f>+'Ark1'!#REF!</f>
        <v>#REF!</v>
      </c>
      <c r="AC227" s="1" t="e">
        <f>+'Ark1'!#REF!</f>
        <v>#REF!</v>
      </c>
      <c r="AD227" s="10" t="e">
        <f t="shared" si="3"/>
        <v>#REF!</v>
      </c>
      <c r="AE227" s="39"/>
      <c r="AF227"/>
    </row>
    <row r="228" spans="24:32">
      <c r="X228" t="e">
        <f>+'Ark1'!#REF!</f>
        <v>#REF!</v>
      </c>
      <c r="Y228" s="3" t="s">
        <v>407</v>
      </c>
      <c r="Z228" t="e">
        <f>+'Ark1'!#REF!</f>
        <v>#REF!</v>
      </c>
      <c r="AA228" s="10" t="e">
        <f>+'Ark1'!#REF!</f>
        <v>#REF!</v>
      </c>
      <c r="AB228" s="1" t="e">
        <f>+'Ark1'!#REF!</f>
        <v>#REF!</v>
      </c>
      <c r="AC228" s="1" t="e">
        <f>+'Ark1'!#REF!</f>
        <v>#REF!</v>
      </c>
      <c r="AD228" s="10" t="e">
        <f t="shared" si="3"/>
        <v>#REF!</v>
      </c>
      <c r="AE228" s="39"/>
      <c r="AF228"/>
    </row>
    <row r="229" spans="24:32">
      <c r="X229" t="e">
        <f>+'Ark1'!#REF!</f>
        <v>#REF!</v>
      </c>
      <c r="Y229" s="3" t="s">
        <v>406</v>
      </c>
      <c r="Z229" t="e">
        <f>+'Ark1'!#REF!</f>
        <v>#REF!</v>
      </c>
      <c r="AA229" s="10" t="e">
        <f>+'Ark1'!#REF!</f>
        <v>#REF!</v>
      </c>
      <c r="AB229" s="1" t="e">
        <f>+'Ark1'!#REF!</f>
        <v>#REF!</v>
      </c>
      <c r="AC229" s="1" t="e">
        <f>+'Ark1'!#REF!</f>
        <v>#REF!</v>
      </c>
      <c r="AD229" s="10" t="e">
        <f t="shared" si="3"/>
        <v>#REF!</v>
      </c>
      <c r="AE229" s="39"/>
      <c r="AF229"/>
    </row>
    <row r="230" spans="24:32">
      <c r="X230" t="e">
        <f>+'Ark1'!#REF!</f>
        <v>#REF!</v>
      </c>
      <c r="Y230" s="3" t="s">
        <v>405</v>
      </c>
      <c r="Z230" t="e">
        <f>+'Ark1'!#REF!</f>
        <v>#REF!</v>
      </c>
      <c r="AA230" s="10" t="e">
        <f>+'Ark1'!#REF!</f>
        <v>#REF!</v>
      </c>
      <c r="AB230" s="1" t="e">
        <f>+'Ark1'!#REF!</f>
        <v>#REF!</v>
      </c>
      <c r="AC230" s="1" t="e">
        <f>+'Ark1'!#REF!</f>
        <v>#REF!</v>
      </c>
      <c r="AD230" s="10" t="e">
        <f t="shared" si="3"/>
        <v>#REF!</v>
      </c>
      <c r="AE230" s="39"/>
      <c r="AF230"/>
    </row>
    <row r="231" spans="24:32">
      <c r="X231" t="e">
        <f>+'Ark1'!#REF!</f>
        <v>#REF!</v>
      </c>
      <c r="Y231" s="3" t="s">
        <v>404</v>
      </c>
      <c r="Z231" t="e">
        <f>+'Ark1'!#REF!</f>
        <v>#REF!</v>
      </c>
      <c r="AA231" s="10" t="e">
        <f>+'Ark1'!#REF!</f>
        <v>#REF!</v>
      </c>
      <c r="AB231" s="1" t="e">
        <f>+'Ark1'!#REF!</f>
        <v>#REF!</v>
      </c>
      <c r="AC231" s="1" t="e">
        <f>+'Ark1'!#REF!</f>
        <v>#REF!</v>
      </c>
      <c r="AD231" s="10" t="e">
        <f t="shared" si="3"/>
        <v>#REF!</v>
      </c>
      <c r="AE231" s="39"/>
      <c r="AF231"/>
    </row>
    <row r="232" spans="24:32">
      <c r="X232" t="e">
        <f>+'Ark1'!#REF!</f>
        <v>#REF!</v>
      </c>
      <c r="Y232" s="3" t="s">
        <v>403</v>
      </c>
      <c r="Z232" t="e">
        <f>+'Ark1'!#REF!</f>
        <v>#REF!</v>
      </c>
      <c r="AA232" s="10" t="e">
        <f>+'Ark1'!#REF!</f>
        <v>#REF!</v>
      </c>
      <c r="AB232" s="1" t="e">
        <f>+'Ark1'!#REF!</f>
        <v>#REF!</v>
      </c>
      <c r="AC232" s="1" t="e">
        <f>+'Ark1'!#REF!</f>
        <v>#REF!</v>
      </c>
      <c r="AD232" s="10" t="e">
        <f t="shared" si="3"/>
        <v>#REF!</v>
      </c>
      <c r="AE232" s="39"/>
      <c r="AF232"/>
    </row>
    <row r="233" spans="24:32">
      <c r="X233" t="e">
        <f>+'Ark1'!#REF!</f>
        <v>#REF!</v>
      </c>
      <c r="Y233" s="3" t="s">
        <v>402</v>
      </c>
      <c r="Z233" t="e">
        <f>+'Ark1'!#REF!</f>
        <v>#REF!</v>
      </c>
      <c r="AA233" s="10" t="e">
        <f>+'Ark1'!#REF!</f>
        <v>#REF!</v>
      </c>
      <c r="AB233" s="1" t="e">
        <f>+'Ark1'!#REF!</f>
        <v>#REF!</v>
      </c>
      <c r="AC233" s="1" t="e">
        <f>+'Ark1'!#REF!</f>
        <v>#REF!</v>
      </c>
      <c r="AD233" s="10" t="e">
        <f t="shared" si="3"/>
        <v>#REF!</v>
      </c>
      <c r="AE233" s="39"/>
      <c r="AF233"/>
    </row>
    <row r="234" spans="24:32">
      <c r="X234" t="e">
        <f>+'Ark1'!#REF!</f>
        <v>#REF!</v>
      </c>
      <c r="Y234" s="3" t="s">
        <v>401</v>
      </c>
      <c r="Z234" t="e">
        <f>+'Ark1'!#REF!</f>
        <v>#REF!</v>
      </c>
      <c r="AA234" s="10" t="e">
        <f>+'Ark1'!#REF!</f>
        <v>#REF!</v>
      </c>
      <c r="AB234" s="1" t="e">
        <f>+'Ark1'!#REF!</f>
        <v>#REF!</v>
      </c>
      <c r="AC234" s="1" t="e">
        <f>+'Ark1'!#REF!</f>
        <v>#REF!</v>
      </c>
      <c r="AD234" s="10" t="e">
        <f t="shared" si="3"/>
        <v>#REF!</v>
      </c>
      <c r="AE234" s="39"/>
      <c r="AF234"/>
    </row>
    <row r="235" spans="24:32">
      <c r="X235" t="e">
        <f>+'Ark1'!#REF!</f>
        <v>#REF!</v>
      </c>
      <c r="Y235" s="3" t="s">
        <v>400</v>
      </c>
      <c r="Z235" t="e">
        <f>+'Ark1'!#REF!</f>
        <v>#REF!</v>
      </c>
      <c r="AA235" s="10" t="e">
        <f>+'Ark1'!#REF!</f>
        <v>#REF!</v>
      </c>
      <c r="AB235" s="1" t="e">
        <f>+'Ark1'!#REF!</f>
        <v>#REF!</v>
      </c>
      <c r="AC235" s="1" t="e">
        <f>+'Ark1'!#REF!</f>
        <v>#REF!</v>
      </c>
      <c r="AD235" s="10" t="e">
        <f t="shared" si="3"/>
        <v>#REF!</v>
      </c>
      <c r="AE235" s="39"/>
      <c r="AF235"/>
    </row>
    <row r="236" spans="24:32">
      <c r="X236" t="e">
        <f>+'Ark1'!#REF!</f>
        <v>#REF!</v>
      </c>
      <c r="Y236" s="3" t="s">
        <v>399</v>
      </c>
      <c r="Z236" t="e">
        <f>+'Ark1'!#REF!</f>
        <v>#REF!</v>
      </c>
      <c r="AA236" s="10" t="e">
        <f>+'Ark1'!#REF!</f>
        <v>#REF!</v>
      </c>
      <c r="AB236" s="1" t="e">
        <f>+'Ark1'!#REF!</f>
        <v>#REF!</v>
      </c>
      <c r="AC236" s="1" t="e">
        <f>+'Ark1'!#REF!</f>
        <v>#REF!</v>
      </c>
      <c r="AD236" s="10" t="e">
        <f t="shared" si="3"/>
        <v>#REF!</v>
      </c>
      <c r="AE236" s="39"/>
      <c r="AF236"/>
    </row>
    <row r="237" spans="24:32">
      <c r="X237" t="e">
        <f>+'Ark1'!#REF!</f>
        <v>#REF!</v>
      </c>
      <c r="Y237" s="3" t="s">
        <v>398</v>
      </c>
      <c r="Z237" t="e">
        <f>+'Ark1'!#REF!</f>
        <v>#REF!</v>
      </c>
      <c r="AA237" s="10" t="e">
        <f>+'Ark1'!#REF!</f>
        <v>#REF!</v>
      </c>
      <c r="AB237" s="1" t="e">
        <f>+'Ark1'!#REF!</f>
        <v>#REF!</v>
      </c>
      <c r="AC237" s="1" t="e">
        <f>+'Ark1'!#REF!</f>
        <v>#REF!</v>
      </c>
      <c r="AD237" s="10" t="e">
        <f t="shared" si="3"/>
        <v>#REF!</v>
      </c>
      <c r="AE237" s="39"/>
      <c r="AF237"/>
    </row>
    <row r="238" spans="24:32">
      <c r="X238" t="e">
        <f>+'Ark1'!#REF!</f>
        <v>#REF!</v>
      </c>
      <c r="Y238" s="3" t="s">
        <v>457</v>
      </c>
      <c r="Z238" t="e">
        <f>+'Ark1'!#REF!</f>
        <v>#REF!</v>
      </c>
      <c r="AA238" s="10" t="e">
        <f>+'Ark1'!#REF!</f>
        <v>#REF!</v>
      </c>
      <c r="AB238" s="1" t="e">
        <f>+'Ark1'!#REF!</f>
        <v>#REF!</v>
      </c>
      <c r="AC238" s="1" t="e">
        <f>+'Ark1'!#REF!</f>
        <v>#REF!</v>
      </c>
      <c r="AD238" s="10" t="e">
        <f t="shared" si="3"/>
        <v>#REF!</v>
      </c>
      <c r="AE238" s="39"/>
      <c r="AF238"/>
    </row>
    <row r="239" spans="24:32">
      <c r="X239" s="46" t="e">
        <f>+'Ark1'!#REF!</f>
        <v>#REF!</v>
      </c>
      <c r="Y239" s="47" t="s">
        <v>519</v>
      </c>
      <c r="Z239" s="46" t="e">
        <f>+'Ark1'!#REF!</f>
        <v>#REF!</v>
      </c>
      <c r="AA239" s="65" t="e">
        <f>+'Ark1'!#REF!</f>
        <v>#REF!</v>
      </c>
      <c r="AB239" s="48" t="e">
        <f>+'Ark1'!#REF!</f>
        <v>#REF!</v>
      </c>
      <c r="AC239" s="48" t="e">
        <f>+'Ark1'!#REF!</f>
        <v>#REF!</v>
      </c>
      <c r="AD239" s="65" t="e">
        <f t="shared" si="3"/>
        <v>#REF!</v>
      </c>
      <c r="AE239" s="39"/>
      <c r="AF239"/>
    </row>
    <row r="240" spans="24:32">
      <c r="X240" s="46" t="e">
        <f>+'Ark1'!#REF!</f>
        <v>#REF!</v>
      </c>
      <c r="Y240" s="47" t="s">
        <v>413</v>
      </c>
      <c r="Z240" s="46" t="e">
        <f>+'Ark1'!#REF!</f>
        <v>#REF!</v>
      </c>
      <c r="AA240" s="65" t="e">
        <f>+'Ark1'!#REF!</f>
        <v>#REF!</v>
      </c>
      <c r="AB240" s="48" t="e">
        <f>+'Ark1'!#REF!</f>
        <v>#REF!</v>
      </c>
      <c r="AC240" s="48" t="e">
        <f>+'Ark1'!#REF!</f>
        <v>#REF!</v>
      </c>
      <c r="AD240" s="65" t="e">
        <f t="shared" si="3"/>
        <v>#REF!</v>
      </c>
      <c r="AE240" s="39"/>
      <c r="AF240"/>
    </row>
    <row r="241" spans="24:32">
      <c r="X241" s="46" t="e">
        <f>+'Ark1'!#REF!</f>
        <v>#REF!</v>
      </c>
      <c r="Y241" s="47" t="s">
        <v>412</v>
      </c>
      <c r="Z241" s="46" t="e">
        <f>+'Ark1'!#REF!</f>
        <v>#REF!</v>
      </c>
      <c r="AA241" s="65" t="e">
        <f>+'Ark1'!#REF!</f>
        <v>#REF!</v>
      </c>
      <c r="AB241" s="48" t="e">
        <f>+'Ark1'!#REF!</f>
        <v>#REF!</v>
      </c>
      <c r="AC241" s="48" t="e">
        <f>+'Ark1'!#REF!</f>
        <v>#REF!</v>
      </c>
      <c r="AD241" s="65" t="e">
        <f t="shared" si="3"/>
        <v>#REF!</v>
      </c>
      <c r="AE241" s="39"/>
      <c r="AF241"/>
    </row>
    <row r="242" spans="24:32">
      <c r="X242" s="46" t="e">
        <f>+'Ark1'!#REF!</f>
        <v>#REF!</v>
      </c>
      <c r="Y242" s="47" t="s">
        <v>411</v>
      </c>
      <c r="Z242" s="46" t="e">
        <f>+'Ark1'!#REF!</f>
        <v>#REF!</v>
      </c>
      <c r="AA242" s="65" t="e">
        <f>+'Ark1'!#REF!</f>
        <v>#REF!</v>
      </c>
      <c r="AB242" s="48" t="e">
        <f>+'Ark1'!#REF!</f>
        <v>#REF!</v>
      </c>
      <c r="AC242" s="48" t="e">
        <f>+'Ark1'!#REF!</f>
        <v>#REF!</v>
      </c>
      <c r="AD242" s="65" t="e">
        <f t="shared" si="3"/>
        <v>#REF!</v>
      </c>
      <c r="AE242" s="39"/>
      <c r="AF242"/>
    </row>
    <row r="243" spans="24:32">
      <c r="X243" s="46" t="e">
        <f>+'Ark1'!#REF!</f>
        <v>#REF!</v>
      </c>
      <c r="Y243" s="47" t="s">
        <v>410</v>
      </c>
      <c r="Z243" s="46" t="e">
        <f>+'Ark1'!#REF!</f>
        <v>#REF!</v>
      </c>
      <c r="AA243" s="65" t="e">
        <f>+'Ark1'!#REF!</f>
        <v>#REF!</v>
      </c>
      <c r="AB243" s="48" t="e">
        <f>+'Ark1'!#REF!</f>
        <v>#REF!</v>
      </c>
      <c r="AC243" s="48" t="e">
        <f>+'Ark1'!#REF!</f>
        <v>#REF!</v>
      </c>
      <c r="AD243" s="65" t="e">
        <f t="shared" si="3"/>
        <v>#REF!</v>
      </c>
      <c r="AE243" s="39"/>
      <c r="AF243"/>
    </row>
    <row r="244" spans="24:32">
      <c r="X244" s="46" t="e">
        <f>+'Ark1'!#REF!</f>
        <v>#REF!</v>
      </c>
      <c r="Y244" s="47" t="s">
        <v>409</v>
      </c>
      <c r="Z244" s="46" t="e">
        <f>+'Ark1'!#REF!</f>
        <v>#REF!</v>
      </c>
      <c r="AA244" s="65" t="e">
        <f>+'Ark1'!#REF!</f>
        <v>#REF!</v>
      </c>
      <c r="AB244" s="48" t="e">
        <f>+'Ark1'!#REF!</f>
        <v>#REF!</v>
      </c>
      <c r="AC244" s="48" t="e">
        <f>+'Ark1'!#REF!</f>
        <v>#REF!</v>
      </c>
      <c r="AD244" s="65" t="e">
        <f t="shared" si="3"/>
        <v>#REF!</v>
      </c>
      <c r="AE244" s="39"/>
      <c r="AF244"/>
    </row>
    <row r="245" spans="24:32">
      <c r="X245" s="46" t="e">
        <f>+'Ark1'!#REF!</f>
        <v>#REF!</v>
      </c>
      <c r="Y245" s="47" t="s">
        <v>408</v>
      </c>
      <c r="Z245" s="46" t="e">
        <f>+'Ark1'!#REF!</f>
        <v>#REF!</v>
      </c>
      <c r="AA245" s="65" t="e">
        <f>+'Ark1'!#REF!</f>
        <v>#REF!</v>
      </c>
      <c r="AB245" s="48" t="e">
        <f>+'Ark1'!#REF!</f>
        <v>#REF!</v>
      </c>
      <c r="AC245" s="48" t="e">
        <f>+'Ark1'!#REF!</f>
        <v>#REF!</v>
      </c>
      <c r="AD245" s="65" t="e">
        <f t="shared" si="3"/>
        <v>#REF!</v>
      </c>
      <c r="AE245" s="39"/>
      <c r="AF245"/>
    </row>
    <row r="246" spans="24:32">
      <c r="X246" s="46" t="e">
        <f>+'Ark1'!#REF!</f>
        <v>#REF!</v>
      </c>
      <c r="Y246" s="47" t="s">
        <v>407</v>
      </c>
      <c r="Z246" s="46" t="e">
        <f>+'Ark1'!#REF!</f>
        <v>#REF!</v>
      </c>
      <c r="AA246" s="65" t="e">
        <f>+'Ark1'!#REF!</f>
        <v>#REF!</v>
      </c>
      <c r="AB246" s="48" t="e">
        <f>+'Ark1'!#REF!</f>
        <v>#REF!</v>
      </c>
      <c r="AC246" s="48" t="e">
        <f>+'Ark1'!#REF!</f>
        <v>#REF!</v>
      </c>
      <c r="AD246" s="65" t="e">
        <f t="shared" si="3"/>
        <v>#REF!</v>
      </c>
      <c r="AE246" s="39"/>
      <c r="AF246"/>
    </row>
    <row r="247" spans="24:32">
      <c r="X247" s="46" t="e">
        <f>+'Ark1'!#REF!</f>
        <v>#REF!</v>
      </c>
      <c r="Y247" s="47" t="s">
        <v>406</v>
      </c>
      <c r="Z247" s="46" t="e">
        <f>+'Ark1'!#REF!</f>
        <v>#REF!</v>
      </c>
      <c r="AA247" s="65" t="e">
        <f>+'Ark1'!#REF!</f>
        <v>#REF!</v>
      </c>
      <c r="AB247" s="48" t="e">
        <f>+'Ark1'!#REF!</f>
        <v>#REF!</v>
      </c>
      <c r="AC247" s="48" t="e">
        <f>+'Ark1'!#REF!</f>
        <v>#REF!</v>
      </c>
      <c r="AD247" s="65" t="e">
        <f t="shared" si="3"/>
        <v>#REF!</v>
      </c>
      <c r="AE247" s="39"/>
      <c r="AF247"/>
    </row>
    <row r="248" spans="24:32">
      <c r="X248" s="46" t="e">
        <f>+'Ark1'!#REF!</f>
        <v>#REF!</v>
      </c>
      <c r="Y248" s="47" t="s">
        <v>405</v>
      </c>
      <c r="Z248" s="46" t="e">
        <f>+'Ark1'!#REF!</f>
        <v>#REF!</v>
      </c>
      <c r="AA248" s="65" t="e">
        <f>+'Ark1'!#REF!</f>
        <v>#REF!</v>
      </c>
      <c r="AB248" s="48" t="e">
        <f>+'Ark1'!#REF!</f>
        <v>#REF!</v>
      </c>
      <c r="AC248" s="48" t="e">
        <f>+'Ark1'!#REF!</f>
        <v>#REF!</v>
      </c>
      <c r="AD248" s="65" t="e">
        <f t="shared" si="3"/>
        <v>#REF!</v>
      </c>
      <c r="AE248" s="39"/>
      <c r="AF248"/>
    </row>
    <row r="249" spans="24:32">
      <c r="X249" s="46" t="e">
        <f>+'Ark1'!#REF!</f>
        <v>#REF!</v>
      </c>
      <c r="Y249" s="47" t="s">
        <v>404</v>
      </c>
      <c r="Z249" s="46" t="e">
        <f>+'Ark1'!#REF!</f>
        <v>#REF!</v>
      </c>
      <c r="AA249" s="65" t="e">
        <f>+'Ark1'!#REF!</f>
        <v>#REF!</v>
      </c>
      <c r="AB249" s="48" t="e">
        <f>+'Ark1'!#REF!</f>
        <v>#REF!</v>
      </c>
      <c r="AC249" s="48" t="e">
        <f>+'Ark1'!#REF!</f>
        <v>#REF!</v>
      </c>
      <c r="AD249" s="65" t="e">
        <f t="shared" si="3"/>
        <v>#REF!</v>
      </c>
      <c r="AE249" s="39"/>
      <c r="AF249"/>
    </row>
    <row r="250" spans="24:32">
      <c r="X250" s="46" t="e">
        <f>+'Ark1'!#REF!</f>
        <v>#REF!</v>
      </c>
      <c r="Y250" s="47" t="s">
        <v>403</v>
      </c>
      <c r="Z250" s="46" t="e">
        <f>+'Ark1'!#REF!</f>
        <v>#REF!</v>
      </c>
      <c r="AA250" s="65" t="e">
        <f>+'Ark1'!#REF!</f>
        <v>#REF!</v>
      </c>
      <c r="AB250" s="48" t="e">
        <f>+'Ark1'!#REF!</f>
        <v>#REF!</v>
      </c>
      <c r="AC250" s="48" t="e">
        <f>+'Ark1'!#REF!</f>
        <v>#REF!</v>
      </c>
      <c r="AD250" s="65" t="e">
        <f t="shared" si="3"/>
        <v>#REF!</v>
      </c>
      <c r="AE250" s="39"/>
      <c r="AF250"/>
    </row>
    <row r="251" spans="24:32">
      <c r="X251" s="46" t="e">
        <f>+'Ark1'!#REF!</f>
        <v>#REF!</v>
      </c>
      <c r="Y251" s="47" t="s">
        <v>402</v>
      </c>
      <c r="Z251" s="46" t="e">
        <f>+'Ark1'!#REF!</f>
        <v>#REF!</v>
      </c>
      <c r="AA251" s="65" t="e">
        <f>+'Ark1'!#REF!</f>
        <v>#REF!</v>
      </c>
      <c r="AB251" s="48" t="e">
        <f>+'Ark1'!#REF!</f>
        <v>#REF!</v>
      </c>
      <c r="AC251" s="48" t="e">
        <f>+'Ark1'!#REF!</f>
        <v>#REF!</v>
      </c>
      <c r="AD251" s="65" t="e">
        <f t="shared" si="3"/>
        <v>#REF!</v>
      </c>
      <c r="AE251" s="39"/>
      <c r="AF251"/>
    </row>
    <row r="252" spans="24:32">
      <c r="X252" s="46" t="e">
        <f>+'Ark1'!#REF!</f>
        <v>#REF!</v>
      </c>
      <c r="Y252" s="47" t="s">
        <v>401</v>
      </c>
      <c r="Z252" s="46" t="e">
        <f>+'Ark1'!#REF!</f>
        <v>#REF!</v>
      </c>
      <c r="AA252" s="65" t="e">
        <f>+'Ark1'!#REF!</f>
        <v>#REF!</v>
      </c>
      <c r="AB252" s="48" t="e">
        <f>+'Ark1'!#REF!</f>
        <v>#REF!</v>
      </c>
      <c r="AC252" s="48" t="e">
        <f>+'Ark1'!#REF!</f>
        <v>#REF!</v>
      </c>
      <c r="AD252" s="65" t="e">
        <f t="shared" si="3"/>
        <v>#REF!</v>
      </c>
      <c r="AE252" s="39"/>
      <c r="AF252"/>
    </row>
    <row r="253" spans="24:32">
      <c r="X253" s="46" t="e">
        <f>+'Ark1'!#REF!</f>
        <v>#REF!</v>
      </c>
      <c r="Y253" s="47" t="s">
        <v>400</v>
      </c>
      <c r="Z253" s="46" t="e">
        <f>+'Ark1'!#REF!</f>
        <v>#REF!</v>
      </c>
      <c r="AA253" s="65" t="e">
        <f>+'Ark1'!#REF!</f>
        <v>#REF!</v>
      </c>
      <c r="AB253" s="48" t="e">
        <f>+'Ark1'!#REF!</f>
        <v>#REF!</v>
      </c>
      <c r="AC253" s="48" t="e">
        <f>+'Ark1'!#REF!</f>
        <v>#REF!</v>
      </c>
      <c r="AD253" s="65" t="e">
        <f t="shared" si="3"/>
        <v>#REF!</v>
      </c>
      <c r="AE253" s="39"/>
      <c r="AF253"/>
    </row>
    <row r="254" spans="24:32">
      <c r="X254" s="46" t="e">
        <f>+'Ark1'!#REF!</f>
        <v>#REF!</v>
      </c>
      <c r="Y254" s="47" t="s">
        <v>399</v>
      </c>
      <c r="Z254" s="46" t="e">
        <f>+'Ark1'!#REF!</f>
        <v>#REF!</v>
      </c>
      <c r="AA254" s="65" t="e">
        <f>+'Ark1'!#REF!</f>
        <v>#REF!</v>
      </c>
      <c r="AB254" s="48" t="e">
        <f>+'Ark1'!#REF!</f>
        <v>#REF!</v>
      </c>
      <c r="AC254" s="48" t="e">
        <f>+'Ark1'!#REF!</f>
        <v>#REF!</v>
      </c>
      <c r="AD254" s="65" t="e">
        <f t="shared" si="3"/>
        <v>#REF!</v>
      </c>
      <c r="AE254" s="39"/>
      <c r="AF254"/>
    </row>
    <row r="255" spans="24:32">
      <c r="X255" s="46" t="e">
        <f>+'Ark1'!#REF!</f>
        <v>#REF!</v>
      </c>
      <c r="Y255" s="47" t="s">
        <v>398</v>
      </c>
      <c r="Z255" s="46" t="e">
        <f>+'Ark1'!#REF!</f>
        <v>#REF!</v>
      </c>
      <c r="AA255" s="65" t="e">
        <f>+'Ark1'!#REF!</f>
        <v>#REF!</v>
      </c>
      <c r="AB255" s="48" t="e">
        <f>+'Ark1'!#REF!</f>
        <v>#REF!</v>
      </c>
      <c r="AC255" s="48" t="e">
        <f>+'Ark1'!#REF!</f>
        <v>#REF!</v>
      </c>
      <c r="AD255" s="65" t="e">
        <f t="shared" si="3"/>
        <v>#REF!</v>
      </c>
      <c r="AE255" s="39"/>
      <c r="AF255"/>
    </row>
    <row r="256" spans="24:32">
      <c r="X256" s="46" t="e">
        <f>+'Ark1'!#REF!</f>
        <v>#REF!</v>
      </c>
      <c r="Y256" s="47" t="s">
        <v>457</v>
      </c>
      <c r="Z256" s="46" t="e">
        <f>+'Ark1'!#REF!</f>
        <v>#REF!</v>
      </c>
      <c r="AA256" s="65" t="e">
        <f>+'Ark1'!#REF!</f>
        <v>#REF!</v>
      </c>
      <c r="AB256" s="48" t="e">
        <f>+'Ark1'!#REF!</f>
        <v>#REF!</v>
      </c>
      <c r="AC256" s="48" t="e">
        <f>+'Ark1'!#REF!</f>
        <v>#REF!</v>
      </c>
      <c r="AD256" s="65" t="e">
        <f t="shared" si="3"/>
        <v>#REF!</v>
      </c>
      <c r="AE256" s="39"/>
      <c r="AF256"/>
    </row>
    <row r="257" spans="24:32">
      <c r="X257" t="e">
        <f>+'Ark1'!#REF!</f>
        <v>#REF!</v>
      </c>
      <c r="Y257" s="3" t="s">
        <v>519</v>
      </c>
      <c r="Z257" t="e">
        <f>+'Ark1'!#REF!</f>
        <v>#REF!</v>
      </c>
      <c r="AA257" s="10" t="e">
        <f>+'Ark1'!#REF!</f>
        <v>#REF!</v>
      </c>
      <c r="AB257" s="1" t="e">
        <f>+'Ark1'!#REF!</f>
        <v>#REF!</v>
      </c>
      <c r="AC257" s="1" t="e">
        <f>+'Ark1'!#REF!</f>
        <v>#REF!</v>
      </c>
      <c r="AD257" s="10" t="e">
        <f t="shared" si="3"/>
        <v>#REF!</v>
      </c>
      <c r="AE257" s="39"/>
      <c r="AF257"/>
    </row>
    <row r="258" spans="24:32">
      <c r="X258" t="e">
        <f>+'Ark1'!#REF!</f>
        <v>#REF!</v>
      </c>
      <c r="Y258" s="3" t="s">
        <v>413</v>
      </c>
      <c r="Z258" t="e">
        <f>+'Ark1'!#REF!</f>
        <v>#REF!</v>
      </c>
      <c r="AA258" s="10" t="e">
        <f>+'Ark1'!#REF!</f>
        <v>#REF!</v>
      </c>
      <c r="AB258" s="1" t="e">
        <f>+'Ark1'!#REF!</f>
        <v>#REF!</v>
      </c>
      <c r="AC258" s="1" t="e">
        <f>+'Ark1'!#REF!</f>
        <v>#REF!</v>
      </c>
      <c r="AD258" s="10" t="e">
        <f t="shared" si="3"/>
        <v>#REF!</v>
      </c>
      <c r="AE258" s="39"/>
      <c r="AF258"/>
    </row>
    <row r="259" spans="24:32">
      <c r="X259" t="e">
        <f>+'Ark1'!#REF!</f>
        <v>#REF!</v>
      </c>
      <c r="Y259" s="3" t="s">
        <v>412</v>
      </c>
      <c r="Z259" t="e">
        <f>+'Ark1'!#REF!</f>
        <v>#REF!</v>
      </c>
      <c r="AA259" s="10" t="e">
        <f>+'Ark1'!#REF!</f>
        <v>#REF!</v>
      </c>
      <c r="AB259" s="1" t="e">
        <f>+'Ark1'!#REF!</f>
        <v>#REF!</v>
      </c>
      <c r="AC259" s="1" t="e">
        <f>+'Ark1'!#REF!</f>
        <v>#REF!</v>
      </c>
      <c r="AD259" s="10" t="e">
        <f t="shared" si="3"/>
        <v>#REF!</v>
      </c>
      <c r="AE259" s="39"/>
      <c r="AF259"/>
    </row>
    <row r="260" spans="24:32">
      <c r="X260" t="e">
        <f>+'Ark1'!#REF!</f>
        <v>#REF!</v>
      </c>
      <c r="Y260" s="3" t="s">
        <v>411</v>
      </c>
      <c r="Z260" t="e">
        <f>+'Ark1'!#REF!</f>
        <v>#REF!</v>
      </c>
      <c r="AA260" s="10" t="e">
        <f>+'Ark1'!#REF!</f>
        <v>#REF!</v>
      </c>
      <c r="AB260" s="1" t="e">
        <f>+'Ark1'!#REF!</f>
        <v>#REF!</v>
      </c>
      <c r="AC260" s="1" t="e">
        <f>+'Ark1'!#REF!</f>
        <v>#REF!</v>
      </c>
      <c r="AD260" s="10" t="e">
        <f t="shared" si="3"/>
        <v>#REF!</v>
      </c>
      <c r="AE260" s="39"/>
      <c r="AF260"/>
    </row>
    <row r="261" spans="24:32">
      <c r="X261" t="e">
        <f>+'Ark1'!#REF!</f>
        <v>#REF!</v>
      </c>
      <c r="Y261" s="3" t="s">
        <v>410</v>
      </c>
      <c r="Z261" t="e">
        <f>+'Ark1'!#REF!</f>
        <v>#REF!</v>
      </c>
      <c r="AA261" s="10" t="e">
        <f>+'Ark1'!#REF!</f>
        <v>#REF!</v>
      </c>
      <c r="AB261" s="1" t="e">
        <f>+'Ark1'!#REF!</f>
        <v>#REF!</v>
      </c>
      <c r="AC261" s="1" t="e">
        <f>+'Ark1'!#REF!</f>
        <v>#REF!</v>
      </c>
      <c r="AD261" s="10" t="e">
        <f t="shared" si="3"/>
        <v>#REF!</v>
      </c>
      <c r="AE261" s="39"/>
      <c r="AF261"/>
    </row>
    <row r="262" spans="24:32">
      <c r="X262" t="e">
        <f>+'Ark1'!#REF!</f>
        <v>#REF!</v>
      </c>
      <c r="Y262" s="3" t="s">
        <v>409</v>
      </c>
      <c r="Z262" t="e">
        <f>+'Ark1'!#REF!</f>
        <v>#REF!</v>
      </c>
      <c r="AA262" s="10" t="e">
        <f>+'Ark1'!#REF!</f>
        <v>#REF!</v>
      </c>
      <c r="AB262" s="1" t="e">
        <f>+'Ark1'!#REF!</f>
        <v>#REF!</v>
      </c>
      <c r="AC262" s="1" t="e">
        <f>+'Ark1'!#REF!</f>
        <v>#REF!</v>
      </c>
      <c r="AD262" s="10" t="e">
        <f t="shared" si="3"/>
        <v>#REF!</v>
      </c>
      <c r="AE262" s="39"/>
      <c r="AF262"/>
    </row>
    <row r="263" spans="24:32">
      <c r="X263" t="e">
        <f>+'Ark1'!#REF!</f>
        <v>#REF!</v>
      </c>
      <c r="Y263" s="3" t="s">
        <v>408</v>
      </c>
      <c r="Z263" t="e">
        <f>+'Ark1'!#REF!</f>
        <v>#REF!</v>
      </c>
      <c r="AA263" s="10" t="e">
        <f>+'Ark1'!#REF!</f>
        <v>#REF!</v>
      </c>
      <c r="AB263" s="1" t="e">
        <f>+'Ark1'!#REF!</f>
        <v>#REF!</v>
      </c>
      <c r="AC263" s="1" t="e">
        <f>+'Ark1'!#REF!</f>
        <v>#REF!</v>
      </c>
      <c r="AD263" s="10" t="e">
        <f t="shared" si="3"/>
        <v>#REF!</v>
      </c>
      <c r="AE263" s="39"/>
      <c r="AF263"/>
    </row>
    <row r="264" spans="24:32">
      <c r="X264" t="e">
        <f>+'Ark1'!#REF!</f>
        <v>#REF!</v>
      </c>
      <c r="Y264" s="3" t="s">
        <v>407</v>
      </c>
      <c r="Z264" t="e">
        <f>+'Ark1'!#REF!</f>
        <v>#REF!</v>
      </c>
      <c r="AA264" s="10" t="e">
        <f>+'Ark1'!#REF!</f>
        <v>#REF!</v>
      </c>
      <c r="AB264" s="1" t="e">
        <f>+'Ark1'!#REF!</f>
        <v>#REF!</v>
      </c>
      <c r="AC264" s="1" t="e">
        <f>+'Ark1'!#REF!</f>
        <v>#REF!</v>
      </c>
      <c r="AD264" s="10" t="e">
        <f t="shared" si="3"/>
        <v>#REF!</v>
      </c>
      <c r="AE264" s="39"/>
      <c r="AF264"/>
    </row>
    <row r="265" spans="24:32">
      <c r="X265" t="e">
        <f>+'Ark1'!#REF!</f>
        <v>#REF!</v>
      </c>
      <c r="Y265" s="3" t="s">
        <v>406</v>
      </c>
      <c r="Z265" t="e">
        <f>+'Ark1'!#REF!</f>
        <v>#REF!</v>
      </c>
      <c r="AA265" s="10" t="e">
        <f>+'Ark1'!#REF!</f>
        <v>#REF!</v>
      </c>
      <c r="AB265" s="1" t="e">
        <f>+'Ark1'!#REF!</f>
        <v>#REF!</v>
      </c>
      <c r="AC265" s="1" t="e">
        <f>+'Ark1'!#REF!</f>
        <v>#REF!</v>
      </c>
      <c r="AD265" s="10" t="e">
        <f t="shared" si="3"/>
        <v>#REF!</v>
      </c>
      <c r="AE265" s="39"/>
      <c r="AF265"/>
    </row>
    <row r="266" spans="24:32">
      <c r="X266" t="e">
        <f>+'Ark1'!#REF!</f>
        <v>#REF!</v>
      </c>
      <c r="Y266" s="3" t="s">
        <v>405</v>
      </c>
      <c r="Z266" t="e">
        <f>+'Ark1'!#REF!</f>
        <v>#REF!</v>
      </c>
      <c r="AA266" s="10" t="e">
        <f>+'Ark1'!#REF!</f>
        <v>#REF!</v>
      </c>
      <c r="AB266" s="1" t="e">
        <f>+'Ark1'!#REF!</f>
        <v>#REF!</v>
      </c>
      <c r="AC266" s="1" t="e">
        <f>+'Ark1'!#REF!</f>
        <v>#REF!</v>
      </c>
      <c r="AD266" s="10" t="e">
        <f t="shared" si="3"/>
        <v>#REF!</v>
      </c>
      <c r="AE266" s="39"/>
      <c r="AF266"/>
    </row>
    <row r="267" spans="24:32">
      <c r="X267" t="e">
        <f>+'Ark1'!#REF!</f>
        <v>#REF!</v>
      </c>
      <c r="Y267" s="3" t="s">
        <v>404</v>
      </c>
      <c r="Z267" t="e">
        <f>+'Ark1'!#REF!</f>
        <v>#REF!</v>
      </c>
      <c r="AA267" s="10" t="e">
        <f>+'Ark1'!#REF!</f>
        <v>#REF!</v>
      </c>
      <c r="AB267" s="1" t="e">
        <f>+'Ark1'!#REF!</f>
        <v>#REF!</v>
      </c>
      <c r="AC267" s="1" t="e">
        <f>+'Ark1'!#REF!</f>
        <v>#REF!</v>
      </c>
      <c r="AD267" s="10" t="e">
        <f t="shared" si="3"/>
        <v>#REF!</v>
      </c>
      <c r="AE267" s="39"/>
      <c r="AF267"/>
    </row>
    <row r="268" spans="24:32">
      <c r="X268" t="e">
        <f>+'Ark1'!#REF!</f>
        <v>#REF!</v>
      </c>
      <c r="Y268" s="3" t="s">
        <v>403</v>
      </c>
      <c r="Z268" t="e">
        <f>+'Ark1'!#REF!</f>
        <v>#REF!</v>
      </c>
      <c r="AA268" s="10" t="e">
        <f>+'Ark1'!#REF!</f>
        <v>#REF!</v>
      </c>
      <c r="AB268" s="1" t="e">
        <f>+'Ark1'!#REF!</f>
        <v>#REF!</v>
      </c>
      <c r="AC268" s="1" t="e">
        <f>+'Ark1'!#REF!</f>
        <v>#REF!</v>
      </c>
      <c r="AD268" s="10" t="e">
        <f t="shared" si="3"/>
        <v>#REF!</v>
      </c>
      <c r="AE268" s="39"/>
      <c r="AF268"/>
    </row>
    <row r="269" spans="24:32">
      <c r="X269" t="e">
        <f>+'Ark1'!#REF!</f>
        <v>#REF!</v>
      </c>
      <c r="Y269" s="3" t="s">
        <v>402</v>
      </c>
      <c r="Z269" t="e">
        <f>+'Ark1'!#REF!</f>
        <v>#REF!</v>
      </c>
      <c r="AA269" s="10" t="e">
        <f>+'Ark1'!#REF!</f>
        <v>#REF!</v>
      </c>
      <c r="AB269" s="1" t="e">
        <f>+'Ark1'!#REF!</f>
        <v>#REF!</v>
      </c>
      <c r="AC269" s="1" t="e">
        <f>+'Ark1'!#REF!</f>
        <v>#REF!</v>
      </c>
      <c r="AD269" s="10" t="e">
        <f t="shared" ref="AD269:AD332" si="4">+AA269/Z269</f>
        <v>#REF!</v>
      </c>
      <c r="AE269" s="39"/>
      <c r="AF269"/>
    </row>
    <row r="270" spans="24:32">
      <c r="X270" t="e">
        <f>+'Ark1'!#REF!</f>
        <v>#REF!</v>
      </c>
      <c r="Y270" s="3" t="s">
        <v>401</v>
      </c>
      <c r="Z270" t="e">
        <f>+'Ark1'!#REF!</f>
        <v>#REF!</v>
      </c>
      <c r="AA270" s="10" t="e">
        <f>+'Ark1'!#REF!</f>
        <v>#REF!</v>
      </c>
      <c r="AB270" s="1" t="e">
        <f>+'Ark1'!#REF!</f>
        <v>#REF!</v>
      </c>
      <c r="AC270" s="1" t="e">
        <f>+'Ark1'!#REF!</f>
        <v>#REF!</v>
      </c>
      <c r="AD270" s="10" t="e">
        <f t="shared" si="4"/>
        <v>#REF!</v>
      </c>
      <c r="AE270" s="39"/>
      <c r="AF270"/>
    </row>
    <row r="271" spans="24:32">
      <c r="X271" t="e">
        <f>+'Ark1'!#REF!</f>
        <v>#REF!</v>
      </c>
      <c r="Y271" s="3" t="s">
        <v>400</v>
      </c>
      <c r="Z271" t="e">
        <f>+'Ark1'!#REF!</f>
        <v>#REF!</v>
      </c>
      <c r="AA271" s="10" t="e">
        <f>+'Ark1'!#REF!</f>
        <v>#REF!</v>
      </c>
      <c r="AB271" s="1" t="e">
        <f>+'Ark1'!#REF!</f>
        <v>#REF!</v>
      </c>
      <c r="AC271" s="1" t="e">
        <f>+'Ark1'!#REF!</f>
        <v>#REF!</v>
      </c>
      <c r="AD271" s="10" t="e">
        <f t="shared" si="4"/>
        <v>#REF!</v>
      </c>
      <c r="AE271" s="39"/>
      <c r="AF271"/>
    </row>
    <row r="272" spans="24:32">
      <c r="X272" t="e">
        <f>+'Ark1'!#REF!</f>
        <v>#REF!</v>
      </c>
      <c r="Y272" s="3" t="s">
        <v>399</v>
      </c>
      <c r="Z272" t="e">
        <f>+'Ark1'!#REF!</f>
        <v>#REF!</v>
      </c>
      <c r="AA272" s="10" t="e">
        <f>+'Ark1'!#REF!</f>
        <v>#REF!</v>
      </c>
      <c r="AB272" s="1" t="e">
        <f>+'Ark1'!#REF!</f>
        <v>#REF!</v>
      </c>
      <c r="AC272" s="1" t="e">
        <f>+'Ark1'!#REF!</f>
        <v>#REF!</v>
      </c>
      <c r="AD272" s="10" t="e">
        <f t="shared" si="4"/>
        <v>#REF!</v>
      </c>
      <c r="AE272" s="39"/>
      <c r="AF272"/>
    </row>
    <row r="273" spans="24:32">
      <c r="X273" t="e">
        <f>+'Ark1'!#REF!</f>
        <v>#REF!</v>
      </c>
      <c r="Y273" s="3" t="s">
        <v>398</v>
      </c>
      <c r="Z273" t="e">
        <f>+'Ark1'!#REF!</f>
        <v>#REF!</v>
      </c>
      <c r="AA273" s="10" t="e">
        <f>+'Ark1'!#REF!</f>
        <v>#REF!</v>
      </c>
      <c r="AB273" s="1" t="e">
        <f>+'Ark1'!#REF!</f>
        <v>#REF!</v>
      </c>
      <c r="AC273" s="1" t="e">
        <f>+'Ark1'!#REF!</f>
        <v>#REF!</v>
      </c>
      <c r="AD273" s="10" t="e">
        <f t="shared" si="4"/>
        <v>#REF!</v>
      </c>
      <c r="AE273" s="39"/>
      <c r="AF273"/>
    </row>
    <row r="274" spans="24:32">
      <c r="X274" t="e">
        <f>+'Ark1'!#REF!</f>
        <v>#REF!</v>
      </c>
      <c r="Y274" s="3" t="s">
        <v>457</v>
      </c>
      <c r="Z274" t="e">
        <f>+'Ark1'!#REF!</f>
        <v>#REF!</v>
      </c>
      <c r="AA274" s="10" t="e">
        <f>+'Ark1'!#REF!</f>
        <v>#REF!</v>
      </c>
      <c r="AB274" s="1" t="e">
        <f>+'Ark1'!#REF!</f>
        <v>#REF!</v>
      </c>
      <c r="AC274" s="1" t="e">
        <f>+'Ark1'!#REF!</f>
        <v>#REF!</v>
      </c>
      <c r="AD274" s="10" t="e">
        <f t="shared" si="4"/>
        <v>#REF!</v>
      </c>
      <c r="AE274" s="39"/>
      <c r="AF274"/>
    </row>
    <row r="275" spans="24:32">
      <c r="X275" s="46" t="e">
        <f>+'Ark1'!#REF!</f>
        <v>#REF!</v>
      </c>
      <c r="Y275" s="47" t="s">
        <v>519</v>
      </c>
      <c r="Z275" s="46" t="e">
        <f>+'Ark1'!#REF!</f>
        <v>#REF!</v>
      </c>
      <c r="AA275" s="65" t="e">
        <f>+'Ark1'!#REF!</f>
        <v>#REF!</v>
      </c>
      <c r="AB275" s="48" t="e">
        <f>+'Ark1'!#REF!</f>
        <v>#REF!</v>
      </c>
      <c r="AC275" s="48" t="e">
        <f>+'Ark1'!#REF!</f>
        <v>#REF!</v>
      </c>
      <c r="AD275" s="65" t="e">
        <f t="shared" si="4"/>
        <v>#REF!</v>
      </c>
      <c r="AE275" s="39"/>
      <c r="AF275"/>
    </row>
    <row r="276" spans="24:32">
      <c r="X276" s="46" t="e">
        <f>+'Ark1'!#REF!</f>
        <v>#REF!</v>
      </c>
      <c r="Y276" s="47" t="s">
        <v>413</v>
      </c>
      <c r="Z276" s="46" t="e">
        <f>+'Ark1'!#REF!</f>
        <v>#REF!</v>
      </c>
      <c r="AA276" s="65" t="e">
        <f>+'Ark1'!#REF!</f>
        <v>#REF!</v>
      </c>
      <c r="AB276" s="48" t="e">
        <f>+'Ark1'!#REF!</f>
        <v>#REF!</v>
      </c>
      <c r="AC276" s="48" t="e">
        <f>+'Ark1'!#REF!</f>
        <v>#REF!</v>
      </c>
      <c r="AD276" s="65" t="e">
        <f t="shared" si="4"/>
        <v>#REF!</v>
      </c>
      <c r="AE276" s="39"/>
      <c r="AF276"/>
    </row>
    <row r="277" spans="24:32">
      <c r="X277" s="46" t="e">
        <f>+'Ark1'!#REF!</f>
        <v>#REF!</v>
      </c>
      <c r="Y277" s="47" t="s">
        <v>412</v>
      </c>
      <c r="Z277" s="46" t="e">
        <f>+'Ark1'!#REF!</f>
        <v>#REF!</v>
      </c>
      <c r="AA277" s="65" t="e">
        <f>+'Ark1'!#REF!</f>
        <v>#REF!</v>
      </c>
      <c r="AB277" s="48" t="e">
        <f>+'Ark1'!#REF!</f>
        <v>#REF!</v>
      </c>
      <c r="AC277" s="48" t="e">
        <f>+'Ark1'!#REF!</f>
        <v>#REF!</v>
      </c>
      <c r="AD277" s="65" t="e">
        <f t="shared" si="4"/>
        <v>#REF!</v>
      </c>
      <c r="AE277" s="39"/>
      <c r="AF277"/>
    </row>
    <row r="278" spans="24:32">
      <c r="X278" s="46" t="e">
        <f>+'Ark1'!#REF!</f>
        <v>#REF!</v>
      </c>
      <c r="Y278" s="47" t="s">
        <v>411</v>
      </c>
      <c r="Z278" s="46" t="e">
        <f>+'Ark1'!#REF!</f>
        <v>#REF!</v>
      </c>
      <c r="AA278" s="65" t="e">
        <f>+'Ark1'!#REF!</f>
        <v>#REF!</v>
      </c>
      <c r="AB278" s="48" t="e">
        <f>+'Ark1'!#REF!</f>
        <v>#REF!</v>
      </c>
      <c r="AC278" s="48" t="e">
        <f>+'Ark1'!#REF!</f>
        <v>#REF!</v>
      </c>
      <c r="AD278" s="65" t="e">
        <f t="shared" si="4"/>
        <v>#REF!</v>
      </c>
      <c r="AE278" s="39"/>
      <c r="AF278"/>
    </row>
    <row r="279" spans="24:32">
      <c r="X279" s="46" t="e">
        <f>+'Ark1'!#REF!</f>
        <v>#REF!</v>
      </c>
      <c r="Y279" s="47" t="s">
        <v>410</v>
      </c>
      <c r="Z279" s="46" t="e">
        <f>+'Ark1'!#REF!</f>
        <v>#REF!</v>
      </c>
      <c r="AA279" s="65" t="e">
        <f>+'Ark1'!#REF!</f>
        <v>#REF!</v>
      </c>
      <c r="AB279" s="48" t="e">
        <f>+'Ark1'!#REF!</f>
        <v>#REF!</v>
      </c>
      <c r="AC279" s="48" t="e">
        <f>+'Ark1'!#REF!</f>
        <v>#REF!</v>
      </c>
      <c r="AD279" s="65" t="e">
        <f t="shared" si="4"/>
        <v>#REF!</v>
      </c>
      <c r="AE279" s="39"/>
      <c r="AF279"/>
    </row>
    <row r="280" spans="24:32">
      <c r="X280" s="46" t="e">
        <f>+'Ark1'!#REF!</f>
        <v>#REF!</v>
      </c>
      <c r="Y280" s="47" t="s">
        <v>409</v>
      </c>
      <c r="Z280" s="46" t="e">
        <f>+'Ark1'!#REF!</f>
        <v>#REF!</v>
      </c>
      <c r="AA280" s="65" t="e">
        <f>+'Ark1'!#REF!</f>
        <v>#REF!</v>
      </c>
      <c r="AB280" s="48" t="e">
        <f>+'Ark1'!#REF!</f>
        <v>#REF!</v>
      </c>
      <c r="AC280" s="48" t="e">
        <f>+'Ark1'!#REF!</f>
        <v>#REF!</v>
      </c>
      <c r="AD280" s="65" t="e">
        <f t="shared" si="4"/>
        <v>#REF!</v>
      </c>
      <c r="AE280" s="39"/>
      <c r="AF280"/>
    </row>
    <row r="281" spans="24:32">
      <c r="X281" s="46" t="e">
        <f>+'Ark1'!#REF!</f>
        <v>#REF!</v>
      </c>
      <c r="Y281" s="47" t="s">
        <v>408</v>
      </c>
      <c r="Z281" s="46" t="e">
        <f>+'Ark1'!#REF!</f>
        <v>#REF!</v>
      </c>
      <c r="AA281" s="65" t="e">
        <f>+'Ark1'!#REF!</f>
        <v>#REF!</v>
      </c>
      <c r="AB281" s="48" t="e">
        <f>+'Ark1'!#REF!</f>
        <v>#REF!</v>
      </c>
      <c r="AC281" s="48" t="e">
        <f>+'Ark1'!#REF!</f>
        <v>#REF!</v>
      </c>
      <c r="AD281" s="65" t="e">
        <f t="shared" si="4"/>
        <v>#REF!</v>
      </c>
      <c r="AE281" s="39"/>
      <c r="AF281"/>
    </row>
    <row r="282" spans="24:32">
      <c r="X282" s="46" t="e">
        <f>+'Ark1'!#REF!</f>
        <v>#REF!</v>
      </c>
      <c r="Y282" s="47" t="s">
        <v>407</v>
      </c>
      <c r="Z282" s="46" t="e">
        <f>+'Ark1'!#REF!</f>
        <v>#REF!</v>
      </c>
      <c r="AA282" s="65" t="e">
        <f>+'Ark1'!#REF!</f>
        <v>#REF!</v>
      </c>
      <c r="AB282" s="48" t="e">
        <f>+'Ark1'!#REF!</f>
        <v>#REF!</v>
      </c>
      <c r="AC282" s="48" t="e">
        <f>+'Ark1'!#REF!</f>
        <v>#REF!</v>
      </c>
      <c r="AD282" s="65" t="e">
        <f t="shared" si="4"/>
        <v>#REF!</v>
      </c>
      <c r="AE282" s="39"/>
      <c r="AF282"/>
    </row>
    <row r="283" spans="24:32">
      <c r="X283" s="46" t="e">
        <f>+'Ark1'!#REF!</f>
        <v>#REF!</v>
      </c>
      <c r="Y283" s="47" t="s">
        <v>406</v>
      </c>
      <c r="Z283" s="46" t="e">
        <f>+'Ark1'!#REF!</f>
        <v>#REF!</v>
      </c>
      <c r="AA283" s="65" t="e">
        <f>+'Ark1'!#REF!</f>
        <v>#REF!</v>
      </c>
      <c r="AB283" s="48" t="e">
        <f>+'Ark1'!#REF!</f>
        <v>#REF!</v>
      </c>
      <c r="AC283" s="48" t="e">
        <f>+'Ark1'!#REF!</f>
        <v>#REF!</v>
      </c>
      <c r="AD283" s="65" t="e">
        <f t="shared" si="4"/>
        <v>#REF!</v>
      </c>
      <c r="AE283" s="39"/>
      <c r="AF283"/>
    </row>
    <row r="284" spans="24:32">
      <c r="X284" s="46" t="e">
        <f>+'Ark1'!#REF!</f>
        <v>#REF!</v>
      </c>
      <c r="Y284" s="47" t="s">
        <v>405</v>
      </c>
      <c r="Z284" s="46" t="e">
        <f>+'Ark1'!#REF!</f>
        <v>#REF!</v>
      </c>
      <c r="AA284" s="65" t="e">
        <f>+'Ark1'!#REF!</f>
        <v>#REF!</v>
      </c>
      <c r="AB284" s="48" t="e">
        <f>+'Ark1'!#REF!</f>
        <v>#REF!</v>
      </c>
      <c r="AC284" s="48" t="e">
        <f>+'Ark1'!#REF!</f>
        <v>#REF!</v>
      </c>
      <c r="AD284" s="65" t="e">
        <f t="shared" si="4"/>
        <v>#REF!</v>
      </c>
      <c r="AE284" s="39"/>
      <c r="AF284"/>
    </row>
    <row r="285" spans="24:32">
      <c r="X285" s="46" t="e">
        <f>+'Ark1'!#REF!</f>
        <v>#REF!</v>
      </c>
      <c r="Y285" s="47" t="s">
        <v>404</v>
      </c>
      <c r="Z285" s="46" t="e">
        <f>+'Ark1'!#REF!</f>
        <v>#REF!</v>
      </c>
      <c r="AA285" s="65" t="e">
        <f>+'Ark1'!#REF!</f>
        <v>#REF!</v>
      </c>
      <c r="AB285" s="48" t="e">
        <f>+'Ark1'!#REF!</f>
        <v>#REF!</v>
      </c>
      <c r="AC285" s="48" t="e">
        <f>+'Ark1'!#REF!</f>
        <v>#REF!</v>
      </c>
      <c r="AD285" s="65" t="e">
        <f t="shared" si="4"/>
        <v>#REF!</v>
      </c>
      <c r="AE285" s="39"/>
      <c r="AF285"/>
    </row>
    <row r="286" spans="24:32">
      <c r="X286" s="46" t="e">
        <f>+'Ark1'!#REF!</f>
        <v>#REF!</v>
      </c>
      <c r="Y286" s="47" t="s">
        <v>403</v>
      </c>
      <c r="Z286" s="46" t="e">
        <f>+'Ark1'!#REF!</f>
        <v>#REF!</v>
      </c>
      <c r="AA286" s="65" t="e">
        <f>+'Ark1'!#REF!</f>
        <v>#REF!</v>
      </c>
      <c r="AB286" s="48" t="e">
        <f>+'Ark1'!#REF!</f>
        <v>#REF!</v>
      </c>
      <c r="AC286" s="48" t="e">
        <f>+'Ark1'!#REF!</f>
        <v>#REF!</v>
      </c>
      <c r="AD286" s="65" t="e">
        <f t="shared" si="4"/>
        <v>#REF!</v>
      </c>
      <c r="AE286" s="39"/>
      <c r="AF286"/>
    </row>
    <row r="287" spans="24:32">
      <c r="X287" s="46" t="e">
        <f>+'Ark1'!#REF!</f>
        <v>#REF!</v>
      </c>
      <c r="Y287" s="47" t="s">
        <v>402</v>
      </c>
      <c r="Z287" s="46" t="e">
        <f>+'Ark1'!#REF!</f>
        <v>#REF!</v>
      </c>
      <c r="AA287" s="65" t="e">
        <f>+'Ark1'!#REF!</f>
        <v>#REF!</v>
      </c>
      <c r="AB287" s="48" t="e">
        <f>+'Ark1'!#REF!</f>
        <v>#REF!</v>
      </c>
      <c r="AC287" s="48" t="e">
        <f>+'Ark1'!#REF!</f>
        <v>#REF!</v>
      </c>
      <c r="AD287" s="65" t="e">
        <f t="shared" si="4"/>
        <v>#REF!</v>
      </c>
      <c r="AE287" s="39"/>
      <c r="AF287"/>
    </row>
    <row r="288" spans="24:32">
      <c r="X288" s="46" t="e">
        <f>+'Ark1'!#REF!</f>
        <v>#REF!</v>
      </c>
      <c r="Y288" s="47" t="s">
        <v>401</v>
      </c>
      <c r="Z288" s="46" t="e">
        <f>+'Ark1'!#REF!</f>
        <v>#REF!</v>
      </c>
      <c r="AA288" s="65" t="e">
        <f>+'Ark1'!#REF!</f>
        <v>#REF!</v>
      </c>
      <c r="AB288" s="48" t="e">
        <f>+'Ark1'!#REF!</f>
        <v>#REF!</v>
      </c>
      <c r="AC288" s="48" t="e">
        <f>+'Ark1'!#REF!</f>
        <v>#REF!</v>
      </c>
      <c r="AD288" s="65" t="e">
        <f t="shared" si="4"/>
        <v>#REF!</v>
      </c>
      <c r="AE288" s="39"/>
      <c r="AF288"/>
    </row>
    <row r="289" spans="24:32">
      <c r="X289" s="46" t="e">
        <f>+'Ark1'!#REF!</f>
        <v>#REF!</v>
      </c>
      <c r="Y289" s="47" t="s">
        <v>400</v>
      </c>
      <c r="Z289" s="46" t="e">
        <f>+'Ark1'!#REF!</f>
        <v>#REF!</v>
      </c>
      <c r="AA289" s="65" t="e">
        <f>+'Ark1'!#REF!</f>
        <v>#REF!</v>
      </c>
      <c r="AB289" s="48" t="e">
        <f>+'Ark1'!#REF!</f>
        <v>#REF!</v>
      </c>
      <c r="AC289" s="48" t="e">
        <f>+'Ark1'!#REF!</f>
        <v>#REF!</v>
      </c>
      <c r="AD289" s="65" t="e">
        <f t="shared" si="4"/>
        <v>#REF!</v>
      </c>
      <c r="AE289" s="39"/>
      <c r="AF289"/>
    </row>
    <row r="290" spans="24:32">
      <c r="X290" s="46" t="e">
        <f>+'Ark1'!#REF!</f>
        <v>#REF!</v>
      </c>
      <c r="Y290" s="47" t="s">
        <v>399</v>
      </c>
      <c r="Z290" s="46" t="e">
        <f>+'Ark1'!#REF!</f>
        <v>#REF!</v>
      </c>
      <c r="AA290" s="65" t="e">
        <f>+'Ark1'!#REF!</f>
        <v>#REF!</v>
      </c>
      <c r="AB290" s="48" t="e">
        <f>+'Ark1'!#REF!</f>
        <v>#REF!</v>
      </c>
      <c r="AC290" s="48" t="e">
        <f>+'Ark1'!#REF!</f>
        <v>#REF!</v>
      </c>
      <c r="AD290" s="65" t="e">
        <f t="shared" si="4"/>
        <v>#REF!</v>
      </c>
      <c r="AE290" s="39"/>
      <c r="AF290"/>
    </row>
    <row r="291" spans="24:32">
      <c r="X291" s="46" t="e">
        <f>+'Ark1'!#REF!</f>
        <v>#REF!</v>
      </c>
      <c r="Y291" s="47" t="s">
        <v>398</v>
      </c>
      <c r="Z291" s="46" t="e">
        <f>+'Ark1'!#REF!</f>
        <v>#REF!</v>
      </c>
      <c r="AA291" s="65" t="e">
        <f>+'Ark1'!#REF!</f>
        <v>#REF!</v>
      </c>
      <c r="AB291" s="48" t="e">
        <f>+'Ark1'!#REF!</f>
        <v>#REF!</v>
      </c>
      <c r="AC291" s="48" t="e">
        <f>+'Ark1'!#REF!</f>
        <v>#REF!</v>
      </c>
      <c r="AD291" s="65" t="e">
        <f t="shared" si="4"/>
        <v>#REF!</v>
      </c>
      <c r="AE291" s="39"/>
      <c r="AF291"/>
    </row>
    <row r="292" spans="24:32">
      <c r="X292" s="46" t="e">
        <f>+'Ark1'!#REF!</f>
        <v>#REF!</v>
      </c>
      <c r="Y292" s="47" t="s">
        <v>457</v>
      </c>
      <c r="Z292" s="46" t="e">
        <f>+'Ark1'!#REF!</f>
        <v>#REF!</v>
      </c>
      <c r="AA292" s="65" t="e">
        <f>+'Ark1'!#REF!</f>
        <v>#REF!</v>
      </c>
      <c r="AB292" s="48" t="e">
        <f>+'Ark1'!#REF!</f>
        <v>#REF!</v>
      </c>
      <c r="AC292" s="48" t="e">
        <f>+'Ark1'!#REF!</f>
        <v>#REF!</v>
      </c>
      <c r="AD292" s="65" t="e">
        <f t="shared" si="4"/>
        <v>#REF!</v>
      </c>
      <c r="AE292" s="39"/>
      <c r="AF292"/>
    </row>
    <row r="293" spans="24:32">
      <c r="X293" t="e">
        <f>+'Ark1'!#REF!</f>
        <v>#REF!</v>
      </c>
      <c r="Y293" s="3" t="s">
        <v>519</v>
      </c>
      <c r="Z293" t="e">
        <f>+'Ark1'!#REF!</f>
        <v>#REF!</v>
      </c>
      <c r="AA293" s="10" t="e">
        <f>+'Ark1'!#REF!</f>
        <v>#REF!</v>
      </c>
      <c r="AB293" s="1" t="e">
        <f>+'Ark1'!#REF!</f>
        <v>#REF!</v>
      </c>
      <c r="AC293" s="1" t="e">
        <f>+'Ark1'!#REF!</f>
        <v>#REF!</v>
      </c>
      <c r="AD293" s="10" t="e">
        <f t="shared" si="4"/>
        <v>#REF!</v>
      </c>
      <c r="AE293" s="39"/>
      <c r="AF293"/>
    </row>
    <row r="294" spans="24:32">
      <c r="X294" t="e">
        <f>+'Ark1'!#REF!</f>
        <v>#REF!</v>
      </c>
      <c r="Y294" s="3" t="s">
        <v>413</v>
      </c>
      <c r="Z294" t="e">
        <f>+'Ark1'!#REF!</f>
        <v>#REF!</v>
      </c>
      <c r="AA294" s="10" t="e">
        <f>+'Ark1'!#REF!</f>
        <v>#REF!</v>
      </c>
      <c r="AB294" s="1" t="e">
        <f>+'Ark1'!#REF!</f>
        <v>#REF!</v>
      </c>
      <c r="AC294" s="1" t="e">
        <f>+'Ark1'!#REF!</f>
        <v>#REF!</v>
      </c>
      <c r="AD294" s="10" t="e">
        <f t="shared" si="4"/>
        <v>#REF!</v>
      </c>
      <c r="AE294" s="39"/>
      <c r="AF294"/>
    </row>
    <row r="295" spans="24:32">
      <c r="X295" t="e">
        <f>+'Ark1'!#REF!</f>
        <v>#REF!</v>
      </c>
      <c r="Y295" s="3" t="s">
        <v>412</v>
      </c>
      <c r="Z295" t="e">
        <f>+'Ark1'!#REF!</f>
        <v>#REF!</v>
      </c>
      <c r="AA295" s="10" t="e">
        <f>+'Ark1'!#REF!</f>
        <v>#REF!</v>
      </c>
      <c r="AB295" s="1" t="e">
        <f>+'Ark1'!#REF!</f>
        <v>#REF!</v>
      </c>
      <c r="AC295" s="1" t="e">
        <f>+'Ark1'!#REF!</f>
        <v>#REF!</v>
      </c>
      <c r="AD295" s="10" t="e">
        <f t="shared" si="4"/>
        <v>#REF!</v>
      </c>
      <c r="AE295" s="39"/>
      <c r="AF295"/>
    </row>
    <row r="296" spans="24:32">
      <c r="X296" t="e">
        <f>+'Ark1'!#REF!</f>
        <v>#REF!</v>
      </c>
      <c r="Y296" s="3" t="s">
        <v>411</v>
      </c>
      <c r="Z296" t="e">
        <f>+'Ark1'!#REF!</f>
        <v>#REF!</v>
      </c>
      <c r="AA296" s="10" t="e">
        <f>+'Ark1'!#REF!</f>
        <v>#REF!</v>
      </c>
      <c r="AB296" s="1" t="e">
        <f>+'Ark1'!#REF!</f>
        <v>#REF!</v>
      </c>
      <c r="AC296" s="1" t="e">
        <f>+'Ark1'!#REF!</f>
        <v>#REF!</v>
      </c>
      <c r="AD296" s="10" t="e">
        <f t="shared" si="4"/>
        <v>#REF!</v>
      </c>
      <c r="AE296" s="39"/>
      <c r="AF296"/>
    </row>
    <row r="297" spans="24:32">
      <c r="X297" t="e">
        <f>+'Ark1'!#REF!</f>
        <v>#REF!</v>
      </c>
      <c r="Y297" s="3" t="s">
        <v>410</v>
      </c>
      <c r="Z297" t="e">
        <f>+'Ark1'!#REF!</f>
        <v>#REF!</v>
      </c>
      <c r="AA297" s="10" t="e">
        <f>+'Ark1'!#REF!</f>
        <v>#REF!</v>
      </c>
      <c r="AB297" s="1" t="e">
        <f>+'Ark1'!#REF!</f>
        <v>#REF!</v>
      </c>
      <c r="AC297" s="1" t="e">
        <f>+'Ark1'!#REF!</f>
        <v>#REF!</v>
      </c>
      <c r="AD297" s="10" t="e">
        <f t="shared" si="4"/>
        <v>#REF!</v>
      </c>
      <c r="AE297" s="39"/>
      <c r="AF297"/>
    </row>
    <row r="298" spans="24:32">
      <c r="X298" t="e">
        <f>+'Ark1'!#REF!</f>
        <v>#REF!</v>
      </c>
      <c r="Y298" s="3" t="s">
        <v>409</v>
      </c>
      <c r="Z298" t="e">
        <f>+'Ark1'!#REF!</f>
        <v>#REF!</v>
      </c>
      <c r="AA298" s="10" t="e">
        <f>+'Ark1'!#REF!</f>
        <v>#REF!</v>
      </c>
      <c r="AB298" s="1" t="e">
        <f>+'Ark1'!#REF!</f>
        <v>#REF!</v>
      </c>
      <c r="AC298" s="1" t="e">
        <f>+'Ark1'!#REF!</f>
        <v>#REF!</v>
      </c>
      <c r="AD298" s="10" t="e">
        <f t="shared" si="4"/>
        <v>#REF!</v>
      </c>
      <c r="AE298" s="39"/>
      <c r="AF298"/>
    </row>
    <row r="299" spans="24:32">
      <c r="X299" t="e">
        <f>+'Ark1'!#REF!</f>
        <v>#REF!</v>
      </c>
      <c r="Y299" s="3" t="s">
        <v>408</v>
      </c>
      <c r="Z299" t="e">
        <f>+'Ark1'!#REF!</f>
        <v>#REF!</v>
      </c>
      <c r="AA299" s="10" t="e">
        <f>+'Ark1'!#REF!</f>
        <v>#REF!</v>
      </c>
      <c r="AB299" s="1" t="e">
        <f>+'Ark1'!#REF!</f>
        <v>#REF!</v>
      </c>
      <c r="AC299" s="1" t="e">
        <f>+'Ark1'!#REF!</f>
        <v>#REF!</v>
      </c>
      <c r="AD299" s="10" t="e">
        <f t="shared" si="4"/>
        <v>#REF!</v>
      </c>
      <c r="AE299" s="39"/>
      <c r="AF299"/>
    </row>
    <row r="300" spans="24:32">
      <c r="X300" t="e">
        <f>+'Ark1'!#REF!</f>
        <v>#REF!</v>
      </c>
      <c r="Y300" s="3" t="s">
        <v>407</v>
      </c>
      <c r="Z300" t="e">
        <f>+'Ark1'!#REF!</f>
        <v>#REF!</v>
      </c>
      <c r="AA300" s="10" t="e">
        <f>+'Ark1'!#REF!</f>
        <v>#REF!</v>
      </c>
      <c r="AB300" s="1" t="e">
        <f>+'Ark1'!#REF!</f>
        <v>#REF!</v>
      </c>
      <c r="AC300" s="1" t="e">
        <f>+'Ark1'!#REF!</f>
        <v>#REF!</v>
      </c>
      <c r="AD300" s="10" t="e">
        <f t="shared" si="4"/>
        <v>#REF!</v>
      </c>
      <c r="AE300" s="39"/>
      <c r="AF300"/>
    </row>
    <row r="301" spans="24:32">
      <c r="X301" t="e">
        <f>+'Ark1'!#REF!</f>
        <v>#REF!</v>
      </c>
      <c r="Y301" s="3" t="s">
        <v>406</v>
      </c>
      <c r="Z301" t="e">
        <f>+'Ark1'!#REF!</f>
        <v>#REF!</v>
      </c>
      <c r="AA301" s="10" t="e">
        <f>+'Ark1'!#REF!</f>
        <v>#REF!</v>
      </c>
      <c r="AB301" s="1" t="e">
        <f>+'Ark1'!#REF!</f>
        <v>#REF!</v>
      </c>
      <c r="AC301" s="1" t="e">
        <f>+'Ark1'!#REF!</f>
        <v>#REF!</v>
      </c>
      <c r="AD301" s="10" t="e">
        <f t="shared" si="4"/>
        <v>#REF!</v>
      </c>
      <c r="AE301" s="39"/>
      <c r="AF301"/>
    </row>
    <row r="302" spans="24:32">
      <c r="X302" t="e">
        <f>+'Ark1'!#REF!</f>
        <v>#REF!</v>
      </c>
      <c r="Y302" s="3" t="s">
        <v>405</v>
      </c>
      <c r="Z302" t="e">
        <f>+'Ark1'!#REF!</f>
        <v>#REF!</v>
      </c>
      <c r="AA302" s="10" t="e">
        <f>+'Ark1'!#REF!</f>
        <v>#REF!</v>
      </c>
      <c r="AB302" s="1" t="e">
        <f>+'Ark1'!#REF!</f>
        <v>#REF!</v>
      </c>
      <c r="AC302" s="1" t="e">
        <f>+'Ark1'!#REF!</f>
        <v>#REF!</v>
      </c>
      <c r="AD302" s="10" t="e">
        <f t="shared" si="4"/>
        <v>#REF!</v>
      </c>
      <c r="AE302" s="39"/>
      <c r="AF302"/>
    </row>
    <row r="303" spans="24:32">
      <c r="X303" t="e">
        <f>+'Ark1'!#REF!</f>
        <v>#REF!</v>
      </c>
      <c r="Y303" s="3" t="s">
        <v>404</v>
      </c>
      <c r="Z303" t="e">
        <f>+'Ark1'!#REF!</f>
        <v>#REF!</v>
      </c>
      <c r="AA303" s="10" t="e">
        <f>+'Ark1'!#REF!</f>
        <v>#REF!</v>
      </c>
      <c r="AB303" s="1" t="e">
        <f>+'Ark1'!#REF!</f>
        <v>#REF!</v>
      </c>
      <c r="AC303" s="1" t="e">
        <f>+'Ark1'!#REF!</f>
        <v>#REF!</v>
      </c>
      <c r="AD303" s="10" t="e">
        <f t="shared" si="4"/>
        <v>#REF!</v>
      </c>
      <c r="AE303" s="39"/>
      <c r="AF303"/>
    </row>
    <row r="304" spans="24:32">
      <c r="X304" t="e">
        <f>+'Ark1'!#REF!</f>
        <v>#REF!</v>
      </c>
      <c r="Y304" s="3" t="s">
        <v>403</v>
      </c>
      <c r="Z304" t="e">
        <f>+'Ark1'!#REF!</f>
        <v>#REF!</v>
      </c>
      <c r="AA304" s="10" t="e">
        <f>+'Ark1'!#REF!</f>
        <v>#REF!</v>
      </c>
      <c r="AB304" s="1" t="e">
        <f>+'Ark1'!#REF!</f>
        <v>#REF!</v>
      </c>
      <c r="AC304" s="1" t="e">
        <f>+'Ark1'!#REF!</f>
        <v>#REF!</v>
      </c>
      <c r="AD304" s="10" t="e">
        <f t="shared" si="4"/>
        <v>#REF!</v>
      </c>
      <c r="AE304" s="39"/>
      <c r="AF304"/>
    </row>
    <row r="305" spans="24:32">
      <c r="X305" t="e">
        <f>+'Ark1'!#REF!</f>
        <v>#REF!</v>
      </c>
      <c r="Y305" s="3" t="s">
        <v>402</v>
      </c>
      <c r="Z305" t="e">
        <f>+'Ark1'!#REF!</f>
        <v>#REF!</v>
      </c>
      <c r="AA305" s="10" t="e">
        <f>+'Ark1'!#REF!</f>
        <v>#REF!</v>
      </c>
      <c r="AB305" s="1" t="e">
        <f>+'Ark1'!#REF!</f>
        <v>#REF!</v>
      </c>
      <c r="AC305" s="1" t="e">
        <f>+'Ark1'!#REF!</f>
        <v>#REF!</v>
      </c>
      <c r="AD305" s="10" t="e">
        <f t="shared" si="4"/>
        <v>#REF!</v>
      </c>
      <c r="AE305" s="39"/>
      <c r="AF305"/>
    </row>
    <row r="306" spans="24:32">
      <c r="X306" t="e">
        <f>+'Ark1'!#REF!</f>
        <v>#REF!</v>
      </c>
      <c r="Y306" s="3" t="s">
        <v>401</v>
      </c>
      <c r="Z306" t="e">
        <f>+'Ark1'!#REF!</f>
        <v>#REF!</v>
      </c>
      <c r="AA306" s="10" t="e">
        <f>+'Ark1'!#REF!</f>
        <v>#REF!</v>
      </c>
      <c r="AB306" s="1" t="e">
        <f>+'Ark1'!#REF!</f>
        <v>#REF!</v>
      </c>
      <c r="AC306" s="1" t="e">
        <f>+'Ark1'!#REF!</f>
        <v>#REF!</v>
      </c>
      <c r="AD306" s="10" t="e">
        <f t="shared" si="4"/>
        <v>#REF!</v>
      </c>
      <c r="AE306" s="39"/>
      <c r="AF306"/>
    </row>
    <row r="307" spans="24:32">
      <c r="X307" t="e">
        <f>+'Ark1'!#REF!</f>
        <v>#REF!</v>
      </c>
      <c r="Y307" s="3" t="s">
        <v>400</v>
      </c>
      <c r="Z307" t="e">
        <f>+'Ark1'!#REF!</f>
        <v>#REF!</v>
      </c>
      <c r="AA307" s="10" t="e">
        <f>+'Ark1'!#REF!</f>
        <v>#REF!</v>
      </c>
      <c r="AB307" s="1" t="e">
        <f>+'Ark1'!#REF!</f>
        <v>#REF!</v>
      </c>
      <c r="AC307" s="1" t="e">
        <f>+'Ark1'!#REF!</f>
        <v>#REF!</v>
      </c>
      <c r="AD307" s="10" t="e">
        <f t="shared" si="4"/>
        <v>#REF!</v>
      </c>
      <c r="AE307" s="39"/>
      <c r="AF307"/>
    </row>
    <row r="308" spans="24:32">
      <c r="X308" t="e">
        <f>+'Ark1'!#REF!</f>
        <v>#REF!</v>
      </c>
      <c r="Y308" s="3" t="s">
        <v>399</v>
      </c>
      <c r="Z308" t="e">
        <f>+'Ark1'!#REF!</f>
        <v>#REF!</v>
      </c>
      <c r="AA308" s="10" t="e">
        <f>+'Ark1'!#REF!</f>
        <v>#REF!</v>
      </c>
      <c r="AB308" s="1" t="e">
        <f>+'Ark1'!#REF!</f>
        <v>#REF!</v>
      </c>
      <c r="AC308" s="1" t="e">
        <f>+'Ark1'!#REF!</f>
        <v>#REF!</v>
      </c>
      <c r="AD308" s="10" t="e">
        <f t="shared" si="4"/>
        <v>#REF!</v>
      </c>
      <c r="AE308" s="39"/>
      <c r="AF308"/>
    </row>
    <row r="309" spans="24:32">
      <c r="X309" t="e">
        <f>+'Ark1'!#REF!</f>
        <v>#REF!</v>
      </c>
      <c r="Y309" s="3" t="s">
        <v>398</v>
      </c>
      <c r="Z309" t="e">
        <f>+'Ark1'!#REF!</f>
        <v>#REF!</v>
      </c>
      <c r="AA309" s="10" t="e">
        <f>+'Ark1'!#REF!</f>
        <v>#REF!</v>
      </c>
      <c r="AB309" s="1" t="e">
        <f>+'Ark1'!#REF!</f>
        <v>#REF!</v>
      </c>
      <c r="AC309" s="1" t="e">
        <f>+'Ark1'!#REF!</f>
        <v>#REF!</v>
      </c>
      <c r="AD309" s="10" t="e">
        <f t="shared" si="4"/>
        <v>#REF!</v>
      </c>
      <c r="AE309" s="39"/>
      <c r="AF309"/>
    </row>
    <row r="310" spans="24:32">
      <c r="X310" t="e">
        <f>+'Ark1'!#REF!</f>
        <v>#REF!</v>
      </c>
      <c r="Y310" s="3" t="s">
        <v>457</v>
      </c>
      <c r="Z310" t="e">
        <f>+'Ark1'!#REF!</f>
        <v>#REF!</v>
      </c>
      <c r="AA310" s="10" t="e">
        <f>+'Ark1'!#REF!</f>
        <v>#REF!</v>
      </c>
      <c r="AB310" s="1" t="e">
        <f>+'Ark1'!#REF!</f>
        <v>#REF!</v>
      </c>
      <c r="AC310" s="1" t="e">
        <f>+'Ark1'!#REF!</f>
        <v>#REF!</v>
      </c>
      <c r="AD310" s="10" t="e">
        <f t="shared" si="4"/>
        <v>#REF!</v>
      </c>
      <c r="AE310" s="39"/>
      <c r="AF310"/>
    </row>
    <row r="311" spans="24:32">
      <c r="X311" s="46" t="e">
        <f>+'Ark1'!#REF!</f>
        <v>#REF!</v>
      </c>
      <c r="Y311" s="47" t="s">
        <v>519</v>
      </c>
      <c r="Z311" s="46" t="e">
        <f>+'Ark1'!#REF!</f>
        <v>#REF!</v>
      </c>
      <c r="AA311" s="65" t="e">
        <f>+'Ark1'!#REF!</f>
        <v>#REF!</v>
      </c>
      <c r="AB311" s="48" t="e">
        <f>+'Ark1'!#REF!</f>
        <v>#REF!</v>
      </c>
      <c r="AC311" s="48" t="e">
        <f>+'Ark1'!#REF!</f>
        <v>#REF!</v>
      </c>
      <c r="AD311" s="65" t="e">
        <f t="shared" si="4"/>
        <v>#REF!</v>
      </c>
      <c r="AE311" s="39"/>
      <c r="AF311"/>
    </row>
    <row r="312" spans="24:32">
      <c r="X312" s="46" t="e">
        <f>+'Ark1'!#REF!</f>
        <v>#REF!</v>
      </c>
      <c r="Y312" s="47" t="s">
        <v>413</v>
      </c>
      <c r="Z312" s="46" t="e">
        <f>+'Ark1'!#REF!</f>
        <v>#REF!</v>
      </c>
      <c r="AA312" s="65" t="e">
        <f>+'Ark1'!#REF!</f>
        <v>#REF!</v>
      </c>
      <c r="AB312" s="48" t="e">
        <f>+'Ark1'!#REF!</f>
        <v>#REF!</v>
      </c>
      <c r="AC312" s="48" t="e">
        <f>+'Ark1'!#REF!</f>
        <v>#REF!</v>
      </c>
      <c r="AD312" s="65" t="e">
        <f t="shared" si="4"/>
        <v>#REF!</v>
      </c>
      <c r="AE312" s="39"/>
      <c r="AF312"/>
    </row>
    <row r="313" spans="24:32">
      <c r="X313" s="46" t="e">
        <f>+'Ark1'!#REF!</f>
        <v>#REF!</v>
      </c>
      <c r="Y313" s="47" t="s">
        <v>412</v>
      </c>
      <c r="Z313" s="46" t="e">
        <f>+'Ark1'!#REF!</f>
        <v>#REF!</v>
      </c>
      <c r="AA313" s="65" t="e">
        <f>+'Ark1'!#REF!</f>
        <v>#REF!</v>
      </c>
      <c r="AB313" s="48" t="e">
        <f>+'Ark1'!#REF!</f>
        <v>#REF!</v>
      </c>
      <c r="AC313" s="48" t="e">
        <f>+'Ark1'!#REF!</f>
        <v>#REF!</v>
      </c>
      <c r="AD313" s="65" t="e">
        <f t="shared" si="4"/>
        <v>#REF!</v>
      </c>
      <c r="AE313" s="39"/>
      <c r="AF313"/>
    </row>
    <row r="314" spans="24:32">
      <c r="X314" s="46" t="e">
        <f>+'Ark1'!#REF!</f>
        <v>#REF!</v>
      </c>
      <c r="Y314" s="47" t="s">
        <v>411</v>
      </c>
      <c r="Z314" s="46" t="e">
        <f>+'Ark1'!#REF!</f>
        <v>#REF!</v>
      </c>
      <c r="AA314" s="65" t="e">
        <f>+'Ark1'!#REF!</f>
        <v>#REF!</v>
      </c>
      <c r="AB314" s="48" t="e">
        <f>+'Ark1'!#REF!</f>
        <v>#REF!</v>
      </c>
      <c r="AC314" s="48" t="e">
        <f>+'Ark1'!#REF!</f>
        <v>#REF!</v>
      </c>
      <c r="AD314" s="65" t="e">
        <f t="shared" si="4"/>
        <v>#REF!</v>
      </c>
      <c r="AE314" s="39"/>
      <c r="AF314"/>
    </row>
    <row r="315" spans="24:32">
      <c r="X315" s="46" t="e">
        <f>+'Ark1'!#REF!</f>
        <v>#REF!</v>
      </c>
      <c r="Y315" s="47" t="s">
        <v>410</v>
      </c>
      <c r="Z315" s="46" t="e">
        <f>+'Ark1'!#REF!</f>
        <v>#REF!</v>
      </c>
      <c r="AA315" s="65" t="e">
        <f>+'Ark1'!#REF!</f>
        <v>#REF!</v>
      </c>
      <c r="AB315" s="48" t="e">
        <f>+'Ark1'!#REF!</f>
        <v>#REF!</v>
      </c>
      <c r="AC315" s="48" t="e">
        <f>+'Ark1'!#REF!</f>
        <v>#REF!</v>
      </c>
      <c r="AD315" s="65" t="e">
        <f t="shared" si="4"/>
        <v>#REF!</v>
      </c>
      <c r="AE315" s="39"/>
      <c r="AF315"/>
    </row>
    <row r="316" spans="24:32">
      <c r="X316" s="46" t="e">
        <f>+'Ark1'!#REF!</f>
        <v>#REF!</v>
      </c>
      <c r="Y316" s="47" t="s">
        <v>409</v>
      </c>
      <c r="Z316" s="46" t="e">
        <f>+'Ark1'!#REF!</f>
        <v>#REF!</v>
      </c>
      <c r="AA316" s="65" t="e">
        <f>+'Ark1'!#REF!</f>
        <v>#REF!</v>
      </c>
      <c r="AB316" s="48" t="e">
        <f>+'Ark1'!#REF!</f>
        <v>#REF!</v>
      </c>
      <c r="AC316" s="48" t="e">
        <f>+'Ark1'!#REF!</f>
        <v>#REF!</v>
      </c>
      <c r="AD316" s="65" t="e">
        <f t="shared" si="4"/>
        <v>#REF!</v>
      </c>
      <c r="AE316" s="39"/>
      <c r="AF316"/>
    </row>
    <row r="317" spans="24:32">
      <c r="X317" s="46" t="e">
        <f>+'Ark1'!#REF!</f>
        <v>#REF!</v>
      </c>
      <c r="Y317" s="47" t="s">
        <v>408</v>
      </c>
      <c r="Z317" s="46" t="e">
        <f>+'Ark1'!#REF!</f>
        <v>#REF!</v>
      </c>
      <c r="AA317" s="65" t="e">
        <f>+'Ark1'!#REF!</f>
        <v>#REF!</v>
      </c>
      <c r="AB317" s="48" t="e">
        <f>+'Ark1'!#REF!</f>
        <v>#REF!</v>
      </c>
      <c r="AC317" s="48" t="e">
        <f>+'Ark1'!#REF!</f>
        <v>#REF!</v>
      </c>
      <c r="AD317" s="65" t="e">
        <f t="shared" si="4"/>
        <v>#REF!</v>
      </c>
      <c r="AE317" s="39"/>
      <c r="AF317"/>
    </row>
    <row r="318" spans="24:32">
      <c r="X318" s="46" t="e">
        <f>+'Ark1'!#REF!</f>
        <v>#REF!</v>
      </c>
      <c r="Y318" s="47" t="s">
        <v>407</v>
      </c>
      <c r="Z318" s="46" t="e">
        <f>+'Ark1'!#REF!</f>
        <v>#REF!</v>
      </c>
      <c r="AA318" s="65" t="e">
        <f>+'Ark1'!#REF!</f>
        <v>#REF!</v>
      </c>
      <c r="AB318" s="48" t="e">
        <f>+'Ark1'!#REF!</f>
        <v>#REF!</v>
      </c>
      <c r="AC318" s="48" t="e">
        <f>+'Ark1'!#REF!</f>
        <v>#REF!</v>
      </c>
      <c r="AD318" s="65" t="e">
        <f t="shared" si="4"/>
        <v>#REF!</v>
      </c>
      <c r="AE318" s="39"/>
      <c r="AF318"/>
    </row>
    <row r="319" spans="24:32">
      <c r="X319" s="46" t="e">
        <f>+'Ark1'!#REF!</f>
        <v>#REF!</v>
      </c>
      <c r="Y319" s="47" t="s">
        <v>406</v>
      </c>
      <c r="Z319" s="46" t="e">
        <f>+'Ark1'!#REF!</f>
        <v>#REF!</v>
      </c>
      <c r="AA319" s="65" t="e">
        <f>+'Ark1'!#REF!</f>
        <v>#REF!</v>
      </c>
      <c r="AB319" s="48" t="e">
        <f>+'Ark1'!#REF!</f>
        <v>#REF!</v>
      </c>
      <c r="AC319" s="48" t="e">
        <f>+'Ark1'!#REF!</f>
        <v>#REF!</v>
      </c>
      <c r="AD319" s="65" t="e">
        <f t="shared" si="4"/>
        <v>#REF!</v>
      </c>
      <c r="AE319" s="39"/>
      <c r="AF319"/>
    </row>
    <row r="320" spans="24:32">
      <c r="X320" s="46" t="e">
        <f>+'Ark1'!#REF!</f>
        <v>#REF!</v>
      </c>
      <c r="Y320" s="47" t="s">
        <v>405</v>
      </c>
      <c r="Z320" s="46" t="e">
        <f>+'Ark1'!#REF!</f>
        <v>#REF!</v>
      </c>
      <c r="AA320" s="65" t="e">
        <f>+'Ark1'!#REF!</f>
        <v>#REF!</v>
      </c>
      <c r="AB320" s="48" t="e">
        <f>+'Ark1'!#REF!</f>
        <v>#REF!</v>
      </c>
      <c r="AC320" s="48" t="e">
        <f>+'Ark1'!#REF!</f>
        <v>#REF!</v>
      </c>
      <c r="AD320" s="65" t="e">
        <f t="shared" si="4"/>
        <v>#REF!</v>
      </c>
      <c r="AE320" s="39"/>
      <c r="AF320"/>
    </row>
    <row r="321" spans="24:32">
      <c r="X321" s="46" t="e">
        <f>+'Ark1'!#REF!</f>
        <v>#REF!</v>
      </c>
      <c r="Y321" s="47" t="s">
        <v>404</v>
      </c>
      <c r="Z321" s="46" t="e">
        <f>+'Ark1'!#REF!</f>
        <v>#REF!</v>
      </c>
      <c r="AA321" s="65" t="e">
        <f>+'Ark1'!#REF!</f>
        <v>#REF!</v>
      </c>
      <c r="AB321" s="48" t="e">
        <f>+'Ark1'!#REF!</f>
        <v>#REF!</v>
      </c>
      <c r="AC321" s="48" t="e">
        <f>+'Ark1'!#REF!</f>
        <v>#REF!</v>
      </c>
      <c r="AD321" s="65" t="e">
        <f t="shared" si="4"/>
        <v>#REF!</v>
      </c>
      <c r="AE321" s="39"/>
      <c r="AF321"/>
    </row>
    <row r="322" spans="24:32">
      <c r="X322" s="46" t="e">
        <f>+'Ark1'!#REF!</f>
        <v>#REF!</v>
      </c>
      <c r="Y322" s="47" t="s">
        <v>403</v>
      </c>
      <c r="Z322" s="46" t="e">
        <f>+'Ark1'!#REF!</f>
        <v>#REF!</v>
      </c>
      <c r="AA322" s="65" t="e">
        <f>+'Ark1'!#REF!</f>
        <v>#REF!</v>
      </c>
      <c r="AB322" s="48" t="e">
        <f>+'Ark1'!#REF!</f>
        <v>#REF!</v>
      </c>
      <c r="AC322" s="48" t="e">
        <f>+'Ark1'!#REF!</f>
        <v>#REF!</v>
      </c>
      <c r="AD322" s="65" t="e">
        <f t="shared" si="4"/>
        <v>#REF!</v>
      </c>
      <c r="AE322" s="39"/>
      <c r="AF322"/>
    </row>
    <row r="323" spans="24:32">
      <c r="X323" s="46" t="e">
        <f>+'Ark1'!#REF!</f>
        <v>#REF!</v>
      </c>
      <c r="Y323" s="47" t="s">
        <v>402</v>
      </c>
      <c r="Z323" s="46" t="e">
        <f>+'Ark1'!#REF!</f>
        <v>#REF!</v>
      </c>
      <c r="AA323" s="65" t="e">
        <f>+'Ark1'!#REF!</f>
        <v>#REF!</v>
      </c>
      <c r="AB323" s="48" t="e">
        <f>+'Ark1'!#REF!</f>
        <v>#REF!</v>
      </c>
      <c r="AC323" s="48" t="e">
        <f>+'Ark1'!#REF!</f>
        <v>#REF!</v>
      </c>
      <c r="AD323" s="65" t="e">
        <f t="shared" si="4"/>
        <v>#REF!</v>
      </c>
      <c r="AE323" s="39"/>
      <c r="AF323"/>
    </row>
    <row r="324" spans="24:32">
      <c r="X324" s="46" t="e">
        <f>+'Ark1'!#REF!</f>
        <v>#REF!</v>
      </c>
      <c r="Y324" s="47" t="s">
        <v>401</v>
      </c>
      <c r="Z324" s="46" t="e">
        <f>+'Ark1'!#REF!</f>
        <v>#REF!</v>
      </c>
      <c r="AA324" s="65" t="e">
        <f>+'Ark1'!#REF!</f>
        <v>#REF!</v>
      </c>
      <c r="AB324" s="48" t="e">
        <f>+'Ark1'!#REF!</f>
        <v>#REF!</v>
      </c>
      <c r="AC324" s="48" t="e">
        <f>+'Ark1'!#REF!</f>
        <v>#REF!</v>
      </c>
      <c r="AD324" s="65" t="e">
        <f t="shared" si="4"/>
        <v>#REF!</v>
      </c>
      <c r="AE324" s="39"/>
      <c r="AF324"/>
    </row>
    <row r="325" spans="24:32">
      <c r="X325" s="46" t="e">
        <f>+'Ark1'!#REF!</f>
        <v>#REF!</v>
      </c>
      <c r="Y325" s="47" t="s">
        <v>400</v>
      </c>
      <c r="Z325" s="46" t="e">
        <f>+'Ark1'!#REF!</f>
        <v>#REF!</v>
      </c>
      <c r="AA325" s="65" t="e">
        <f>+'Ark1'!#REF!</f>
        <v>#REF!</v>
      </c>
      <c r="AB325" s="48" t="e">
        <f>+'Ark1'!#REF!</f>
        <v>#REF!</v>
      </c>
      <c r="AC325" s="48" t="e">
        <f>+'Ark1'!#REF!</f>
        <v>#REF!</v>
      </c>
      <c r="AD325" s="65" t="e">
        <f t="shared" si="4"/>
        <v>#REF!</v>
      </c>
      <c r="AE325" s="39"/>
      <c r="AF325"/>
    </row>
    <row r="326" spans="24:32">
      <c r="X326" s="46" t="e">
        <f>+'Ark1'!#REF!</f>
        <v>#REF!</v>
      </c>
      <c r="Y326" s="47" t="s">
        <v>399</v>
      </c>
      <c r="Z326" s="46" t="e">
        <f>+'Ark1'!#REF!</f>
        <v>#REF!</v>
      </c>
      <c r="AA326" s="65" t="e">
        <f>+'Ark1'!#REF!</f>
        <v>#REF!</v>
      </c>
      <c r="AB326" s="48" t="e">
        <f>+'Ark1'!#REF!</f>
        <v>#REF!</v>
      </c>
      <c r="AC326" s="48" t="e">
        <f>+'Ark1'!#REF!</f>
        <v>#REF!</v>
      </c>
      <c r="AD326" s="65" t="e">
        <f t="shared" si="4"/>
        <v>#REF!</v>
      </c>
      <c r="AE326" s="39"/>
      <c r="AF326"/>
    </row>
    <row r="327" spans="24:32">
      <c r="X327" s="46" t="e">
        <f>+'Ark1'!#REF!</f>
        <v>#REF!</v>
      </c>
      <c r="Y327" s="47" t="s">
        <v>398</v>
      </c>
      <c r="Z327" s="46" t="e">
        <f>+'Ark1'!#REF!</f>
        <v>#REF!</v>
      </c>
      <c r="AA327" s="65" t="e">
        <f>+'Ark1'!#REF!</f>
        <v>#REF!</v>
      </c>
      <c r="AB327" s="48" t="e">
        <f>+'Ark1'!#REF!</f>
        <v>#REF!</v>
      </c>
      <c r="AC327" s="48" t="e">
        <f>+'Ark1'!#REF!</f>
        <v>#REF!</v>
      </c>
      <c r="AD327" s="65" t="e">
        <f t="shared" si="4"/>
        <v>#REF!</v>
      </c>
      <c r="AE327" s="39"/>
      <c r="AF327"/>
    </row>
    <row r="328" spans="24:32">
      <c r="X328" s="46" t="e">
        <f>+'Ark1'!#REF!</f>
        <v>#REF!</v>
      </c>
      <c r="Y328" s="47" t="s">
        <v>457</v>
      </c>
      <c r="Z328" s="46" t="e">
        <f>+'Ark1'!#REF!</f>
        <v>#REF!</v>
      </c>
      <c r="AA328" s="65" t="e">
        <f>+'Ark1'!#REF!</f>
        <v>#REF!</v>
      </c>
      <c r="AB328" s="48" t="e">
        <f>+'Ark1'!#REF!</f>
        <v>#REF!</v>
      </c>
      <c r="AC328" s="48" t="e">
        <f>+'Ark1'!#REF!</f>
        <v>#REF!</v>
      </c>
      <c r="AD328" s="65" t="e">
        <f t="shared" si="4"/>
        <v>#REF!</v>
      </c>
      <c r="AE328" s="39"/>
      <c r="AF328"/>
    </row>
    <row r="329" spans="24:32">
      <c r="X329" t="e">
        <f>+'Ark1'!#REF!</f>
        <v>#REF!</v>
      </c>
      <c r="Y329" s="3" t="s">
        <v>519</v>
      </c>
      <c r="Z329" t="e">
        <f>+'Ark1'!#REF!</f>
        <v>#REF!</v>
      </c>
      <c r="AA329" s="10" t="e">
        <f>+'Ark1'!#REF!</f>
        <v>#REF!</v>
      </c>
      <c r="AB329" s="1" t="e">
        <f>+'Ark1'!#REF!</f>
        <v>#REF!</v>
      </c>
      <c r="AC329" s="1" t="e">
        <f>+'Ark1'!#REF!</f>
        <v>#REF!</v>
      </c>
      <c r="AD329" s="10" t="e">
        <f t="shared" si="4"/>
        <v>#REF!</v>
      </c>
      <c r="AE329" s="39"/>
      <c r="AF329"/>
    </row>
    <row r="330" spans="24:32">
      <c r="X330" t="e">
        <f>+'Ark1'!#REF!</f>
        <v>#REF!</v>
      </c>
      <c r="Y330" s="3" t="s">
        <v>413</v>
      </c>
      <c r="Z330" t="e">
        <f>+'Ark1'!#REF!</f>
        <v>#REF!</v>
      </c>
      <c r="AA330" s="10" t="e">
        <f>+'Ark1'!#REF!</f>
        <v>#REF!</v>
      </c>
      <c r="AB330" s="1" t="e">
        <f>+'Ark1'!#REF!</f>
        <v>#REF!</v>
      </c>
      <c r="AC330" s="1" t="e">
        <f>+'Ark1'!#REF!</f>
        <v>#REF!</v>
      </c>
      <c r="AD330" s="10" t="e">
        <f t="shared" si="4"/>
        <v>#REF!</v>
      </c>
      <c r="AE330" s="39"/>
      <c r="AF330"/>
    </row>
    <row r="331" spans="24:32">
      <c r="X331" t="e">
        <f>+'Ark1'!#REF!</f>
        <v>#REF!</v>
      </c>
      <c r="Y331" s="3" t="s">
        <v>412</v>
      </c>
      <c r="Z331" t="e">
        <f>+'Ark1'!#REF!</f>
        <v>#REF!</v>
      </c>
      <c r="AA331" s="10" t="e">
        <f>+'Ark1'!#REF!</f>
        <v>#REF!</v>
      </c>
      <c r="AB331" s="1" t="e">
        <f>+'Ark1'!#REF!</f>
        <v>#REF!</v>
      </c>
      <c r="AC331" s="1" t="e">
        <f>+'Ark1'!#REF!</f>
        <v>#REF!</v>
      </c>
      <c r="AD331" s="10" t="e">
        <f t="shared" si="4"/>
        <v>#REF!</v>
      </c>
      <c r="AE331" s="39"/>
      <c r="AF331"/>
    </row>
    <row r="332" spans="24:32">
      <c r="X332" t="e">
        <f>+'Ark1'!#REF!</f>
        <v>#REF!</v>
      </c>
      <c r="Y332" s="3" t="s">
        <v>411</v>
      </c>
      <c r="Z332" t="e">
        <f>+'Ark1'!#REF!</f>
        <v>#REF!</v>
      </c>
      <c r="AA332" s="10" t="e">
        <f>+'Ark1'!#REF!</f>
        <v>#REF!</v>
      </c>
      <c r="AB332" s="1" t="e">
        <f>+'Ark1'!#REF!</f>
        <v>#REF!</v>
      </c>
      <c r="AC332" s="1" t="e">
        <f>+'Ark1'!#REF!</f>
        <v>#REF!</v>
      </c>
      <c r="AD332" s="10" t="e">
        <f t="shared" si="4"/>
        <v>#REF!</v>
      </c>
      <c r="AE332" s="39"/>
      <c r="AF332"/>
    </row>
    <row r="333" spans="24:32">
      <c r="X333" t="e">
        <f>+'Ark1'!#REF!</f>
        <v>#REF!</v>
      </c>
      <c r="Y333" s="3" t="s">
        <v>410</v>
      </c>
      <c r="Z333" t="e">
        <f>+'Ark1'!#REF!</f>
        <v>#REF!</v>
      </c>
      <c r="AA333" s="10" t="e">
        <f>+'Ark1'!#REF!</f>
        <v>#REF!</v>
      </c>
      <c r="AB333" s="1" t="e">
        <f>+'Ark1'!#REF!</f>
        <v>#REF!</v>
      </c>
      <c r="AC333" s="1" t="e">
        <f>+'Ark1'!#REF!</f>
        <v>#REF!</v>
      </c>
      <c r="AD333" s="10" t="e">
        <f t="shared" ref="AD333:AD396" si="5">+AA333/Z333</f>
        <v>#REF!</v>
      </c>
      <c r="AE333" s="39"/>
      <c r="AF333"/>
    </row>
    <row r="334" spans="24:32">
      <c r="X334" t="e">
        <f>+'Ark1'!#REF!</f>
        <v>#REF!</v>
      </c>
      <c r="Y334" s="3" t="s">
        <v>409</v>
      </c>
      <c r="Z334" t="e">
        <f>+'Ark1'!#REF!</f>
        <v>#REF!</v>
      </c>
      <c r="AA334" s="10" t="e">
        <f>+'Ark1'!#REF!</f>
        <v>#REF!</v>
      </c>
      <c r="AB334" s="1" t="e">
        <f>+'Ark1'!#REF!</f>
        <v>#REF!</v>
      </c>
      <c r="AC334" s="1" t="e">
        <f>+'Ark1'!#REF!</f>
        <v>#REF!</v>
      </c>
      <c r="AD334" s="10" t="e">
        <f t="shared" si="5"/>
        <v>#REF!</v>
      </c>
      <c r="AE334" s="39"/>
      <c r="AF334"/>
    </row>
    <row r="335" spans="24:32">
      <c r="X335" t="e">
        <f>+'Ark1'!#REF!</f>
        <v>#REF!</v>
      </c>
      <c r="Y335" s="3" t="s">
        <v>408</v>
      </c>
      <c r="Z335" t="e">
        <f>+'Ark1'!#REF!</f>
        <v>#REF!</v>
      </c>
      <c r="AA335" s="10" t="e">
        <f>+'Ark1'!#REF!</f>
        <v>#REF!</v>
      </c>
      <c r="AB335" s="1" t="e">
        <f>+'Ark1'!#REF!</f>
        <v>#REF!</v>
      </c>
      <c r="AC335" s="1" t="e">
        <f>+'Ark1'!#REF!</f>
        <v>#REF!</v>
      </c>
      <c r="AD335" s="10" t="e">
        <f t="shared" si="5"/>
        <v>#REF!</v>
      </c>
      <c r="AE335" s="39"/>
      <c r="AF335"/>
    </row>
    <row r="336" spans="24:32">
      <c r="X336" t="e">
        <f>+'Ark1'!#REF!</f>
        <v>#REF!</v>
      </c>
      <c r="Y336" s="3" t="s">
        <v>407</v>
      </c>
      <c r="Z336" t="e">
        <f>+'Ark1'!#REF!</f>
        <v>#REF!</v>
      </c>
      <c r="AA336" s="10" t="e">
        <f>+'Ark1'!#REF!</f>
        <v>#REF!</v>
      </c>
      <c r="AB336" s="1" t="e">
        <f>+'Ark1'!#REF!</f>
        <v>#REF!</v>
      </c>
      <c r="AC336" s="1" t="e">
        <f>+'Ark1'!#REF!</f>
        <v>#REF!</v>
      </c>
      <c r="AD336" s="10" t="e">
        <f t="shared" si="5"/>
        <v>#REF!</v>
      </c>
      <c r="AE336" s="39"/>
      <c r="AF336"/>
    </row>
    <row r="337" spans="24:32">
      <c r="X337" t="e">
        <f>+'Ark1'!#REF!</f>
        <v>#REF!</v>
      </c>
      <c r="Y337" s="3" t="s">
        <v>406</v>
      </c>
      <c r="Z337" t="e">
        <f>+'Ark1'!#REF!</f>
        <v>#REF!</v>
      </c>
      <c r="AA337" s="10" t="e">
        <f>+'Ark1'!#REF!</f>
        <v>#REF!</v>
      </c>
      <c r="AB337" s="1" t="e">
        <f>+'Ark1'!#REF!</f>
        <v>#REF!</v>
      </c>
      <c r="AC337" s="1" t="e">
        <f>+'Ark1'!#REF!</f>
        <v>#REF!</v>
      </c>
      <c r="AD337" s="10" t="e">
        <f t="shared" si="5"/>
        <v>#REF!</v>
      </c>
      <c r="AE337" s="39"/>
      <c r="AF337"/>
    </row>
    <row r="338" spans="24:32">
      <c r="X338" t="e">
        <f>+'Ark1'!#REF!</f>
        <v>#REF!</v>
      </c>
      <c r="Y338" s="3" t="s">
        <v>405</v>
      </c>
      <c r="Z338" t="e">
        <f>+'Ark1'!#REF!</f>
        <v>#REF!</v>
      </c>
      <c r="AA338" s="10" t="e">
        <f>+'Ark1'!#REF!</f>
        <v>#REF!</v>
      </c>
      <c r="AB338" s="1" t="e">
        <f>+'Ark1'!#REF!</f>
        <v>#REF!</v>
      </c>
      <c r="AC338" s="1" t="e">
        <f>+'Ark1'!#REF!</f>
        <v>#REF!</v>
      </c>
      <c r="AD338" s="10" t="e">
        <f t="shared" si="5"/>
        <v>#REF!</v>
      </c>
      <c r="AE338" s="39"/>
      <c r="AF338"/>
    </row>
    <row r="339" spans="24:32">
      <c r="X339" t="e">
        <f>+'Ark1'!#REF!</f>
        <v>#REF!</v>
      </c>
      <c r="Y339" s="3" t="s">
        <v>404</v>
      </c>
      <c r="Z339" t="e">
        <f>+'Ark1'!#REF!</f>
        <v>#REF!</v>
      </c>
      <c r="AA339" s="10" t="e">
        <f>+'Ark1'!#REF!</f>
        <v>#REF!</v>
      </c>
      <c r="AB339" s="1" t="e">
        <f>+'Ark1'!#REF!</f>
        <v>#REF!</v>
      </c>
      <c r="AC339" s="1" t="e">
        <f>+'Ark1'!#REF!</f>
        <v>#REF!</v>
      </c>
      <c r="AD339" s="10" t="e">
        <f t="shared" si="5"/>
        <v>#REF!</v>
      </c>
      <c r="AE339" s="39"/>
      <c r="AF339"/>
    </row>
    <row r="340" spans="24:32">
      <c r="X340" t="e">
        <f>+'Ark1'!#REF!</f>
        <v>#REF!</v>
      </c>
      <c r="Y340" s="3" t="s">
        <v>403</v>
      </c>
      <c r="Z340" t="e">
        <f>+'Ark1'!#REF!</f>
        <v>#REF!</v>
      </c>
      <c r="AA340" s="10" t="e">
        <f>+'Ark1'!#REF!</f>
        <v>#REF!</v>
      </c>
      <c r="AB340" s="1" t="e">
        <f>+'Ark1'!#REF!</f>
        <v>#REF!</v>
      </c>
      <c r="AC340" s="1" t="e">
        <f>+'Ark1'!#REF!</f>
        <v>#REF!</v>
      </c>
      <c r="AD340" s="10" t="e">
        <f t="shared" si="5"/>
        <v>#REF!</v>
      </c>
      <c r="AE340" s="39"/>
      <c r="AF340"/>
    </row>
    <row r="341" spans="24:32">
      <c r="X341" t="e">
        <f>+'Ark1'!#REF!</f>
        <v>#REF!</v>
      </c>
      <c r="Y341" s="3" t="s">
        <v>402</v>
      </c>
      <c r="Z341" t="e">
        <f>+'Ark1'!#REF!</f>
        <v>#REF!</v>
      </c>
      <c r="AA341" s="10" t="e">
        <f>+'Ark1'!#REF!</f>
        <v>#REF!</v>
      </c>
      <c r="AB341" s="1" t="e">
        <f>+'Ark1'!#REF!</f>
        <v>#REF!</v>
      </c>
      <c r="AC341" s="1" t="e">
        <f>+'Ark1'!#REF!</f>
        <v>#REF!</v>
      </c>
      <c r="AD341" s="10" t="e">
        <f t="shared" si="5"/>
        <v>#REF!</v>
      </c>
      <c r="AE341" s="39"/>
      <c r="AF341"/>
    </row>
    <row r="342" spans="24:32">
      <c r="X342" t="e">
        <f>+'Ark1'!#REF!</f>
        <v>#REF!</v>
      </c>
      <c r="Y342" s="3" t="s">
        <v>401</v>
      </c>
      <c r="Z342" t="e">
        <f>+'Ark1'!#REF!</f>
        <v>#REF!</v>
      </c>
      <c r="AA342" s="10" t="e">
        <f>+'Ark1'!#REF!</f>
        <v>#REF!</v>
      </c>
      <c r="AB342" s="1" t="e">
        <f>+'Ark1'!#REF!</f>
        <v>#REF!</v>
      </c>
      <c r="AC342" s="1" t="e">
        <f>+'Ark1'!#REF!</f>
        <v>#REF!</v>
      </c>
      <c r="AD342" s="10" t="e">
        <f t="shared" si="5"/>
        <v>#REF!</v>
      </c>
      <c r="AE342" s="39"/>
      <c r="AF342"/>
    </row>
    <row r="343" spans="24:32">
      <c r="X343" t="e">
        <f>+'Ark1'!#REF!</f>
        <v>#REF!</v>
      </c>
      <c r="Y343" s="3" t="s">
        <v>400</v>
      </c>
      <c r="Z343" t="e">
        <f>+'Ark1'!#REF!</f>
        <v>#REF!</v>
      </c>
      <c r="AA343" s="10" t="e">
        <f>+'Ark1'!#REF!</f>
        <v>#REF!</v>
      </c>
      <c r="AB343" s="1" t="e">
        <f>+'Ark1'!#REF!</f>
        <v>#REF!</v>
      </c>
      <c r="AC343" s="1" t="e">
        <f>+'Ark1'!#REF!</f>
        <v>#REF!</v>
      </c>
      <c r="AD343" s="10" t="e">
        <f t="shared" si="5"/>
        <v>#REF!</v>
      </c>
      <c r="AE343" s="39"/>
      <c r="AF343"/>
    </row>
    <row r="344" spans="24:32">
      <c r="X344" t="e">
        <f>+'Ark1'!#REF!</f>
        <v>#REF!</v>
      </c>
      <c r="Y344" s="3" t="s">
        <v>399</v>
      </c>
      <c r="Z344" t="e">
        <f>+'Ark1'!#REF!</f>
        <v>#REF!</v>
      </c>
      <c r="AA344" s="10" t="e">
        <f>+'Ark1'!#REF!</f>
        <v>#REF!</v>
      </c>
      <c r="AB344" s="1" t="e">
        <f>+'Ark1'!#REF!</f>
        <v>#REF!</v>
      </c>
      <c r="AC344" s="1" t="e">
        <f>+'Ark1'!#REF!</f>
        <v>#REF!</v>
      </c>
      <c r="AD344" s="10" t="e">
        <f t="shared" si="5"/>
        <v>#REF!</v>
      </c>
      <c r="AE344" s="39"/>
      <c r="AF344"/>
    </row>
    <row r="345" spans="24:32">
      <c r="X345" t="e">
        <f>+'Ark1'!#REF!</f>
        <v>#REF!</v>
      </c>
      <c r="Y345" s="3" t="s">
        <v>398</v>
      </c>
      <c r="Z345" t="e">
        <f>+'Ark1'!#REF!</f>
        <v>#REF!</v>
      </c>
      <c r="AA345" s="10" t="e">
        <f>+'Ark1'!#REF!</f>
        <v>#REF!</v>
      </c>
      <c r="AB345" s="1" t="e">
        <f>+'Ark1'!#REF!</f>
        <v>#REF!</v>
      </c>
      <c r="AC345" s="1" t="e">
        <f>+'Ark1'!#REF!</f>
        <v>#REF!</v>
      </c>
      <c r="AD345" s="10" t="e">
        <f t="shared" si="5"/>
        <v>#REF!</v>
      </c>
      <c r="AE345" s="39"/>
      <c r="AF345"/>
    </row>
    <row r="346" spans="24:32">
      <c r="X346" t="e">
        <f>+'Ark1'!#REF!</f>
        <v>#REF!</v>
      </c>
      <c r="Y346" s="3" t="s">
        <v>457</v>
      </c>
      <c r="Z346" t="e">
        <f>+'Ark1'!#REF!</f>
        <v>#REF!</v>
      </c>
      <c r="AA346" s="10" t="e">
        <f>+'Ark1'!#REF!</f>
        <v>#REF!</v>
      </c>
      <c r="AB346" s="1" t="e">
        <f>+'Ark1'!#REF!</f>
        <v>#REF!</v>
      </c>
      <c r="AC346" s="1" t="e">
        <f>+'Ark1'!#REF!</f>
        <v>#REF!</v>
      </c>
      <c r="AD346" s="10" t="e">
        <f t="shared" si="5"/>
        <v>#REF!</v>
      </c>
      <c r="AE346" s="39"/>
      <c r="AF346"/>
    </row>
    <row r="347" spans="24:32">
      <c r="X347" s="46" t="e">
        <f>+'Ark1'!#REF!</f>
        <v>#REF!</v>
      </c>
      <c r="Y347" s="47" t="s">
        <v>519</v>
      </c>
      <c r="Z347" s="46" t="e">
        <f>+'Ark1'!#REF!</f>
        <v>#REF!</v>
      </c>
      <c r="AA347" s="65" t="e">
        <f>+'Ark1'!#REF!</f>
        <v>#REF!</v>
      </c>
      <c r="AB347" s="48" t="e">
        <f>+'Ark1'!#REF!</f>
        <v>#REF!</v>
      </c>
      <c r="AC347" s="48" t="e">
        <f>+'Ark1'!#REF!</f>
        <v>#REF!</v>
      </c>
      <c r="AD347" s="65" t="e">
        <f t="shared" si="5"/>
        <v>#REF!</v>
      </c>
      <c r="AE347" s="39"/>
      <c r="AF347"/>
    </row>
    <row r="348" spans="24:32">
      <c r="X348" s="46" t="e">
        <f>+'Ark1'!#REF!</f>
        <v>#REF!</v>
      </c>
      <c r="Y348" s="47" t="s">
        <v>413</v>
      </c>
      <c r="Z348" s="46" t="e">
        <f>+'Ark1'!#REF!</f>
        <v>#REF!</v>
      </c>
      <c r="AA348" s="65" t="e">
        <f>+'Ark1'!#REF!</f>
        <v>#REF!</v>
      </c>
      <c r="AB348" s="48" t="e">
        <f>+'Ark1'!#REF!</f>
        <v>#REF!</v>
      </c>
      <c r="AC348" s="48" t="e">
        <f>+'Ark1'!#REF!</f>
        <v>#REF!</v>
      </c>
      <c r="AD348" s="65" t="e">
        <f t="shared" si="5"/>
        <v>#REF!</v>
      </c>
      <c r="AE348" s="39"/>
      <c r="AF348"/>
    </row>
    <row r="349" spans="24:32">
      <c r="X349" s="46" t="e">
        <f>+'Ark1'!#REF!</f>
        <v>#REF!</v>
      </c>
      <c r="Y349" s="47" t="s">
        <v>412</v>
      </c>
      <c r="Z349" s="46" t="e">
        <f>+'Ark1'!#REF!</f>
        <v>#REF!</v>
      </c>
      <c r="AA349" s="65" t="e">
        <f>+'Ark1'!#REF!</f>
        <v>#REF!</v>
      </c>
      <c r="AB349" s="48" t="e">
        <f>+'Ark1'!#REF!</f>
        <v>#REF!</v>
      </c>
      <c r="AC349" s="48" t="e">
        <f>+'Ark1'!#REF!</f>
        <v>#REF!</v>
      </c>
      <c r="AD349" s="65" t="e">
        <f t="shared" si="5"/>
        <v>#REF!</v>
      </c>
      <c r="AE349" s="39"/>
      <c r="AF349"/>
    </row>
    <row r="350" spans="24:32">
      <c r="X350" s="46" t="e">
        <f>+'Ark1'!#REF!</f>
        <v>#REF!</v>
      </c>
      <c r="Y350" s="47" t="s">
        <v>411</v>
      </c>
      <c r="Z350" s="46" t="e">
        <f>+'Ark1'!#REF!</f>
        <v>#REF!</v>
      </c>
      <c r="AA350" s="65" t="e">
        <f>+'Ark1'!#REF!</f>
        <v>#REF!</v>
      </c>
      <c r="AB350" s="48" t="e">
        <f>+'Ark1'!#REF!</f>
        <v>#REF!</v>
      </c>
      <c r="AC350" s="48" t="e">
        <f>+'Ark1'!#REF!</f>
        <v>#REF!</v>
      </c>
      <c r="AD350" s="65" t="e">
        <f t="shared" si="5"/>
        <v>#REF!</v>
      </c>
      <c r="AE350" s="39"/>
      <c r="AF350"/>
    </row>
    <row r="351" spans="24:32">
      <c r="X351" s="46" t="e">
        <f>+'Ark1'!#REF!</f>
        <v>#REF!</v>
      </c>
      <c r="Y351" s="47" t="s">
        <v>410</v>
      </c>
      <c r="Z351" s="46" t="e">
        <f>+'Ark1'!#REF!</f>
        <v>#REF!</v>
      </c>
      <c r="AA351" s="65" t="e">
        <f>+'Ark1'!#REF!</f>
        <v>#REF!</v>
      </c>
      <c r="AB351" s="48" t="e">
        <f>+'Ark1'!#REF!</f>
        <v>#REF!</v>
      </c>
      <c r="AC351" s="48" t="e">
        <f>+'Ark1'!#REF!</f>
        <v>#REF!</v>
      </c>
      <c r="AD351" s="65" t="e">
        <f t="shared" si="5"/>
        <v>#REF!</v>
      </c>
      <c r="AE351" s="39"/>
      <c r="AF351"/>
    </row>
    <row r="352" spans="24:32">
      <c r="X352" s="46" t="e">
        <f>+'Ark1'!#REF!</f>
        <v>#REF!</v>
      </c>
      <c r="Y352" s="47" t="s">
        <v>409</v>
      </c>
      <c r="Z352" s="46" t="e">
        <f>+'Ark1'!#REF!</f>
        <v>#REF!</v>
      </c>
      <c r="AA352" s="65" t="e">
        <f>+'Ark1'!#REF!</f>
        <v>#REF!</v>
      </c>
      <c r="AB352" s="48" t="e">
        <f>+'Ark1'!#REF!</f>
        <v>#REF!</v>
      </c>
      <c r="AC352" s="48" t="e">
        <f>+'Ark1'!#REF!</f>
        <v>#REF!</v>
      </c>
      <c r="AD352" s="65" t="e">
        <f t="shared" si="5"/>
        <v>#REF!</v>
      </c>
      <c r="AE352" s="39"/>
      <c r="AF352"/>
    </row>
    <row r="353" spans="24:33">
      <c r="X353" s="46" t="e">
        <f>+'Ark1'!#REF!</f>
        <v>#REF!</v>
      </c>
      <c r="Y353" s="47" t="s">
        <v>408</v>
      </c>
      <c r="Z353" s="46" t="e">
        <f>+'Ark1'!#REF!</f>
        <v>#REF!</v>
      </c>
      <c r="AA353" s="65" t="e">
        <f>+'Ark1'!#REF!</f>
        <v>#REF!</v>
      </c>
      <c r="AB353" s="48" t="e">
        <f>+'Ark1'!#REF!</f>
        <v>#REF!</v>
      </c>
      <c r="AC353" s="48" t="e">
        <f>+'Ark1'!#REF!</f>
        <v>#REF!</v>
      </c>
      <c r="AD353" s="65" t="e">
        <f t="shared" si="5"/>
        <v>#REF!</v>
      </c>
      <c r="AE353" s="39"/>
      <c r="AF353"/>
    </row>
    <row r="354" spans="24:33">
      <c r="X354" s="46" t="e">
        <f>+'Ark1'!#REF!</f>
        <v>#REF!</v>
      </c>
      <c r="Y354" s="47" t="s">
        <v>407</v>
      </c>
      <c r="Z354" s="46" t="e">
        <f>+'Ark1'!#REF!</f>
        <v>#REF!</v>
      </c>
      <c r="AA354" s="65" t="e">
        <f>+'Ark1'!#REF!</f>
        <v>#REF!</v>
      </c>
      <c r="AB354" s="48" t="e">
        <f>+'Ark1'!#REF!</f>
        <v>#REF!</v>
      </c>
      <c r="AC354" s="48" t="e">
        <f>+'Ark1'!#REF!</f>
        <v>#REF!</v>
      </c>
      <c r="AD354" s="65" t="e">
        <f t="shared" si="5"/>
        <v>#REF!</v>
      </c>
      <c r="AE354" s="39"/>
      <c r="AF354"/>
    </row>
    <row r="355" spans="24:33">
      <c r="X355" s="46" t="e">
        <f>+'Ark1'!#REF!</f>
        <v>#REF!</v>
      </c>
      <c r="Y355" s="47" t="s">
        <v>406</v>
      </c>
      <c r="Z355" s="46" t="e">
        <f>+'Ark1'!#REF!</f>
        <v>#REF!</v>
      </c>
      <c r="AA355" s="65" t="e">
        <f>+'Ark1'!#REF!</f>
        <v>#REF!</v>
      </c>
      <c r="AB355" s="48" t="e">
        <f>+'Ark1'!#REF!</f>
        <v>#REF!</v>
      </c>
      <c r="AC355" s="48" t="e">
        <f>+'Ark1'!#REF!</f>
        <v>#REF!</v>
      </c>
      <c r="AD355" s="65" t="e">
        <f t="shared" si="5"/>
        <v>#REF!</v>
      </c>
      <c r="AE355" s="39"/>
      <c r="AF355"/>
    </row>
    <row r="356" spans="24:33">
      <c r="X356" s="46" t="e">
        <f>+'Ark1'!#REF!</f>
        <v>#REF!</v>
      </c>
      <c r="Y356" s="47" t="s">
        <v>405</v>
      </c>
      <c r="Z356" s="46" t="e">
        <f>+'Ark1'!#REF!</f>
        <v>#REF!</v>
      </c>
      <c r="AA356" s="65" t="e">
        <f>+'Ark1'!#REF!</f>
        <v>#REF!</v>
      </c>
      <c r="AB356" s="48" t="e">
        <f>+'Ark1'!#REF!</f>
        <v>#REF!</v>
      </c>
      <c r="AC356" s="48" t="e">
        <f>+'Ark1'!#REF!</f>
        <v>#REF!</v>
      </c>
      <c r="AD356" s="65" t="e">
        <f t="shared" si="5"/>
        <v>#REF!</v>
      </c>
      <c r="AE356" s="39"/>
      <c r="AG356" s="32"/>
    </row>
    <row r="357" spans="24:33">
      <c r="X357" s="46" t="e">
        <f>+'Ark1'!#REF!</f>
        <v>#REF!</v>
      </c>
      <c r="Y357" s="47" t="s">
        <v>404</v>
      </c>
      <c r="Z357" s="46" t="e">
        <f>+'Ark1'!#REF!</f>
        <v>#REF!</v>
      </c>
      <c r="AA357" s="65" t="e">
        <f>+'Ark1'!#REF!</f>
        <v>#REF!</v>
      </c>
      <c r="AB357" s="48" t="e">
        <f>+'Ark1'!#REF!</f>
        <v>#REF!</v>
      </c>
      <c r="AC357" s="48" t="e">
        <f>+'Ark1'!#REF!</f>
        <v>#REF!</v>
      </c>
      <c r="AD357" s="65" t="e">
        <f t="shared" si="5"/>
        <v>#REF!</v>
      </c>
      <c r="AE357" s="39"/>
      <c r="AG357" s="32"/>
    </row>
    <row r="358" spans="24:33">
      <c r="X358" s="46" t="e">
        <f>+'Ark1'!#REF!</f>
        <v>#REF!</v>
      </c>
      <c r="Y358" s="47" t="s">
        <v>403</v>
      </c>
      <c r="Z358" s="46" t="e">
        <f>+'Ark1'!#REF!</f>
        <v>#REF!</v>
      </c>
      <c r="AA358" s="65" t="e">
        <f>+'Ark1'!#REF!</f>
        <v>#REF!</v>
      </c>
      <c r="AB358" s="48" t="e">
        <f>+'Ark1'!#REF!</f>
        <v>#REF!</v>
      </c>
      <c r="AC358" s="48" t="e">
        <f>+'Ark1'!#REF!</f>
        <v>#REF!</v>
      </c>
      <c r="AD358" s="65" t="e">
        <f t="shared" si="5"/>
        <v>#REF!</v>
      </c>
      <c r="AE358" s="39"/>
    </row>
    <row r="359" spans="24:33">
      <c r="X359" s="46" t="e">
        <f>+'Ark1'!#REF!</f>
        <v>#REF!</v>
      </c>
      <c r="Y359" s="47" t="s">
        <v>402</v>
      </c>
      <c r="Z359" s="46" t="e">
        <f>+'Ark1'!#REF!</f>
        <v>#REF!</v>
      </c>
      <c r="AA359" s="65" t="e">
        <f>+'Ark1'!#REF!</f>
        <v>#REF!</v>
      </c>
      <c r="AB359" s="48" t="e">
        <f>+'Ark1'!#REF!</f>
        <v>#REF!</v>
      </c>
      <c r="AC359" s="48" t="e">
        <f>+'Ark1'!#REF!</f>
        <v>#REF!</v>
      </c>
      <c r="AD359" s="65" t="e">
        <f t="shared" si="5"/>
        <v>#REF!</v>
      </c>
      <c r="AE359" s="39"/>
    </row>
    <row r="360" spans="24:33">
      <c r="X360" s="46" t="e">
        <f>+'Ark1'!#REF!</f>
        <v>#REF!</v>
      </c>
      <c r="Y360" s="47" t="s">
        <v>401</v>
      </c>
      <c r="Z360" s="46" t="e">
        <f>+'Ark1'!#REF!</f>
        <v>#REF!</v>
      </c>
      <c r="AA360" s="65" t="e">
        <f>+'Ark1'!#REF!</f>
        <v>#REF!</v>
      </c>
      <c r="AB360" s="48" t="e">
        <f>+'Ark1'!#REF!</f>
        <v>#REF!</v>
      </c>
      <c r="AC360" s="48" t="e">
        <f>+'Ark1'!#REF!</f>
        <v>#REF!</v>
      </c>
      <c r="AD360" s="65" t="e">
        <f t="shared" si="5"/>
        <v>#REF!</v>
      </c>
      <c r="AE360" s="39"/>
    </row>
    <row r="361" spans="24:33">
      <c r="X361" s="46" t="e">
        <f>+'Ark1'!#REF!</f>
        <v>#REF!</v>
      </c>
      <c r="Y361" s="47" t="s">
        <v>400</v>
      </c>
      <c r="Z361" s="46" t="e">
        <f>+'Ark1'!#REF!</f>
        <v>#REF!</v>
      </c>
      <c r="AA361" s="65" t="e">
        <f>+'Ark1'!#REF!</f>
        <v>#REF!</v>
      </c>
      <c r="AB361" s="48" t="e">
        <f>+'Ark1'!#REF!</f>
        <v>#REF!</v>
      </c>
      <c r="AC361" s="48" t="e">
        <f>+'Ark1'!#REF!</f>
        <v>#REF!</v>
      </c>
      <c r="AD361" s="65" t="e">
        <f t="shared" si="5"/>
        <v>#REF!</v>
      </c>
      <c r="AE361" s="39"/>
    </row>
    <row r="362" spans="24:33">
      <c r="X362" s="46" t="e">
        <f>+'Ark1'!#REF!</f>
        <v>#REF!</v>
      </c>
      <c r="Y362" s="47" t="s">
        <v>399</v>
      </c>
      <c r="Z362" s="46" t="e">
        <f>+'Ark1'!#REF!</f>
        <v>#REF!</v>
      </c>
      <c r="AA362" s="65" t="e">
        <f>+'Ark1'!#REF!</f>
        <v>#REF!</v>
      </c>
      <c r="AB362" s="48" t="e">
        <f>+'Ark1'!#REF!</f>
        <v>#REF!</v>
      </c>
      <c r="AC362" s="48" t="e">
        <f>+'Ark1'!#REF!</f>
        <v>#REF!</v>
      </c>
      <c r="AD362" s="65" t="e">
        <f t="shared" si="5"/>
        <v>#REF!</v>
      </c>
      <c r="AE362" s="39"/>
    </row>
    <row r="363" spans="24:33">
      <c r="X363" s="46" t="e">
        <f>+'Ark1'!#REF!</f>
        <v>#REF!</v>
      </c>
      <c r="Y363" s="47" t="s">
        <v>398</v>
      </c>
      <c r="Z363" s="46" t="e">
        <f>+'Ark1'!#REF!</f>
        <v>#REF!</v>
      </c>
      <c r="AA363" s="65" t="e">
        <f>+'Ark1'!#REF!</f>
        <v>#REF!</v>
      </c>
      <c r="AB363" s="48" t="e">
        <f>+'Ark1'!#REF!</f>
        <v>#REF!</v>
      </c>
      <c r="AC363" s="48" t="e">
        <f>+'Ark1'!#REF!</f>
        <v>#REF!</v>
      </c>
      <c r="AD363" s="65" t="e">
        <f t="shared" si="5"/>
        <v>#REF!</v>
      </c>
      <c r="AE363" s="39"/>
    </row>
    <row r="364" spans="24:33">
      <c r="X364" s="46" t="e">
        <f>+'Ark1'!#REF!</f>
        <v>#REF!</v>
      </c>
      <c r="Y364" s="47" t="s">
        <v>457</v>
      </c>
      <c r="Z364" s="46" t="e">
        <f>+'Ark1'!#REF!</f>
        <v>#REF!</v>
      </c>
      <c r="AA364" s="65" t="e">
        <f>+'Ark1'!#REF!</f>
        <v>#REF!</v>
      </c>
      <c r="AB364" s="48" t="e">
        <f>+'Ark1'!#REF!</f>
        <v>#REF!</v>
      </c>
      <c r="AC364" s="48" t="e">
        <f>+'Ark1'!#REF!</f>
        <v>#REF!</v>
      </c>
      <c r="AD364" s="65" t="e">
        <f t="shared" si="5"/>
        <v>#REF!</v>
      </c>
      <c r="AE364" s="39"/>
    </row>
    <row r="365" spans="24:33">
      <c r="X365" t="e">
        <f>+'Ark1'!#REF!</f>
        <v>#REF!</v>
      </c>
      <c r="Y365" s="3" t="s">
        <v>519</v>
      </c>
      <c r="Z365" t="e">
        <f>+'Ark1'!#REF!</f>
        <v>#REF!</v>
      </c>
      <c r="AA365" s="10" t="e">
        <f>+'Ark1'!#REF!</f>
        <v>#REF!</v>
      </c>
      <c r="AB365" s="1" t="e">
        <f>+'Ark1'!#REF!</f>
        <v>#REF!</v>
      </c>
      <c r="AC365" s="1" t="e">
        <f>+'Ark1'!#REF!</f>
        <v>#REF!</v>
      </c>
      <c r="AD365" s="10" t="e">
        <f t="shared" si="5"/>
        <v>#REF!</v>
      </c>
      <c r="AE365" s="39"/>
    </row>
    <row r="366" spans="24:33">
      <c r="X366" t="e">
        <f>+'Ark1'!#REF!</f>
        <v>#REF!</v>
      </c>
      <c r="Y366" s="3" t="s">
        <v>413</v>
      </c>
      <c r="Z366" t="e">
        <f>+'Ark1'!#REF!</f>
        <v>#REF!</v>
      </c>
      <c r="AA366" s="10" t="e">
        <f>+'Ark1'!#REF!</f>
        <v>#REF!</v>
      </c>
      <c r="AB366" s="1" t="e">
        <f>+'Ark1'!#REF!</f>
        <v>#REF!</v>
      </c>
      <c r="AC366" s="1" t="e">
        <f>+'Ark1'!#REF!</f>
        <v>#REF!</v>
      </c>
      <c r="AD366" s="10" t="e">
        <f t="shared" si="5"/>
        <v>#REF!</v>
      </c>
      <c r="AE366" s="39"/>
    </row>
    <row r="367" spans="24:33">
      <c r="X367" t="e">
        <f>+'Ark1'!#REF!</f>
        <v>#REF!</v>
      </c>
      <c r="Y367" s="3" t="s">
        <v>412</v>
      </c>
      <c r="Z367" t="e">
        <f>+'Ark1'!#REF!</f>
        <v>#REF!</v>
      </c>
      <c r="AA367" s="10" t="e">
        <f>+'Ark1'!#REF!</f>
        <v>#REF!</v>
      </c>
      <c r="AB367" s="1" t="e">
        <f>+'Ark1'!#REF!</f>
        <v>#REF!</v>
      </c>
      <c r="AC367" s="1" t="e">
        <f>+'Ark1'!#REF!</f>
        <v>#REF!</v>
      </c>
      <c r="AD367" s="10" t="e">
        <f t="shared" si="5"/>
        <v>#REF!</v>
      </c>
      <c r="AE367" s="39"/>
    </row>
    <row r="368" spans="24:33">
      <c r="X368" t="e">
        <f>+'Ark1'!#REF!</f>
        <v>#REF!</v>
      </c>
      <c r="Y368" s="3" t="s">
        <v>411</v>
      </c>
      <c r="Z368" t="e">
        <f>+'Ark1'!#REF!</f>
        <v>#REF!</v>
      </c>
      <c r="AA368" s="10" t="e">
        <f>+'Ark1'!#REF!</f>
        <v>#REF!</v>
      </c>
      <c r="AB368" s="1" t="e">
        <f>+'Ark1'!#REF!</f>
        <v>#REF!</v>
      </c>
      <c r="AC368" s="1" t="e">
        <f>+'Ark1'!#REF!</f>
        <v>#REF!</v>
      </c>
      <c r="AD368" s="10" t="e">
        <f t="shared" si="5"/>
        <v>#REF!</v>
      </c>
      <c r="AE368" s="39"/>
    </row>
    <row r="369" spans="24:31">
      <c r="X369" t="e">
        <f>+'Ark1'!#REF!</f>
        <v>#REF!</v>
      </c>
      <c r="Y369" s="3" t="s">
        <v>410</v>
      </c>
      <c r="Z369" t="e">
        <f>+'Ark1'!#REF!</f>
        <v>#REF!</v>
      </c>
      <c r="AA369" s="10" t="e">
        <f>+'Ark1'!#REF!</f>
        <v>#REF!</v>
      </c>
      <c r="AB369" s="1" t="e">
        <f>+'Ark1'!#REF!</f>
        <v>#REF!</v>
      </c>
      <c r="AC369" s="1" t="e">
        <f>+'Ark1'!#REF!</f>
        <v>#REF!</v>
      </c>
      <c r="AD369" s="10" t="e">
        <f t="shared" si="5"/>
        <v>#REF!</v>
      </c>
      <c r="AE369" s="39"/>
    </row>
    <row r="370" spans="24:31">
      <c r="X370" t="e">
        <f>+'Ark1'!#REF!</f>
        <v>#REF!</v>
      </c>
      <c r="Y370" s="3" t="s">
        <v>409</v>
      </c>
      <c r="Z370" t="e">
        <f>+'Ark1'!#REF!</f>
        <v>#REF!</v>
      </c>
      <c r="AA370" s="10" t="e">
        <f>+'Ark1'!#REF!</f>
        <v>#REF!</v>
      </c>
      <c r="AB370" s="1" t="e">
        <f>+'Ark1'!#REF!</f>
        <v>#REF!</v>
      </c>
      <c r="AC370" s="1" t="e">
        <f>+'Ark1'!#REF!</f>
        <v>#REF!</v>
      </c>
      <c r="AD370" s="10" t="e">
        <f t="shared" si="5"/>
        <v>#REF!</v>
      </c>
      <c r="AE370" s="39"/>
    </row>
    <row r="371" spans="24:31">
      <c r="X371" t="e">
        <f>+'Ark1'!#REF!</f>
        <v>#REF!</v>
      </c>
      <c r="Y371" s="3" t="s">
        <v>408</v>
      </c>
      <c r="Z371" t="e">
        <f>+'Ark1'!#REF!</f>
        <v>#REF!</v>
      </c>
      <c r="AA371" s="10" t="e">
        <f>+'Ark1'!#REF!</f>
        <v>#REF!</v>
      </c>
      <c r="AB371" s="1" t="e">
        <f>+'Ark1'!#REF!</f>
        <v>#REF!</v>
      </c>
      <c r="AC371" s="1" t="e">
        <f>+'Ark1'!#REF!</f>
        <v>#REF!</v>
      </c>
      <c r="AD371" s="10" t="e">
        <f t="shared" si="5"/>
        <v>#REF!</v>
      </c>
      <c r="AE371" s="39"/>
    </row>
    <row r="372" spans="24:31">
      <c r="X372" t="e">
        <f>+'Ark1'!#REF!</f>
        <v>#REF!</v>
      </c>
      <c r="Y372" s="3" t="s">
        <v>407</v>
      </c>
      <c r="Z372" t="e">
        <f>+'Ark1'!#REF!</f>
        <v>#REF!</v>
      </c>
      <c r="AA372" s="10" t="e">
        <f>+'Ark1'!#REF!</f>
        <v>#REF!</v>
      </c>
      <c r="AB372" s="1" t="e">
        <f>+'Ark1'!#REF!</f>
        <v>#REF!</v>
      </c>
      <c r="AC372" s="1" t="e">
        <f>+'Ark1'!#REF!</f>
        <v>#REF!</v>
      </c>
      <c r="AD372" s="10" t="e">
        <f t="shared" si="5"/>
        <v>#REF!</v>
      </c>
      <c r="AE372" s="39"/>
    </row>
    <row r="373" spans="24:31">
      <c r="X373" t="e">
        <f>+'Ark1'!#REF!</f>
        <v>#REF!</v>
      </c>
      <c r="Y373" s="3" t="s">
        <v>406</v>
      </c>
      <c r="Z373" t="e">
        <f>+'Ark1'!#REF!</f>
        <v>#REF!</v>
      </c>
      <c r="AA373" s="10" t="e">
        <f>+'Ark1'!#REF!</f>
        <v>#REF!</v>
      </c>
      <c r="AB373" s="1" t="e">
        <f>+'Ark1'!#REF!</f>
        <v>#REF!</v>
      </c>
      <c r="AC373" s="1" t="e">
        <f>+'Ark1'!#REF!</f>
        <v>#REF!</v>
      </c>
      <c r="AD373" s="10" t="e">
        <f t="shared" si="5"/>
        <v>#REF!</v>
      </c>
      <c r="AE373" s="39"/>
    </row>
    <row r="374" spans="24:31">
      <c r="X374" t="e">
        <f>+'Ark1'!#REF!</f>
        <v>#REF!</v>
      </c>
      <c r="Y374" s="3" t="s">
        <v>405</v>
      </c>
      <c r="Z374" t="e">
        <f>+'Ark1'!#REF!</f>
        <v>#REF!</v>
      </c>
      <c r="AA374" s="10" t="e">
        <f>+'Ark1'!#REF!</f>
        <v>#REF!</v>
      </c>
      <c r="AB374" s="1" t="e">
        <f>+'Ark1'!#REF!</f>
        <v>#REF!</v>
      </c>
      <c r="AC374" s="1" t="e">
        <f>+'Ark1'!#REF!</f>
        <v>#REF!</v>
      </c>
      <c r="AD374" s="10" t="e">
        <f t="shared" si="5"/>
        <v>#REF!</v>
      </c>
      <c r="AE374" s="39"/>
    </row>
    <row r="375" spans="24:31">
      <c r="X375" t="e">
        <f>+'Ark1'!#REF!</f>
        <v>#REF!</v>
      </c>
      <c r="Y375" s="3" t="s">
        <v>404</v>
      </c>
      <c r="Z375" t="e">
        <f>+'Ark1'!#REF!</f>
        <v>#REF!</v>
      </c>
      <c r="AA375" s="10" t="e">
        <f>+'Ark1'!#REF!</f>
        <v>#REF!</v>
      </c>
      <c r="AB375" s="1" t="e">
        <f>+'Ark1'!#REF!</f>
        <v>#REF!</v>
      </c>
      <c r="AC375" s="1" t="e">
        <f>+'Ark1'!#REF!</f>
        <v>#REF!</v>
      </c>
      <c r="AD375" s="10" t="e">
        <f t="shared" si="5"/>
        <v>#REF!</v>
      </c>
      <c r="AE375" s="39"/>
    </row>
    <row r="376" spans="24:31">
      <c r="X376" t="e">
        <f>+'Ark1'!#REF!</f>
        <v>#REF!</v>
      </c>
      <c r="Y376" s="3" t="s">
        <v>403</v>
      </c>
      <c r="Z376" t="e">
        <f>+'Ark1'!#REF!</f>
        <v>#REF!</v>
      </c>
      <c r="AA376" s="10" t="e">
        <f>+'Ark1'!#REF!</f>
        <v>#REF!</v>
      </c>
      <c r="AB376" s="1" t="e">
        <f>+'Ark1'!#REF!</f>
        <v>#REF!</v>
      </c>
      <c r="AC376" s="1" t="e">
        <f>+'Ark1'!#REF!</f>
        <v>#REF!</v>
      </c>
      <c r="AD376" s="10" t="e">
        <f t="shared" si="5"/>
        <v>#REF!</v>
      </c>
      <c r="AE376" s="39"/>
    </row>
    <row r="377" spans="24:31">
      <c r="X377" t="e">
        <f>+'Ark1'!#REF!</f>
        <v>#REF!</v>
      </c>
      <c r="Y377" s="3" t="s">
        <v>402</v>
      </c>
      <c r="Z377" t="e">
        <f>+'Ark1'!#REF!</f>
        <v>#REF!</v>
      </c>
      <c r="AA377" s="10" t="e">
        <f>+'Ark1'!#REF!</f>
        <v>#REF!</v>
      </c>
      <c r="AB377" s="1" t="e">
        <f>+'Ark1'!#REF!</f>
        <v>#REF!</v>
      </c>
      <c r="AC377" s="1" t="e">
        <f>+'Ark1'!#REF!</f>
        <v>#REF!</v>
      </c>
      <c r="AD377" s="10" t="e">
        <f t="shared" si="5"/>
        <v>#REF!</v>
      </c>
      <c r="AE377" s="39"/>
    </row>
    <row r="378" spans="24:31">
      <c r="X378" t="e">
        <f>+'Ark1'!#REF!</f>
        <v>#REF!</v>
      </c>
      <c r="Y378" s="3" t="s">
        <v>401</v>
      </c>
      <c r="Z378" t="e">
        <f>+'Ark1'!#REF!</f>
        <v>#REF!</v>
      </c>
      <c r="AA378" s="10" t="e">
        <f>+'Ark1'!#REF!</f>
        <v>#REF!</v>
      </c>
      <c r="AB378" s="1" t="e">
        <f>+'Ark1'!#REF!</f>
        <v>#REF!</v>
      </c>
      <c r="AC378" s="1" t="e">
        <f>+'Ark1'!#REF!</f>
        <v>#REF!</v>
      </c>
      <c r="AD378" s="10" t="e">
        <f t="shared" si="5"/>
        <v>#REF!</v>
      </c>
      <c r="AE378" s="39"/>
    </row>
    <row r="379" spans="24:31">
      <c r="X379" t="e">
        <f>+'Ark1'!#REF!</f>
        <v>#REF!</v>
      </c>
      <c r="Y379" s="3" t="s">
        <v>400</v>
      </c>
      <c r="Z379" t="e">
        <f>+'Ark1'!#REF!</f>
        <v>#REF!</v>
      </c>
      <c r="AA379" s="10" t="e">
        <f>+'Ark1'!#REF!</f>
        <v>#REF!</v>
      </c>
      <c r="AB379" s="1" t="e">
        <f>+'Ark1'!#REF!</f>
        <v>#REF!</v>
      </c>
      <c r="AC379" s="1" t="e">
        <f>+'Ark1'!#REF!</f>
        <v>#REF!</v>
      </c>
      <c r="AD379" s="10" t="e">
        <f t="shared" si="5"/>
        <v>#REF!</v>
      </c>
      <c r="AE379" s="39"/>
    </row>
    <row r="380" spans="24:31">
      <c r="X380" t="e">
        <f>+'Ark1'!#REF!</f>
        <v>#REF!</v>
      </c>
      <c r="Y380" s="3" t="s">
        <v>399</v>
      </c>
      <c r="Z380" t="e">
        <f>+'Ark1'!#REF!</f>
        <v>#REF!</v>
      </c>
      <c r="AA380" s="10" t="e">
        <f>+'Ark1'!#REF!</f>
        <v>#REF!</v>
      </c>
      <c r="AB380" s="1" t="e">
        <f>+'Ark1'!#REF!</f>
        <v>#REF!</v>
      </c>
      <c r="AC380" s="1" t="e">
        <f>+'Ark1'!#REF!</f>
        <v>#REF!</v>
      </c>
      <c r="AD380" s="10" t="e">
        <f t="shared" si="5"/>
        <v>#REF!</v>
      </c>
      <c r="AE380" s="39"/>
    </row>
    <row r="381" spans="24:31">
      <c r="X381" t="e">
        <f>+'Ark1'!#REF!</f>
        <v>#REF!</v>
      </c>
      <c r="Y381" s="3" t="s">
        <v>398</v>
      </c>
      <c r="Z381" t="e">
        <f>+'Ark1'!#REF!</f>
        <v>#REF!</v>
      </c>
      <c r="AA381" s="10" t="e">
        <f>+'Ark1'!#REF!</f>
        <v>#REF!</v>
      </c>
      <c r="AB381" s="1" t="e">
        <f>+'Ark1'!#REF!</f>
        <v>#REF!</v>
      </c>
      <c r="AC381" s="1" t="e">
        <f>+'Ark1'!#REF!</f>
        <v>#REF!</v>
      </c>
      <c r="AD381" s="10" t="e">
        <f t="shared" si="5"/>
        <v>#REF!</v>
      </c>
      <c r="AE381" s="39"/>
    </row>
    <row r="382" spans="24:31">
      <c r="X382" t="e">
        <f>+'Ark1'!#REF!</f>
        <v>#REF!</v>
      </c>
      <c r="Y382" s="3" t="s">
        <v>457</v>
      </c>
      <c r="Z382" t="e">
        <f>+'Ark1'!#REF!</f>
        <v>#REF!</v>
      </c>
      <c r="AA382" s="10" t="e">
        <f>+'Ark1'!#REF!</f>
        <v>#REF!</v>
      </c>
      <c r="AB382" s="1" t="e">
        <f>+'Ark1'!#REF!</f>
        <v>#REF!</v>
      </c>
      <c r="AC382" s="1" t="e">
        <f>+'Ark1'!#REF!</f>
        <v>#REF!</v>
      </c>
      <c r="AD382" s="10" t="e">
        <f t="shared" si="5"/>
        <v>#REF!</v>
      </c>
      <c r="AE382" s="39"/>
    </row>
    <row r="383" spans="24:31">
      <c r="X383" s="46" t="e">
        <f>+'Ark1'!#REF!</f>
        <v>#REF!</v>
      </c>
      <c r="Y383" s="47" t="s">
        <v>519</v>
      </c>
      <c r="Z383" s="46" t="e">
        <f>+'Ark1'!#REF!</f>
        <v>#REF!</v>
      </c>
      <c r="AA383" s="65" t="e">
        <f>+'Ark1'!#REF!</f>
        <v>#REF!</v>
      </c>
      <c r="AB383" s="48" t="e">
        <f>+'Ark1'!#REF!</f>
        <v>#REF!</v>
      </c>
      <c r="AC383" s="48" t="e">
        <f>+'Ark1'!#REF!</f>
        <v>#REF!</v>
      </c>
      <c r="AD383" s="65" t="e">
        <f t="shared" si="5"/>
        <v>#REF!</v>
      </c>
      <c r="AE383" s="39"/>
    </row>
    <row r="384" spans="24:31">
      <c r="X384" s="46" t="e">
        <f>+'Ark1'!#REF!</f>
        <v>#REF!</v>
      </c>
      <c r="Y384" s="47" t="s">
        <v>413</v>
      </c>
      <c r="Z384" s="46" t="e">
        <f>+'Ark1'!#REF!</f>
        <v>#REF!</v>
      </c>
      <c r="AA384" s="65" t="e">
        <f>+'Ark1'!#REF!</f>
        <v>#REF!</v>
      </c>
      <c r="AB384" s="48" t="e">
        <f>+'Ark1'!#REF!</f>
        <v>#REF!</v>
      </c>
      <c r="AC384" s="48" t="e">
        <f>+'Ark1'!#REF!</f>
        <v>#REF!</v>
      </c>
      <c r="AD384" s="65" t="e">
        <f t="shared" si="5"/>
        <v>#REF!</v>
      </c>
      <c r="AE384" s="39"/>
    </row>
    <row r="385" spans="24:31">
      <c r="X385" s="46" t="e">
        <f>+'Ark1'!#REF!</f>
        <v>#REF!</v>
      </c>
      <c r="Y385" s="47" t="s">
        <v>412</v>
      </c>
      <c r="Z385" s="46" t="e">
        <f>+'Ark1'!#REF!</f>
        <v>#REF!</v>
      </c>
      <c r="AA385" s="65" t="e">
        <f>+'Ark1'!#REF!</f>
        <v>#REF!</v>
      </c>
      <c r="AB385" s="48" t="e">
        <f>+'Ark1'!#REF!</f>
        <v>#REF!</v>
      </c>
      <c r="AC385" s="48" t="e">
        <f>+'Ark1'!#REF!</f>
        <v>#REF!</v>
      </c>
      <c r="AD385" s="65" t="e">
        <f t="shared" si="5"/>
        <v>#REF!</v>
      </c>
      <c r="AE385" s="39"/>
    </row>
    <row r="386" spans="24:31">
      <c r="X386" s="46" t="e">
        <f>+'Ark1'!#REF!</f>
        <v>#REF!</v>
      </c>
      <c r="Y386" s="47" t="s">
        <v>411</v>
      </c>
      <c r="Z386" s="46" t="e">
        <f>+'Ark1'!#REF!</f>
        <v>#REF!</v>
      </c>
      <c r="AA386" s="65" t="e">
        <f>+'Ark1'!#REF!</f>
        <v>#REF!</v>
      </c>
      <c r="AB386" s="48" t="e">
        <f>+'Ark1'!#REF!</f>
        <v>#REF!</v>
      </c>
      <c r="AC386" s="48" t="e">
        <f>+'Ark1'!#REF!</f>
        <v>#REF!</v>
      </c>
      <c r="AD386" s="65" t="e">
        <f t="shared" si="5"/>
        <v>#REF!</v>
      </c>
      <c r="AE386" s="39"/>
    </row>
    <row r="387" spans="24:31">
      <c r="X387" s="46" t="e">
        <f>+'Ark1'!#REF!</f>
        <v>#REF!</v>
      </c>
      <c r="Y387" s="47" t="s">
        <v>410</v>
      </c>
      <c r="Z387" s="46" t="e">
        <f>+'Ark1'!#REF!</f>
        <v>#REF!</v>
      </c>
      <c r="AA387" s="65" t="e">
        <f>+'Ark1'!#REF!</f>
        <v>#REF!</v>
      </c>
      <c r="AB387" s="48" t="e">
        <f>+'Ark1'!#REF!</f>
        <v>#REF!</v>
      </c>
      <c r="AC387" s="48" t="e">
        <f>+'Ark1'!#REF!</f>
        <v>#REF!</v>
      </c>
      <c r="AD387" s="65" t="e">
        <f t="shared" si="5"/>
        <v>#REF!</v>
      </c>
      <c r="AE387" s="39"/>
    </row>
    <row r="388" spans="24:31">
      <c r="X388" s="46" t="e">
        <f>+'Ark1'!#REF!</f>
        <v>#REF!</v>
      </c>
      <c r="Y388" s="47" t="s">
        <v>409</v>
      </c>
      <c r="Z388" s="46" t="e">
        <f>+'Ark1'!#REF!</f>
        <v>#REF!</v>
      </c>
      <c r="AA388" s="65" t="e">
        <f>+'Ark1'!#REF!</f>
        <v>#REF!</v>
      </c>
      <c r="AB388" s="48" t="e">
        <f>+'Ark1'!#REF!</f>
        <v>#REF!</v>
      </c>
      <c r="AC388" s="48" t="e">
        <f>+'Ark1'!#REF!</f>
        <v>#REF!</v>
      </c>
      <c r="AD388" s="65" t="e">
        <f t="shared" si="5"/>
        <v>#REF!</v>
      </c>
      <c r="AE388" s="39"/>
    </row>
    <row r="389" spans="24:31">
      <c r="X389" s="46" t="e">
        <f>+'Ark1'!#REF!</f>
        <v>#REF!</v>
      </c>
      <c r="Y389" s="47" t="s">
        <v>408</v>
      </c>
      <c r="Z389" s="46" t="e">
        <f>+'Ark1'!#REF!</f>
        <v>#REF!</v>
      </c>
      <c r="AA389" s="65" t="e">
        <f>+'Ark1'!#REF!</f>
        <v>#REF!</v>
      </c>
      <c r="AB389" s="48" t="e">
        <f>+'Ark1'!#REF!</f>
        <v>#REF!</v>
      </c>
      <c r="AC389" s="48" t="e">
        <f>+'Ark1'!#REF!</f>
        <v>#REF!</v>
      </c>
      <c r="AD389" s="65" t="e">
        <f t="shared" si="5"/>
        <v>#REF!</v>
      </c>
      <c r="AE389" s="39"/>
    </row>
    <row r="390" spans="24:31">
      <c r="X390" s="46" t="e">
        <f>+'Ark1'!#REF!</f>
        <v>#REF!</v>
      </c>
      <c r="Y390" s="47" t="s">
        <v>407</v>
      </c>
      <c r="Z390" s="46" t="e">
        <f>+'Ark1'!#REF!</f>
        <v>#REF!</v>
      </c>
      <c r="AA390" s="65" t="e">
        <f>+'Ark1'!#REF!</f>
        <v>#REF!</v>
      </c>
      <c r="AB390" s="48" t="e">
        <f>+'Ark1'!#REF!</f>
        <v>#REF!</v>
      </c>
      <c r="AC390" s="48" t="e">
        <f>+'Ark1'!#REF!</f>
        <v>#REF!</v>
      </c>
      <c r="AD390" s="65" t="e">
        <f t="shared" si="5"/>
        <v>#REF!</v>
      </c>
      <c r="AE390" s="39"/>
    </row>
    <row r="391" spans="24:31">
      <c r="X391" s="46" t="e">
        <f>+'Ark1'!#REF!</f>
        <v>#REF!</v>
      </c>
      <c r="Y391" s="47" t="s">
        <v>406</v>
      </c>
      <c r="Z391" s="46" t="e">
        <f>+'Ark1'!#REF!</f>
        <v>#REF!</v>
      </c>
      <c r="AA391" s="65" t="e">
        <f>+'Ark1'!#REF!</f>
        <v>#REF!</v>
      </c>
      <c r="AB391" s="48" t="e">
        <f>+'Ark1'!#REF!</f>
        <v>#REF!</v>
      </c>
      <c r="AC391" s="48" t="e">
        <f>+'Ark1'!#REF!</f>
        <v>#REF!</v>
      </c>
      <c r="AD391" s="65" t="e">
        <f t="shared" si="5"/>
        <v>#REF!</v>
      </c>
      <c r="AE391" s="39"/>
    </row>
    <row r="392" spans="24:31">
      <c r="X392" s="46" t="e">
        <f>+'Ark1'!#REF!</f>
        <v>#REF!</v>
      </c>
      <c r="Y392" s="47" t="s">
        <v>405</v>
      </c>
      <c r="Z392" s="46" t="e">
        <f>+'Ark1'!#REF!</f>
        <v>#REF!</v>
      </c>
      <c r="AA392" s="65" t="e">
        <f>+'Ark1'!#REF!</f>
        <v>#REF!</v>
      </c>
      <c r="AB392" s="48" t="e">
        <f>+'Ark1'!#REF!</f>
        <v>#REF!</v>
      </c>
      <c r="AC392" s="48" t="e">
        <f>+'Ark1'!#REF!</f>
        <v>#REF!</v>
      </c>
      <c r="AD392" s="65" t="e">
        <f t="shared" si="5"/>
        <v>#REF!</v>
      </c>
      <c r="AE392" s="39"/>
    </row>
    <row r="393" spans="24:31">
      <c r="X393" s="46" t="e">
        <f>+'Ark1'!#REF!</f>
        <v>#REF!</v>
      </c>
      <c r="Y393" s="47" t="s">
        <v>404</v>
      </c>
      <c r="Z393" s="46" t="e">
        <f>+'Ark1'!#REF!</f>
        <v>#REF!</v>
      </c>
      <c r="AA393" s="65" t="e">
        <f>+'Ark1'!#REF!</f>
        <v>#REF!</v>
      </c>
      <c r="AB393" s="48" t="e">
        <f>+'Ark1'!#REF!</f>
        <v>#REF!</v>
      </c>
      <c r="AC393" s="48" t="e">
        <f>+'Ark1'!#REF!</f>
        <v>#REF!</v>
      </c>
      <c r="AD393" s="65" t="e">
        <f t="shared" si="5"/>
        <v>#REF!</v>
      </c>
      <c r="AE393" s="39"/>
    </row>
    <row r="394" spans="24:31">
      <c r="X394" s="46" t="e">
        <f>+'Ark1'!#REF!</f>
        <v>#REF!</v>
      </c>
      <c r="Y394" s="47" t="s">
        <v>403</v>
      </c>
      <c r="Z394" s="46" t="e">
        <f>+'Ark1'!#REF!</f>
        <v>#REF!</v>
      </c>
      <c r="AA394" s="65" t="e">
        <f>+'Ark1'!#REF!</f>
        <v>#REF!</v>
      </c>
      <c r="AB394" s="48" t="e">
        <f>+'Ark1'!#REF!</f>
        <v>#REF!</v>
      </c>
      <c r="AC394" s="48" t="e">
        <f>+'Ark1'!#REF!</f>
        <v>#REF!</v>
      </c>
      <c r="AD394" s="65" t="e">
        <f t="shared" si="5"/>
        <v>#REF!</v>
      </c>
      <c r="AE394" s="39"/>
    </row>
    <row r="395" spans="24:31">
      <c r="X395" s="46" t="e">
        <f>+'Ark1'!#REF!</f>
        <v>#REF!</v>
      </c>
      <c r="Y395" s="47" t="s">
        <v>402</v>
      </c>
      <c r="Z395" s="46" t="e">
        <f>+'Ark1'!#REF!</f>
        <v>#REF!</v>
      </c>
      <c r="AA395" s="65" t="e">
        <f>+'Ark1'!#REF!</f>
        <v>#REF!</v>
      </c>
      <c r="AB395" s="48" t="e">
        <f>+'Ark1'!#REF!</f>
        <v>#REF!</v>
      </c>
      <c r="AC395" s="48" t="e">
        <f>+'Ark1'!#REF!</f>
        <v>#REF!</v>
      </c>
      <c r="AD395" s="65" t="e">
        <f t="shared" si="5"/>
        <v>#REF!</v>
      </c>
      <c r="AE395" s="39"/>
    </row>
    <row r="396" spans="24:31">
      <c r="X396" s="46" t="e">
        <f>+'Ark1'!#REF!</f>
        <v>#REF!</v>
      </c>
      <c r="Y396" s="47" t="s">
        <v>401</v>
      </c>
      <c r="Z396" s="46" t="e">
        <f>+'Ark1'!#REF!</f>
        <v>#REF!</v>
      </c>
      <c r="AA396" s="65" t="e">
        <f>+'Ark1'!#REF!</f>
        <v>#REF!</v>
      </c>
      <c r="AB396" s="48" t="e">
        <f>+'Ark1'!#REF!</f>
        <v>#REF!</v>
      </c>
      <c r="AC396" s="48" t="e">
        <f>+'Ark1'!#REF!</f>
        <v>#REF!</v>
      </c>
      <c r="AD396" s="65" t="e">
        <f t="shared" si="5"/>
        <v>#REF!</v>
      </c>
      <c r="AE396" s="39"/>
    </row>
    <row r="397" spans="24:31">
      <c r="X397" s="46" t="e">
        <f>+'Ark1'!#REF!</f>
        <v>#REF!</v>
      </c>
      <c r="Y397" s="47" t="s">
        <v>400</v>
      </c>
      <c r="Z397" s="46" t="e">
        <f>+'Ark1'!#REF!</f>
        <v>#REF!</v>
      </c>
      <c r="AA397" s="65" t="e">
        <f>+'Ark1'!#REF!</f>
        <v>#REF!</v>
      </c>
      <c r="AB397" s="48" t="e">
        <f>+'Ark1'!#REF!</f>
        <v>#REF!</v>
      </c>
      <c r="AC397" s="48" t="e">
        <f>+'Ark1'!#REF!</f>
        <v>#REF!</v>
      </c>
      <c r="AD397" s="65" t="e">
        <f t="shared" ref="AD397:AD418" si="6">+AA397/Z397</f>
        <v>#REF!</v>
      </c>
      <c r="AE397" s="39"/>
    </row>
    <row r="398" spans="24:31">
      <c r="X398" s="46" t="e">
        <f>+'Ark1'!#REF!</f>
        <v>#REF!</v>
      </c>
      <c r="Y398" s="47" t="s">
        <v>399</v>
      </c>
      <c r="Z398" s="46" t="e">
        <f>+'Ark1'!#REF!</f>
        <v>#REF!</v>
      </c>
      <c r="AA398" s="65" t="e">
        <f>+'Ark1'!#REF!</f>
        <v>#REF!</v>
      </c>
      <c r="AB398" s="48" t="e">
        <f>+'Ark1'!#REF!</f>
        <v>#REF!</v>
      </c>
      <c r="AC398" s="48" t="e">
        <f>+'Ark1'!#REF!</f>
        <v>#REF!</v>
      </c>
      <c r="AD398" s="65" t="e">
        <f t="shared" si="6"/>
        <v>#REF!</v>
      </c>
      <c r="AE398" s="39"/>
    </row>
    <row r="399" spans="24:31">
      <c r="X399" s="46" t="e">
        <f>+'Ark1'!#REF!</f>
        <v>#REF!</v>
      </c>
      <c r="Y399" s="47" t="s">
        <v>398</v>
      </c>
      <c r="Z399" s="46" t="e">
        <f>+'Ark1'!#REF!</f>
        <v>#REF!</v>
      </c>
      <c r="AA399" s="65" t="e">
        <f>+'Ark1'!#REF!</f>
        <v>#REF!</v>
      </c>
      <c r="AB399" s="48" t="e">
        <f>+'Ark1'!#REF!</f>
        <v>#REF!</v>
      </c>
      <c r="AC399" s="48" t="e">
        <f>+'Ark1'!#REF!</f>
        <v>#REF!</v>
      </c>
      <c r="AD399" s="65" t="e">
        <f t="shared" si="6"/>
        <v>#REF!</v>
      </c>
      <c r="AE399" s="39"/>
    </row>
    <row r="400" spans="24:31">
      <c r="X400" s="46" t="e">
        <f>+'Ark1'!#REF!</f>
        <v>#REF!</v>
      </c>
      <c r="Y400" s="47" t="s">
        <v>457</v>
      </c>
      <c r="Z400" s="46" t="e">
        <f>+'Ark1'!#REF!</f>
        <v>#REF!</v>
      </c>
      <c r="AA400" s="65" t="e">
        <f>+'Ark1'!#REF!</f>
        <v>#REF!</v>
      </c>
      <c r="AB400" s="48" t="e">
        <f>+'Ark1'!#REF!</f>
        <v>#REF!</v>
      </c>
      <c r="AC400" s="48" t="e">
        <f>+'Ark1'!#REF!</f>
        <v>#REF!</v>
      </c>
      <c r="AD400" s="65" t="e">
        <f t="shared" si="6"/>
        <v>#REF!</v>
      </c>
      <c r="AE400" s="39"/>
    </row>
    <row r="401" spans="24:31">
      <c r="X401" t="e">
        <f>+'Ark1'!#REF!</f>
        <v>#REF!</v>
      </c>
      <c r="Y401" s="3" t="s">
        <v>519</v>
      </c>
      <c r="Z401" t="e">
        <f>+'Ark1'!#REF!</f>
        <v>#REF!</v>
      </c>
      <c r="AA401" s="10" t="e">
        <f>+'Ark1'!#REF!</f>
        <v>#REF!</v>
      </c>
      <c r="AB401" s="1" t="e">
        <f>+'Ark1'!#REF!</f>
        <v>#REF!</v>
      </c>
      <c r="AC401" s="1" t="e">
        <f>+'Ark1'!#REF!</f>
        <v>#REF!</v>
      </c>
      <c r="AD401" s="10" t="e">
        <f t="shared" si="6"/>
        <v>#REF!</v>
      </c>
      <c r="AE401" s="39"/>
    </row>
    <row r="402" spans="24:31">
      <c r="X402" t="e">
        <f>+'Ark1'!#REF!</f>
        <v>#REF!</v>
      </c>
      <c r="Y402" s="3" t="s">
        <v>413</v>
      </c>
      <c r="Z402" t="e">
        <f>+'Ark1'!#REF!</f>
        <v>#REF!</v>
      </c>
      <c r="AA402" s="10" t="e">
        <f>+'Ark1'!#REF!</f>
        <v>#REF!</v>
      </c>
      <c r="AB402" s="1" t="e">
        <f>+'Ark1'!#REF!</f>
        <v>#REF!</v>
      </c>
      <c r="AC402" s="1" t="e">
        <f>+'Ark1'!#REF!</f>
        <v>#REF!</v>
      </c>
      <c r="AD402" s="10" t="e">
        <f t="shared" si="6"/>
        <v>#REF!</v>
      </c>
      <c r="AE402" s="39"/>
    </row>
    <row r="403" spans="24:31">
      <c r="X403" t="e">
        <f>+'Ark1'!#REF!</f>
        <v>#REF!</v>
      </c>
      <c r="Y403" s="3" t="s">
        <v>412</v>
      </c>
      <c r="Z403" t="e">
        <f>+'Ark1'!#REF!</f>
        <v>#REF!</v>
      </c>
      <c r="AA403" s="10" t="e">
        <f>+'Ark1'!#REF!</f>
        <v>#REF!</v>
      </c>
      <c r="AB403" s="1" t="e">
        <f>+'Ark1'!#REF!</f>
        <v>#REF!</v>
      </c>
      <c r="AC403" s="1" t="e">
        <f>+'Ark1'!#REF!</f>
        <v>#REF!</v>
      </c>
      <c r="AD403" s="10" t="e">
        <f t="shared" si="6"/>
        <v>#REF!</v>
      </c>
      <c r="AE403" s="39"/>
    </row>
    <row r="404" spans="24:31">
      <c r="X404" t="e">
        <f>+'Ark1'!#REF!</f>
        <v>#REF!</v>
      </c>
      <c r="Y404" s="3" t="s">
        <v>411</v>
      </c>
      <c r="Z404" t="e">
        <f>+'Ark1'!#REF!</f>
        <v>#REF!</v>
      </c>
      <c r="AA404" s="10" t="e">
        <f>+'Ark1'!#REF!</f>
        <v>#REF!</v>
      </c>
      <c r="AB404" s="1" t="e">
        <f>+'Ark1'!#REF!</f>
        <v>#REF!</v>
      </c>
      <c r="AC404" s="1" t="e">
        <f>+'Ark1'!#REF!</f>
        <v>#REF!</v>
      </c>
      <c r="AD404" s="10" t="e">
        <f t="shared" si="6"/>
        <v>#REF!</v>
      </c>
      <c r="AE404" s="39"/>
    </row>
    <row r="405" spans="24:31">
      <c r="X405" t="e">
        <f>+'Ark1'!#REF!</f>
        <v>#REF!</v>
      </c>
      <c r="Y405" s="3" t="s">
        <v>410</v>
      </c>
      <c r="Z405" t="e">
        <f>+'Ark1'!#REF!</f>
        <v>#REF!</v>
      </c>
      <c r="AA405" s="10" t="e">
        <f>+'Ark1'!#REF!</f>
        <v>#REF!</v>
      </c>
      <c r="AB405" s="1" t="e">
        <f>+'Ark1'!#REF!</f>
        <v>#REF!</v>
      </c>
      <c r="AC405" s="1" t="e">
        <f>+'Ark1'!#REF!</f>
        <v>#REF!</v>
      </c>
      <c r="AD405" s="10" t="e">
        <f t="shared" si="6"/>
        <v>#REF!</v>
      </c>
      <c r="AE405" s="39"/>
    </row>
    <row r="406" spans="24:31">
      <c r="X406" t="e">
        <f>+'Ark1'!#REF!</f>
        <v>#REF!</v>
      </c>
      <c r="Y406" s="3" t="s">
        <v>409</v>
      </c>
      <c r="Z406" t="e">
        <f>+'Ark1'!#REF!</f>
        <v>#REF!</v>
      </c>
      <c r="AA406" s="10" t="e">
        <f>+'Ark1'!#REF!</f>
        <v>#REF!</v>
      </c>
      <c r="AB406" s="1" t="e">
        <f>+'Ark1'!#REF!</f>
        <v>#REF!</v>
      </c>
      <c r="AC406" s="1" t="e">
        <f>+'Ark1'!#REF!</f>
        <v>#REF!</v>
      </c>
      <c r="AD406" s="10" t="e">
        <f t="shared" si="6"/>
        <v>#REF!</v>
      </c>
      <c r="AE406" s="39"/>
    </row>
    <row r="407" spans="24:31">
      <c r="X407" t="e">
        <f>+'Ark1'!#REF!</f>
        <v>#REF!</v>
      </c>
      <c r="Y407" s="3" t="s">
        <v>408</v>
      </c>
      <c r="Z407" t="e">
        <f>+'Ark1'!#REF!</f>
        <v>#REF!</v>
      </c>
      <c r="AA407" s="10" t="e">
        <f>+'Ark1'!#REF!</f>
        <v>#REF!</v>
      </c>
      <c r="AB407" s="1" t="e">
        <f>+'Ark1'!#REF!</f>
        <v>#REF!</v>
      </c>
      <c r="AC407" s="1" t="e">
        <f>+'Ark1'!#REF!</f>
        <v>#REF!</v>
      </c>
      <c r="AD407" s="10" t="e">
        <f t="shared" si="6"/>
        <v>#REF!</v>
      </c>
      <c r="AE407" s="39"/>
    </row>
    <row r="408" spans="24:31">
      <c r="X408" t="e">
        <f>+'Ark1'!#REF!</f>
        <v>#REF!</v>
      </c>
      <c r="Y408" s="3" t="s">
        <v>407</v>
      </c>
      <c r="Z408" t="e">
        <f>+'Ark1'!#REF!</f>
        <v>#REF!</v>
      </c>
      <c r="AA408" s="10" t="e">
        <f>+'Ark1'!#REF!</f>
        <v>#REF!</v>
      </c>
      <c r="AB408" s="1" t="e">
        <f>+'Ark1'!#REF!</f>
        <v>#REF!</v>
      </c>
      <c r="AC408" s="1" t="e">
        <f>+'Ark1'!#REF!</f>
        <v>#REF!</v>
      </c>
      <c r="AD408" s="10" t="e">
        <f t="shared" si="6"/>
        <v>#REF!</v>
      </c>
      <c r="AE408" s="39"/>
    </row>
    <row r="409" spans="24:31">
      <c r="X409" t="e">
        <f>+'Ark1'!#REF!</f>
        <v>#REF!</v>
      </c>
      <c r="Y409" s="3" t="s">
        <v>406</v>
      </c>
      <c r="Z409" t="e">
        <f>+'Ark1'!#REF!</f>
        <v>#REF!</v>
      </c>
      <c r="AA409" s="10" t="e">
        <f>+'Ark1'!#REF!</f>
        <v>#REF!</v>
      </c>
      <c r="AB409" s="1" t="e">
        <f>+'Ark1'!#REF!</f>
        <v>#REF!</v>
      </c>
      <c r="AC409" s="1" t="e">
        <f>+'Ark1'!#REF!</f>
        <v>#REF!</v>
      </c>
      <c r="AD409" s="10" t="e">
        <f t="shared" si="6"/>
        <v>#REF!</v>
      </c>
      <c r="AE409" s="39"/>
    </row>
    <row r="410" spans="24:31">
      <c r="X410" t="e">
        <f>+'Ark1'!#REF!</f>
        <v>#REF!</v>
      </c>
      <c r="Y410" s="3" t="s">
        <v>405</v>
      </c>
      <c r="Z410" t="e">
        <f>+'Ark1'!#REF!</f>
        <v>#REF!</v>
      </c>
      <c r="AA410" s="10" t="e">
        <f>+'Ark1'!#REF!</f>
        <v>#REF!</v>
      </c>
      <c r="AB410" s="1" t="e">
        <f>+'Ark1'!#REF!</f>
        <v>#REF!</v>
      </c>
      <c r="AC410" s="1" t="e">
        <f>+'Ark1'!#REF!</f>
        <v>#REF!</v>
      </c>
      <c r="AD410" s="10" t="e">
        <f t="shared" si="6"/>
        <v>#REF!</v>
      </c>
      <c r="AE410" s="39"/>
    </row>
    <row r="411" spans="24:31">
      <c r="X411" t="e">
        <f>+'Ark1'!#REF!</f>
        <v>#REF!</v>
      </c>
      <c r="Y411" s="3" t="s">
        <v>404</v>
      </c>
      <c r="Z411" t="e">
        <f>+'Ark1'!#REF!</f>
        <v>#REF!</v>
      </c>
      <c r="AA411" s="10" t="e">
        <f>+'Ark1'!#REF!</f>
        <v>#REF!</v>
      </c>
      <c r="AB411" s="1" t="e">
        <f>+'Ark1'!#REF!</f>
        <v>#REF!</v>
      </c>
      <c r="AC411" s="1" t="e">
        <f>+'Ark1'!#REF!</f>
        <v>#REF!</v>
      </c>
      <c r="AD411" s="10" t="e">
        <f t="shared" si="6"/>
        <v>#REF!</v>
      </c>
      <c r="AE411" s="39"/>
    </row>
    <row r="412" spans="24:31">
      <c r="X412" t="e">
        <f>+'Ark1'!#REF!</f>
        <v>#REF!</v>
      </c>
      <c r="Y412" s="3" t="s">
        <v>403</v>
      </c>
      <c r="Z412" t="e">
        <f>+'Ark1'!#REF!</f>
        <v>#REF!</v>
      </c>
      <c r="AA412" s="10" t="e">
        <f>+'Ark1'!#REF!</f>
        <v>#REF!</v>
      </c>
      <c r="AB412" s="1" t="e">
        <f>+'Ark1'!#REF!</f>
        <v>#REF!</v>
      </c>
      <c r="AC412" s="1" t="e">
        <f>+'Ark1'!#REF!</f>
        <v>#REF!</v>
      </c>
      <c r="AD412" s="10" t="e">
        <f t="shared" si="6"/>
        <v>#REF!</v>
      </c>
      <c r="AE412" s="39"/>
    </row>
    <row r="413" spans="24:31">
      <c r="X413" t="e">
        <f>+'Ark1'!#REF!</f>
        <v>#REF!</v>
      </c>
      <c r="Y413" s="3" t="s">
        <v>402</v>
      </c>
      <c r="Z413" t="e">
        <f>+'Ark1'!#REF!</f>
        <v>#REF!</v>
      </c>
      <c r="AA413" s="10" t="e">
        <f>+'Ark1'!#REF!</f>
        <v>#REF!</v>
      </c>
      <c r="AB413" s="1" t="e">
        <f>+'Ark1'!#REF!</f>
        <v>#REF!</v>
      </c>
      <c r="AC413" s="1" t="e">
        <f>+'Ark1'!#REF!</f>
        <v>#REF!</v>
      </c>
      <c r="AD413" s="10" t="e">
        <f t="shared" si="6"/>
        <v>#REF!</v>
      </c>
      <c r="AE413" s="39"/>
    </row>
    <row r="414" spans="24:31">
      <c r="X414" t="e">
        <f>+'Ark1'!#REF!</f>
        <v>#REF!</v>
      </c>
      <c r="Y414" s="3" t="s">
        <v>401</v>
      </c>
      <c r="Z414" t="e">
        <f>+'Ark1'!#REF!</f>
        <v>#REF!</v>
      </c>
      <c r="AA414" s="10" t="e">
        <f>+'Ark1'!#REF!</f>
        <v>#REF!</v>
      </c>
      <c r="AB414" s="1" t="e">
        <f>+'Ark1'!#REF!</f>
        <v>#REF!</v>
      </c>
      <c r="AC414" s="1" t="e">
        <f>+'Ark1'!#REF!</f>
        <v>#REF!</v>
      </c>
      <c r="AD414" s="10" t="e">
        <f t="shared" si="6"/>
        <v>#REF!</v>
      </c>
      <c r="AE414" s="39"/>
    </row>
    <row r="415" spans="24:31">
      <c r="X415" t="e">
        <f>+'Ark1'!#REF!</f>
        <v>#REF!</v>
      </c>
      <c r="Y415" s="3" t="s">
        <v>400</v>
      </c>
      <c r="Z415" t="e">
        <f>+'Ark1'!#REF!</f>
        <v>#REF!</v>
      </c>
      <c r="AA415" s="10" t="e">
        <f>+'Ark1'!#REF!</f>
        <v>#REF!</v>
      </c>
      <c r="AB415" s="1" t="e">
        <f>+'Ark1'!#REF!</f>
        <v>#REF!</v>
      </c>
      <c r="AC415" s="1" t="e">
        <f>+'Ark1'!#REF!</f>
        <v>#REF!</v>
      </c>
      <c r="AD415" s="10" t="e">
        <f t="shared" si="6"/>
        <v>#REF!</v>
      </c>
      <c r="AE415" s="39"/>
    </row>
    <row r="416" spans="24:31">
      <c r="X416" t="e">
        <f>+'Ark1'!#REF!</f>
        <v>#REF!</v>
      </c>
      <c r="Y416" s="3" t="s">
        <v>399</v>
      </c>
      <c r="Z416" t="e">
        <f>+'Ark1'!#REF!</f>
        <v>#REF!</v>
      </c>
      <c r="AA416" s="10" t="e">
        <f>+'Ark1'!#REF!</f>
        <v>#REF!</v>
      </c>
      <c r="AB416" s="1" t="e">
        <f>+'Ark1'!#REF!</f>
        <v>#REF!</v>
      </c>
      <c r="AC416" s="1" t="e">
        <f>+'Ark1'!#REF!</f>
        <v>#REF!</v>
      </c>
      <c r="AD416" s="10" t="e">
        <f t="shared" si="6"/>
        <v>#REF!</v>
      </c>
      <c r="AE416" s="39"/>
    </row>
    <row r="417" spans="24:31">
      <c r="X417" t="e">
        <f>+'Ark1'!#REF!</f>
        <v>#REF!</v>
      </c>
      <c r="Y417" s="3" t="s">
        <v>398</v>
      </c>
      <c r="Z417" t="e">
        <f>+'Ark1'!#REF!</f>
        <v>#REF!</v>
      </c>
      <c r="AA417" s="10" t="e">
        <f>+'Ark1'!#REF!</f>
        <v>#REF!</v>
      </c>
      <c r="AB417" s="1" t="e">
        <f>+'Ark1'!#REF!</f>
        <v>#REF!</v>
      </c>
      <c r="AC417" s="1" t="e">
        <f>+'Ark1'!#REF!</f>
        <v>#REF!</v>
      </c>
      <c r="AD417" s="10" t="e">
        <f t="shared" si="6"/>
        <v>#REF!</v>
      </c>
      <c r="AE417" s="39"/>
    </row>
    <row r="418" spans="24:31">
      <c r="X418" t="e">
        <f>+'Ark1'!#REF!</f>
        <v>#REF!</v>
      </c>
      <c r="Y418" s="3" t="s">
        <v>457</v>
      </c>
      <c r="Z418" t="e">
        <f>+'Ark1'!#REF!</f>
        <v>#REF!</v>
      </c>
      <c r="AA418" s="10" t="e">
        <f>+'Ark1'!#REF!</f>
        <v>#REF!</v>
      </c>
      <c r="AB418" s="1" t="e">
        <f>+'Ark1'!#REF!</f>
        <v>#REF!</v>
      </c>
      <c r="AC418" s="1" t="e">
        <f>+'Ark1'!#REF!</f>
        <v>#REF!</v>
      </c>
      <c r="AD418" s="10" t="e">
        <f t="shared" si="6"/>
        <v>#REF!</v>
      </c>
      <c r="AE418" s="39"/>
    </row>
    <row r="419" spans="24:31">
      <c r="X419" s="39"/>
      <c r="Y419" s="39"/>
      <c r="Z419" s="39"/>
      <c r="AA419" s="39"/>
      <c r="AB419" s="39"/>
      <c r="AC419" s="39"/>
      <c r="AD419" s="39"/>
      <c r="AE419" s="39"/>
    </row>
    <row r="420" spans="24:31">
      <c r="X420" s="39"/>
      <c r="Y420" s="39"/>
      <c r="Z420" s="39"/>
      <c r="AA420" s="39"/>
      <c r="AB420" s="39"/>
      <c r="AC420" s="39"/>
      <c r="AD420" s="39"/>
      <c r="AE420" s="39"/>
    </row>
  </sheetData>
  <mergeCells count="1">
    <mergeCell ref="Y8:Z8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9DB2A-CE10-48CF-A790-C6D6261A58D2}">
  <dimension ref="A1:AZ156"/>
  <sheetViews>
    <sheetView zoomScale="95" zoomScaleNormal="95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A11" sqref="A11"/>
    </sheetView>
  </sheetViews>
  <sheetFormatPr baseColWidth="10" defaultRowHeight="15"/>
  <cols>
    <col min="1" max="1" width="2.453125" customWidth="1"/>
    <col min="2" max="2" width="5.08984375" customWidth="1"/>
    <col min="3" max="3" width="2.36328125" customWidth="1"/>
    <col min="4" max="4" width="16.1796875" customWidth="1"/>
    <col min="5" max="5" width="6.90625" customWidth="1"/>
    <col min="6" max="6" width="5.36328125" customWidth="1"/>
    <col min="7" max="7" width="9.26953125" style="295" customWidth="1"/>
    <col min="8" max="8" width="7.6328125" style="295" customWidth="1"/>
    <col min="9" max="9" width="9.36328125" style="295" customWidth="1"/>
    <col min="10" max="10" width="5.81640625" customWidth="1"/>
    <col min="11" max="11" width="5.1796875" customWidth="1"/>
    <col min="12" max="12" width="6.7265625" customWidth="1"/>
    <col min="13" max="13" width="7.08984375" customWidth="1"/>
    <col min="14" max="14" width="5.36328125" customWidth="1"/>
    <col min="15" max="15" width="7.453125" style="100" customWidth="1"/>
    <col min="16" max="16" width="5.36328125" customWidth="1"/>
    <col min="17" max="17" width="5.81640625" customWidth="1"/>
    <col min="18" max="18" width="4.6328125" customWidth="1"/>
    <col min="19" max="19" width="6.90625" customWidth="1"/>
    <col min="20" max="20" width="1.54296875" customWidth="1"/>
    <col min="21" max="21" width="6.1796875" customWidth="1"/>
    <col min="22" max="22" width="6.81640625" customWidth="1"/>
    <col min="23" max="24" width="7.08984375" style="10" customWidth="1"/>
    <col min="25" max="25" width="6.54296875" style="10" customWidth="1"/>
    <col min="26" max="26" width="6.81640625" customWidth="1"/>
    <col min="27" max="27" width="6.90625" style="100" customWidth="1"/>
    <col min="28" max="28" width="11.1796875" style="10" customWidth="1"/>
    <col min="29" max="30" width="5.1796875" style="100" customWidth="1"/>
    <col min="31" max="31" width="6.36328125" style="1" customWidth="1"/>
    <col min="32" max="32" width="7.54296875" style="1" customWidth="1"/>
    <col min="33" max="33" width="5.6328125" style="1" customWidth="1"/>
    <col min="34" max="34" width="5.1796875" style="100" customWidth="1"/>
    <col min="35" max="35" width="7.54296875" style="10" customWidth="1"/>
    <col min="37" max="37" width="14" customWidth="1"/>
    <col min="38" max="38" width="12.54296875" customWidth="1"/>
    <col min="39" max="39" width="10.90625" customWidth="1"/>
  </cols>
  <sheetData>
    <row r="1" spans="1:43" ht="15.6">
      <c r="A1" s="39"/>
      <c r="B1" s="39"/>
      <c r="C1" s="39"/>
      <c r="D1" s="39"/>
      <c r="E1" s="39"/>
      <c r="F1" s="39"/>
      <c r="G1" s="301"/>
      <c r="H1" s="301"/>
      <c r="I1" s="301"/>
      <c r="J1" s="39"/>
      <c r="K1" s="39"/>
      <c r="L1" s="39"/>
      <c r="M1" s="39"/>
      <c r="N1" s="39"/>
      <c r="O1" s="115"/>
      <c r="P1" s="39"/>
      <c r="Q1" s="39"/>
      <c r="R1" s="39"/>
      <c r="S1" s="39"/>
      <c r="T1" s="39"/>
      <c r="U1" s="39"/>
      <c r="V1" s="39"/>
      <c r="W1" s="64"/>
      <c r="X1" s="64"/>
      <c r="Y1" s="39"/>
      <c r="Z1" s="39"/>
      <c r="AA1" s="115"/>
      <c r="AB1" s="39"/>
      <c r="AC1" s="4"/>
      <c r="AD1" s="51"/>
      <c r="AE1"/>
      <c r="AF1" s="12"/>
      <c r="AG1" s="12"/>
      <c r="AH1" s="10"/>
      <c r="AI1"/>
      <c r="AL1" s="5"/>
      <c r="AM1" s="5"/>
      <c r="AN1" s="4"/>
      <c r="AO1" s="4"/>
    </row>
    <row r="2" spans="1:43" s="176" customFormat="1" ht="31.8">
      <c r="A2" s="140"/>
      <c r="B2" s="140"/>
      <c r="C2" s="140"/>
      <c r="D2" s="140" t="s">
        <v>374</v>
      </c>
      <c r="E2" s="140"/>
      <c r="F2" s="140"/>
      <c r="G2" s="310"/>
      <c r="H2" s="310"/>
      <c r="I2" s="310"/>
      <c r="J2" s="140"/>
      <c r="K2" s="140"/>
      <c r="L2" s="140" t="s">
        <v>429</v>
      </c>
      <c r="M2" s="140"/>
      <c r="N2" s="140"/>
      <c r="O2" s="140"/>
      <c r="P2" s="420" t="str">
        <f>+År!B2</f>
        <v>GRIS</v>
      </c>
      <c r="Q2" s="399"/>
      <c r="R2" s="399"/>
      <c r="S2" s="140"/>
      <c r="T2" s="140"/>
      <c r="U2" s="140"/>
      <c r="V2" s="140"/>
      <c r="W2" s="140"/>
      <c r="X2" s="140"/>
      <c r="Y2" s="140"/>
      <c r="Z2" s="140"/>
      <c r="AA2" s="175"/>
      <c r="AB2" s="140"/>
      <c r="AC2" s="4"/>
      <c r="AD2" s="51"/>
      <c r="AE2"/>
      <c r="AF2" s="12"/>
      <c r="AG2" s="12"/>
      <c r="AH2" s="10"/>
      <c r="AI2"/>
      <c r="AJ2"/>
      <c r="AK2"/>
      <c r="AL2"/>
      <c r="AM2"/>
      <c r="AN2"/>
      <c r="AP2" s="185"/>
      <c r="AQ2" s="185"/>
    </row>
    <row r="3" spans="1:43" s="176" customFormat="1" ht="31.8">
      <c r="A3" s="140"/>
      <c r="B3" s="140"/>
      <c r="C3" s="140"/>
      <c r="D3" s="140"/>
      <c r="E3" s="140"/>
      <c r="F3" s="140"/>
      <c r="G3" s="310"/>
      <c r="H3" s="310"/>
      <c r="I3" s="310"/>
      <c r="J3" s="140"/>
      <c r="K3" s="140"/>
      <c r="L3" s="140"/>
      <c r="M3" s="140"/>
      <c r="N3" s="140"/>
      <c r="O3" s="178"/>
      <c r="P3" s="140"/>
      <c r="Q3" s="140"/>
      <c r="R3" s="140"/>
      <c r="S3" s="140"/>
      <c r="T3" s="140"/>
      <c r="U3" s="140"/>
      <c r="V3" s="140"/>
      <c r="W3" s="175"/>
      <c r="X3" s="175"/>
      <c r="Y3" s="140"/>
      <c r="Z3" s="140"/>
      <c r="AA3" s="178"/>
      <c r="AB3" s="140"/>
      <c r="AC3" s="4"/>
      <c r="AD3" s="51"/>
      <c r="AE3"/>
      <c r="AF3" s="12"/>
      <c r="AG3" s="12"/>
      <c r="AH3" s="10"/>
      <c r="AI3"/>
      <c r="AJ3"/>
      <c r="AK3"/>
      <c r="AM3" s="185"/>
      <c r="AN3" s="185"/>
    </row>
    <row r="4" spans="1:43" ht="15.6">
      <c r="A4" s="39"/>
      <c r="B4" s="39"/>
      <c r="C4" s="39"/>
      <c r="D4" s="39"/>
      <c r="E4" s="39"/>
      <c r="F4" s="39"/>
      <c r="G4" s="301"/>
      <c r="H4" s="301"/>
      <c r="I4" s="301"/>
      <c r="J4" s="39"/>
      <c r="K4" s="39"/>
      <c r="L4" s="39"/>
      <c r="M4" s="39"/>
      <c r="N4" s="39"/>
      <c r="O4" s="115"/>
      <c r="P4" s="39"/>
      <c r="Q4" s="39"/>
      <c r="R4" s="39"/>
      <c r="S4" s="39"/>
      <c r="T4" s="39"/>
      <c r="U4" s="39"/>
      <c r="V4" s="39"/>
      <c r="W4" s="64"/>
      <c r="X4" s="64"/>
      <c r="Y4" s="39"/>
      <c r="Z4" s="39"/>
      <c r="AA4" s="115"/>
      <c r="AB4" s="39"/>
      <c r="AC4" s="4"/>
      <c r="AD4" s="51"/>
      <c r="AE4"/>
      <c r="AF4" s="12"/>
      <c r="AG4" s="12"/>
      <c r="AH4" s="10"/>
      <c r="AI4"/>
      <c r="AL4" s="5"/>
      <c r="AM4" s="5"/>
      <c r="AN4" s="4"/>
      <c r="AO4" s="4"/>
    </row>
    <row r="5" spans="1:43" s="191" customFormat="1" ht="20.399999999999999">
      <c r="A5" s="150"/>
      <c r="B5" s="150"/>
      <c r="C5" s="150"/>
      <c r="D5" s="133"/>
      <c r="E5" s="133"/>
      <c r="F5" s="133"/>
      <c r="G5" s="311" t="s">
        <v>5</v>
      </c>
      <c r="H5" s="311"/>
      <c r="I5" s="316">
        <f>+År!O2</f>
        <v>52</v>
      </c>
      <c r="J5" s="133"/>
      <c r="K5" s="133"/>
      <c r="L5" s="133"/>
      <c r="M5" s="133" t="s">
        <v>366</v>
      </c>
      <c r="N5" s="133"/>
      <c r="O5" s="151"/>
      <c r="P5" s="133"/>
      <c r="Q5" s="133"/>
      <c r="R5" s="404">
        <f>SUM(G11:G17)</f>
        <v>1479944</v>
      </c>
      <c r="S5" s="409"/>
      <c r="T5" s="406"/>
      <c r="U5" s="406"/>
      <c r="V5" s="133"/>
      <c r="W5" s="133"/>
      <c r="X5" s="133"/>
      <c r="Y5" s="151"/>
      <c r="Z5" s="151"/>
      <c r="AA5" s="151"/>
      <c r="AB5" s="151"/>
      <c r="AC5" s="12"/>
      <c r="AD5" s="12"/>
      <c r="AE5" s="10"/>
      <c r="AF5" s="205"/>
      <c r="AG5" s="205"/>
      <c r="AH5" s="205"/>
      <c r="AI5" s="205"/>
      <c r="AJ5" s="149"/>
      <c r="AK5" s="149"/>
      <c r="AL5" s="149"/>
      <c r="AM5" s="206"/>
      <c r="AN5" s="207"/>
    </row>
    <row r="6" spans="1:43" ht="18.75" customHeight="1">
      <c r="A6" s="44"/>
      <c r="B6" s="44"/>
      <c r="C6" s="39"/>
      <c r="D6" s="56"/>
      <c r="E6" s="56"/>
      <c r="F6" s="56"/>
      <c r="G6" s="312"/>
      <c r="H6" s="312"/>
      <c r="I6" s="312"/>
      <c r="J6" s="69"/>
      <c r="K6" s="56"/>
      <c r="L6" s="56"/>
      <c r="M6" s="44"/>
      <c r="N6" s="56"/>
      <c r="O6" s="125"/>
      <c r="P6" s="56"/>
      <c r="Q6" s="56"/>
      <c r="R6" s="56"/>
      <c r="S6" s="56"/>
      <c r="T6" s="39"/>
      <c r="U6" s="44"/>
      <c r="V6" s="44"/>
      <c r="W6" s="186"/>
      <c r="X6" s="186"/>
      <c r="Y6" s="39"/>
      <c r="Z6" s="56"/>
      <c r="AA6" s="125"/>
      <c r="AB6" s="39"/>
      <c r="AC6" s="4"/>
      <c r="AD6" s="51"/>
      <c r="AE6"/>
      <c r="AF6" s="12"/>
      <c r="AG6" s="12"/>
      <c r="AH6" s="10"/>
      <c r="AI6"/>
      <c r="AL6" s="5"/>
      <c r="AM6" s="5"/>
      <c r="AN6" s="4"/>
      <c r="AO6" s="4"/>
    </row>
    <row r="7" spans="1:43" ht="17.25" customHeight="1">
      <c r="A7" s="44"/>
      <c r="B7" s="44"/>
      <c r="C7" s="39"/>
      <c r="D7" s="56"/>
      <c r="E7" s="56"/>
      <c r="F7" s="56"/>
      <c r="G7" s="312"/>
      <c r="H7" s="312"/>
      <c r="I7" s="312"/>
      <c r="J7" s="69"/>
      <c r="K7" s="56"/>
      <c r="L7" s="56"/>
      <c r="M7" s="44"/>
      <c r="N7" s="56"/>
      <c r="O7" s="125"/>
      <c r="P7" s="56"/>
      <c r="Q7" s="56"/>
      <c r="R7" s="56"/>
      <c r="S7" s="44" t="s">
        <v>472</v>
      </c>
      <c r="T7" s="39"/>
      <c r="U7" s="44"/>
      <c r="V7" s="56"/>
      <c r="W7" s="85" t="s">
        <v>455</v>
      </c>
      <c r="X7" s="85" t="s">
        <v>3</v>
      </c>
      <c r="Y7" s="85" t="s">
        <v>3</v>
      </c>
      <c r="Z7" s="56"/>
      <c r="AA7" s="115"/>
      <c r="AB7" s="39"/>
      <c r="AC7" s="4"/>
      <c r="AD7" s="51"/>
      <c r="AE7"/>
      <c r="AF7" s="12"/>
      <c r="AG7" s="12"/>
      <c r="AH7" s="10"/>
      <c r="AI7"/>
    </row>
    <row r="8" spans="1:43" ht="18" customHeight="1">
      <c r="A8" s="39"/>
      <c r="B8" s="39"/>
      <c r="C8" s="39"/>
      <c r="D8" s="39"/>
      <c r="E8" s="74" t="s">
        <v>3</v>
      </c>
      <c r="F8" s="56"/>
      <c r="G8" s="301"/>
      <c r="H8" s="312"/>
      <c r="I8" s="302" t="s">
        <v>3</v>
      </c>
      <c r="J8" s="69"/>
      <c r="K8" s="56"/>
      <c r="L8" s="56"/>
      <c r="M8" s="44"/>
      <c r="N8" s="56"/>
      <c r="O8" s="98" t="s">
        <v>14</v>
      </c>
      <c r="P8" s="56"/>
      <c r="Q8" s="56"/>
      <c r="R8" s="56"/>
      <c r="S8" s="44" t="s">
        <v>473</v>
      </c>
      <c r="T8" s="39"/>
      <c r="U8" s="80" t="s">
        <v>388</v>
      </c>
      <c r="V8" s="56"/>
      <c r="W8" s="74" t="s">
        <v>456</v>
      </c>
      <c r="X8" s="74" t="s">
        <v>591</v>
      </c>
      <c r="Y8" s="74" t="s">
        <v>8</v>
      </c>
      <c r="Z8" s="56"/>
      <c r="AA8" s="98" t="s">
        <v>14</v>
      </c>
      <c r="AB8" s="39"/>
      <c r="AC8" s="4"/>
      <c r="AD8" s="51"/>
      <c r="AE8"/>
      <c r="AF8" s="12"/>
      <c r="AG8" s="12"/>
      <c r="AH8" s="10"/>
      <c r="AI8"/>
    </row>
    <row r="9" spans="1:43" ht="21">
      <c r="A9" s="39"/>
      <c r="B9" s="39"/>
      <c r="C9" s="39"/>
      <c r="D9" s="39"/>
      <c r="E9" s="74" t="s">
        <v>436</v>
      </c>
      <c r="F9" s="56"/>
      <c r="G9" s="302" t="s">
        <v>3</v>
      </c>
      <c r="H9" s="312"/>
      <c r="I9" s="302" t="s">
        <v>394</v>
      </c>
      <c r="J9" s="98" t="s">
        <v>3</v>
      </c>
      <c r="K9" s="56"/>
      <c r="L9" s="98" t="s">
        <v>1</v>
      </c>
      <c r="M9" s="80" t="s">
        <v>14</v>
      </c>
      <c r="N9" s="56"/>
      <c r="O9" s="98" t="s">
        <v>392</v>
      </c>
      <c r="P9" s="56"/>
      <c r="Q9" s="44" t="s">
        <v>357</v>
      </c>
      <c r="R9" s="56"/>
      <c r="S9" s="44" t="s">
        <v>470</v>
      </c>
      <c r="T9" s="39"/>
      <c r="U9" s="80" t="s">
        <v>392</v>
      </c>
      <c r="V9" s="80" t="s">
        <v>388</v>
      </c>
      <c r="W9" s="74" t="s">
        <v>454</v>
      </c>
      <c r="X9" s="74" t="s">
        <v>436</v>
      </c>
      <c r="Y9" s="74" t="s">
        <v>435</v>
      </c>
      <c r="Z9" s="80" t="s">
        <v>14</v>
      </c>
      <c r="AA9" s="98" t="s">
        <v>392</v>
      </c>
      <c r="AB9" s="39"/>
      <c r="AC9" s="4"/>
      <c r="AD9" s="51"/>
      <c r="AE9"/>
      <c r="AF9" s="12"/>
      <c r="AG9" s="12"/>
      <c r="AH9" s="10"/>
      <c r="AI9"/>
    </row>
    <row r="10" spans="1:43" ht="15.6">
      <c r="A10" s="39"/>
      <c r="B10" s="44" t="s">
        <v>58</v>
      </c>
      <c r="C10" s="44" t="s">
        <v>374</v>
      </c>
      <c r="D10" s="42"/>
      <c r="E10" s="74" t="s">
        <v>432</v>
      </c>
      <c r="F10" s="111" t="s">
        <v>437</v>
      </c>
      <c r="G10" s="302" t="s">
        <v>8</v>
      </c>
      <c r="H10" s="318" t="s">
        <v>437</v>
      </c>
      <c r="I10" s="302" t="s">
        <v>386</v>
      </c>
      <c r="J10" s="98" t="s">
        <v>357</v>
      </c>
      <c r="K10" s="111" t="s">
        <v>437</v>
      </c>
      <c r="L10" s="98" t="s">
        <v>357</v>
      </c>
      <c r="M10" s="80" t="s">
        <v>386</v>
      </c>
      <c r="N10" s="111" t="s">
        <v>437</v>
      </c>
      <c r="O10" s="98" t="s">
        <v>389</v>
      </c>
      <c r="P10" s="111" t="s">
        <v>437</v>
      </c>
      <c r="Q10" s="44" t="s">
        <v>469</v>
      </c>
      <c r="R10" s="111" t="s">
        <v>437</v>
      </c>
      <c r="S10" s="44" t="s">
        <v>471</v>
      </c>
      <c r="T10" s="39"/>
      <c r="U10" s="80" t="s">
        <v>389</v>
      </c>
      <c r="V10" s="80" t="s">
        <v>390</v>
      </c>
      <c r="W10" s="74" t="s">
        <v>386</v>
      </c>
      <c r="X10" s="74" t="s">
        <v>432</v>
      </c>
      <c r="Y10" s="74" t="s">
        <v>464</v>
      </c>
      <c r="Z10" s="80" t="s">
        <v>26</v>
      </c>
      <c r="AA10" s="98" t="s">
        <v>395</v>
      </c>
      <c r="AB10" s="39"/>
      <c r="AC10" s="4"/>
      <c r="AD10" s="51"/>
      <c r="AE10"/>
      <c r="AF10" s="12"/>
      <c r="AG10" s="12"/>
      <c r="AH10" s="10"/>
      <c r="AI10"/>
    </row>
    <row r="11" spans="1:43" ht="15.6">
      <c r="A11" s="39"/>
      <c r="B11" s="59">
        <f>+'Ark1'!C1577</f>
        <v>2024</v>
      </c>
      <c r="C11" s="59">
        <f>+'Ark1'!K1577</f>
        <v>0</v>
      </c>
      <c r="D11" s="59" t="s">
        <v>414</v>
      </c>
      <c r="E11" s="78">
        <f>+'Ark1'!Q1577</f>
        <v>2033</v>
      </c>
      <c r="F11" s="78">
        <f>+E11-E19</f>
        <v>-22</v>
      </c>
      <c r="G11" s="313">
        <f>+'Ark1'!R1577</f>
        <v>1345490</v>
      </c>
      <c r="H11" s="319">
        <f>+G11-G19</f>
        <v>52021</v>
      </c>
      <c r="I11" s="313">
        <f>+'Ark1'!S1577</f>
        <v>1338737</v>
      </c>
      <c r="J11" s="104">
        <f>+'Ark1'!AD1577</f>
        <v>90.914926510732826</v>
      </c>
      <c r="K11" s="104">
        <f>+J11-J19</f>
        <v>3.6727557305121792</v>
      </c>
      <c r="L11" s="104">
        <f>+'Ark1'!AE1577</f>
        <v>90.837759981161568</v>
      </c>
      <c r="M11" s="96">
        <f>+'Ark1'!U1577</f>
        <v>60.506631250200726</v>
      </c>
      <c r="N11" s="60">
        <f>+M11-M19</f>
        <v>-6.3442088103194294E-2</v>
      </c>
      <c r="O11" s="107">
        <f>+'Ark1'!W1577</f>
        <v>82.017202714197808</v>
      </c>
      <c r="P11" s="104">
        <f>+O11-O19</f>
        <v>-1.8149505848590906</v>
      </c>
      <c r="Q11" s="104">
        <f>+'Ark1'!X1577</f>
        <v>2.3431612275081939</v>
      </c>
      <c r="R11" s="104">
        <f>+Q11-Q19</f>
        <v>0.15300437025069513</v>
      </c>
      <c r="S11" s="104">
        <f>+'Ark1'!Y1577</f>
        <v>4.6863224550163878</v>
      </c>
      <c r="T11" s="39"/>
      <c r="U11" s="60">
        <f>+'Ark1'!AA1577</f>
        <v>8.9274386307293305</v>
      </c>
      <c r="V11" s="60">
        <f>+'Ark1'!AB1577</f>
        <v>2.5284612580749486</v>
      </c>
      <c r="W11" s="78">
        <f>+'Ark1'!AC1577</f>
        <v>-28.915502001281887</v>
      </c>
      <c r="X11" s="271">
        <f>+'Ark1'!AP1577</f>
        <v>846</v>
      </c>
      <c r="Y11" s="78">
        <f t="shared" ref="Y11:Y17" si="0">+G11/E11</f>
        <v>661.82488932611909</v>
      </c>
      <c r="Z11" s="60">
        <f>+'Ark1'!T1577</f>
        <v>4.3001605363101927</v>
      </c>
      <c r="AA11" s="104">
        <f>+'Ark1'!V1577</f>
        <v>89.121263072487494</v>
      </c>
      <c r="AB11" s="39"/>
      <c r="AC11" s="4"/>
      <c r="AD11" s="51"/>
      <c r="AE11"/>
      <c r="AF11" s="12"/>
      <c r="AG11" s="12"/>
      <c r="AH11" s="10"/>
    </row>
    <row r="12" spans="1:43" ht="15.6">
      <c r="A12" s="39"/>
      <c r="B12" s="59">
        <f>+'Ark1'!C1578</f>
        <v>2024</v>
      </c>
      <c r="C12" s="59">
        <f>+'Ark1'!K1578</f>
        <v>1</v>
      </c>
      <c r="D12" s="59" t="s">
        <v>415</v>
      </c>
      <c r="E12" s="78">
        <f>+'Ark1'!Q1578</f>
        <v>294</v>
      </c>
      <c r="F12" s="78">
        <f t="shared" ref="F12:F17" si="1">+E12-E20</f>
        <v>-44</v>
      </c>
      <c r="G12" s="313">
        <f>+'Ark1'!R1578</f>
        <v>55954</v>
      </c>
      <c r="H12" s="319">
        <f t="shared" ref="H12:H17" si="2">+G12-G20</f>
        <v>-27591</v>
      </c>
      <c r="I12" s="313">
        <f>+'Ark1'!S1578</f>
        <v>55807</v>
      </c>
      <c r="J12" s="104">
        <f>+'Ark1'!AD1578</f>
        <v>3.7808187336818144</v>
      </c>
      <c r="K12" s="104">
        <f t="shared" ref="K12:K17" si="3">+J12-J20</f>
        <v>-1.8541421025141314</v>
      </c>
      <c r="L12" s="104">
        <f>+'Ark1'!AE1578</f>
        <v>3.7882876068005822</v>
      </c>
      <c r="M12" s="96">
        <f>+'Ark1'!U1578</f>
        <v>60.859533750246385</v>
      </c>
      <c r="N12" s="60">
        <f t="shared" ref="N12:N17" si="4">+M12-M20</f>
        <v>7.9500832360679397E-3</v>
      </c>
      <c r="O12" s="107">
        <f>+'Ark1'!W1578</f>
        <v>82.051791889905459</v>
      </c>
      <c r="P12" s="104">
        <f t="shared" ref="P12:P17" si="5">+O12-O20</f>
        <v>-2.3669524455775672</v>
      </c>
      <c r="Q12" s="104">
        <f>+'Ark1'!X1578</f>
        <v>0</v>
      </c>
      <c r="R12" s="104">
        <f t="shared" ref="R12:R17" si="6">+Q12-Q20</f>
        <v>-2.3939194446106881E-3</v>
      </c>
      <c r="S12" s="104">
        <f>+'Ark1'!Y1578</f>
        <v>0</v>
      </c>
      <c r="T12" s="39"/>
      <c r="U12" s="60">
        <f>+'Ark1'!AA1578</f>
        <v>8.7282384494227934</v>
      </c>
      <c r="V12" s="60">
        <f>+'Ark1'!AB1578</f>
        <v>2.7127284364415241</v>
      </c>
      <c r="W12" s="78">
        <f>+'Ark1'!AC1578</f>
        <v>-32.774180479642425</v>
      </c>
      <c r="X12" s="271">
        <f>+'Ark1'!AP1578</f>
        <v>133</v>
      </c>
      <c r="Y12" s="78">
        <f t="shared" si="0"/>
        <v>190.31972789115648</v>
      </c>
      <c r="Z12" s="60">
        <f>+'Ark1'!T1578</f>
        <v>3.8925367265968474</v>
      </c>
      <c r="AA12" s="104">
        <f>+'Ark1'!V1578</f>
        <v>89.0320486401625</v>
      </c>
      <c r="AB12" s="39"/>
      <c r="AC12" s="4"/>
      <c r="AD12" s="51"/>
      <c r="AE12"/>
      <c r="AF12" s="12"/>
      <c r="AG12" s="12"/>
      <c r="AH12" s="10"/>
    </row>
    <row r="13" spans="1:43" ht="15.6">
      <c r="A13" s="39"/>
      <c r="B13" s="59">
        <f>+'Ark1'!C1579</f>
        <v>2024</v>
      </c>
      <c r="C13" s="59">
        <f>+'Ark1'!K1579</f>
        <v>3</v>
      </c>
      <c r="D13" s="59" t="s">
        <v>590</v>
      </c>
      <c r="E13" s="78">
        <f>+'Ark1'!Q1579</f>
        <v>158</v>
      </c>
      <c r="F13" s="78">
        <f t="shared" si="1"/>
        <v>-47</v>
      </c>
      <c r="G13" s="313">
        <f>+'Ark1'!R1579</f>
        <v>16487</v>
      </c>
      <c r="H13" s="319">
        <f t="shared" si="2"/>
        <v>-13620</v>
      </c>
      <c r="I13" s="313">
        <f>+'Ark1'!S1579</f>
        <v>16480</v>
      </c>
      <c r="J13" s="104">
        <f>+'Ark1'!AD1579</f>
        <v>1.1140286389214726</v>
      </c>
      <c r="K13" s="104">
        <f t="shared" si="3"/>
        <v>-0.91663466702563956</v>
      </c>
      <c r="L13" s="104">
        <f>+'Ark1'!AE1579</f>
        <v>1.1502572833685152</v>
      </c>
      <c r="M13" s="96">
        <f>+'Ark1'!U1579</f>
        <v>60.210315533980605</v>
      </c>
      <c r="N13" s="60">
        <f t="shared" si="4"/>
        <v>-0.34009364230058736</v>
      </c>
      <c r="O13" s="107">
        <f>+'Ark1'!W1579</f>
        <v>84.366802184466565</v>
      </c>
      <c r="P13" s="104">
        <f t="shared" si="5"/>
        <v>-0.35182036718352094</v>
      </c>
      <c r="Q13" s="104">
        <f>+'Ark1'!X1579</f>
        <v>1.8196154546005937E-2</v>
      </c>
      <c r="R13" s="104">
        <f t="shared" si="6"/>
        <v>-8.1448446377367367E-2</v>
      </c>
      <c r="S13" s="104">
        <f>+'Ark1'!Y1579</f>
        <v>3.6392309092011875E-2</v>
      </c>
      <c r="T13" s="39"/>
      <c r="U13" s="60">
        <f>+'Ark1'!AA1579</f>
        <v>8.2187888116915708</v>
      </c>
      <c r="V13" s="60">
        <f>+'Ark1'!AB1579</f>
        <v>2.7769317421279962</v>
      </c>
      <c r="W13" s="78">
        <f>+'Ark1'!AC1579</f>
        <v>-26.351980169824124</v>
      </c>
      <c r="X13" s="271">
        <f>+'Ark1'!AP1579</f>
        <v>66</v>
      </c>
      <c r="Y13" s="78">
        <f t="shared" si="0"/>
        <v>104.34810126582279</v>
      </c>
      <c r="Z13" s="60">
        <f>+'Ark1'!T1579</f>
        <v>4.9833201916661611</v>
      </c>
      <c r="AA13" s="104">
        <f>+'Ark1'!V1579</f>
        <v>91.420908761004355</v>
      </c>
      <c r="AB13" s="39"/>
      <c r="AC13" s="4"/>
      <c r="AD13" s="51"/>
      <c r="AE13"/>
      <c r="AF13" s="12"/>
      <c r="AG13" s="12"/>
      <c r="AH13" s="10"/>
    </row>
    <row r="14" spans="1:43" ht="15.6">
      <c r="A14" s="39"/>
      <c r="B14" s="59">
        <f>+'Ark1'!C1580</f>
        <v>2024</v>
      </c>
      <c r="C14" s="59">
        <f>+'Ark1'!K1580</f>
        <v>6</v>
      </c>
      <c r="D14" s="59" t="s">
        <v>588</v>
      </c>
      <c r="E14" s="78">
        <f>+'Ark1'!Q1580</f>
        <v>123</v>
      </c>
      <c r="F14" s="78">
        <f t="shared" si="1"/>
        <v>-13</v>
      </c>
      <c r="G14" s="313">
        <f>+'Ark1'!R1580</f>
        <v>57472</v>
      </c>
      <c r="H14" s="319">
        <f t="shared" si="2"/>
        <v>-13976</v>
      </c>
      <c r="I14" s="313">
        <f>+'Ark1'!S1580</f>
        <v>57455</v>
      </c>
      <c r="J14" s="104">
        <f>+'Ark1'!AD1580</f>
        <v>3.8833901823312238</v>
      </c>
      <c r="K14" s="104">
        <f t="shared" si="3"/>
        <v>-0.93564963841840987</v>
      </c>
      <c r="L14" s="104">
        <f>+'Ark1'!AE1580</f>
        <v>3.9398019990744446</v>
      </c>
      <c r="M14" s="96">
        <f>+'Ark1'!U1580</f>
        <v>60.714019667565928</v>
      </c>
      <c r="N14" s="60">
        <f t="shared" si="4"/>
        <v>2.2538352086073132E-2</v>
      </c>
      <c r="O14" s="107">
        <f>+'Ark1'!W1580</f>
        <v>82.885845270211234</v>
      </c>
      <c r="P14" s="104">
        <f t="shared" si="5"/>
        <v>-1.8182252659528473</v>
      </c>
      <c r="Q14" s="104">
        <f>+'Ark1'!X1580</f>
        <v>1.3919821826280623E-2</v>
      </c>
      <c r="R14" s="104">
        <f t="shared" si="6"/>
        <v>1.1120583219181752E-2</v>
      </c>
      <c r="S14" s="104">
        <f>+'Ark1'!Y1580</f>
        <v>2.7839643652561245E-2</v>
      </c>
      <c r="T14" s="39"/>
      <c r="U14" s="60">
        <f>+'Ark1'!AA1580</f>
        <v>8.6222861691196808</v>
      </c>
      <c r="V14" s="60">
        <f>+'Ark1'!AB1580</f>
        <v>2.4515425841335672</v>
      </c>
      <c r="W14" s="78">
        <f>+'Ark1'!AC1580</f>
        <v>-30.752823217673676</v>
      </c>
      <c r="X14" s="271">
        <f>+'Ark1'!AP1580</f>
        <v>54</v>
      </c>
      <c r="Y14" s="78">
        <f t="shared" si="0"/>
        <v>467.2520325203252</v>
      </c>
      <c r="Z14" s="60">
        <f>+'Ark1'!T1580</f>
        <v>3.8582092149220495</v>
      </c>
      <c r="AA14" s="104">
        <f>+'Ark1'!V1580</f>
        <v>89.812317011391983</v>
      </c>
      <c r="AB14" s="39"/>
      <c r="AC14" s="4"/>
      <c r="AD14" s="51"/>
      <c r="AE14"/>
      <c r="AF14" s="12"/>
      <c r="AG14" s="12"/>
      <c r="AH14" s="10"/>
      <c r="AJ14" s="4"/>
    </row>
    <row r="15" spans="1:43" ht="15.6">
      <c r="A15" s="39"/>
      <c r="B15" s="59">
        <f>+'Ark1'!C1581</f>
        <v>2024</v>
      </c>
      <c r="C15" s="59">
        <f>+'Ark1'!K1581</f>
        <v>7</v>
      </c>
      <c r="D15" s="59" t="s">
        <v>600</v>
      </c>
      <c r="E15" s="78">
        <f>+'Ark1'!Q1581</f>
        <v>0</v>
      </c>
      <c r="F15" s="78">
        <f t="shared" si="1"/>
        <v>0</v>
      </c>
      <c r="G15" s="313">
        <f>+'Ark1'!R1581</f>
        <v>0</v>
      </c>
      <c r="H15" s="319">
        <f t="shared" si="2"/>
        <v>0</v>
      </c>
      <c r="I15" s="313">
        <f>+'Ark1'!S1581</f>
        <v>0</v>
      </c>
      <c r="J15" s="104">
        <f>+'Ark1'!AD1581</f>
        <v>0</v>
      </c>
      <c r="K15" s="104">
        <f t="shared" si="3"/>
        <v>0</v>
      </c>
      <c r="L15" s="104">
        <f>+'Ark1'!AE1581</f>
        <v>0</v>
      </c>
      <c r="M15" s="96">
        <f>+'Ark1'!U1581</f>
        <v>0</v>
      </c>
      <c r="N15" s="60">
        <f t="shared" si="4"/>
        <v>0</v>
      </c>
      <c r="O15" s="107">
        <f>+'Ark1'!W1581</f>
        <v>0</v>
      </c>
      <c r="P15" s="104">
        <f t="shared" si="5"/>
        <v>0</v>
      </c>
      <c r="Q15" s="104">
        <f>+'Ark1'!X1581</f>
        <v>0</v>
      </c>
      <c r="R15" s="104">
        <f t="shared" si="6"/>
        <v>0</v>
      </c>
      <c r="S15" s="104">
        <f>+'Ark1'!Y1581</f>
        <v>0</v>
      </c>
      <c r="T15" s="39"/>
      <c r="U15" s="60">
        <f>+'Ark1'!AA1581</f>
        <v>0</v>
      </c>
      <c r="V15" s="60">
        <f>+'Ark1'!AB1581</f>
        <v>0</v>
      </c>
      <c r="W15" s="78">
        <f>+'Ark1'!AC1581</f>
        <v>0</v>
      </c>
      <c r="X15" s="271">
        <f>+'Ark1'!AP1581</f>
        <v>0</v>
      </c>
      <c r="Y15" s="78" t="e">
        <f t="shared" si="0"/>
        <v>#DIV/0!</v>
      </c>
      <c r="Z15" s="60">
        <f>+'Ark1'!T1581</f>
        <v>0</v>
      </c>
      <c r="AA15" s="104">
        <f>+'Ark1'!V1581</f>
        <v>0</v>
      </c>
      <c r="AB15" s="39"/>
      <c r="AC15" s="4"/>
      <c r="AD15" s="51"/>
      <c r="AE15"/>
      <c r="AF15" s="12"/>
      <c r="AG15" s="12"/>
      <c r="AH15" s="10"/>
      <c r="AJ15" s="10"/>
    </row>
    <row r="16" spans="1:43" ht="15.6">
      <c r="A16" s="39"/>
      <c r="B16" s="59">
        <f>+'Ark1'!C1582</f>
        <v>2024</v>
      </c>
      <c r="C16" s="59">
        <f>+'Ark1'!K1582</f>
        <v>8</v>
      </c>
      <c r="D16" s="59" t="s">
        <v>42</v>
      </c>
      <c r="E16" s="78">
        <f>+'Ark1'!Q1582</f>
        <v>366</v>
      </c>
      <c r="F16" s="78">
        <f t="shared" si="1"/>
        <v>45</v>
      </c>
      <c r="G16" s="313">
        <f>+'Ark1'!R1582</f>
        <v>4515</v>
      </c>
      <c r="H16" s="319">
        <f t="shared" si="2"/>
        <v>465</v>
      </c>
      <c r="I16" s="313">
        <f>+'Ark1'!S1582</f>
        <v>3756</v>
      </c>
      <c r="J16" s="104">
        <f>+'Ark1'!AD1582</f>
        <v>0.30507911110150121</v>
      </c>
      <c r="K16" s="104">
        <f t="shared" si="3"/>
        <v>3.1913854214870252E-2</v>
      </c>
      <c r="L16" s="104">
        <f>+'Ark1'!AE1582</f>
        <v>0.28220881722247304</v>
      </c>
      <c r="M16" s="96">
        <f>+'Ark1'!U1582</f>
        <v>58.704472843450482</v>
      </c>
      <c r="N16" s="60">
        <f t="shared" si="4"/>
        <v>-4.2186399311219702E-2</v>
      </c>
      <c r="O16" s="107">
        <f>+'Ark1'!W1582</f>
        <v>90.819435569755029</v>
      </c>
      <c r="P16" s="104">
        <f t="shared" si="5"/>
        <v>0.60362265216049593</v>
      </c>
      <c r="Q16" s="104">
        <f>+'Ark1'!X1582</f>
        <v>0</v>
      </c>
      <c r="R16" s="104">
        <f t="shared" si="6"/>
        <v>0</v>
      </c>
      <c r="S16" s="104">
        <f>+'Ark1'!Y1582</f>
        <v>0</v>
      </c>
      <c r="T16" s="39"/>
      <c r="U16" s="60">
        <f>+'Ark1'!AA1582</f>
        <v>12.648782297563727</v>
      </c>
      <c r="V16" s="60">
        <f>+'Ark1'!AB1582</f>
        <v>3.3124464693659177</v>
      </c>
      <c r="W16" s="78">
        <f>+'Ark1'!AC1582</f>
        <v>-44.63241301494844</v>
      </c>
      <c r="X16" s="271">
        <f>+'Ark1'!AP1582</f>
        <v>188</v>
      </c>
      <c r="Y16" s="78">
        <f t="shared" si="0"/>
        <v>12.336065573770492</v>
      </c>
      <c r="Z16" s="60">
        <f>+'Ark1'!T1582</f>
        <v>6.1264673311184961</v>
      </c>
      <c r="AA16" s="104">
        <f>+'Ark1'!V1582</f>
        <v>116.28193878598837</v>
      </c>
      <c r="AB16" s="39"/>
      <c r="AC16" s="4"/>
      <c r="AD16" s="51"/>
      <c r="AE16"/>
      <c r="AF16" s="12"/>
      <c r="AG16" s="12"/>
      <c r="AH16" s="10"/>
      <c r="AJ16" s="10"/>
    </row>
    <row r="17" spans="1:36" ht="15.6">
      <c r="A17" s="39"/>
      <c r="B17" s="59">
        <f>+'Ark1'!C1583</f>
        <v>2024</v>
      </c>
      <c r="C17" s="59">
        <f>+'Ark1'!K1583</f>
        <v>9</v>
      </c>
      <c r="D17" s="59" t="s">
        <v>536</v>
      </c>
      <c r="E17" s="78">
        <f>+'Ark1'!Q1583</f>
        <v>4</v>
      </c>
      <c r="F17" s="78">
        <f t="shared" si="1"/>
        <v>4</v>
      </c>
      <c r="G17" s="313">
        <f>+'Ark1'!R1583</f>
        <v>26</v>
      </c>
      <c r="H17" s="319">
        <f t="shared" si="2"/>
        <v>26</v>
      </c>
      <c r="I17" s="313">
        <f>+'Ark1'!S1583</f>
        <v>26</v>
      </c>
      <c r="J17" s="104">
        <f>+'Ark1'!AD1583</f>
        <v>1.756823231149287E-3</v>
      </c>
      <c r="K17" s="104">
        <f t="shared" si="3"/>
        <v>1.756823231149287E-3</v>
      </c>
      <c r="L17" s="104">
        <f>+'Ark1'!AE1583</f>
        <v>1.6843123723922729E-3</v>
      </c>
      <c r="M17" s="96">
        <f>+'Ark1'!U1583</f>
        <v>57.615384615384599</v>
      </c>
      <c r="N17" s="60">
        <f t="shared" si="4"/>
        <v>57.615384615384599</v>
      </c>
      <c r="O17" s="107">
        <f>+'Ark1'!W1583</f>
        <v>78.303846153846138</v>
      </c>
      <c r="P17" s="104">
        <f t="shared" si="5"/>
        <v>78.303846153846138</v>
      </c>
      <c r="Q17" s="104">
        <f>+'Ark1'!X1583</f>
        <v>0</v>
      </c>
      <c r="R17" s="104">
        <f t="shared" si="6"/>
        <v>0</v>
      </c>
      <c r="S17" s="104">
        <f>+'Ark1'!Y1583</f>
        <v>0</v>
      </c>
      <c r="T17" s="39"/>
      <c r="U17" s="60">
        <f>+'Ark1'!AA1583</f>
        <v>11.430710347710537</v>
      </c>
      <c r="V17" s="60">
        <f>+'Ark1'!AB1583</f>
        <v>1.211385826771243</v>
      </c>
      <c r="W17" s="78">
        <f>+'Ark1'!AC1583</f>
        <v>13.120992554673878</v>
      </c>
      <c r="X17" s="271">
        <f>+'Ark1'!AP1583</f>
        <v>2</v>
      </c>
      <c r="Y17" s="78">
        <f t="shared" si="0"/>
        <v>6.5</v>
      </c>
      <c r="Z17" s="60">
        <f>+'Ark1'!T1583</f>
        <v>14</v>
      </c>
      <c r="AA17" s="104">
        <f>+'Ark1'!V1583</f>
        <v>84.836236353029392</v>
      </c>
      <c r="AB17" s="39"/>
      <c r="AC17" s="4"/>
      <c r="AD17" s="51"/>
      <c r="AE17"/>
      <c r="AF17" s="12"/>
      <c r="AG17" s="12"/>
      <c r="AH17" s="10"/>
      <c r="AJ17" s="10"/>
    </row>
    <row r="18" spans="1:36" ht="10.95" customHeight="1">
      <c r="A18" s="39"/>
      <c r="B18" s="39"/>
      <c r="C18" s="39"/>
      <c r="D18" s="39"/>
      <c r="E18" s="39"/>
      <c r="F18" s="39"/>
      <c r="G18" s="301"/>
      <c r="H18" s="301"/>
      <c r="I18" s="301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4"/>
      <c r="AD18" s="51"/>
      <c r="AE18"/>
      <c r="AF18" s="12"/>
      <c r="AG18" s="12"/>
      <c r="AH18" s="10"/>
      <c r="AJ18" s="10"/>
    </row>
    <row r="19" spans="1:36" ht="15.6">
      <c r="A19" s="39"/>
      <c r="B19" s="2">
        <f>+'Ark1'!C1584</f>
        <v>2023</v>
      </c>
      <c r="C19" s="2">
        <f>+'Ark1'!K1584</f>
        <v>0</v>
      </c>
      <c r="D19" s="2" t="str">
        <f>+D11</f>
        <v>Hybrid</v>
      </c>
      <c r="E19" s="18">
        <f>+'Ark1'!Q1584</f>
        <v>2055</v>
      </c>
      <c r="F19" s="18"/>
      <c r="G19" s="308">
        <f>+'Ark1'!R1584</f>
        <v>1293469</v>
      </c>
      <c r="H19" s="308"/>
      <c r="I19" s="308">
        <f>+'Ark1'!S1584</f>
        <v>1286231</v>
      </c>
      <c r="J19" s="50">
        <f>+'Ark1'!AD1584</f>
        <v>87.242170780220647</v>
      </c>
      <c r="K19" s="50"/>
      <c r="L19" s="50">
        <f>+'Ark1'!AE1584</f>
        <v>87.121533743602512</v>
      </c>
      <c r="M19" s="5">
        <f>+'Ark1'!U1584</f>
        <v>60.570073338303921</v>
      </c>
      <c r="N19" s="5"/>
      <c r="O19" s="50">
        <f>+'Ark1'!W1584</f>
        <v>83.832153299056898</v>
      </c>
      <c r="P19" s="50"/>
      <c r="Q19" s="50">
        <f>+'Ark1'!X1584</f>
        <v>2.1901568572574988</v>
      </c>
      <c r="R19" s="50"/>
      <c r="S19" s="50">
        <f>+'Ark1'!Y1584</f>
        <v>4.3803137145149975</v>
      </c>
      <c r="T19" s="44"/>
      <c r="U19" s="5">
        <f>+'Ark1'!AA1584</f>
        <v>9.6103073692422853</v>
      </c>
      <c r="V19" s="5">
        <f>+'Ark1'!AB1584</f>
        <v>2.5629548682628345</v>
      </c>
      <c r="W19" s="18">
        <f>+'Ark1'!AC1584</f>
        <v>-30.94017796844512</v>
      </c>
      <c r="X19" s="18"/>
      <c r="Y19" s="18">
        <f t="shared" ref="Y19:Y25" si="7">+G19/E19</f>
        <v>629.42530413625309</v>
      </c>
      <c r="Z19" s="5">
        <f>+'Ark1'!T1584</f>
        <v>4.1820252360126151</v>
      </c>
      <c r="AA19" s="50">
        <f>+'Ark1'!V1584</f>
        <v>91.099052356284645</v>
      </c>
      <c r="AB19" s="39"/>
      <c r="AC19" s="4"/>
      <c r="AD19" s="51"/>
      <c r="AE19"/>
      <c r="AF19" s="12"/>
      <c r="AG19" s="12"/>
      <c r="AH19" s="10"/>
      <c r="AJ19" s="10"/>
    </row>
    <row r="20" spans="1:36" ht="15.6">
      <c r="A20" s="39"/>
      <c r="B20" s="2">
        <f>+'Ark1'!C1585</f>
        <v>2023</v>
      </c>
      <c r="C20" s="2">
        <f>+'Ark1'!K1585</f>
        <v>1</v>
      </c>
      <c r="D20" s="2" t="str">
        <f t="shared" ref="D20:D25" si="8">+D12</f>
        <v>Hampshire</v>
      </c>
      <c r="E20" s="18">
        <f>+'Ark1'!Q1585</f>
        <v>338</v>
      </c>
      <c r="F20" s="18"/>
      <c r="G20" s="308">
        <f>+'Ark1'!R1585</f>
        <v>83545</v>
      </c>
      <c r="H20" s="308"/>
      <c r="I20" s="308">
        <f>+'Ark1'!S1585</f>
        <v>83414</v>
      </c>
      <c r="J20" s="50">
        <f>+'Ark1'!AD1585</f>
        <v>5.6349608361959458</v>
      </c>
      <c r="K20" s="50"/>
      <c r="L20" s="50">
        <f>+'Ark1'!AE1585</f>
        <v>5.6894954460500511</v>
      </c>
      <c r="M20" s="5">
        <f>+'Ark1'!U1585</f>
        <v>60.851583667010317</v>
      </c>
      <c r="N20" s="5"/>
      <c r="O20" s="50">
        <f>+'Ark1'!W1585</f>
        <v>84.418744335483026</v>
      </c>
      <c r="P20" s="50"/>
      <c r="Q20" s="50">
        <f>+'Ark1'!X1585</f>
        <v>2.3939194446106881E-3</v>
      </c>
      <c r="R20" s="50"/>
      <c r="S20" s="50">
        <f>+'Ark1'!Y1585</f>
        <v>4.7878388892213762E-3</v>
      </c>
      <c r="T20" s="44"/>
      <c r="U20" s="5">
        <f>+'Ark1'!AA1585</f>
        <v>8.5906144796350645</v>
      </c>
      <c r="V20" s="5">
        <f>+'Ark1'!AB1585</f>
        <v>2.7108975397449342</v>
      </c>
      <c r="W20" s="18">
        <f>+'Ark1'!AC1585</f>
        <v>-31.337860728003466</v>
      </c>
      <c r="X20" s="18"/>
      <c r="Y20" s="18">
        <f t="shared" si="7"/>
        <v>247.17455621301775</v>
      </c>
      <c r="Z20" s="5">
        <f>+'Ark1'!T1585</f>
        <v>3.842109043030701</v>
      </c>
      <c r="AA20" s="50">
        <f>+'Ark1'!V1585</f>
        <v>91.553012826595321</v>
      </c>
      <c r="AB20" s="39"/>
      <c r="AC20" s="4"/>
      <c r="AD20" s="51"/>
      <c r="AE20"/>
      <c r="AF20" s="12"/>
      <c r="AG20" s="12"/>
      <c r="AH20" s="10"/>
      <c r="AJ20" s="10"/>
    </row>
    <row r="21" spans="1:36" ht="15.6">
      <c r="A21" s="39"/>
      <c r="B21" s="2">
        <f>+'Ark1'!C1586</f>
        <v>2023</v>
      </c>
      <c r="C21" s="2">
        <f>+'Ark1'!K1586</f>
        <v>3</v>
      </c>
      <c r="D21" s="2" t="str">
        <f t="shared" si="8"/>
        <v>Noroc KLF</v>
      </c>
      <c r="E21" s="18">
        <f>+'Ark1'!Q1586</f>
        <v>205</v>
      </c>
      <c r="F21" s="18"/>
      <c r="G21" s="308">
        <f>+'Ark1'!R1586</f>
        <v>30107</v>
      </c>
      <c r="H21" s="308"/>
      <c r="I21" s="308">
        <f>+'Ark1'!S1586</f>
        <v>29816</v>
      </c>
      <c r="J21" s="50">
        <f>+'Ark1'!AD1586</f>
        <v>2.0306633059471122</v>
      </c>
      <c r="K21" s="50"/>
      <c r="L21" s="50">
        <f>+'Ark1'!AE1586</f>
        <v>2.0409115528702806</v>
      </c>
      <c r="M21" s="5">
        <f>+'Ark1'!U1586</f>
        <v>60.550409176281192</v>
      </c>
      <c r="N21" s="5"/>
      <c r="O21" s="50">
        <f>+'Ark1'!W1586</f>
        <v>84.718622551650085</v>
      </c>
      <c r="P21" s="50"/>
      <c r="Q21" s="50">
        <f>+'Ark1'!X1586</f>
        <v>9.9644600923373308E-2</v>
      </c>
      <c r="R21" s="50"/>
      <c r="S21" s="50">
        <f>+'Ark1'!Y1586</f>
        <v>0.19928920184674664</v>
      </c>
      <c r="T21" s="44"/>
      <c r="U21" s="5">
        <f>+'Ark1'!AA1586</f>
        <v>8.8618780226194307</v>
      </c>
      <c r="V21" s="5">
        <f>+'Ark1'!AB1586</f>
        <v>2.5209095730305968</v>
      </c>
      <c r="W21" s="18">
        <f>+'Ark1'!AC1586</f>
        <v>-33.287178784577129</v>
      </c>
      <c r="X21" s="18"/>
      <c r="Y21" s="18">
        <f t="shared" si="7"/>
        <v>146.86341463414635</v>
      </c>
      <c r="Z21" s="5">
        <f>+'Ark1'!T1586</f>
        <v>4.208390075397749</v>
      </c>
      <c r="AA21" s="50">
        <f>+'Ark1'!V1586</f>
        <v>91.969829181275102</v>
      </c>
      <c r="AB21" s="39"/>
      <c r="AC21" s="4"/>
      <c r="AD21" s="51"/>
      <c r="AE21"/>
      <c r="AF21" s="12"/>
      <c r="AG21" s="12"/>
      <c r="AH21" s="10"/>
      <c r="AJ21" s="10"/>
    </row>
    <row r="22" spans="1:36" ht="15.6">
      <c r="A22" s="39"/>
      <c r="B22" s="2">
        <f>+'Ark1'!C1587</f>
        <v>2023</v>
      </c>
      <c r="C22" s="2">
        <f>+'Ark1'!K1587</f>
        <v>6</v>
      </c>
      <c r="D22" s="2" t="str">
        <f t="shared" si="8"/>
        <v>Noroc Løftet</v>
      </c>
      <c r="E22" s="18">
        <f>+'Ark1'!Q1587</f>
        <v>136</v>
      </c>
      <c r="F22" s="18"/>
      <c r="G22" s="308">
        <f>+'Ark1'!R1587</f>
        <v>71448</v>
      </c>
      <c r="H22" s="308"/>
      <c r="I22" s="308">
        <f>+'Ark1'!S1587</f>
        <v>71396</v>
      </c>
      <c r="J22" s="50">
        <f>+'Ark1'!AD1587</f>
        <v>4.8190398207496337</v>
      </c>
      <c r="K22" s="50"/>
      <c r="L22" s="50">
        <f>+'Ark1'!AE1587</f>
        <v>4.8862319659315796</v>
      </c>
      <c r="M22" s="5">
        <f>+'Ark1'!U1587</f>
        <v>60.691481315479855</v>
      </c>
      <c r="N22" s="5"/>
      <c r="O22" s="50">
        <f>+'Ark1'!W1587</f>
        <v>84.704070536164082</v>
      </c>
      <c r="P22" s="50"/>
      <c r="Q22" s="50">
        <f>+'Ark1'!X1587</f>
        <v>2.7992386070988698E-3</v>
      </c>
      <c r="R22" s="50"/>
      <c r="S22" s="50">
        <f>+'Ark1'!Y1587</f>
        <v>5.5984772141977395E-3</v>
      </c>
      <c r="T22" s="44"/>
      <c r="U22" s="5">
        <f>+'Ark1'!AA1587</f>
        <v>9.2266238349557508</v>
      </c>
      <c r="V22" s="5">
        <f>+'Ark1'!AB1587</f>
        <v>2.5603732028929764</v>
      </c>
      <c r="W22" s="18">
        <f>+'Ark1'!AC1587</f>
        <v>-33.401211056475148</v>
      </c>
      <c r="X22" s="18"/>
      <c r="Y22" s="18">
        <f t="shared" si="7"/>
        <v>525.35294117647061</v>
      </c>
      <c r="Z22" s="5">
        <f>+'Ark1'!T1587</f>
        <v>4.034234688164819</v>
      </c>
      <c r="AA22" s="50">
        <f>+'Ark1'!V1587</f>
        <v>91.79847015656253</v>
      </c>
      <c r="AB22" s="39"/>
      <c r="AC22" s="4"/>
      <c r="AD22" s="51"/>
      <c r="AE22"/>
      <c r="AF22" s="12"/>
      <c r="AG22" s="12"/>
      <c r="AH22" s="10"/>
      <c r="AJ22" s="10"/>
    </row>
    <row r="23" spans="1:36" ht="15.6">
      <c r="A23" s="39"/>
      <c r="B23" s="2">
        <f>+'Ark1'!C1588</f>
        <v>2023</v>
      </c>
      <c r="C23" s="2">
        <f>+'Ark1'!K1588</f>
        <v>7</v>
      </c>
      <c r="D23" s="2" t="str">
        <f t="shared" si="8"/>
        <v>Øko med kjeber</v>
      </c>
      <c r="E23" s="18">
        <f>+'Ark1'!Q1588</f>
        <v>0</v>
      </c>
      <c r="F23" s="18"/>
      <c r="G23" s="308">
        <f>+'Ark1'!R1588</f>
        <v>0</v>
      </c>
      <c r="H23" s="308"/>
      <c r="I23" s="308">
        <f>+'Ark1'!S1588</f>
        <v>0</v>
      </c>
      <c r="J23" s="50">
        <f>+'Ark1'!AD1588</f>
        <v>0</v>
      </c>
      <c r="K23" s="50"/>
      <c r="L23" s="50">
        <f>+'Ark1'!AE1588</f>
        <v>0</v>
      </c>
      <c r="M23" s="5">
        <f>+'Ark1'!U1588</f>
        <v>0</v>
      </c>
      <c r="N23" s="5"/>
      <c r="O23" s="50">
        <f>+'Ark1'!W1588</f>
        <v>0</v>
      </c>
      <c r="P23" s="50"/>
      <c r="Q23" s="50">
        <f>+'Ark1'!X1588</f>
        <v>0</v>
      </c>
      <c r="R23" s="50"/>
      <c r="S23" s="50">
        <f>+'Ark1'!Y1588</f>
        <v>0</v>
      </c>
      <c r="T23" s="44"/>
      <c r="U23" s="5">
        <f>+'Ark1'!AA1588</f>
        <v>0</v>
      </c>
      <c r="V23" s="5">
        <f>+'Ark1'!AB1588</f>
        <v>0</v>
      </c>
      <c r="W23" s="18">
        <f>+'Ark1'!AC1588</f>
        <v>0</v>
      </c>
      <c r="X23" s="18"/>
      <c r="Y23" s="18" t="e">
        <f t="shared" si="7"/>
        <v>#DIV/0!</v>
      </c>
      <c r="Z23" s="5">
        <f>+'Ark1'!T1588</f>
        <v>0</v>
      </c>
      <c r="AA23" s="50">
        <f>+'Ark1'!V1588</f>
        <v>0</v>
      </c>
      <c r="AB23" s="39"/>
      <c r="AC23" s="4"/>
      <c r="AD23" s="51"/>
      <c r="AE23"/>
      <c r="AF23" s="12"/>
      <c r="AG23" s="12"/>
      <c r="AH23" s="10"/>
      <c r="AJ23" s="10"/>
    </row>
    <row r="24" spans="1:36" ht="15.6">
      <c r="A24" s="39"/>
      <c r="B24" s="2">
        <f>+'Ark1'!C1589</f>
        <v>2023</v>
      </c>
      <c r="C24" s="2">
        <f>+'Ark1'!K1589</f>
        <v>8</v>
      </c>
      <c r="D24" s="2" t="str">
        <f t="shared" si="8"/>
        <v>Økologisk</v>
      </c>
      <c r="E24" s="18">
        <f>+'Ark1'!Q1589</f>
        <v>321</v>
      </c>
      <c r="F24" s="18"/>
      <c r="G24" s="308">
        <f>+'Ark1'!R1589</f>
        <v>4050</v>
      </c>
      <c r="H24" s="308"/>
      <c r="I24" s="308">
        <f>+'Ark1'!S1589</f>
        <v>3592</v>
      </c>
      <c r="J24" s="50">
        <f>+'Ark1'!AD1589</f>
        <v>0.27316525688663096</v>
      </c>
      <c r="K24" s="50"/>
      <c r="L24" s="50">
        <f>+'Ark1'!AE1589</f>
        <v>0.26182729154558737</v>
      </c>
      <c r="M24" s="5">
        <f>+'Ark1'!U1589</f>
        <v>58.746659242761702</v>
      </c>
      <c r="N24" s="5"/>
      <c r="O24" s="50">
        <f>+'Ark1'!W1589</f>
        <v>90.215812917594533</v>
      </c>
      <c r="P24" s="50"/>
      <c r="Q24" s="50">
        <f>+'Ark1'!X1589</f>
        <v>0</v>
      </c>
      <c r="R24" s="50"/>
      <c r="S24" s="50">
        <f>+'Ark1'!Y1589</f>
        <v>0</v>
      </c>
      <c r="T24" s="44"/>
      <c r="U24" s="5">
        <f>+'Ark1'!AA1589</f>
        <v>11.473045561251585</v>
      </c>
      <c r="V24" s="5">
        <f>+'Ark1'!AB1589</f>
        <v>3.0652454018988493</v>
      </c>
      <c r="W24" s="18">
        <f>+'Ark1'!AC1589</f>
        <v>-35.131629577253705</v>
      </c>
      <c r="X24" s="18"/>
      <c r="Y24" s="18">
        <f t="shared" si="7"/>
        <v>12.616822429906541</v>
      </c>
      <c r="Z24" s="5">
        <f>+'Ark1'!T1589</f>
        <v>6.6511111111111116</v>
      </c>
      <c r="AA24" s="50">
        <f>+'Ark1'!V1589</f>
        <v>109.50795616598317</v>
      </c>
      <c r="AB24" s="39"/>
      <c r="AC24" s="4"/>
      <c r="AD24" s="51"/>
      <c r="AE24"/>
      <c r="AF24" s="12"/>
      <c r="AG24" s="12"/>
      <c r="AH24" s="10"/>
      <c r="AJ24" s="10"/>
    </row>
    <row r="25" spans="1:36" ht="15.6">
      <c r="A25" s="39"/>
      <c r="B25" s="2">
        <f>+'Ark1'!C1590</f>
        <v>2023</v>
      </c>
      <c r="C25" s="2">
        <f>+'Ark1'!K1590</f>
        <v>9</v>
      </c>
      <c r="D25" s="2" t="str">
        <f t="shared" si="8"/>
        <v>Noroc Nortura</v>
      </c>
      <c r="E25" s="18">
        <f>+'Ark1'!Q1590</f>
        <v>0</v>
      </c>
      <c r="F25" s="18"/>
      <c r="G25" s="308">
        <f>+'Ark1'!R1590</f>
        <v>0</v>
      </c>
      <c r="H25" s="308"/>
      <c r="I25" s="308">
        <f>+'Ark1'!S1590</f>
        <v>0</v>
      </c>
      <c r="J25" s="50">
        <f>+'Ark1'!AD1590</f>
        <v>0</v>
      </c>
      <c r="K25" s="50"/>
      <c r="L25" s="50">
        <f>+'Ark1'!AE1590</f>
        <v>0</v>
      </c>
      <c r="M25" s="5">
        <f>+'Ark1'!U1590</f>
        <v>0</v>
      </c>
      <c r="N25" s="5"/>
      <c r="O25" s="50">
        <f>+'Ark1'!W1590</f>
        <v>0</v>
      </c>
      <c r="P25" s="50"/>
      <c r="Q25" s="50">
        <f>+'Ark1'!X1590</f>
        <v>0</v>
      </c>
      <c r="R25" s="50"/>
      <c r="S25" s="50">
        <f>+'Ark1'!Y1590</f>
        <v>0</v>
      </c>
      <c r="T25" s="44"/>
      <c r="U25" s="5">
        <f>+'Ark1'!AA1590</f>
        <v>0</v>
      </c>
      <c r="V25" s="5">
        <f>+'Ark1'!AB1590</f>
        <v>0</v>
      </c>
      <c r="W25" s="18">
        <f>+'Ark1'!AC1590</f>
        <v>0</v>
      </c>
      <c r="X25" s="18"/>
      <c r="Y25" s="18" t="e">
        <f t="shared" si="7"/>
        <v>#DIV/0!</v>
      </c>
      <c r="Z25" s="5">
        <f>+'Ark1'!T1590</f>
        <v>0</v>
      </c>
      <c r="AA25" s="50">
        <f>+'Ark1'!V1590</f>
        <v>0</v>
      </c>
      <c r="AB25" s="39"/>
      <c r="AC25" s="4"/>
      <c r="AD25" s="51"/>
      <c r="AE25"/>
      <c r="AF25" s="12"/>
      <c r="AG25" s="12"/>
      <c r="AH25" s="10"/>
      <c r="AJ25" s="10"/>
    </row>
    <row r="26" spans="1:36" ht="10.95" customHeight="1">
      <c r="A26" s="39"/>
      <c r="B26" s="39"/>
      <c r="C26" s="39"/>
      <c r="D26" s="39"/>
      <c r="E26" s="39"/>
      <c r="F26" s="39"/>
      <c r="G26" s="301"/>
      <c r="H26" s="301"/>
      <c r="I26" s="301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4"/>
      <c r="AD26" s="51"/>
      <c r="AE26"/>
      <c r="AF26" s="12"/>
      <c r="AG26" s="12"/>
      <c r="AH26" s="10"/>
      <c r="AJ26" s="10"/>
    </row>
    <row r="27" spans="1:36" ht="15.6">
      <c r="A27" s="39"/>
      <c r="B27" s="59">
        <f>+'Ark1'!C1591</f>
        <v>2022</v>
      </c>
      <c r="C27" s="59">
        <f>+'Ark1'!K1591</f>
        <v>0</v>
      </c>
      <c r="D27" s="59" t="str">
        <f>+D19</f>
        <v>Hybrid</v>
      </c>
      <c r="E27" s="78">
        <f>+'Ark1'!Q1591</f>
        <v>2165</v>
      </c>
      <c r="F27" s="78"/>
      <c r="G27" s="313">
        <f>+'Ark1'!R1591</f>
        <v>1259841</v>
      </c>
      <c r="H27" s="313"/>
      <c r="I27" s="313">
        <f>+'Ark1'!S1591</f>
        <v>1253277</v>
      </c>
      <c r="J27" s="104">
        <f>+'Ark1'!AD1591</f>
        <v>85.40235347072192</v>
      </c>
      <c r="K27" s="104"/>
      <c r="L27" s="104">
        <f>+'Ark1'!AE1591</f>
        <v>85.266479396744785</v>
      </c>
      <c r="M27" s="60">
        <f>+'Ark1'!U1591</f>
        <v>60.62557439416824</v>
      </c>
      <c r="N27" s="60"/>
      <c r="O27" s="104">
        <f>+'Ark1'!W1591</f>
        <v>84.994110240592818</v>
      </c>
      <c r="P27" s="104"/>
      <c r="Q27" s="104">
        <f>+'Ark1'!X1591</f>
        <v>2.2752871195650881</v>
      </c>
      <c r="R27" s="104"/>
      <c r="S27" s="104">
        <f>+'Ark1'!Y1591</f>
        <v>4.5505742391301762</v>
      </c>
      <c r="T27" s="39"/>
      <c r="U27" s="60">
        <f>+'Ark1'!AA1591</f>
        <v>9.7295590648635226</v>
      </c>
      <c r="V27" s="60">
        <f>+'Ark1'!AB1591</f>
        <v>2.5294079120556638</v>
      </c>
      <c r="W27" s="78">
        <f>+'Ark1'!AC1591</f>
        <v>-33.36927123423132</v>
      </c>
      <c r="X27" s="78"/>
      <c r="Y27" s="78">
        <f t="shared" ref="Y27:Y33" si="9">+G27/E27</f>
        <v>581.91270207852199</v>
      </c>
      <c r="Z27" s="60">
        <f>+'Ark1'!T1591</f>
        <v>4.0694198712377192</v>
      </c>
      <c r="AA27" s="104">
        <f>+'Ark1'!V1591</f>
        <v>92.372988403717628</v>
      </c>
      <c r="AB27" s="39"/>
      <c r="AC27" s="4"/>
      <c r="AD27" s="51"/>
      <c r="AE27"/>
      <c r="AF27" s="12"/>
      <c r="AG27" s="12"/>
      <c r="AH27" s="10"/>
      <c r="AJ27" s="10"/>
    </row>
    <row r="28" spans="1:36" ht="16.5" customHeight="1">
      <c r="A28" s="39"/>
      <c r="B28" s="59">
        <f>+'Ark1'!C1592</f>
        <v>2022</v>
      </c>
      <c r="C28" s="59">
        <f>+'Ark1'!K1592</f>
        <v>1</v>
      </c>
      <c r="D28" s="59" t="str">
        <f t="shared" ref="D28:D33" si="10">+D20</f>
        <v>Hampshire</v>
      </c>
      <c r="E28" s="78">
        <f>+'Ark1'!Q1592</f>
        <v>376</v>
      </c>
      <c r="F28" s="78"/>
      <c r="G28" s="313">
        <f>+'Ark1'!R1592</f>
        <v>93436</v>
      </c>
      <c r="H28" s="313"/>
      <c r="I28" s="313">
        <f>+'Ark1'!S1592</f>
        <v>93322</v>
      </c>
      <c r="J28" s="104">
        <f>+'Ark1'!AD1592</f>
        <v>6.3338582399607377</v>
      </c>
      <c r="K28" s="104"/>
      <c r="L28" s="104">
        <f>+'Ark1'!AE1592</f>
        <v>6.3942507815446703</v>
      </c>
      <c r="M28" s="60">
        <f>+'Ark1'!U1592</f>
        <v>61.042230127944087</v>
      </c>
      <c r="N28" s="60"/>
      <c r="O28" s="104">
        <f>+'Ark1'!W1592</f>
        <v>85.597917211376327</v>
      </c>
      <c r="P28" s="104"/>
      <c r="Q28" s="104">
        <f>+'Ark1'!X1592</f>
        <v>9.632261655036601E-3</v>
      </c>
      <c r="R28" s="104"/>
      <c r="S28" s="104">
        <f>+'Ark1'!Y1592</f>
        <v>1.9264523310073205E-2</v>
      </c>
      <c r="T28" s="39"/>
      <c r="U28" s="60">
        <f>+'Ark1'!AA1592</f>
        <v>8.9165563014158895</v>
      </c>
      <c r="V28" s="60">
        <f>+'Ark1'!AB1592</f>
        <v>2.7296173467870304</v>
      </c>
      <c r="W28" s="78">
        <f>+'Ark1'!AC1592</f>
        <v>-30.682698998575969</v>
      </c>
      <c r="X28" s="78"/>
      <c r="Y28" s="78">
        <f t="shared" si="9"/>
        <v>248.5</v>
      </c>
      <c r="Z28" s="60">
        <f>+'Ark1'!T1592</f>
        <v>3.5552035617963114</v>
      </c>
      <c r="AA28" s="104">
        <f>+'Ark1'!V1592</f>
        <v>92.809233204444567</v>
      </c>
      <c r="AB28" s="39"/>
      <c r="AC28" s="4"/>
      <c r="AD28" s="51"/>
      <c r="AE28"/>
      <c r="AF28" s="12"/>
      <c r="AG28" s="12"/>
      <c r="AH28" s="10"/>
      <c r="AJ28" s="10"/>
    </row>
    <row r="29" spans="1:36" ht="16.5" customHeight="1">
      <c r="A29" s="39"/>
      <c r="B29" s="59">
        <f>+'Ark1'!C1593</f>
        <v>2022</v>
      </c>
      <c r="C29" s="59">
        <f>+'Ark1'!K1593</f>
        <v>3</v>
      </c>
      <c r="D29" s="59" t="str">
        <f t="shared" si="10"/>
        <v>Noroc KLF</v>
      </c>
      <c r="E29" s="78">
        <f>+'Ark1'!Q1593</f>
        <v>255</v>
      </c>
      <c r="F29" s="78"/>
      <c r="G29" s="313">
        <f>+'Ark1'!R1593</f>
        <v>59269</v>
      </c>
      <c r="H29" s="313"/>
      <c r="I29" s="313">
        <f>+'Ark1'!S1593</f>
        <v>59252</v>
      </c>
      <c r="J29" s="104">
        <f>+'Ark1'!AD1593</f>
        <v>4.0177388161333196</v>
      </c>
      <c r="K29" s="104"/>
      <c r="L29" s="104">
        <f>+'Ark1'!AE1593</f>
        <v>4.093579670936335</v>
      </c>
      <c r="M29" s="60">
        <f>+'Ark1'!U1593</f>
        <v>60.743012894079534</v>
      </c>
      <c r="N29" s="60"/>
      <c r="O29" s="104">
        <f>+'Ark1'!W1593</f>
        <v>86.309341456829117</v>
      </c>
      <c r="P29" s="104"/>
      <c r="Q29" s="104">
        <f>+'Ark1'!X1593</f>
        <v>0.22440061414904924</v>
      </c>
      <c r="R29" s="104"/>
      <c r="S29" s="104">
        <f>+'Ark1'!Y1593</f>
        <v>0.44880122829809849</v>
      </c>
      <c r="T29" s="39"/>
      <c r="U29" s="60">
        <f>+'Ark1'!AA1593</f>
        <v>9.040038940666431</v>
      </c>
      <c r="V29" s="60">
        <f>+'Ark1'!AB1593</f>
        <v>2.4895103546987318</v>
      </c>
      <c r="W29" s="78">
        <f>+'Ark1'!AC1593</f>
        <v>-31.514611075079529</v>
      </c>
      <c r="X29" s="78"/>
      <c r="Y29" s="78">
        <f t="shared" si="9"/>
        <v>232.42745098039217</v>
      </c>
      <c r="Z29" s="60">
        <f>+'Ark1'!T1593</f>
        <v>3.8916465605966009</v>
      </c>
      <c r="AA29" s="104">
        <f>+'Ark1'!V1593</f>
        <v>93.520793241917602</v>
      </c>
      <c r="AB29" s="39"/>
      <c r="AC29" s="4"/>
      <c r="AD29" s="51"/>
      <c r="AE29"/>
      <c r="AF29" s="12"/>
      <c r="AG29" s="12"/>
      <c r="AH29" s="10"/>
      <c r="AJ29" s="10"/>
    </row>
    <row r="30" spans="1:36" ht="16.5" customHeight="1">
      <c r="A30" s="39"/>
      <c r="B30" s="59">
        <f>+'Ark1'!C1594</f>
        <v>2022</v>
      </c>
      <c r="C30" s="59">
        <f>+'Ark1'!K1594</f>
        <v>6</v>
      </c>
      <c r="D30" s="59" t="str">
        <f t="shared" si="10"/>
        <v>Noroc Løftet</v>
      </c>
      <c r="E30" s="78">
        <f>+'Ark1'!Q1594</f>
        <v>225</v>
      </c>
      <c r="F30" s="78"/>
      <c r="G30" s="313">
        <f>+'Ark1'!R1594</f>
        <v>58179</v>
      </c>
      <c r="H30" s="313"/>
      <c r="I30" s="313">
        <f>+'Ark1'!S1594</f>
        <v>58150</v>
      </c>
      <c r="J30" s="104">
        <f>+'Ark1'!AD1594</f>
        <v>3.9438496783110977</v>
      </c>
      <c r="K30" s="104"/>
      <c r="L30" s="104">
        <f>+'Ark1'!AE1594</f>
        <v>3.9514757899618096</v>
      </c>
      <c r="M30" s="60">
        <f>+'Ark1'!U1594</f>
        <v>60.988736027515031</v>
      </c>
      <c r="N30" s="60"/>
      <c r="O30" s="104">
        <f>+'Ark1'!W1594</f>
        <v>84.892080309544241</v>
      </c>
      <c r="P30" s="104"/>
      <c r="Q30" s="104">
        <f>+'Ark1'!X1594</f>
        <v>3.9533164887674249E-2</v>
      </c>
      <c r="R30" s="104"/>
      <c r="S30" s="104">
        <f>+'Ark1'!Y1594</f>
        <v>7.9066329775348498E-2</v>
      </c>
      <c r="T30" s="39"/>
      <c r="U30" s="60">
        <f>+'Ark1'!AA1594</f>
        <v>8.9992213369486347</v>
      </c>
      <c r="V30" s="60">
        <f>+'Ark1'!AB1594</f>
        <v>2.4457646621098394</v>
      </c>
      <c r="W30" s="78">
        <f>+'Ark1'!AC1594</f>
        <v>-31.308546645850495</v>
      </c>
      <c r="X30" s="78"/>
      <c r="Y30" s="78">
        <f t="shared" si="9"/>
        <v>258.57333333333332</v>
      </c>
      <c r="Z30" s="60">
        <f>+'Ark1'!T1594</f>
        <v>3.4317021605734026</v>
      </c>
      <c r="AA30" s="104">
        <f>+'Ark1'!V1594</f>
        <v>91.992746744372411</v>
      </c>
      <c r="AB30" s="39"/>
      <c r="AC30" s="4"/>
      <c r="AD30" s="51"/>
      <c r="AE30"/>
      <c r="AF30" s="12"/>
      <c r="AG30" s="12"/>
      <c r="AH30" s="10"/>
      <c r="AJ30" s="10"/>
    </row>
    <row r="31" spans="1:36" ht="16.5" customHeight="1">
      <c r="A31" s="39"/>
      <c r="B31" s="59">
        <f>+'Ark1'!C1595</f>
        <v>2022</v>
      </c>
      <c r="C31" s="59">
        <f>+'Ark1'!K1595</f>
        <v>7</v>
      </c>
      <c r="D31" s="59" t="str">
        <f t="shared" si="10"/>
        <v>Øko med kjeber</v>
      </c>
      <c r="E31" s="78">
        <f>+'Ark1'!Q1595</f>
        <v>0</v>
      </c>
      <c r="F31" s="78"/>
      <c r="G31" s="313">
        <f>+'Ark1'!R1595</f>
        <v>0</v>
      </c>
      <c r="H31" s="313"/>
      <c r="I31" s="313">
        <f>+'Ark1'!S1595</f>
        <v>0</v>
      </c>
      <c r="J31" s="104">
        <f>+'Ark1'!AD1595</f>
        <v>0</v>
      </c>
      <c r="K31" s="104"/>
      <c r="L31" s="104">
        <f>+'Ark1'!AE1595</f>
        <v>0</v>
      </c>
      <c r="M31" s="60">
        <f>+'Ark1'!U1595</f>
        <v>0</v>
      </c>
      <c r="N31" s="60"/>
      <c r="O31" s="104">
        <f>+'Ark1'!W1595</f>
        <v>0</v>
      </c>
      <c r="P31" s="104"/>
      <c r="Q31" s="104">
        <f>+'Ark1'!X1595</f>
        <v>0</v>
      </c>
      <c r="R31" s="104"/>
      <c r="S31" s="104">
        <f>+'Ark1'!Y1595</f>
        <v>0</v>
      </c>
      <c r="T31" s="39"/>
      <c r="U31" s="60">
        <f>+'Ark1'!AA1595</f>
        <v>0</v>
      </c>
      <c r="V31" s="60">
        <f>+'Ark1'!AB1595</f>
        <v>0</v>
      </c>
      <c r="W31" s="78">
        <f>+'Ark1'!AC1595</f>
        <v>0</v>
      </c>
      <c r="X31" s="78"/>
      <c r="Y31" s="78" t="e">
        <f t="shared" si="9"/>
        <v>#DIV/0!</v>
      </c>
      <c r="Z31" s="60">
        <f>+'Ark1'!T1595</f>
        <v>0</v>
      </c>
      <c r="AA31" s="104">
        <f>+'Ark1'!V1595</f>
        <v>0</v>
      </c>
      <c r="AB31" s="39"/>
      <c r="AC31" s="4"/>
      <c r="AD31" s="51"/>
      <c r="AE31"/>
      <c r="AF31" s="12"/>
      <c r="AG31" s="12"/>
      <c r="AH31" s="10"/>
      <c r="AJ31" s="10"/>
    </row>
    <row r="32" spans="1:36" ht="16.5" customHeight="1">
      <c r="A32" s="39"/>
      <c r="B32" s="59">
        <f>+'Ark1'!C1596</f>
        <v>2022</v>
      </c>
      <c r="C32" s="59">
        <f>+'Ark1'!K1596</f>
        <v>8</v>
      </c>
      <c r="D32" s="59" t="str">
        <f t="shared" si="10"/>
        <v>Økologisk</v>
      </c>
      <c r="E32" s="78">
        <f>+'Ark1'!Q1596</f>
        <v>355</v>
      </c>
      <c r="F32" s="78"/>
      <c r="G32" s="313">
        <f>+'Ark1'!R1596</f>
        <v>4458</v>
      </c>
      <c r="H32" s="313"/>
      <c r="I32" s="313">
        <f>+'Ark1'!S1596</f>
        <v>3999</v>
      </c>
      <c r="J32" s="104">
        <f>+'Ark1'!AD1596</f>
        <v>0.30219979487290727</v>
      </c>
      <c r="K32" s="104"/>
      <c r="L32" s="104">
        <f>+'Ark1'!AE1596</f>
        <v>0.29421436081240654</v>
      </c>
      <c r="M32" s="60">
        <f>+'Ark1'!U1596</f>
        <v>58.217554388597144</v>
      </c>
      <c r="N32" s="60"/>
      <c r="O32" s="104">
        <f>+'Ark1'!W1596</f>
        <v>91.911537884471116</v>
      </c>
      <c r="P32" s="104"/>
      <c r="Q32" s="104">
        <f>+'Ark1'!X1596</f>
        <v>0</v>
      </c>
      <c r="R32" s="104"/>
      <c r="S32" s="104">
        <f>+'Ark1'!Y1596</f>
        <v>0</v>
      </c>
      <c r="T32" s="39"/>
      <c r="U32" s="60">
        <f>+'Ark1'!AA1596</f>
        <v>12.469822088795299</v>
      </c>
      <c r="V32" s="60">
        <f>+'Ark1'!AB1596</f>
        <v>3.2516649968582154</v>
      </c>
      <c r="W32" s="78">
        <f>+'Ark1'!AC1596</f>
        <v>-38.954773109117902</v>
      </c>
      <c r="X32" s="78"/>
      <c r="Y32" s="78">
        <f t="shared" si="9"/>
        <v>12.55774647887324</v>
      </c>
      <c r="Z32" s="60">
        <f>+'Ark1'!T1596</f>
        <v>7.4524450426200097</v>
      </c>
      <c r="AA32" s="104">
        <f>+'Ark1'!V1596</f>
        <v>109.76472991487282</v>
      </c>
      <c r="AB32" s="39"/>
      <c r="AC32" s="4"/>
      <c r="AD32" s="51"/>
      <c r="AE32"/>
      <c r="AF32" s="12"/>
      <c r="AG32" s="12"/>
      <c r="AH32" s="10"/>
      <c r="AJ32" s="10"/>
    </row>
    <row r="33" spans="1:36" ht="16.5" customHeight="1">
      <c r="A33" s="39"/>
      <c r="B33" s="59">
        <f>+'Ark1'!C1597</f>
        <v>2022</v>
      </c>
      <c r="C33" s="59">
        <f>+'Ark1'!K1597</f>
        <v>9</v>
      </c>
      <c r="D33" s="59" t="str">
        <f t="shared" si="10"/>
        <v>Noroc Nortura</v>
      </c>
      <c r="E33" s="78">
        <f>+'Ark1'!Q1597</f>
        <v>0</v>
      </c>
      <c r="F33" s="78"/>
      <c r="G33" s="313">
        <f>+'Ark1'!R1597</f>
        <v>0</v>
      </c>
      <c r="H33" s="313"/>
      <c r="I33" s="313">
        <f>+'Ark1'!S1597</f>
        <v>0</v>
      </c>
      <c r="J33" s="104">
        <f>+'Ark1'!AD1597</f>
        <v>0</v>
      </c>
      <c r="K33" s="104"/>
      <c r="L33" s="104">
        <f>+'Ark1'!AE1597</f>
        <v>0</v>
      </c>
      <c r="M33" s="60">
        <f>+'Ark1'!U1597</f>
        <v>0</v>
      </c>
      <c r="N33" s="60"/>
      <c r="O33" s="104">
        <f>+'Ark1'!W1597</f>
        <v>0</v>
      </c>
      <c r="P33" s="104"/>
      <c r="Q33" s="104">
        <f>+'Ark1'!X1597</f>
        <v>0</v>
      </c>
      <c r="R33" s="104"/>
      <c r="S33" s="104">
        <f>+'Ark1'!Y1597</f>
        <v>0</v>
      </c>
      <c r="T33" s="39"/>
      <c r="U33" s="60">
        <f>+'Ark1'!AA1597</f>
        <v>0</v>
      </c>
      <c r="V33" s="60">
        <f>+'Ark1'!AB1597</f>
        <v>0</v>
      </c>
      <c r="W33" s="78">
        <f>+'Ark1'!AC1597</f>
        <v>0</v>
      </c>
      <c r="X33" s="78"/>
      <c r="Y33" s="78" t="e">
        <f t="shared" si="9"/>
        <v>#DIV/0!</v>
      </c>
      <c r="Z33" s="60">
        <f>+'Ark1'!T1597</f>
        <v>0</v>
      </c>
      <c r="AA33" s="104">
        <f>+'Ark1'!V1597</f>
        <v>0</v>
      </c>
      <c r="AB33" s="39"/>
      <c r="AC33" s="4"/>
      <c r="AD33" s="51"/>
      <c r="AE33"/>
      <c r="AF33" s="12"/>
      <c r="AG33" s="12"/>
      <c r="AH33" s="10"/>
      <c r="AJ33" s="10"/>
    </row>
    <row r="34" spans="1:36" ht="16.5" customHeight="1">
      <c r="A34" s="39"/>
      <c r="B34" s="39"/>
      <c r="C34" s="39"/>
      <c r="D34" s="39"/>
      <c r="E34" s="39"/>
      <c r="F34" s="39"/>
      <c r="G34" s="301"/>
      <c r="H34" s="301"/>
      <c r="I34" s="301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4"/>
      <c r="AD34" s="51"/>
      <c r="AE34"/>
      <c r="AF34" s="12"/>
      <c r="AG34" s="12"/>
      <c r="AH34" s="10"/>
      <c r="AJ34" s="10"/>
    </row>
    <row r="35" spans="1:36" ht="15.6">
      <c r="A35" s="39"/>
      <c r="B35" s="39"/>
      <c r="C35" s="39"/>
      <c r="D35" s="39"/>
      <c r="E35" s="39"/>
      <c r="F35" s="39"/>
      <c r="G35" s="301"/>
      <c r="H35" s="301"/>
      <c r="I35" s="301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5"/>
      <c r="AD35" s="18"/>
      <c r="AE35"/>
      <c r="AF35"/>
      <c r="AG35"/>
      <c r="AH35"/>
    </row>
    <row r="36" spans="1:3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116"/>
      <c r="AD36" s="116"/>
      <c r="AE36" s="82"/>
      <c r="AF36" s="82"/>
      <c r="AG36" s="82"/>
      <c r="AH36" s="116"/>
      <c r="AI36" s="66"/>
      <c r="AJ36" s="13"/>
    </row>
    <row r="37" spans="1:36">
      <c r="I37" s="317"/>
      <c r="J37" s="13"/>
      <c r="L37" s="13"/>
      <c r="M37" s="13"/>
      <c r="O37" s="116"/>
      <c r="U37" s="13"/>
      <c r="V37" s="13"/>
      <c r="W37" s="66"/>
      <c r="X37" s="66"/>
      <c r="Y37" s="66"/>
      <c r="Z37" s="13"/>
      <c r="AA37" s="116"/>
      <c r="AB37" s="66"/>
      <c r="AC37" s="116"/>
      <c r="AD37" s="116"/>
      <c r="AE37" s="82"/>
      <c r="AF37" s="82"/>
      <c r="AG37" s="82"/>
      <c r="AH37" s="116"/>
      <c r="AI37" s="66"/>
      <c r="AJ37" s="13"/>
    </row>
    <row r="38" spans="1:36">
      <c r="I38" s="317"/>
      <c r="J38" s="13"/>
      <c r="L38" s="13"/>
      <c r="M38" s="13"/>
      <c r="O38" s="116"/>
      <c r="U38" s="13"/>
      <c r="V38" s="13"/>
      <c r="W38" s="66"/>
      <c r="X38" s="66"/>
      <c r="Y38" s="66"/>
      <c r="Z38" s="13"/>
      <c r="AA38" s="116"/>
      <c r="AB38" s="66"/>
      <c r="AC38" s="116"/>
      <c r="AD38" s="116"/>
      <c r="AE38" s="82"/>
      <c r="AF38" s="82"/>
      <c r="AG38" s="82"/>
      <c r="AH38" s="116"/>
      <c r="AI38" s="66"/>
      <c r="AJ38" s="13"/>
    </row>
    <row r="39" spans="1:36">
      <c r="I39" s="317"/>
      <c r="J39" s="13"/>
      <c r="L39" s="13"/>
      <c r="M39" s="13"/>
      <c r="O39" s="116"/>
      <c r="U39" s="13"/>
      <c r="V39" s="13"/>
      <c r="W39" s="66"/>
      <c r="X39" s="66"/>
      <c r="Y39" s="66"/>
      <c r="Z39" s="13"/>
      <c r="AA39" s="116"/>
      <c r="AB39" s="66"/>
      <c r="AC39" s="116"/>
      <c r="AD39" s="116"/>
      <c r="AE39" s="82"/>
      <c r="AF39" s="82"/>
      <c r="AG39" s="82"/>
      <c r="AH39" s="116"/>
      <c r="AI39" s="66"/>
      <c r="AJ39" s="13"/>
    </row>
    <row r="40" spans="1:36">
      <c r="I40" s="317"/>
      <c r="J40" s="13"/>
      <c r="L40" s="13"/>
      <c r="M40" s="13"/>
      <c r="O40" s="116"/>
      <c r="U40" s="13"/>
      <c r="V40" s="13"/>
      <c r="W40" s="66"/>
      <c r="X40" s="66"/>
      <c r="Y40" s="66"/>
      <c r="Z40" s="13"/>
      <c r="AA40" s="116"/>
      <c r="AB40" s="66"/>
      <c r="AC40" s="116"/>
      <c r="AD40" s="116"/>
      <c r="AE40" s="82"/>
      <c r="AF40" s="82"/>
      <c r="AG40" s="82"/>
      <c r="AH40" s="116"/>
      <c r="AI40" s="66"/>
      <c r="AJ40" s="13"/>
    </row>
    <row r="41" spans="1:36">
      <c r="I41" s="317"/>
      <c r="J41" s="13"/>
      <c r="L41" s="13"/>
      <c r="M41" s="13"/>
      <c r="O41" s="116"/>
      <c r="U41" s="13"/>
      <c r="V41" s="13"/>
      <c r="W41" s="66"/>
      <c r="X41" s="66"/>
      <c r="Y41" s="66"/>
      <c r="Z41" s="13"/>
      <c r="AA41" s="116"/>
      <c r="AB41" s="66"/>
      <c r="AC41" s="116"/>
      <c r="AD41" s="116"/>
      <c r="AE41" s="82"/>
      <c r="AF41" s="82"/>
      <c r="AG41" s="82"/>
      <c r="AH41" s="116"/>
      <c r="AI41" s="66"/>
      <c r="AJ41" s="13"/>
    </row>
    <row r="42" spans="1:36">
      <c r="I42" s="317"/>
      <c r="J42" s="13"/>
      <c r="L42" s="13"/>
      <c r="M42" s="13"/>
      <c r="O42" s="116"/>
      <c r="U42" s="13"/>
      <c r="V42" s="13"/>
      <c r="W42" s="66"/>
      <c r="X42" s="66"/>
      <c r="Y42" s="66"/>
      <c r="Z42" s="13"/>
      <c r="AA42" s="116"/>
      <c r="AB42" s="66"/>
      <c r="AC42" s="116"/>
      <c r="AD42" s="116"/>
      <c r="AE42" s="82"/>
      <c r="AF42" s="82"/>
      <c r="AG42" s="82"/>
      <c r="AH42" s="116"/>
      <c r="AI42" s="66"/>
      <c r="AJ42" s="13"/>
    </row>
    <row r="43" spans="1:36">
      <c r="I43" s="317"/>
      <c r="J43" s="13"/>
      <c r="L43" s="13"/>
      <c r="M43" s="13"/>
      <c r="O43" s="116"/>
      <c r="U43" s="13"/>
      <c r="V43" s="13"/>
      <c r="W43" s="66"/>
      <c r="X43" s="66"/>
      <c r="Y43" s="66"/>
      <c r="Z43" s="13"/>
      <c r="AA43" s="116"/>
      <c r="AB43" s="66"/>
      <c r="AC43" s="116"/>
      <c r="AD43" s="116"/>
      <c r="AE43" s="82"/>
      <c r="AF43" s="82"/>
      <c r="AG43" s="82"/>
      <c r="AH43" s="116"/>
      <c r="AI43" s="66"/>
      <c r="AJ43" s="13"/>
    </row>
    <row r="44" spans="1:36">
      <c r="I44" s="317"/>
      <c r="J44" s="13"/>
      <c r="L44" s="13"/>
      <c r="M44" s="13"/>
      <c r="O44" s="116"/>
      <c r="U44" s="13"/>
      <c r="V44" s="13"/>
      <c r="W44" s="66"/>
      <c r="X44" s="66"/>
      <c r="Y44" s="66"/>
      <c r="Z44" s="13"/>
      <c r="AA44" s="116"/>
      <c r="AB44" s="66"/>
      <c r="AC44" s="116"/>
      <c r="AD44" s="116"/>
      <c r="AE44" s="82"/>
      <c r="AF44" s="82"/>
      <c r="AG44" s="82"/>
      <c r="AH44" s="116"/>
      <c r="AI44" s="66"/>
      <c r="AJ44" s="13"/>
    </row>
    <row r="45" spans="1:36">
      <c r="I45" s="317"/>
      <c r="J45" s="13"/>
      <c r="L45" s="13"/>
      <c r="M45" s="13"/>
      <c r="O45" s="116"/>
      <c r="U45" s="13"/>
      <c r="V45" s="13"/>
      <c r="W45" s="66"/>
      <c r="X45" s="66"/>
      <c r="Y45" s="66"/>
      <c r="Z45" s="13"/>
      <c r="AA45" s="116"/>
      <c r="AB45" s="66"/>
      <c r="AC45" s="116"/>
      <c r="AD45" s="116"/>
      <c r="AE45" s="82"/>
      <c r="AF45" s="82"/>
      <c r="AG45" s="82"/>
      <c r="AH45" s="116"/>
      <c r="AI45" s="66"/>
      <c r="AJ45" s="13"/>
    </row>
    <row r="46" spans="1:36">
      <c r="I46" s="317"/>
      <c r="J46" s="13"/>
      <c r="L46" s="13"/>
      <c r="M46" s="13"/>
      <c r="O46" s="116"/>
      <c r="U46" s="13"/>
      <c r="V46" s="13"/>
      <c r="W46" s="66"/>
      <c r="X46" s="66"/>
      <c r="Y46" s="66"/>
      <c r="Z46" s="13"/>
      <c r="AA46" s="116"/>
      <c r="AB46" s="66"/>
      <c r="AC46" s="116"/>
      <c r="AD46" s="116"/>
      <c r="AE46" s="82"/>
      <c r="AF46" s="82"/>
      <c r="AG46" s="82"/>
      <c r="AH46" s="116"/>
      <c r="AI46" s="66"/>
      <c r="AJ46" s="13"/>
    </row>
    <row r="47" spans="1:36">
      <c r="I47" s="317"/>
      <c r="J47" s="13"/>
      <c r="L47" s="13"/>
      <c r="M47" s="13"/>
      <c r="O47" s="116"/>
      <c r="U47" s="13"/>
      <c r="V47" s="13"/>
      <c r="W47" s="66"/>
      <c r="X47" s="66"/>
      <c r="Y47" s="66"/>
      <c r="Z47" s="13"/>
      <c r="AA47" s="116"/>
      <c r="AB47" s="66"/>
      <c r="AC47" s="116"/>
      <c r="AD47" s="116"/>
      <c r="AE47" s="82"/>
      <c r="AF47" s="82"/>
      <c r="AG47" s="82"/>
      <c r="AH47" s="116"/>
      <c r="AI47" s="66"/>
      <c r="AJ47" s="13"/>
    </row>
    <row r="48" spans="1:36">
      <c r="I48" s="317"/>
      <c r="J48" s="13"/>
      <c r="L48" s="13"/>
      <c r="M48" s="13"/>
      <c r="O48" s="116"/>
      <c r="U48" s="13"/>
      <c r="V48" s="13"/>
      <c r="W48" s="66"/>
      <c r="X48" s="66"/>
      <c r="Y48" s="66"/>
      <c r="Z48" s="13"/>
      <c r="AA48" s="116"/>
      <c r="AB48" s="66"/>
      <c r="AC48" s="116"/>
      <c r="AD48" s="116"/>
      <c r="AE48" s="82"/>
      <c r="AF48" s="82"/>
      <c r="AG48" s="82"/>
      <c r="AH48" s="116"/>
      <c r="AI48" s="66"/>
      <c r="AJ48" s="13"/>
    </row>
    <row r="49" spans="9:36">
      <c r="I49" s="317"/>
      <c r="J49" s="13"/>
      <c r="L49" s="13"/>
      <c r="M49" s="13"/>
      <c r="O49" s="116"/>
      <c r="U49" s="13"/>
      <c r="V49" s="13"/>
      <c r="W49" s="66"/>
      <c r="X49" s="66"/>
      <c r="Y49" s="66"/>
      <c r="Z49" s="13"/>
      <c r="AA49" s="116"/>
      <c r="AB49" s="66"/>
      <c r="AC49" s="116"/>
      <c r="AD49" s="116"/>
      <c r="AE49" s="82"/>
      <c r="AF49" s="82"/>
      <c r="AG49" s="82"/>
      <c r="AH49" s="116"/>
      <c r="AI49" s="66"/>
      <c r="AJ49" s="13"/>
    </row>
    <row r="50" spans="9:36">
      <c r="I50" s="317"/>
      <c r="J50" s="13"/>
      <c r="L50" s="13"/>
      <c r="M50" s="13"/>
      <c r="O50" s="116"/>
      <c r="U50" s="13"/>
      <c r="V50" s="13"/>
      <c r="W50" s="66"/>
      <c r="X50" s="66"/>
      <c r="Y50" s="66"/>
      <c r="Z50" s="13"/>
      <c r="AA50" s="116"/>
      <c r="AB50" s="66"/>
      <c r="AC50" s="116"/>
      <c r="AD50" s="116"/>
      <c r="AE50" s="82"/>
      <c r="AF50" s="82"/>
      <c r="AG50" s="82"/>
      <c r="AH50" s="116"/>
      <c r="AI50" s="66"/>
      <c r="AJ50" s="13"/>
    </row>
    <row r="51" spans="9:36">
      <c r="I51" s="317"/>
      <c r="J51" s="13"/>
      <c r="L51" s="13"/>
      <c r="M51" s="13"/>
      <c r="O51" s="116"/>
      <c r="U51" s="13"/>
      <c r="V51" s="13"/>
      <c r="W51" s="66"/>
      <c r="X51" s="66"/>
      <c r="Y51" s="66"/>
      <c r="Z51" s="13"/>
      <c r="AA51" s="116"/>
      <c r="AB51" s="66"/>
      <c r="AC51" s="116"/>
      <c r="AD51" s="116"/>
      <c r="AE51" s="82"/>
      <c r="AF51" s="82"/>
      <c r="AG51" s="82"/>
      <c r="AH51" s="116"/>
      <c r="AI51" s="66"/>
      <c r="AJ51" s="13"/>
    </row>
    <row r="52" spans="9:36">
      <c r="I52" s="317"/>
      <c r="J52" s="13"/>
      <c r="L52" s="13"/>
      <c r="M52" s="13"/>
      <c r="O52" s="116"/>
      <c r="U52" s="13"/>
      <c r="V52" s="13"/>
      <c r="W52" s="66"/>
      <c r="X52" s="66"/>
      <c r="Y52" s="66"/>
      <c r="Z52" s="13"/>
      <c r="AA52" s="116"/>
      <c r="AB52" s="66"/>
      <c r="AC52" s="116"/>
      <c r="AD52" s="116"/>
      <c r="AE52" s="82"/>
      <c r="AF52" s="82"/>
      <c r="AG52" s="82"/>
      <c r="AH52" s="116"/>
      <c r="AI52" s="66"/>
      <c r="AJ52" s="13"/>
    </row>
    <row r="53" spans="9:36">
      <c r="I53" s="317"/>
      <c r="J53" s="13"/>
      <c r="L53" s="13"/>
      <c r="M53" s="13"/>
      <c r="O53" s="116"/>
      <c r="U53" s="13"/>
      <c r="V53" s="13"/>
      <c r="W53" s="66"/>
      <c r="X53" s="66"/>
      <c r="Y53" s="66"/>
      <c r="Z53" s="13"/>
      <c r="AA53" s="116"/>
      <c r="AB53" s="66"/>
      <c r="AC53" s="116"/>
      <c r="AD53" s="116"/>
      <c r="AE53" s="82"/>
      <c r="AF53" s="82"/>
      <c r="AG53" s="82"/>
      <c r="AH53" s="116"/>
      <c r="AI53" s="66"/>
      <c r="AJ53" s="13"/>
    </row>
    <row r="54" spans="9:36">
      <c r="I54" s="317"/>
      <c r="J54" s="13"/>
      <c r="L54" s="13"/>
      <c r="M54" s="13"/>
      <c r="O54" s="116"/>
      <c r="U54" s="13"/>
      <c r="V54" s="13"/>
      <c r="W54" s="66"/>
      <c r="X54" s="66"/>
      <c r="Y54" s="66"/>
      <c r="Z54" s="13"/>
      <c r="AA54" s="116"/>
      <c r="AB54" s="66"/>
      <c r="AC54" s="116"/>
      <c r="AD54" s="116"/>
      <c r="AE54" s="82"/>
      <c r="AF54" s="82"/>
      <c r="AG54" s="82"/>
      <c r="AH54" s="116"/>
      <c r="AI54" s="66"/>
      <c r="AJ54" s="13"/>
    </row>
    <row r="55" spans="9:36">
      <c r="I55" s="317"/>
      <c r="J55" s="13"/>
      <c r="L55" s="13"/>
      <c r="M55" s="13"/>
      <c r="O55" s="116"/>
      <c r="U55" s="13"/>
      <c r="V55" s="13"/>
      <c r="W55" s="66"/>
      <c r="X55" s="66"/>
      <c r="Y55" s="66"/>
      <c r="Z55" s="13"/>
      <c r="AA55" s="116"/>
      <c r="AB55" s="66"/>
      <c r="AC55" s="116"/>
      <c r="AD55" s="116"/>
      <c r="AE55" s="82"/>
      <c r="AF55" s="82"/>
      <c r="AG55" s="82"/>
      <c r="AH55" s="116"/>
      <c r="AI55" s="66"/>
      <c r="AJ55" s="13"/>
    </row>
    <row r="56" spans="9:36">
      <c r="I56" s="317"/>
      <c r="J56" s="13"/>
      <c r="L56" s="13"/>
      <c r="M56" s="13"/>
      <c r="O56" s="116"/>
      <c r="U56" s="13"/>
      <c r="V56" s="13"/>
      <c r="W56" s="66"/>
      <c r="X56" s="66"/>
      <c r="Y56" s="66"/>
      <c r="Z56" s="13"/>
      <c r="AA56" s="116"/>
      <c r="AB56" s="66"/>
      <c r="AC56" s="116"/>
      <c r="AD56" s="116"/>
      <c r="AE56" s="82"/>
      <c r="AF56" s="82"/>
      <c r="AG56" s="82"/>
      <c r="AH56" s="116"/>
      <c r="AI56" s="66"/>
      <c r="AJ56" s="13"/>
    </row>
    <row r="57" spans="9:36">
      <c r="I57" s="317"/>
      <c r="J57" s="13"/>
      <c r="L57" s="13"/>
      <c r="M57" s="13"/>
      <c r="O57" s="116"/>
      <c r="U57" s="13"/>
      <c r="V57" s="13"/>
      <c r="W57" s="66"/>
      <c r="X57" s="66"/>
      <c r="Y57" s="66"/>
      <c r="Z57" s="13"/>
      <c r="AA57" s="116"/>
      <c r="AB57" s="66"/>
      <c r="AC57" s="116"/>
      <c r="AD57" s="116"/>
      <c r="AE57" s="82"/>
      <c r="AF57" s="82"/>
      <c r="AG57" s="82"/>
      <c r="AH57" s="116"/>
      <c r="AI57" s="66"/>
      <c r="AJ57" s="13"/>
    </row>
    <row r="58" spans="9:36">
      <c r="I58" s="317"/>
      <c r="J58" s="13"/>
      <c r="L58" s="13"/>
      <c r="M58" s="13"/>
      <c r="O58" s="116"/>
      <c r="U58" s="13"/>
      <c r="V58" s="13"/>
      <c r="W58" s="66"/>
      <c r="X58" s="66"/>
      <c r="Y58" s="66"/>
      <c r="Z58" s="13"/>
      <c r="AA58" s="116"/>
      <c r="AB58" s="66"/>
      <c r="AC58" s="116"/>
      <c r="AD58" s="116"/>
      <c r="AE58" s="82"/>
      <c r="AF58" s="82"/>
      <c r="AG58" s="82"/>
      <c r="AH58" s="116"/>
      <c r="AI58" s="66"/>
      <c r="AJ58" s="13"/>
    </row>
    <row r="59" spans="9:36">
      <c r="I59" s="317"/>
      <c r="J59" s="13"/>
      <c r="L59" s="13"/>
      <c r="M59" s="13"/>
      <c r="O59" s="116"/>
      <c r="U59" s="13"/>
      <c r="V59" s="13"/>
      <c r="W59" s="66"/>
      <c r="X59" s="66"/>
      <c r="Y59" s="66"/>
      <c r="Z59" s="13"/>
      <c r="AA59" s="116"/>
      <c r="AB59" s="66"/>
      <c r="AC59" s="116"/>
      <c r="AD59" s="116"/>
      <c r="AE59" s="82"/>
      <c r="AF59" s="82"/>
      <c r="AG59" s="82"/>
      <c r="AH59" s="116"/>
      <c r="AI59" s="66"/>
      <c r="AJ59" s="13"/>
    </row>
    <row r="60" spans="9:36">
      <c r="I60" s="317"/>
      <c r="J60" s="13"/>
      <c r="L60" s="13"/>
      <c r="M60" s="13"/>
      <c r="O60" s="116"/>
      <c r="U60" s="13"/>
      <c r="V60" s="13"/>
      <c r="W60" s="66"/>
      <c r="X60" s="66"/>
      <c r="Y60" s="66"/>
      <c r="Z60" s="13"/>
      <c r="AA60" s="116"/>
      <c r="AB60" s="66"/>
      <c r="AC60" s="116"/>
      <c r="AD60" s="116"/>
      <c r="AE60" s="82"/>
      <c r="AF60" s="82"/>
      <c r="AG60" s="82"/>
      <c r="AH60" s="116"/>
      <c r="AI60" s="66"/>
      <c r="AJ60" s="13"/>
    </row>
    <row r="61" spans="9:36">
      <c r="I61" s="317"/>
      <c r="J61" s="13"/>
      <c r="L61" s="13"/>
      <c r="M61" s="13"/>
      <c r="O61" s="116"/>
      <c r="U61" s="13"/>
      <c r="V61" s="13"/>
      <c r="W61" s="66"/>
      <c r="X61" s="66"/>
      <c r="Y61" s="66"/>
      <c r="Z61" s="13"/>
      <c r="AA61" s="116"/>
      <c r="AB61" s="66"/>
      <c r="AC61" s="116"/>
      <c r="AD61" s="116"/>
      <c r="AE61" s="82"/>
      <c r="AF61" s="82"/>
      <c r="AG61" s="82"/>
      <c r="AH61" s="116"/>
      <c r="AI61" s="66"/>
      <c r="AJ61" s="13"/>
    </row>
    <row r="62" spans="9:36">
      <c r="I62" s="317"/>
      <c r="J62" s="13"/>
      <c r="L62" s="13"/>
      <c r="M62" s="13"/>
      <c r="O62" s="116"/>
      <c r="U62" s="13"/>
      <c r="V62" s="13"/>
      <c r="W62" s="66"/>
      <c r="X62" s="66"/>
      <c r="Y62" s="66"/>
      <c r="Z62" s="13"/>
      <c r="AA62" s="116"/>
      <c r="AB62" s="66"/>
      <c r="AC62" s="116"/>
      <c r="AD62" s="116"/>
      <c r="AE62" s="82"/>
      <c r="AF62" s="82"/>
      <c r="AG62" s="82"/>
      <c r="AH62" s="116"/>
      <c r="AI62" s="66"/>
      <c r="AJ62" s="13"/>
    </row>
    <row r="63" spans="9:36">
      <c r="I63" s="317"/>
      <c r="J63" s="13"/>
      <c r="L63" s="13"/>
      <c r="M63" s="13"/>
      <c r="O63" s="116"/>
      <c r="U63" s="13"/>
      <c r="V63" s="13"/>
      <c r="W63" s="66"/>
      <c r="X63" s="66"/>
      <c r="Y63" s="66"/>
      <c r="Z63" s="13"/>
      <c r="AA63" s="116"/>
      <c r="AB63" s="66"/>
      <c r="AC63" s="116"/>
      <c r="AD63" s="116"/>
      <c r="AE63" s="82"/>
      <c r="AF63" s="82"/>
      <c r="AG63" s="82"/>
      <c r="AH63" s="116"/>
      <c r="AI63" s="66"/>
      <c r="AJ63" s="13"/>
    </row>
    <row r="64" spans="9:36">
      <c r="I64" s="317"/>
      <c r="J64" s="13"/>
      <c r="L64" s="13"/>
      <c r="M64" s="13"/>
      <c r="O64" s="116"/>
      <c r="U64" s="13"/>
      <c r="V64" s="13"/>
      <c r="W64" s="66"/>
      <c r="X64" s="66"/>
      <c r="Y64" s="66"/>
      <c r="Z64" s="13"/>
      <c r="AA64" s="116"/>
      <c r="AB64" s="66"/>
      <c r="AC64" s="116"/>
      <c r="AD64" s="116"/>
      <c r="AE64" s="82"/>
      <c r="AF64" s="82"/>
      <c r="AG64" s="82"/>
      <c r="AH64" s="116"/>
      <c r="AI64" s="66"/>
      <c r="AJ64" s="13"/>
    </row>
    <row r="65" spans="9:36">
      <c r="I65" s="317"/>
      <c r="J65" s="13"/>
      <c r="L65" s="13"/>
      <c r="M65" s="13"/>
      <c r="O65" s="116"/>
      <c r="U65" s="13"/>
      <c r="V65" s="13"/>
      <c r="W65" s="66"/>
      <c r="X65" s="66"/>
      <c r="Y65" s="66"/>
      <c r="Z65" s="13"/>
      <c r="AA65" s="116"/>
      <c r="AB65" s="66"/>
      <c r="AC65" s="116"/>
      <c r="AD65" s="116"/>
      <c r="AE65" s="82"/>
      <c r="AF65" s="82"/>
      <c r="AG65" s="82"/>
      <c r="AH65" s="116"/>
      <c r="AI65" s="66"/>
      <c r="AJ65" s="13"/>
    </row>
    <row r="66" spans="9:36">
      <c r="I66" s="317"/>
      <c r="J66" s="13"/>
      <c r="L66" s="13"/>
      <c r="M66" s="13"/>
      <c r="O66" s="116"/>
      <c r="U66" s="13"/>
      <c r="V66" s="13"/>
      <c r="W66" s="66"/>
      <c r="X66" s="66"/>
      <c r="Y66" s="66"/>
      <c r="Z66" s="13"/>
      <c r="AA66" s="116"/>
      <c r="AB66" s="66"/>
      <c r="AC66" s="116"/>
      <c r="AD66" s="116"/>
      <c r="AE66" s="82"/>
      <c r="AF66" s="82"/>
      <c r="AG66" s="82"/>
      <c r="AH66" s="116"/>
      <c r="AI66" s="66"/>
      <c r="AJ66" s="13"/>
    </row>
    <row r="67" spans="9:36">
      <c r="I67" s="317"/>
      <c r="J67" s="13"/>
      <c r="L67" s="13"/>
      <c r="M67" s="13"/>
      <c r="O67" s="116"/>
      <c r="U67" s="13"/>
      <c r="V67" s="13"/>
      <c r="W67" s="66"/>
      <c r="X67" s="66"/>
      <c r="Y67" s="66"/>
      <c r="Z67" s="13"/>
      <c r="AA67" s="116"/>
      <c r="AB67" s="66"/>
      <c r="AC67" s="116"/>
      <c r="AD67" s="116"/>
      <c r="AE67" s="82"/>
      <c r="AF67" s="82"/>
      <c r="AG67" s="82"/>
      <c r="AH67" s="116"/>
      <c r="AI67" s="66"/>
      <c r="AJ67" s="13"/>
    </row>
    <row r="68" spans="9:36">
      <c r="I68" s="317"/>
      <c r="J68" s="13"/>
      <c r="L68" s="13"/>
      <c r="M68" s="13"/>
      <c r="O68" s="116"/>
      <c r="U68" s="13"/>
      <c r="V68" s="13"/>
      <c r="W68" s="66"/>
      <c r="X68" s="66"/>
      <c r="Y68" s="66"/>
      <c r="Z68" s="13"/>
      <c r="AA68" s="116"/>
      <c r="AB68" s="66"/>
      <c r="AC68" s="116"/>
      <c r="AD68" s="116"/>
      <c r="AE68" s="82"/>
      <c r="AF68" s="82"/>
      <c r="AG68" s="82"/>
      <c r="AH68" s="116"/>
      <c r="AI68" s="66"/>
      <c r="AJ68" s="13"/>
    </row>
    <row r="69" spans="9:36">
      <c r="I69" s="317"/>
      <c r="J69" s="13"/>
      <c r="L69" s="13"/>
      <c r="M69" s="13"/>
      <c r="O69" s="116"/>
      <c r="U69" s="13"/>
      <c r="V69" s="13"/>
      <c r="W69" s="66"/>
      <c r="X69" s="66"/>
      <c r="Y69" s="66"/>
      <c r="Z69" s="13"/>
      <c r="AA69" s="116"/>
      <c r="AB69" s="66"/>
      <c r="AC69" s="116"/>
      <c r="AD69" s="116"/>
      <c r="AE69" s="82"/>
      <c r="AF69" s="82"/>
      <c r="AG69" s="82"/>
      <c r="AH69" s="116"/>
      <c r="AI69" s="66"/>
      <c r="AJ69" s="13"/>
    </row>
    <row r="70" spans="9:36">
      <c r="I70" s="317"/>
      <c r="J70" s="13"/>
      <c r="L70" s="13"/>
      <c r="M70" s="13"/>
      <c r="O70" s="116"/>
      <c r="U70" s="13"/>
      <c r="V70" s="13"/>
      <c r="W70" s="66"/>
      <c r="X70" s="66"/>
      <c r="Y70" s="66"/>
      <c r="Z70" s="13"/>
      <c r="AA70" s="116"/>
      <c r="AB70" s="66"/>
      <c r="AC70" s="116"/>
      <c r="AD70" s="116"/>
      <c r="AE70" s="82"/>
      <c r="AF70" s="82"/>
      <c r="AG70" s="82"/>
      <c r="AH70" s="116"/>
      <c r="AI70" s="66"/>
      <c r="AJ70" s="13"/>
    </row>
    <row r="71" spans="9:36">
      <c r="I71" s="317"/>
      <c r="J71" s="13"/>
      <c r="L71" s="13"/>
      <c r="M71" s="13"/>
      <c r="O71" s="116"/>
      <c r="U71" s="13"/>
      <c r="V71" s="13"/>
      <c r="W71" s="66"/>
      <c r="X71" s="66"/>
      <c r="Y71" s="66"/>
      <c r="Z71" s="13"/>
      <c r="AA71" s="116"/>
      <c r="AB71" s="66"/>
      <c r="AC71" s="116"/>
      <c r="AD71" s="116"/>
      <c r="AE71" s="82"/>
      <c r="AF71" s="82"/>
      <c r="AG71" s="82"/>
      <c r="AH71" s="116"/>
      <c r="AI71" s="66"/>
      <c r="AJ71" s="13"/>
    </row>
    <row r="72" spans="9:36">
      <c r="I72" s="317"/>
      <c r="J72" s="13"/>
      <c r="L72" s="13"/>
      <c r="M72" s="13"/>
      <c r="O72" s="116"/>
      <c r="U72" s="13"/>
      <c r="V72" s="13"/>
      <c r="W72" s="66"/>
      <c r="X72" s="66"/>
      <c r="Y72" s="66"/>
      <c r="Z72" s="13"/>
      <c r="AA72" s="116"/>
      <c r="AB72" s="66"/>
      <c r="AC72" s="116"/>
      <c r="AD72" s="116"/>
      <c r="AE72" s="82"/>
      <c r="AF72" s="82"/>
      <c r="AG72" s="82"/>
      <c r="AH72" s="116"/>
      <c r="AI72" s="66"/>
      <c r="AJ72" s="13"/>
    </row>
    <row r="73" spans="9:36">
      <c r="I73" s="317"/>
      <c r="J73" s="13"/>
      <c r="L73" s="13"/>
      <c r="M73" s="13"/>
      <c r="O73" s="116"/>
      <c r="U73" s="13"/>
      <c r="V73" s="13"/>
      <c r="W73" s="66"/>
      <c r="X73" s="66"/>
      <c r="Y73" s="66"/>
      <c r="Z73" s="13"/>
      <c r="AA73" s="116"/>
      <c r="AB73" s="66"/>
      <c r="AC73" s="116"/>
      <c r="AD73" s="116"/>
      <c r="AE73" s="82"/>
      <c r="AF73" s="82"/>
      <c r="AG73" s="82"/>
      <c r="AH73" s="116"/>
      <c r="AI73" s="66"/>
      <c r="AJ73" s="13"/>
    </row>
    <row r="74" spans="9:36">
      <c r="I74" s="317"/>
      <c r="J74" s="13"/>
      <c r="L74" s="13"/>
      <c r="M74" s="13"/>
      <c r="O74" s="116"/>
      <c r="U74" s="13"/>
      <c r="V74" s="13"/>
      <c r="W74" s="66"/>
      <c r="X74" s="66"/>
      <c r="Y74" s="66"/>
      <c r="Z74" s="13"/>
      <c r="AA74" s="116"/>
      <c r="AB74" s="66"/>
      <c r="AC74" s="116"/>
      <c r="AD74" s="116"/>
      <c r="AE74" s="82"/>
      <c r="AF74" s="82"/>
      <c r="AG74" s="82"/>
      <c r="AH74" s="116"/>
      <c r="AI74" s="66"/>
      <c r="AJ74" s="13"/>
    </row>
    <row r="75" spans="9:36">
      <c r="I75" s="317"/>
      <c r="J75" s="13"/>
      <c r="L75" s="13"/>
      <c r="M75" s="13"/>
      <c r="O75" s="116"/>
      <c r="U75" s="13"/>
      <c r="V75" s="13"/>
      <c r="W75" s="66"/>
      <c r="X75" s="66"/>
      <c r="Y75" s="66"/>
      <c r="Z75" s="13"/>
      <c r="AA75" s="116"/>
      <c r="AB75" s="66"/>
      <c r="AC75" s="116"/>
      <c r="AD75" s="116"/>
      <c r="AE75" s="82"/>
      <c r="AF75" s="82"/>
      <c r="AG75" s="82"/>
      <c r="AH75" s="116"/>
      <c r="AI75" s="66"/>
      <c r="AJ75" s="13"/>
    </row>
    <row r="76" spans="9:36">
      <c r="I76" s="317"/>
      <c r="J76" s="13"/>
      <c r="L76" s="13"/>
      <c r="M76" s="13"/>
      <c r="O76" s="116"/>
      <c r="U76" s="13"/>
      <c r="V76" s="13"/>
      <c r="W76" s="66"/>
      <c r="X76" s="66"/>
      <c r="Y76" s="66"/>
      <c r="Z76" s="13"/>
      <c r="AA76" s="116"/>
      <c r="AB76" s="66"/>
      <c r="AC76" s="116"/>
      <c r="AD76" s="116"/>
      <c r="AE76" s="82"/>
      <c r="AF76" s="82"/>
      <c r="AG76" s="82"/>
      <c r="AH76" s="116"/>
      <c r="AI76" s="66"/>
      <c r="AJ76" s="13"/>
    </row>
    <row r="77" spans="9:36">
      <c r="I77" s="317"/>
      <c r="J77" s="13"/>
      <c r="L77" s="13"/>
      <c r="M77" s="13"/>
      <c r="O77" s="116"/>
      <c r="U77" s="13"/>
      <c r="V77" s="13"/>
      <c r="W77" s="66"/>
      <c r="X77" s="66"/>
      <c r="Y77" s="66"/>
      <c r="Z77" s="13"/>
      <c r="AA77" s="116"/>
      <c r="AB77" s="66"/>
      <c r="AC77" s="116"/>
      <c r="AD77" s="116"/>
      <c r="AE77" s="82"/>
      <c r="AF77" s="82"/>
      <c r="AG77" s="82"/>
      <c r="AH77" s="116"/>
      <c r="AI77" s="66"/>
      <c r="AJ77" s="13"/>
    </row>
    <row r="78" spans="9:36">
      <c r="I78" s="317"/>
      <c r="J78" s="13"/>
      <c r="L78" s="13"/>
      <c r="M78" s="13"/>
      <c r="O78" s="116"/>
      <c r="U78" s="13"/>
      <c r="V78" s="13"/>
      <c r="W78" s="66"/>
      <c r="X78" s="66"/>
      <c r="Y78" s="66"/>
      <c r="Z78" s="13"/>
      <c r="AA78" s="116"/>
      <c r="AB78" s="66"/>
      <c r="AC78" s="116"/>
      <c r="AD78" s="116"/>
      <c r="AE78" s="82"/>
      <c r="AF78" s="82"/>
      <c r="AG78" s="82"/>
      <c r="AH78" s="116"/>
      <c r="AI78" s="66"/>
      <c r="AJ78" s="13"/>
    </row>
    <row r="79" spans="9:36">
      <c r="I79" s="317"/>
      <c r="J79" s="13"/>
      <c r="L79" s="13"/>
      <c r="M79" s="13"/>
      <c r="O79" s="116"/>
      <c r="U79" s="13"/>
      <c r="V79" s="13"/>
      <c r="W79" s="66"/>
      <c r="X79" s="66"/>
      <c r="Y79" s="66"/>
      <c r="Z79" s="13"/>
      <c r="AA79" s="116"/>
      <c r="AB79" s="66"/>
      <c r="AC79" s="116"/>
      <c r="AD79" s="116"/>
      <c r="AE79" s="82"/>
      <c r="AF79" s="82"/>
      <c r="AG79" s="82"/>
      <c r="AH79" s="116"/>
      <c r="AI79" s="66"/>
      <c r="AJ79" s="13"/>
    </row>
    <row r="80" spans="9:36">
      <c r="I80" s="317"/>
      <c r="J80" s="13"/>
      <c r="L80" s="13"/>
      <c r="M80" s="13"/>
      <c r="O80" s="116"/>
      <c r="U80" s="13"/>
      <c r="V80" s="13"/>
      <c r="W80" s="66"/>
      <c r="X80" s="66"/>
      <c r="Y80" s="66"/>
      <c r="Z80" s="13"/>
      <c r="AA80" s="116"/>
      <c r="AB80" s="66"/>
      <c r="AC80" s="116"/>
      <c r="AD80" s="116"/>
      <c r="AE80" s="82"/>
      <c r="AF80" s="82"/>
      <c r="AG80" s="82"/>
      <c r="AH80" s="116"/>
      <c r="AI80" s="66"/>
      <c r="AJ80" s="13"/>
    </row>
    <row r="81" spans="9:36">
      <c r="I81" s="317"/>
      <c r="J81" s="13"/>
      <c r="L81" s="13"/>
      <c r="M81" s="13"/>
      <c r="O81" s="116"/>
      <c r="U81" s="13"/>
      <c r="V81" s="13"/>
      <c r="W81" s="66"/>
      <c r="X81" s="66"/>
      <c r="Y81" s="66"/>
      <c r="Z81" s="13"/>
      <c r="AA81" s="116"/>
      <c r="AB81" s="66"/>
      <c r="AC81" s="116"/>
      <c r="AD81" s="116"/>
      <c r="AE81" s="82"/>
      <c r="AF81" s="82"/>
      <c r="AG81" s="82"/>
      <c r="AH81" s="116"/>
      <c r="AI81" s="66"/>
      <c r="AJ81" s="13"/>
    </row>
    <row r="82" spans="9:36">
      <c r="I82" s="317"/>
      <c r="J82" s="13"/>
      <c r="L82" s="13"/>
      <c r="M82" s="13"/>
      <c r="O82" s="116"/>
      <c r="U82" s="13"/>
      <c r="V82" s="13"/>
      <c r="W82" s="66"/>
      <c r="X82" s="66"/>
      <c r="Y82" s="66"/>
      <c r="Z82" s="13"/>
      <c r="AA82" s="116"/>
      <c r="AB82" s="66"/>
      <c r="AC82" s="116"/>
      <c r="AD82" s="116"/>
      <c r="AE82" s="82"/>
      <c r="AF82" s="82"/>
      <c r="AG82" s="82"/>
      <c r="AH82" s="116"/>
      <c r="AI82" s="66"/>
      <c r="AJ82" s="13"/>
    </row>
    <row r="83" spans="9:36">
      <c r="I83" s="317"/>
      <c r="J83" s="13"/>
      <c r="L83" s="13"/>
      <c r="M83" s="13"/>
      <c r="O83" s="116"/>
      <c r="U83" s="13"/>
      <c r="V83" s="13"/>
      <c r="W83" s="66"/>
      <c r="X83" s="66"/>
      <c r="Y83" s="66"/>
      <c r="Z83" s="13"/>
      <c r="AA83" s="116"/>
      <c r="AB83" s="66"/>
      <c r="AC83" s="116"/>
      <c r="AD83" s="116"/>
      <c r="AE83" s="82"/>
      <c r="AF83" s="82"/>
      <c r="AG83" s="82"/>
      <c r="AH83" s="116"/>
      <c r="AI83" s="66"/>
      <c r="AJ83" s="13"/>
    </row>
    <row r="84" spans="9:36">
      <c r="I84" s="317"/>
      <c r="J84" s="13"/>
      <c r="L84" s="13"/>
      <c r="M84" s="13"/>
      <c r="O84" s="116"/>
      <c r="U84" s="13"/>
      <c r="V84" s="13"/>
      <c r="W84" s="66"/>
      <c r="X84" s="66"/>
      <c r="Y84" s="66"/>
      <c r="Z84" s="13"/>
      <c r="AA84" s="116"/>
      <c r="AB84" s="66"/>
      <c r="AC84" s="116"/>
      <c r="AD84" s="116"/>
      <c r="AE84" s="82"/>
      <c r="AF84" s="82"/>
      <c r="AG84" s="82"/>
      <c r="AH84" s="116"/>
      <c r="AI84" s="66"/>
      <c r="AJ84" s="13"/>
    </row>
    <row r="85" spans="9:36">
      <c r="I85" s="317"/>
      <c r="J85" s="13"/>
      <c r="L85" s="13"/>
      <c r="M85" s="13"/>
      <c r="O85" s="116"/>
      <c r="U85" s="13"/>
      <c r="V85" s="13"/>
      <c r="W85" s="66"/>
      <c r="X85" s="66"/>
      <c r="Y85" s="66"/>
      <c r="Z85" s="13"/>
      <c r="AA85" s="116"/>
      <c r="AB85" s="66"/>
      <c r="AC85" s="116"/>
      <c r="AD85" s="116"/>
      <c r="AE85" s="82"/>
      <c r="AF85" s="82"/>
      <c r="AG85" s="82"/>
      <c r="AH85" s="116"/>
      <c r="AI85" s="66"/>
      <c r="AJ85" s="13"/>
    </row>
    <row r="86" spans="9:36">
      <c r="I86" s="317"/>
      <c r="J86" s="13"/>
      <c r="L86" s="13"/>
      <c r="M86" s="13"/>
      <c r="O86" s="116"/>
      <c r="U86" s="13"/>
      <c r="V86" s="13"/>
      <c r="W86" s="66"/>
      <c r="X86" s="66"/>
      <c r="Y86" s="66"/>
      <c r="Z86" s="13"/>
      <c r="AA86" s="116"/>
      <c r="AB86" s="66"/>
      <c r="AC86" s="116"/>
      <c r="AD86" s="116"/>
      <c r="AE86" s="82"/>
      <c r="AF86" s="82"/>
      <c r="AG86" s="82"/>
      <c r="AH86" s="116"/>
      <c r="AI86" s="66"/>
      <c r="AJ86" s="13"/>
    </row>
    <row r="87" spans="9:36">
      <c r="I87" s="317"/>
      <c r="J87" s="13"/>
      <c r="L87" s="13"/>
      <c r="M87" s="13"/>
      <c r="O87" s="116"/>
      <c r="U87" s="13"/>
      <c r="V87" s="13"/>
      <c r="W87" s="66"/>
      <c r="X87" s="66"/>
      <c r="Y87" s="66"/>
      <c r="Z87" s="13"/>
      <c r="AA87" s="116"/>
      <c r="AB87" s="66"/>
      <c r="AC87" s="116"/>
      <c r="AD87" s="116"/>
      <c r="AE87" s="82"/>
      <c r="AF87" s="82"/>
      <c r="AG87" s="82"/>
      <c r="AH87" s="116"/>
      <c r="AI87" s="66"/>
      <c r="AJ87" s="13"/>
    </row>
    <row r="88" spans="9:36">
      <c r="I88" s="317"/>
      <c r="J88" s="13"/>
      <c r="L88" s="13"/>
      <c r="M88" s="13"/>
      <c r="O88" s="116"/>
      <c r="U88" s="13"/>
      <c r="V88" s="13"/>
      <c r="W88" s="66"/>
      <c r="X88" s="66"/>
      <c r="Y88" s="66"/>
      <c r="Z88" s="13"/>
      <c r="AA88" s="116"/>
      <c r="AB88" s="66"/>
      <c r="AC88" s="116"/>
      <c r="AD88" s="116"/>
      <c r="AE88" s="82"/>
      <c r="AF88" s="82"/>
      <c r="AG88" s="82"/>
      <c r="AH88" s="116"/>
      <c r="AI88" s="66"/>
      <c r="AJ88" s="13"/>
    </row>
    <row r="89" spans="9:36">
      <c r="I89" s="317"/>
      <c r="J89" s="13"/>
      <c r="L89" s="13"/>
      <c r="M89" s="13"/>
      <c r="O89" s="116"/>
      <c r="U89" s="13"/>
      <c r="V89" s="13"/>
      <c r="W89" s="66"/>
      <c r="X89" s="66"/>
      <c r="Y89" s="66"/>
      <c r="Z89" s="13"/>
      <c r="AA89" s="116"/>
      <c r="AB89" s="66"/>
      <c r="AC89" s="116"/>
      <c r="AD89" s="116"/>
      <c r="AE89" s="82"/>
      <c r="AF89" s="82"/>
      <c r="AG89" s="82"/>
      <c r="AH89" s="116"/>
      <c r="AI89" s="66"/>
      <c r="AJ89" s="13"/>
    </row>
    <row r="90" spans="9:36">
      <c r="I90" s="317"/>
      <c r="J90" s="13"/>
      <c r="L90" s="13"/>
      <c r="M90" s="13"/>
      <c r="O90" s="116"/>
      <c r="U90" s="13"/>
      <c r="V90" s="13"/>
      <c r="W90" s="66"/>
      <c r="X90" s="66"/>
      <c r="Y90" s="66"/>
      <c r="Z90" s="13"/>
      <c r="AA90" s="116"/>
      <c r="AB90" s="66"/>
      <c r="AC90" s="116"/>
      <c r="AD90" s="116"/>
      <c r="AE90" s="82"/>
      <c r="AF90" s="82"/>
      <c r="AG90" s="82"/>
      <c r="AH90" s="116"/>
      <c r="AI90" s="66"/>
      <c r="AJ90" s="13"/>
    </row>
    <row r="91" spans="9:36">
      <c r="I91" s="317"/>
      <c r="J91" s="13"/>
      <c r="L91" s="13"/>
      <c r="M91" s="13"/>
      <c r="O91" s="116"/>
      <c r="U91" s="13"/>
      <c r="V91" s="13"/>
      <c r="W91" s="66"/>
      <c r="X91" s="66"/>
      <c r="Y91" s="66"/>
      <c r="Z91" s="13"/>
      <c r="AA91" s="116"/>
      <c r="AB91" s="66"/>
      <c r="AC91" s="116"/>
      <c r="AD91" s="116"/>
      <c r="AE91" s="82"/>
      <c r="AF91" s="82"/>
      <c r="AG91" s="82"/>
      <c r="AH91" s="116"/>
      <c r="AI91" s="66"/>
      <c r="AJ91" s="13"/>
    </row>
    <row r="92" spans="9:36">
      <c r="I92" s="317"/>
      <c r="J92" s="13"/>
      <c r="L92" s="13"/>
      <c r="M92" s="13"/>
      <c r="O92" s="116"/>
      <c r="U92" s="13"/>
      <c r="V92" s="13"/>
      <c r="W92" s="66"/>
      <c r="X92" s="66"/>
      <c r="Y92" s="66"/>
      <c r="Z92" s="13"/>
      <c r="AA92" s="116"/>
      <c r="AB92" s="66"/>
      <c r="AC92" s="116"/>
      <c r="AD92" s="116"/>
      <c r="AE92" s="82"/>
      <c r="AF92" s="82"/>
      <c r="AG92" s="82"/>
      <c r="AH92" s="116"/>
      <c r="AI92" s="66"/>
      <c r="AJ92" s="13"/>
    </row>
    <row r="93" spans="9:36">
      <c r="I93" s="317"/>
      <c r="J93" s="13"/>
      <c r="L93" s="13"/>
      <c r="M93" s="13"/>
      <c r="O93" s="116"/>
      <c r="U93" s="13"/>
      <c r="V93" s="13"/>
      <c r="W93" s="66"/>
      <c r="X93" s="66"/>
      <c r="Y93" s="66"/>
      <c r="Z93" s="13"/>
      <c r="AA93" s="116"/>
      <c r="AB93" s="66"/>
      <c r="AC93" s="116"/>
      <c r="AD93" s="116"/>
      <c r="AE93" s="82"/>
      <c r="AF93" s="82"/>
      <c r="AG93" s="82"/>
      <c r="AH93" s="116"/>
      <c r="AI93" s="66"/>
      <c r="AJ93" s="13"/>
    </row>
    <row r="94" spans="9:36">
      <c r="I94" s="317"/>
      <c r="J94" s="13"/>
      <c r="L94" s="13"/>
      <c r="M94" s="13"/>
      <c r="O94" s="116"/>
      <c r="U94" s="13"/>
      <c r="V94" s="13"/>
      <c r="W94" s="66"/>
      <c r="X94" s="66"/>
      <c r="Y94" s="66"/>
      <c r="Z94" s="13"/>
      <c r="AA94" s="116"/>
      <c r="AB94" s="66"/>
      <c r="AC94" s="116"/>
      <c r="AD94" s="116"/>
      <c r="AE94" s="82"/>
      <c r="AF94" s="82"/>
      <c r="AG94" s="82"/>
      <c r="AH94" s="116"/>
      <c r="AI94" s="66"/>
      <c r="AJ94" s="13"/>
    </row>
    <row r="95" spans="9:36">
      <c r="I95" s="317"/>
      <c r="J95" s="13"/>
      <c r="L95" s="13"/>
      <c r="M95" s="13"/>
      <c r="O95" s="116"/>
      <c r="U95" s="13"/>
      <c r="V95" s="13"/>
      <c r="W95" s="66"/>
      <c r="X95" s="66"/>
      <c r="Y95" s="66"/>
      <c r="Z95" s="13"/>
      <c r="AA95" s="116"/>
      <c r="AB95" s="66"/>
      <c r="AC95" s="116"/>
      <c r="AD95" s="116"/>
      <c r="AE95" s="82"/>
      <c r="AF95" s="82"/>
      <c r="AG95" s="82"/>
      <c r="AH95" s="116"/>
      <c r="AI95" s="66"/>
      <c r="AJ95" s="13"/>
    </row>
    <row r="96" spans="9:36">
      <c r="I96" s="317"/>
      <c r="J96" s="13"/>
      <c r="L96" s="13"/>
      <c r="M96" s="13"/>
      <c r="O96" s="116"/>
      <c r="U96" s="13"/>
      <c r="V96" s="13"/>
      <c r="W96" s="66"/>
      <c r="X96" s="66"/>
      <c r="Y96" s="66"/>
      <c r="Z96" s="13"/>
      <c r="AA96" s="116"/>
      <c r="AB96" s="66"/>
      <c r="AC96" s="116"/>
      <c r="AD96" s="116"/>
      <c r="AE96" s="82"/>
      <c r="AF96" s="82"/>
      <c r="AG96" s="82"/>
      <c r="AH96" s="116"/>
      <c r="AI96" s="66"/>
      <c r="AJ96" s="13"/>
    </row>
    <row r="97" spans="1:52">
      <c r="I97" s="317"/>
      <c r="J97" s="13"/>
      <c r="L97" s="13"/>
      <c r="M97" s="13"/>
      <c r="O97" s="116"/>
      <c r="U97" s="13"/>
      <c r="V97" s="13"/>
      <c r="W97" s="66"/>
      <c r="X97" s="66"/>
      <c r="Y97" s="66"/>
      <c r="Z97" s="13"/>
      <c r="AA97" s="116"/>
      <c r="AB97" s="66"/>
      <c r="AC97" s="116"/>
      <c r="AD97" s="116"/>
      <c r="AE97" s="82"/>
      <c r="AF97" s="82"/>
      <c r="AG97" s="82"/>
      <c r="AH97" s="116"/>
      <c r="AI97" s="66"/>
      <c r="AJ97" s="13"/>
    </row>
    <row r="98" spans="1:52">
      <c r="I98" s="317"/>
      <c r="J98" s="13"/>
      <c r="L98" s="13"/>
      <c r="M98" s="13"/>
      <c r="O98" s="116"/>
      <c r="U98" s="13"/>
      <c r="V98" s="13"/>
      <c r="W98" s="66"/>
      <c r="X98" s="66"/>
      <c r="Y98" s="66"/>
      <c r="Z98" s="13"/>
      <c r="AA98" s="117"/>
      <c r="AB98" s="66"/>
      <c r="AC98" s="116"/>
      <c r="AD98" s="116"/>
      <c r="AE98" s="82"/>
      <c r="AF98" s="82"/>
      <c r="AG98" s="82"/>
      <c r="AH98" s="116"/>
      <c r="AI98" s="66"/>
      <c r="AJ98" s="13"/>
    </row>
    <row r="99" spans="1:52">
      <c r="I99" s="317"/>
      <c r="J99" s="13"/>
      <c r="L99" s="13"/>
      <c r="M99" s="13"/>
      <c r="O99" s="117"/>
      <c r="U99" s="30"/>
      <c r="V99" s="30"/>
      <c r="W99" s="67"/>
      <c r="X99" s="67"/>
      <c r="Y99" s="67"/>
      <c r="Z99" s="13"/>
      <c r="AA99" s="118"/>
      <c r="AB99" s="67"/>
    </row>
    <row r="100" spans="1:52">
      <c r="I100" s="317"/>
      <c r="J100" s="13"/>
      <c r="L100" s="13"/>
      <c r="M100" s="13"/>
      <c r="O100" s="118"/>
      <c r="U100" s="32"/>
      <c r="V100" s="32"/>
      <c r="W100" s="68"/>
      <c r="X100" s="68"/>
      <c r="Y100" s="68"/>
      <c r="Z100" s="13"/>
      <c r="AA100" s="118"/>
      <c r="AB100" s="68"/>
    </row>
    <row r="101" spans="1:52">
      <c r="I101" s="317"/>
      <c r="J101" s="13"/>
      <c r="L101" s="13"/>
      <c r="M101" s="13"/>
      <c r="O101" s="118"/>
      <c r="U101" s="32"/>
      <c r="V101" s="32"/>
      <c r="W101" s="68"/>
      <c r="X101" s="68"/>
      <c r="Y101" s="68"/>
      <c r="Z101" s="13"/>
      <c r="AA101" s="118"/>
      <c r="AB101" s="68"/>
    </row>
    <row r="102" spans="1:52">
      <c r="I102" s="317"/>
      <c r="J102" s="13"/>
      <c r="L102" s="13"/>
      <c r="M102" s="13"/>
      <c r="O102" s="118"/>
      <c r="U102" s="32"/>
      <c r="V102" s="32"/>
      <c r="W102" s="68"/>
      <c r="X102" s="68"/>
      <c r="Y102" s="68"/>
      <c r="Z102" s="13"/>
      <c r="AA102" s="118"/>
      <c r="AB102" s="68"/>
    </row>
    <row r="103" spans="1:52">
      <c r="I103" s="317"/>
      <c r="J103" s="13"/>
      <c r="L103" s="13"/>
      <c r="M103" s="13"/>
      <c r="O103" s="118"/>
      <c r="U103" s="32"/>
      <c r="V103" s="32"/>
      <c r="W103" s="68"/>
      <c r="X103" s="68"/>
      <c r="Y103" s="68"/>
      <c r="Z103" s="13"/>
      <c r="AA103" s="118"/>
      <c r="AB103" s="68"/>
    </row>
    <row r="104" spans="1:52">
      <c r="I104" s="317"/>
      <c r="J104" s="13"/>
      <c r="L104" s="13"/>
      <c r="M104" s="13"/>
      <c r="O104" s="118"/>
      <c r="U104" s="32"/>
      <c r="V104" s="32"/>
      <c r="W104" s="68"/>
      <c r="X104" s="68"/>
      <c r="Y104" s="68"/>
      <c r="Z104" s="13"/>
      <c r="AA104" s="118"/>
      <c r="AB104" s="68"/>
    </row>
    <row r="105" spans="1:52">
      <c r="I105" s="317"/>
      <c r="J105" s="13"/>
      <c r="L105" s="13"/>
      <c r="M105" s="13"/>
      <c r="O105" s="118"/>
      <c r="U105" s="32"/>
      <c r="V105" s="32"/>
      <c r="W105" s="68"/>
      <c r="X105" s="68"/>
      <c r="Y105" s="68"/>
      <c r="Z105" s="13"/>
      <c r="AA105" s="118"/>
      <c r="AB105" s="68"/>
    </row>
    <row r="106" spans="1:52" s="1" customFormat="1">
      <c r="A106"/>
      <c r="B106"/>
      <c r="C106"/>
      <c r="D106"/>
      <c r="E106"/>
      <c r="F106"/>
      <c r="G106" s="295"/>
      <c r="H106" s="295"/>
      <c r="I106" s="317"/>
      <c r="J106" s="13"/>
      <c r="K106"/>
      <c r="L106" s="13"/>
      <c r="M106" s="13"/>
      <c r="N106"/>
      <c r="O106" s="118"/>
      <c r="P106"/>
      <c r="Q106"/>
      <c r="R106"/>
      <c r="S106"/>
      <c r="T106"/>
      <c r="U106" s="32"/>
      <c r="V106" s="32"/>
      <c r="W106" s="68"/>
      <c r="X106" s="68"/>
      <c r="Y106" s="68"/>
      <c r="Z106" s="13"/>
      <c r="AA106" s="118"/>
      <c r="AB106" s="68"/>
      <c r="AC106" s="100"/>
      <c r="AD106" s="100"/>
      <c r="AH106" s="100"/>
      <c r="AI106" s="10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s="1" customFormat="1">
      <c r="A107"/>
      <c r="B107"/>
      <c r="C107"/>
      <c r="D107"/>
      <c r="E107"/>
      <c r="F107"/>
      <c r="G107" s="295"/>
      <c r="H107" s="295"/>
      <c r="I107" s="317"/>
      <c r="J107" s="13"/>
      <c r="K107"/>
      <c r="L107" s="13"/>
      <c r="M107" s="13"/>
      <c r="N107"/>
      <c r="O107" s="118"/>
      <c r="P107"/>
      <c r="Q107"/>
      <c r="R107"/>
      <c r="S107"/>
      <c r="T107"/>
      <c r="U107" s="32"/>
      <c r="V107" s="32"/>
      <c r="W107" s="68"/>
      <c r="X107" s="68"/>
      <c r="Y107" s="68"/>
      <c r="Z107" s="13"/>
      <c r="AA107" s="118"/>
      <c r="AB107" s="68"/>
      <c r="AC107" s="100"/>
      <c r="AD107" s="100"/>
      <c r="AH107" s="100"/>
      <c r="AI107" s="10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s="1" customFormat="1">
      <c r="A108"/>
      <c r="B108"/>
      <c r="C108"/>
      <c r="D108"/>
      <c r="E108"/>
      <c r="F108"/>
      <c r="G108" s="295"/>
      <c r="H108" s="295"/>
      <c r="I108" s="317"/>
      <c r="J108" s="13"/>
      <c r="K108"/>
      <c r="L108" s="13"/>
      <c r="M108" s="13"/>
      <c r="N108"/>
      <c r="O108" s="118"/>
      <c r="P108"/>
      <c r="Q108"/>
      <c r="R108"/>
      <c r="S108"/>
      <c r="T108"/>
      <c r="U108" s="32"/>
      <c r="V108" s="32"/>
      <c r="W108" s="68"/>
      <c r="X108" s="68"/>
      <c r="Y108" s="68"/>
      <c r="Z108" s="13"/>
      <c r="AA108" s="118"/>
      <c r="AB108" s="68"/>
      <c r="AC108" s="100"/>
      <c r="AD108" s="100"/>
      <c r="AH108" s="100"/>
      <c r="AI108" s="10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s="1" customFormat="1">
      <c r="A109"/>
      <c r="B109"/>
      <c r="C109"/>
      <c r="D109"/>
      <c r="E109"/>
      <c r="F109"/>
      <c r="G109" s="295"/>
      <c r="H109" s="295"/>
      <c r="I109" s="317"/>
      <c r="J109" s="13"/>
      <c r="K109"/>
      <c r="L109" s="13"/>
      <c r="M109" s="13"/>
      <c r="N109"/>
      <c r="O109" s="118"/>
      <c r="P109"/>
      <c r="Q109"/>
      <c r="R109"/>
      <c r="S109"/>
      <c r="T109"/>
      <c r="U109" s="32"/>
      <c r="V109" s="32"/>
      <c r="W109" s="68"/>
      <c r="X109" s="68"/>
      <c r="Y109" s="68"/>
      <c r="Z109" s="13"/>
      <c r="AA109" s="118"/>
      <c r="AB109" s="68"/>
      <c r="AC109" s="100"/>
      <c r="AD109" s="100"/>
      <c r="AH109" s="100"/>
      <c r="AI109" s="10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s="1" customFormat="1">
      <c r="A110" s="30"/>
      <c r="B110" s="30"/>
      <c r="C110" s="30"/>
      <c r="D110" s="30"/>
      <c r="E110" s="30"/>
      <c r="F110" s="30"/>
      <c r="G110" s="314"/>
      <c r="H110" s="314"/>
      <c r="I110" s="314"/>
      <c r="J110" s="30"/>
      <c r="K110" s="30"/>
      <c r="L110" s="30"/>
      <c r="M110" s="30"/>
      <c r="N110" s="30"/>
      <c r="O110" s="118"/>
      <c r="P110" s="30"/>
      <c r="Q110" s="30"/>
      <c r="R110" s="30"/>
      <c r="S110" s="30"/>
      <c r="T110" s="30"/>
      <c r="U110" s="32"/>
      <c r="V110" s="32"/>
      <c r="W110" s="68"/>
      <c r="X110" s="68"/>
      <c r="Y110" s="68"/>
      <c r="Z110" s="30"/>
      <c r="AA110" s="118"/>
      <c r="AB110" s="68"/>
      <c r="AC110" s="100"/>
      <c r="AD110" s="100"/>
      <c r="AH110" s="100"/>
      <c r="AI110" s="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s="1" customFormat="1">
      <c r="A111" s="32"/>
      <c r="B111" s="32"/>
      <c r="C111" s="32"/>
      <c r="D111" s="32"/>
      <c r="E111" s="32"/>
      <c r="F111" s="32"/>
      <c r="G111" s="315"/>
      <c r="H111" s="315"/>
      <c r="I111" s="315"/>
      <c r="J111" s="32"/>
      <c r="K111" s="32"/>
      <c r="L111" s="32"/>
      <c r="M111" s="32"/>
      <c r="N111" s="32"/>
      <c r="O111" s="118"/>
      <c r="P111" s="32"/>
      <c r="Q111" s="32"/>
      <c r="R111" s="32"/>
      <c r="S111" s="32"/>
      <c r="T111" s="32"/>
      <c r="U111" s="32"/>
      <c r="V111" s="32"/>
      <c r="W111" s="68"/>
      <c r="X111" s="68"/>
      <c r="Y111" s="68"/>
      <c r="Z111" s="32"/>
      <c r="AA111" s="118"/>
      <c r="AB111" s="68"/>
      <c r="AC111" s="100"/>
      <c r="AD111" s="100"/>
      <c r="AH111" s="100"/>
      <c r="AI111" s="10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s="1" customFormat="1">
      <c r="A112" s="32"/>
      <c r="B112" s="32"/>
      <c r="C112" s="32"/>
      <c r="D112" s="32"/>
      <c r="E112" s="32"/>
      <c r="F112" s="32"/>
      <c r="G112" s="315"/>
      <c r="H112" s="315"/>
      <c r="I112" s="315"/>
      <c r="J112" s="32"/>
      <c r="K112" s="32"/>
      <c r="L112" s="32"/>
      <c r="M112" s="32"/>
      <c r="N112" s="32"/>
      <c r="O112" s="118"/>
      <c r="P112" s="32"/>
      <c r="Q112" s="32"/>
      <c r="R112" s="32"/>
      <c r="S112" s="32"/>
      <c r="T112" s="32"/>
      <c r="U112" s="32"/>
      <c r="V112" s="32"/>
      <c r="W112" s="68"/>
      <c r="X112" s="68"/>
      <c r="Y112" s="68"/>
      <c r="Z112" s="32"/>
      <c r="AA112" s="118"/>
      <c r="AB112" s="68"/>
      <c r="AC112" s="100"/>
      <c r="AD112" s="100"/>
      <c r="AH112" s="100"/>
      <c r="AI112" s="10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s="1" customFormat="1">
      <c r="A113" s="32"/>
      <c r="B113" s="32"/>
      <c r="C113" s="32"/>
      <c r="D113" s="32"/>
      <c r="E113" s="32"/>
      <c r="F113" s="32"/>
      <c r="G113" s="315"/>
      <c r="H113" s="315"/>
      <c r="I113" s="315"/>
      <c r="J113" s="32"/>
      <c r="K113" s="32"/>
      <c r="L113" s="32"/>
      <c r="M113" s="32"/>
      <c r="N113" s="32"/>
      <c r="O113" s="118"/>
      <c r="P113" s="32"/>
      <c r="Q113" s="32"/>
      <c r="R113" s="32"/>
      <c r="S113" s="32"/>
      <c r="T113" s="32"/>
      <c r="U113" s="32"/>
      <c r="V113" s="32"/>
      <c r="W113" s="68"/>
      <c r="X113" s="68"/>
      <c r="Y113" s="68"/>
      <c r="Z113" s="32"/>
      <c r="AA113" s="118"/>
      <c r="AB113" s="68"/>
      <c r="AC113" s="100"/>
      <c r="AD113" s="100"/>
      <c r="AH113" s="100"/>
      <c r="AI113" s="10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s="1" customFormat="1">
      <c r="A114" s="32"/>
      <c r="B114" s="32"/>
      <c r="C114" s="32"/>
      <c r="D114" s="32"/>
      <c r="E114" s="32"/>
      <c r="F114" s="32"/>
      <c r="G114" s="315"/>
      <c r="H114" s="315"/>
      <c r="I114" s="315"/>
      <c r="J114" s="32"/>
      <c r="K114" s="32"/>
      <c r="L114" s="32"/>
      <c r="M114" s="32"/>
      <c r="N114" s="32"/>
      <c r="O114" s="118"/>
      <c r="P114" s="32"/>
      <c r="Q114" s="32"/>
      <c r="R114" s="32"/>
      <c r="S114" s="32"/>
      <c r="T114" s="32"/>
      <c r="U114" s="32"/>
      <c r="V114" s="32"/>
      <c r="W114" s="68"/>
      <c r="X114" s="68"/>
      <c r="Y114" s="68"/>
      <c r="Z114" s="32"/>
      <c r="AA114" s="118"/>
      <c r="AB114" s="68"/>
      <c r="AC114" s="100"/>
      <c r="AD114" s="100"/>
      <c r="AH114" s="100"/>
      <c r="AI114" s="10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s="1" customFormat="1">
      <c r="A115" s="32"/>
      <c r="B115" s="32"/>
      <c r="C115" s="32"/>
      <c r="D115" s="32"/>
      <c r="E115" s="32"/>
      <c r="F115" s="32"/>
      <c r="G115" s="315"/>
      <c r="H115" s="315"/>
      <c r="I115" s="315"/>
      <c r="J115" s="32"/>
      <c r="K115" s="32"/>
      <c r="L115" s="32"/>
      <c r="M115" s="32"/>
      <c r="N115" s="32"/>
      <c r="O115" s="118"/>
      <c r="P115" s="32"/>
      <c r="Q115" s="32"/>
      <c r="R115" s="32"/>
      <c r="S115" s="32"/>
      <c r="T115" s="32"/>
      <c r="U115" s="32"/>
      <c r="V115" s="32"/>
      <c r="W115" s="68"/>
      <c r="X115" s="68"/>
      <c r="Y115" s="68"/>
      <c r="Z115" s="32"/>
      <c r="AA115" s="118"/>
      <c r="AB115" s="68"/>
      <c r="AC115" s="100"/>
      <c r="AD115" s="100"/>
      <c r="AH115" s="100"/>
      <c r="AI115" s="10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s="1" customFormat="1">
      <c r="A116" s="32"/>
      <c r="B116" s="32"/>
      <c r="C116" s="32"/>
      <c r="D116" s="32"/>
      <c r="E116" s="32"/>
      <c r="F116" s="32"/>
      <c r="G116" s="315"/>
      <c r="H116" s="315"/>
      <c r="I116" s="315"/>
      <c r="J116" s="32"/>
      <c r="K116" s="32"/>
      <c r="L116" s="32"/>
      <c r="M116" s="32"/>
      <c r="N116" s="32"/>
      <c r="O116" s="118"/>
      <c r="P116" s="32"/>
      <c r="Q116" s="32"/>
      <c r="R116" s="32"/>
      <c r="S116" s="32"/>
      <c r="T116" s="32"/>
      <c r="U116" s="32"/>
      <c r="V116" s="32"/>
      <c r="W116" s="68"/>
      <c r="X116" s="68"/>
      <c r="Y116" s="68"/>
      <c r="Z116" s="32"/>
      <c r="AA116" s="118"/>
      <c r="AB116" s="68"/>
      <c r="AC116" s="100"/>
      <c r="AD116" s="100"/>
      <c r="AH116" s="100"/>
      <c r="AI116" s="10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s="1" customFormat="1">
      <c r="A117" s="32"/>
      <c r="B117" s="32"/>
      <c r="C117" s="32"/>
      <c r="D117" s="32"/>
      <c r="E117" s="32"/>
      <c r="F117" s="32"/>
      <c r="G117" s="315"/>
      <c r="H117" s="315"/>
      <c r="I117" s="315"/>
      <c r="J117" s="32"/>
      <c r="K117" s="32"/>
      <c r="L117" s="32"/>
      <c r="M117" s="32"/>
      <c r="N117" s="32"/>
      <c r="O117" s="118"/>
      <c r="P117" s="32"/>
      <c r="Q117" s="32"/>
      <c r="R117" s="32"/>
      <c r="S117" s="32"/>
      <c r="T117" s="32"/>
      <c r="U117" s="32"/>
      <c r="V117" s="32"/>
      <c r="W117" s="68"/>
      <c r="X117" s="68"/>
      <c r="Y117" s="68"/>
      <c r="Z117" s="32"/>
      <c r="AA117" s="118"/>
      <c r="AB117" s="68"/>
      <c r="AC117" s="100"/>
      <c r="AD117" s="100"/>
      <c r="AH117" s="100"/>
      <c r="AI117" s="10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s="1" customFormat="1">
      <c r="A118" s="32"/>
      <c r="B118" s="32"/>
      <c r="C118" s="32"/>
      <c r="D118" s="32"/>
      <c r="E118" s="32"/>
      <c r="F118" s="32"/>
      <c r="G118" s="315"/>
      <c r="H118" s="315"/>
      <c r="I118" s="315"/>
      <c r="J118" s="32"/>
      <c r="K118" s="32"/>
      <c r="L118" s="32"/>
      <c r="M118" s="32"/>
      <c r="N118" s="32"/>
      <c r="O118" s="118"/>
      <c r="P118" s="32"/>
      <c r="Q118" s="32"/>
      <c r="R118" s="32"/>
      <c r="S118" s="32"/>
      <c r="T118" s="32"/>
      <c r="U118" s="32"/>
      <c r="V118" s="32"/>
      <c r="W118" s="68"/>
      <c r="X118" s="68"/>
      <c r="Y118" s="68"/>
      <c r="Z118" s="32"/>
      <c r="AA118" s="118"/>
      <c r="AB118" s="68"/>
      <c r="AC118" s="100"/>
      <c r="AD118" s="100"/>
      <c r="AH118" s="100"/>
      <c r="AI118" s="10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s="1" customFormat="1">
      <c r="A119" s="32"/>
      <c r="B119" s="32"/>
      <c r="C119" s="32"/>
      <c r="D119" s="32"/>
      <c r="E119" s="32"/>
      <c r="F119" s="32"/>
      <c r="G119" s="315"/>
      <c r="H119" s="315"/>
      <c r="I119" s="315"/>
      <c r="J119" s="32"/>
      <c r="K119" s="32"/>
      <c r="L119" s="32"/>
      <c r="M119" s="32"/>
      <c r="N119" s="32"/>
      <c r="O119" s="118"/>
      <c r="P119" s="32"/>
      <c r="Q119" s="32"/>
      <c r="R119" s="32"/>
      <c r="S119" s="32"/>
      <c r="T119" s="32"/>
      <c r="U119" s="32"/>
      <c r="V119" s="32"/>
      <c r="W119" s="68"/>
      <c r="X119" s="68"/>
      <c r="Y119" s="68"/>
      <c r="Z119" s="32"/>
      <c r="AA119" s="118"/>
      <c r="AB119" s="68"/>
      <c r="AC119" s="100"/>
      <c r="AD119" s="100"/>
      <c r="AH119" s="100"/>
      <c r="AI119" s="10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s="1" customFormat="1">
      <c r="A120" s="32"/>
      <c r="B120" s="32"/>
      <c r="C120" s="32"/>
      <c r="D120" s="32"/>
      <c r="E120" s="32"/>
      <c r="F120" s="32"/>
      <c r="G120" s="315"/>
      <c r="H120" s="315"/>
      <c r="I120" s="315"/>
      <c r="J120" s="32"/>
      <c r="K120" s="32"/>
      <c r="L120" s="32"/>
      <c r="M120" s="32"/>
      <c r="N120" s="32"/>
      <c r="O120" s="118"/>
      <c r="P120" s="32"/>
      <c r="Q120" s="32"/>
      <c r="R120" s="32"/>
      <c r="S120" s="32"/>
      <c r="T120" s="32"/>
      <c r="U120" s="32"/>
      <c r="V120" s="32"/>
      <c r="W120" s="68"/>
      <c r="X120" s="68"/>
      <c r="Y120" s="68"/>
      <c r="Z120" s="32"/>
      <c r="AA120" s="118"/>
      <c r="AB120" s="68"/>
      <c r="AC120" s="100"/>
      <c r="AD120" s="100"/>
      <c r="AH120" s="100"/>
      <c r="AI120" s="1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s="1" customFormat="1">
      <c r="A121" s="32"/>
      <c r="B121" s="32"/>
      <c r="C121" s="32"/>
      <c r="D121" s="32"/>
      <c r="E121" s="32"/>
      <c r="F121" s="32"/>
      <c r="G121" s="315"/>
      <c r="H121" s="315"/>
      <c r="I121" s="315"/>
      <c r="J121" s="32"/>
      <c r="K121" s="32"/>
      <c r="L121" s="32"/>
      <c r="M121" s="32"/>
      <c r="N121" s="32"/>
      <c r="O121" s="118"/>
      <c r="P121" s="32"/>
      <c r="Q121" s="32"/>
      <c r="R121" s="32"/>
      <c r="S121" s="32"/>
      <c r="T121" s="32"/>
      <c r="U121" s="32"/>
      <c r="V121" s="32"/>
      <c r="W121" s="68"/>
      <c r="X121" s="68"/>
      <c r="Y121" s="68"/>
      <c r="Z121" s="32"/>
      <c r="AA121" s="118"/>
      <c r="AB121" s="68"/>
      <c r="AC121" s="100"/>
      <c r="AD121" s="100"/>
      <c r="AH121" s="100"/>
      <c r="AI121" s="10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s="1" customFormat="1">
      <c r="A122" s="32"/>
      <c r="B122" s="32"/>
      <c r="C122" s="32"/>
      <c r="D122" s="32"/>
      <c r="E122" s="32"/>
      <c r="F122" s="32"/>
      <c r="G122" s="315"/>
      <c r="H122" s="315"/>
      <c r="I122" s="315"/>
      <c r="J122" s="32"/>
      <c r="K122" s="32"/>
      <c r="L122" s="32"/>
      <c r="M122" s="32"/>
      <c r="N122" s="32"/>
      <c r="O122" s="118"/>
      <c r="P122" s="32"/>
      <c r="Q122" s="32"/>
      <c r="R122" s="32"/>
      <c r="S122" s="32"/>
      <c r="T122" s="32"/>
      <c r="U122" s="32"/>
      <c r="V122" s="32"/>
      <c r="W122" s="68"/>
      <c r="X122" s="68"/>
      <c r="Y122" s="68"/>
      <c r="Z122" s="32"/>
      <c r="AA122" s="118"/>
      <c r="AB122" s="68"/>
      <c r="AC122" s="100"/>
      <c r="AD122" s="100"/>
      <c r="AH122" s="100"/>
      <c r="AI122" s="10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s="1" customFormat="1">
      <c r="A123" s="32"/>
      <c r="B123" s="32"/>
      <c r="C123" s="32"/>
      <c r="D123" s="32"/>
      <c r="E123" s="32"/>
      <c r="F123" s="32"/>
      <c r="G123" s="315"/>
      <c r="H123" s="315"/>
      <c r="I123" s="315"/>
      <c r="J123" s="32"/>
      <c r="K123" s="32"/>
      <c r="L123" s="32"/>
      <c r="M123" s="32"/>
      <c r="N123" s="32"/>
      <c r="O123" s="118"/>
      <c r="P123" s="32"/>
      <c r="Q123" s="32"/>
      <c r="R123" s="32"/>
      <c r="S123" s="32"/>
      <c r="T123" s="32"/>
      <c r="U123" s="32"/>
      <c r="V123" s="32"/>
      <c r="W123" s="68"/>
      <c r="X123" s="68"/>
      <c r="Y123" s="68"/>
      <c r="Z123" s="32"/>
      <c r="AA123" s="118"/>
      <c r="AB123" s="68"/>
      <c r="AC123" s="100"/>
      <c r="AD123" s="100"/>
      <c r="AH123" s="100"/>
      <c r="AI123" s="10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s="1" customFormat="1">
      <c r="A124" s="32"/>
      <c r="B124" s="32"/>
      <c r="C124" s="32"/>
      <c r="D124" s="32"/>
      <c r="E124" s="32"/>
      <c r="F124" s="32"/>
      <c r="G124" s="315"/>
      <c r="H124" s="315"/>
      <c r="I124" s="315"/>
      <c r="J124" s="32"/>
      <c r="K124" s="32"/>
      <c r="L124" s="32"/>
      <c r="M124" s="32"/>
      <c r="N124" s="32"/>
      <c r="O124" s="118"/>
      <c r="P124" s="32"/>
      <c r="Q124" s="32"/>
      <c r="R124" s="32"/>
      <c r="S124" s="32"/>
      <c r="T124" s="32"/>
      <c r="U124" s="32"/>
      <c r="V124" s="32"/>
      <c r="W124" s="68"/>
      <c r="X124" s="68"/>
      <c r="Y124" s="68"/>
      <c r="Z124" s="32"/>
      <c r="AA124" s="118"/>
      <c r="AB124" s="68"/>
      <c r="AC124" s="100"/>
      <c r="AD124" s="100"/>
      <c r="AH124" s="100"/>
      <c r="AI124" s="10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s="1" customFormat="1">
      <c r="A125" s="32"/>
      <c r="B125" s="32"/>
      <c r="C125" s="32"/>
      <c r="D125" s="32"/>
      <c r="E125" s="32"/>
      <c r="F125" s="32"/>
      <c r="G125" s="315"/>
      <c r="H125" s="315"/>
      <c r="I125" s="315"/>
      <c r="J125" s="32"/>
      <c r="K125" s="32"/>
      <c r="L125" s="32"/>
      <c r="M125" s="32"/>
      <c r="N125" s="32"/>
      <c r="O125" s="118"/>
      <c r="P125" s="32"/>
      <c r="Q125" s="32"/>
      <c r="R125" s="32"/>
      <c r="S125" s="32"/>
      <c r="T125" s="32"/>
      <c r="U125" s="32"/>
      <c r="V125" s="32"/>
      <c r="W125" s="68"/>
      <c r="X125" s="68"/>
      <c r="Y125" s="68"/>
      <c r="Z125" s="32"/>
      <c r="AA125" s="118"/>
      <c r="AB125" s="68"/>
      <c r="AC125" s="100"/>
      <c r="AD125" s="100"/>
      <c r="AH125" s="100"/>
      <c r="AI125" s="10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s="1" customFormat="1">
      <c r="A126" s="32"/>
      <c r="B126" s="32"/>
      <c r="C126" s="32"/>
      <c r="D126" s="32"/>
      <c r="E126" s="32"/>
      <c r="F126" s="32"/>
      <c r="G126" s="315"/>
      <c r="H126" s="315"/>
      <c r="I126" s="315"/>
      <c r="J126" s="32"/>
      <c r="K126" s="32"/>
      <c r="L126" s="32"/>
      <c r="M126" s="32"/>
      <c r="N126" s="32"/>
      <c r="O126" s="118"/>
      <c r="P126" s="32"/>
      <c r="Q126" s="32"/>
      <c r="R126" s="32"/>
      <c r="S126" s="32"/>
      <c r="T126" s="32"/>
      <c r="U126" s="32"/>
      <c r="V126" s="32"/>
      <c r="W126" s="68"/>
      <c r="X126" s="68"/>
      <c r="Y126" s="68"/>
      <c r="Z126" s="32"/>
      <c r="AA126" s="118"/>
      <c r="AB126" s="68"/>
      <c r="AC126" s="100"/>
      <c r="AD126" s="100"/>
      <c r="AH126" s="100"/>
      <c r="AI126" s="10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s="1" customFormat="1">
      <c r="A127" s="32"/>
      <c r="B127" s="32"/>
      <c r="C127" s="32"/>
      <c r="D127" s="32"/>
      <c r="E127" s="32"/>
      <c r="F127" s="32"/>
      <c r="G127" s="315"/>
      <c r="H127" s="315"/>
      <c r="I127" s="315"/>
      <c r="J127" s="32"/>
      <c r="K127" s="32"/>
      <c r="L127" s="32"/>
      <c r="M127" s="32"/>
      <c r="N127" s="32"/>
      <c r="O127" s="118"/>
      <c r="P127" s="32"/>
      <c r="Q127" s="32"/>
      <c r="R127" s="32"/>
      <c r="S127" s="32"/>
      <c r="T127" s="32"/>
      <c r="U127" s="32"/>
      <c r="V127" s="32"/>
      <c r="W127" s="68"/>
      <c r="X127" s="68"/>
      <c r="Y127" s="68"/>
      <c r="Z127" s="32"/>
      <c r="AA127" s="118"/>
      <c r="AB127" s="68"/>
      <c r="AC127" s="100"/>
      <c r="AD127" s="100"/>
      <c r="AH127" s="100"/>
      <c r="AI127" s="10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s="1" customFormat="1">
      <c r="A128" s="32"/>
      <c r="B128" s="32"/>
      <c r="C128" s="32"/>
      <c r="D128" s="32"/>
      <c r="E128" s="32"/>
      <c r="F128" s="32"/>
      <c r="G128" s="315"/>
      <c r="H128" s="315"/>
      <c r="I128" s="315"/>
      <c r="J128" s="32"/>
      <c r="K128" s="32"/>
      <c r="L128" s="32"/>
      <c r="M128" s="32"/>
      <c r="N128" s="32"/>
      <c r="O128" s="118"/>
      <c r="P128" s="32"/>
      <c r="Q128" s="32"/>
      <c r="R128" s="32"/>
      <c r="S128" s="32"/>
      <c r="T128" s="32"/>
      <c r="U128" s="32"/>
      <c r="V128" s="32"/>
      <c r="W128" s="68"/>
      <c r="X128" s="68"/>
      <c r="Y128" s="68"/>
      <c r="Z128" s="32"/>
      <c r="AA128" s="118"/>
      <c r="AB128" s="68"/>
      <c r="AC128" s="100"/>
      <c r="AD128" s="100"/>
      <c r="AH128" s="100"/>
      <c r="AI128" s="10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s="1" customFormat="1">
      <c r="A129" s="32"/>
      <c r="B129" s="32"/>
      <c r="C129" s="32"/>
      <c r="D129" s="32"/>
      <c r="E129" s="32"/>
      <c r="F129" s="32"/>
      <c r="G129" s="315"/>
      <c r="H129" s="315"/>
      <c r="I129" s="315"/>
      <c r="J129" s="32"/>
      <c r="K129" s="32"/>
      <c r="L129" s="32"/>
      <c r="M129" s="32"/>
      <c r="N129" s="32"/>
      <c r="O129" s="118"/>
      <c r="P129" s="32"/>
      <c r="Q129" s="32"/>
      <c r="R129" s="32"/>
      <c r="S129" s="32"/>
      <c r="T129" s="32"/>
      <c r="U129" s="32"/>
      <c r="V129" s="32"/>
      <c r="W129" s="68"/>
      <c r="X129" s="68"/>
      <c r="Y129" s="68"/>
      <c r="Z129" s="32"/>
      <c r="AA129" s="118"/>
      <c r="AB129" s="68"/>
      <c r="AC129" s="100"/>
      <c r="AD129" s="100"/>
      <c r="AH129" s="100"/>
      <c r="AI129" s="10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s="1" customFormat="1">
      <c r="A130" s="32"/>
      <c r="B130" s="32"/>
      <c r="C130" s="32"/>
      <c r="D130" s="32"/>
      <c r="E130" s="32"/>
      <c r="F130" s="32"/>
      <c r="G130" s="315"/>
      <c r="H130" s="315"/>
      <c r="I130" s="315"/>
      <c r="J130" s="32"/>
      <c r="K130" s="32"/>
      <c r="L130" s="32"/>
      <c r="M130" s="32"/>
      <c r="N130" s="32"/>
      <c r="O130" s="118"/>
      <c r="P130" s="32"/>
      <c r="Q130" s="32"/>
      <c r="R130" s="32"/>
      <c r="S130" s="32"/>
      <c r="T130" s="32"/>
      <c r="U130" s="32"/>
      <c r="V130" s="32"/>
      <c r="W130" s="68"/>
      <c r="X130" s="68"/>
      <c r="Y130" s="68"/>
      <c r="Z130" s="32"/>
      <c r="AA130" s="118"/>
      <c r="AB130" s="68"/>
      <c r="AC130" s="100"/>
      <c r="AD130" s="100"/>
      <c r="AH130" s="100"/>
      <c r="AI130" s="1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s="1" customFormat="1">
      <c r="A131" s="32"/>
      <c r="B131" s="32"/>
      <c r="C131" s="32"/>
      <c r="D131" s="32"/>
      <c r="E131" s="32"/>
      <c r="F131" s="32"/>
      <c r="G131" s="315"/>
      <c r="H131" s="315"/>
      <c r="I131" s="315"/>
      <c r="J131" s="32"/>
      <c r="K131" s="32"/>
      <c r="L131" s="32"/>
      <c r="M131" s="32"/>
      <c r="N131" s="32"/>
      <c r="O131" s="118"/>
      <c r="P131" s="32"/>
      <c r="Q131" s="32"/>
      <c r="R131" s="32"/>
      <c r="S131" s="32"/>
      <c r="T131" s="32"/>
      <c r="U131" s="32"/>
      <c r="V131" s="32"/>
      <c r="W131" s="68"/>
      <c r="X131" s="68"/>
      <c r="Y131" s="68"/>
      <c r="Z131" s="32"/>
      <c r="AA131" s="118"/>
      <c r="AB131" s="68"/>
      <c r="AC131" s="100"/>
      <c r="AD131" s="100"/>
      <c r="AH131" s="100"/>
      <c r="AI131" s="10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s="1" customFormat="1">
      <c r="A132" s="32"/>
      <c r="B132" s="32"/>
      <c r="C132" s="32"/>
      <c r="D132" s="32"/>
      <c r="E132" s="32"/>
      <c r="F132" s="32"/>
      <c r="G132" s="315"/>
      <c r="H132" s="315"/>
      <c r="I132" s="315"/>
      <c r="J132" s="32"/>
      <c r="K132" s="32"/>
      <c r="L132" s="32"/>
      <c r="M132" s="32"/>
      <c r="N132" s="32"/>
      <c r="O132" s="118"/>
      <c r="P132" s="32"/>
      <c r="Q132" s="32"/>
      <c r="R132" s="32"/>
      <c r="S132" s="32"/>
      <c r="T132" s="32"/>
      <c r="U132" s="32"/>
      <c r="V132" s="32"/>
      <c r="W132" s="68"/>
      <c r="X132" s="68"/>
      <c r="Y132" s="68"/>
      <c r="Z132" s="32"/>
      <c r="AA132" s="118"/>
      <c r="AB132" s="68"/>
      <c r="AC132" s="100"/>
      <c r="AD132" s="100"/>
      <c r="AH132" s="100"/>
      <c r="AI132" s="10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s="1" customFormat="1">
      <c r="A133" s="32"/>
      <c r="B133" s="32"/>
      <c r="C133" s="32"/>
      <c r="D133" s="32"/>
      <c r="E133" s="32"/>
      <c r="F133" s="32"/>
      <c r="G133" s="315"/>
      <c r="H133" s="315"/>
      <c r="I133" s="315"/>
      <c r="J133" s="32"/>
      <c r="K133" s="32"/>
      <c r="L133" s="32"/>
      <c r="M133" s="32"/>
      <c r="N133" s="32"/>
      <c r="O133" s="118"/>
      <c r="P133" s="32"/>
      <c r="Q133" s="32"/>
      <c r="R133" s="32"/>
      <c r="S133" s="32"/>
      <c r="T133" s="32"/>
      <c r="U133" s="32"/>
      <c r="V133" s="32"/>
      <c r="W133" s="68"/>
      <c r="X133" s="68"/>
      <c r="Y133" s="68"/>
      <c r="Z133" s="32"/>
      <c r="AA133" s="118"/>
      <c r="AB133" s="68"/>
      <c r="AC133" s="100"/>
      <c r="AD133" s="100"/>
      <c r="AH133" s="100"/>
      <c r="AI133" s="10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s="1" customFormat="1">
      <c r="A134" s="32"/>
      <c r="B134" s="32"/>
      <c r="C134" s="32"/>
      <c r="D134" s="32"/>
      <c r="E134" s="32"/>
      <c r="F134" s="32"/>
      <c r="G134" s="315"/>
      <c r="H134" s="315"/>
      <c r="I134" s="315"/>
      <c r="J134" s="32"/>
      <c r="K134" s="32"/>
      <c r="L134" s="32"/>
      <c r="M134" s="32"/>
      <c r="N134" s="32"/>
      <c r="O134" s="118"/>
      <c r="P134" s="32"/>
      <c r="Q134" s="32"/>
      <c r="R134" s="32"/>
      <c r="S134" s="32"/>
      <c r="T134" s="32"/>
      <c r="U134" s="32"/>
      <c r="V134" s="32"/>
      <c r="W134" s="68"/>
      <c r="X134" s="68"/>
      <c r="Y134" s="68"/>
      <c r="Z134" s="32"/>
      <c r="AA134" s="118"/>
      <c r="AB134" s="10"/>
      <c r="AC134" s="100"/>
      <c r="AD134" s="100"/>
      <c r="AH134" s="100"/>
      <c r="AI134" s="10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s="1" customFormat="1">
      <c r="A135" s="32"/>
      <c r="B135" s="32"/>
      <c r="C135" s="32"/>
      <c r="D135" s="32"/>
      <c r="E135" s="32"/>
      <c r="F135" s="32"/>
      <c r="G135" s="315"/>
      <c r="H135" s="315"/>
      <c r="I135" s="315"/>
      <c r="J135" s="32"/>
      <c r="K135" s="32"/>
      <c r="L135" s="32"/>
      <c r="M135" s="32"/>
      <c r="N135" s="32"/>
      <c r="O135" s="118"/>
      <c r="P135" s="32"/>
      <c r="Q135" s="32"/>
      <c r="R135" s="32"/>
      <c r="S135" s="32"/>
      <c r="T135" s="32"/>
      <c r="U135" s="32"/>
      <c r="V135" s="32"/>
      <c r="W135" s="68"/>
      <c r="X135" s="68"/>
      <c r="Y135" s="68"/>
      <c r="Z135" s="32"/>
      <c r="AA135" s="118"/>
      <c r="AB135" s="10"/>
      <c r="AC135" s="100"/>
      <c r="AD135" s="100"/>
      <c r="AH135" s="100"/>
      <c r="AI135" s="10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s="1" customFormat="1">
      <c r="A136" s="32"/>
      <c r="B136" s="32"/>
      <c r="C136" s="32"/>
      <c r="D136" s="32"/>
      <c r="E136" s="32"/>
      <c r="F136" s="32"/>
      <c r="G136" s="315"/>
      <c r="H136" s="315"/>
      <c r="I136" s="315"/>
      <c r="J136" s="32"/>
      <c r="K136" s="32"/>
      <c r="L136" s="32"/>
      <c r="M136" s="32"/>
      <c r="N136" s="32"/>
      <c r="O136" s="118"/>
      <c r="P136" s="32"/>
      <c r="Q136" s="32"/>
      <c r="R136" s="32"/>
      <c r="S136" s="32"/>
      <c r="T136" s="32"/>
      <c r="U136" s="32"/>
      <c r="V136" s="32"/>
      <c r="W136" s="68"/>
      <c r="X136" s="68"/>
      <c r="Y136" s="68"/>
      <c r="Z136" s="32"/>
      <c r="AA136" s="118"/>
      <c r="AB136" s="10"/>
      <c r="AC136" s="100"/>
      <c r="AD136" s="100"/>
      <c r="AH136" s="100"/>
      <c r="AI136" s="10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s="1" customFormat="1">
      <c r="A137" s="32"/>
      <c r="B137" s="32"/>
      <c r="C137" s="32"/>
      <c r="D137" s="32"/>
      <c r="E137" s="32"/>
      <c r="F137" s="32"/>
      <c r="G137" s="315"/>
      <c r="H137" s="315"/>
      <c r="I137" s="315"/>
      <c r="J137" s="32"/>
      <c r="K137" s="32"/>
      <c r="L137" s="32"/>
      <c r="M137" s="32"/>
      <c r="N137" s="32"/>
      <c r="O137" s="118"/>
      <c r="P137" s="32"/>
      <c r="Q137" s="32"/>
      <c r="R137" s="32"/>
      <c r="S137" s="32"/>
      <c r="T137" s="32"/>
      <c r="U137" s="32"/>
      <c r="V137" s="32"/>
      <c r="W137" s="68"/>
      <c r="X137" s="68"/>
      <c r="Y137" s="68"/>
      <c r="Z137" s="32"/>
      <c r="AA137" s="118"/>
      <c r="AB137" s="10"/>
      <c r="AC137" s="100"/>
      <c r="AD137" s="100"/>
      <c r="AH137" s="100"/>
      <c r="AI137" s="10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s="10" customFormat="1">
      <c r="A138" s="32"/>
      <c r="B138" s="32"/>
      <c r="C138" s="32"/>
      <c r="D138" s="32"/>
      <c r="E138" s="32"/>
      <c r="F138" s="32"/>
      <c r="G138" s="315"/>
      <c r="H138" s="315"/>
      <c r="I138" s="315"/>
      <c r="J138" s="32"/>
      <c r="K138" s="32"/>
      <c r="L138" s="32"/>
      <c r="M138" s="32"/>
      <c r="N138" s="32"/>
      <c r="O138" s="118"/>
      <c r="P138" s="32"/>
      <c r="Q138" s="32"/>
      <c r="R138" s="32"/>
      <c r="S138" s="32"/>
      <c r="T138" s="32"/>
      <c r="U138" s="32"/>
      <c r="V138" s="32"/>
      <c r="W138" s="68"/>
      <c r="X138" s="68"/>
      <c r="Y138" s="68"/>
      <c r="Z138" s="32"/>
      <c r="AA138" s="118"/>
      <c r="AC138" s="100"/>
      <c r="AD138" s="100"/>
      <c r="AE138" s="1"/>
      <c r="AF138" s="1"/>
      <c r="AG138" s="1"/>
      <c r="AH138" s="100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s="10" customFormat="1">
      <c r="A139" s="32"/>
      <c r="B139" s="32"/>
      <c r="C139" s="32"/>
      <c r="D139" s="32"/>
      <c r="E139" s="32"/>
      <c r="F139" s="32"/>
      <c r="G139" s="315"/>
      <c r="H139" s="315"/>
      <c r="I139" s="315"/>
      <c r="J139" s="32"/>
      <c r="K139" s="32"/>
      <c r="L139" s="32"/>
      <c r="M139" s="32"/>
      <c r="N139" s="32"/>
      <c r="O139" s="118"/>
      <c r="P139" s="32"/>
      <c r="Q139" s="32"/>
      <c r="R139" s="32"/>
      <c r="S139" s="32"/>
      <c r="T139" s="32"/>
      <c r="U139" s="32"/>
      <c r="V139" s="32"/>
      <c r="W139" s="68"/>
      <c r="X139" s="68"/>
      <c r="Y139" s="68"/>
      <c r="Z139" s="32"/>
      <c r="AA139" s="118"/>
      <c r="AC139" s="100"/>
      <c r="AD139" s="100"/>
      <c r="AE139" s="1"/>
      <c r="AF139" s="1"/>
      <c r="AG139" s="1"/>
      <c r="AH139" s="100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s="10" customFormat="1">
      <c r="A140" s="32"/>
      <c r="B140" s="32"/>
      <c r="C140" s="32"/>
      <c r="D140" s="32"/>
      <c r="E140" s="32"/>
      <c r="F140" s="32"/>
      <c r="G140" s="315"/>
      <c r="H140" s="315"/>
      <c r="I140" s="315"/>
      <c r="J140" s="32"/>
      <c r="K140" s="32"/>
      <c r="L140" s="32"/>
      <c r="M140" s="32"/>
      <c r="N140" s="32"/>
      <c r="O140" s="118"/>
      <c r="P140" s="32"/>
      <c r="Q140" s="32"/>
      <c r="R140" s="32"/>
      <c r="S140" s="32"/>
      <c r="T140" s="32"/>
      <c r="U140" s="32"/>
      <c r="V140" s="32"/>
      <c r="W140" s="68"/>
      <c r="X140" s="68"/>
      <c r="Y140" s="68"/>
      <c r="Z140" s="32"/>
      <c r="AA140" s="118"/>
      <c r="AC140" s="100"/>
      <c r="AD140" s="100"/>
      <c r="AE140" s="1"/>
      <c r="AF140" s="1"/>
      <c r="AG140" s="1"/>
      <c r="AH140" s="10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s="10" customFormat="1">
      <c r="A141" s="32"/>
      <c r="B141" s="32"/>
      <c r="C141" s="32"/>
      <c r="D141" s="32"/>
      <c r="E141" s="32"/>
      <c r="F141" s="32"/>
      <c r="G141" s="315"/>
      <c r="H141" s="315"/>
      <c r="I141" s="315"/>
      <c r="J141" s="32"/>
      <c r="K141" s="32"/>
      <c r="L141" s="32"/>
      <c r="M141" s="32"/>
      <c r="N141" s="32"/>
      <c r="O141" s="118"/>
      <c r="P141" s="32"/>
      <c r="Q141" s="32"/>
      <c r="R141" s="32"/>
      <c r="S141" s="32"/>
      <c r="T141" s="32"/>
      <c r="U141" s="32"/>
      <c r="V141" s="32"/>
      <c r="W141" s="68"/>
      <c r="X141" s="68"/>
      <c r="Y141" s="68"/>
      <c r="Z141" s="32"/>
      <c r="AA141" s="118"/>
      <c r="AC141" s="100"/>
      <c r="AD141" s="100"/>
      <c r="AE141" s="1"/>
      <c r="AF141" s="1"/>
      <c r="AG141" s="1"/>
      <c r="AH141" s="100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s="10" customFormat="1">
      <c r="A142" s="32"/>
      <c r="B142" s="32"/>
      <c r="C142" s="32"/>
      <c r="D142" s="32"/>
      <c r="E142" s="32"/>
      <c r="F142" s="32"/>
      <c r="G142" s="315"/>
      <c r="H142" s="315"/>
      <c r="I142" s="315"/>
      <c r="J142" s="32"/>
      <c r="K142" s="32"/>
      <c r="L142" s="32"/>
      <c r="M142" s="32"/>
      <c r="N142" s="32"/>
      <c r="O142" s="118"/>
      <c r="P142" s="32"/>
      <c r="Q142" s="32"/>
      <c r="R142" s="32"/>
      <c r="S142" s="32"/>
      <c r="T142" s="32"/>
      <c r="U142" s="32"/>
      <c r="V142" s="32"/>
      <c r="W142" s="68"/>
      <c r="X142" s="68"/>
      <c r="Y142" s="68"/>
      <c r="Z142" s="32"/>
      <c r="AA142" s="118"/>
      <c r="AC142" s="100"/>
      <c r="AD142" s="100"/>
      <c r="AE142" s="1"/>
      <c r="AF142" s="1"/>
      <c r="AG142" s="1"/>
      <c r="AH142" s="100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s="10" customFormat="1">
      <c r="A143" s="32"/>
      <c r="B143" s="32"/>
      <c r="C143" s="32"/>
      <c r="D143" s="32"/>
      <c r="E143" s="32"/>
      <c r="F143" s="32"/>
      <c r="G143" s="315"/>
      <c r="H143" s="315"/>
      <c r="I143" s="315"/>
      <c r="J143" s="32"/>
      <c r="K143" s="32"/>
      <c r="L143" s="32"/>
      <c r="M143" s="32"/>
      <c r="N143" s="32"/>
      <c r="O143" s="118"/>
      <c r="P143" s="32"/>
      <c r="Q143" s="32"/>
      <c r="R143" s="32"/>
      <c r="S143" s="32"/>
      <c r="T143" s="32"/>
      <c r="U143" s="32"/>
      <c r="V143" s="32"/>
      <c r="W143" s="68"/>
      <c r="X143" s="68"/>
      <c r="Y143" s="68"/>
      <c r="Z143" s="32"/>
      <c r="AA143" s="118"/>
      <c r="AC143" s="100"/>
      <c r="AD143" s="100"/>
      <c r="AE143" s="1"/>
      <c r="AF143" s="1"/>
      <c r="AG143" s="1"/>
      <c r="AH143" s="100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s="10" customFormat="1">
      <c r="A144" s="32"/>
      <c r="B144" s="32"/>
      <c r="C144" s="32"/>
      <c r="D144" s="32"/>
      <c r="E144" s="32"/>
      <c r="F144" s="32"/>
      <c r="G144" s="315"/>
      <c r="H144" s="315"/>
      <c r="I144" s="315"/>
      <c r="J144" s="32"/>
      <c r="K144" s="32"/>
      <c r="L144" s="32"/>
      <c r="M144" s="32"/>
      <c r="N144" s="32"/>
      <c r="O144" s="118"/>
      <c r="P144" s="32"/>
      <c r="Q144" s="32"/>
      <c r="R144" s="32"/>
      <c r="S144" s="32"/>
      <c r="T144" s="32"/>
      <c r="U144" s="32"/>
      <c r="V144" s="32"/>
      <c r="W144" s="68"/>
      <c r="X144" s="68"/>
      <c r="Y144" s="68"/>
      <c r="Z144" s="32"/>
      <c r="AA144" s="118"/>
      <c r="AC144" s="100"/>
      <c r="AD144" s="100"/>
      <c r="AE144" s="1"/>
      <c r="AF144" s="1"/>
      <c r="AG144" s="1"/>
      <c r="AH144" s="100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s="10" customFormat="1">
      <c r="A145"/>
      <c r="B145"/>
      <c r="C145"/>
      <c r="D145"/>
      <c r="E145"/>
      <c r="F145"/>
      <c r="G145" s="295"/>
      <c r="H145" s="295"/>
      <c r="I145" s="295"/>
      <c r="J145"/>
      <c r="K145"/>
      <c r="L145"/>
      <c r="M145"/>
      <c r="N145"/>
      <c r="O145" s="118"/>
      <c r="P145"/>
      <c r="Q145"/>
      <c r="R145"/>
      <c r="S145"/>
      <c r="T145"/>
      <c r="U145" s="32"/>
      <c r="V145" s="32"/>
      <c r="W145" s="68"/>
      <c r="X145" s="68"/>
      <c r="Y145" s="68"/>
      <c r="Z145"/>
      <c r="AA145" s="118"/>
      <c r="AC145" s="100"/>
      <c r="AD145" s="100"/>
      <c r="AE145" s="1"/>
      <c r="AF145" s="1"/>
      <c r="AG145" s="1"/>
      <c r="AH145" s="100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s="10" customFormat="1">
      <c r="A146"/>
      <c r="B146"/>
      <c r="C146"/>
      <c r="D146"/>
      <c r="E146"/>
      <c r="F146"/>
      <c r="G146" s="295"/>
      <c r="H146" s="295"/>
      <c r="I146" s="295"/>
      <c r="J146"/>
      <c r="K146"/>
      <c r="L146"/>
      <c r="M146"/>
      <c r="N146"/>
      <c r="O146" s="118"/>
      <c r="P146"/>
      <c r="Q146"/>
      <c r="R146"/>
      <c r="S146"/>
      <c r="T146"/>
      <c r="U146" s="32"/>
      <c r="V146" s="32"/>
      <c r="W146" s="68"/>
      <c r="X146" s="68"/>
      <c r="Y146" s="68"/>
      <c r="Z146"/>
      <c r="AA146" s="118"/>
      <c r="AC146" s="100"/>
      <c r="AD146" s="100"/>
      <c r="AE146" s="1"/>
      <c r="AF146" s="1"/>
      <c r="AG146" s="1"/>
      <c r="AH146" s="100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s="10" customFormat="1">
      <c r="A147"/>
      <c r="B147"/>
      <c r="C147"/>
      <c r="D147"/>
      <c r="E147"/>
      <c r="F147"/>
      <c r="G147" s="295"/>
      <c r="H147" s="295"/>
      <c r="I147" s="295"/>
      <c r="J147"/>
      <c r="K147"/>
      <c r="L147"/>
      <c r="M147"/>
      <c r="N147"/>
      <c r="O147" s="118"/>
      <c r="P147"/>
      <c r="Q147"/>
      <c r="R147"/>
      <c r="S147"/>
      <c r="T147"/>
      <c r="U147" s="32"/>
      <c r="V147" s="32"/>
      <c r="W147" s="68"/>
      <c r="X147" s="68"/>
      <c r="Y147" s="68"/>
      <c r="Z147"/>
      <c r="AA147" s="118"/>
      <c r="AC147" s="100"/>
      <c r="AD147" s="100"/>
      <c r="AE147" s="1"/>
      <c r="AF147" s="1"/>
      <c r="AG147" s="1"/>
      <c r="AH147" s="100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s="10" customFormat="1">
      <c r="A148"/>
      <c r="B148"/>
      <c r="C148"/>
      <c r="D148"/>
      <c r="E148"/>
      <c r="F148"/>
      <c r="G148" s="295"/>
      <c r="H148" s="295"/>
      <c r="I148" s="295"/>
      <c r="J148"/>
      <c r="K148"/>
      <c r="L148"/>
      <c r="M148"/>
      <c r="N148"/>
      <c r="O148" s="118"/>
      <c r="P148"/>
      <c r="Q148"/>
      <c r="R148"/>
      <c r="S148"/>
      <c r="T148"/>
      <c r="U148" s="32"/>
      <c r="V148" s="32"/>
      <c r="W148" s="68"/>
      <c r="X148" s="68"/>
      <c r="Y148" s="68"/>
      <c r="Z148"/>
      <c r="AA148" s="118"/>
      <c r="AC148" s="100"/>
      <c r="AD148" s="100"/>
      <c r="AE148" s="1"/>
      <c r="AF148" s="1"/>
      <c r="AG148" s="1"/>
      <c r="AH148" s="100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s="10" customFormat="1">
      <c r="A149"/>
      <c r="B149"/>
      <c r="C149"/>
      <c r="D149"/>
      <c r="E149"/>
      <c r="F149"/>
      <c r="G149" s="295"/>
      <c r="H149" s="295"/>
      <c r="I149" s="295"/>
      <c r="J149"/>
      <c r="K149"/>
      <c r="L149"/>
      <c r="M149"/>
      <c r="N149"/>
      <c r="O149" s="118"/>
      <c r="P149"/>
      <c r="Q149"/>
      <c r="R149"/>
      <c r="S149"/>
      <c r="T149"/>
      <c r="U149" s="32"/>
      <c r="V149" s="32"/>
      <c r="W149" s="68"/>
      <c r="X149" s="68"/>
      <c r="Y149" s="68"/>
      <c r="Z149"/>
      <c r="AA149" s="118"/>
      <c r="AC149" s="100"/>
      <c r="AD149" s="100"/>
      <c r="AE149" s="1"/>
      <c r="AF149" s="1"/>
      <c r="AG149" s="1"/>
      <c r="AH149" s="100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s="10" customFormat="1">
      <c r="A150"/>
      <c r="B150"/>
      <c r="C150"/>
      <c r="D150"/>
      <c r="E150"/>
      <c r="F150"/>
      <c r="G150" s="295"/>
      <c r="H150" s="295"/>
      <c r="I150" s="295"/>
      <c r="J150"/>
      <c r="K150"/>
      <c r="L150"/>
      <c r="M150"/>
      <c r="N150"/>
      <c r="O150" s="118"/>
      <c r="P150"/>
      <c r="Q150"/>
      <c r="R150"/>
      <c r="S150"/>
      <c r="T150"/>
      <c r="U150" s="32"/>
      <c r="V150" s="32"/>
      <c r="W150" s="68"/>
      <c r="X150" s="68"/>
      <c r="Y150" s="68"/>
      <c r="Z150"/>
      <c r="AA150" s="118"/>
      <c r="AC150" s="100"/>
      <c r="AD150" s="100"/>
      <c r="AE150" s="1"/>
      <c r="AF150" s="1"/>
      <c r="AG150" s="1"/>
      <c r="AH150" s="10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s="10" customFormat="1">
      <c r="A151"/>
      <c r="B151"/>
      <c r="C151"/>
      <c r="D151"/>
      <c r="E151"/>
      <c r="F151"/>
      <c r="G151" s="295"/>
      <c r="H151" s="295"/>
      <c r="I151" s="295"/>
      <c r="J151"/>
      <c r="K151"/>
      <c r="L151"/>
      <c r="M151"/>
      <c r="N151"/>
      <c r="O151" s="118"/>
      <c r="P151"/>
      <c r="Q151"/>
      <c r="R151"/>
      <c r="S151"/>
      <c r="T151"/>
      <c r="U151" s="32"/>
      <c r="V151" s="32"/>
      <c r="W151" s="68"/>
      <c r="X151" s="68"/>
      <c r="Y151" s="68"/>
      <c r="Z151"/>
      <c r="AA151" s="118"/>
      <c r="AC151" s="100"/>
      <c r="AD151" s="100"/>
      <c r="AE151" s="1"/>
      <c r="AF151" s="1"/>
      <c r="AG151" s="1"/>
      <c r="AH151" s="100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s="10" customFormat="1">
      <c r="A152"/>
      <c r="B152"/>
      <c r="C152"/>
      <c r="D152"/>
      <c r="E152"/>
      <c r="F152"/>
      <c r="G152" s="295"/>
      <c r="H152" s="295"/>
      <c r="I152" s="295"/>
      <c r="J152"/>
      <c r="K152"/>
      <c r="L152"/>
      <c r="M152"/>
      <c r="N152"/>
      <c r="O152" s="118"/>
      <c r="P152"/>
      <c r="Q152"/>
      <c r="R152"/>
      <c r="S152"/>
      <c r="T152"/>
      <c r="U152" s="32"/>
      <c r="V152" s="32"/>
      <c r="W152" s="68"/>
      <c r="X152" s="68"/>
      <c r="Y152" s="68"/>
      <c r="Z152"/>
      <c r="AA152" s="118"/>
      <c r="AC152" s="100"/>
      <c r="AD152" s="100"/>
      <c r="AE152" s="1"/>
      <c r="AF152" s="1"/>
      <c r="AG152" s="1"/>
      <c r="AH152" s="100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s="10" customFormat="1">
      <c r="A153"/>
      <c r="B153"/>
      <c r="C153"/>
      <c r="D153"/>
      <c r="E153"/>
      <c r="F153"/>
      <c r="G153" s="295"/>
      <c r="H153" s="295"/>
      <c r="I153" s="295"/>
      <c r="J153"/>
      <c r="K153"/>
      <c r="L153"/>
      <c r="M153"/>
      <c r="N153"/>
      <c r="O153" s="118"/>
      <c r="P153"/>
      <c r="Q153"/>
      <c r="R153"/>
      <c r="S153"/>
      <c r="T153"/>
      <c r="U153" s="32"/>
      <c r="V153" s="32"/>
      <c r="W153" s="68"/>
      <c r="X153" s="68"/>
      <c r="Y153" s="68"/>
      <c r="Z153"/>
      <c r="AA153" s="118"/>
      <c r="AC153" s="100"/>
      <c r="AD153" s="100"/>
      <c r="AE153" s="1"/>
      <c r="AF153" s="1"/>
      <c r="AG153" s="1"/>
      <c r="AH153" s="100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s="10" customFormat="1">
      <c r="A154"/>
      <c r="B154"/>
      <c r="C154"/>
      <c r="D154"/>
      <c r="E154"/>
      <c r="F154"/>
      <c r="G154" s="295"/>
      <c r="H154" s="295"/>
      <c r="I154" s="295"/>
      <c r="J154"/>
      <c r="K154"/>
      <c r="L154"/>
      <c r="M154"/>
      <c r="N154"/>
      <c r="O154" s="118"/>
      <c r="P154"/>
      <c r="Q154"/>
      <c r="R154"/>
      <c r="S154"/>
      <c r="T154"/>
      <c r="U154" s="32"/>
      <c r="V154" s="32"/>
      <c r="W154" s="68"/>
      <c r="X154" s="68"/>
      <c r="Y154" s="68"/>
      <c r="Z154"/>
      <c r="AA154" s="118"/>
      <c r="AC154" s="100"/>
      <c r="AD154" s="100"/>
      <c r="AE154" s="1"/>
      <c r="AF154" s="1"/>
      <c r="AG154" s="1"/>
      <c r="AH154" s="100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s="10" customFormat="1">
      <c r="A155"/>
      <c r="B155"/>
      <c r="C155"/>
      <c r="D155"/>
      <c r="E155"/>
      <c r="F155"/>
      <c r="G155" s="295"/>
      <c r="H155" s="295"/>
      <c r="I155" s="295"/>
      <c r="J155"/>
      <c r="K155"/>
      <c r="L155"/>
      <c r="M155"/>
      <c r="N155"/>
      <c r="O155" s="118"/>
      <c r="P155"/>
      <c r="Q155"/>
      <c r="R155"/>
      <c r="S155"/>
      <c r="T155"/>
      <c r="U155" s="32"/>
      <c r="V155" s="32"/>
      <c r="W155" s="68"/>
      <c r="X155" s="68"/>
      <c r="Y155" s="68"/>
      <c r="Z155"/>
      <c r="AA155" s="118"/>
      <c r="AC155" s="100"/>
      <c r="AD155" s="100"/>
      <c r="AE155" s="1"/>
      <c r="AF155" s="1"/>
      <c r="AG155" s="1"/>
      <c r="AH155" s="100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s="10" customFormat="1">
      <c r="A156"/>
      <c r="B156"/>
      <c r="C156"/>
      <c r="D156"/>
      <c r="E156"/>
      <c r="F156"/>
      <c r="G156" s="295"/>
      <c r="H156" s="295"/>
      <c r="I156" s="295"/>
      <c r="J156"/>
      <c r="K156"/>
      <c r="L156"/>
      <c r="M156"/>
      <c r="N156"/>
      <c r="O156" s="118"/>
      <c r="P156"/>
      <c r="Q156"/>
      <c r="R156"/>
      <c r="S156"/>
      <c r="T156"/>
      <c r="U156" s="32"/>
      <c r="V156" s="32"/>
      <c r="W156" s="68"/>
      <c r="X156" s="68"/>
      <c r="Y156" s="68"/>
      <c r="Z156"/>
      <c r="AA156" s="100"/>
      <c r="AC156" s="100"/>
      <c r="AD156" s="100"/>
      <c r="AE156" s="1"/>
      <c r="AF156" s="1"/>
      <c r="AG156" s="1"/>
      <c r="AH156" s="100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</sheetData>
  <mergeCells count="2">
    <mergeCell ref="P2:R2"/>
    <mergeCell ref="R5:U5"/>
  </mergeCells>
  <conditionalFormatting sqref="F19:F25 H19:H25 K19:K25 N19:N25 P19:P25 R19:R25 F11:F17 F27:F33 H27:H33 K27:K33 N27:N33 P27:P33 R27:R33 R35 P35 N35 K35 H35 F35">
    <cfRule type="cellIs" dxfId="30" priority="61" operator="lessThan">
      <formula>0</formula>
    </cfRule>
    <cfRule type="cellIs" dxfId="29" priority="62" operator="greaterThan">
      <formula>0</formula>
    </cfRule>
  </conditionalFormatting>
  <conditionalFormatting sqref="H11:H17">
    <cfRule type="cellIs" dxfId="28" priority="59" operator="lessThan">
      <formula>0</formula>
    </cfRule>
    <cfRule type="cellIs" dxfId="27" priority="60" operator="greaterThan">
      <formula>0</formula>
    </cfRule>
  </conditionalFormatting>
  <conditionalFormatting sqref="K11:K17">
    <cfRule type="cellIs" dxfId="26" priority="57" operator="lessThan">
      <formula>0</formula>
    </cfRule>
    <cfRule type="cellIs" dxfId="25" priority="58" operator="greaterThan">
      <formula>0</formula>
    </cfRule>
  </conditionalFormatting>
  <conditionalFormatting sqref="N11:N17">
    <cfRule type="cellIs" dxfId="24" priority="55" operator="lessThan">
      <formula>0</formula>
    </cfRule>
    <cfRule type="cellIs" dxfId="23" priority="56" operator="greaterThan">
      <formula>0</formula>
    </cfRule>
  </conditionalFormatting>
  <conditionalFormatting sqref="P11:P17">
    <cfRule type="cellIs" dxfId="22" priority="53" operator="lessThan">
      <formula>0</formula>
    </cfRule>
    <cfRule type="cellIs" dxfId="21" priority="54" operator="greaterThan">
      <formula>0</formula>
    </cfRule>
  </conditionalFormatting>
  <conditionalFormatting sqref="R11:R17">
    <cfRule type="cellIs" dxfId="20" priority="51" operator="lessThan">
      <formula>0</formula>
    </cfRule>
    <cfRule type="cellIs" dxfId="19" priority="52" operator="greaterThan">
      <formula>0</formula>
    </cfRule>
  </conditionalFormatting>
  <conditionalFormatting sqref="AD35">
    <cfRule type="cellIs" dxfId="18" priority="5" stopIfTrue="1" operator="greaterThan">
      <formula>0</formula>
    </cfRule>
    <cfRule type="cellIs" dxfId="17" priority="6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C878D-E6FC-474A-939F-76431B0A515E}">
  <dimension ref="B1:BZ176"/>
  <sheetViews>
    <sheetView zoomScale="85" zoomScaleNormal="85" workbookViewId="0">
      <selection activeCell="R20" sqref="R20"/>
    </sheetView>
  </sheetViews>
  <sheetFormatPr baseColWidth="10" defaultRowHeight="15"/>
  <cols>
    <col min="17" max="17" width="7.26953125" customWidth="1"/>
    <col min="31" max="31" width="5.81640625" customWidth="1"/>
    <col min="32" max="32" width="7.453125" customWidth="1"/>
    <col min="33" max="33" width="6.08984375" customWidth="1"/>
    <col min="34" max="34" width="8.36328125" customWidth="1"/>
    <col min="35" max="35" width="6.54296875" style="100" customWidth="1"/>
    <col min="36" max="36" width="5.6328125" style="100" customWidth="1"/>
    <col min="37" max="37" width="5.1796875" style="100" customWidth="1"/>
    <col min="38" max="38" width="6.6328125" customWidth="1"/>
    <col min="39" max="39" width="5.453125" customWidth="1"/>
    <col min="40" max="40" width="6.453125" customWidth="1"/>
    <col min="41" max="41" width="5.08984375" customWidth="1"/>
    <col min="42" max="42" width="6" customWidth="1"/>
    <col min="43" max="43" width="7.6328125" style="10" customWidth="1"/>
    <col min="44" max="44" width="7.1796875" customWidth="1"/>
    <col min="45" max="45" width="6.54296875" customWidth="1"/>
    <col min="46" max="46" width="5.08984375" customWidth="1"/>
    <col min="47" max="47" width="7.08984375" customWidth="1"/>
    <col min="48" max="48" width="7.1796875" customWidth="1"/>
    <col min="49" max="49" width="7.36328125" customWidth="1"/>
    <col min="50" max="50" width="5.54296875" customWidth="1"/>
    <col min="51" max="51" width="1.36328125" customWidth="1"/>
    <col min="52" max="52" width="4.453125" customWidth="1"/>
    <col min="53" max="53" width="5.36328125" customWidth="1"/>
    <col min="54" max="54" width="5.6328125" customWidth="1"/>
    <col min="55" max="55" width="6.08984375" customWidth="1"/>
    <col min="56" max="56" width="5.6328125" customWidth="1"/>
    <col min="57" max="57" width="4.36328125" customWidth="1"/>
    <col min="58" max="58" width="8.6328125" customWidth="1"/>
    <col min="59" max="59" width="5.6328125" customWidth="1"/>
    <col min="60" max="60" width="8" customWidth="1"/>
    <col min="61" max="61" width="8.08984375" customWidth="1"/>
    <col min="62" max="62" width="5.54296875" customWidth="1"/>
    <col min="63" max="63" width="7.08984375" customWidth="1"/>
    <col min="64" max="64" width="10.6328125" customWidth="1"/>
    <col min="65" max="65" width="8.1796875" customWidth="1"/>
    <col min="66" max="66" width="7.54296875" customWidth="1"/>
    <col min="67" max="67" width="9.453125" customWidth="1"/>
    <col min="68" max="68" width="10.36328125" customWidth="1"/>
    <col min="69" max="69" width="5.36328125" customWidth="1"/>
    <col min="70" max="70" width="9" customWidth="1"/>
    <col min="71" max="71" width="7.6328125" customWidth="1"/>
    <col min="72" max="72" width="10.08984375" customWidth="1"/>
    <col min="73" max="73" width="10.6328125" customWidth="1"/>
    <col min="74" max="74" width="8.54296875" customWidth="1"/>
    <col min="75" max="75" width="9.36328125" customWidth="1"/>
    <col min="76" max="76" width="9" customWidth="1"/>
    <col min="77" max="77" width="8.90625" customWidth="1"/>
    <col min="78" max="78" width="9.08984375" customWidth="1"/>
    <col min="79" max="79" width="8.453125" customWidth="1"/>
    <col min="80" max="80" width="9.08984375" customWidth="1"/>
    <col min="81" max="81" width="10" customWidth="1"/>
    <col min="82" max="82" width="10.54296875" customWidth="1"/>
    <col min="83" max="83" width="8.08984375" customWidth="1"/>
    <col min="84" max="84" width="8.36328125" customWidth="1"/>
    <col min="85" max="85" width="7.54296875" customWidth="1"/>
    <col min="86" max="86" width="8.08984375" customWidth="1"/>
    <col min="87" max="87" width="11.08984375" customWidth="1"/>
  </cols>
  <sheetData>
    <row r="1" spans="2:78">
      <c r="J1" s="28"/>
      <c r="K1" s="28"/>
      <c r="L1" s="28"/>
      <c r="AI1"/>
      <c r="AJ1"/>
      <c r="AK1"/>
      <c r="AQ1"/>
    </row>
    <row r="2" spans="2:78" ht="33">
      <c r="J2" s="28"/>
      <c r="K2" s="131" t="s">
        <v>451</v>
      </c>
      <c r="L2" s="136"/>
      <c r="AI2"/>
      <c r="AJ2"/>
      <c r="AK2"/>
      <c r="AQ2"/>
    </row>
    <row r="3" spans="2:78" ht="16.05" customHeight="1">
      <c r="J3" s="28"/>
      <c r="K3" s="131"/>
      <c r="L3" s="136"/>
      <c r="AI3"/>
      <c r="AJ3"/>
      <c r="AK3"/>
      <c r="AQ3"/>
    </row>
    <row r="4" spans="2:78" ht="16.05" customHeight="1">
      <c r="AI4"/>
      <c r="AJ4"/>
      <c r="AK4"/>
      <c r="AQ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</row>
    <row r="5" spans="2:78" ht="16.05" customHeight="1">
      <c r="AI5"/>
      <c r="AJ5"/>
      <c r="AK5"/>
      <c r="AQ5"/>
      <c r="BO5" s="4"/>
      <c r="BP5" s="4"/>
      <c r="BQ5" s="4"/>
      <c r="BR5" s="4"/>
      <c r="BS5" s="4"/>
      <c r="BT5" s="4"/>
      <c r="BU5" s="4"/>
      <c r="BV5" s="4"/>
      <c r="BW5" s="4"/>
      <c r="BX5" s="22"/>
      <c r="BY5" s="4"/>
      <c r="BZ5" s="22"/>
    </row>
    <row r="6" spans="2:78" ht="16.05" customHeight="1">
      <c r="B6" s="251" t="s">
        <v>525</v>
      </c>
      <c r="AI6"/>
      <c r="AJ6"/>
      <c r="AK6"/>
      <c r="AQ6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</row>
    <row r="7" spans="2:78" ht="16.05" customHeight="1">
      <c r="AI7"/>
      <c r="AJ7"/>
      <c r="AK7"/>
      <c r="AQ7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</row>
    <row r="8" spans="2:78" ht="16.05" customHeight="1">
      <c r="AI8"/>
      <c r="AJ8"/>
      <c r="AK8"/>
      <c r="AQ8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4"/>
      <c r="BY8" s="25"/>
      <c r="BZ8" s="25"/>
    </row>
    <row r="9" spans="2:78" ht="16.05" customHeight="1">
      <c r="AI9"/>
      <c r="AJ9"/>
      <c r="AK9"/>
      <c r="AQ9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4"/>
      <c r="BY9" s="25"/>
      <c r="BZ9" s="25"/>
    </row>
    <row r="10" spans="2:78" ht="16.05" customHeight="1">
      <c r="AI10"/>
      <c r="AJ10"/>
      <c r="AK10"/>
      <c r="AQ10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4"/>
      <c r="BY10" s="25"/>
      <c r="BZ10" s="25"/>
    </row>
    <row r="11" spans="2:78">
      <c r="AI11"/>
      <c r="AJ11"/>
      <c r="AK11"/>
      <c r="AQ11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4"/>
      <c r="BY11" s="25"/>
      <c r="BZ11" s="25"/>
    </row>
    <row r="12" spans="2:78" ht="15.6">
      <c r="R12" s="308">
        <f>+År!B36</f>
        <v>1479944</v>
      </c>
      <c r="S12" s="3" t="s">
        <v>8</v>
      </c>
      <c r="AI12"/>
      <c r="AJ12"/>
      <c r="AK12"/>
      <c r="AQ12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4"/>
      <c r="BY12" s="25"/>
      <c r="BZ12" s="25"/>
    </row>
    <row r="13" spans="2:78">
      <c r="AI13"/>
      <c r="AJ13"/>
      <c r="AK13"/>
      <c r="AQ1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4"/>
      <c r="BY13" s="25"/>
      <c r="BZ13" s="25"/>
    </row>
    <row r="14" spans="2:78">
      <c r="AI14"/>
      <c r="AJ14"/>
      <c r="AK14"/>
      <c r="AQ14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4"/>
      <c r="BY14" s="25"/>
      <c r="BZ14" s="25"/>
    </row>
    <row r="15" spans="2:78">
      <c r="AI15"/>
      <c r="AJ15"/>
      <c r="AK15"/>
      <c r="AQ15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4"/>
      <c r="BY15" s="25"/>
      <c r="BZ15" s="25"/>
    </row>
    <row r="16" spans="2:78">
      <c r="AI16"/>
      <c r="AJ16"/>
      <c r="AK16"/>
      <c r="AQ16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4"/>
      <c r="BY16" s="25"/>
      <c r="BZ16" s="25"/>
    </row>
    <row r="17" spans="35:78">
      <c r="AI17"/>
      <c r="AJ17"/>
      <c r="AK17"/>
      <c r="AQ17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4"/>
      <c r="BY17" s="25"/>
      <c r="BZ17" s="25"/>
    </row>
    <row r="18" spans="35:78">
      <c r="AI18"/>
      <c r="AJ18"/>
      <c r="AK18"/>
      <c r="AQ18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4"/>
      <c r="BY18" s="25"/>
      <c r="BZ18" s="25"/>
    </row>
    <row r="19" spans="35:78">
      <c r="AI19"/>
      <c r="AJ19"/>
      <c r="AK19"/>
      <c r="AQ19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4"/>
      <c r="BY19" s="25"/>
      <c r="BZ19" s="25"/>
    </row>
    <row r="20" spans="35:78">
      <c r="AI20"/>
      <c r="AJ20"/>
      <c r="AK20"/>
      <c r="AQ20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4"/>
      <c r="BY20" s="25"/>
      <c r="BZ20" s="25"/>
    </row>
    <row r="21" spans="35:78">
      <c r="AI21"/>
      <c r="AJ21"/>
      <c r="AK21"/>
      <c r="AQ21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4"/>
      <c r="BY21" s="25"/>
      <c r="BZ21" s="25"/>
    </row>
    <row r="22" spans="35:78">
      <c r="AI22"/>
      <c r="AJ22"/>
      <c r="AK22"/>
      <c r="AQ22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4"/>
      <c r="BY22" s="25"/>
      <c r="BZ22" s="25"/>
    </row>
    <row r="23" spans="35:78">
      <c r="AI23"/>
      <c r="AJ23"/>
      <c r="AK23"/>
      <c r="AQ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4"/>
      <c r="BY23" s="25"/>
      <c r="BZ23" s="25"/>
    </row>
    <row r="24" spans="35:78">
      <c r="AI24"/>
      <c r="AJ24"/>
      <c r="AK24"/>
      <c r="AQ24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4"/>
      <c r="BY24" s="25"/>
      <c r="BZ24" s="25"/>
    </row>
    <row r="25" spans="35:78">
      <c r="AI25"/>
      <c r="AJ25"/>
      <c r="AK25"/>
      <c r="AQ25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4"/>
      <c r="BY25" s="25"/>
      <c r="BZ25" s="25"/>
    </row>
    <row r="26" spans="35:78">
      <c r="AI26"/>
      <c r="AJ26"/>
      <c r="AK26"/>
      <c r="AQ26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4"/>
      <c r="BY26" s="25"/>
      <c r="BZ26" s="25"/>
    </row>
    <row r="27" spans="35:78">
      <c r="AI27"/>
      <c r="AJ27"/>
      <c r="AK27"/>
      <c r="AQ27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4"/>
      <c r="BY27" s="25"/>
      <c r="BZ27" s="25"/>
    </row>
    <row r="28" spans="35:78">
      <c r="AI28"/>
      <c r="AJ28"/>
      <c r="AK28"/>
      <c r="AQ28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4"/>
      <c r="BY28" s="25"/>
      <c r="BZ28" s="25"/>
    </row>
    <row r="29" spans="35:78">
      <c r="AI29"/>
      <c r="AJ29"/>
      <c r="AK29"/>
      <c r="AQ29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4"/>
      <c r="BY29" s="25"/>
      <c r="BZ29" s="25"/>
    </row>
    <row r="30" spans="35:78">
      <c r="AI30"/>
      <c r="AJ30"/>
      <c r="AK30"/>
      <c r="AQ30"/>
    </row>
    <row r="31" spans="35:78">
      <c r="AI31"/>
      <c r="AJ31"/>
      <c r="AK31"/>
      <c r="AQ31"/>
    </row>
    <row r="42" spans="16:17">
      <c r="P42" s="3"/>
    </row>
    <row r="45" spans="16:17">
      <c r="Q45" s="3"/>
    </row>
    <row r="48" spans="16:17" ht="15.6">
      <c r="P48" s="5">
        <f>+År!H36</f>
        <v>82.101103744510269</v>
      </c>
      <c r="Q48" s="3" t="s">
        <v>599</v>
      </c>
    </row>
    <row r="82" spans="16:69">
      <c r="AE82" s="29"/>
      <c r="AF82" s="29"/>
      <c r="AG82" s="29"/>
      <c r="AH82" s="29"/>
      <c r="AI82" s="245"/>
      <c r="AJ82" s="245"/>
      <c r="AK82" s="245"/>
      <c r="AL82" s="29"/>
      <c r="AM82" s="29"/>
      <c r="AN82" s="29"/>
      <c r="AO82" s="29"/>
      <c r="AP82" s="29"/>
      <c r="AQ82" s="240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Q82" s="29"/>
    </row>
    <row r="83" spans="16:69">
      <c r="AE83" s="33"/>
      <c r="AF83" s="33"/>
      <c r="AG83" s="33"/>
      <c r="AH83" s="33"/>
      <c r="AI83" s="246"/>
      <c r="AJ83" s="246"/>
      <c r="AK83" s="246"/>
      <c r="AL83" s="33"/>
      <c r="AM83" s="33"/>
      <c r="AN83" s="33"/>
      <c r="AO83" s="33"/>
      <c r="AP83" s="33"/>
      <c r="AQ83" s="241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Q83" s="33"/>
    </row>
    <row r="84" spans="16:69">
      <c r="AE84" s="33"/>
      <c r="AF84" s="33"/>
      <c r="AG84" s="33"/>
      <c r="AH84" s="33"/>
      <c r="AI84" s="246"/>
      <c r="AJ84" s="246"/>
      <c r="AK84" s="246"/>
      <c r="AL84" s="33"/>
      <c r="AM84" s="33"/>
      <c r="AN84" s="33"/>
      <c r="AO84" s="33"/>
      <c r="AP84" s="33"/>
      <c r="AQ84" s="241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Q84" s="33"/>
    </row>
    <row r="85" spans="16:69">
      <c r="AE85" s="33"/>
      <c r="AF85" s="33"/>
      <c r="AG85" s="33"/>
      <c r="AH85" s="33"/>
      <c r="AI85" s="246"/>
      <c r="AJ85" s="246"/>
      <c r="AK85" s="246"/>
      <c r="AL85" s="33"/>
      <c r="AM85" s="33"/>
      <c r="AN85" s="33"/>
      <c r="AO85" s="33"/>
      <c r="AP85" s="33"/>
      <c r="AQ85" s="241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Q85" s="33"/>
    </row>
    <row r="86" spans="16:69" ht="15.6">
      <c r="P86" s="5">
        <f>+År!L36</f>
        <v>60.520136035662162</v>
      </c>
      <c r="Q86" s="3" t="s">
        <v>357</v>
      </c>
      <c r="AE86" s="33"/>
      <c r="AF86" s="33"/>
      <c r="AG86" s="33"/>
      <c r="AH86" s="33"/>
      <c r="AI86" s="246"/>
      <c r="AJ86" s="246"/>
      <c r="AK86" s="246"/>
      <c r="AL86" s="33"/>
      <c r="AM86" s="33"/>
      <c r="AN86" s="33"/>
      <c r="AO86" s="33"/>
      <c r="AP86" s="33"/>
      <c r="AQ86" s="241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Q86" s="33"/>
    </row>
    <row r="87" spans="16:69">
      <c r="AE87" s="33"/>
      <c r="AF87" s="33"/>
      <c r="AG87" s="33"/>
      <c r="AH87" s="33"/>
      <c r="AI87" s="246"/>
      <c r="AJ87" s="246"/>
      <c r="AK87" s="246"/>
      <c r="AL87" s="33"/>
      <c r="AM87" s="33"/>
      <c r="AN87" s="33"/>
      <c r="AO87" s="33"/>
      <c r="AP87" s="33"/>
      <c r="AQ87" s="241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Q87" s="33"/>
    </row>
    <row r="88" spans="16:69">
      <c r="AE88" s="33"/>
      <c r="AF88" s="33"/>
      <c r="AG88" s="33"/>
      <c r="AH88" s="33"/>
      <c r="AI88" s="246"/>
      <c r="AJ88" s="246"/>
      <c r="AK88" s="246"/>
      <c r="AL88" s="33"/>
      <c r="AM88" s="33"/>
      <c r="AN88" s="33"/>
      <c r="AO88" s="33"/>
      <c r="AP88" s="33"/>
      <c r="AQ88" s="241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Q88" s="33"/>
    </row>
    <row r="89" spans="16:69">
      <c r="AE89" s="33"/>
      <c r="AF89" s="33"/>
      <c r="AG89" s="33"/>
      <c r="AH89" s="33"/>
      <c r="AI89" s="246"/>
      <c r="AJ89" s="246"/>
      <c r="AK89" s="246"/>
      <c r="AL89" s="33"/>
      <c r="AM89" s="33"/>
      <c r="AN89" s="33"/>
      <c r="AO89" s="33"/>
      <c r="AP89" s="33"/>
      <c r="AQ89" s="241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Q89" s="33"/>
    </row>
    <row r="90" spans="16:69">
      <c r="AE90" s="33"/>
      <c r="AF90" s="33"/>
      <c r="AG90" s="33"/>
      <c r="AH90" s="33"/>
      <c r="AI90" s="246"/>
      <c r="AJ90" s="246"/>
      <c r="AK90" s="246"/>
      <c r="AL90" s="33"/>
      <c r="AM90" s="33"/>
      <c r="AN90" s="33"/>
      <c r="AO90" s="33"/>
      <c r="AP90" s="33"/>
      <c r="AQ90" s="241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Q90" s="33"/>
    </row>
    <row r="91" spans="16:69">
      <c r="AE91" s="33"/>
      <c r="AF91" s="33"/>
      <c r="AG91" s="33"/>
      <c r="AH91" s="33"/>
      <c r="AI91" s="246"/>
      <c r="AJ91" s="246"/>
      <c r="AK91" s="246"/>
      <c r="AL91" s="33"/>
      <c r="AM91" s="33"/>
      <c r="AN91" s="33"/>
      <c r="AO91" s="33"/>
      <c r="AP91" s="33"/>
      <c r="AQ91" s="241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Q91" s="33"/>
    </row>
    <row r="92" spans="16:69">
      <c r="AE92" s="33"/>
      <c r="AF92" s="33"/>
      <c r="AG92" s="33"/>
      <c r="AH92" s="33"/>
      <c r="AI92" s="246"/>
      <c r="AJ92" s="246"/>
      <c r="AK92" s="246"/>
      <c r="AL92" s="33"/>
      <c r="AM92" s="33"/>
      <c r="AN92" s="33"/>
      <c r="AO92" s="33"/>
      <c r="AP92" s="33"/>
      <c r="AQ92" s="241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Q92" s="33"/>
    </row>
    <row r="93" spans="16:69">
      <c r="AE93" s="33"/>
      <c r="AF93" s="33"/>
      <c r="AG93" s="33"/>
      <c r="AH93" s="33"/>
      <c r="AI93" s="246"/>
      <c r="AJ93" s="246"/>
      <c r="AK93" s="246"/>
      <c r="AL93" s="33"/>
      <c r="AM93" s="33"/>
      <c r="AN93" s="33"/>
      <c r="AO93" s="33"/>
      <c r="AP93" s="33"/>
      <c r="AQ93" s="241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Q93" s="33"/>
    </row>
    <row r="94" spans="16:69">
      <c r="AE94" s="33"/>
      <c r="AF94" s="33"/>
      <c r="AG94" s="33"/>
      <c r="AH94" s="33"/>
      <c r="AI94" s="246"/>
      <c r="AJ94" s="246"/>
      <c r="AK94" s="246"/>
      <c r="AL94" s="33"/>
      <c r="AM94" s="33"/>
      <c r="AN94" s="33"/>
      <c r="AO94" s="33"/>
      <c r="AP94" s="33"/>
      <c r="AQ94" s="241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Q94" s="33"/>
    </row>
    <row r="95" spans="16:69">
      <c r="AE95" s="33"/>
      <c r="AF95" s="33"/>
      <c r="AG95" s="33"/>
      <c r="AH95" s="33"/>
      <c r="AI95" s="246"/>
      <c r="AJ95" s="246"/>
      <c r="AK95" s="246"/>
      <c r="AL95" s="33"/>
      <c r="AM95" s="33"/>
      <c r="AN95" s="33"/>
      <c r="AO95" s="33"/>
      <c r="AP95" s="33"/>
      <c r="AQ95" s="241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Q95" s="33"/>
    </row>
    <row r="96" spans="16:69">
      <c r="AE96" s="33"/>
      <c r="AF96" s="33"/>
      <c r="AG96" s="33"/>
      <c r="AH96" s="33"/>
      <c r="AI96" s="246"/>
      <c r="AJ96" s="246"/>
      <c r="AK96" s="246"/>
      <c r="AL96" s="33"/>
      <c r="AM96" s="33"/>
      <c r="AN96" s="33"/>
      <c r="AO96" s="33"/>
      <c r="AP96" s="33"/>
      <c r="AQ96" s="241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Q96" s="33"/>
    </row>
    <row r="97" spans="31:69">
      <c r="AE97" s="33"/>
      <c r="AF97" s="33"/>
      <c r="AG97" s="33"/>
      <c r="AH97" s="33"/>
      <c r="AI97" s="246"/>
      <c r="AJ97" s="246"/>
      <c r="AK97" s="246"/>
      <c r="AL97" s="33"/>
      <c r="AM97" s="33"/>
      <c r="AN97" s="33"/>
      <c r="AO97" s="33"/>
      <c r="AP97" s="33"/>
      <c r="AQ97" s="241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Q97" s="33"/>
    </row>
    <row r="98" spans="31:69">
      <c r="AE98" s="33"/>
      <c r="AF98" s="33"/>
      <c r="AG98" s="33"/>
      <c r="AH98" s="33"/>
      <c r="AI98" s="246"/>
      <c r="AJ98" s="246"/>
      <c r="AK98" s="246"/>
      <c r="AL98" s="33"/>
      <c r="AM98" s="33"/>
      <c r="AN98" s="33"/>
      <c r="AO98" s="33"/>
      <c r="AP98" s="33"/>
      <c r="AQ98" s="241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Q98" s="33"/>
    </row>
    <row r="99" spans="31:69">
      <c r="AE99" s="33"/>
      <c r="AF99" s="33"/>
      <c r="AG99" s="33"/>
      <c r="AH99" s="33"/>
      <c r="AI99" s="246"/>
      <c r="AJ99" s="246"/>
      <c r="AK99" s="246"/>
      <c r="AL99" s="33"/>
      <c r="AM99" s="33"/>
      <c r="AN99" s="33"/>
      <c r="AO99" s="33"/>
      <c r="AP99" s="33"/>
      <c r="AQ99" s="241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Q99" s="33"/>
    </row>
    <row r="127" spans="17:17">
      <c r="Q127" s="3"/>
    </row>
    <row r="165" spans="17:18">
      <c r="Q165" s="3" t="s">
        <v>597</v>
      </c>
    </row>
    <row r="176" spans="17:18" ht="15.6">
      <c r="Q176" s="18">
        <f>+År!V36</f>
        <v>2056</v>
      </c>
      <c r="R176" s="2" t="s">
        <v>604</v>
      </c>
    </row>
  </sheetData>
  <pageMargins left="0.75" right="0.75" top="1" bottom="1" header="0.5" footer="0.5"/>
  <pageSetup paperSize="9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R291"/>
  <sheetViews>
    <sheetView zoomScale="96" zoomScaleNormal="96" workbookViewId="0"/>
  </sheetViews>
  <sheetFormatPr baseColWidth="10" defaultRowHeight="15"/>
  <cols>
    <col min="27" max="27" width="2.453125" customWidth="1"/>
    <col min="28" max="28" width="4.81640625" customWidth="1"/>
    <col min="29" max="29" width="2.36328125" customWidth="1"/>
    <col min="30" max="30" width="9.6328125" customWidth="1"/>
    <col min="31" max="31" width="6.90625" customWidth="1"/>
    <col min="32" max="32" width="4.1796875" customWidth="1"/>
    <col min="33" max="33" width="7.81640625" customWidth="1"/>
    <col min="34" max="34" width="6.36328125" customWidth="1"/>
    <col min="35" max="35" width="7.36328125" customWidth="1"/>
    <col min="36" max="36" width="5.81640625" customWidth="1"/>
    <col min="37" max="37" width="4.36328125" customWidth="1"/>
    <col min="38" max="38" width="5" customWidth="1"/>
    <col min="39" max="39" width="7.08984375" customWidth="1"/>
    <col min="40" max="40" width="5.36328125" customWidth="1"/>
    <col min="41" max="41" width="7.453125" style="100" customWidth="1"/>
    <col min="42" max="42" width="4.6328125" customWidth="1"/>
    <col min="43" max="43" width="5.1796875" customWidth="1"/>
    <col min="44" max="44" width="4.6328125" customWidth="1"/>
    <col min="45" max="45" width="6.90625" customWidth="1"/>
    <col min="46" max="46" width="6.1796875" customWidth="1"/>
    <col min="47" max="47" width="6.81640625" customWidth="1"/>
    <col min="48" max="48" width="7.08984375" style="10" customWidth="1"/>
    <col min="49" max="49" width="6.54296875" style="10" customWidth="1"/>
    <col min="50" max="50" width="6.81640625" customWidth="1"/>
    <col min="51" max="51" width="6.90625" style="100" customWidth="1"/>
    <col min="52" max="52" width="2" style="10" customWidth="1"/>
    <col min="53" max="54" width="5.1796875" style="100" customWidth="1"/>
    <col min="55" max="55" width="7" style="1" customWidth="1"/>
    <col min="56" max="56" width="6.08984375" style="1" customWidth="1"/>
    <col min="57" max="57" width="6.6328125" style="1" customWidth="1"/>
    <col min="58" max="58" width="6.36328125" style="1" customWidth="1"/>
    <col min="59" max="59" width="7.54296875" style="1" customWidth="1"/>
    <col min="60" max="60" width="5.6328125" style="1" customWidth="1"/>
    <col min="61" max="61" width="5.1796875" style="100" customWidth="1"/>
    <col min="62" max="62" width="7.54296875" style="10" customWidth="1"/>
    <col min="64" max="64" width="14" customWidth="1"/>
    <col min="65" max="65" width="12.54296875" customWidth="1"/>
    <col min="66" max="66" width="10.90625" customWidth="1"/>
  </cols>
  <sheetData>
    <row r="1" spans="1:70" ht="15.6"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115"/>
      <c r="AP1" s="39"/>
      <c r="AQ1" s="39"/>
      <c r="AR1" s="39"/>
      <c r="AS1" s="39"/>
      <c r="AT1" s="39"/>
      <c r="AU1" s="39"/>
      <c r="AV1" s="64"/>
      <c r="AW1" s="39"/>
      <c r="AX1" s="39"/>
      <c r="AY1" s="115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/>
      <c r="BM1" s="5"/>
      <c r="BN1" s="5"/>
      <c r="BO1" s="4"/>
      <c r="BP1" s="4"/>
    </row>
    <row r="2" spans="1:70" s="176" customFormat="1" ht="31.8">
      <c r="A2" s="176" t="s">
        <v>532</v>
      </c>
      <c r="AA2" s="140"/>
      <c r="AB2" s="140"/>
      <c r="AC2" s="140"/>
      <c r="AD2" s="140" t="s">
        <v>374</v>
      </c>
      <c r="AE2" s="140"/>
      <c r="AF2" s="140"/>
      <c r="AG2" s="140"/>
      <c r="AH2" s="140"/>
      <c r="AI2" s="140"/>
      <c r="AJ2" s="140"/>
      <c r="AK2" s="140"/>
      <c r="AL2" s="140" t="s">
        <v>429</v>
      </c>
      <c r="AM2" s="140"/>
      <c r="AN2" s="140"/>
      <c r="AO2" s="140"/>
      <c r="AP2" s="420" t="str">
        <f>+År!B2</f>
        <v>GRIS</v>
      </c>
      <c r="AQ2" s="399"/>
      <c r="AR2" s="399"/>
      <c r="AS2" s="140"/>
      <c r="AT2" s="140"/>
      <c r="AU2" s="140"/>
      <c r="AV2" s="140"/>
      <c r="AW2" s="140"/>
      <c r="AX2" s="140"/>
      <c r="AY2" s="175"/>
      <c r="AZ2" s="140"/>
      <c r="BA2" s="140"/>
      <c r="BB2" s="51"/>
      <c r="BC2" s="51"/>
      <c r="BD2" s="5"/>
      <c r="BE2" s="5"/>
      <c r="BF2"/>
      <c r="BG2" s="12"/>
      <c r="BH2" s="12"/>
      <c r="BI2" s="10"/>
      <c r="BJ2"/>
      <c r="BK2"/>
      <c r="BL2"/>
      <c r="BM2"/>
      <c r="BN2"/>
      <c r="BO2"/>
      <c r="BQ2" s="185"/>
      <c r="BR2" s="185"/>
    </row>
    <row r="3" spans="1:70" s="176" customFormat="1" ht="31.8"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"/>
      <c r="BE3" s="5"/>
      <c r="BF3"/>
      <c r="BG3" s="12"/>
      <c r="BH3" s="12"/>
      <c r="BI3" s="10"/>
      <c r="BJ3"/>
      <c r="BK3"/>
      <c r="BL3"/>
      <c r="BN3" s="185"/>
      <c r="BO3" s="185"/>
    </row>
    <row r="4" spans="1:70" ht="15.6"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"/>
      <c r="BE4" s="5"/>
      <c r="BF4"/>
      <c r="BG4" s="12"/>
      <c r="BH4" s="12"/>
      <c r="BI4" s="10"/>
      <c r="BJ4"/>
      <c r="BM4" s="5"/>
      <c r="BN4" s="5"/>
      <c r="BO4" s="4"/>
      <c r="BP4" s="4"/>
    </row>
    <row r="5" spans="1:70" s="191" customFormat="1" ht="20.399999999999999"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"/>
      <c r="BE5" s="5"/>
      <c r="BF5"/>
      <c r="BG5" s="12"/>
      <c r="BH5" s="12"/>
      <c r="BI5" s="10"/>
      <c r="BJ5" s="205"/>
      <c r="BK5" s="205"/>
      <c r="BL5" s="205"/>
      <c r="BM5" s="205"/>
      <c r="BN5" s="149"/>
      <c r="BO5" s="149"/>
      <c r="BP5" s="149"/>
      <c r="BQ5" s="206"/>
      <c r="BR5" s="207"/>
    </row>
    <row r="6" spans="1:70" ht="18.75" customHeight="1">
      <c r="AU6" s="3"/>
      <c r="AZ6" s="79"/>
      <c r="BB6" s="51"/>
      <c r="BC6" s="51"/>
      <c r="BD6" s="5"/>
      <c r="BE6" s="5"/>
      <c r="BF6"/>
      <c r="BG6" s="12"/>
      <c r="BH6" s="12"/>
      <c r="BI6" s="10"/>
      <c r="BJ6"/>
      <c r="BM6" s="5"/>
      <c r="BN6" s="5"/>
      <c r="BO6" s="4"/>
      <c r="BP6" s="4"/>
    </row>
    <row r="7" spans="1:70" ht="17.25" customHeight="1">
      <c r="AU7" s="3"/>
      <c r="AZ7" s="79"/>
      <c r="BB7" s="51"/>
      <c r="BC7" s="51"/>
      <c r="BD7" s="5"/>
      <c r="BE7" s="5"/>
      <c r="BF7"/>
      <c r="BG7" s="12"/>
      <c r="BH7" s="12"/>
      <c r="BI7" s="10"/>
      <c r="BJ7"/>
    </row>
    <row r="8" spans="1:70" ht="18" customHeight="1">
      <c r="AU8" s="3"/>
      <c r="AZ8" s="79"/>
      <c r="BB8" s="51"/>
      <c r="BC8" s="51"/>
      <c r="BD8" s="5"/>
      <c r="BE8" s="5"/>
      <c r="BF8"/>
      <c r="BG8" s="12"/>
      <c r="BH8" s="12"/>
      <c r="BI8" s="10"/>
      <c r="BJ8"/>
    </row>
    <row r="9" spans="1:70" ht="15.6">
      <c r="AU9" s="3"/>
      <c r="AZ9" s="79"/>
      <c r="BB9" s="51"/>
      <c r="BC9" s="51"/>
      <c r="BD9" s="5"/>
      <c r="BE9" s="5"/>
      <c r="BF9"/>
      <c r="BG9" s="12"/>
      <c r="BH9" s="12"/>
      <c r="BI9" s="10"/>
      <c r="BJ9"/>
    </row>
    <row r="10" spans="1:70" ht="15.6">
      <c r="AU10" s="3"/>
      <c r="AZ10" s="79"/>
      <c r="BB10" s="51"/>
      <c r="BC10" s="51"/>
      <c r="BD10" s="5"/>
      <c r="BE10" s="5"/>
      <c r="BF10"/>
      <c r="BG10" s="12"/>
      <c r="BH10" s="12"/>
      <c r="BI10" s="10"/>
      <c r="BJ10"/>
    </row>
    <row r="11" spans="1:70" ht="15.6">
      <c r="AU11" s="3"/>
      <c r="AZ11" s="79"/>
      <c r="BB11" s="51"/>
      <c r="BC11" s="51"/>
      <c r="BD11" s="5"/>
      <c r="BE11" s="5"/>
      <c r="BF11"/>
      <c r="BG11" s="12"/>
      <c r="BH11" s="12"/>
      <c r="BI11" s="10"/>
      <c r="BJ11"/>
    </row>
    <row r="12" spans="1:70" ht="15.6">
      <c r="AU12" s="3"/>
      <c r="AZ12" s="79"/>
      <c r="BB12" s="51"/>
      <c r="BC12" s="51"/>
      <c r="BD12" s="5"/>
      <c r="BE12" s="5"/>
      <c r="BF12"/>
      <c r="BG12" s="12"/>
      <c r="BH12" s="12"/>
      <c r="BI12" s="10"/>
      <c r="BJ12"/>
    </row>
    <row r="13" spans="1:70" ht="15.6">
      <c r="AU13" s="3"/>
      <c r="AZ13" s="79"/>
      <c r="BB13" s="51"/>
      <c r="BC13" s="51"/>
      <c r="BD13" s="5"/>
      <c r="BE13" s="5"/>
      <c r="BF13"/>
      <c r="BG13" s="12"/>
      <c r="BH13" s="12"/>
      <c r="BI13" s="10"/>
      <c r="BJ13" s="4"/>
      <c r="BK13" s="4"/>
    </row>
    <row r="14" spans="1:70" ht="15.6">
      <c r="AU14" s="3"/>
      <c r="AZ14" s="79"/>
      <c r="BB14" s="51"/>
      <c r="BC14" s="51"/>
      <c r="BD14" s="5"/>
      <c r="BE14" s="5"/>
      <c r="BF14"/>
      <c r="BG14" s="12"/>
      <c r="BH14" s="12"/>
      <c r="BI14" s="10"/>
      <c r="BK14" s="10"/>
    </row>
    <row r="15" spans="1:70" s="3" customFormat="1" ht="15.6"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 s="100"/>
      <c r="AP15"/>
      <c r="AQ15"/>
      <c r="AR15"/>
      <c r="AS15"/>
      <c r="AT15"/>
      <c r="AV15" s="10"/>
      <c r="AW15" s="10"/>
      <c r="AX15"/>
      <c r="AY15" s="100"/>
      <c r="AZ15" s="79"/>
      <c r="BA15" s="100"/>
      <c r="BB15" s="51"/>
      <c r="BC15" s="51"/>
      <c r="BD15" s="5"/>
      <c r="BE15" s="5"/>
      <c r="BF15"/>
      <c r="BG15" s="12"/>
      <c r="BH15" s="12"/>
      <c r="BI15" s="10"/>
      <c r="BJ15" s="15"/>
      <c r="BK15" s="15"/>
    </row>
    <row r="16" spans="1:70" ht="15.6">
      <c r="AU16" s="3"/>
      <c r="AZ16" s="79"/>
      <c r="BB16" s="51"/>
      <c r="BC16" s="51"/>
      <c r="BD16" s="5"/>
      <c r="BE16" s="5"/>
      <c r="BF16"/>
      <c r="BG16" s="12"/>
      <c r="BH16" s="12"/>
      <c r="BI16" s="10"/>
      <c r="BK16" s="10"/>
    </row>
    <row r="17" spans="47:63" ht="15.6">
      <c r="AU17" s="3"/>
      <c r="AZ17" s="79"/>
      <c r="BB17" s="51"/>
      <c r="BC17" s="51"/>
      <c r="BD17" s="5"/>
      <c r="BE17" s="5"/>
      <c r="BF17"/>
      <c r="BG17" s="12"/>
      <c r="BH17" s="12"/>
      <c r="BI17" s="10"/>
      <c r="BK17" s="10"/>
    </row>
    <row r="18" spans="47:63" ht="15.6">
      <c r="AU18" s="3"/>
      <c r="AZ18" s="79"/>
      <c r="BB18" s="51"/>
      <c r="BC18" s="51"/>
      <c r="BD18" s="5"/>
      <c r="BE18" s="5"/>
      <c r="BF18"/>
      <c r="BG18" s="12"/>
      <c r="BH18" s="12"/>
      <c r="BI18" s="10"/>
      <c r="BK18" s="10"/>
    </row>
    <row r="19" spans="47:63" ht="15.6">
      <c r="AU19" s="3"/>
      <c r="AZ19" s="79"/>
      <c r="BB19" s="51"/>
      <c r="BC19" s="51"/>
      <c r="BD19" s="5"/>
      <c r="BE19" s="5"/>
      <c r="BF19"/>
      <c r="BG19" s="12"/>
      <c r="BH19" s="12"/>
      <c r="BI19" s="10"/>
      <c r="BK19" s="10"/>
    </row>
    <row r="20" spans="47:63" ht="15.6">
      <c r="AU20" s="3"/>
      <c r="AZ20" s="79"/>
      <c r="BB20" s="51"/>
      <c r="BC20" s="51"/>
      <c r="BD20" s="5"/>
      <c r="BE20" s="5"/>
      <c r="BF20"/>
      <c r="BG20" s="12"/>
      <c r="BH20" s="12"/>
      <c r="BI20" s="10"/>
      <c r="BK20" s="10"/>
    </row>
    <row r="21" spans="47:63" ht="15.6">
      <c r="AU21" s="3"/>
      <c r="AZ21" s="79"/>
      <c r="BB21" s="51"/>
      <c r="BC21" s="51"/>
      <c r="BD21" s="5"/>
      <c r="BE21" s="5"/>
      <c r="BF21"/>
      <c r="BG21" s="12"/>
      <c r="BH21" s="12"/>
      <c r="BI21" s="10"/>
      <c r="BK21" s="10"/>
    </row>
    <row r="22" spans="47:63" ht="16.5" customHeight="1">
      <c r="AU22" s="3"/>
      <c r="AZ22" s="79"/>
      <c r="BB22" s="51"/>
      <c r="BC22" s="51"/>
      <c r="BD22" s="5"/>
      <c r="BE22" s="5"/>
      <c r="BF22"/>
      <c r="BG22" s="12"/>
      <c r="BH22" s="12"/>
      <c r="BI22" s="10"/>
      <c r="BK22" s="10"/>
    </row>
    <row r="23" spans="47:63" ht="16.5" customHeight="1">
      <c r="AU23" s="3"/>
      <c r="AZ23" s="79"/>
      <c r="BB23" s="51"/>
      <c r="BC23" s="51"/>
      <c r="BD23" s="5"/>
      <c r="BE23" s="5"/>
      <c r="BF23"/>
      <c r="BG23" s="12"/>
      <c r="BH23" s="12"/>
      <c r="BI23" s="10"/>
      <c r="BK23" s="10"/>
    </row>
    <row r="24" spans="47:63" ht="15.6">
      <c r="AU24" s="3"/>
      <c r="AZ24" s="79"/>
      <c r="BB24" s="51"/>
      <c r="BC24" s="51"/>
      <c r="BD24" s="5"/>
      <c r="BE24" s="5"/>
      <c r="BF24"/>
      <c r="BG24" s="12"/>
      <c r="BH24" s="12"/>
      <c r="BI24" s="10"/>
      <c r="BK24" s="10"/>
    </row>
    <row r="25" spans="47:63" ht="17.25" customHeight="1">
      <c r="AU25" s="3"/>
      <c r="AZ25" s="79"/>
      <c r="BB25" s="51"/>
      <c r="BC25" s="51"/>
      <c r="BD25" s="5"/>
      <c r="BE25" s="5"/>
      <c r="BF25"/>
      <c r="BG25" s="12"/>
      <c r="BH25" s="12"/>
      <c r="BI25" s="10"/>
      <c r="BK25" s="10"/>
    </row>
    <row r="26" spans="47:63" ht="15.6">
      <c r="AU26" s="3"/>
      <c r="AZ26" s="79"/>
      <c r="BB26" s="51"/>
      <c r="BC26" s="51"/>
      <c r="BD26" s="5"/>
      <c r="BE26" s="5"/>
      <c r="BF26"/>
      <c r="BG26" s="12"/>
      <c r="BH26" s="12"/>
      <c r="BI26" s="10"/>
      <c r="BK26" s="10"/>
    </row>
    <row r="27" spans="47:63" ht="15.6">
      <c r="AU27" s="3"/>
      <c r="AZ27" s="79"/>
      <c r="BB27" s="51"/>
      <c r="BC27" s="51"/>
      <c r="BD27" s="5"/>
      <c r="BE27" s="5"/>
      <c r="BF27"/>
      <c r="BG27" s="12"/>
      <c r="BH27" s="12"/>
      <c r="BI27" s="10"/>
      <c r="BK27" s="10"/>
    </row>
    <row r="28" spans="47:63" ht="21">
      <c r="AU28" s="3"/>
      <c r="AZ28" s="79"/>
      <c r="BB28" s="51"/>
      <c r="BC28" s="51"/>
      <c r="BD28" s="5"/>
      <c r="BE28" s="5"/>
      <c r="BF28"/>
      <c r="BG28" s="49"/>
      <c r="BH28" s="49"/>
      <c r="BI28" s="10"/>
      <c r="BK28" s="10"/>
    </row>
    <row r="29" spans="47:63" ht="15.6">
      <c r="AU29" s="3"/>
      <c r="AZ29" s="79"/>
      <c r="BB29" s="51"/>
      <c r="BC29" s="51"/>
      <c r="BD29" s="5"/>
      <c r="BE29" s="5"/>
      <c r="BF29"/>
      <c r="BG29"/>
      <c r="BH29"/>
      <c r="BI29"/>
      <c r="BJ29"/>
    </row>
    <row r="30" spans="47:63" ht="15.6">
      <c r="AU30" s="3"/>
      <c r="AZ30" s="79"/>
      <c r="BB30" s="51"/>
      <c r="BC30" s="51"/>
      <c r="BD30" s="5"/>
      <c r="BE30" s="5"/>
      <c r="BF30"/>
      <c r="BH30" s="5"/>
      <c r="BI30"/>
      <c r="BJ30"/>
    </row>
    <row r="31" spans="47:63" ht="15.6">
      <c r="AU31" s="3"/>
      <c r="AZ31" s="79"/>
      <c r="BB31" s="51"/>
      <c r="BC31" s="51"/>
      <c r="BD31" s="5"/>
      <c r="BE31" s="5"/>
      <c r="BF31"/>
      <c r="BG31"/>
      <c r="BH31"/>
      <c r="BI31"/>
      <c r="BJ31"/>
    </row>
    <row r="32" spans="47:63" ht="15.6">
      <c r="AU32" s="3"/>
      <c r="AZ32" s="79"/>
      <c r="BB32" s="51"/>
      <c r="BC32" s="51"/>
      <c r="BD32" s="5"/>
      <c r="BE32" s="5"/>
      <c r="BF32"/>
      <c r="BG32"/>
      <c r="BH32"/>
      <c r="BI32"/>
      <c r="BJ32"/>
    </row>
    <row r="33" spans="47:62" ht="15.6">
      <c r="AU33" s="3"/>
      <c r="AZ33" s="79"/>
      <c r="BB33" s="51"/>
      <c r="BC33" s="51"/>
      <c r="BD33" s="5"/>
      <c r="BE33" s="5"/>
      <c r="BF33"/>
      <c r="BG33"/>
      <c r="BH33"/>
      <c r="BI33"/>
      <c r="BJ33"/>
    </row>
    <row r="34" spans="47:62" ht="15.6">
      <c r="AU34" s="3"/>
      <c r="AZ34" s="79"/>
      <c r="BB34" s="51"/>
      <c r="BC34" s="51"/>
      <c r="BD34" s="5"/>
      <c r="BE34" s="5"/>
      <c r="BF34"/>
      <c r="BG34"/>
      <c r="BH34"/>
      <c r="BI34"/>
      <c r="BJ34"/>
    </row>
    <row r="35" spans="47:62" ht="15.6">
      <c r="AU35" s="3"/>
      <c r="AZ35" s="79"/>
      <c r="BB35" s="51"/>
      <c r="BC35" s="51"/>
      <c r="BD35" s="5"/>
      <c r="BE35" s="5"/>
      <c r="BF35"/>
      <c r="BG35"/>
      <c r="BH35"/>
      <c r="BI35"/>
      <c r="BJ35"/>
    </row>
    <row r="36" spans="47:62" ht="15.6">
      <c r="AU36" s="3"/>
      <c r="AZ36" s="79"/>
      <c r="BB36" s="51"/>
      <c r="BC36" s="51"/>
      <c r="BD36" s="5"/>
      <c r="BE36" s="5"/>
      <c r="BF36"/>
      <c r="BG36"/>
      <c r="BH36"/>
      <c r="BI36"/>
      <c r="BJ36"/>
    </row>
    <row r="37" spans="47:62" ht="15.6">
      <c r="AU37" s="3"/>
      <c r="AZ37" s="79"/>
      <c r="BB37" s="51"/>
      <c r="BC37" s="51"/>
      <c r="BD37" s="5"/>
      <c r="BE37" s="5"/>
      <c r="BF37"/>
      <c r="BG37"/>
      <c r="BH37"/>
      <c r="BI37"/>
      <c r="BJ37"/>
    </row>
    <row r="38" spans="47:62" ht="15.6">
      <c r="AU38" s="3"/>
      <c r="AZ38" s="79"/>
      <c r="BB38" s="51"/>
      <c r="BC38" s="51"/>
      <c r="BD38" s="5"/>
      <c r="BE38" s="5"/>
      <c r="BF38"/>
      <c r="BG38"/>
      <c r="BH38"/>
      <c r="BI38"/>
      <c r="BJ38"/>
    </row>
    <row r="39" spans="47:62" ht="15.6">
      <c r="AU39" s="3"/>
      <c r="AZ39" s="79"/>
      <c r="BB39" s="51"/>
      <c r="BC39" s="51"/>
      <c r="BD39" s="5"/>
      <c r="BE39" s="5"/>
      <c r="BF39"/>
      <c r="BG39"/>
      <c r="BH39"/>
      <c r="BI39"/>
      <c r="BJ39"/>
    </row>
    <row r="40" spans="47:62" ht="15.6">
      <c r="AU40" s="3"/>
      <c r="AZ40" s="79"/>
      <c r="BB40" s="51"/>
      <c r="BC40" s="51"/>
      <c r="BD40" s="5"/>
      <c r="BE40" s="5"/>
      <c r="BF40"/>
      <c r="BG40"/>
      <c r="BH40"/>
      <c r="BI40"/>
      <c r="BJ40"/>
    </row>
    <row r="41" spans="47:62" ht="15.6">
      <c r="AU41" s="3"/>
      <c r="AZ41" s="79"/>
      <c r="BB41" s="51"/>
      <c r="BC41" s="51"/>
      <c r="BD41" s="5"/>
      <c r="BE41" s="5"/>
      <c r="BF41"/>
      <c r="BG41"/>
      <c r="BH41"/>
      <c r="BI41"/>
      <c r="BJ41"/>
    </row>
    <row r="42" spans="47:62" ht="15.6">
      <c r="AU42" s="3"/>
      <c r="AZ42" s="79"/>
      <c r="BB42" s="51"/>
      <c r="BC42" s="51"/>
      <c r="BD42" s="5"/>
      <c r="BE42" s="5"/>
      <c r="BF42"/>
      <c r="BG42"/>
      <c r="BH42"/>
      <c r="BI42"/>
      <c r="BJ42"/>
    </row>
    <row r="43" spans="47:62" ht="15.6">
      <c r="AU43" s="3"/>
      <c r="AZ43" s="79"/>
      <c r="BB43" s="51"/>
      <c r="BC43" s="51"/>
      <c r="BD43" s="5"/>
      <c r="BE43" s="5"/>
      <c r="BF43"/>
      <c r="BG43"/>
      <c r="BH43"/>
      <c r="BI43"/>
      <c r="BJ43"/>
    </row>
    <row r="44" spans="47:62" ht="15.6">
      <c r="AU44" s="3"/>
      <c r="AZ44" s="79"/>
      <c r="BB44" s="51"/>
      <c r="BC44" s="51"/>
      <c r="BD44" s="5"/>
      <c r="BE44" s="5"/>
      <c r="BF44"/>
      <c r="BG44"/>
      <c r="BH44"/>
      <c r="BI44"/>
      <c r="BJ44"/>
    </row>
    <row r="45" spans="47:62" ht="15.6">
      <c r="AU45" s="3"/>
      <c r="AZ45" s="79"/>
      <c r="BB45" s="51"/>
      <c r="BC45" s="51"/>
      <c r="BD45" s="5"/>
      <c r="BE45" s="5"/>
      <c r="BF45"/>
      <c r="BG45"/>
      <c r="BH45"/>
      <c r="BI45"/>
      <c r="BJ45"/>
    </row>
    <row r="46" spans="47:62" ht="15.6">
      <c r="AU46" s="3"/>
      <c r="AZ46" s="79"/>
      <c r="BB46" s="51"/>
      <c r="BC46" s="51"/>
      <c r="BD46" s="5"/>
      <c r="BE46" s="5"/>
      <c r="BF46"/>
      <c r="BG46"/>
      <c r="BH46"/>
      <c r="BI46"/>
      <c r="BJ46"/>
    </row>
    <row r="47" spans="47:62" ht="15.6">
      <c r="AU47" s="3"/>
      <c r="AZ47" s="79"/>
      <c r="BB47" s="51"/>
      <c r="BC47" s="51"/>
      <c r="BD47" s="5"/>
      <c r="BE47" s="5"/>
      <c r="BF47"/>
      <c r="BG47"/>
      <c r="BH47"/>
      <c r="BI47"/>
      <c r="BJ47"/>
    </row>
    <row r="48" spans="47:62" ht="15.6">
      <c r="AU48" s="3"/>
      <c r="AZ48" s="79"/>
      <c r="BB48" s="51"/>
      <c r="BC48" s="51"/>
      <c r="BD48" s="5"/>
      <c r="BE48" s="5"/>
      <c r="BF48"/>
      <c r="BG48"/>
      <c r="BH48"/>
      <c r="BI48"/>
      <c r="BJ48"/>
    </row>
    <row r="49" spans="47:62" ht="15.6">
      <c r="AU49" s="3"/>
      <c r="AZ49" s="79"/>
      <c r="BB49" s="51"/>
      <c r="BC49" s="51"/>
      <c r="BD49" s="5"/>
      <c r="BE49" s="5"/>
      <c r="BF49"/>
      <c r="BG49"/>
      <c r="BH49"/>
      <c r="BI49"/>
      <c r="BJ49"/>
    </row>
    <row r="50" spans="47:62" ht="15.6">
      <c r="AU50" s="3"/>
      <c r="AZ50" s="79"/>
      <c r="BB50" s="51"/>
      <c r="BC50" s="51"/>
      <c r="BD50" s="5"/>
      <c r="BE50" s="5"/>
      <c r="BF50"/>
      <c r="BG50"/>
      <c r="BH50"/>
      <c r="BI50"/>
      <c r="BJ50"/>
    </row>
    <row r="51" spans="47:62" ht="15.6">
      <c r="AU51" s="3"/>
      <c r="AZ51" s="79"/>
      <c r="BB51" s="51"/>
      <c r="BC51" s="51"/>
      <c r="BD51" s="5"/>
      <c r="BE51" s="5"/>
      <c r="BF51"/>
      <c r="BG51"/>
      <c r="BH51"/>
      <c r="BI51"/>
      <c r="BJ51"/>
    </row>
    <row r="52" spans="47:62" ht="15.6">
      <c r="AU52" s="3"/>
      <c r="AZ52" s="79"/>
      <c r="BB52" s="51"/>
      <c r="BC52" s="51"/>
      <c r="BD52" s="5"/>
      <c r="BE52" s="5"/>
      <c r="BF52"/>
      <c r="BG52"/>
      <c r="BH52"/>
      <c r="BI52"/>
      <c r="BJ52"/>
    </row>
    <row r="53" spans="47:62" ht="15.6">
      <c r="AU53" s="3"/>
      <c r="AZ53" s="79"/>
      <c r="BB53" s="51"/>
      <c r="BC53" s="51"/>
      <c r="BD53" s="5"/>
      <c r="BE53" s="5"/>
      <c r="BF53"/>
      <c r="BG53"/>
      <c r="BH53"/>
      <c r="BI53"/>
      <c r="BJ53"/>
    </row>
    <row r="54" spans="47:62" ht="15.6">
      <c r="AU54" s="3"/>
      <c r="AZ54" s="79"/>
      <c r="BB54" s="51"/>
      <c r="BC54" s="51"/>
      <c r="BD54" s="5"/>
      <c r="BE54" s="5"/>
      <c r="BF54"/>
      <c r="BG54"/>
      <c r="BH54"/>
      <c r="BI54"/>
      <c r="BJ54"/>
    </row>
    <row r="55" spans="47:62" ht="15.6">
      <c r="AU55" s="3"/>
      <c r="AZ55" s="79"/>
      <c r="BB55" s="51"/>
      <c r="BC55" s="51"/>
      <c r="BD55" s="5"/>
      <c r="BE55" s="5"/>
      <c r="BF55"/>
      <c r="BG55"/>
      <c r="BH55"/>
      <c r="BI55"/>
      <c r="BJ55"/>
    </row>
    <row r="56" spans="47:62" ht="15.6">
      <c r="AU56" s="3"/>
      <c r="AZ56" s="79"/>
      <c r="BB56" s="51"/>
      <c r="BC56" s="51"/>
      <c r="BD56" s="5"/>
      <c r="BE56" s="5"/>
      <c r="BF56"/>
      <c r="BG56"/>
      <c r="BH56"/>
      <c r="BI56"/>
      <c r="BJ56"/>
    </row>
    <row r="57" spans="47:62" ht="15.6">
      <c r="AU57" s="3"/>
      <c r="AZ57" s="79"/>
      <c r="BB57" s="51"/>
      <c r="BC57" s="51"/>
      <c r="BD57" s="5"/>
      <c r="BE57" s="5"/>
      <c r="BF57"/>
      <c r="BG57"/>
      <c r="BH57"/>
      <c r="BI57"/>
      <c r="BJ57"/>
    </row>
    <row r="58" spans="47:62" ht="15.6">
      <c r="AU58" s="3"/>
      <c r="AZ58" s="79"/>
      <c r="BB58" s="51"/>
      <c r="BC58" s="51"/>
      <c r="BD58" s="5"/>
      <c r="BE58" s="5"/>
      <c r="BF58"/>
      <c r="BG58"/>
      <c r="BH58"/>
      <c r="BI58"/>
      <c r="BJ58"/>
    </row>
    <row r="59" spans="47:62" ht="15.6">
      <c r="AU59" s="3"/>
      <c r="AZ59" s="79"/>
      <c r="BB59" s="51"/>
      <c r="BC59" s="51"/>
      <c r="BD59" s="5"/>
      <c r="BE59" s="5"/>
      <c r="BF59"/>
      <c r="BG59"/>
      <c r="BH59"/>
      <c r="BI59"/>
      <c r="BJ59"/>
    </row>
    <row r="60" spans="47:62" ht="15.6">
      <c r="AU60" s="3"/>
      <c r="AZ60" s="79"/>
      <c r="BB60" s="51"/>
      <c r="BC60" s="51"/>
      <c r="BD60" s="5"/>
      <c r="BE60" s="5"/>
      <c r="BF60"/>
      <c r="BG60"/>
      <c r="BH60"/>
      <c r="BI60"/>
      <c r="BJ60"/>
    </row>
    <row r="61" spans="47:62" ht="15.6">
      <c r="AU61" s="3"/>
      <c r="AZ61" s="79"/>
      <c r="BB61" s="51"/>
      <c r="BC61" s="51"/>
      <c r="BD61" s="5"/>
      <c r="BE61" s="5"/>
      <c r="BF61"/>
      <c r="BG61"/>
      <c r="BH61"/>
      <c r="BI61"/>
      <c r="BJ61"/>
    </row>
    <row r="62" spans="47:62" ht="15.6">
      <c r="AU62" s="3"/>
      <c r="AZ62" s="79"/>
      <c r="BB62" s="51"/>
      <c r="BC62" s="51"/>
      <c r="BD62" s="5"/>
      <c r="BE62" s="5"/>
      <c r="BF62"/>
      <c r="BG62"/>
      <c r="BH62"/>
      <c r="BI62"/>
      <c r="BJ62"/>
    </row>
    <row r="63" spans="47:62" ht="15.6">
      <c r="AU63" s="3"/>
      <c r="AZ63" s="79"/>
      <c r="BB63" s="51"/>
      <c r="BC63" s="51"/>
      <c r="BD63" s="5"/>
      <c r="BE63" s="5"/>
      <c r="BF63"/>
      <c r="BG63"/>
      <c r="BH63"/>
      <c r="BI63"/>
      <c r="BJ63"/>
    </row>
    <row r="64" spans="47:62" ht="15.6">
      <c r="AU64" s="3"/>
      <c r="AZ64" s="79"/>
      <c r="BB64" s="51"/>
      <c r="BC64" s="51"/>
      <c r="BD64" s="5"/>
      <c r="BE64" s="5"/>
      <c r="BF64"/>
      <c r="BG64"/>
      <c r="BH64"/>
      <c r="BI64"/>
      <c r="BJ64"/>
    </row>
    <row r="65" spans="47:62" ht="15.6">
      <c r="AU65" s="3"/>
      <c r="AZ65" s="79"/>
      <c r="BB65" s="51"/>
      <c r="BC65" s="51"/>
      <c r="BD65" s="5"/>
      <c r="BE65" s="5"/>
      <c r="BF65"/>
      <c r="BG65"/>
      <c r="BH65"/>
      <c r="BI65"/>
      <c r="BJ65"/>
    </row>
    <row r="66" spans="47:62" ht="15.6">
      <c r="AU66" s="3"/>
      <c r="AZ66" s="79"/>
      <c r="BB66" s="51"/>
      <c r="BC66" s="51"/>
      <c r="BD66" s="5"/>
      <c r="BE66" s="5"/>
      <c r="BF66"/>
      <c r="BG66"/>
      <c r="BH66"/>
      <c r="BI66"/>
      <c r="BJ66"/>
    </row>
    <row r="67" spans="47:62" ht="15.6">
      <c r="AU67" s="3"/>
      <c r="AZ67" s="79"/>
      <c r="BB67" s="51"/>
      <c r="BC67" s="51"/>
      <c r="BD67" s="5"/>
      <c r="BE67" s="5"/>
      <c r="BF67"/>
      <c r="BG67"/>
      <c r="BH67"/>
      <c r="BI67"/>
      <c r="BJ67"/>
    </row>
    <row r="68" spans="47:62" ht="15.6">
      <c r="AU68" s="3"/>
      <c r="AZ68" s="79"/>
      <c r="BB68" s="51"/>
      <c r="BC68" s="51"/>
      <c r="BD68" s="5"/>
      <c r="BE68" s="5"/>
      <c r="BF68"/>
      <c r="BG68"/>
      <c r="BH68"/>
      <c r="BI68"/>
      <c r="BJ68"/>
    </row>
    <row r="69" spans="47:62" ht="15.6">
      <c r="AU69" s="3"/>
      <c r="AZ69" s="79"/>
      <c r="BB69" s="51"/>
      <c r="BC69" s="51"/>
      <c r="BD69" s="5"/>
      <c r="BE69" s="5"/>
      <c r="BF69"/>
      <c r="BG69"/>
      <c r="BH69"/>
      <c r="BI69"/>
      <c r="BJ69"/>
    </row>
    <row r="70" spans="47:62" ht="15.6">
      <c r="AU70" s="3"/>
      <c r="AZ70" s="79"/>
      <c r="BB70" s="51"/>
      <c r="BC70" s="51"/>
      <c r="BD70" s="5"/>
      <c r="BE70" s="5"/>
      <c r="BF70"/>
      <c r="BG70"/>
      <c r="BH70"/>
      <c r="BI70"/>
      <c r="BJ70"/>
    </row>
    <row r="71" spans="47:62" ht="15.6">
      <c r="AU71" s="3"/>
      <c r="AZ71" s="79"/>
      <c r="BB71" s="51"/>
      <c r="BC71" s="51"/>
      <c r="BD71" s="5"/>
      <c r="BE71" s="5"/>
      <c r="BF71"/>
      <c r="BG71"/>
      <c r="BH71"/>
      <c r="BI71"/>
      <c r="BJ71"/>
    </row>
    <row r="72" spans="47:62" ht="15.6">
      <c r="AU72" s="3"/>
      <c r="AZ72" s="79"/>
      <c r="BB72" s="51"/>
      <c r="BC72" s="51"/>
      <c r="BD72" s="5"/>
      <c r="BE72" s="5"/>
      <c r="BF72"/>
      <c r="BG72"/>
      <c r="BH72"/>
      <c r="BI72"/>
      <c r="BJ72"/>
    </row>
    <row r="73" spans="47:62" ht="15.6">
      <c r="AU73" s="3"/>
      <c r="AZ73" s="79"/>
      <c r="BB73" s="51"/>
      <c r="BC73" s="51"/>
      <c r="BD73" s="5"/>
      <c r="BE73" s="5"/>
      <c r="BF73"/>
      <c r="BG73"/>
      <c r="BH73"/>
      <c r="BI73"/>
      <c r="BJ73"/>
    </row>
    <row r="74" spans="47:62" ht="15.6">
      <c r="AU74" s="3"/>
      <c r="AZ74" s="79"/>
      <c r="BB74" s="51"/>
      <c r="BC74" s="51"/>
      <c r="BD74" s="5"/>
      <c r="BE74" s="5"/>
      <c r="BF74"/>
      <c r="BG74"/>
      <c r="BH74"/>
      <c r="BI74"/>
      <c r="BJ74"/>
    </row>
    <row r="75" spans="47:62" ht="15.6">
      <c r="AU75" s="3"/>
      <c r="AZ75" s="79"/>
      <c r="BB75" s="51"/>
      <c r="BC75" s="51"/>
      <c r="BD75" s="5"/>
      <c r="BE75" s="5"/>
      <c r="BF75"/>
      <c r="BG75"/>
      <c r="BH75"/>
      <c r="BI75"/>
      <c r="BJ75"/>
    </row>
    <row r="76" spans="47:62" ht="15.6">
      <c r="AU76" s="3"/>
      <c r="AZ76" s="79"/>
      <c r="BB76" s="51"/>
      <c r="BC76" s="51"/>
      <c r="BD76" s="5"/>
      <c r="BE76" s="5"/>
      <c r="BF76"/>
      <c r="BG76"/>
      <c r="BH76"/>
      <c r="BI76"/>
      <c r="BJ76"/>
    </row>
    <row r="77" spans="47:62" ht="15.6">
      <c r="AU77" s="3"/>
      <c r="AZ77" s="79"/>
      <c r="BB77" s="51"/>
      <c r="BC77" s="51"/>
      <c r="BD77" s="5"/>
      <c r="BE77" s="5"/>
      <c r="BF77"/>
      <c r="BG77"/>
      <c r="BH77"/>
      <c r="BI77"/>
      <c r="BJ77"/>
    </row>
    <row r="78" spans="47:62" ht="15.6">
      <c r="AU78" s="3"/>
      <c r="AZ78" s="79"/>
      <c r="BB78" s="51"/>
      <c r="BC78" s="51"/>
      <c r="BD78" s="5"/>
      <c r="BE78" s="5"/>
      <c r="BF78"/>
      <c r="BG78"/>
      <c r="BH78"/>
      <c r="BI78"/>
      <c r="BJ78"/>
    </row>
    <row r="79" spans="47:62" ht="15.6">
      <c r="AU79" s="3"/>
      <c r="AZ79" s="79"/>
      <c r="BB79" s="51"/>
      <c r="BC79" s="51"/>
      <c r="BD79" s="5"/>
      <c r="BE79" s="5"/>
      <c r="BF79"/>
      <c r="BG79"/>
      <c r="BH79"/>
      <c r="BI79"/>
      <c r="BJ79"/>
    </row>
    <row r="80" spans="47:62" ht="15.6">
      <c r="AU80" s="3"/>
      <c r="AZ80" s="79"/>
      <c r="BB80" s="51"/>
      <c r="BC80" s="51"/>
      <c r="BD80" s="5"/>
      <c r="BE80" s="5"/>
      <c r="BF80"/>
      <c r="BG80"/>
      <c r="BH80"/>
      <c r="BI80"/>
      <c r="BJ80"/>
    </row>
    <row r="81" spans="47:62" ht="15.6">
      <c r="AU81" s="3"/>
      <c r="AZ81" s="79"/>
      <c r="BB81" s="51"/>
      <c r="BC81" s="51"/>
      <c r="BD81" s="5"/>
      <c r="BE81" s="5"/>
      <c r="BF81"/>
      <c r="BG81"/>
      <c r="BH81"/>
      <c r="BI81"/>
      <c r="BJ81"/>
    </row>
    <row r="82" spans="47:62" ht="15.6">
      <c r="AU82" s="3"/>
      <c r="AZ82" s="79"/>
      <c r="BB82" s="51"/>
      <c r="BC82" s="51"/>
      <c r="BD82" s="5"/>
      <c r="BE82" s="5"/>
      <c r="BF82"/>
      <c r="BG82"/>
      <c r="BH82"/>
      <c r="BI82"/>
      <c r="BJ82"/>
    </row>
    <row r="83" spans="47:62" ht="15.6">
      <c r="AU83" s="3"/>
      <c r="AZ83" s="79"/>
      <c r="BB83" s="51"/>
      <c r="BC83" s="51"/>
      <c r="BD83" s="5"/>
      <c r="BE83" s="5"/>
      <c r="BF83"/>
      <c r="BG83"/>
      <c r="BH83"/>
      <c r="BI83"/>
      <c r="BJ83"/>
    </row>
    <row r="84" spans="47:62" ht="15.6">
      <c r="AU84" s="3"/>
      <c r="AZ84" s="79"/>
      <c r="BB84" s="51"/>
      <c r="BC84" s="51"/>
      <c r="BD84" s="5"/>
      <c r="BE84" s="5"/>
      <c r="BF84"/>
      <c r="BG84"/>
      <c r="BH84"/>
      <c r="BI84"/>
      <c r="BJ84"/>
    </row>
    <row r="85" spans="47:62" ht="15.6">
      <c r="AU85" s="3"/>
      <c r="AZ85" s="79"/>
      <c r="BB85" s="51"/>
      <c r="BC85" s="51"/>
      <c r="BD85" s="5"/>
      <c r="BE85" s="5"/>
      <c r="BF85"/>
      <c r="BG85"/>
      <c r="BH85"/>
      <c r="BI85"/>
      <c r="BJ85"/>
    </row>
    <row r="86" spans="47:62" ht="15.6">
      <c r="AU86" s="3"/>
      <c r="AZ86" s="79"/>
      <c r="BB86" s="51"/>
      <c r="BC86" s="51"/>
      <c r="BD86" s="5"/>
      <c r="BE86" s="5"/>
      <c r="BF86"/>
      <c r="BG86"/>
      <c r="BH86"/>
      <c r="BI86"/>
      <c r="BJ86"/>
    </row>
    <row r="87" spans="47:62" ht="15.6">
      <c r="AU87" s="3"/>
      <c r="AZ87" s="79"/>
      <c r="BB87" s="51"/>
      <c r="BC87" s="51"/>
      <c r="BD87" s="5"/>
      <c r="BE87" s="5"/>
      <c r="BF87"/>
      <c r="BG87"/>
      <c r="BH87"/>
      <c r="BI87"/>
      <c r="BJ87"/>
    </row>
    <row r="88" spans="47:62" ht="15.6">
      <c r="AU88" s="3"/>
      <c r="AZ88" s="79"/>
      <c r="BB88" s="51"/>
      <c r="BC88" s="51"/>
      <c r="BD88" s="5"/>
      <c r="BE88" s="5"/>
      <c r="BF88"/>
      <c r="BG88"/>
      <c r="BH88"/>
      <c r="BI88"/>
      <c r="BJ88"/>
    </row>
    <row r="89" spans="47:62" ht="15.6">
      <c r="AU89" s="3"/>
      <c r="AZ89" s="79"/>
      <c r="BB89" s="51"/>
      <c r="BC89" s="51"/>
      <c r="BD89" s="5"/>
      <c r="BE89" s="5"/>
      <c r="BF89"/>
      <c r="BG89"/>
      <c r="BH89"/>
      <c r="BI89"/>
      <c r="BJ89"/>
    </row>
    <row r="90" spans="47:62" ht="15.6">
      <c r="AU90" s="3"/>
      <c r="AZ90" s="79"/>
      <c r="BB90" s="51"/>
      <c r="BC90" s="51"/>
      <c r="BD90" s="5"/>
      <c r="BE90" s="5"/>
      <c r="BF90"/>
      <c r="BG90"/>
      <c r="BH90"/>
      <c r="BI90"/>
      <c r="BJ90"/>
    </row>
    <row r="91" spans="47:62" ht="15.6">
      <c r="AU91" s="3"/>
      <c r="AZ91" s="79"/>
      <c r="BB91" s="51"/>
      <c r="BC91" s="51"/>
      <c r="BD91" s="5"/>
      <c r="BE91" s="5"/>
      <c r="BF91"/>
      <c r="BG91"/>
      <c r="BH91"/>
      <c r="BI91"/>
      <c r="BJ91"/>
    </row>
    <row r="92" spans="47:62" ht="15.6">
      <c r="AU92" s="3"/>
      <c r="AZ92" s="79"/>
      <c r="BB92" s="51"/>
      <c r="BC92" s="51"/>
      <c r="BD92" s="5"/>
      <c r="BE92" s="5"/>
      <c r="BF92"/>
      <c r="BG92"/>
      <c r="BH92"/>
      <c r="BI92"/>
      <c r="BJ92"/>
    </row>
    <row r="93" spans="47:62" ht="15.6">
      <c r="AU93" s="3"/>
      <c r="AZ93" s="79"/>
      <c r="BB93" s="51"/>
      <c r="BC93" s="51"/>
      <c r="BD93" s="5"/>
      <c r="BE93" s="5"/>
      <c r="BF93"/>
      <c r="BG93"/>
      <c r="BH93"/>
      <c r="BI93"/>
      <c r="BJ93"/>
    </row>
    <row r="94" spans="47:62" ht="15.6">
      <c r="AU94" s="3"/>
      <c r="AZ94" s="79"/>
      <c r="BB94" s="51"/>
      <c r="BC94" s="51"/>
      <c r="BD94" s="5"/>
      <c r="BE94" s="5"/>
      <c r="BF94"/>
      <c r="BG94"/>
      <c r="BH94"/>
      <c r="BI94"/>
      <c r="BJ94"/>
    </row>
    <row r="95" spans="47:62" ht="15.6">
      <c r="AU95" s="3"/>
      <c r="AZ95" s="79"/>
      <c r="BB95" s="51"/>
      <c r="BC95" s="51"/>
      <c r="BD95" s="5"/>
      <c r="BE95" s="5"/>
      <c r="BF95"/>
      <c r="BG95"/>
      <c r="BH95"/>
      <c r="BI95"/>
      <c r="BJ95"/>
    </row>
    <row r="96" spans="47:62" ht="15.6">
      <c r="AU96" s="3"/>
      <c r="AZ96" s="79"/>
      <c r="BB96" s="51"/>
      <c r="BC96" s="51"/>
      <c r="BD96" s="5"/>
      <c r="BE96" s="5"/>
      <c r="BF96"/>
      <c r="BG96"/>
      <c r="BH96"/>
      <c r="BI96"/>
      <c r="BJ96"/>
    </row>
    <row r="97" spans="47:65" ht="15.6">
      <c r="AU97" s="3"/>
      <c r="AZ97" s="79"/>
      <c r="BB97" s="51"/>
      <c r="BC97" s="51"/>
      <c r="BD97" s="5"/>
      <c r="BE97" s="5"/>
      <c r="BF97"/>
      <c r="BG97"/>
      <c r="BH97"/>
      <c r="BI97"/>
      <c r="BJ97"/>
    </row>
    <row r="98" spans="47:65" ht="15.6">
      <c r="AU98" s="3"/>
      <c r="AZ98" s="79"/>
      <c r="BB98" s="51"/>
      <c r="BC98" s="51"/>
      <c r="BD98" s="5"/>
      <c r="BE98" s="5"/>
      <c r="BF98"/>
      <c r="BG98"/>
      <c r="BH98"/>
      <c r="BI98"/>
      <c r="BJ98"/>
    </row>
    <row r="99" spans="47:65" ht="15.6">
      <c r="AU99" s="3"/>
      <c r="AZ99" s="79"/>
      <c r="BB99" s="51"/>
      <c r="BC99" s="51"/>
      <c r="BD99" s="5"/>
      <c r="BE99" s="5"/>
      <c r="BF99"/>
      <c r="BG99"/>
      <c r="BH99"/>
      <c r="BI99"/>
      <c r="BJ99"/>
    </row>
    <row r="100" spans="47:65" ht="15.6">
      <c r="AU100" s="3"/>
      <c r="AZ100" s="79"/>
      <c r="BB100" s="51"/>
      <c r="BC100" s="51"/>
      <c r="BD100" s="5"/>
      <c r="BE100" s="5"/>
      <c r="BF100"/>
      <c r="BG100"/>
      <c r="BH100"/>
      <c r="BI100"/>
      <c r="BJ100"/>
    </row>
    <row r="101" spans="47:65" ht="15.6">
      <c r="AU101" s="3"/>
      <c r="AZ101" s="79"/>
      <c r="BB101" s="51"/>
      <c r="BC101" s="51"/>
      <c r="BD101" s="5"/>
      <c r="BE101" s="5"/>
      <c r="BF101"/>
      <c r="BG101"/>
      <c r="BH101"/>
      <c r="BI101"/>
      <c r="BJ101"/>
    </row>
    <row r="102" spans="47:65" ht="15.6">
      <c r="AU102" s="3"/>
      <c r="AZ102" s="79"/>
      <c r="BB102" s="51"/>
      <c r="BC102" s="51"/>
      <c r="BD102" s="5"/>
      <c r="BE102" s="5"/>
      <c r="BF102"/>
      <c r="BG102"/>
      <c r="BH102"/>
      <c r="BI102"/>
      <c r="BJ102"/>
    </row>
    <row r="103" spans="47:65" ht="15.6">
      <c r="AU103" s="3"/>
      <c r="AZ103" s="79"/>
      <c r="BB103" s="51"/>
      <c r="BC103" s="51"/>
      <c r="BD103" s="5"/>
      <c r="BE103" s="5"/>
      <c r="BF103"/>
      <c r="BG103"/>
      <c r="BH103"/>
      <c r="BI103"/>
      <c r="BJ103"/>
    </row>
    <row r="104" spans="47:65" ht="15.6">
      <c r="AU104" s="3"/>
      <c r="AZ104" s="79"/>
      <c r="BB104" s="51"/>
      <c r="BC104" s="51"/>
      <c r="BD104" s="5"/>
      <c r="BE104" s="5"/>
      <c r="BF104"/>
      <c r="BG104"/>
      <c r="BH104"/>
      <c r="BI104"/>
      <c r="BJ104"/>
    </row>
    <row r="105" spans="47:65" ht="15.6">
      <c r="AU105" s="3"/>
      <c r="AZ105" s="79"/>
      <c r="BB105" s="51"/>
      <c r="BC105" s="51"/>
      <c r="BD105" s="5"/>
      <c r="BE105" s="5"/>
      <c r="BF105"/>
      <c r="BG105"/>
      <c r="BH105"/>
      <c r="BI105"/>
      <c r="BJ105"/>
    </row>
    <row r="106" spans="47:65" ht="15.6">
      <c r="AU106" s="3"/>
      <c r="AZ106" s="79"/>
      <c r="BB106" s="51"/>
      <c r="BC106" s="51"/>
      <c r="BD106" s="5"/>
      <c r="BE106" s="5"/>
      <c r="BF106"/>
      <c r="BG106"/>
      <c r="BH106"/>
      <c r="BI106"/>
      <c r="BJ106"/>
    </row>
    <row r="107" spans="47:65" ht="15.6">
      <c r="AU107" s="3"/>
      <c r="AZ107" s="79"/>
      <c r="BB107" s="51"/>
      <c r="BC107" s="51"/>
      <c r="BD107" s="5"/>
      <c r="BE107" s="5"/>
      <c r="BF107"/>
      <c r="BG107"/>
      <c r="BH107"/>
      <c r="BI107"/>
      <c r="BJ107"/>
    </row>
    <row r="108" spans="47:65" ht="15.6">
      <c r="AU108" s="3"/>
      <c r="AZ108" s="79"/>
      <c r="BB108" s="51"/>
      <c r="BC108" s="51"/>
      <c r="BD108" s="5"/>
      <c r="BE108" s="5"/>
      <c r="BF108"/>
      <c r="BG108"/>
      <c r="BH108"/>
      <c r="BI108"/>
      <c r="BJ108"/>
    </row>
    <row r="109" spans="47:65" ht="15.6">
      <c r="AU109" s="3"/>
      <c r="AZ109" s="79"/>
      <c r="BB109" s="51"/>
      <c r="BC109" s="51"/>
      <c r="BD109" s="5"/>
      <c r="BE109" s="5"/>
      <c r="BF109"/>
      <c r="BG109"/>
      <c r="BH109"/>
      <c r="BI109"/>
      <c r="BJ109"/>
    </row>
    <row r="110" spans="47:65" ht="15.6">
      <c r="AU110" s="3"/>
      <c r="AZ110" s="79"/>
      <c r="BB110" s="51"/>
      <c r="BC110" s="51"/>
      <c r="BD110" s="5"/>
      <c r="BE110" s="5"/>
      <c r="BF110"/>
      <c r="BG110"/>
      <c r="BH110"/>
      <c r="BI110"/>
      <c r="BJ110"/>
    </row>
    <row r="111" spans="47:65" ht="15.6">
      <c r="AU111" s="3"/>
      <c r="AZ111" s="79"/>
      <c r="BB111" s="51"/>
      <c r="BC111" s="51"/>
      <c r="BD111" s="5"/>
      <c r="BE111" s="5"/>
      <c r="BL111" s="12"/>
      <c r="BM111" s="12"/>
    </row>
    <row r="112" spans="47:65" ht="15.6">
      <c r="AU112" s="3"/>
      <c r="AZ112" s="79"/>
      <c r="BB112" s="51"/>
      <c r="BC112" s="51"/>
      <c r="BD112" s="5"/>
      <c r="BE112" s="5"/>
      <c r="BL112" s="12"/>
      <c r="BM112" s="12"/>
    </row>
    <row r="113" spans="47:65" ht="15.6">
      <c r="AU113" s="3"/>
      <c r="AZ113" s="79"/>
      <c r="BB113" s="51"/>
      <c r="BC113" s="51"/>
      <c r="BD113" s="5"/>
      <c r="BE113" s="5"/>
      <c r="BL113" s="12"/>
      <c r="BM113" s="12"/>
    </row>
    <row r="114" spans="47:65" ht="15.6">
      <c r="AU114" s="3"/>
      <c r="AZ114" s="79"/>
      <c r="BB114" s="51"/>
      <c r="BC114" s="51"/>
      <c r="BD114" s="5"/>
      <c r="BE114" s="5"/>
      <c r="BL114" s="12"/>
      <c r="BM114" s="12"/>
    </row>
    <row r="115" spans="47:65" ht="15.6">
      <c r="AU115" s="3"/>
      <c r="AZ115" s="79"/>
      <c r="BB115" s="51"/>
      <c r="BC115" s="51"/>
      <c r="BD115" s="5"/>
      <c r="BE115" s="5"/>
      <c r="BL115" s="12"/>
      <c r="BM115" s="12"/>
    </row>
    <row r="116" spans="47:65" ht="15.6">
      <c r="AU116" s="3"/>
      <c r="AZ116" s="79"/>
      <c r="BB116" s="51"/>
      <c r="BC116" s="51"/>
      <c r="BD116" s="5"/>
      <c r="BE116" s="5"/>
      <c r="BL116" s="12"/>
      <c r="BM116" s="12"/>
    </row>
    <row r="117" spans="47:65" ht="15.6">
      <c r="AU117" s="3"/>
      <c r="AZ117" s="79"/>
      <c r="BB117" s="51"/>
      <c r="BC117" s="51"/>
      <c r="BD117" s="5"/>
      <c r="BE117" s="5"/>
      <c r="BL117" s="12"/>
      <c r="BM117" s="12"/>
    </row>
    <row r="118" spans="47:65" ht="15.6">
      <c r="AU118" s="3"/>
      <c r="AZ118" s="79"/>
      <c r="BB118" s="51"/>
      <c r="BC118" s="51"/>
      <c r="BD118" s="5"/>
      <c r="BE118" s="5"/>
      <c r="BL118" s="12"/>
      <c r="BM118" s="12"/>
    </row>
    <row r="119" spans="47:65" ht="15.6">
      <c r="AU119" s="3"/>
      <c r="AZ119" s="79"/>
      <c r="BB119" s="51"/>
      <c r="BC119" s="51"/>
      <c r="BD119" s="5"/>
      <c r="BE119" s="5"/>
      <c r="BL119" s="12"/>
      <c r="BM119" s="12"/>
    </row>
    <row r="120" spans="47:65" ht="15.6">
      <c r="AU120" s="3"/>
      <c r="AZ120" s="79"/>
      <c r="BB120" s="51"/>
      <c r="BC120" s="51"/>
      <c r="BD120" s="5"/>
      <c r="BE120" s="5"/>
      <c r="BL120" s="12"/>
      <c r="BM120" s="12"/>
    </row>
    <row r="121" spans="47:65" ht="15.6">
      <c r="AU121" s="3"/>
      <c r="AZ121" s="79"/>
      <c r="BB121" s="51"/>
      <c r="BC121" s="51"/>
      <c r="BD121" s="5"/>
      <c r="BE121" s="5"/>
      <c r="BL121" s="12"/>
      <c r="BM121" s="12"/>
    </row>
    <row r="122" spans="47:65" ht="15.6">
      <c r="AU122" s="3"/>
      <c r="AZ122" s="79"/>
      <c r="BB122" s="51"/>
      <c r="BC122" s="51"/>
      <c r="BD122" s="5"/>
      <c r="BE122" s="5"/>
      <c r="BL122" s="12"/>
      <c r="BM122" s="12"/>
    </row>
    <row r="123" spans="47:65" ht="15.6">
      <c r="AU123" s="3"/>
      <c r="AZ123" s="79"/>
      <c r="BB123" s="51"/>
      <c r="BC123" s="51"/>
      <c r="BD123" s="5"/>
      <c r="BE123" s="5"/>
      <c r="BL123" s="12"/>
      <c r="BM123" s="12"/>
    </row>
    <row r="124" spans="47:65" ht="15.6">
      <c r="AU124" s="3"/>
      <c r="AZ124" s="79"/>
      <c r="BB124" s="51"/>
      <c r="BC124" s="51"/>
      <c r="BD124" s="5"/>
      <c r="BE124" s="5"/>
      <c r="BL124" s="12"/>
      <c r="BM124" s="12"/>
    </row>
    <row r="125" spans="47:65" ht="15.6">
      <c r="AU125" s="3"/>
      <c r="AZ125" s="79"/>
      <c r="BB125" s="51"/>
      <c r="BC125" s="51"/>
      <c r="BD125" s="5"/>
      <c r="BE125" s="5"/>
      <c r="BL125" s="12"/>
      <c r="BM125" s="12"/>
    </row>
    <row r="126" spans="47:65">
      <c r="AU126" s="3"/>
      <c r="AZ126" s="79"/>
      <c r="BC126" s="52"/>
    </row>
    <row r="127" spans="47:65">
      <c r="AU127" s="3"/>
      <c r="AY127" s="116"/>
      <c r="AZ127" s="79"/>
      <c r="BC127" s="52"/>
    </row>
    <row r="128" spans="47:65">
      <c r="AU128" s="3"/>
      <c r="AY128" s="116"/>
      <c r="AZ128" s="79"/>
      <c r="BC128" s="52"/>
      <c r="BK128" s="13"/>
    </row>
    <row r="129" spans="35:63">
      <c r="AU129" s="3"/>
      <c r="AY129" s="116"/>
      <c r="AZ129" s="79"/>
      <c r="BC129" s="52"/>
      <c r="BK129" s="13"/>
    </row>
    <row r="130" spans="35:63">
      <c r="AU130" s="3"/>
      <c r="AY130" s="116"/>
      <c r="AZ130" s="79"/>
      <c r="BC130" s="52"/>
      <c r="BK130" s="13"/>
    </row>
    <row r="131" spans="35:63">
      <c r="AU131" s="3"/>
      <c r="AY131" s="116"/>
      <c r="AZ131" s="79"/>
      <c r="BC131" s="52"/>
      <c r="BK131" s="13"/>
    </row>
    <row r="132" spans="35:63">
      <c r="AU132" s="3"/>
      <c r="AY132" s="116"/>
      <c r="AZ132" s="79"/>
      <c r="BC132" s="52"/>
      <c r="BK132" s="13"/>
    </row>
    <row r="133" spans="35:63">
      <c r="AU133" s="3"/>
      <c r="AY133" s="116"/>
      <c r="AZ133" s="79"/>
      <c r="BC133" s="52"/>
      <c r="BK133" s="13"/>
    </row>
    <row r="134" spans="35:63">
      <c r="AU134" s="3"/>
      <c r="AY134" s="116"/>
      <c r="AZ134" s="79"/>
      <c r="BC134" s="52"/>
      <c r="BK134" s="13"/>
    </row>
    <row r="135" spans="35:63">
      <c r="AU135" s="3"/>
      <c r="AY135" s="116"/>
      <c r="AZ135" s="79"/>
      <c r="BC135" s="52"/>
      <c r="BK135" s="13"/>
    </row>
    <row r="136" spans="35:63">
      <c r="AU136" s="3"/>
      <c r="AY136" s="116"/>
      <c r="AZ136" s="79"/>
      <c r="BC136" s="52"/>
      <c r="BK136" s="13"/>
    </row>
    <row r="137" spans="35:63">
      <c r="AU137" s="3"/>
      <c r="AY137" s="116"/>
      <c r="AZ137" s="79"/>
      <c r="BC137" s="52"/>
      <c r="BK137" s="13"/>
    </row>
    <row r="138" spans="35:63">
      <c r="AU138" s="3"/>
      <c r="AY138" s="116"/>
      <c r="AZ138" s="79"/>
      <c r="BC138" s="52"/>
      <c r="BK138" s="13"/>
    </row>
    <row r="139" spans="35:63">
      <c r="AI139" s="13"/>
      <c r="AJ139" s="13"/>
      <c r="AL139" s="13"/>
      <c r="AM139" s="13"/>
      <c r="AU139" s="3"/>
      <c r="AX139" s="13"/>
      <c r="AY139" s="116"/>
      <c r="AZ139" s="79"/>
      <c r="BC139" s="52"/>
      <c r="BK139" s="13"/>
    </row>
    <row r="140" spans="35:63">
      <c r="AI140" s="13"/>
      <c r="AJ140" s="13"/>
      <c r="AL140" s="13"/>
      <c r="AM140" s="13"/>
      <c r="AU140" s="3"/>
      <c r="AX140" s="13"/>
      <c r="AY140" s="116"/>
      <c r="AZ140" s="79"/>
      <c r="BC140" s="52"/>
      <c r="BK140" s="13"/>
    </row>
    <row r="141" spans="35:63">
      <c r="AI141" s="13"/>
      <c r="AJ141" s="13"/>
      <c r="AL141" s="13"/>
      <c r="AM141" s="13"/>
      <c r="AU141" s="3"/>
      <c r="AX141" s="13"/>
      <c r="AY141" s="116"/>
      <c r="AZ141" s="79"/>
      <c r="BC141" s="52"/>
      <c r="BK141" s="13"/>
    </row>
    <row r="142" spans="35:63">
      <c r="AI142" s="13"/>
      <c r="AJ142" s="13"/>
      <c r="AL142" s="13"/>
      <c r="AM142" s="13"/>
      <c r="AU142" s="3"/>
      <c r="AX142" s="13"/>
      <c r="AY142" s="116"/>
      <c r="AZ142" s="79"/>
      <c r="BC142" s="52"/>
      <c r="BK142" s="13"/>
    </row>
    <row r="143" spans="35:63">
      <c r="AI143" s="13"/>
      <c r="AJ143" s="13"/>
      <c r="AL143" s="13"/>
      <c r="AM143" s="13"/>
      <c r="AU143" s="3"/>
      <c r="AX143" s="13"/>
      <c r="AY143" s="116"/>
      <c r="AZ143" s="79"/>
      <c r="BC143" s="52"/>
      <c r="BK143" s="13"/>
    </row>
    <row r="144" spans="35:63">
      <c r="AI144" s="13"/>
      <c r="AJ144" s="13"/>
      <c r="AL144" s="13"/>
      <c r="AM144" s="13"/>
      <c r="AU144" s="3"/>
      <c r="AX144" s="13"/>
      <c r="AY144" s="116"/>
      <c r="AZ144" s="79"/>
      <c r="BC144" s="52"/>
      <c r="BK144" s="13"/>
    </row>
    <row r="145" spans="35:63">
      <c r="AI145" s="13"/>
      <c r="AJ145" s="13"/>
      <c r="AL145" s="13"/>
      <c r="AM145" s="13"/>
      <c r="AU145" s="3"/>
      <c r="AX145" s="13"/>
      <c r="AY145" s="116"/>
      <c r="AZ145" s="79"/>
      <c r="BC145" s="52"/>
      <c r="BK145" s="13"/>
    </row>
    <row r="146" spans="35:63">
      <c r="AI146" s="13"/>
      <c r="AJ146" s="13"/>
      <c r="AL146" s="13"/>
      <c r="AM146" s="13"/>
      <c r="AU146" s="3"/>
      <c r="AX146" s="13"/>
      <c r="AY146" s="116"/>
      <c r="AZ146" s="79"/>
      <c r="BC146" s="52"/>
      <c r="BK146" s="13"/>
    </row>
    <row r="147" spans="35:63">
      <c r="AI147" s="13"/>
      <c r="AJ147" s="13"/>
      <c r="AL147" s="13"/>
      <c r="AM147" s="13"/>
      <c r="AU147" s="3"/>
      <c r="AX147" s="13"/>
      <c r="AY147" s="116"/>
      <c r="AZ147" s="79"/>
      <c r="BC147" s="52"/>
      <c r="BK147" s="13"/>
    </row>
    <row r="148" spans="35:63">
      <c r="AI148" s="13"/>
      <c r="AJ148" s="13"/>
      <c r="AL148" s="13"/>
      <c r="AM148" s="13"/>
      <c r="AU148" s="3"/>
      <c r="AX148" s="13"/>
      <c r="AY148" s="116"/>
      <c r="AZ148" s="79"/>
      <c r="BC148" s="52"/>
      <c r="BK148" s="13"/>
    </row>
    <row r="149" spans="35:63">
      <c r="AI149" s="13"/>
      <c r="AJ149" s="13"/>
      <c r="AL149" s="13"/>
      <c r="AM149" s="13"/>
      <c r="AU149" s="3"/>
      <c r="AX149" s="13"/>
      <c r="AY149" s="116"/>
      <c r="AZ149" s="79"/>
      <c r="BC149" s="52"/>
      <c r="BK149" s="13"/>
    </row>
    <row r="150" spans="35:63">
      <c r="AI150" s="13"/>
      <c r="AJ150" s="13"/>
      <c r="AL150" s="13"/>
      <c r="AM150" s="13"/>
      <c r="AU150" s="3"/>
      <c r="AX150" s="13"/>
      <c r="AY150" s="116"/>
      <c r="AZ150" s="79"/>
      <c r="BC150" s="52"/>
      <c r="BK150" s="13"/>
    </row>
    <row r="151" spans="35:63">
      <c r="AI151" s="13"/>
      <c r="AJ151" s="13"/>
      <c r="AL151" s="13"/>
      <c r="AM151" s="13"/>
      <c r="AU151" s="3"/>
      <c r="AX151" s="13"/>
      <c r="AY151" s="116"/>
      <c r="AZ151" s="79"/>
      <c r="BC151" s="52"/>
      <c r="BK151" s="13"/>
    </row>
    <row r="152" spans="35:63">
      <c r="AI152" s="13"/>
      <c r="AJ152" s="13"/>
      <c r="AL152" s="13"/>
      <c r="AM152" s="13"/>
      <c r="AU152" s="3"/>
      <c r="AX152" s="13"/>
      <c r="AY152" s="116"/>
      <c r="AZ152" s="79"/>
      <c r="BC152" s="52"/>
      <c r="BK152" s="13"/>
    </row>
    <row r="153" spans="35:63">
      <c r="AI153" s="13"/>
      <c r="AJ153" s="13"/>
      <c r="AL153" s="13"/>
      <c r="AM153" s="13"/>
      <c r="AU153" s="3"/>
      <c r="AX153" s="13"/>
      <c r="AY153" s="116"/>
      <c r="AZ153" s="79"/>
      <c r="BC153" s="52"/>
      <c r="BK153" s="13"/>
    </row>
    <row r="154" spans="35:63">
      <c r="AI154" s="13"/>
      <c r="AJ154" s="13"/>
      <c r="AL154" s="13"/>
      <c r="AM154" s="13"/>
      <c r="AU154" s="3"/>
      <c r="AX154" s="13"/>
      <c r="AY154" s="116"/>
      <c r="AZ154" s="79"/>
      <c r="BC154" s="52"/>
      <c r="BK154" s="13"/>
    </row>
    <row r="155" spans="35:63">
      <c r="AI155" s="13"/>
      <c r="AJ155" s="13"/>
      <c r="AL155" s="13"/>
      <c r="AM155" s="13"/>
      <c r="AU155" s="3"/>
      <c r="AX155" s="13"/>
      <c r="AY155" s="116"/>
      <c r="AZ155" s="79"/>
      <c r="BC155" s="52"/>
      <c r="BK155" s="13"/>
    </row>
    <row r="156" spans="35:63">
      <c r="AI156" s="13"/>
      <c r="AJ156" s="13"/>
      <c r="AL156" s="13"/>
      <c r="AM156" s="13"/>
      <c r="AU156" s="3"/>
      <c r="AX156" s="13"/>
      <c r="AY156" s="116"/>
      <c r="AZ156" s="79"/>
      <c r="BC156" s="52"/>
      <c r="BK156" s="13"/>
    </row>
    <row r="157" spans="35:63">
      <c r="AI157" s="13"/>
      <c r="AJ157" s="13"/>
      <c r="AL157" s="13"/>
      <c r="AM157" s="13"/>
      <c r="AU157" s="3"/>
      <c r="AX157" s="13"/>
      <c r="AY157" s="116"/>
      <c r="AZ157" s="79"/>
      <c r="BC157" s="52"/>
      <c r="BK157" s="13"/>
    </row>
    <row r="158" spans="35:63">
      <c r="AI158" s="13"/>
      <c r="AJ158" s="13"/>
      <c r="AL158" s="13"/>
      <c r="AM158" s="13"/>
      <c r="AU158" s="3"/>
      <c r="AX158" s="13"/>
      <c r="AY158" s="116"/>
      <c r="AZ158" s="79"/>
      <c r="BC158" s="52"/>
      <c r="BK158" s="13"/>
    </row>
    <row r="159" spans="35:63">
      <c r="AI159" s="13"/>
      <c r="AJ159" s="13"/>
      <c r="AL159" s="13"/>
      <c r="AM159" s="13"/>
      <c r="AU159" s="3"/>
      <c r="AX159" s="13"/>
      <c r="AY159" s="116"/>
      <c r="AZ159" s="79"/>
      <c r="BC159" s="52"/>
      <c r="BK159" s="13"/>
    </row>
    <row r="160" spans="35:63">
      <c r="AI160" s="13"/>
      <c r="AJ160" s="13"/>
      <c r="AL160" s="13"/>
      <c r="AM160" s="13"/>
      <c r="AU160" s="3"/>
      <c r="AX160" s="13"/>
      <c r="AY160" s="116"/>
      <c r="AZ160" s="79"/>
      <c r="BC160" s="52"/>
      <c r="BK160" s="13"/>
    </row>
    <row r="161" spans="35:63">
      <c r="AI161" s="13"/>
      <c r="AJ161" s="13"/>
      <c r="AL161" s="13"/>
      <c r="AM161" s="13"/>
      <c r="AU161" s="3"/>
      <c r="AX161" s="13"/>
      <c r="AY161" s="116"/>
      <c r="AZ161" s="79"/>
      <c r="BC161" s="52"/>
      <c r="BK161" s="13"/>
    </row>
    <row r="162" spans="35:63">
      <c r="AI162" s="13"/>
      <c r="AJ162" s="13"/>
      <c r="AL162" s="13"/>
      <c r="AM162" s="13"/>
      <c r="AU162" s="3"/>
      <c r="AX162" s="13"/>
      <c r="AY162" s="116"/>
      <c r="AZ162" s="79"/>
      <c r="BC162" s="52"/>
      <c r="BK162" s="13"/>
    </row>
    <row r="163" spans="35:63">
      <c r="AI163" s="13"/>
      <c r="AJ163" s="13"/>
      <c r="AL163" s="13"/>
      <c r="AM163" s="13"/>
      <c r="AU163" s="3"/>
      <c r="AX163" s="13"/>
      <c r="AY163" s="116"/>
      <c r="AZ163" s="79"/>
      <c r="BC163" s="52"/>
      <c r="BK163" s="13"/>
    </row>
    <row r="164" spans="35:63">
      <c r="AI164" s="13"/>
      <c r="AJ164" s="13"/>
      <c r="AL164" s="13"/>
      <c r="AM164" s="13"/>
      <c r="AO164" s="116"/>
      <c r="AT164" s="13"/>
      <c r="AU164" s="13"/>
      <c r="AV164" s="66"/>
      <c r="AW164" s="66"/>
      <c r="AX164" s="13"/>
      <c r="AY164" s="116"/>
      <c r="AZ164" s="66"/>
      <c r="BA164" s="116"/>
      <c r="BB164" s="116"/>
      <c r="BC164" s="82"/>
      <c r="BD164" s="82"/>
      <c r="BE164" s="82"/>
      <c r="BF164" s="82"/>
      <c r="BG164" s="82"/>
      <c r="BH164" s="82"/>
      <c r="BI164" s="116"/>
      <c r="BJ164" s="66"/>
      <c r="BK164" s="13"/>
    </row>
    <row r="165" spans="35:63">
      <c r="AI165" s="13"/>
      <c r="AJ165" s="13"/>
      <c r="AL165" s="13"/>
      <c r="AM165" s="13"/>
      <c r="AO165" s="116"/>
      <c r="AT165" s="13"/>
      <c r="AU165" s="13"/>
      <c r="AV165" s="66"/>
      <c r="AW165" s="66"/>
      <c r="AX165" s="13"/>
      <c r="AY165" s="116"/>
      <c r="AZ165" s="66"/>
      <c r="BA165" s="116"/>
      <c r="BB165" s="116"/>
      <c r="BC165" s="82"/>
      <c r="BD165" s="82"/>
      <c r="BE165" s="82"/>
      <c r="BF165" s="82"/>
      <c r="BG165" s="82"/>
      <c r="BH165" s="82"/>
      <c r="BI165" s="116"/>
      <c r="BJ165" s="66"/>
      <c r="BK165" s="13"/>
    </row>
    <row r="166" spans="35:63">
      <c r="AI166" s="13"/>
      <c r="AJ166" s="13"/>
      <c r="AL166" s="13"/>
      <c r="AM166" s="13"/>
      <c r="AO166" s="116"/>
      <c r="AT166" s="13"/>
      <c r="AU166" s="13"/>
      <c r="AV166" s="66"/>
      <c r="AW166" s="66"/>
      <c r="AX166" s="13"/>
      <c r="AY166" s="116"/>
      <c r="AZ166" s="66"/>
      <c r="BA166" s="116"/>
      <c r="BB166" s="116"/>
      <c r="BC166" s="82"/>
      <c r="BD166" s="82"/>
      <c r="BE166" s="82"/>
      <c r="BF166" s="82"/>
      <c r="BG166" s="82"/>
      <c r="BH166" s="82"/>
      <c r="BI166" s="116"/>
      <c r="BJ166" s="66"/>
      <c r="BK166" s="13"/>
    </row>
    <row r="167" spans="35:63">
      <c r="AI167" s="13"/>
      <c r="AJ167" s="13"/>
      <c r="AL167" s="13"/>
      <c r="AM167" s="13"/>
      <c r="AO167" s="116"/>
      <c r="AT167" s="13"/>
      <c r="AU167" s="13"/>
      <c r="AV167" s="66"/>
      <c r="AW167" s="66"/>
      <c r="AX167" s="13"/>
      <c r="AY167" s="116"/>
      <c r="AZ167" s="66"/>
      <c r="BA167" s="116"/>
      <c r="BB167" s="116"/>
      <c r="BC167" s="82"/>
      <c r="BD167" s="82"/>
      <c r="BE167" s="82"/>
      <c r="BF167" s="82"/>
      <c r="BG167" s="82"/>
      <c r="BH167" s="82"/>
      <c r="BI167" s="116"/>
      <c r="BJ167" s="66"/>
      <c r="BK167" s="13"/>
    </row>
    <row r="168" spans="35:63">
      <c r="AI168" s="13"/>
      <c r="AJ168" s="13"/>
      <c r="AL168" s="13"/>
      <c r="AM168" s="13"/>
      <c r="AO168" s="116"/>
      <c r="AT168" s="13"/>
      <c r="AU168" s="13"/>
      <c r="AV168" s="66"/>
      <c r="AW168" s="66"/>
      <c r="AX168" s="13"/>
      <c r="AY168" s="116"/>
      <c r="AZ168" s="66"/>
      <c r="BA168" s="116"/>
      <c r="BB168" s="116"/>
      <c r="BC168" s="82"/>
      <c r="BD168" s="82"/>
      <c r="BE168" s="82"/>
      <c r="BF168" s="82"/>
      <c r="BG168" s="82"/>
      <c r="BH168" s="82"/>
      <c r="BI168" s="116"/>
      <c r="BJ168" s="66"/>
      <c r="BK168" s="13"/>
    </row>
    <row r="169" spans="35:63">
      <c r="AI169" s="13"/>
      <c r="AJ169" s="13"/>
      <c r="AL169" s="13"/>
      <c r="AM169" s="13"/>
      <c r="AO169" s="116"/>
      <c r="AT169" s="13"/>
      <c r="AU169" s="13"/>
      <c r="AV169" s="66"/>
      <c r="AW169" s="66"/>
      <c r="AX169" s="13"/>
      <c r="AY169" s="116"/>
      <c r="AZ169" s="66"/>
      <c r="BA169" s="116"/>
      <c r="BB169" s="116"/>
      <c r="BC169" s="82"/>
      <c r="BD169" s="82"/>
      <c r="BE169" s="82"/>
      <c r="BF169" s="82"/>
      <c r="BG169" s="82"/>
      <c r="BH169" s="82"/>
      <c r="BI169" s="116"/>
      <c r="BJ169" s="66"/>
      <c r="BK169" s="13"/>
    </row>
    <row r="170" spans="35:63">
      <c r="AI170" s="13"/>
      <c r="AJ170" s="13"/>
      <c r="AL170" s="13"/>
      <c r="AM170" s="13"/>
      <c r="AO170" s="116"/>
      <c r="AT170" s="13"/>
      <c r="AU170" s="13"/>
      <c r="AV170" s="66"/>
      <c r="AW170" s="66"/>
      <c r="AX170" s="13"/>
      <c r="AY170" s="116"/>
      <c r="AZ170" s="66"/>
      <c r="BA170" s="116"/>
      <c r="BB170" s="116"/>
      <c r="BC170" s="82"/>
      <c r="BD170" s="82"/>
      <c r="BE170" s="82"/>
      <c r="BF170" s="82"/>
      <c r="BG170" s="82"/>
      <c r="BH170" s="82"/>
      <c r="BI170" s="116"/>
      <c r="BJ170" s="66"/>
      <c r="BK170" s="13"/>
    </row>
    <row r="171" spans="35:63">
      <c r="AI171" s="13"/>
      <c r="AJ171" s="13"/>
      <c r="AL171" s="13"/>
      <c r="AM171" s="13"/>
      <c r="AO171" s="116"/>
      <c r="AT171" s="13"/>
      <c r="AU171" s="13"/>
      <c r="AV171" s="66"/>
      <c r="AW171" s="66"/>
      <c r="AX171" s="13"/>
      <c r="AY171" s="116"/>
      <c r="AZ171" s="66"/>
      <c r="BA171" s="116"/>
      <c r="BB171" s="116"/>
      <c r="BC171" s="82"/>
      <c r="BD171" s="82"/>
      <c r="BE171" s="82"/>
      <c r="BF171" s="82"/>
      <c r="BG171" s="82"/>
      <c r="BH171" s="82"/>
      <c r="BI171" s="116"/>
      <c r="BJ171" s="66"/>
      <c r="BK171" s="13"/>
    </row>
    <row r="172" spans="35:63">
      <c r="AI172" s="13"/>
      <c r="AJ172" s="13"/>
      <c r="AL172" s="13"/>
      <c r="AM172" s="13"/>
      <c r="AO172" s="116"/>
      <c r="AT172" s="13"/>
      <c r="AU172" s="13"/>
      <c r="AV172" s="66"/>
      <c r="AW172" s="66"/>
      <c r="AX172" s="13"/>
      <c r="AY172" s="116"/>
      <c r="AZ172" s="66"/>
      <c r="BA172" s="116"/>
      <c r="BB172" s="116"/>
      <c r="BC172" s="82"/>
      <c r="BD172" s="82"/>
      <c r="BE172" s="82"/>
      <c r="BF172" s="82"/>
      <c r="BG172" s="82"/>
      <c r="BH172" s="82"/>
      <c r="BI172" s="116"/>
      <c r="BJ172" s="66"/>
      <c r="BK172" s="13"/>
    </row>
    <row r="173" spans="35:63">
      <c r="AI173" s="13"/>
      <c r="AJ173" s="13"/>
      <c r="AL173" s="13"/>
      <c r="AM173" s="13"/>
      <c r="AO173" s="116"/>
      <c r="AT173" s="13"/>
      <c r="AU173" s="13"/>
      <c r="AV173" s="66"/>
      <c r="AW173" s="66"/>
      <c r="AX173" s="13"/>
      <c r="AY173" s="116"/>
      <c r="AZ173" s="66"/>
      <c r="BA173" s="116"/>
      <c r="BB173" s="116"/>
      <c r="BC173" s="82"/>
      <c r="BD173" s="82"/>
      <c r="BE173" s="82"/>
      <c r="BF173" s="82"/>
      <c r="BG173" s="82"/>
      <c r="BH173" s="82"/>
      <c r="BI173" s="116"/>
      <c r="BJ173" s="66"/>
      <c r="BK173" s="13"/>
    </row>
    <row r="174" spans="35:63">
      <c r="AI174" s="13"/>
      <c r="AJ174" s="13"/>
      <c r="AL174" s="13"/>
      <c r="AM174" s="13"/>
      <c r="AO174" s="116"/>
      <c r="AT174" s="13"/>
      <c r="AU174" s="13"/>
      <c r="AV174" s="66"/>
      <c r="AW174" s="66"/>
      <c r="AX174" s="13"/>
      <c r="AY174" s="116"/>
      <c r="AZ174" s="66"/>
      <c r="BA174" s="116"/>
      <c r="BB174" s="116"/>
      <c r="BC174" s="82"/>
      <c r="BD174" s="82"/>
      <c r="BE174" s="82"/>
      <c r="BF174" s="82"/>
      <c r="BG174" s="82"/>
      <c r="BH174" s="82"/>
      <c r="BI174" s="116"/>
      <c r="BJ174" s="66"/>
      <c r="BK174" s="13"/>
    </row>
    <row r="175" spans="35:63">
      <c r="AI175" s="13"/>
      <c r="AJ175" s="13"/>
      <c r="AL175" s="13"/>
      <c r="AM175" s="13"/>
      <c r="AO175" s="116"/>
      <c r="AT175" s="13"/>
      <c r="AU175" s="13"/>
      <c r="AV175" s="66"/>
      <c r="AW175" s="66"/>
      <c r="AX175" s="13"/>
      <c r="AY175" s="116"/>
      <c r="AZ175" s="66"/>
      <c r="BA175" s="116"/>
      <c r="BB175" s="116"/>
      <c r="BC175" s="82"/>
      <c r="BD175" s="82"/>
      <c r="BE175" s="82"/>
      <c r="BF175" s="82"/>
      <c r="BG175" s="82"/>
      <c r="BH175" s="82"/>
      <c r="BI175" s="116"/>
      <c r="BJ175" s="66"/>
      <c r="BK175" s="13"/>
    </row>
    <row r="176" spans="35:63">
      <c r="AI176" s="13"/>
      <c r="AJ176" s="13"/>
      <c r="AL176" s="13"/>
      <c r="AM176" s="13"/>
      <c r="AO176" s="116"/>
      <c r="AT176" s="13"/>
      <c r="AU176" s="13"/>
      <c r="AV176" s="66"/>
      <c r="AW176" s="66"/>
      <c r="AX176" s="13"/>
      <c r="AY176" s="116"/>
      <c r="AZ176" s="66"/>
      <c r="BA176" s="116"/>
      <c r="BB176" s="116"/>
      <c r="BC176" s="82"/>
      <c r="BD176" s="82"/>
      <c r="BE176" s="82"/>
      <c r="BF176" s="82"/>
      <c r="BG176" s="82"/>
      <c r="BH176" s="82"/>
      <c r="BI176" s="116"/>
      <c r="BJ176" s="66"/>
      <c r="BK176" s="13"/>
    </row>
    <row r="177" spans="35:63">
      <c r="AI177" s="13"/>
      <c r="AJ177" s="13"/>
      <c r="AL177" s="13"/>
      <c r="AM177" s="13"/>
      <c r="AO177" s="116"/>
      <c r="AT177" s="13"/>
      <c r="AU177" s="13"/>
      <c r="AV177" s="66"/>
      <c r="AW177" s="66"/>
      <c r="AX177" s="13"/>
      <c r="AY177" s="116"/>
      <c r="AZ177" s="66"/>
      <c r="BA177" s="116"/>
      <c r="BB177" s="116"/>
      <c r="BC177" s="82"/>
      <c r="BD177" s="82"/>
      <c r="BE177" s="82"/>
      <c r="BF177" s="82"/>
      <c r="BG177" s="82"/>
      <c r="BH177" s="82"/>
      <c r="BI177" s="116"/>
      <c r="BJ177" s="66"/>
      <c r="BK177" s="13"/>
    </row>
    <row r="178" spans="35:63">
      <c r="AI178" s="13"/>
      <c r="AJ178" s="13"/>
      <c r="AL178" s="13"/>
      <c r="AM178" s="13"/>
      <c r="AO178" s="116"/>
      <c r="AT178" s="13"/>
      <c r="AU178" s="13"/>
      <c r="AV178" s="66"/>
      <c r="AW178" s="66"/>
      <c r="AX178" s="13"/>
      <c r="AY178" s="116"/>
      <c r="AZ178" s="66"/>
      <c r="BA178" s="116"/>
      <c r="BB178" s="116"/>
      <c r="BC178" s="82"/>
      <c r="BD178" s="82"/>
      <c r="BE178" s="82"/>
      <c r="BF178" s="82"/>
      <c r="BG178" s="82"/>
      <c r="BH178" s="82"/>
      <c r="BI178" s="116"/>
      <c r="BJ178" s="66"/>
      <c r="BK178" s="13"/>
    </row>
    <row r="179" spans="35:63">
      <c r="AI179" s="13"/>
      <c r="AJ179" s="13"/>
      <c r="AL179" s="13"/>
      <c r="AM179" s="13"/>
      <c r="AO179" s="116"/>
      <c r="AT179" s="13"/>
      <c r="AU179" s="13"/>
      <c r="AV179" s="66"/>
      <c r="AW179" s="66"/>
      <c r="AX179" s="13"/>
      <c r="AY179" s="116"/>
      <c r="AZ179" s="66"/>
      <c r="BA179" s="116"/>
      <c r="BB179" s="116"/>
      <c r="BC179" s="82"/>
      <c r="BD179" s="82"/>
      <c r="BE179" s="82"/>
      <c r="BF179" s="82"/>
      <c r="BG179" s="82"/>
      <c r="BH179" s="82"/>
      <c r="BI179" s="116"/>
      <c r="BJ179" s="66"/>
      <c r="BK179" s="13"/>
    </row>
    <row r="180" spans="35:63">
      <c r="AI180" s="13"/>
      <c r="AJ180" s="13"/>
      <c r="AL180" s="13"/>
      <c r="AM180" s="13"/>
      <c r="AO180" s="116"/>
      <c r="AT180" s="13"/>
      <c r="AU180" s="13"/>
      <c r="AV180" s="66"/>
      <c r="AW180" s="66"/>
      <c r="AX180" s="13"/>
      <c r="AY180" s="116"/>
      <c r="AZ180" s="66"/>
      <c r="BA180" s="116"/>
      <c r="BB180" s="116"/>
      <c r="BC180" s="82"/>
      <c r="BD180" s="82"/>
      <c r="BE180" s="82"/>
      <c r="BF180" s="82"/>
      <c r="BG180" s="82"/>
      <c r="BH180" s="82"/>
      <c r="BI180" s="116"/>
      <c r="BJ180" s="66"/>
      <c r="BK180" s="13"/>
    </row>
    <row r="181" spans="35:63">
      <c r="AI181" s="13"/>
      <c r="AJ181" s="13"/>
      <c r="AL181" s="13"/>
      <c r="AM181" s="13"/>
      <c r="AO181" s="116"/>
      <c r="AT181" s="13"/>
      <c r="AU181" s="13"/>
      <c r="AV181" s="66"/>
      <c r="AW181" s="66"/>
      <c r="AX181" s="13"/>
      <c r="AY181" s="116"/>
      <c r="AZ181" s="66"/>
      <c r="BA181" s="116"/>
      <c r="BB181" s="116"/>
      <c r="BC181" s="82"/>
      <c r="BD181" s="82"/>
      <c r="BE181" s="82"/>
      <c r="BF181" s="82"/>
      <c r="BG181" s="82"/>
      <c r="BH181" s="82"/>
      <c r="BI181" s="116"/>
      <c r="BJ181" s="66"/>
      <c r="BK181" s="13"/>
    </row>
    <row r="182" spans="35:63">
      <c r="AI182" s="13"/>
      <c r="AJ182" s="13"/>
      <c r="AL182" s="13"/>
      <c r="AM182" s="13"/>
      <c r="AO182" s="116"/>
      <c r="AT182" s="13"/>
      <c r="AU182" s="13"/>
      <c r="AV182" s="66"/>
      <c r="AW182" s="66"/>
      <c r="AX182" s="13"/>
      <c r="AY182" s="116"/>
      <c r="AZ182" s="66"/>
      <c r="BA182" s="116"/>
      <c r="BB182" s="116"/>
      <c r="BC182" s="82"/>
      <c r="BD182" s="82"/>
      <c r="BE182" s="82"/>
      <c r="BF182" s="82"/>
      <c r="BG182" s="82"/>
      <c r="BH182" s="82"/>
      <c r="BI182" s="116"/>
      <c r="BJ182" s="66"/>
      <c r="BK182" s="13"/>
    </row>
    <row r="183" spans="35:63">
      <c r="AI183" s="13"/>
      <c r="AJ183" s="13"/>
      <c r="AL183" s="13"/>
      <c r="AM183" s="13"/>
      <c r="AO183" s="116"/>
      <c r="AT183" s="13"/>
      <c r="AU183" s="13"/>
      <c r="AV183" s="66"/>
      <c r="AW183" s="66"/>
      <c r="AX183" s="13"/>
      <c r="AY183" s="116"/>
      <c r="AZ183" s="66"/>
      <c r="BA183" s="116"/>
      <c r="BB183" s="116"/>
      <c r="BC183" s="82"/>
      <c r="BD183" s="82"/>
      <c r="BE183" s="82"/>
      <c r="BF183" s="82"/>
      <c r="BG183" s="82"/>
      <c r="BH183" s="82"/>
      <c r="BI183" s="116"/>
      <c r="BJ183" s="66"/>
      <c r="BK183" s="13"/>
    </row>
    <row r="184" spans="35:63">
      <c r="AI184" s="13"/>
      <c r="AJ184" s="13"/>
      <c r="AL184" s="13"/>
      <c r="AM184" s="13"/>
      <c r="AO184" s="116"/>
      <c r="AT184" s="13"/>
      <c r="AU184" s="13"/>
      <c r="AV184" s="66"/>
      <c r="AW184" s="66"/>
      <c r="AX184" s="13"/>
      <c r="AY184" s="116"/>
      <c r="AZ184" s="66"/>
      <c r="BA184" s="116"/>
      <c r="BB184" s="116"/>
      <c r="BC184" s="82"/>
      <c r="BD184" s="82"/>
      <c r="BE184" s="82"/>
      <c r="BF184" s="82"/>
      <c r="BG184" s="82"/>
      <c r="BH184" s="82"/>
      <c r="BI184" s="116"/>
      <c r="BJ184" s="66"/>
      <c r="BK184" s="13"/>
    </row>
    <row r="185" spans="35:63">
      <c r="AI185" s="13"/>
      <c r="AJ185" s="13"/>
      <c r="AL185" s="13"/>
      <c r="AM185" s="13"/>
      <c r="AO185" s="116"/>
      <c r="AT185" s="13"/>
      <c r="AU185" s="13"/>
      <c r="AV185" s="66"/>
      <c r="AW185" s="66"/>
      <c r="AX185" s="13"/>
      <c r="AY185" s="116"/>
      <c r="AZ185" s="66"/>
      <c r="BA185" s="116"/>
      <c r="BB185" s="116"/>
      <c r="BC185" s="82"/>
      <c r="BD185" s="82"/>
      <c r="BE185" s="82"/>
      <c r="BF185" s="82"/>
      <c r="BG185" s="82"/>
      <c r="BH185" s="82"/>
      <c r="BI185" s="116"/>
      <c r="BJ185" s="66"/>
      <c r="BK185" s="13"/>
    </row>
    <row r="186" spans="35:63">
      <c r="AI186" s="13"/>
      <c r="AJ186" s="13"/>
      <c r="AL186" s="13"/>
      <c r="AM186" s="13"/>
      <c r="AO186" s="116"/>
      <c r="AT186" s="13"/>
      <c r="AU186" s="13"/>
      <c r="AV186" s="66"/>
      <c r="AW186" s="66"/>
      <c r="AX186" s="13"/>
      <c r="AY186" s="116"/>
      <c r="AZ186" s="66"/>
      <c r="BA186" s="116"/>
      <c r="BB186" s="116"/>
      <c r="BC186" s="82"/>
      <c r="BD186" s="82"/>
      <c r="BE186" s="82"/>
      <c r="BF186" s="82"/>
      <c r="BG186" s="82"/>
      <c r="BH186" s="82"/>
      <c r="BI186" s="116"/>
      <c r="BJ186" s="66"/>
      <c r="BK186" s="13"/>
    </row>
    <row r="187" spans="35:63">
      <c r="AI187" s="13"/>
      <c r="AJ187" s="13"/>
      <c r="AL187" s="13"/>
      <c r="AM187" s="13"/>
      <c r="AO187" s="116"/>
      <c r="AT187" s="13"/>
      <c r="AU187" s="13"/>
      <c r="AV187" s="66"/>
      <c r="AW187" s="66"/>
      <c r="AX187" s="13"/>
      <c r="AY187" s="116"/>
      <c r="AZ187" s="66"/>
      <c r="BA187" s="116"/>
      <c r="BB187" s="116"/>
      <c r="BC187" s="82"/>
      <c r="BD187" s="82"/>
      <c r="BE187" s="82"/>
      <c r="BF187" s="82"/>
      <c r="BG187" s="82"/>
      <c r="BH187" s="82"/>
      <c r="BI187" s="116"/>
      <c r="BJ187" s="66"/>
      <c r="BK187" s="13"/>
    </row>
    <row r="188" spans="35:63">
      <c r="AI188" s="13"/>
      <c r="AJ188" s="13"/>
      <c r="AL188" s="13"/>
      <c r="AM188" s="13"/>
      <c r="AO188" s="116"/>
      <c r="AT188" s="13"/>
      <c r="AU188" s="13"/>
      <c r="AV188" s="66"/>
      <c r="AW188" s="66"/>
      <c r="AX188" s="13"/>
      <c r="AY188" s="116"/>
      <c r="AZ188" s="66"/>
      <c r="BA188" s="116"/>
      <c r="BB188" s="116"/>
      <c r="BC188" s="82"/>
      <c r="BD188" s="82"/>
      <c r="BE188" s="82"/>
      <c r="BF188" s="82"/>
      <c r="BG188" s="82"/>
      <c r="BH188" s="82"/>
      <c r="BI188" s="116"/>
      <c r="BJ188" s="66"/>
      <c r="BK188" s="13"/>
    </row>
    <row r="189" spans="35:63">
      <c r="AI189" s="13"/>
      <c r="AJ189" s="13"/>
      <c r="AL189" s="13"/>
      <c r="AM189" s="13"/>
      <c r="AO189" s="116"/>
      <c r="AT189" s="13"/>
      <c r="AU189" s="13"/>
      <c r="AV189" s="66"/>
      <c r="AW189" s="66"/>
      <c r="AX189" s="13"/>
      <c r="AY189" s="116"/>
      <c r="AZ189" s="66"/>
      <c r="BA189" s="116"/>
      <c r="BB189" s="116"/>
      <c r="BC189" s="82"/>
      <c r="BD189" s="82"/>
      <c r="BE189" s="82"/>
      <c r="BF189" s="82"/>
      <c r="BG189" s="82"/>
      <c r="BH189" s="82"/>
      <c r="BI189" s="116"/>
      <c r="BJ189" s="66"/>
      <c r="BK189" s="13"/>
    </row>
    <row r="190" spans="35:63">
      <c r="AI190" s="13"/>
      <c r="AJ190" s="13"/>
      <c r="AL190" s="13"/>
      <c r="AM190" s="13"/>
      <c r="AO190" s="116"/>
      <c r="AT190" s="13"/>
      <c r="AU190" s="13"/>
      <c r="AV190" s="66"/>
      <c r="AW190" s="66"/>
      <c r="AX190" s="13"/>
      <c r="AY190" s="116"/>
      <c r="AZ190" s="66"/>
      <c r="BA190" s="116"/>
      <c r="BB190" s="116"/>
      <c r="BC190" s="82"/>
      <c r="BD190" s="82"/>
      <c r="BE190" s="82"/>
      <c r="BF190" s="82"/>
      <c r="BG190" s="82"/>
      <c r="BH190" s="82"/>
      <c r="BI190" s="116"/>
      <c r="BJ190" s="66"/>
      <c r="BK190" s="13"/>
    </row>
    <row r="191" spans="35:63">
      <c r="AI191" s="13"/>
      <c r="AJ191" s="13"/>
      <c r="AL191" s="13"/>
      <c r="AM191" s="13"/>
      <c r="AO191" s="116"/>
      <c r="AT191" s="13"/>
      <c r="AU191" s="13"/>
      <c r="AV191" s="66"/>
      <c r="AW191" s="66"/>
      <c r="AX191" s="13"/>
      <c r="AY191" s="116"/>
      <c r="AZ191" s="66"/>
      <c r="BA191" s="116"/>
      <c r="BB191" s="116"/>
      <c r="BC191" s="82"/>
      <c r="BD191" s="82"/>
      <c r="BE191" s="82"/>
      <c r="BF191" s="82"/>
      <c r="BG191" s="82"/>
      <c r="BH191" s="82"/>
      <c r="BI191" s="116"/>
      <c r="BJ191" s="66"/>
      <c r="BK191" s="13"/>
    </row>
    <row r="192" spans="35:63">
      <c r="AI192" s="13"/>
      <c r="AJ192" s="13"/>
      <c r="AL192" s="13"/>
      <c r="AM192" s="13"/>
      <c r="AO192" s="116"/>
      <c r="AT192" s="13"/>
      <c r="AU192" s="13"/>
      <c r="AV192" s="66"/>
      <c r="AW192" s="66"/>
      <c r="AX192" s="13"/>
      <c r="AY192" s="116"/>
      <c r="AZ192" s="66"/>
      <c r="BA192" s="116"/>
      <c r="BB192" s="116"/>
      <c r="BC192" s="82"/>
      <c r="BD192" s="82"/>
      <c r="BE192" s="82"/>
      <c r="BF192" s="82"/>
      <c r="BG192" s="82"/>
      <c r="BH192" s="82"/>
      <c r="BI192" s="116"/>
      <c r="BJ192" s="66"/>
      <c r="BK192" s="13"/>
    </row>
    <row r="193" spans="8:63">
      <c r="AI193" s="13"/>
      <c r="AJ193" s="13"/>
      <c r="AL193" s="13"/>
      <c r="AM193" s="13"/>
      <c r="AO193" s="116"/>
      <c r="AT193" s="13"/>
      <c r="AU193" s="13"/>
      <c r="AV193" s="66"/>
      <c r="AW193" s="66"/>
      <c r="AX193" s="13"/>
      <c r="AY193" s="116"/>
      <c r="AZ193" s="66"/>
      <c r="BA193" s="116"/>
      <c r="BB193" s="116"/>
      <c r="BC193" s="82"/>
      <c r="BD193" s="82"/>
      <c r="BE193" s="82"/>
      <c r="BF193" s="82"/>
      <c r="BG193" s="82"/>
      <c r="BH193" s="82"/>
      <c r="BI193" s="116"/>
      <c r="BJ193" s="66"/>
      <c r="BK193" s="13"/>
    </row>
    <row r="194" spans="8:63">
      <c r="AI194" s="13"/>
      <c r="AJ194" s="13"/>
      <c r="AL194" s="13"/>
      <c r="AM194" s="13"/>
      <c r="AO194" s="116"/>
      <c r="AT194" s="13"/>
      <c r="AU194" s="13"/>
      <c r="AV194" s="66"/>
      <c r="AW194" s="66"/>
      <c r="AX194" s="13"/>
      <c r="AY194" s="116"/>
      <c r="AZ194" s="66"/>
      <c r="BA194" s="116"/>
      <c r="BB194" s="116"/>
      <c r="BC194" s="82"/>
      <c r="BD194" s="82"/>
      <c r="BE194" s="82"/>
      <c r="BF194" s="82"/>
      <c r="BG194" s="82"/>
      <c r="BH194" s="82"/>
      <c r="BI194" s="116"/>
      <c r="BJ194" s="66"/>
      <c r="BK194" s="13"/>
    </row>
    <row r="195" spans="8:63">
      <c r="AI195" s="13"/>
      <c r="AJ195" s="13"/>
      <c r="AL195" s="13"/>
      <c r="AM195" s="13"/>
      <c r="AO195" s="116"/>
      <c r="AT195" s="13"/>
      <c r="AU195" s="13"/>
      <c r="AV195" s="66"/>
      <c r="AW195" s="66"/>
      <c r="AX195" s="13"/>
      <c r="AY195" s="116"/>
      <c r="AZ195" s="66"/>
      <c r="BA195" s="116"/>
      <c r="BB195" s="116"/>
      <c r="BC195" s="82"/>
      <c r="BD195" s="82"/>
      <c r="BE195" s="82"/>
      <c r="BF195" s="82"/>
      <c r="BG195" s="82"/>
      <c r="BH195" s="82"/>
      <c r="BI195" s="116"/>
      <c r="BJ195" s="66"/>
      <c r="BK195" s="13"/>
    </row>
    <row r="196" spans="8:63">
      <c r="AI196" s="13"/>
      <c r="AJ196" s="13"/>
      <c r="AL196" s="13"/>
      <c r="AM196" s="13"/>
      <c r="AO196" s="116"/>
      <c r="AT196" s="13"/>
      <c r="AU196" s="13"/>
      <c r="AV196" s="66"/>
      <c r="AW196" s="66"/>
      <c r="AX196" s="13"/>
      <c r="AY196" s="116"/>
      <c r="AZ196" s="66"/>
      <c r="BA196" s="116"/>
      <c r="BB196" s="116"/>
      <c r="BC196" s="82"/>
      <c r="BD196" s="82"/>
      <c r="BE196" s="82"/>
      <c r="BF196" s="82"/>
      <c r="BG196" s="82"/>
      <c r="BH196" s="82"/>
      <c r="BI196" s="116"/>
      <c r="BJ196" s="66"/>
      <c r="BK196" s="13"/>
    </row>
    <row r="197" spans="8:63">
      <c r="AI197" s="13"/>
      <c r="AJ197" s="13"/>
      <c r="AL197" s="13"/>
      <c r="AM197" s="13"/>
      <c r="AO197" s="116"/>
      <c r="AT197" s="13"/>
      <c r="AU197" s="13"/>
      <c r="AV197" s="66"/>
      <c r="AW197" s="66"/>
      <c r="AX197" s="13"/>
      <c r="AY197" s="116"/>
      <c r="AZ197" s="66"/>
      <c r="BA197" s="116"/>
      <c r="BB197" s="116"/>
      <c r="BC197" s="82"/>
      <c r="BD197" s="82"/>
      <c r="BE197" s="82"/>
      <c r="BF197" s="82"/>
      <c r="BG197" s="82"/>
      <c r="BH197" s="82"/>
      <c r="BI197" s="116"/>
      <c r="BJ197" s="66"/>
      <c r="BK197" s="13"/>
    </row>
    <row r="198" spans="8:63">
      <c r="AI198" s="13"/>
      <c r="AJ198" s="13"/>
      <c r="AL198" s="13"/>
      <c r="AM198" s="13"/>
      <c r="AO198" s="116"/>
      <c r="AT198" s="13"/>
      <c r="AU198" s="13"/>
      <c r="AV198" s="66"/>
      <c r="AW198" s="66"/>
      <c r="AX198" s="13"/>
      <c r="AY198" s="116"/>
      <c r="AZ198" s="66"/>
      <c r="BA198" s="116"/>
      <c r="BB198" s="116"/>
      <c r="BC198" s="82"/>
      <c r="BD198" s="82"/>
      <c r="BE198" s="82"/>
      <c r="BF198" s="82"/>
      <c r="BG198" s="82"/>
      <c r="BH198" s="82"/>
      <c r="BI198" s="116"/>
      <c r="BJ198" s="66"/>
      <c r="BK198" s="13"/>
    </row>
    <row r="199" spans="8:63">
      <c r="AI199" s="13"/>
      <c r="AJ199" s="13"/>
      <c r="AL199" s="13"/>
      <c r="AM199" s="13"/>
      <c r="AO199" s="116"/>
      <c r="AT199" s="13"/>
      <c r="AU199" s="13"/>
      <c r="AV199" s="66"/>
      <c r="AW199" s="66"/>
      <c r="AX199" s="13"/>
      <c r="AY199" s="116"/>
      <c r="AZ199" s="66"/>
      <c r="BA199" s="116"/>
      <c r="BB199" s="116"/>
      <c r="BC199" s="82"/>
      <c r="BD199" s="82"/>
      <c r="BE199" s="82"/>
      <c r="BF199" s="82"/>
      <c r="BG199" s="82"/>
      <c r="BH199" s="82"/>
      <c r="BI199" s="116"/>
      <c r="BJ199" s="66"/>
      <c r="BK199" s="13"/>
    </row>
    <row r="200" spans="8:63">
      <c r="AI200" s="13"/>
      <c r="AJ200" s="13"/>
      <c r="AL200" s="13"/>
      <c r="AM200" s="13"/>
      <c r="AO200" s="116"/>
      <c r="AT200" s="13"/>
      <c r="AU200" s="13"/>
      <c r="AV200" s="66"/>
      <c r="AW200" s="66"/>
      <c r="AX200" s="13"/>
      <c r="AY200" s="116"/>
      <c r="AZ200" s="66"/>
      <c r="BA200" s="116"/>
      <c r="BB200" s="116"/>
      <c r="BC200" s="82"/>
      <c r="BD200" s="82"/>
      <c r="BE200" s="82"/>
      <c r="BF200" s="82"/>
      <c r="BG200" s="82"/>
      <c r="BH200" s="82"/>
      <c r="BI200" s="116"/>
      <c r="BJ200" s="66"/>
      <c r="BK200" s="13"/>
    </row>
    <row r="201" spans="8:63">
      <c r="H201" s="390"/>
      <c r="I201" s="390"/>
      <c r="J201" s="390"/>
      <c r="AI201" s="13"/>
      <c r="AJ201" s="13"/>
      <c r="AL201" s="13"/>
      <c r="AM201" s="13"/>
      <c r="AO201" s="116"/>
      <c r="AT201" s="13"/>
      <c r="AU201" s="13"/>
      <c r="AV201" s="66"/>
      <c r="AW201" s="66"/>
      <c r="AX201" s="13"/>
      <c r="AY201" s="116"/>
      <c r="AZ201" s="66"/>
      <c r="BA201" s="116"/>
      <c r="BB201" s="116"/>
      <c r="BC201" s="82"/>
      <c r="BD201" s="82"/>
      <c r="BE201" s="82"/>
      <c r="BF201" s="82"/>
      <c r="BG201" s="82"/>
      <c r="BH201" s="82"/>
      <c r="BI201" s="116"/>
      <c r="BJ201" s="66"/>
      <c r="BK201" s="13"/>
    </row>
    <row r="202" spans="8:63">
      <c r="AI202" s="13"/>
      <c r="AJ202" s="13"/>
      <c r="AL202" s="13"/>
      <c r="AM202" s="13"/>
      <c r="AO202" s="116"/>
      <c r="AT202" s="13"/>
      <c r="AU202" s="13"/>
      <c r="AV202" s="66"/>
      <c r="AW202" s="66"/>
      <c r="AX202" s="13"/>
      <c r="AY202" s="116"/>
      <c r="AZ202" s="66"/>
      <c r="BA202" s="116"/>
      <c r="BB202" s="116"/>
      <c r="BC202" s="82"/>
      <c r="BD202" s="82"/>
      <c r="BE202" s="82"/>
      <c r="BF202" s="82"/>
      <c r="BG202" s="82"/>
      <c r="BH202" s="82"/>
      <c r="BI202" s="116"/>
      <c r="BJ202" s="66"/>
      <c r="BK202" s="13"/>
    </row>
    <row r="203" spans="8:63">
      <c r="AI203" s="13"/>
      <c r="AJ203" s="13"/>
      <c r="AL203" s="13"/>
      <c r="AM203" s="13"/>
      <c r="AO203" s="116"/>
      <c r="AT203" s="13"/>
      <c r="AU203" s="13"/>
      <c r="AV203" s="66"/>
      <c r="AW203" s="66"/>
      <c r="AX203" s="13"/>
      <c r="AY203" s="116"/>
      <c r="AZ203" s="66"/>
      <c r="BA203" s="116"/>
      <c r="BB203" s="116"/>
      <c r="BC203" s="82"/>
      <c r="BD203" s="82"/>
      <c r="BE203" s="82"/>
      <c r="BF203" s="82"/>
      <c r="BG203" s="82"/>
      <c r="BH203" s="82"/>
      <c r="BI203" s="116"/>
      <c r="BJ203" s="66"/>
      <c r="BK203" s="13"/>
    </row>
    <row r="204" spans="8:63">
      <c r="AI204" s="13"/>
      <c r="AJ204" s="13"/>
      <c r="AL204" s="13"/>
      <c r="AM204" s="13"/>
      <c r="AO204" s="116"/>
      <c r="AT204" s="13"/>
      <c r="AU204" s="13"/>
      <c r="AV204" s="66"/>
      <c r="AW204" s="66"/>
      <c r="AX204" s="13"/>
      <c r="AY204" s="116"/>
      <c r="AZ204" s="66"/>
      <c r="BA204" s="116"/>
      <c r="BB204" s="116"/>
      <c r="BC204" s="82"/>
      <c r="BD204" s="82"/>
      <c r="BE204" s="82"/>
      <c r="BF204" s="82"/>
      <c r="BG204" s="82"/>
      <c r="BH204" s="82"/>
      <c r="BI204" s="116"/>
      <c r="BJ204" s="66"/>
      <c r="BK204" s="13"/>
    </row>
    <row r="205" spans="8:63">
      <c r="AI205" s="13"/>
      <c r="AJ205" s="13"/>
      <c r="AL205" s="13"/>
      <c r="AM205" s="13"/>
      <c r="AO205" s="116"/>
      <c r="AT205" s="13"/>
      <c r="AU205" s="13"/>
      <c r="AV205" s="66"/>
      <c r="AW205" s="66"/>
      <c r="AX205" s="13"/>
      <c r="AY205" s="116"/>
      <c r="AZ205" s="66"/>
      <c r="BA205" s="116"/>
      <c r="BB205" s="116"/>
      <c r="BC205" s="82"/>
      <c r="BD205" s="82"/>
      <c r="BE205" s="82"/>
      <c r="BF205" s="82"/>
      <c r="BG205" s="82"/>
      <c r="BH205" s="82"/>
      <c r="BI205" s="116"/>
      <c r="BJ205" s="66"/>
      <c r="BK205" s="13"/>
    </row>
    <row r="206" spans="8:63">
      <c r="AI206" s="13"/>
      <c r="AJ206" s="13"/>
      <c r="AL206" s="13"/>
      <c r="AM206" s="13"/>
      <c r="AO206" s="116"/>
      <c r="AT206" s="13"/>
      <c r="AU206" s="13"/>
      <c r="AV206" s="66"/>
      <c r="AW206" s="66"/>
      <c r="AX206" s="13"/>
      <c r="AY206" s="116"/>
      <c r="AZ206" s="66"/>
      <c r="BA206" s="116"/>
      <c r="BB206" s="116"/>
      <c r="BC206" s="82"/>
      <c r="BD206" s="82"/>
      <c r="BE206" s="82"/>
      <c r="BF206" s="82"/>
      <c r="BG206" s="82"/>
      <c r="BH206" s="82"/>
      <c r="BI206" s="116"/>
      <c r="BJ206" s="66"/>
      <c r="BK206" s="13"/>
    </row>
    <row r="207" spans="8:63">
      <c r="AI207" s="13"/>
      <c r="AJ207" s="13"/>
      <c r="AL207" s="13"/>
      <c r="AM207" s="13"/>
      <c r="AO207" s="116"/>
      <c r="AT207" s="13"/>
      <c r="AU207" s="13"/>
      <c r="AV207" s="66"/>
      <c r="AW207" s="66"/>
      <c r="AX207" s="13"/>
      <c r="AY207" s="116"/>
      <c r="AZ207" s="66"/>
      <c r="BA207" s="116"/>
      <c r="BB207" s="116"/>
      <c r="BC207" s="82"/>
      <c r="BD207" s="82"/>
      <c r="BE207" s="82"/>
      <c r="BF207" s="82"/>
      <c r="BG207" s="82"/>
      <c r="BH207" s="82"/>
      <c r="BI207" s="116"/>
      <c r="BJ207" s="66"/>
      <c r="BK207" s="13"/>
    </row>
    <row r="208" spans="8:63">
      <c r="AI208" s="13"/>
      <c r="AJ208" s="13"/>
      <c r="AL208" s="13"/>
      <c r="AM208" s="13"/>
      <c r="AO208" s="116"/>
      <c r="AT208" s="13"/>
      <c r="AU208" s="13"/>
      <c r="AV208" s="66"/>
      <c r="AW208" s="66"/>
      <c r="AX208" s="13"/>
      <c r="AY208" s="116"/>
      <c r="AZ208" s="66"/>
      <c r="BA208" s="116"/>
      <c r="BB208" s="116"/>
      <c r="BC208" s="82"/>
      <c r="BD208" s="82"/>
      <c r="BE208" s="82"/>
      <c r="BF208" s="82"/>
      <c r="BG208" s="82"/>
      <c r="BH208" s="82"/>
      <c r="BI208" s="116"/>
      <c r="BJ208" s="66"/>
      <c r="BK208" s="13"/>
    </row>
    <row r="209" spans="35:63">
      <c r="AI209" s="13"/>
      <c r="AJ209" s="13"/>
      <c r="AL209" s="13"/>
      <c r="AM209" s="13"/>
      <c r="AO209" s="116"/>
      <c r="AT209" s="13"/>
      <c r="AU209" s="13"/>
      <c r="AV209" s="66"/>
      <c r="AW209" s="66"/>
      <c r="AX209" s="13"/>
      <c r="AY209" s="116"/>
      <c r="AZ209" s="66"/>
      <c r="BA209" s="116"/>
      <c r="BB209" s="116"/>
      <c r="BC209" s="82"/>
      <c r="BD209" s="82"/>
      <c r="BE209" s="82"/>
      <c r="BF209" s="82"/>
      <c r="BG209" s="82"/>
      <c r="BH209" s="82"/>
      <c r="BI209" s="116"/>
      <c r="BJ209" s="66"/>
      <c r="BK209" s="13"/>
    </row>
    <row r="210" spans="35:63">
      <c r="AI210" s="13"/>
      <c r="AJ210" s="13"/>
      <c r="AL210" s="13"/>
      <c r="AM210" s="13"/>
      <c r="AO210" s="116"/>
      <c r="AT210" s="13"/>
      <c r="AU210" s="13"/>
      <c r="AV210" s="66"/>
      <c r="AW210" s="66"/>
      <c r="AX210" s="13"/>
      <c r="AY210" s="116"/>
      <c r="AZ210" s="66"/>
      <c r="BA210" s="116"/>
      <c r="BB210" s="116"/>
      <c r="BC210" s="82"/>
      <c r="BD210" s="82"/>
      <c r="BE210" s="82"/>
      <c r="BF210" s="82"/>
      <c r="BG210" s="82"/>
      <c r="BH210" s="82"/>
      <c r="BI210" s="116"/>
      <c r="BJ210" s="66"/>
      <c r="BK210" s="13"/>
    </row>
    <row r="211" spans="35:63">
      <c r="AI211" s="13"/>
      <c r="AJ211" s="13"/>
      <c r="AL211" s="13"/>
      <c r="AM211" s="13"/>
      <c r="AO211" s="116"/>
      <c r="AT211" s="13"/>
      <c r="AU211" s="13"/>
      <c r="AV211" s="66"/>
      <c r="AW211" s="66"/>
      <c r="AX211" s="13"/>
      <c r="AY211" s="116"/>
      <c r="AZ211" s="66"/>
      <c r="BA211" s="116"/>
      <c r="BB211" s="116"/>
      <c r="BC211" s="82"/>
      <c r="BD211" s="82"/>
      <c r="BE211" s="82"/>
      <c r="BF211" s="82"/>
      <c r="BG211" s="82"/>
      <c r="BH211" s="82"/>
      <c r="BI211" s="116"/>
      <c r="BJ211" s="66"/>
      <c r="BK211" s="13"/>
    </row>
    <row r="212" spans="35:63">
      <c r="AI212" s="13"/>
      <c r="AJ212" s="13"/>
      <c r="AL212" s="13"/>
      <c r="AM212" s="13"/>
      <c r="AO212" s="116"/>
      <c r="AT212" s="13"/>
      <c r="AU212" s="13"/>
      <c r="AV212" s="66"/>
      <c r="AW212" s="66"/>
      <c r="AX212" s="13"/>
      <c r="AY212" s="116"/>
      <c r="AZ212" s="66"/>
      <c r="BA212" s="116"/>
      <c r="BB212" s="116"/>
      <c r="BC212" s="82"/>
      <c r="BD212" s="82"/>
      <c r="BE212" s="82"/>
      <c r="BF212" s="82"/>
      <c r="BG212" s="82"/>
      <c r="BH212" s="82"/>
      <c r="BI212" s="116"/>
      <c r="BJ212" s="66"/>
      <c r="BK212" s="13"/>
    </row>
    <row r="213" spans="35:63">
      <c r="AI213" s="13"/>
      <c r="AJ213" s="13"/>
      <c r="AL213" s="13"/>
      <c r="AM213" s="13"/>
      <c r="AO213" s="116"/>
      <c r="AT213" s="13"/>
      <c r="AU213" s="13"/>
      <c r="AV213" s="66"/>
      <c r="AW213" s="66"/>
      <c r="AX213" s="13"/>
      <c r="AY213" s="116"/>
      <c r="AZ213" s="66"/>
      <c r="BA213" s="116"/>
      <c r="BB213" s="116"/>
      <c r="BC213" s="82"/>
      <c r="BD213" s="82"/>
      <c r="BE213" s="82"/>
      <c r="BF213" s="82"/>
      <c r="BG213" s="82"/>
      <c r="BH213" s="82"/>
      <c r="BI213" s="116"/>
      <c r="BJ213" s="66"/>
      <c r="BK213" s="13"/>
    </row>
    <row r="214" spans="35:63">
      <c r="AI214" s="13"/>
      <c r="AJ214" s="13"/>
      <c r="AL214" s="13"/>
      <c r="AM214" s="13"/>
      <c r="AO214" s="116"/>
      <c r="AT214" s="13"/>
      <c r="AU214" s="13"/>
      <c r="AV214" s="66"/>
      <c r="AW214" s="66"/>
      <c r="AX214" s="13"/>
      <c r="AY214" s="116"/>
      <c r="AZ214" s="66"/>
      <c r="BA214" s="116"/>
      <c r="BB214" s="116"/>
      <c r="BC214" s="82"/>
      <c r="BD214" s="82"/>
      <c r="BE214" s="82"/>
      <c r="BF214" s="82"/>
      <c r="BG214" s="82"/>
      <c r="BH214" s="82"/>
      <c r="BI214" s="116"/>
      <c r="BJ214" s="66"/>
      <c r="BK214" s="13"/>
    </row>
    <row r="215" spans="35:63">
      <c r="AI215" s="13"/>
      <c r="AJ215" s="13"/>
      <c r="AL215" s="13"/>
      <c r="AM215" s="13"/>
      <c r="AO215" s="116"/>
      <c r="AT215" s="13"/>
      <c r="AU215" s="13"/>
      <c r="AV215" s="66"/>
      <c r="AW215" s="66"/>
      <c r="AX215" s="13"/>
      <c r="AY215" s="116"/>
      <c r="AZ215" s="66"/>
      <c r="BA215" s="116"/>
      <c r="BB215" s="116"/>
      <c r="BC215" s="82"/>
      <c r="BD215" s="82"/>
      <c r="BE215" s="82"/>
      <c r="BF215" s="82"/>
      <c r="BG215" s="82"/>
      <c r="BH215" s="82"/>
      <c r="BI215" s="116"/>
      <c r="BJ215" s="66"/>
      <c r="BK215" s="13"/>
    </row>
    <row r="216" spans="35:63">
      <c r="AI216" s="13"/>
      <c r="AJ216" s="13"/>
      <c r="AL216" s="13"/>
      <c r="AM216" s="13"/>
      <c r="AO216" s="116"/>
      <c r="AT216" s="13"/>
      <c r="AU216" s="13"/>
      <c r="AV216" s="66"/>
      <c r="AW216" s="66"/>
      <c r="AX216" s="13"/>
      <c r="AY216" s="116"/>
      <c r="AZ216" s="66"/>
      <c r="BA216" s="116"/>
      <c r="BB216" s="116"/>
      <c r="BC216" s="82"/>
      <c r="BD216" s="82"/>
      <c r="BE216" s="82"/>
      <c r="BF216" s="82"/>
      <c r="BG216" s="82"/>
      <c r="BH216" s="82"/>
      <c r="BI216" s="116"/>
      <c r="BJ216" s="66"/>
      <c r="BK216" s="13"/>
    </row>
    <row r="217" spans="35:63">
      <c r="AI217" s="13"/>
      <c r="AJ217" s="13"/>
      <c r="AL217" s="13"/>
      <c r="AM217" s="13"/>
      <c r="AO217" s="116"/>
      <c r="AT217" s="13"/>
      <c r="AU217" s="13"/>
      <c r="AV217" s="66"/>
      <c r="AW217" s="66"/>
      <c r="AX217" s="13"/>
      <c r="AY217" s="116"/>
      <c r="AZ217" s="66"/>
      <c r="BA217" s="116"/>
      <c r="BB217" s="116"/>
      <c r="BC217" s="82"/>
      <c r="BD217" s="82"/>
      <c r="BE217" s="82"/>
      <c r="BF217" s="82"/>
      <c r="BG217" s="82"/>
      <c r="BH217" s="82"/>
      <c r="BI217" s="116"/>
      <c r="BJ217" s="66"/>
      <c r="BK217" s="13"/>
    </row>
    <row r="218" spans="35:63">
      <c r="AI218" s="13"/>
      <c r="AJ218" s="13"/>
      <c r="AL218" s="13"/>
      <c r="AM218" s="13"/>
      <c r="AO218" s="116"/>
      <c r="AT218" s="13"/>
      <c r="AU218" s="13"/>
      <c r="AV218" s="66"/>
      <c r="AW218" s="66"/>
      <c r="AX218" s="13"/>
      <c r="AY218" s="116"/>
      <c r="AZ218" s="66"/>
      <c r="BA218" s="116"/>
      <c r="BB218" s="116"/>
      <c r="BC218" s="82"/>
      <c r="BD218" s="82"/>
      <c r="BE218" s="82"/>
      <c r="BF218" s="82"/>
      <c r="BG218" s="82"/>
      <c r="BH218" s="82"/>
      <c r="BI218" s="116"/>
      <c r="BJ218" s="66"/>
      <c r="BK218" s="13"/>
    </row>
    <row r="219" spans="35:63">
      <c r="AI219" s="13"/>
      <c r="AJ219" s="13"/>
      <c r="AL219" s="13"/>
      <c r="AM219" s="13"/>
      <c r="AO219" s="116"/>
      <c r="AT219" s="13"/>
      <c r="AU219" s="13"/>
      <c r="AV219" s="66"/>
      <c r="AW219" s="66"/>
      <c r="AX219" s="13"/>
      <c r="AY219" s="116"/>
      <c r="AZ219" s="66"/>
      <c r="BA219" s="116"/>
      <c r="BB219" s="116"/>
      <c r="BC219" s="82"/>
      <c r="BD219" s="82"/>
      <c r="BE219" s="82"/>
      <c r="BF219" s="82"/>
      <c r="BG219" s="82"/>
      <c r="BH219" s="82"/>
      <c r="BI219" s="116"/>
      <c r="BJ219" s="66"/>
      <c r="BK219" s="13"/>
    </row>
    <row r="220" spans="35:63">
      <c r="AI220" s="13"/>
      <c r="AJ220" s="13"/>
      <c r="AL220" s="13"/>
      <c r="AM220" s="13"/>
      <c r="AO220" s="116"/>
      <c r="AT220" s="13"/>
      <c r="AU220" s="13"/>
      <c r="AV220" s="66"/>
      <c r="AW220" s="66"/>
      <c r="AX220" s="13"/>
      <c r="AY220" s="116"/>
      <c r="AZ220" s="66"/>
      <c r="BA220" s="116"/>
      <c r="BB220" s="116"/>
      <c r="BC220" s="82"/>
      <c r="BD220" s="82"/>
      <c r="BE220" s="82"/>
      <c r="BF220" s="82"/>
      <c r="BG220" s="82"/>
      <c r="BH220" s="82"/>
      <c r="BI220" s="116"/>
      <c r="BJ220" s="66"/>
      <c r="BK220" s="13"/>
    </row>
    <row r="221" spans="35:63">
      <c r="AI221" s="13"/>
      <c r="AJ221" s="13"/>
      <c r="AL221" s="13"/>
      <c r="AM221" s="13"/>
      <c r="AO221" s="116"/>
      <c r="AT221" s="13"/>
      <c r="AU221" s="13"/>
      <c r="AV221" s="66"/>
      <c r="AW221" s="66"/>
      <c r="AX221" s="13"/>
      <c r="AY221" s="116"/>
      <c r="AZ221" s="66"/>
      <c r="BA221" s="116"/>
      <c r="BB221" s="116"/>
      <c r="BC221" s="82"/>
      <c r="BD221" s="82"/>
      <c r="BE221" s="82"/>
      <c r="BF221" s="82"/>
      <c r="BG221" s="82"/>
      <c r="BH221" s="82"/>
      <c r="BI221" s="116"/>
      <c r="BJ221" s="66"/>
      <c r="BK221" s="13"/>
    </row>
    <row r="222" spans="35:63">
      <c r="AI222" s="13"/>
      <c r="AJ222" s="13"/>
      <c r="AL222" s="13"/>
      <c r="AM222" s="13"/>
      <c r="AO222" s="116"/>
      <c r="AT222" s="13"/>
      <c r="AU222" s="13"/>
      <c r="AV222" s="66"/>
      <c r="AW222" s="66"/>
      <c r="AX222" s="13"/>
      <c r="AY222" s="116"/>
      <c r="AZ222" s="66"/>
      <c r="BA222" s="116"/>
      <c r="BB222" s="116"/>
      <c r="BC222" s="82"/>
      <c r="BD222" s="82"/>
      <c r="BE222" s="82"/>
      <c r="BF222" s="82"/>
      <c r="BG222" s="82"/>
      <c r="BH222" s="82"/>
      <c r="BI222" s="116"/>
      <c r="BJ222" s="66"/>
      <c r="BK222" s="13"/>
    </row>
    <row r="223" spans="35:63">
      <c r="AI223" s="13"/>
      <c r="AJ223" s="13"/>
      <c r="AL223" s="13"/>
      <c r="AM223" s="13"/>
      <c r="AO223" s="116"/>
      <c r="AT223" s="13"/>
      <c r="AU223" s="13"/>
      <c r="AV223" s="66"/>
      <c r="AW223" s="66"/>
      <c r="AX223" s="13"/>
      <c r="AY223" s="116"/>
      <c r="AZ223" s="66"/>
      <c r="BA223" s="116"/>
      <c r="BB223" s="116"/>
      <c r="BC223" s="82"/>
      <c r="BD223" s="82"/>
      <c r="BE223" s="82"/>
      <c r="BF223" s="82"/>
      <c r="BG223" s="82"/>
      <c r="BH223" s="82"/>
      <c r="BI223" s="116"/>
      <c r="BJ223" s="66"/>
      <c r="BK223" s="13"/>
    </row>
    <row r="224" spans="35:63">
      <c r="AI224" s="13"/>
      <c r="AJ224" s="13"/>
      <c r="AL224" s="13"/>
      <c r="AM224" s="13"/>
      <c r="AO224" s="116"/>
      <c r="AT224" s="13"/>
      <c r="AU224" s="13"/>
      <c r="AV224" s="66"/>
      <c r="AW224" s="66"/>
      <c r="AX224" s="13"/>
      <c r="AY224" s="116"/>
      <c r="AZ224" s="66"/>
      <c r="BA224" s="116"/>
      <c r="BB224" s="116"/>
      <c r="BC224" s="82"/>
      <c r="BD224" s="82"/>
      <c r="BE224" s="82"/>
      <c r="BF224" s="82"/>
      <c r="BG224" s="82"/>
      <c r="BH224" s="82"/>
      <c r="BI224" s="116"/>
      <c r="BJ224" s="66"/>
      <c r="BK224" s="13"/>
    </row>
    <row r="225" spans="35:63">
      <c r="AI225" s="13"/>
      <c r="AJ225" s="13"/>
      <c r="AL225" s="13"/>
      <c r="AM225" s="13"/>
      <c r="AO225" s="116"/>
      <c r="AT225" s="13"/>
      <c r="AU225" s="13"/>
      <c r="AV225" s="66"/>
      <c r="AW225" s="66"/>
      <c r="AX225" s="13"/>
      <c r="AY225" s="116"/>
      <c r="AZ225" s="66"/>
      <c r="BA225" s="116"/>
      <c r="BB225" s="116"/>
      <c r="BC225" s="82"/>
      <c r="BD225" s="82"/>
      <c r="BE225" s="82"/>
      <c r="BF225" s="82"/>
      <c r="BG225" s="82"/>
      <c r="BH225" s="82"/>
      <c r="BI225" s="116"/>
      <c r="BJ225" s="66"/>
      <c r="BK225" s="13"/>
    </row>
    <row r="226" spans="35:63">
      <c r="AI226" s="13"/>
      <c r="AJ226" s="13"/>
      <c r="AL226" s="13"/>
      <c r="AM226" s="13"/>
      <c r="AO226" s="116"/>
      <c r="AT226" s="13"/>
      <c r="AU226" s="13"/>
      <c r="AV226" s="66"/>
      <c r="AW226" s="66"/>
      <c r="AX226" s="13"/>
      <c r="AY226" s="116"/>
      <c r="AZ226" s="66"/>
      <c r="BA226" s="116"/>
      <c r="BB226" s="116"/>
      <c r="BC226" s="82"/>
      <c r="BD226" s="82"/>
      <c r="BE226" s="82"/>
      <c r="BF226" s="82"/>
      <c r="BG226" s="82"/>
      <c r="BH226" s="82"/>
      <c r="BI226" s="116"/>
      <c r="BJ226" s="66"/>
      <c r="BK226" s="13"/>
    </row>
    <row r="227" spans="35:63">
      <c r="AI227" s="13"/>
      <c r="AJ227" s="13"/>
      <c r="AL227" s="13"/>
      <c r="AM227" s="13"/>
      <c r="AO227" s="116"/>
      <c r="AT227" s="13"/>
      <c r="AU227" s="13"/>
      <c r="AV227" s="66"/>
      <c r="AW227" s="66"/>
      <c r="AX227" s="13"/>
      <c r="AY227" s="116"/>
      <c r="AZ227" s="66"/>
      <c r="BA227" s="116"/>
      <c r="BB227" s="116"/>
      <c r="BC227" s="82"/>
      <c r="BD227" s="82"/>
      <c r="BE227" s="82"/>
      <c r="BF227" s="82"/>
      <c r="BG227" s="82"/>
      <c r="BH227" s="82"/>
      <c r="BI227" s="116"/>
      <c r="BJ227" s="66"/>
      <c r="BK227" s="13"/>
    </row>
    <row r="228" spans="35:63">
      <c r="AI228" s="13"/>
      <c r="AJ228" s="13"/>
      <c r="AL228" s="13"/>
      <c r="AM228" s="13"/>
      <c r="AO228" s="116"/>
      <c r="AT228" s="13"/>
      <c r="AU228" s="13"/>
      <c r="AV228" s="66"/>
      <c r="AW228" s="66"/>
      <c r="AX228" s="13"/>
      <c r="AY228" s="116"/>
      <c r="AZ228" s="66"/>
      <c r="BA228" s="116"/>
      <c r="BB228" s="116"/>
      <c r="BC228" s="82"/>
      <c r="BD228" s="82"/>
      <c r="BE228" s="82"/>
      <c r="BF228" s="82"/>
      <c r="BG228" s="82"/>
      <c r="BH228" s="82"/>
      <c r="BI228" s="116"/>
      <c r="BJ228" s="66"/>
      <c r="BK228" s="13"/>
    </row>
    <row r="229" spans="35:63">
      <c r="AI229" s="13"/>
      <c r="AJ229" s="13"/>
      <c r="AL229" s="13"/>
      <c r="AM229" s="13"/>
      <c r="AO229" s="116"/>
      <c r="AT229" s="13"/>
      <c r="AU229" s="13"/>
      <c r="AV229" s="66"/>
      <c r="AW229" s="66"/>
      <c r="AX229" s="13"/>
      <c r="AY229" s="116"/>
      <c r="AZ229" s="66"/>
      <c r="BA229" s="116"/>
      <c r="BB229" s="116"/>
      <c r="BC229" s="82"/>
      <c r="BD229" s="82"/>
      <c r="BE229" s="82"/>
      <c r="BF229" s="82"/>
      <c r="BG229" s="82"/>
      <c r="BH229" s="82"/>
      <c r="BI229" s="116"/>
      <c r="BJ229" s="66"/>
      <c r="BK229" s="13"/>
    </row>
    <row r="230" spans="35:63">
      <c r="AI230" s="13"/>
      <c r="AJ230" s="13"/>
      <c r="AL230" s="13"/>
      <c r="AM230" s="13"/>
      <c r="AO230" s="116"/>
      <c r="AT230" s="13"/>
      <c r="AU230" s="13"/>
      <c r="AV230" s="66"/>
      <c r="AW230" s="66"/>
      <c r="AX230" s="13"/>
      <c r="AY230" s="116"/>
      <c r="AZ230" s="66"/>
      <c r="BA230" s="116"/>
      <c r="BB230" s="116"/>
      <c r="BC230" s="82"/>
      <c r="BD230" s="82"/>
      <c r="BE230" s="82"/>
      <c r="BF230" s="82"/>
      <c r="BG230" s="82"/>
      <c r="BH230" s="82"/>
      <c r="BI230" s="116"/>
      <c r="BJ230" s="66"/>
      <c r="BK230" s="13"/>
    </row>
    <row r="231" spans="35:63">
      <c r="AI231" s="13"/>
      <c r="AJ231" s="13"/>
      <c r="AL231" s="13"/>
      <c r="AM231" s="13"/>
      <c r="AO231" s="116"/>
      <c r="AT231" s="13"/>
      <c r="AU231" s="13"/>
      <c r="AV231" s="66"/>
      <c r="AW231" s="66"/>
      <c r="AX231" s="13"/>
      <c r="AY231" s="116"/>
      <c r="AZ231" s="66"/>
      <c r="BA231" s="116"/>
      <c r="BB231" s="116"/>
      <c r="BC231" s="82"/>
      <c r="BD231" s="82"/>
      <c r="BE231" s="82"/>
      <c r="BF231" s="82"/>
      <c r="BG231" s="82"/>
      <c r="BH231" s="82"/>
      <c r="BI231" s="116"/>
      <c r="BJ231" s="66"/>
      <c r="BK231" s="13"/>
    </row>
    <row r="232" spans="35:63">
      <c r="AI232" s="13"/>
      <c r="AJ232" s="13"/>
      <c r="AL232" s="13"/>
      <c r="AM232" s="13"/>
      <c r="AO232" s="116"/>
      <c r="AT232" s="13"/>
      <c r="AU232" s="13"/>
      <c r="AV232" s="66"/>
      <c r="AW232" s="66"/>
      <c r="AX232" s="13"/>
      <c r="AY232" s="116"/>
      <c r="AZ232" s="66"/>
      <c r="BA232" s="116"/>
      <c r="BB232" s="116"/>
      <c r="BC232" s="82"/>
      <c r="BD232" s="82"/>
      <c r="BE232" s="82"/>
      <c r="BF232" s="82"/>
      <c r="BG232" s="82"/>
      <c r="BH232" s="82"/>
      <c r="BI232" s="116"/>
      <c r="BJ232" s="66"/>
      <c r="BK232" s="13"/>
    </row>
    <row r="233" spans="35:63">
      <c r="AI233" s="13"/>
      <c r="AJ233" s="13"/>
      <c r="AL233" s="13"/>
      <c r="AM233" s="13"/>
      <c r="AO233" s="116"/>
      <c r="AT233" s="13"/>
      <c r="AU233" s="13"/>
      <c r="AV233" s="66"/>
      <c r="AW233" s="66"/>
      <c r="AX233" s="13"/>
      <c r="AY233" s="117"/>
      <c r="AZ233" s="66"/>
      <c r="BA233" s="116"/>
      <c r="BB233" s="116"/>
      <c r="BC233" s="82"/>
      <c r="BD233" s="82"/>
      <c r="BE233" s="82"/>
      <c r="BF233" s="82"/>
      <c r="BG233" s="82"/>
      <c r="BH233" s="82"/>
      <c r="BI233" s="116"/>
      <c r="BJ233" s="66"/>
      <c r="BK233" s="13"/>
    </row>
    <row r="234" spans="35:63">
      <c r="AI234" s="13"/>
      <c r="AJ234" s="13"/>
      <c r="AL234" s="13"/>
      <c r="AM234" s="13"/>
      <c r="AO234" s="117"/>
      <c r="AT234" s="30"/>
      <c r="AU234" s="30"/>
      <c r="AV234" s="67"/>
      <c r="AW234" s="67"/>
      <c r="AX234" s="13"/>
      <c r="AY234" s="118"/>
      <c r="AZ234" s="67"/>
      <c r="BC234" s="83"/>
      <c r="BD234" s="83"/>
      <c r="BE234" s="83"/>
    </row>
    <row r="235" spans="35:63">
      <c r="AI235" s="13"/>
      <c r="AJ235" s="13"/>
      <c r="AL235" s="13"/>
      <c r="AM235" s="13"/>
      <c r="AO235" s="118"/>
      <c r="AT235" s="32"/>
      <c r="AU235" s="32"/>
      <c r="AV235" s="68"/>
      <c r="AW235" s="68"/>
      <c r="AX235" s="13"/>
      <c r="AY235" s="118"/>
      <c r="AZ235" s="68"/>
      <c r="BC235" s="84"/>
      <c r="BD235" s="84"/>
      <c r="BE235" s="84"/>
    </row>
    <row r="236" spans="35:63">
      <c r="AI236" s="13"/>
      <c r="AJ236" s="13"/>
      <c r="AL236" s="13"/>
      <c r="AM236" s="13"/>
      <c r="AO236" s="118"/>
      <c r="AT236" s="32"/>
      <c r="AU236" s="32"/>
      <c r="AV236" s="68"/>
      <c r="AW236" s="68"/>
      <c r="AX236" s="13"/>
      <c r="AY236" s="118"/>
      <c r="AZ236" s="68"/>
      <c r="BC236" s="84"/>
      <c r="BD236" s="84"/>
      <c r="BE236" s="84"/>
    </row>
    <row r="237" spans="35:63">
      <c r="AI237" s="13"/>
      <c r="AJ237" s="13"/>
      <c r="AL237" s="13"/>
      <c r="AM237" s="13"/>
      <c r="AO237" s="118"/>
      <c r="AT237" s="32"/>
      <c r="AU237" s="32"/>
      <c r="AV237" s="68"/>
      <c r="AW237" s="68"/>
      <c r="AX237" s="13"/>
      <c r="AY237" s="118"/>
      <c r="AZ237" s="68"/>
      <c r="BC237" s="84"/>
      <c r="BD237" s="84"/>
      <c r="BE237" s="84"/>
    </row>
    <row r="238" spans="35:63">
      <c r="AI238" s="13"/>
      <c r="AJ238" s="13"/>
      <c r="AL238" s="13"/>
      <c r="AM238" s="13"/>
      <c r="AO238" s="118"/>
      <c r="AT238" s="32"/>
      <c r="AU238" s="32"/>
      <c r="AV238" s="68"/>
      <c r="AW238" s="68"/>
      <c r="AX238" s="13"/>
      <c r="AY238" s="118"/>
      <c r="AZ238" s="68"/>
      <c r="BC238" s="84"/>
      <c r="BD238" s="84"/>
      <c r="BE238" s="84"/>
    </row>
    <row r="239" spans="35:63">
      <c r="AI239" s="13"/>
      <c r="AJ239" s="13"/>
      <c r="AL239" s="13"/>
      <c r="AM239" s="13"/>
      <c r="AO239" s="118"/>
      <c r="AT239" s="32"/>
      <c r="AU239" s="32"/>
      <c r="AV239" s="68"/>
      <c r="AW239" s="68"/>
      <c r="AX239" s="13"/>
      <c r="AY239" s="118"/>
      <c r="AZ239" s="68"/>
      <c r="BC239" s="84"/>
      <c r="BD239" s="84"/>
      <c r="BE239" s="84"/>
    </row>
    <row r="240" spans="35:63">
      <c r="AI240" s="13"/>
      <c r="AJ240" s="13"/>
      <c r="AL240" s="13"/>
      <c r="AM240" s="13"/>
      <c r="AO240" s="118"/>
      <c r="AT240" s="32"/>
      <c r="AU240" s="32"/>
      <c r="AV240" s="68"/>
      <c r="AW240" s="68"/>
      <c r="AX240" s="13"/>
      <c r="AY240" s="118"/>
      <c r="AZ240" s="68"/>
      <c r="BC240" s="84"/>
      <c r="BD240" s="84"/>
      <c r="BE240" s="84"/>
    </row>
    <row r="241" spans="27:57">
      <c r="AI241" s="13"/>
      <c r="AJ241" s="13"/>
      <c r="AL241" s="13"/>
      <c r="AM241" s="13"/>
      <c r="AO241" s="118"/>
      <c r="AT241" s="32"/>
      <c r="AU241" s="32"/>
      <c r="AV241" s="68"/>
      <c r="AW241" s="68"/>
      <c r="AX241" s="13"/>
      <c r="AY241" s="118"/>
      <c r="AZ241" s="68"/>
      <c r="BC241" s="84"/>
      <c r="BD241" s="84"/>
      <c r="BE241" s="84"/>
    </row>
    <row r="242" spans="27:57">
      <c r="AI242" s="13"/>
      <c r="AJ242" s="13"/>
      <c r="AL242" s="13"/>
      <c r="AM242" s="13"/>
      <c r="AO242" s="118"/>
      <c r="AT242" s="32"/>
      <c r="AU242" s="32"/>
      <c r="AV242" s="68"/>
      <c r="AW242" s="68"/>
      <c r="AX242" s="13"/>
      <c r="AY242" s="118"/>
      <c r="AZ242" s="68"/>
      <c r="BC242" s="84"/>
      <c r="BD242" s="84"/>
      <c r="BE242" s="84"/>
    </row>
    <row r="243" spans="27:57">
      <c r="AI243" s="13"/>
      <c r="AJ243" s="13"/>
      <c r="AL243" s="13"/>
      <c r="AM243" s="13"/>
      <c r="AO243" s="118"/>
      <c r="AT243" s="32"/>
      <c r="AU243" s="32"/>
      <c r="AV243" s="68"/>
      <c r="AW243" s="68"/>
      <c r="AX243" s="13"/>
      <c r="AY243" s="118"/>
      <c r="AZ243" s="68"/>
      <c r="BC243" s="84"/>
      <c r="BD243" s="84"/>
      <c r="BE243" s="84"/>
    </row>
    <row r="244" spans="27:57">
      <c r="AI244" s="13"/>
      <c r="AJ244" s="13"/>
      <c r="AL244" s="13"/>
      <c r="AM244" s="13"/>
      <c r="AO244" s="118"/>
      <c r="AT244" s="32"/>
      <c r="AU244" s="32"/>
      <c r="AV244" s="68"/>
      <c r="AW244" s="68"/>
      <c r="AX244" s="13"/>
      <c r="AY244" s="118"/>
      <c r="AZ244" s="68"/>
      <c r="BC244" s="84"/>
      <c r="BD244" s="84"/>
      <c r="BE244" s="84"/>
    </row>
    <row r="245" spans="27:57"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118"/>
      <c r="AP245" s="30"/>
      <c r="AQ245" s="30"/>
      <c r="AR245" s="30"/>
      <c r="AS245" s="30"/>
      <c r="AT245" s="32"/>
      <c r="AU245" s="32"/>
      <c r="AV245" s="68"/>
      <c r="AW245" s="68"/>
      <c r="AX245" s="30"/>
      <c r="AY245" s="118"/>
      <c r="AZ245" s="68"/>
      <c r="BC245" s="84"/>
      <c r="BD245" s="84"/>
      <c r="BE245" s="84"/>
    </row>
    <row r="246" spans="27:57"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118"/>
      <c r="AP246" s="32"/>
      <c r="AQ246" s="32"/>
      <c r="AR246" s="32"/>
      <c r="AS246" s="32"/>
      <c r="AT246" s="32"/>
      <c r="AU246" s="32"/>
      <c r="AV246" s="68"/>
      <c r="AW246" s="68"/>
      <c r="AX246" s="32"/>
      <c r="AY246" s="118"/>
      <c r="AZ246" s="68"/>
      <c r="BC246" s="84"/>
      <c r="BD246" s="84"/>
      <c r="BE246" s="84"/>
    </row>
    <row r="247" spans="27:57"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118"/>
      <c r="AP247" s="32"/>
      <c r="AQ247" s="32"/>
      <c r="AR247" s="32"/>
      <c r="AS247" s="32"/>
      <c r="AT247" s="32"/>
      <c r="AU247" s="32"/>
      <c r="AV247" s="68"/>
      <c r="AW247" s="68"/>
      <c r="AX247" s="32"/>
      <c r="AY247" s="118"/>
      <c r="AZ247" s="68"/>
      <c r="BC247" s="84"/>
      <c r="BD247" s="84"/>
      <c r="BE247" s="84"/>
    </row>
    <row r="248" spans="27:57"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118"/>
      <c r="AP248" s="32"/>
      <c r="AQ248" s="32"/>
      <c r="AR248" s="32"/>
      <c r="AS248" s="32"/>
      <c r="AT248" s="32"/>
      <c r="AU248" s="32"/>
      <c r="AV248" s="68"/>
      <c r="AW248" s="68"/>
      <c r="AX248" s="32"/>
      <c r="AY248" s="118"/>
      <c r="AZ248" s="68"/>
      <c r="BC248" s="84"/>
      <c r="BD248" s="84"/>
      <c r="BE248" s="84"/>
    </row>
    <row r="249" spans="27:57"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118"/>
      <c r="AP249" s="32"/>
      <c r="AQ249" s="32"/>
      <c r="AR249" s="32"/>
      <c r="AS249" s="32"/>
      <c r="AT249" s="32"/>
      <c r="AU249" s="32"/>
      <c r="AV249" s="68"/>
      <c r="AW249" s="68"/>
      <c r="AX249" s="32"/>
      <c r="AY249" s="118"/>
      <c r="AZ249" s="68"/>
      <c r="BC249" s="84"/>
      <c r="BD249" s="84"/>
      <c r="BE249" s="84"/>
    </row>
    <row r="250" spans="27:57"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118"/>
      <c r="AP250" s="32"/>
      <c r="AQ250" s="32"/>
      <c r="AR250" s="32"/>
      <c r="AS250" s="32"/>
      <c r="AT250" s="32"/>
      <c r="AU250" s="32"/>
      <c r="AV250" s="68"/>
      <c r="AW250" s="68"/>
      <c r="AX250" s="32"/>
      <c r="AY250" s="118"/>
      <c r="AZ250" s="68"/>
      <c r="BC250" s="84"/>
      <c r="BD250" s="84"/>
      <c r="BE250" s="84"/>
    </row>
    <row r="251" spans="27:57"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118"/>
      <c r="AP251" s="32"/>
      <c r="AQ251" s="32"/>
      <c r="AR251" s="32"/>
      <c r="AS251" s="32"/>
      <c r="AT251" s="32"/>
      <c r="AU251" s="32"/>
      <c r="AV251" s="68"/>
      <c r="AW251" s="68"/>
      <c r="AX251" s="32"/>
      <c r="AY251" s="118"/>
      <c r="AZ251" s="68"/>
      <c r="BC251" s="84"/>
      <c r="BD251" s="84"/>
      <c r="BE251" s="84"/>
    </row>
    <row r="252" spans="27:57"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118"/>
      <c r="AP252" s="32"/>
      <c r="AQ252" s="32"/>
      <c r="AR252" s="32"/>
      <c r="AS252" s="32"/>
      <c r="AT252" s="32"/>
      <c r="AU252" s="32"/>
      <c r="AV252" s="68"/>
      <c r="AW252" s="68"/>
      <c r="AX252" s="32"/>
      <c r="AY252" s="118"/>
      <c r="AZ252" s="68"/>
      <c r="BC252" s="84"/>
      <c r="BD252" s="84"/>
      <c r="BE252" s="84"/>
    </row>
    <row r="253" spans="27:57"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118"/>
      <c r="AP253" s="32"/>
      <c r="AQ253" s="32"/>
      <c r="AR253" s="32"/>
      <c r="AS253" s="32"/>
      <c r="AT253" s="32"/>
      <c r="AU253" s="32"/>
      <c r="AV253" s="68"/>
      <c r="AW253" s="68"/>
      <c r="AX253" s="32"/>
      <c r="AY253" s="118"/>
      <c r="AZ253" s="68"/>
      <c r="BC253" s="84"/>
      <c r="BD253" s="84"/>
      <c r="BE253" s="84"/>
    </row>
    <row r="254" spans="27:57"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118"/>
      <c r="AP254" s="32"/>
      <c r="AQ254" s="32"/>
      <c r="AR254" s="32"/>
      <c r="AS254" s="32"/>
      <c r="AT254" s="32"/>
      <c r="AU254" s="32"/>
      <c r="AV254" s="68"/>
      <c r="AW254" s="68"/>
      <c r="AX254" s="32"/>
      <c r="AY254" s="118"/>
      <c r="AZ254" s="68"/>
      <c r="BC254" s="84"/>
      <c r="BD254" s="84"/>
      <c r="BE254" s="84"/>
    </row>
    <row r="255" spans="27:57"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118"/>
      <c r="AP255" s="32"/>
      <c r="AQ255" s="32"/>
      <c r="AR255" s="32"/>
      <c r="AS255" s="32"/>
      <c r="AT255" s="32"/>
      <c r="AU255" s="32"/>
      <c r="AV255" s="68"/>
      <c r="AW255" s="68"/>
      <c r="AX255" s="32"/>
      <c r="AY255" s="118"/>
      <c r="AZ255" s="68"/>
      <c r="BC255" s="84"/>
      <c r="BD255" s="84"/>
      <c r="BE255" s="84"/>
    </row>
    <row r="256" spans="27:57"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118"/>
      <c r="AP256" s="32"/>
      <c r="AQ256" s="32"/>
      <c r="AR256" s="32"/>
      <c r="AS256" s="32"/>
      <c r="AT256" s="32"/>
      <c r="AU256" s="32"/>
      <c r="AV256" s="68"/>
      <c r="AW256" s="68"/>
      <c r="AX256" s="32"/>
      <c r="AY256" s="118"/>
      <c r="AZ256" s="68"/>
      <c r="BC256" s="84"/>
      <c r="BD256" s="84"/>
      <c r="BE256" s="84"/>
    </row>
    <row r="257" spans="27:57"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118"/>
      <c r="AP257" s="32"/>
      <c r="AQ257" s="32"/>
      <c r="AR257" s="32"/>
      <c r="AS257" s="32"/>
      <c r="AT257" s="32"/>
      <c r="AU257" s="32"/>
      <c r="AV257" s="68"/>
      <c r="AW257" s="68"/>
      <c r="AX257" s="32"/>
      <c r="AY257" s="118"/>
      <c r="AZ257" s="68"/>
      <c r="BC257" s="84"/>
      <c r="BD257" s="84"/>
      <c r="BE257" s="84"/>
    </row>
    <row r="258" spans="27:57"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118"/>
      <c r="AP258" s="32"/>
      <c r="AQ258" s="32"/>
      <c r="AR258" s="32"/>
      <c r="AS258" s="32"/>
      <c r="AT258" s="32"/>
      <c r="AU258" s="32"/>
      <c r="AV258" s="68"/>
      <c r="AW258" s="68"/>
      <c r="AX258" s="32"/>
      <c r="AY258" s="118"/>
      <c r="AZ258" s="68"/>
      <c r="BC258" s="84"/>
      <c r="BD258" s="84"/>
      <c r="BE258" s="84"/>
    </row>
    <row r="259" spans="27:57"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118"/>
      <c r="AP259" s="32"/>
      <c r="AQ259" s="32"/>
      <c r="AR259" s="32"/>
      <c r="AS259" s="32"/>
      <c r="AT259" s="32"/>
      <c r="AU259" s="32"/>
      <c r="AV259" s="68"/>
      <c r="AW259" s="68"/>
      <c r="AX259" s="32"/>
      <c r="AY259" s="118"/>
      <c r="AZ259" s="68"/>
      <c r="BC259" s="84"/>
      <c r="BD259" s="84"/>
      <c r="BE259" s="84"/>
    </row>
    <row r="260" spans="27:57"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118"/>
      <c r="AP260" s="32"/>
      <c r="AQ260" s="32"/>
      <c r="AR260" s="32"/>
      <c r="AS260" s="32"/>
      <c r="AT260" s="32"/>
      <c r="AU260" s="32"/>
      <c r="AV260" s="68"/>
      <c r="AW260" s="68"/>
      <c r="AX260" s="32"/>
      <c r="AY260" s="118"/>
      <c r="AZ260" s="68"/>
      <c r="BC260" s="84"/>
      <c r="BD260" s="84"/>
      <c r="BE260" s="84"/>
    </row>
    <row r="261" spans="27:57"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118"/>
      <c r="AP261" s="32"/>
      <c r="AQ261" s="32"/>
      <c r="AR261" s="32"/>
      <c r="AS261" s="32"/>
      <c r="AT261" s="32"/>
      <c r="AU261" s="32"/>
      <c r="AV261" s="68"/>
      <c r="AW261" s="68"/>
      <c r="AX261" s="32"/>
      <c r="AY261" s="118"/>
      <c r="AZ261" s="68"/>
      <c r="BC261" s="84"/>
      <c r="BD261" s="84"/>
      <c r="BE261" s="84"/>
    </row>
    <row r="262" spans="27:57"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118"/>
      <c r="AP262" s="32"/>
      <c r="AQ262" s="32"/>
      <c r="AR262" s="32"/>
      <c r="AS262" s="32"/>
      <c r="AT262" s="32"/>
      <c r="AU262" s="32"/>
      <c r="AV262" s="68"/>
      <c r="AW262" s="68"/>
      <c r="AX262" s="32"/>
      <c r="AY262" s="118"/>
      <c r="AZ262" s="68"/>
      <c r="BC262" s="84"/>
      <c r="BD262" s="84"/>
      <c r="BE262" s="84"/>
    </row>
    <row r="263" spans="27:57"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118"/>
      <c r="AP263" s="32"/>
      <c r="AQ263" s="32"/>
      <c r="AR263" s="32"/>
      <c r="AS263" s="32"/>
      <c r="AT263" s="32"/>
      <c r="AU263" s="32"/>
      <c r="AV263" s="68"/>
      <c r="AW263" s="68"/>
      <c r="AX263" s="32"/>
      <c r="AY263" s="118"/>
      <c r="AZ263" s="68"/>
      <c r="BC263" s="84"/>
      <c r="BD263" s="84"/>
      <c r="BE263" s="84"/>
    </row>
    <row r="264" spans="27:57"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118"/>
      <c r="AP264" s="32"/>
      <c r="AQ264" s="32"/>
      <c r="AR264" s="32"/>
      <c r="AS264" s="32"/>
      <c r="AT264" s="32"/>
      <c r="AU264" s="32"/>
      <c r="AV264" s="68"/>
      <c r="AW264" s="68"/>
      <c r="AX264" s="32"/>
      <c r="AY264" s="118"/>
      <c r="AZ264" s="68"/>
      <c r="BC264" s="84"/>
      <c r="BD264" s="84"/>
      <c r="BE264" s="84"/>
    </row>
    <row r="265" spans="27:57"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118"/>
      <c r="AP265" s="32"/>
      <c r="AQ265" s="32"/>
      <c r="AR265" s="32"/>
      <c r="AS265" s="32"/>
      <c r="AT265" s="32"/>
      <c r="AU265" s="32"/>
      <c r="AV265" s="68"/>
      <c r="AW265" s="68"/>
      <c r="AX265" s="32"/>
      <c r="AY265" s="118"/>
      <c r="AZ265" s="68"/>
      <c r="BC265" s="84"/>
      <c r="BD265" s="84"/>
      <c r="BE265" s="84"/>
    </row>
    <row r="266" spans="27:57"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118"/>
      <c r="AP266" s="32"/>
      <c r="AQ266" s="32"/>
      <c r="AR266" s="32"/>
      <c r="AS266" s="32"/>
      <c r="AT266" s="32"/>
      <c r="AU266" s="32"/>
      <c r="AV266" s="68"/>
      <c r="AW266" s="68"/>
      <c r="AX266" s="32"/>
      <c r="AY266" s="118"/>
      <c r="AZ266" s="68"/>
      <c r="BC266" s="84"/>
      <c r="BD266" s="84"/>
      <c r="BE266" s="84"/>
    </row>
    <row r="267" spans="27:57"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118"/>
      <c r="AP267" s="32"/>
      <c r="AQ267" s="32"/>
      <c r="AR267" s="32"/>
      <c r="AS267" s="32"/>
      <c r="AT267" s="32"/>
      <c r="AU267" s="32"/>
      <c r="AV267" s="68"/>
      <c r="AW267" s="68"/>
      <c r="AX267" s="32"/>
      <c r="AY267" s="118"/>
      <c r="AZ267" s="68"/>
      <c r="BC267" s="84"/>
      <c r="BD267" s="84"/>
      <c r="BE267" s="84"/>
    </row>
    <row r="268" spans="27:57"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118"/>
      <c r="AP268" s="32"/>
      <c r="AQ268" s="32"/>
      <c r="AR268" s="32"/>
      <c r="AS268" s="32"/>
      <c r="AT268" s="32"/>
      <c r="AU268" s="32"/>
      <c r="AV268" s="68"/>
      <c r="AW268" s="68"/>
      <c r="AX268" s="32"/>
      <c r="AY268" s="118"/>
      <c r="AZ268" s="68"/>
      <c r="BC268" s="84"/>
      <c r="BD268" s="84"/>
      <c r="BE268" s="84"/>
    </row>
    <row r="269" spans="27:57"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118"/>
      <c r="AP269" s="32"/>
      <c r="AQ269" s="32"/>
      <c r="AR269" s="32"/>
      <c r="AS269" s="32"/>
      <c r="AT269" s="32"/>
      <c r="AU269" s="32"/>
      <c r="AV269" s="68"/>
      <c r="AW269" s="68"/>
      <c r="AX269" s="32"/>
      <c r="AY269" s="118"/>
    </row>
    <row r="270" spans="27:57"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118"/>
      <c r="AP270" s="32"/>
      <c r="AQ270" s="32"/>
      <c r="AR270" s="32"/>
      <c r="AS270" s="32"/>
      <c r="AT270" s="32"/>
      <c r="AU270" s="32"/>
      <c r="AV270" s="68"/>
      <c r="AW270" s="68"/>
      <c r="AX270" s="32"/>
      <c r="AY270" s="118"/>
    </row>
    <row r="271" spans="27:57"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118"/>
      <c r="AP271" s="32"/>
      <c r="AQ271" s="32"/>
      <c r="AR271" s="32"/>
      <c r="AS271" s="32"/>
      <c r="AT271" s="32"/>
      <c r="AU271" s="32"/>
      <c r="AV271" s="68"/>
      <c r="AW271" s="68"/>
      <c r="AX271" s="32"/>
      <c r="AY271" s="118"/>
    </row>
    <row r="272" spans="27:57"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118"/>
      <c r="AP272" s="32"/>
      <c r="AQ272" s="32"/>
      <c r="AR272" s="32"/>
      <c r="AS272" s="32"/>
      <c r="AT272" s="32"/>
      <c r="AU272" s="32"/>
      <c r="AV272" s="68"/>
      <c r="AW272" s="68"/>
      <c r="AX272" s="32"/>
      <c r="AY272" s="118"/>
    </row>
    <row r="273" spans="27:51"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118"/>
      <c r="AP273" s="32"/>
      <c r="AQ273" s="32"/>
      <c r="AR273" s="32"/>
      <c r="AS273" s="32"/>
      <c r="AT273" s="32"/>
      <c r="AU273" s="32"/>
      <c r="AV273" s="68"/>
      <c r="AW273" s="68"/>
      <c r="AX273" s="32"/>
      <c r="AY273" s="118"/>
    </row>
    <row r="274" spans="27:51"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118"/>
      <c r="AP274" s="32"/>
      <c r="AQ274" s="32"/>
      <c r="AR274" s="32"/>
      <c r="AS274" s="32"/>
      <c r="AT274" s="32"/>
      <c r="AU274" s="32"/>
      <c r="AV274" s="68"/>
      <c r="AW274" s="68"/>
      <c r="AX274" s="32"/>
      <c r="AY274" s="118"/>
    </row>
    <row r="275" spans="27:51"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118"/>
      <c r="AP275" s="32"/>
      <c r="AQ275" s="32"/>
      <c r="AR275" s="32"/>
      <c r="AS275" s="32"/>
      <c r="AT275" s="32"/>
      <c r="AU275" s="32"/>
      <c r="AV275" s="68"/>
      <c r="AW275" s="68"/>
      <c r="AX275" s="32"/>
      <c r="AY275" s="118"/>
    </row>
    <row r="276" spans="27:51"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118"/>
      <c r="AP276" s="32"/>
      <c r="AQ276" s="32"/>
      <c r="AR276" s="32"/>
      <c r="AS276" s="32"/>
      <c r="AT276" s="32"/>
      <c r="AU276" s="32"/>
      <c r="AV276" s="68"/>
      <c r="AW276" s="68"/>
      <c r="AX276" s="32"/>
      <c r="AY276" s="118"/>
    </row>
    <row r="277" spans="27:51"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118"/>
      <c r="AP277" s="32"/>
      <c r="AQ277" s="32"/>
      <c r="AR277" s="32"/>
      <c r="AS277" s="32"/>
      <c r="AT277" s="32"/>
      <c r="AU277" s="32"/>
      <c r="AV277" s="68"/>
      <c r="AW277" s="68"/>
      <c r="AX277" s="32"/>
      <c r="AY277" s="118"/>
    </row>
    <row r="278" spans="27:51"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118"/>
      <c r="AP278" s="32"/>
      <c r="AQ278" s="32"/>
      <c r="AR278" s="32"/>
      <c r="AS278" s="32"/>
      <c r="AT278" s="32"/>
      <c r="AU278" s="32"/>
      <c r="AV278" s="68"/>
      <c r="AW278" s="68"/>
      <c r="AX278" s="32"/>
      <c r="AY278" s="118"/>
    </row>
    <row r="279" spans="27:51"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118"/>
      <c r="AP279" s="32"/>
      <c r="AQ279" s="32"/>
      <c r="AR279" s="32"/>
      <c r="AS279" s="32"/>
      <c r="AT279" s="32"/>
      <c r="AU279" s="32"/>
      <c r="AV279" s="68"/>
      <c r="AW279" s="68"/>
      <c r="AX279" s="32"/>
      <c r="AY279" s="118"/>
    </row>
    <row r="280" spans="27:51">
      <c r="AO280" s="118"/>
      <c r="AT280" s="32"/>
      <c r="AU280" s="32"/>
      <c r="AV280" s="68"/>
      <c r="AW280" s="68"/>
      <c r="AY280" s="118"/>
    </row>
    <row r="281" spans="27:51">
      <c r="AO281" s="118"/>
      <c r="AT281" s="32"/>
      <c r="AU281" s="32"/>
      <c r="AV281" s="68"/>
      <c r="AW281" s="68"/>
      <c r="AY281" s="118"/>
    </row>
    <row r="282" spans="27:51">
      <c r="AO282" s="118"/>
      <c r="AT282" s="32"/>
      <c r="AU282" s="32"/>
      <c r="AV282" s="68"/>
      <c r="AW282" s="68"/>
      <c r="AY282" s="118"/>
    </row>
    <row r="283" spans="27:51">
      <c r="AO283" s="118"/>
      <c r="AT283" s="32"/>
      <c r="AU283" s="32"/>
      <c r="AV283" s="68"/>
      <c r="AW283" s="68"/>
      <c r="AY283" s="118"/>
    </row>
    <row r="284" spans="27:51">
      <c r="AO284" s="118"/>
      <c r="AT284" s="32"/>
      <c r="AU284" s="32"/>
      <c r="AV284" s="68"/>
      <c r="AW284" s="68"/>
      <c r="AY284" s="118"/>
    </row>
    <row r="285" spans="27:51">
      <c r="AO285" s="118"/>
      <c r="AT285" s="32"/>
      <c r="AU285" s="32"/>
      <c r="AV285" s="68"/>
      <c r="AW285" s="68"/>
      <c r="AY285" s="118"/>
    </row>
    <row r="286" spans="27:51">
      <c r="AO286" s="118"/>
      <c r="AT286" s="32"/>
      <c r="AU286" s="32"/>
      <c r="AV286" s="68"/>
      <c r="AW286" s="68"/>
      <c r="AY286" s="118"/>
    </row>
    <row r="287" spans="27:51">
      <c r="AO287" s="118"/>
      <c r="AT287" s="32"/>
      <c r="AU287" s="32"/>
      <c r="AV287" s="68"/>
      <c r="AW287" s="68"/>
      <c r="AY287" s="118"/>
    </row>
    <row r="288" spans="27:51">
      <c r="AO288" s="118"/>
      <c r="AT288" s="32"/>
      <c r="AU288" s="32"/>
      <c r="AV288" s="68"/>
      <c r="AW288" s="68"/>
      <c r="AY288" s="118"/>
    </row>
    <row r="289" spans="41:51">
      <c r="AO289" s="118"/>
      <c r="AT289" s="32"/>
      <c r="AU289" s="32"/>
      <c r="AV289" s="68"/>
      <c r="AW289" s="68"/>
      <c r="AY289" s="118"/>
    </row>
    <row r="290" spans="41:51">
      <c r="AO290" s="118"/>
      <c r="AT290" s="32"/>
      <c r="AU290" s="32"/>
      <c r="AV290" s="68"/>
      <c r="AW290" s="68"/>
      <c r="AY290" s="118"/>
    </row>
    <row r="291" spans="41:51">
      <c r="AO291" s="118"/>
      <c r="AT291" s="32"/>
      <c r="AU291" s="32"/>
      <c r="AV291" s="68"/>
      <c r="AW291" s="68"/>
    </row>
  </sheetData>
  <mergeCells count="1">
    <mergeCell ref="AP2:AR2"/>
  </mergeCells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M301"/>
  <sheetViews>
    <sheetView zoomScale="86" zoomScaleNormal="86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B10" sqref="B10"/>
    </sheetView>
  </sheetViews>
  <sheetFormatPr baseColWidth="10" defaultRowHeight="15"/>
  <cols>
    <col min="1" max="1" width="1.6328125" customWidth="1"/>
    <col min="2" max="2" width="6.08984375" customWidth="1"/>
    <col min="3" max="3" width="2.90625" customWidth="1"/>
    <col min="4" max="4" width="16.26953125" customWidth="1"/>
    <col min="5" max="5" width="3" customWidth="1"/>
    <col min="6" max="6" width="5.08984375" customWidth="1"/>
    <col min="7" max="7" width="7.36328125" customWidth="1"/>
    <col min="8" max="8" width="8" style="295" customWidth="1"/>
    <col min="9" max="9" width="7.08984375" style="295" customWidth="1"/>
    <col min="10" max="10" width="3.26953125" customWidth="1"/>
    <col min="11" max="11" width="6.54296875" customWidth="1"/>
    <col min="12" max="12" width="5.81640625" customWidth="1"/>
    <col min="13" max="13" width="6.81640625" customWidth="1"/>
    <col min="14" max="14" width="2.08984375" customWidth="1"/>
    <col min="15" max="15" width="6.6328125" style="100" customWidth="1"/>
    <col min="16" max="16" width="2.453125" style="100" customWidth="1"/>
    <col min="17" max="17" width="5" style="100" customWidth="1"/>
    <col min="18" max="18" width="7.81640625" style="100" customWidth="1"/>
    <col min="19" max="19" width="6.90625" style="100" customWidth="1"/>
    <col min="20" max="20" width="5.453125" customWidth="1"/>
    <col min="21" max="21" width="7.6328125" style="10" customWidth="1"/>
    <col min="22" max="22" width="6.54296875" customWidth="1"/>
    <col min="23" max="23" width="6.1796875" customWidth="1"/>
    <col min="24" max="24" width="6.6328125" style="100" customWidth="1"/>
    <col min="25" max="25" width="8.453125" style="10" customWidth="1"/>
    <col min="26" max="26" width="5" style="10" customWidth="1"/>
    <col min="27" max="27" width="6" style="100" customWidth="1"/>
    <col min="28" max="28" width="5.90625" style="1" customWidth="1"/>
    <col min="29" max="29" width="9.90625" style="1" customWidth="1"/>
    <col min="30" max="30" width="6.453125" style="1" customWidth="1"/>
    <col min="31" max="32" width="10.90625" style="1"/>
    <col min="33" max="33" width="10.90625" style="10"/>
    <col min="35" max="35" width="14" customWidth="1"/>
    <col min="36" max="36" width="12.54296875" customWidth="1"/>
    <col min="37" max="37" width="10.90625" customWidth="1"/>
  </cols>
  <sheetData>
    <row r="1" spans="1:39">
      <c r="A1" s="39"/>
      <c r="B1" s="39"/>
      <c r="C1" s="39"/>
      <c r="D1" s="39"/>
      <c r="E1" s="39"/>
      <c r="F1" s="39"/>
      <c r="G1" s="39"/>
      <c r="H1" s="301"/>
      <c r="I1" s="301"/>
      <c r="J1" s="39"/>
      <c r="K1" s="39"/>
      <c r="L1" s="39"/>
      <c r="M1" s="39"/>
      <c r="N1" s="39"/>
      <c r="O1" s="115"/>
      <c r="P1" s="115"/>
      <c r="Q1" s="115"/>
      <c r="R1" s="115"/>
      <c r="S1" s="115"/>
      <c r="T1" s="39"/>
      <c r="U1" s="64"/>
      <c r="V1" s="39"/>
      <c r="W1" s="39"/>
      <c r="X1" s="115"/>
      <c r="Y1" s="39"/>
      <c r="Z1"/>
      <c r="AA1"/>
      <c r="AB1"/>
      <c r="AC1"/>
      <c r="AD1"/>
      <c r="AE1"/>
      <c r="AF1"/>
      <c r="AG1"/>
    </row>
    <row r="2" spans="1:39" s="165" customFormat="1" ht="31.8">
      <c r="A2" s="164"/>
      <c r="B2" s="164"/>
      <c r="C2" s="164"/>
      <c r="D2" s="140" t="s">
        <v>417</v>
      </c>
      <c r="E2" s="164"/>
      <c r="F2" s="164"/>
      <c r="G2" s="164"/>
      <c r="H2" s="332"/>
      <c r="I2" s="332"/>
      <c r="J2" s="164"/>
      <c r="K2" s="164"/>
      <c r="L2" s="164"/>
      <c r="M2" s="140" t="s">
        <v>429</v>
      </c>
      <c r="N2" s="140"/>
      <c r="O2" s="178"/>
      <c r="P2" s="178"/>
      <c r="Q2" s="164"/>
      <c r="R2" s="178" t="str">
        <f>+År!B2</f>
        <v>GRIS</v>
      </c>
      <c r="S2" s="166"/>
      <c r="T2" s="166"/>
      <c r="U2" s="164"/>
      <c r="V2" s="172"/>
      <c r="W2" s="164"/>
      <c r="X2" s="140"/>
      <c r="Y2" s="178"/>
      <c r="Z2"/>
      <c r="AA2"/>
      <c r="AB2"/>
      <c r="AC2"/>
      <c r="AD2"/>
      <c r="AE2"/>
      <c r="AF2"/>
      <c r="AG2"/>
      <c r="AH2"/>
      <c r="AI2"/>
      <c r="AJ2"/>
      <c r="AK2"/>
      <c r="AL2"/>
      <c r="AM2"/>
    </row>
    <row r="3" spans="1:39">
      <c r="A3" s="39"/>
      <c r="B3" s="39"/>
      <c r="C3" s="39"/>
      <c r="D3" s="39"/>
      <c r="E3" s="39"/>
      <c r="F3" s="39"/>
      <c r="G3" s="39"/>
      <c r="H3" s="301"/>
      <c r="I3" s="301"/>
      <c r="J3" s="39"/>
      <c r="K3" s="39"/>
      <c r="L3" s="39"/>
      <c r="M3" s="39"/>
      <c r="N3" s="39"/>
      <c r="O3" s="115"/>
      <c r="P3" s="115"/>
      <c r="Q3" s="115"/>
      <c r="R3" s="115"/>
      <c r="S3" s="115"/>
      <c r="T3" s="39"/>
      <c r="U3" s="64"/>
      <c r="V3" s="39"/>
      <c r="W3" s="39"/>
      <c r="X3" s="115"/>
      <c r="Y3" s="39"/>
      <c r="Z3"/>
      <c r="AA3"/>
      <c r="AB3"/>
      <c r="AC3"/>
      <c r="AD3"/>
      <c r="AE3"/>
      <c r="AF3"/>
      <c r="AG3"/>
    </row>
    <row r="4" spans="1:39" s="191" customFormat="1" ht="19.8">
      <c r="A4" s="150"/>
      <c r="B4" s="150"/>
      <c r="C4" s="150"/>
      <c r="D4" s="150"/>
      <c r="E4" s="133"/>
      <c r="F4" s="133" t="s">
        <v>5</v>
      </c>
      <c r="G4" s="133"/>
      <c r="H4" s="316">
        <f>+År!O2</f>
        <v>52</v>
      </c>
      <c r="I4" s="311"/>
      <c r="J4" s="133"/>
      <c r="K4" s="133"/>
      <c r="L4" s="133"/>
      <c r="M4" s="133" t="s">
        <v>366</v>
      </c>
      <c r="N4" s="133"/>
      <c r="O4" s="189"/>
      <c r="P4" s="189"/>
      <c r="Q4" s="150"/>
      <c r="R4" s="189"/>
      <c r="S4" s="404">
        <f>SUM(H10:H99)</f>
        <v>1479944</v>
      </c>
      <c r="T4" s="407"/>
      <c r="U4" s="406"/>
      <c r="V4" s="150"/>
      <c r="W4" s="150"/>
      <c r="X4" s="190"/>
      <c r="Y4" s="189"/>
      <c r="Z4"/>
      <c r="AA4"/>
      <c r="AB4"/>
      <c r="AC4"/>
      <c r="AD4"/>
      <c r="AE4"/>
    </row>
    <row r="5" spans="1:39" s="191" customFormat="1" ht="19.8">
      <c r="A5" s="150"/>
      <c r="B5" s="150"/>
      <c r="C5" s="150"/>
      <c r="D5" s="150"/>
      <c r="E5" s="133"/>
      <c r="F5" s="133"/>
      <c r="G5" s="133"/>
      <c r="H5" s="311"/>
      <c r="I5" s="311"/>
      <c r="J5" s="133"/>
      <c r="K5" s="133"/>
      <c r="L5" s="133"/>
      <c r="M5" s="133"/>
      <c r="N5" s="133"/>
      <c r="O5" s="151"/>
      <c r="P5" s="151"/>
      <c r="Q5" s="133"/>
      <c r="R5" s="133"/>
      <c r="S5" s="133"/>
      <c r="T5" s="133"/>
      <c r="U5" s="133"/>
      <c r="V5" s="133"/>
      <c r="W5" s="150"/>
      <c r="X5" s="190"/>
      <c r="Y5" s="189"/>
      <c r="Z5"/>
      <c r="AA5"/>
      <c r="AB5"/>
      <c r="AC5"/>
      <c r="AD5"/>
      <c r="AE5"/>
    </row>
    <row r="6" spans="1:39" ht="17.25" customHeight="1">
      <c r="A6" s="44"/>
      <c r="B6" s="44"/>
      <c r="C6" s="44"/>
      <c r="D6" s="64">
        <f>SUM(H10:H21)</f>
        <v>1345490</v>
      </c>
      <c r="E6" s="56"/>
      <c r="F6" s="39"/>
      <c r="G6" s="39"/>
      <c r="H6" s="312"/>
      <c r="I6" s="330"/>
      <c r="J6" s="69"/>
      <c r="K6" s="53"/>
      <c r="L6" s="39"/>
      <c r="M6" s="44"/>
      <c r="N6" s="44"/>
      <c r="O6" s="115"/>
      <c r="P6" s="115"/>
      <c r="Q6" s="115"/>
      <c r="R6" s="125" t="s">
        <v>472</v>
      </c>
      <c r="S6" s="115"/>
      <c r="T6" s="39"/>
      <c r="U6" s="85" t="s">
        <v>455</v>
      </c>
      <c r="V6" s="44" t="s">
        <v>3</v>
      </c>
      <c r="W6" s="39"/>
      <c r="X6" s="115"/>
      <c r="Y6" s="39"/>
      <c r="Z6"/>
      <c r="AA6"/>
      <c r="AB6"/>
      <c r="AC6"/>
      <c r="AD6"/>
      <c r="AE6"/>
      <c r="AF6"/>
      <c r="AG6"/>
    </row>
    <row r="7" spans="1:39" ht="16.5" customHeight="1">
      <c r="A7" s="39"/>
      <c r="B7" s="39"/>
      <c r="C7" s="39"/>
      <c r="D7" s="39"/>
      <c r="E7" s="39"/>
      <c r="F7" s="39"/>
      <c r="G7" s="44" t="s">
        <v>3</v>
      </c>
      <c r="H7" s="301"/>
      <c r="I7" s="321" t="s">
        <v>3</v>
      </c>
      <c r="J7" s="85"/>
      <c r="K7" s="125"/>
      <c r="L7" s="115"/>
      <c r="M7" s="87"/>
      <c r="N7" s="87"/>
      <c r="O7" s="125" t="s">
        <v>14</v>
      </c>
      <c r="P7" s="125"/>
      <c r="Q7" s="115"/>
      <c r="R7" s="98" t="s">
        <v>473</v>
      </c>
      <c r="S7" s="125" t="s">
        <v>388</v>
      </c>
      <c r="T7" s="87" t="s">
        <v>2</v>
      </c>
      <c r="U7" s="85" t="s">
        <v>456</v>
      </c>
      <c r="V7" s="85" t="s">
        <v>8</v>
      </c>
      <c r="W7" s="87"/>
      <c r="X7" s="125" t="s">
        <v>14</v>
      </c>
      <c r="Y7" s="39"/>
      <c r="Z7"/>
      <c r="AA7"/>
      <c r="AB7"/>
      <c r="AC7"/>
      <c r="AD7"/>
      <c r="AE7"/>
      <c r="AF7"/>
      <c r="AG7"/>
    </row>
    <row r="8" spans="1:39" ht="15.6">
      <c r="A8" s="39"/>
      <c r="B8" s="39"/>
      <c r="C8" s="39"/>
      <c r="D8" s="39"/>
      <c r="E8" s="44"/>
      <c r="F8" s="44"/>
      <c r="G8" s="44" t="s">
        <v>436</v>
      </c>
      <c r="H8" s="321" t="s">
        <v>3</v>
      </c>
      <c r="I8" s="321" t="s">
        <v>394</v>
      </c>
      <c r="J8" s="85"/>
      <c r="K8" s="125" t="s">
        <v>3</v>
      </c>
      <c r="L8" s="125" t="s">
        <v>1</v>
      </c>
      <c r="M8" s="87" t="s">
        <v>14</v>
      </c>
      <c r="N8" s="87"/>
      <c r="O8" s="125" t="s">
        <v>392</v>
      </c>
      <c r="P8" s="125"/>
      <c r="Q8" s="114" t="s">
        <v>357</v>
      </c>
      <c r="R8" s="114" t="s">
        <v>470</v>
      </c>
      <c r="S8" s="125" t="s">
        <v>392</v>
      </c>
      <c r="T8" s="87" t="s">
        <v>388</v>
      </c>
      <c r="U8" s="85" t="s">
        <v>454</v>
      </c>
      <c r="V8" s="85" t="s">
        <v>482</v>
      </c>
      <c r="W8" s="87" t="s">
        <v>14</v>
      </c>
      <c r="X8" s="125" t="s">
        <v>392</v>
      </c>
      <c r="Y8" s="39"/>
      <c r="Z8"/>
      <c r="AA8"/>
      <c r="AB8"/>
      <c r="AC8"/>
      <c r="AD8"/>
      <c r="AE8"/>
      <c r="AF8"/>
      <c r="AG8"/>
    </row>
    <row r="9" spans="1:39" ht="15.6">
      <c r="A9" s="39"/>
      <c r="B9" s="39"/>
      <c r="C9" s="44" t="s">
        <v>418</v>
      </c>
      <c r="D9" s="44"/>
      <c r="E9" s="44" t="s">
        <v>56</v>
      </c>
      <c r="F9" s="44"/>
      <c r="G9" s="45" t="s">
        <v>432</v>
      </c>
      <c r="H9" s="322" t="s">
        <v>8</v>
      </c>
      <c r="I9" s="322" t="s">
        <v>386</v>
      </c>
      <c r="J9" s="86"/>
      <c r="K9" s="180" t="s">
        <v>357</v>
      </c>
      <c r="L9" s="180" t="s">
        <v>357</v>
      </c>
      <c r="M9" s="88" t="s">
        <v>386</v>
      </c>
      <c r="N9" s="88"/>
      <c r="O9" s="180" t="s">
        <v>389</v>
      </c>
      <c r="P9" s="180"/>
      <c r="Q9" s="114" t="s">
        <v>469</v>
      </c>
      <c r="R9" s="114" t="s">
        <v>471</v>
      </c>
      <c r="S9" s="180" t="s">
        <v>389</v>
      </c>
      <c r="T9" s="88" t="s">
        <v>390</v>
      </c>
      <c r="U9" s="86" t="s">
        <v>386</v>
      </c>
      <c r="V9" s="86" t="s">
        <v>464</v>
      </c>
      <c r="W9" s="88" t="s">
        <v>26</v>
      </c>
      <c r="X9" s="180" t="s">
        <v>395</v>
      </c>
      <c r="Y9" s="39"/>
      <c r="Z9"/>
      <c r="AA9"/>
      <c r="AB9"/>
      <c r="AC9"/>
      <c r="AD9"/>
      <c r="AE9"/>
      <c r="AF9"/>
      <c r="AG9"/>
    </row>
    <row r="10" spans="1:39" ht="15.6">
      <c r="A10" s="39"/>
      <c r="B10" s="39">
        <f>+'Ark1'!C1640</f>
        <v>2024</v>
      </c>
      <c r="C10" s="94">
        <f>+'Ark1'!K1640</f>
        <v>0</v>
      </c>
      <c r="D10" s="94" t="s">
        <v>501</v>
      </c>
      <c r="E10" s="94">
        <f>+'Ark1'!D1640</f>
        <v>1</v>
      </c>
      <c r="F10" s="94" t="s">
        <v>490</v>
      </c>
      <c r="G10" s="89">
        <f>+'Ark1'!Q1640</f>
        <v>1022</v>
      </c>
      <c r="H10" s="308">
        <f>+'Ark1'!R1640</f>
        <v>116018</v>
      </c>
      <c r="I10" s="347">
        <f>IF(H10=0,"",'Ark1'!S1640)</f>
        <v>115345</v>
      </c>
      <c r="J10" s="86"/>
      <c r="K10" s="275">
        <f>+IF(H10=0,"",'Ark1'!AD1640)</f>
        <v>87.780039192246278</v>
      </c>
      <c r="L10" s="108">
        <f>+IF(H10=0,"",'Ark1'!AE1640)</f>
        <v>87.613893507714394</v>
      </c>
      <c r="M10" s="5">
        <f>IF(H10=0,"",'Ark1'!U1640)</f>
        <v>60.664276735012351</v>
      </c>
      <c r="N10" s="88"/>
      <c r="O10" s="50">
        <f>IF(H10=0,"",'Ark1'!W1640)</f>
        <v>83.32991547097906</v>
      </c>
      <c r="P10" s="180"/>
      <c r="Q10" s="108">
        <f>IF(H10=0,"",'Ark1'!X1640)</f>
        <v>2.2979192883862849</v>
      </c>
      <c r="R10" s="108">
        <f>IF(H10=0,"",'Ark1'!Y1640)</f>
        <v>4.5958385767725698</v>
      </c>
      <c r="S10" s="108">
        <f>IF(H10=0,"",'Ark1'!AA1640)</f>
        <v>9.229347632392658</v>
      </c>
      <c r="T10" s="90">
        <f>IF(H10=0,"",'Ark1'!AB1640)</f>
        <v>2.5356403606485545</v>
      </c>
      <c r="U10" s="103">
        <f>+IF('Ark1'!AC1640=0,"",'Ark1'!AC1640)</f>
        <v>-31.429825776501897</v>
      </c>
      <c r="V10" s="103">
        <f>+(IF(H10=0,"",I10/G10))</f>
        <v>112.86203522504893</v>
      </c>
      <c r="W10" s="90">
        <f>IF(H10=0,"",'Ark1'!T1640)</f>
        <v>4.0098002034167113</v>
      </c>
      <c r="X10" s="108">
        <f>IF(H10=0,"",'Ark1'!V1640)</f>
        <v>90.566692686556706</v>
      </c>
      <c r="Y10" s="39"/>
      <c r="Z10"/>
      <c r="AA10"/>
      <c r="AB10"/>
      <c r="AC10" s="100"/>
      <c r="AD10"/>
      <c r="AE10"/>
      <c r="AF10"/>
      <c r="AG10"/>
    </row>
    <row r="11" spans="1:39" ht="15.6">
      <c r="A11" s="39"/>
      <c r="B11" s="39">
        <f>+'Ark1'!C1641</f>
        <v>2024</v>
      </c>
      <c r="C11" s="94">
        <f>+'Ark1'!K1641</f>
        <v>0</v>
      </c>
      <c r="D11" s="94" t="s">
        <v>501</v>
      </c>
      <c r="E11" s="94">
        <f>+'Ark1'!D1641</f>
        <v>2</v>
      </c>
      <c r="F11" s="94" t="s">
        <v>491</v>
      </c>
      <c r="G11" s="89">
        <f>+'Ark1'!Q1641</f>
        <v>1013</v>
      </c>
      <c r="H11" s="308">
        <f>+'Ark1'!R1641</f>
        <v>105620</v>
      </c>
      <c r="I11" s="347">
        <f>IF(H11=0,"",'Ark1'!S1641)</f>
        <v>105113</v>
      </c>
      <c r="J11" s="86"/>
      <c r="K11" s="275">
        <f>+IF(H11=0,"",'Ark1'!AD1641)</f>
        <v>86.42147035961213</v>
      </c>
      <c r="L11" s="108">
        <f>+IF(H11=0,"",'Ark1'!AE1641)</f>
        <v>86.199551537108491</v>
      </c>
      <c r="M11" s="5">
        <f>IF(H11=0,"",'Ark1'!U1641)</f>
        <v>60.675425494467859</v>
      </c>
      <c r="N11" s="88"/>
      <c r="O11" s="50">
        <f>IF(H11=0,"",'Ark1'!W1641)</f>
        <v>82.576189434228127</v>
      </c>
      <c r="P11" s="180"/>
      <c r="Q11" s="108">
        <f>IF(H11=0,"",'Ark1'!X1641)</f>
        <v>2.0403332702139743</v>
      </c>
      <c r="R11" s="108">
        <f>IF(H11=0,"",'Ark1'!Y1641)</f>
        <v>4.0806665404279485</v>
      </c>
      <c r="S11" s="108">
        <f>IF(H11=0,"",'Ark1'!AA1641)</f>
        <v>8.9614903140008515</v>
      </c>
      <c r="T11" s="90">
        <f>IF(H11=0,"",'Ark1'!AB1641)</f>
        <v>2.5241340618548409</v>
      </c>
      <c r="U11" s="103">
        <f>+IF('Ark1'!AC1641=0,"",'Ark1'!AC1641)</f>
        <v>-29.133736644768224</v>
      </c>
      <c r="V11" s="103">
        <f t="shared" ref="V11:V21" si="0">+(IF(H11=0,"",I11/G11))</f>
        <v>103.76406712734452</v>
      </c>
      <c r="W11" s="90">
        <f>IF(H11=0,"",'Ark1'!T1641)</f>
        <v>3.980193145237644</v>
      </c>
      <c r="X11" s="108">
        <f>IF(H11=0,"",'Ark1'!V1641)</f>
        <v>89.740154688193684</v>
      </c>
      <c r="Y11" s="39"/>
      <c r="Z11"/>
      <c r="AA11"/>
      <c r="AB11"/>
      <c r="AC11"/>
      <c r="AD11"/>
      <c r="AE11"/>
      <c r="AF11"/>
      <c r="AG11"/>
    </row>
    <row r="12" spans="1:39" ht="15.6">
      <c r="A12" s="39"/>
      <c r="B12" s="39">
        <f>+'Ark1'!C1642</f>
        <v>2024</v>
      </c>
      <c r="C12" s="94">
        <f>+'Ark1'!K1642</f>
        <v>0</v>
      </c>
      <c r="D12" s="94" t="s">
        <v>501</v>
      </c>
      <c r="E12" s="94">
        <f>+'Ark1'!D1642</f>
        <v>3</v>
      </c>
      <c r="F12" s="94" t="s">
        <v>492</v>
      </c>
      <c r="G12" s="89">
        <f>+'Ark1'!Q1642</f>
        <v>961</v>
      </c>
      <c r="H12" s="308">
        <f>+'Ark1'!R1642</f>
        <v>90425</v>
      </c>
      <c r="I12" s="347">
        <f>IF(H12=0,"",'Ark1'!S1642)</f>
        <v>90059</v>
      </c>
      <c r="J12" s="86"/>
      <c r="K12" s="275">
        <f>+IF(H12=0,"",'Ark1'!AD1642)</f>
        <v>87.185198040803741</v>
      </c>
      <c r="L12" s="108">
        <f>+IF(H12=0,"",'Ark1'!AE1642)</f>
        <v>87.000204228575342</v>
      </c>
      <c r="M12" s="5">
        <f>IF(H12=0,"",'Ark1'!U1642)</f>
        <v>60.742724214126291</v>
      </c>
      <c r="N12" s="88"/>
      <c r="O12" s="50">
        <f>IF(H12=0,"",'Ark1'!W1642)</f>
        <v>81.902873671704143</v>
      </c>
      <c r="P12" s="180"/>
      <c r="Q12" s="108">
        <f>IF(H12=0,"",'Ark1'!X1642)</f>
        <v>2.7304395908211223</v>
      </c>
      <c r="R12" s="108">
        <f>IF(H12=0,"",'Ark1'!Y1642)</f>
        <v>5.4608791816422446</v>
      </c>
      <c r="S12" s="108">
        <f>IF(H12=0,"",'Ark1'!AA1642)</f>
        <v>8.6730823799057752</v>
      </c>
      <c r="T12" s="90">
        <f>IF(H12=0,"",'Ark1'!AB1642)</f>
        <v>2.4732165938810406</v>
      </c>
      <c r="U12" s="103">
        <f>+IF('Ark1'!AC1642=0,"",'Ark1'!AC1642)</f>
        <v>-28.14414994823408</v>
      </c>
      <c r="V12" s="103">
        <f t="shared" si="0"/>
        <v>93.713839750260149</v>
      </c>
      <c r="W12" s="90">
        <f>IF(H12=0,"",'Ark1'!T1642)</f>
        <v>3.8394470555709153</v>
      </c>
      <c r="X12" s="108">
        <f>IF(H12=0,"",'Ark1'!V1642)</f>
        <v>88.95969088856873</v>
      </c>
      <c r="Y12" s="39"/>
      <c r="Z12"/>
      <c r="AA12"/>
      <c r="AB12"/>
      <c r="AC12"/>
      <c r="AD12"/>
      <c r="AE12"/>
      <c r="AF12"/>
      <c r="AG12"/>
    </row>
    <row r="13" spans="1:39" ht="15.6">
      <c r="A13" s="39"/>
      <c r="B13" s="39">
        <f>+'Ark1'!C1643</f>
        <v>2024</v>
      </c>
      <c r="C13" s="94">
        <f>+'Ark1'!K1643</f>
        <v>0</v>
      </c>
      <c r="D13" s="94" t="s">
        <v>501</v>
      </c>
      <c r="E13" s="94">
        <f>+'Ark1'!D1643</f>
        <v>4</v>
      </c>
      <c r="F13" s="94" t="s">
        <v>493</v>
      </c>
      <c r="G13" s="89">
        <f>+'Ark1'!Q1643</f>
        <v>1050</v>
      </c>
      <c r="H13" s="308">
        <f>+'Ark1'!R1643</f>
        <v>128578</v>
      </c>
      <c r="I13" s="347">
        <f>IF(H13=0,"",'Ark1'!S1643)</f>
        <v>128113</v>
      </c>
      <c r="J13" s="86"/>
      <c r="K13" s="275">
        <f>+IF(H13=0,"",'Ark1'!AD1643)</f>
        <v>89.744609865220482</v>
      </c>
      <c r="L13" s="108">
        <f>+IF(H13=0,"",'Ark1'!AE1643)</f>
        <v>89.523928128755315</v>
      </c>
      <c r="M13" s="5">
        <f>IF(H13=0,"",'Ark1'!U1643)</f>
        <v>60.647045967232046</v>
      </c>
      <c r="N13" s="88"/>
      <c r="O13" s="50">
        <f>IF(H13=0,"",'Ark1'!W1643)</f>
        <v>82.422552746403142</v>
      </c>
      <c r="P13" s="180"/>
      <c r="Q13" s="108">
        <f>IF(H13=0,"",'Ark1'!X1643)</f>
        <v>2.5237598967163906</v>
      </c>
      <c r="R13" s="108">
        <f>IF(H13=0,"",'Ark1'!Y1643)</f>
        <v>5.0475197934327811</v>
      </c>
      <c r="S13" s="108">
        <f>IF(H13=0,"",'Ark1'!AA1643)</f>
        <v>8.7643906416845443</v>
      </c>
      <c r="T13" s="90">
        <f>IF(H13=0,"",'Ark1'!AB1643)</f>
        <v>2.5541402572573775</v>
      </c>
      <c r="U13" s="103">
        <f>+IF('Ark1'!AC1643=0,"",'Ark1'!AC1643)</f>
        <v>-28.550883270550631</v>
      </c>
      <c r="V13" s="103">
        <f t="shared" si="0"/>
        <v>122.01238095238095</v>
      </c>
      <c r="W13" s="90">
        <f>IF(H13=0,"",'Ark1'!T1643)</f>
        <v>4.0549783011090543</v>
      </c>
      <c r="X13" s="108">
        <f>IF(H13=0,"",'Ark1'!V1643)</f>
        <v>89.5381759360465</v>
      </c>
      <c r="Y13" s="39"/>
      <c r="Z13"/>
      <c r="AA13"/>
      <c r="AB13"/>
      <c r="AC13"/>
      <c r="AD13"/>
      <c r="AE13"/>
      <c r="AF13"/>
      <c r="AG13"/>
    </row>
    <row r="14" spans="1:39" ht="15.6">
      <c r="A14" s="39"/>
      <c r="B14" s="39">
        <f>+'Ark1'!C1644</f>
        <v>2024</v>
      </c>
      <c r="C14" s="94">
        <f>+'Ark1'!K1644</f>
        <v>0</v>
      </c>
      <c r="D14" s="94" t="s">
        <v>501</v>
      </c>
      <c r="E14" s="94">
        <f>+'Ark1'!D1644</f>
        <v>5</v>
      </c>
      <c r="F14" s="94" t="s">
        <v>377</v>
      </c>
      <c r="G14" s="89">
        <f>+'Ark1'!Q1644</f>
        <v>1021</v>
      </c>
      <c r="H14" s="308">
        <f>+'Ark1'!R1644</f>
        <v>111011</v>
      </c>
      <c r="I14" s="347">
        <f>IF(H14=0,"",'Ark1'!S1644)</f>
        <v>110440</v>
      </c>
      <c r="J14" s="86"/>
      <c r="K14" s="275">
        <f>+IF(H14=0,"",'Ark1'!AD1644)</f>
        <v>88.335322670486221</v>
      </c>
      <c r="L14" s="108">
        <f>+IF(H14=0,"",'Ark1'!AE1644)</f>
        <v>88.190645141961511</v>
      </c>
      <c r="M14" s="5">
        <f>IF(H14=0,"",'Ark1'!U1644)</f>
        <v>60.607986236870701</v>
      </c>
      <c r="N14" s="88"/>
      <c r="O14" s="50">
        <f>IF(H14=0,"",'Ark1'!W1644)</f>
        <v>81.893442593264112</v>
      </c>
      <c r="P14" s="180"/>
      <c r="Q14" s="108">
        <f>IF(H14=0,"",'Ark1'!X1644)</f>
        <v>1.8205403068164412</v>
      </c>
      <c r="R14" s="108">
        <f>IF(H14=0,"",'Ark1'!Y1644)</f>
        <v>3.6410806136328824</v>
      </c>
      <c r="S14" s="108">
        <f>IF(H14=0,"",'Ark1'!AA1644)</f>
        <v>8.4812909612900942</v>
      </c>
      <c r="T14" s="90">
        <f>IF(H14=0,"",'Ark1'!AB1644)</f>
        <v>2.4916778472665402</v>
      </c>
      <c r="U14" s="103">
        <f>+IF('Ark1'!AC1644=0,"",'Ark1'!AC1644)</f>
        <v>-27.800525866291483</v>
      </c>
      <c r="V14" s="103">
        <f t="shared" si="0"/>
        <v>108.16846229187071</v>
      </c>
      <c r="W14" s="90">
        <f>IF(H14=0,"",'Ark1'!T1644)</f>
        <v>4.123663420742087</v>
      </c>
      <c r="X14" s="108">
        <f>IF(H14=0,"",'Ark1'!V1644)</f>
        <v>88.992308712555612</v>
      </c>
      <c r="Y14" s="39"/>
      <c r="Z14"/>
      <c r="AA14"/>
      <c r="AB14"/>
      <c r="AC14"/>
      <c r="AD14"/>
      <c r="AE14"/>
      <c r="AF14"/>
      <c r="AG14"/>
    </row>
    <row r="15" spans="1:39" ht="15.6">
      <c r="A15" s="39"/>
      <c r="B15" s="39">
        <f>+'Ark1'!C1645</f>
        <v>2024</v>
      </c>
      <c r="C15" s="94">
        <f>+'Ark1'!K1645</f>
        <v>0</v>
      </c>
      <c r="D15" s="94" t="s">
        <v>501</v>
      </c>
      <c r="E15" s="94">
        <f>+'Ark1'!D1645</f>
        <v>6</v>
      </c>
      <c r="F15" s="94" t="s">
        <v>494</v>
      </c>
      <c r="G15" s="89">
        <f>+'Ark1'!Q1645</f>
        <v>963</v>
      </c>
      <c r="H15" s="308">
        <f>+'Ark1'!R1645</f>
        <v>100995</v>
      </c>
      <c r="I15" s="347">
        <f>IF(H15=0,"",'Ark1'!S1645)</f>
        <v>100034</v>
      </c>
      <c r="J15" s="86"/>
      <c r="K15" s="275">
        <f>+IF(H15=0,"",'Ark1'!AD1645)</f>
        <v>88.133655633415643</v>
      </c>
      <c r="L15" s="108">
        <f>+IF(H15=0,"",'Ark1'!AE1645)</f>
        <v>87.860032508649809</v>
      </c>
      <c r="M15" s="5">
        <f>IF(H15=0,"",'Ark1'!U1645)</f>
        <v>60.47208948957352</v>
      </c>
      <c r="N15" s="88"/>
      <c r="O15" s="50">
        <f>IF(H15=0,"",'Ark1'!W1645)</f>
        <v>81.068209408800612</v>
      </c>
      <c r="P15" s="180"/>
      <c r="Q15" s="108">
        <f>IF(H15=0,"",'Ark1'!X1645)</f>
        <v>2.707064706173572</v>
      </c>
      <c r="R15" s="108">
        <f>IF(H15=0,"",'Ark1'!Y1645)</f>
        <v>5.414129412347144</v>
      </c>
      <c r="S15" s="108">
        <f>IF(H15=0,"",'Ark1'!AA1645)</f>
        <v>8.8029725445489753</v>
      </c>
      <c r="T15" s="90">
        <f>IF(H15=0,"",'Ark1'!AB1645)</f>
        <v>2.5097338820549608</v>
      </c>
      <c r="U15" s="103">
        <f>+IF('Ark1'!AC1645=0,"",'Ark1'!AC1645)</f>
        <v>-29.109675420471842</v>
      </c>
      <c r="V15" s="103">
        <f t="shared" si="0"/>
        <v>103.87746625129803</v>
      </c>
      <c r="W15" s="90">
        <f>IF(H15=0,"",'Ark1'!T1645)</f>
        <v>4.3408386553789793</v>
      </c>
      <c r="X15" s="108">
        <f>IF(H15=0,"",'Ark1'!V1645)</f>
        <v>88.209818629164559</v>
      </c>
      <c r="Y15" s="39"/>
      <c r="Z15"/>
      <c r="AA15"/>
      <c r="AB15"/>
      <c r="AC15"/>
      <c r="AD15"/>
      <c r="AE15"/>
      <c r="AF15"/>
      <c r="AG15"/>
    </row>
    <row r="16" spans="1:39" ht="15.6">
      <c r="A16" s="39"/>
      <c r="B16" s="39">
        <f>+'Ark1'!C1646</f>
        <v>2024</v>
      </c>
      <c r="C16" s="94">
        <f>+'Ark1'!K1646</f>
        <v>0</v>
      </c>
      <c r="D16" s="94" t="s">
        <v>501</v>
      </c>
      <c r="E16" s="94">
        <f>+'Ark1'!D1646</f>
        <v>7</v>
      </c>
      <c r="F16" s="94" t="s">
        <v>495</v>
      </c>
      <c r="G16" s="89">
        <f>+'Ark1'!Q1646</f>
        <v>1013</v>
      </c>
      <c r="H16" s="308">
        <f>+'Ark1'!R1646</f>
        <v>114376</v>
      </c>
      <c r="I16" s="347">
        <f>IF(H16=0,"",'Ark1'!S1646)</f>
        <v>113907</v>
      </c>
      <c r="J16" s="86"/>
      <c r="K16" s="275">
        <f>+IF(H16=0,"",'Ark1'!AD1646)</f>
        <v>89.546536389828347</v>
      </c>
      <c r="L16" s="108">
        <f>+IF(H16=0,"",'Ark1'!AE1646)</f>
        <v>89.464299907136493</v>
      </c>
      <c r="M16" s="5">
        <f>IF(H16=0,"",'Ark1'!U1646)</f>
        <v>60.504086667193391</v>
      </c>
      <c r="N16" s="88"/>
      <c r="O16" s="50">
        <f>IF(H16=0,"",'Ark1'!W1646)</f>
        <v>81.120747627449802</v>
      </c>
      <c r="P16" s="180"/>
      <c r="Q16" s="108">
        <f>IF(H16=0,"",'Ark1'!X1646)</f>
        <v>2.378121284185494</v>
      </c>
      <c r="R16" s="108">
        <f>IF(H16=0,"",'Ark1'!Y1646)</f>
        <v>4.7562425683709879</v>
      </c>
      <c r="S16" s="108">
        <f>IF(H16=0,"",'Ark1'!AA1646)</f>
        <v>8.9389856588068604</v>
      </c>
      <c r="T16" s="90">
        <f>IF(H16=0,"",'Ark1'!AB1646)</f>
        <v>2.4946462161938592</v>
      </c>
      <c r="U16" s="103">
        <f>+IF('Ark1'!AC1646=0,"",'Ark1'!AC1646)</f>
        <v>-27.961471402873705</v>
      </c>
      <c r="V16" s="103">
        <f t="shared" si="0"/>
        <v>112.44521224086871</v>
      </c>
      <c r="W16" s="90">
        <f>IF(H16=0,"",'Ark1'!T1646)</f>
        <v>4.310886899349514</v>
      </c>
      <c r="X16" s="108">
        <f>IF(H16=0,"",'Ark1'!V1646)</f>
        <v>88.117951158592604</v>
      </c>
      <c r="Y16" s="39"/>
      <c r="Z16"/>
      <c r="AA16"/>
      <c r="AB16"/>
      <c r="AC16"/>
      <c r="AD16"/>
      <c r="AE16"/>
      <c r="AF16"/>
      <c r="AG16"/>
    </row>
    <row r="17" spans="1:33" ht="15.6">
      <c r="A17" s="39"/>
      <c r="B17" s="39">
        <f>+'Ark1'!C1647</f>
        <v>2024</v>
      </c>
      <c r="C17" s="94">
        <f>+'Ark1'!K1647</f>
        <v>0</v>
      </c>
      <c r="D17" s="94" t="s">
        <v>501</v>
      </c>
      <c r="E17" s="94">
        <f>+'Ark1'!D1647</f>
        <v>8</v>
      </c>
      <c r="F17" s="94" t="s">
        <v>496</v>
      </c>
      <c r="G17" s="89">
        <f>+'Ark1'!Q1647</f>
        <v>1024</v>
      </c>
      <c r="H17" s="308">
        <f>+'Ark1'!R1647</f>
        <v>109594</v>
      </c>
      <c r="I17" s="347">
        <f>IF(H17=0,"",'Ark1'!S1647)</f>
        <v>108876</v>
      </c>
      <c r="J17" s="86"/>
      <c r="K17" s="275">
        <f>+IF(H17=0,"",'Ark1'!AD1647)</f>
        <v>90.740035436917367</v>
      </c>
      <c r="L17" s="108">
        <f>+IF(H17=0,"",'Ark1'!AE1647)</f>
        <v>90.629055340259399</v>
      </c>
      <c r="M17" s="5">
        <f>IF(H17=0,"",'Ark1'!U1647)</f>
        <v>60.401677137293809</v>
      </c>
      <c r="N17" s="88"/>
      <c r="O17" s="50">
        <f>IF(H17=0,"",'Ark1'!W1647)</f>
        <v>81.576145339652498</v>
      </c>
      <c r="P17" s="180"/>
      <c r="Q17" s="108">
        <f>IF(H17=0,"",'Ark1'!X1647)</f>
        <v>2.8140226654743858</v>
      </c>
      <c r="R17" s="108">
        <f>IF(H17=0,"",'Ark1'!Y1647)</f>
        <v>5.6280453309487717</v>
      </c>
      <c r="S17" s="108">
        <f>IF(H17=0,"",'Ark1'!AA1647)</f>
        <v>8.8032569003561889</v>
      </c>
      <c r="T17" s="90">
        <f>IF(H17=0,"",'Ark1'!AB1647)</f>
        <v>2.5148817761219444</v>
      </c>
      <c r="U17" s="103">
        <f>+IF('Ark1'!AC1647=0,"",'Ark1'!AC1647)</f>
        <v>-29.742709967512557</v>
      </c>
      <c r="V17" s="103">
        <f t="shared" si="0"/>
        <v>106.32421875</v>
      </c>
      <c r="W17" s="90">
        <f>IF(H17=0,"",'Ark1'!T1647)</f>
        <v>4.4534554811394775</v>
      </c>
      <c r="X17" s="108">
        <f>IF(H17=0,"",'Ark1'!V1647)</f>
        <v>88.682007545476253</v>
      </c>
      <c r="Y17" s="39"/>
      <c r="Z17"/>
      <c r="AA17"/>
      <c r="AB17"/>
      <c r="AC17"/>
      <c r="AD17"/>
      <c r="AE17"/>
      <c r="AF17"/>
      <c r="AG17"/>
    </row>
    <row r="18" spans="1:33" ht="15.6">
      <c r="A18" s="39"/>
      <c r="B18" s="39">
        <f>+'Ark1'!C1648</f>
        <v>2024</v>
      </c>
      <c r="C18" s="94">
        <f>+'Ark1'!K1648</f>
        <v>0</v>
      </c>
      <c r="D18" s="94" t="s">
        <v>501</v>
      </c>
      <c r="E18" s="94">
        <f>+'Ark1'!D1648</f>
        <v>9</v>
      </c>
      <c r="F18" s="94" t="s">
        <v>497</v>
      </c>
      <c r="G18" s="89">
        <f>+'Ark1'!Q1648</f>
        <v>1104</v>
      </c>
      <c r="H18" s="308">
        <f>+'Ark1'!R1648</f>
        <v>116011</v>
      </c>
      <c r="I18" s="347">
        <f>IF(H18=0,"",'Ark1'!S1648)</f>
        <v>115614</v>
      </c>
      <c r="J18" s="86"/>
      <c r="K18" s="275">
        <f>+IF(H18=0,"",'Ark1'!AD1648)</f>
        <v>96.033211095750914</v>
      </c>
      <c r="L18" s="108">
        <f>+IF(H18=0,"",'Ark1'!AE1648)</f>
        <v>96.279192712169291</v>
      </c>
      <c r="M18" s="5">
        <f>IF(H18=0,"",'Ark1'!U1648)</f>
        <v>60.24984863424843</v>
      </c>
      <c r="N18" s="88"/>
      <c r="O18" s="50">
        <f>IF(H18=0,"",'Ark1'!W1648)</f>
        <v>82.397069126576284</v>
      </c>
      <c r="P18" s="180"/>
      <c r="Q18" s="108">
        <f>IF(H18=0,"",'Ark1'!X1648)</f>
        <v>2.2446147348096313</v>
      </c>
      <c r="R18" s="108">
        <f>IF(H18=0,"",'Ark1'!Y1648)</f>
        <v>4.4892294696192625</v>
      </c>
      <c r="S18" s="108">
        <f>IF(H18=0,"",'Ark1'!AA1648)</f>
        <v>8.8256335207272993</v>
      </c>
      <c r="T18" s="90">
        <f>IF(H18=0,"",'Ark1'!AB1648)</f>
        <v>2.5998772949550042</v>
      </c>
      <c r="U18" s="103">
        <f>+IF('Ark1'!AC1648=0,"",'Ark1'!AC1648)</f>
        <v>-29.691457653401422</v>
      </c>
      <c r="V18" s="103">
        <f t="shared" si="0"/>
        <v>104.72282608695652</v>
      </c>
      <c r="W18" s="90">
        <f>IF(H18=0,"",'Ark1'!T1648)</f>
        <v>4.8292834300195668</v>
      </c>
      <c r="X18" s="108">
        <f>IF(H18=0,"",'Ark1'!V1648)</f>
        <v>89.468520150017568</v>
      </c>
      <c r="Y18" s="39"/>
      <c r="Z18"/>
      <c r="AA18"/>
      <c r="AB18"/>
      <c r="AC18"/>
      <c r="AD18"/>
      <c r="AE18"/>
      <c r="AF18"/>
      <c r="AG18"/>
    </row>
    <row r="19" spans="1:33" ht="15.6">
      <c r="A19" s="39"/>
      <c r="B19" s="39">
        <f>+'Ark1'!C1649</f>
        <v>2024</v>
      </c>
      <c r="C19" s="94">
        <f>+'Ark1'!K1649</f>
        <v>0</v>
      </c>
      <c r="D19" s="94" t="s">
        <v>501</v>
      </c>
      <c r="E19" s="94">
        <f>+'Ark1'!D1649</f>
        <v>10</v>
      </c>
      <c r="F19" s="94" t="s">
        <v>498</v>
      </c>
      <c r="G19" s="89">
        <f>+'Ark1'!Q1649</f>
        <v>1164</v>
      </c>
      <c r="H19" s="308">
        <f>+'Ark1'!R1649</f>
        <v>123428</v>
      </c>
      <c r="I19" s="347">
        <f>IF(H19=0,"",'Ark1'!S1649)</f>
        <v>122891</v>
      </c>
      <c r="J19" s="86"/>
      <c r="K19" s="275">
        <f>+IF(H19=0,"",'Ark1'!AD1649)</f>
        <v>95.349483962672238</v>
      </c>
      <c r="L19" s="108">
        <f>+IF(H19=0,"",'Ark1'!AE1649)</f>
        <v>95.4344811346309</v>
      </c>
      <c r="M19" s="5">
        <f>IF(H19=0,"",'Ark1'!U1649)</f>
        <v>60.233979705592752</v>
      </c>
      <c r="N19" s="88"/>
      <c r="O19" s="50">
        <f>IF(H19=0,"",'Ark1'!W1649)</f>
        <v>82.954699693223986</v>
      </c>
      <c r="P19" s="180"/>
      <c r="Q19" s="108">
        <f>IF(H19=0,"",'Ark1'!X1649)</f>
        <v>2.0894772660984544</v>
      </c>
      <c r="R19" s="108">
        <f>IF(H19=0,"",'Ark1'!Y1649)</f>
        <v>4.1789545321969088</v>
      </c>
      <c r="S19" s="108">
        <f>IF(H19=0,"",'Ark1'!AA1649)</f>
        <v>8.7520875503611908</v>
      </c>
      <c r="T19" s="90">
        <f>IF(H19=0,"",'Ark1'!AB1649)</f>
        <v>2.5389274641433159</v>
      </c>
      <c r="U19" s="103">
        <f>+IF('Ark1'!AC1649=0,"",'Ark1'!AC1649)</f>
        <v>-28.87696730379006</v>
      </c>
      <c r="V19" s="103">
        <f t="shared" si="0"/>
        <v>105.57646048109966</v>
      </c>
      <c r="W19" s="90">
        <f>IF(H19=0,"",'Ark1'!T1649)</f>
        <v>4.8000858800272228</v>
      </c>
      <c r="X19" s="108">
        <f>IF(H19=0,"",'Ark1'!V1649)</f>
        <v>90.100394880848768</v>
      </c>
      <c r="Y19" s="39"/>
      <c r="Z19"/>
      <c r="AA19"/>
      <c r="AB19"/>
      <c r="AC19"/>
      <c r="AD19"/>
      <c r="AE19"/>
      <c r="AF19" s="10"/>
    </row>
    <row r="20" spans="1:33" ht="15.6">
      <c r="A20" s="39"/>
      <c r="B20" s="39">
        <f>+'Ark1'!C1650</f>
        <v>2024</v>
      </c>
      <c r="C20" s="94">
        <f>+'Ark1'!K1650</f>
        <v>0</v>
      </c>
      <c r="D20" s="94" t="s">
        <v>501</v>
      </c>
      <c r="E20" s="94">
        <f>+'Ark1'!D1650</f>
        <v>11</v>
      </c>
      <c r="F20" s="94" t="s">
        <v>499</v>
      </c>
      <c r="G20" s="89">
        <f>+'Ark1'!Q1650</f>
        <v>1105</v>
      </c>
      <c r="H20" s="308">
        <f>+'Ark1'!R1650</f>
        <v>122205</v>
      </c>
      <c r="I20" s="347">
        <f>IF(H20=0,"",'Ark1'!S1650)</f>
        <v>121668</v>
      </c>
      <c r="J20" s="86"/>
      <c r="K20" s="275">
        <f>+IF(H20=0,"",'Ark1'!AD1650)</f>
        <v>95.978040620140405</v>
      </c>
      <c r="L20" s="108">
        <f>+IF(H20=0,"",'Ark1'!AE1650)</f>
        <v>96.082650196017283</v>
      </c>
      <c r="M20" s="5">
        <f>IF(H20=0,"",'Ark1'!U1650)</f>
        <v>60.370639773810701</v>
      </c>
      <c r="N20" s="88"/>
      <c r="O20" s="50">
        <f>IF(H20=0,"",'Ark1'!W1650)</f>
        <v>82.75750649307885</v>
      </c>
      <c r="P20" s="180"/>
      <c r="Q20" s="108">
        <f>IF(H20=0,"",'Ark1'!X1650)</f>
        <v>2.3910641954093537</v>
      </c>
      <c r="R20" s="108">
        <f>IF(H20=0,"",'Ark1'!Y1650)</f>
        <v>4.7821283908187073</v>
      </c>
      <c r="S20" s="108">
        <f>IF(H20=0,"",'Ark1'!AA1650)</f>
        <v>8.9052514150020077</v>
      </c>
      <c r="T20" s="90">
        <f>IF(H20=0,"",'Ark1'!AB1650)</f>
        <v>2.5464081936769296</v>
      </c>
      <c r="U20" s="103">
        <f>+IF('Ark1'!AC1650=0,"",'Ark1'!AC1650)</f>
        <v>-27.575959516381968</v>
      </c>
      <c r="V20" s="103">
        <f t="shared" si="0"/>
        <v>110.10678733031675</v>
      </c>
      <c r="W20" s="90">
        <f>IF(H20=0,"",'Ark1'!T1650)</f>
        <v>4.5507057812691789</v>
      </c>
      <c r="X20" s="108">
        <f>IF(H20=0,"",'Ark1'!V1650)</f>
        <v>89.911706157649178</v>
      </c>
      <c r="Y20" s="39"/>
      <c r="Z20"/>
      <c r="AA20"/>
      <c r="AB20"/>
      <c r="AC20"/>
      <c r="AD20"/>
      <c r="AE20"/>
      <c r="AF20" s="10"/>
    </row>
    <row r="21" spans="1:33" ht="15.6">
      <c r="A21" s="39"/>
      <c r="B21" s="39">
        <f>+'Ark1'!C1651</f>
        <v>2024</v>
      </c>
      <c r="C21" s="94">
        <f>+'Ark1'!K1651</f>
        <v>0</v>
      </c>
      <c r="D21" s="94" t="s">
        <v>501</v>
      </c>
      <c r="E21" s="94">
        <f>+'Ark1'!D1651</f>
        <v>12</v>
      </c>
      <c r="F21" s="94" t="s">
        <v>500</v>
      </c>
      <c r="G21" s="89">
        <f>+'Ark1'!Q1651</f>
        <v>1004</v>
      </c>
      <c r="H21" s="308">
        <f>+'Ark1'!R1651</f>
        <v>107229</v>
      </c>
      <c r="I21" s="347">
        <f>IF(H21=0,"",'Ark1'!S1651)</f>
        <v>106677</v>
      </c>
      <c r="J21" s="86"/>
      <c r="K21" s="275">
        <f>+IF(H21=0,"",'Ark1'!AD1651)</f>
        <v>95.546526237001771</v>
      </c>
      <c r="L21" s="108">
        <f>+IF(H21=0,"",'Ark1'!AE1651)</f>
        <v>95.680951192549884</v>
      </c>
      <c r="M21" s="5">
        <f>IF(H21=0,"",'Ark1'!U1651)</f>
        <v>60.586696288797029</v>
      </c>
      <c r="N21" s="88"/>
      <c r="O21" s="50">
        <f>IF(H21=0,"",'Ark1'!W1651)</f>
        <v>79.746120532073391</v>
      </c>
      <c r="P21" s="180"/>
      <c r="Q21" s="108">
        <f>IF(H21=0,"",'Ark1'!X1651)</f>
        <v>2.1710544722043479</v>
      </c>
      <c r="R21" s="108">
        <f>IF(H21=0,"",'Ark1'!Y1651)</f>
        <v>4.3421089444086958</v>
      </c>
      <c r="S21" s="108">
        <f>IF(H21=0,"",'Ark1'!AA1651)</f>
        <v>9.3426864882120704</v>
      </c>
      <c r="T21" s="90">
        <f>IF(H21=0,"",'Ark1'!AB1651)</f>
        <v>2.4673072381419177</v>
      </c>
      <c r="U21" s="103">
        <f>+IF('Ark1'!AC1651=0,"",'Ark1'!AC1651)</f>
        <v>-30.478308008225799</v>
      </c>
      <c r="V21" s="103">
        <f t="shared" si="0"/>
        <v>106.2519920318725</v>
      </c>
      <c r="W21" s="90">
        <f>IF(H21=0,"",'Ark1'!T1651)</f>
        <v>4.15484617034571</v>
      </c>
      <c r="X21" s="108">
        <f>IF(H21=0,"",'Ark1'!V1651)</f>
        <v>86.686270807603989</v>
      </c>
      <c r="Y21" s="39"/>
      <c r="Z21"/>
      <c r="AA21"/>
      <c r="AB21"/>
      <c r="AC21"/>
      <c r="AD21"/>
      <c r="AE21"/>
      <c r="AF21" s="10"/>
    </row>
    <row r="22" spans="1:33" ht="15.6">
      <c r="A22" s="39"/>
      <c r="B22" s="39"/>
      <c r="C22" s="39"/>
      <c r="D22" s="39"/>
      <c r="E22" s="39"/>
      <c r="F22" s="39"/>
      <c r="G22" s="39"/>
      <c r="H22" s="301"/>
      <c r="I22" s="301"/>
      <c r="J22" s="86"/>
      <c r="K22" s="39"/>
      <c r="L22" s="39"/>
      <c r="M22" s="39"/>
      <c r="N22" s="39"/>
      <c r="O22" s="115"/>
      <c r="P22" s="115"/>
      <c r="Q22" s="39"/>
      <c r="R22" s="39"/>
      <c r="S22" s="39"/>
      <c r="T22" s="39"/>
      <c r="U22" s="39"/>
      <c r="V22" s="39"/>
      <c r="W22" s="39"/>
      <c r="X22" s="39"/>
      <c r="Y22" s="39"/>
      <c r="Z22"/>
      <c r="AA22"/>
      <c r="AB22"/>
      <c r="AC22"/>
      <c r="AD22"/>
      <c r="AE22"/>
      <c r="AF22" s="10"/>
    </row>
    <row r="23" spans="1:33" ht="15.6">
      <c r="A23" s="39"/>
      <c r="B23" s="39">
        <f>+'Ark1'!C1652</f>
        <v>2024</v>
      </c>
      <c r="C23" s="94">
        <f>+'Ark1'!K1652</f>
        <v>1</v>
      </c>
      <c r="D23" s="94" t="s">
        <v>415</v>
      </c>
      <c r="E23" s="94">
        <f>+'Ark1'!D1652</f>
        <v>1</v>
      </c>
      <c r="F23" s="94" t="s">
        <v>490</v>
      </c>
      <c r="G23" s="89">
        <f>+'Ark1'!Q1652</f>
        <v>130</v>
      </c>
      <c r="H23" s="308">
        <f>+'Ark1'!R1652</f>
        <v>8042</v>
      </c>
      <c r="I23" s="347">
        <f>IF(H23=0,"",'Ark1'!S1652)</f>
        <v>8030</v>
      </c>
      <c r="J23" s="86"/>
      <c r="K23" s="108">
        <f>+IF(H23=0,"",'Ark1'!AD1652)</f>
        <v>6.0846340669899917</v>
      </c>
      <c r="L23" s="108">
        <f>+IF(H23=0,"",'Ark1'!AE1652)</f>
        <v>6.1613305124745139</v>
      </c>
      <c r="M23" s="5">
        <f>IF(H23=0,"",'Ark1'!U1652)</f>
        <v>60.87945205479452</v>
      </c>
      <c r="N23" s="88"/>
      <c r="O23" s="50">
        <f>IF(H23=0,"",'Ark1'!W1652)</f>
        <v>84.175498132004876</v>
      </c>
      <c r="P23" s="180"/>
      <c r="Q23" s="108">
        <f>IF(H23=0,"",'Ark1'!X1652)</f>
        <v>0</v>
      </c>
      <c r="R23" s="108">
        <f>IF(H23=0,"",'Ark1'!Y1652)</f>
        <v>0</v>
      </c>
      <c r="S23" s="108">
        <f>IF(H23=0,"",'Ark1'!AA1652)</f>
        <v>9.3558098022429252</v>
      </c>
      <c r="T23" s="90">
        <f>IF(H23=0,"",'Ark1'!AB1652)</f>
        <v>2.6721969075011458</v>
      </c>
      <c r="U23" s="103">
        <f>+IF('Ark1'!AC1652=0,"",'Ark1'!AC1652)</f>
        <v>-35.497660965123487</v>
      </c>
      <c r="V23" s="103">
        <f>+(IF(H23=0,"",I23/G23))</f>
        <v>61.769230769230766</v>
      </c>
      <c r="W23" s="90">
        <f>IF(H23=0,"",'Ark1'!T1652)</f>
        <v>3.805521014672967</v>
      </c>
      <c r="X23" s="108">
        <f>IF(H23=0,"",'Ark1'!V1652)</f>
        <v>91.274641815834116</v>
      </c>
      <c r="Y23" s="39"/>
      <c r="Z23"/>
      <c r="AA23"/>
      <c r="AB23"/>
      <c r="AC23"/>
      <c r="AD23"/>
      <c r="AE23"/>
      <c r="AF23" s="10"/>
    </row>
    <row r="24" spans="1:33" ht="15.6">
      <c r="A24" s="39"/>
      <c r="B24" s="39">
        <f>+'Ark1'!C1653</f>
        <v>2024</v>
      </c>
      <c r="C24" s="94">
        <f>+'Ark1'!K1653</f>
        <v>1</v>
      </c>
      <c r="D24" s="94" t="s">
        <v>415</v>
      </c>
      <c r="E24" s="94">
        <f>+'Ark1'!D1653</f>
        <v>2</v>
      </c>
      <c r="F24" s="94" t="s">
        <v>491</v>
      </c>
      <c r="G24" s="89">
        <f>+'Ark1'!Q1653</f>
        <v>132</v>
      </c>
      <c r="H24" s="308">
        <f>+'Ark1'!R1653</f>
        <v>7204</v>
      </c>
      <c r="I24" s="347">
        <f>IF(H24=0,"",'Ark1'!S1653)</f>
        <v>7198</v>
      </c>
      <c r="J24" s="86"/>
      <c r="K24" s="108">
        <f>+IF(H24=0,"",'Ark1'!AD1653)</f>
        <v>5.8945301313259408</v>
      </c>
      <c r="L24" s="108">
        <f>+IF(H24=0,"",'Ark1'!AE1653)</f>
        <v>5.9730927627820734</v>
      </c>
      <c r="M24" s="5">
        <f>IF(H24=0,"",'Ark1'!U1653)</f>
        <v>60.736871353153667</v>
      </c>
      <c r="N24" s="88"/>
      <c r="O24" s="50">
        <f>IF(H24=0,"",'Ark1'!W1653)</f>
        <v>83.559085857182495</v>
      </c>
      <c r="P24" s="180"/>
      <c r="Q24" s="108">
        <f>IF(H24=0,"",'Ark1'!X1653)</f>
        <v>0</v>
      </c>
      <c r="R24" s="108">
        <f>IF(H24=0,"",'Ark1'!Y1653)</f>
        <v>0</v>
      </c>
      <c r="S24" s="108">
        <f>IF(H24=0,"",'Ark1'!AA1653)</f>
        <v>8.3382398328434473</v>
      </c>
      <c r="T24" s="90">
        <f>IF(H24=0,"",'Ark1'!AB1653)</f>
        <v>2.8196122361751974</v>
      </c>
      <c r="U24" s="103">
        <f>+IF('Ark1'!AC1653=0,"",'Ark1'!AC1653)</f>
        <v>-30.853631705048329</v>
      </c>
      <c r="V24" s="103">
        <f t="shared" ref="V24:V34" si="1">+(IF(H24=0,"",I24/G24))</f>
        <v>54.530303030303031</v>
      </c>
      <c r="W24" s="90">
        <f>IF(H24=0,"",'Ark1'!T1653)</f>
        <v>4.1056357579122711</v>
      </c>
      <c r="X24" s="108">
        <f>IF(H24=0,"",'Ark1'!V1653)</f>
        <v>90.562639736510476</v>
      </c>
      <c r="Y24" s="39"/>
      <c r="Z24"/>
      <c r="AA24"/>
      <c r="AB24"/>
      <c r="AC24"/>
      <c r="AD24"/>
      <c r="AE24"/>
      <c r="AF24" s="10"/>
    </row>
    <row r="25" spans="1:33" ht="15.6">
      <c r="A25" s="39"/>
      <c r="B25" s="39">
        <f>+'Ark1'!C1654</f>
        <v>2024</v>
      </c>
      <c r="C25" s="94">
        <f>+'Ark1'!K1654</f>
        <v>1</v>
      </c>
      <c r="D25" s="94" t="s">
        <v>415</v>
      </c>
      <c r="E25" s="94">
        <f>+'Ark1'!D1654</f>
        <v>3</v>
      </c>
      <c r="F25" s="94" t="s">
        <v>492</v>
      </c>
      <c r="G25" s="89">
        <f>+'Ark1'!Q1654</f>
        <v>119</v>
      </c>
      <c r="H25" s="308">
        <f>+'Ark1'!R1654</f>
        <v>5477</v>
      </c>
      <c r="I25" s="347">
        <f>IF(H25=0,"",'Ark1'!S1654)</f>
        <v>5428</v>
      </c>
      <c r="J25" s="86"/>
      <c r="K25" s="108">
        <f>+IF(H25=0,"",'Ark1'!AD1654)</f>
        <v>5.2807667090902086</v>
      </c>
      <c r="L25" s="108">
        <f>+IF(H25=0,"",'Ark1'!AE1654)</f>
        <v>5.2471752557766811</v>
      </c>
      <c r="M25" s="5">
        <f>IF(H25=0,"",'Ark1'!U1654)</f>
        <v>60.865880619012501</v>
      </c>
      <c r="N25" s="88"/>
      <c r="O25" s="50">
        <f>IF(H25=0,"",'Ark1'!W1654)</f>
        <v>81.958069270449514</v>
      </c>
      <c r="P25" s="180"/>
      <c r="Q25" s="108">
        <f>IF(H25=0,"",'Ark1'!X1654)</f>
        <v>0</v>
      </c>
      <c r="R25" s="108">
        <f>IF(H25=0,"",'Ark1'!Y1654)</f>
        <v>0</v>
      </c>
      <c r="S25" s="108">
        <f>IF(H25=0,"",'Ark1'!AA1654)</f>
        <v>7.87623540234173</v>
      </c>
      <c r="T25" s="90">
        <f>IF(H25=0,"",'Ark1'!AB1654)</f>
        <v>2.7555250684478954</v>
      </c>
      <c r="U25" s="103">
        <f>+IF('Ark1'!AC1654=0,"",'Ark1'!AC1654)</f>
        <v>-32.668646635568138</v>
      </c>
      <c r="V25" s="103">
        <f t="shared" si="1"/>
        <v>45.613445378151262</v>
      </c>
      <c r="W25" s="90">
        <f>IF(H25=0,"",'Ark1'!T1654)</f>
        <v>3.8745663684498814</v>
      </c>
      <c r="X25" s="108">
        <f>IF(H25=0,"",'Ark1'!V1654)</f>
        <v>89.127380917213742</v>
      </c>
      <c r="Y25" s="39"/>
      <c r="Z25"/>
      <c r="AA25"/>
      <c r="AB25"/>
      <c r="AC25"/>
      <c r="AD25"/>
      <c r="AE25"/>
      <c r="AF25"/>
      <c r="AG25"/>
    </row>
    <row r="26" spans="1:33" ht="15.6">
      <c r="A26" s="39"/>
      <c r="B26" s="39">
        <f>+'Ark1'!C1655</f>
        <v>2024</v>
      </c>
      <c r="C26" s="94">
        <f>+'Ark1'!K1655</f>
        <v>1</v>
      </c>
      <c r="D26" s="94" t="s">
        <v>415</v>
      </c>
      <c r="E26" s="94">
        <f>+'Ark1'!D1655</f>
        <v>4</v>
      </c>
      <c r="F26" s="94" t="s">
        <v>493</v>
      </c>
      <c r="G26" s="89">
        <f>+'Ark1'!Q1655</f>
        <v>143</v>
      </c>
      <c r="H26" s="308">
        <f>+'Ark1'!R1655</f>
        <v>6618</v>
      </c>
      <c r="I26" s="347">
        <f>IF(H26=0,"",'Ark1'!S1655)</f>
        <v>6607</v>
      </c>
      <c r="J26" s="86"/>
      <c r="K26" s="108">
        <f>+IF(H26=0,"",'Ark1'!AD1655)</f>
        <v>4.61921812509161</v>
      </c>
      <c r="L26" s="108">
        <f>+IF(H26=0,"",'Ark1'!AE1655)</f>
        <v>4.650757417974531</v>
      </c>
      <c r="M26" s="5">
        <f>IF(H26=0,"",'Ark1'!U1655)</f>
        <v>60.809898592402</v>
      </c>
      <c r="N26" s="88"/>
      <c r="O26" s="50">
        <f>IF(H26=0,"",'Ark1'!W1655)</f>
        <v>83.027031935825619</v>
      </c>
      <c r="P26" s="180"/>
      <c r="Q26" s="108">
        <f>IF(H26=0,"",'Ark1'!X1655)</f>
        <v>0</v>
      </c>
      <c r="R26" s="108">
        <f>IF(H26=0,"",'Ark1'!Y1655)</f>
        <v>0</v>
      </c>
      <c r="S26" s="108">
        <f>IF(H26=0,"",'Ark1'!AA1655)</f>
        <v>7.8198812118107748</v>
      </c>
      <c r="T26" s="90">
        <f>IF(H26=0,"",'Ark1'!AB1655)</f>
        <v>2.7121428015619236</v>
      </c>
      <c r="U26" s="103">
        <f>+IF('Ark1'!AC1655=0,"",'Ark1'!AC1655)</f>
        <v>-28.161299993554728</v>
      </c>
      <c r="V26" s="103">
        <f t="shared" si="1"/>
        <v>46.2027972027972</v>
      </c>
      <c r="W26" s="90">
        <f>IF(H26=0,"",'Ark1'!T1655)</f>
        <v>4.0007555152614085</v>
      </c>
      <c r="X26" s="108">
        <f>IF(H26=0,"",'Ark1'!V1655)</f>
        <v>90.057739411284544</v>
      </c>
      <c r="Y26" s="39"/>
      <c r="Z26"/>
      <c r="AA26"/>
      <c r="AB26"/>
      <c r="AC26"/>
      <c r="AD26"/>
      <c r="AE26"/>
      <c r="AF26"/>
      <c r="AG26"/>
    </row>
    <row r="27" spans="1:33" ht="15.6">
      <c r="A27" s="39"/>
      <c r="B27" s="39">
        <f>+'Ark1'!C1656</f>
        <v>2024</v>
      </c>
      <c r="C27" s="94">
        <f>+'Ark1'!K1656</f>
        <v>1</v>
      </c>
      <c r="D27" s="94" t="s">
        <v>415</v>
      </c>
      <c r="E27" s="94">
        <f>+'Ark1'!D1656</f>
        <v>5</v>
      </c>
      <c r="F27" s="94" t="s">
        <v>377</v>
      </c>
      <c r="G27" s="89">
        <f>+'Ark1'!Q1656</f>
        <v>101</v>
      </c>
      <c r="H27" s="308">
        <f>+'Ark1'!R1656</f>
        <v>7099</v>
      </c>
      <c r="I27" s="347">
        <f>IF(H27=0,"",'Ark1'!S1656)</f>
        <v>7088</v>
      </c>
      <c r="J27" s="86"/>
      <c r="K27" s="108">
        <f>+IF(H27=0,"",'Ark1'!AD1656)</f>
        <v>5.6489217792631488</v>
      </c>
      <c r="L27" s="108">
        <f>+IF(H27=0,"",'Ark1'!AE1656)</f>
        <v>5.7067072748288972</v>
      </c>
      <c r="M27" s="5">
        <f>IF(H27=0,"",'Ark1'!U1656)</f>
        <v>60.974040632054169</v>
      </c>
      <c r="N27" s="88"/>
      <c r="O27" s="50">
        <f>IF(H27=0,"",'Ark1'!W1656)</f>
        <v>82.568594808126235</v>
      </c>
      <c r="P27" s="180"/>
      <c r="Q27" s="108">
        <f>IF(H27=0,"",'Ark1'!X1656)</f>
        <v>0</v>
      </c>
      <c r="R27" s="108">
        <f>IF(H27=0,"",'Ark1'!Y1656)</f>
        <v>0</v>
      </c>
      <c r="S27" s="108">
        <f>IF(H27=0,"",'Ark1'!AA1656)</f>
        <v>8.456459733889325</v>
      </c>
      <c r="T27" s="90">
        <f>IF(H27=0,"",'Ark1'!AB1656)</f>
        <v>2.7295107704043087</v>
      </c>
      <c r="U27" s="103">
        <f>+IF('Ark1'!AC1656=0,"",'Ark1'!AC1656)</f>
        <v>-30.089800428265001</v>
      </c>
      <c r="V27" s="103">
        <f t="shared" si="1"/>
        <v>70.178217821782184</v>
      </c>
      <c r="W27" s="90">
        <f>IF(H27=0,"",'Ark1'!T1656)</f>
        <v>3.806733342724328</v>
      </c>
      <c r="X27" s="108">
        <f>IF(H27=0,"",'Ark1'!V1656)</f>
        <v>89.524693743289831</v>
      </c>
      <c r="Y27" s="39"/>
      <c r="Z27"/>
      <c r="AA27"/>
      <c r="AB27"/>
      <c r="AC27"/>
      <c r="AD27"/>
      <c r="AE27"/>
      <c r="AF27"/>
      <c r="AG27"/>
    </row>
    <row r="28" spans="1:33" ht="15.6">
      <c r="A28" s="39"/>
      <c r="B28" s="39">
        <f>+'Ark1'!C1657</f>
        <v>2024</v>
      </c>
      <c r="C28" s="94">
        <f>+'Ark1'!K1657</f>
        <v>1</v>
      </c>
      <c r="D28" s="94" t="s">
        <v>415</v>
      </c>
      <c r="E28" s="94">
        <f>+'Ark1'!D1657</f>
        <v>6</v>
      </c>
      <c r="F28" s="94" t="s">
        <v>494</v>
      </c>
      <c r="G28" s="89">
        <f>+'Ark1'!Q1657</f>
        <v>66</v>
      </c>
      <c r="H28" s="308">
        <f>+'Ark1'!R1657</f>
        <v>5637</v>
      </c>
      <c r="I28" s="347">
        <f>IF(H28=0,"",'Ark1'!S1657)</f>
        <v>5626</v>
      </c>
      <c r="J28" s="86"/>
      <c r="K28" s="108">
        <f>+IF(H28=0,"",'Ark1'!AD1657)</f>
        <v>4.9191486390966306</v>
      </c>
      <c r="L28" s="108">
        <f>+IF(H28=0,"",'Ark1'!AE1657)</f>
        <v>4.9731164837874529</v>
      </c>
      <c r="M28" s="5">
        <f>IF(H28=0,"",'Ark1'!U1657)</f>
        <v>60.928901528617139</v>
      </c>
      <c r="N28" s="88"/>
      <c r="O28" s="50">
        <f>IF(H28=0,"",'Ark1'!W1657)</f>
        <v>81.58977959473863</v>
      </c>
      <c r="P28" s="180"/>
      <c r="Q28" s="108">
        <f>IF(H28=0,"",'Ark1'!X1657)</f>
        <v>0</v>
      </c>
      <c r="R28" s="108">
        <f>IF(H28=0,"",'Ark1'!Y1657)</f>
        <v>0</v>
      </c>
      <c r="S28" s="108">
        <f>IF(H28=0,"",'Ark1'!AA1657)</f>
        <v>8.1296123917892675</v>
      </c>
      <c r="T28" s="90">
        <f>IF(H28=0,"",'Ark1'!AB1657)</f>
        <v>2.7191556468553446</v>
      </c>
      <c r="U28" s="103">
        <f>+IF('Ark1'!AC1657=0,"",'Ark1'!AC1657)</f>
        <v>-30.509637803910792</v>
      </c>
      <c r="V28" s="103">
        <f t="shared" si="1"/>
        <v>85.242424242424249</v>
      </c>
      <c r="W28" s="90">
        <f>IF(H28=0,"",'Ark1'!T1657)</f>
        <v>3.923008692566968</v>
      </c>
      <c r="X28" s="108">
        <f>IF(H28=0,"",'Ark1'!V1657)</f>
        <v>88.51590221687826</v>
      </c>
      <c r="Y28" s="39"/>
      <c r="Z28"/>
      <c r="AA28"/>
      <c r="AB28"/>
      <c r="AC28"/>
      <c r="AD28"/>
      <c r="AE28"/>
      <c r="AF28"/>
      <c r="AG28"/>
    </row>
    <row r="29" spans="1:33" ht="15.6">
      <c r="A29" s="39"/>
      <c r="B29" s="39">
        <f>+'Ark1'!C1658</f>
        <v>2024</v>
      </c>
      <c r="C29" s="94">
        <f>+'Ark1'!K1658</f>
        <v>1</v>
      </c>
      <c r="D29" s="94" t="s">
        <v>415</v>
      </c>
      <c r="E29" s="94">
        <f>+'Ark1'!D1658</f>
        <v>7</v>
      </c>
      <c r="F29" s="94" t="s">
        <v>495</v>
      </c>
      <c r="G29" s="89">
        <f>+'Ark1'!Q1658</f>
        <v>51</v>
      </c>
      <c r="H29" s="308">
        <f>+'Ark1'!R1658</f>
        <v>4618</v>
      </c>
      <c r="I29" s="347">
        <f>IF(H29=0,"",'Ark1'!S1658)</f>
        <v>4605</v>
      </c>
      <c r="J29" s="86"/>
      <c r="K29" s="108">
        <f>+IF(H29=0,"",'Ark1'!AD1658)</f>
        <v>3.6154954277840408</v>
      </c>
      <c r="L29" s="108">
        <f>+IF(H29=0,"",'Ark1'!AE1658)</f>
        <v>3.5628218150689368</v>
      </c>
      <c r="M29" s="5">
        <f>IF(H29=0,"",'Ark1'!U1658)</f>
        <v>60.890770901194351</v>
      </c>
      <c r="N29" s="88"/>
      <c r="O29" s="50">
        <f>IF(H29=0,"",'Ark1'!W1658)</f>
        <v>79.90925081433214</v>
      </c>
      <c r="P29" s="180"/>
      <c r="Q29" s="108">
        <f>IF(H29=0,"",'Ark1'!X1658)</f>
        <v>0</v>
      </c>
      <c r="R29" s="108">
        <f>IF(H29=0,"",'Ark1'!Y1658)</f>
        <v>0</v>
      </c>
      <c r="S29" s="108">
        <f>IF(H29=0,"",'Ark1'!AA1658)</f>
        <v>8.1792535134988924</v>
      </c>
      <c r="T29" s="90">
        <f>IF(H29=0,"",'Ark1'!AB1658)</f>
        <v>2.8181996456684408</v>
      </c>
      <c r="U29" s="103">
        <f>+IF('Ark1'!AC1658=0,"",'Ark1'!AC1658)</f>
        <v>-34.892951523800633</v>
      </c>
      <c r="V29" s="103">
        <f t="shared" si="1"/>
        <v>90.294117647058826</v>
      </c>
      <c r="W29" s="90">
        <f>IF(H29=0,"",'Ark1'!T1658)</f>
        <v>3.8830662624512784</v>
      </c>
      <c r="X29" s="108">
        <f>IF(H29=0,"",'Ark1'!V1658)</f>
        <v>86.725272708665059</v>
      </c>
      <c r="Y29" s="39"/>
      <c r="Z29"/>
      <c r="AA29"/>
      <c r="AB29"/>
      <c r="AC29"/>
      <c r="AD29"/>
      <c r="AE29"/>
      <c r="AF29"/>
      <c r="AG29"/>
    </row>
    <row r="30" spans="1:33" ht="15.6">
      <c r="A30" s="39"/>
      <c r="B30" s="39">
        <f>+'Ark1'!C1659</f>
        <v>2024</v>
      </c>
      <c r="C30" s="94">
        <f>+'Ark1'!K1659</f>
        <v>1</v>
      </c>
      <c r="D30" s="94" t="s">
        <v>415</v>
      </c>
      <c r="E30" s="94">
        <f>+'Ark1'!D1659</f>
        <v>8</v>
      </c>
      <c r="F30" s="94" t="s">
        <v>496</v>
      </c>
      <c r="G30" s="89">
        <f>+'Ark1'!Q1659</f>
        <v>66</v>
      </c>
      <c r="H30" s="308">
        <f>+'Ark1'!R1659</f>
        <v>5202</v>
      </c>
      <c r="I30" s="347">
        <f>IF(H30=0,"",'Ark1'!S1659)</f>
        <v>5191</v>
      </c>
      <c r="J30" s="86"/>
      <c r="K30" s="108">
        <f>+IF(H30=0,"",'Ark1'!AD1659)</f>
        <v>4.3070757919488658</v>
      </c>
      <c r="L30" s="108">
        <f>+IF(H30=0,"",'Ark1'!AE1659)</f>
        <v>4.366076720823445</v>
      </c>
      <c r="M30" s="5">
        <f>IF(H30=0,"",'Ark1'!U1659)</f>
        <v>60.632055480639593</v>
      </c>
      <c r="N30" s="88"/>
      <c r="O30" s="50">
        <f>IF(H30=0,"",'Ark1'!W1659)</f>
        <v>82.426757850125185</v>
      </c>
      <c r="P30" s="180"/>
      <c r="Q30" s="108">
        <f>IF(H30=0,"",'Ark1'!X1659)</f>
        <v>0</v>
      </c>
      <c r="R30" s="108">
        <f>IF(H30=0,"",'Ark1'!Y1659)</f>
        <v>0</v>
      </c>
      <c r="S30" s="108">
        <f>IF(H30=0,"",'Ark1'!AA1659)</f>
        <v>8.6229214474615805</v>
      </c>
      <c r="T30" s="90">
        <f>IF(H30=0,"",'Ark1'!AB1659)</f>
        <v>2.7064435042204238</v>
      </c>
      <c r="U30" s="103">
        <f>+IF('Ark1'!AC1659=0,"",'Ark1'!AC1659)</f>
        <v>-32.972546038348554</v>
      </c>
      <c r="V30" s="103">
        <f t="shared" si="1"/>
        <v>78.651515151515156</v>
      </c>
      <c r="W30" s="90">
        <f>IF(H30=0,"",'Ark1'!T1659)</f>
        <v>4.2258746635909263</v>
      </c>
      <c r="X30" s="108">
        <f>IF(H30=0,"",'Ark1'!V1659)</f>
        <v>89.434376065082901</v>
      </c>
      <c r="Y30" s="39"/>
      <c r="Z30"/>
      <c r="AA30"/>
      <c r="AB30"/>
      <c r="AC30"/>
      <c r="AD30"/>
      <c r="AE30"/>
      <c r="AF30"/>
      <c r="AG30"/>
    </row>
    <row r="31" spans="1:33" ht="15.6">
      <c r="A31" s="39"/>
      <c r="B31" s="39">
        <f>+'Ark1'!C1660</f>
        <v>2024</v>
      </c>
      <c r="C31" s="94">
        <f>+'Ark1'!K1660</f>
        <v>1</v>
      </c>
      <c r="D31" s="94" t="s">
        <v>415</v>
      </c>
      <c r="E31" s="94">
        <f>+'Ark1'!D1660</f>
        <v>9</v>
      </c>
      <c r="F31" s="94" t="s">
        <v>497</v>
      </c>
      <c r="G31" s="89">
        <f>+'Ark1'!Q1660</f>
        <v>15</v>
      </c>
      <c r="H31" s="308">
        <f>+'Ark1'!R1660</f>
        <v>479</v>
      </c>
      <c r="I31" s="347">
        <f>IF(H31=0,"",'Ark1'!S1660)</f>
        <v>471</v>
      </c>
      <c r="J31" s="86"/>
      <c r="K31" s="108">
        <f>+IF(H31=0,"",'Ark1'!AD1660)</f>
        <v>0.39651333162255903</v>
      </c>
      <c r="L31" s="108">
        <f>+IF(H31=0,"",'Ark1'!AE1660)</f>
        <v>0.35008567542638558</v>
      </c>
      <c r="M31" s="5">
        <f>IF(H31=0,"",'Ark1'!U1660)</f>
        <v>61.503184713375795</v>
      </c>
      <c r="N31" s="88"/>
      <c r="O31" s="50">
        <f>IF(H31=0,"",'Ark1'!W1660)</f>
        <v>73.543312101910843</v>
      </c>
      <c r="P31" s="180"/>
      <c r="Q31" s="108">
        <f>IF(H31=0,"",'Ark1'!X1660)</f>
        <v>0</v>
      </c>
      <c r="R31" s="108">
        <f>IF(H31=0,"",'Ark1'!Y1660)</f>
        <v>0</v>
      </c>
      <c r="S31" s="108">
        <f>IF(H31=0,"",'Ark1'!AA1660)</f>
        <v>11.755446533950508</v>
      </c>
      <c r="T31" s="90">
        <f>IF(H31=0,"",'Ark1'!AB1660)</f>
        <v>2.7935872968262689</v>
      </c>
      <c r="U31" s="103">
        <f>+IF('Ark1'!AC1660=0,"",'Ark1'!AC1660)</f>
        <v>-54.834477328600514</v>
      </c>
      <c r="V31" s="103">
        <f t="shared" si="1"/>
        <v>31.4</v>
      </c>
      <c r="W31" s="90">
        <f>IF(H31=0,"",'Ark1'!T1660)</f>
        <v>2.8726513569937375</v>
      </c>
      <c r="X31" s="108">
        <f>IF(H31=0,"",'Ark1'!V1660)</f>
        <v>80.845024417286012</v>
      </c>
      <c r="Y31" s="39"/>
      <c r="Z31"/>
      <c r="AA31"/>
      <c r="AB31"/>
      <c r="AC31"/>
      <c r="AD31"/>
      <c r="AE31"/>
      <c r="AF31"/>
      <c r="AG31"/>
    </row>
    <row r="32" spans="1:33" ht="15.6">
      <c r="A32" s="39"/>
      <c r="B32" s="39">
        <f>+'Ark1'!C1661</f>
        <v>2024</v>
      </c>
      <c r="C32" s="94">
        <f>+'Ark1'!K1661</f>
        <v>1</v>
      </c>
      <c r="D32" s="94" t="s">
        <v>415</v>
      </c>
      <c r="E32" s="94">
        <f>+'Ark1'!D1661</f>
        <v>10</v>
      </c>
      <c r="F32" s="94" t="s">
        <v>498</v>
      </c>
      <c r="G32" s="89">
        <f>+'Ark1'!Q1661</f>
        <v>20</v>
      </c>
      <c r="H32" s="308">
        <f>+'Ark1'!R1661</f>
        <v>1996</v>
      </c>
      <c r="I32" s="347">
        <f>IF(H32=0,"",'Ark1'!S1661)</f>
        <v>1990</v>
      </c>
      <c r="J32" s="86"/>
      <c r="K32" s="108">
        <f>+IF(H32=0,"",'Ark1'!AD1661)</f>
        <v>1.5419318954329149</v>
      </c>
      <c r="L32" s="108">
        <f>+IF(H32=0,"",'Ark1'!AE1661)</f>
        <v>1.4881439316916465</v>
      </c>
      <c r="M32" s="5">
        <f>IF(H32=0,"",'Ark1'!U1661)</f>
        <v>60.718090452261329</v>
      </c>
      <c r="N32" s="88"/>
      <c r="O32" s="50">
        <f>IF(H32=0,"",'Ark1'!W1661)</f>
        <v>79.881758793969851</v>
      </c>
      <c r="P32" s="180"/>
      <c r="Q32" s="108">
        <f>IF(H32=0,"",'Ark1'!X1661)</f>
        <v>0</v>
      </c>
      <c r="R32" s="108">
        <f>IF(H32=0,"",'Ark1'!Y1661)</f>
        <v>0</v>
      </c>
      <c r="S32" s="108">
        <f>IF(H32=0,"",'Ark1'!AA1661)</f>
        <v>9.0664705571648199</v>
      </c>
      <c r="T32" s="90">
        <f>IF(H32=0,"",'Ark1'!AB1661)</f>
        <v>2.5209522751785078</v>
      </c>
      <c r="U32" s="103">
        <f>+IF('Ark1'!AC1661=0,"",'Ark1'!AC1661)</f>
        <v>-37.790739548812894</v>
      </c>
      <c r="V32" s="103">
        <f t="shared" si="1"/>
        <v>99.5</v>
      </c>
      <c r="W32" s="90">
        <f>IF(H32=0,"",'Ark1'!T1661)</f>
        <v>4.0160320641282556</v>
      </c>
      <c r="X32" s="108">
        <f>IF(H32=0,"",'Ark1'!V1661)</f>
        <v>86.78043522052306</v>
      </c>
      <c r="Y32" s="39"/>
      <c r="Z32"/>
      <c r="AA32"/>
      <c r="AB32"/>
      <c r="AC32"/>
      <c r="AD32"/>
      <c r="AE32"/>
      <c r="AF32"/>
      <c r="AG32"/>
    </row>
    <row r="33" spans="1:33" ht="15.6">
      <c r="A33" s="39"/>
      <c r="B33" s="39">
        <f>+'Ark1'!C1662</f>
        <v>2024</v>
      </c>
      <c r="C33" s="94">
        <f>+'Ark1'!K1662</f>
        <v>1</v>
      </c>
      <c r="D33" s="94" t="s">
        <v>415</v>
      </c>
      <c r="E33" s="94">
        <f>+'Ark1'!D1662</f>
        <v>11</v>
      </c>
      <c r="F33" s="94" t="s">
        <v>499</v>
      </c>
      <c r="G33" s="89">
        <f>+'Ark1'!Q1662</f>
        <v>15</v>
      </c>
      <c r="H33" s="308">
        <f>+'Ark1'!R1662</f>
        <v>1387</v>
      </c>
      <c r="I33" s="347">
        <f>IF(H33=0,"",'Ark1'!S1662)</f>
        <v>1381</v>
      </c>
      <c r="J33" s="86"/>
      <c r="K33" s="108">
        <f>+IF(H33=0,"",'Ark1'!AD1662)</f>
        <v>1.089329751975245</v>
      </c>
      <c r="L33" s="108">
        <f>+IF(H33=0,"",'Ark1'!AE1662)</f>
        <v>0.98559493152380062</v>
      </c>
      <c r="M33" s="5">
        <f>IF(H33=0,"",'Ark1'!U1662)</f>
        <v>61.683562635771182</v>
      </c>
      <c r="N33" s="88"/>
      <c r="O33" s="50">
        <f>IF(H33=0,"",'Ark1'!W1662)</f>
        <v>74.790007241129686</v>
      </c>
      <c r="P33" s="180"/>
      <c r="Q33" s="108">
        <f>IF(H33=0,"",'Ark1'!X1662)</f>
        <v>0</v>
      </c>
      <c r="R33" s="108">
        <f>IF(H33=0,"",'Ark1'!Y1662)</f>
        <v>0</v>
      </c>
      <c r="S33" s="108">
        <f>IF(H33=0,"",'Ark1'!AA1662)</f>
        <v>9.5078382276113125</v>
      </c>
      <c r="T33" s="90">
        <f>IF(H33=0,"",'Ark1'!AB1662)</f>
        <v>2.342924528293628</v>
      </c>
      <c r="U33" s="103">
        <f>+IF('Ark1'!AC1662=0,"",'Ark1'!AC1662)</f>
        <v>-44.381260806800064</v>
      </c>
      <c r="V33" s="103">
        <f t="shared" si="1"/>
        <v>92.066666666666663</v>
      </c>
      <c r="W33" s="90">
        <f>IF(H33=0,"",'Ark1'!T1662)</f>
        <v>2.2170151405912035</v>
      </c>
      <c r="X33" s="108">
        <f>IF(H33=0,"",'Ark1'!V1662)</f>
        <v>81.314512149485822</v>
      </c>
      <c r="Y33" s="39"/>
      <c r="Z33"/>
      <c r="AA33"/>
      <c r="AB33"/>
      <c r="AC33"/>
      <c r="AD33"/>
      <c r="AE33"/>
      <c r="AF33"/>
      <c r="AG33"/>
    </row>
    <row r="34" spans="1:33" ht="15.6">
      <c r="A34" s="39"/>
      <c r="B34" s="39">
        <f>+'Ark1'!C1663</f>
        <v>2024</v>
      </c>
      <c r="C34" s="94">
        <f>+'Ark1'!K1663</f>
        <v>1</v>
      </c>
      <c r="D34" s="94" t="s">
        <v>415</v>
      </c>
      <c r="E34" s="94">
        <f>+'Ark1'!D1663</f>
        <v>12</v>
      </c>
      <c r="F34" s="94" t="s">
        <v>500</v>
      </c>
      <c r="G34" s="89">
        <f>+'Ark1'!Q1663</f>
        <v>20</v>
      </c>
      <c r="H34" s="308">
        <f>+'Ark1'!R1663</f>
        <v>2195</v>
      </c>
      <c r="I34" s="347">
        <f>IF(H34=0,"",'Ark1'!S1663)</f>
        <v>2192</v>
      </c>
      <c r="J34" s="86"/>
      <c r="K34" s="108">
        <f>+IF(H34=0,"",'Ark1'!AD1663)</f>
        <v>1.9558573248861684</v>
      </c>
      <c r="L34" s="108">
        <f>+IF(H34=0,"",'Ark1'!AE1663)</f>
        <v>1.9258668172114359</v>
      </c>
      <c r="M34" s="5">
        <f>IF(H34=0,"",'Ark1'!U1663)</f>
        <v>60.718978102189801</v>
      </c>
      <c r="N34" s="88"/>
      <c r="O34" s="50">
        <f>IF(H34=0,"",'Ark1'!W1663)</f>
        <v>78.116104014598605</v>
      </c>
      <c r="P34" s="180"/>
      <c r="Q34" s="108">
        <f>IF(H34=0,"",'Ark1'!X1663)</f>
        <v>0</v>
      </c>
      <c r="R34" s="108">
        <f>IF(H34=0,"",'Ark1'!Y1663)</f>
        <v>0</v>
      </c>
      <c r="S34" s="108">
        <f>IF(H34=0,"",'Ark1'!AA1663)</f>
        <v>8.1905973978518976</v>
      </c>
      <c r="T34" s="90">
        <f>IF(H34=0,"",'Ark1'!AB1663)</f>
        <v>2.3060625540453796</v>
      </c>
      <c r="U34" s="103">
        <f>+IF('Ark1'!AC1663=0,"",'Ark1'!AC1663)</f>
        <v>-41.828281228523345</v>
      </c>
      <c r="V34" s="103">
        <f t="shared" si="1"/>
        <v>109.6</v>
      </c>
      <c r="W34" s="90">
        <f>IF(H34=0,"",'Ark1'!T1663)</f>
        <v>3.8287015945330305</v>
      </c>
      <c r="X34" s="108">
        <f>IF(H34=0,"",'Ark1'!V1663)</f>
        <v>84.753531012012672</v>
      </c>
      <c r="Y34" s="39"/>
      <c r="Z34"/>
      <c r="AA34"/>
      <c r="AB34"/>
      <c r="AC34"/>
      <c r="AD34"/>
      <c r="AE34"/>
      <c r="AF34"/>
      <c r="AG34"/>
    </row>
    <row r="35" spans="1:33" ht="17.25" customHeight="1">
      <c r="A35" s="39"/>
      <c r="B35" s="39"/>
      <c r="C35" s="39"/>
      <c r="D35" s="39"/>
      <c r="E35" s="39"/>
      <c r="F35" s="39"/>
      <c r="G35" s="39"/>
      <c r="H35" s="301"/>
      <c r="I35" s="301"/>
      <c r="J35" s="86"/>
      <c r="K35" s="39"/>
      <c r="L35" s="39"/>
      <c r="M35" s="39"/>
      <c r="N35" s="39"/>
      <c r="O35" s="115"/>
      <c r="P35" s="115"/>
      <c r="Q35" s="39"/>
      <c r="R35" s="39"/>
      <c r="S35" s="39"/>
      <c r="T35" s="39"/>
      <c r="U35" s="39"/>
      <c r="V35" s="39"/>
      <c r="W35" s="39"/>
      <c r="X35" s="39"/>
      <c r="Y35" s="39"/>
      <c r="Z35"/>
      <c r="AA35"/>
      <c r="AB35"/>
      <c r="AC35"/>
      <c r="AD35"/>
      <c r="AE35"/>
      <c r="AF35"/>
      <c r="AG35"/>
    </row>
    <row r="36" spans="1:33" ht="15.6">
      <c r="A36" s="39"/>
      <c r="B36" s="39">
        <f>+'Ark1'!C1664</f>
        <v>2024</v>
      </c>
      <c r="C36" s="94">
        <f>+'Ark1'!K1664</f>
        <v>3</v>
      </c>
      <c r="D36" s="94" t="s">
        <v>590</v>
      </c>
      <c r="E36" s="94">
        <f>+'Ark1'!D1664</f>
        <v>1</v>
      </c>
      <c r="F36" s="94" t="s">
        <v>490</v>
      </c>
      <c r="G36" s="89">
        <f>+'Ark1'!Q1664</f>
        <v>84</v>
      </c>
      <c r="H36" s="308">
        <f>+'Ark1'!R1664</f>
        <v>2217</v>
      </c>
      <c r="I36" s="347">
        <f>IF(H36=0,"",'Ark1'!S1664)</f>
        <v>2217</v>
      </c>
      <c r="J36" s="86"/>
      <c r="K36" s="108">
        <f>+IF(H36=0,"",'Ark1'!AD1664)</f>
        <v>1.6773978769605578</v>
      </c>
      <c r="L36" s="108">
        <f>+IF(H36=0,"",'Ark1'!AE1664)</f>
        <v>1.7199003172131055</v>
      </c>
      <c r="M36" s="5">
        <f>IF(H36=0,"",'Ark1'!U1664)</f>
        <v>59.920162381596761</v>
      </c>
      <c r="N36" s="88"/>
      <c r="O36" s="50">
        <f>IF(H36=0,"",'Ark1'!W1664)</f>
        <v>85.106811005863875</v>
      </c>
      <c r="P36" s="180"/>
      <c r="Q36" s="108">
        <f>IF(H36=0,"",'Ark1'!X1664)</f>
        <v>9.0211998195760021E-2</v>
      </c>
      <c r="R36" s="108">
        <f>IF(H36=0,"",'Ark1'!Y1664)</f>
        <v>0.18042399639152004</v>
      </c>
      <c r="S36" s="108">
        <f>IF(H36=0,"",'Ark1'!AA1664)</f>
        <v>9.083582397476226</v>
      </c>
      <c r="T36" s="90">
        <f>IF(H36=0,"",'Ark1'!AB1664)</f>
        <v>2.603462939816811</v>
      </c>
      <c r="U36" s="103">
        <f>+IF('Ark1'!AC1664=0,"",'Ark1'!AC1664)</f>
        <v>-26.988893883579724</v>
      </c>
      <c r="V36" s="103">
        <f>+(IF(H36=0,"",I36/G36))</f>
        <v>26.392857142857142</v>
      </c>
      <c r="W36" s="90">
        <f>IF(H36=0,"",'Ark1'!T1664)</f>
        <v>5.5917907081641856</v>
      </c>
      <c r="X36" s="108">
        <f>IF(H36=0,"",'Ark1'!V1664)</f>
        <v>92.206729150448382</v>
      </c>
      <c r="Y36" s="39"/>
      <c r="Z36"/>
      <c r="AA36"/>
      <c r="AB36"/>
      <c r="AC36"/>
      <c r="AD36"/>
      <c r="AE36"/>
      <c r="AF36"/>
      <c r="AG36"/>
    </row>
    <row r="37" spans="1:33" ht="15.6">
      <c r="A37" s="39"/>
      <c r="B37" s="39">
        <f>+'Ark1'!C1665</f>
        <v>2024</v>
      </c>
      <c r="C37" s="94">
        <f>+'Ark1'!K1665</f>
        <v>3</v>
      </c>
      <c r="D37" s="94" t="s">
        <v>590</v>
      </c>
      <c r="E37" s="94">
        <f>+'Ark1'!D1665</f>
        <v>2</v>
      </c>
      <c r="F37" s="94" t="s">
        <v>491</v>
      </c>
      <c r="G37" s="89">
        <f>+'Ark1'!Q1665</f>
        <v>84</v>
      </c>
      <c r="H37" s="308">
        <f>+'Ark1'!R1665</f>
        <v>3126</v>
      </c>
      <c r="I37" s="347">
        <f>IF(H37=0,"",'Ark1'!S1665)</f>
        <v>3124</v>
      </c>
      <c r="J37" s="86"/>
      <c r="K37" s="108">
        <f>+IF(H37=0,"",'Ark1'!AD1665)</f>
        <v>2.5577875056253325</v>
      </c>
      <c r="L37" s="108">
        <f>+IF(H37=0,"",'Ark1'!AE1665)</f>
        <v>2.6283787815910946</v>
      </c>
      <c r="M37" s="5">
        <f>IF(H37=0,"",'Ark1'!U1665)</f>
        <v>60.733354673495512</v>
      </c>
      <c r="N37" s="88"/>
      <c r="O37" s="50">
        <f>IF(H37=0,"",'Ark1'!W1665)</f>
        <v>84.719462227912899</v>
      </c>
      <c r="P37" s="180"/>
      <c r="Q37" s="108">
        <f>IF(H37=0,"",'Ark1'!X1665)</f>
        <v>0</v>
      </c>
      <c r="R37" s="108">
        <f>IF(H37=0,"",'Ark1'!Y1665)</f>
        <v>0</v>
      </c>
      <c r="S37" s="108">
        <f>IF(H37=0,"",'Ark1'!AA1665)</f>
        <v>9.8485174517604648</v>
      </c>
      <c r="T37" s="90">
        <f>IF(H37=0,"",'Ark1'!AB1665)</f>
        <v>2.6125671635511014</v>
      </c>
      <c r="U37" s="103">
        <f>+IF('Ark1'!AC1665=0,"",'Ark1'!AC1665)</f>
        <v>-30.664358746214951</v>
      </c>
      <c r="V37" s="103">
        <f t="shared" ref="V37:V47" si="2">+(IF(H37=0,"",I37/G37))</f>
        <v>37.19047619047619</v>
      </c>
      <c r="W37" s="90">
        <f>IF(H37=0,"",'Ark1'!T1665)</f>
        <v>4.0294305822136929</v>
      </c>
      <c r="X37" s="108">
        <f>IF(H37=0,"",'Ark1'!V1665)</f>
        <v>91.810059609107441</v>
      </c>
      <c r="Y37" s="39"/>
      <c r="Z37"/>
      <c r="AA37"/>
      <c r="AB37"/>
      <c r="AC37"/>
      <c r="AD37"/>
      <c r="AE37"/>
      <c r="AF37"/>
      <c r="AG37"/>
    </row>
    <row r="38" spans="1:33" ht="15.6">
      <c r="A38" s="39"/>
      <c r="B38" s="39">
        <f>+'Ark1'!C1666</f>
        <v>2024</v>
      </c>
      <c r="C38" s="94">
        <f>+'Ark1'!K1666</f>
        <v>3</v>
      </c>
      <c r="D38" s="94" t="s">
        <v>590</v>
      </c>
      <c r="E38" s="94">
        <f>+'Ark1'!D1666</f>
        <v>3</v>
      </c>
      <c r="F38" s="94" t="s">
        <v>492</v>
      </c>
      <c r="G38" s="89">
        <f>+'Ark1'!Q1666</f>
        <v>77</v>
      </c>
      <c r="H38" s="308">
        <f>+'Ark1'!R1666</f>
        <v>2827</v>
      </c>
      <c r="I38" s="347">
        <f>IF(H38=0,"",'Ark1'!S1666)</f>
        <v>2827</v>
      </c>
      <c r="J38" s="86"/>
      <c r="K38" s="108">
        <f>+IF(H38=0,"",'Ark1'!AD1666)</f>
        <v>2.7257125226580281</v>
      </c>
      <c r="L38" s="108">
        <f>+IF(H38=0,"",'Ark1'!AE1666)</f>
        <v>2.7986556888450527</v>
      </c>
      <c r="M38" s="5">
        <f>IF(H38=0,"",'Ark1'!U1666)</f>
        <v>60.263176512203749</v>
      </c>
      <c r="N38" s="88"/>
      <c r="O38" s="50">
        <f>IF(H38=0,"",'Ark1'!W1666)</f>
        <v>83.932401839405642</v>
      </c>
      <c r="P38" s="180"/>
      <c r="Q38" s="108">
        <f>IF(H38=0,"",'Ark1'!X1666)</f>
        <v>0</v>
      </c>
      <c r="R38" s="108">
        <f>IF(H38=0,"",'Ark1'!Y1666)</f>
        <v>0</v>
      </c>
      <c r="S38" s="108">
        <f>IF(H38=0,"",'Ark1'!AA1666)</f>
        <v>7.2584661908532846</v>
      </c>
      <c r="T38" s="90">
        <f>IF(H38=0,"",'Ark1'!AB1666)</f>
        <v>2.6918234007268391</v>
      </c>
      <c r="U38" s="103">
        <f>+IF('Ark1'!AC1666=0,"",'Ark1'!AC1666)</f>
        <v>-29.2032230884802</v>
      </c>
      <c r="V38" s="103">
        <f t="shared" si="2"/>
        <v>36.714285714285715</v>
      </c>
      <c r="W38" s="90">
        <f>IF(H38=0,"",'Ark1'!T1666)</f>
        <v>4.909798372833392</v>
      </c>
      <c r="X38" s="108">
        <f>IF(H38=0,"",'Ark1'!V1666)</f>
        <v>90.934346521566383</v>
      </c>
      <c r="Y38" s="39"/>
      <c r="Z38"/>
      <c r="AA38"/>
      <c r="AB38"/>
      <c r="AC38"/>
      <c r="AD38"/>
      <c r="AE38"/>
      <c r="AF38"/>
      <c r="AG38"/>
    </row>
    <row r="39" spans="1:33" ht="15.6">
      <c r="A39" s="39"/>
      <c r="B39" s="39">
        <f>+'Ark1'!C1667</f>
        <v>2024</v>
      </c>
      <c r="C39" s="94">
        <f>+'Ark1'!K1667</f>
        <v>3</v>
      </c>
      <c r="D39" s="94" t="s">
        <v>590</v>
      </c>
      <c r="E39" s="94">
        <f>+'Ark1'!D1667</f>
        <v>4</v>
      </c>
      <c r="F39" s="94" t="s">
        <v>493</v>
      </c>
      <c r="G39" s="89">
        <f>+'Ark1'!Q1667</f>
        <v>70</v>
      </c>
      <c r="H39" s="308">
        <f>+'Ark1'!R1667</f>
        <v>2476</v>
      </c>
      <c r="I39" s="347">
        <f>IF(H39=0,"",'Ark1'!S1667)</f>
        <v>2476</v>
      </c>
      <c r="J39" s="86"/>
      <c r="K39" s="108">
        <f>+IF(H39=0,"",'Ark1'!AD1667)</f>
        <v>1.7281934236516809</v>
      </c>
      <c r="L39" s="108">
        <f>+IF(H39=0,"",'Ark1'!AE1667)</f>
        <v>1.7899011174119324</v>
      </c>
      <c r="M39" s="5">
        <f>IF(H39=0,"",'Ark1'!U1667)</f>
        <v>60.551292407108249</v>
      </c>
      <c r="N39" s="88"/>
      <c r="O39" s="50">
        <f>IF(H39=0,"",'Ark1'!W1667)</f>
        <v>85.266518578352262</v>
      </c>
      <c r="P39" s="180"/>
      <c r="Q39" s="108">
        <f>IF(H39=0,"",'Ark1'!X1667)</f>
        <v>0</v>
      </c>
      <c r="R39" s="108">
        <f>IF(H39=0,"",'Ark1'!Y1667)</f>
        <v>0</v>
      </c>
      <c r="S39" s="108">
        <f>IF(H39=0,"",'Ark1'!AA1667)</f>
        <v>7.3116614756131328</v>
      </c>
      <c r="T39" s="90">
        <f>IF(H39=0,"",'Ark1'!AB1667)</f>
        <v>2.6920938113247033</v>
      </c>
      <c r="U39" s="103">
        <f>+IF('Ark1'!AC1667=0,"",'Ark1'!AC1667)</f>
        <v>-26.713696841149631</v>
      </c>
      <c r="V39" s="103">
        <f t="shared" si="2"/>
        <v>35.371428571428574</v>
      </c>
      <c r="W39" s="90">
        <f>IF(H39=0,"",'Ark1'!T1667)</f>
        <v>4.2435379644588043</v>
      </c>
      <c r="X39" s="108">
        <f>IF(H39=0,"",'Ark1'!V1667)</f>
        <v>92.379760106557029</v>
      </c>
      <c r="Y39" s="39"/>
      <c r="Z39"/>
      <c r="AA39"/>
      <c r="AB39"/>
      <c r="AC39"/>
      <c r="AD39"/>
      <c r="AE39"/>
      <c r="AF39"/>
      <c r="AG39"/>
    </row>
    <row r="40" spans="1:33" ht="15.6">
      <c r="A40" s="39"/>
      <c r="B40" s="39">
        <f>+'Ark1'!C1668</f>
        <v>2024</v>
      </c>
      <c r="C40" s="94">
        <f>+'Ark1'!K1668</f>
        <v>3</v>
      </c>
      <c r="D40" s="94" t="s">
        <v>590</v>
      </c>
      <c r="E40" s="94">
        <f>+'Ark1'!D1668</f>
        <v>5</v>
      </c>
      <c r="F40" s="94" t="s">
        <v>377</v>
      </c>
      <c r="G40" s="89">
        <f>+'Ark1'!Q1668</f>
        <v>48</v>
      </c>
      <c r="H40" s="308">
        <f>+'Ark1'!R1668</f>
        <v>1614</v>
      </c>
      <c r="I40" s="347">
        <f>IF(H40=0,"",'Ark1'!S1668)</f>
        <v>1611</v>
      </c>
      <c r="J40" s="86"/>
      <c r="K40" s="108">
        <f>+IF(H40=0,"",'Ark1'!AD1668)</f>
        <v>1.2843160658868469</v>
      </c>
      <c r="L40" s="108">
        <f>+IF(H40=0,"",'Ark1'!AE1668)</f>
        <v>1.3097087931983471</v>
      </c>
      <c r="M40" s="5">
        <f>IF(H40=0,"",'Ark1'!U1668)</f>
        <v>60.199875853507137</v>
      </c>
      <c r="N40" s="88"/>
      <c r="O40" s="50">
        <f>IF(H40=0,"",'Ark1'!W1668)</f>
        <v>83.374301675977506</v>
      </c>
      <c r="P40" s="180"/>
      <c r="Q40" s="108">
        <f>IF(H40=0,"",'Ark1'!X1668)</f>
        <v>6.195786864931848E-2</v>
      </c>
      <c r="R40" s="108">
        <f>IF(H40=0,"",'Ark1'!Y1668)</f>
        <v>0.12391573729863696</v>
      </c>
      <c r="S40" s="108">
        <f>IF(H40=0,"",'Ark1'!AA1668)</f>
        <v>7.9105652696916637</v>
      </c>
      <c r="T40" s="90">
        <f>IF(H40=0,"",'Ark1'!AB1668)</f>
        <v>2.9424059769288808</v>
      </c>
      <c r="U40" s="103">
        <f>+IF('Ark1'!AC1668=0,"",'Ark1'!AC1668)</f>
        <v>-37.478810834161159</v>
      </c>
      <c r="V40" s="103">
        <f t="shared" si="2"/>
        <v>33.5625</v>
      </c>
      <c r="W40" s="90">
        <f>IF(H40=0,"",'Ark1'!T1668)</f>
        <v>5.1394052044609682</v>
      </c>
      <c r="X40" s="108">
        <f>IF(H40=0,"",'Ark1'!V1668)</f>
        <v>90.399293050957155</v>
      </c>
      <c r="Y40" s="39"/>
      <c r="Z40"/>
      <c r="AA40"/>
      <c r="AB40"/>
      <c r="AC40"/>
      <c r="AD40"/>
      <c r="AE40"/>
      <c r="AF40"/>
      <c r="AG40"/>
    </row>
    <row r="41" spans="1:33" ht="15.6">
      <c r="A41" s="39"/>
      <c r="B41" s="39">
        <f>+'Ark1'!C1669</f>
        <v>2024</v>
      </c>
      <c r="C41" s="94">
        <f>+'Ark1'!K1669</f>
        <v>3</v>
      </c>
      <c r="D41" s="94" t="s">
        <v>590</v>
      </c>
      <c r="E41" s="94">
        <f>+'Ark1'!D1669</f>
        <v>6</v>
      </c>
      <c r="F41" s="94" t="s">
        <v>494</v>
      </c>
      <c r="G41" s="89">
        <f>+'Ark1'!Q1669</f>
        <v>22</v>
      </c>
      <c r="H41" s="308">
        <f>+'Ark1'!R1669</f>
        <v>1478</v>
      </c>
      <c r="I41" s="347">
        <f>IF(H41=0,"",'Ark1'!S1669)</f>
        <v>1478</v>
      </c>
      <c r="J41" s="86"/>
      <c r="K41" s="108">
        <f>+IF(H41=0,"",'Ark1'!AD1669)</f>
        <v>1.2897820983829731</v>
      </c>
      <c r="L41" s="108">
        <f>+IF(H41=0,"",'Ark1'!AE1669)</f>
        <v>1.3396211517992056</v>
      </c>
      <c r="M41" s="5">
        <f>IF(H41=0,"",'Ark1'!U1669)</f>
        <v>59.57577807848444</v>
      </c>
      <c r="N41" s="88"/>
      <c r="O41" s="50">
        <f>IF(H41=0,"",'Ark1'!W1669)</f>
        <v>83.659336941813265</v>
      </c>
      <c r="P41" s="180"/>
      <c r="Q41" s="108">
        <f>IF(H41=0,"",'Ark1'!X1669)</f>
        <v>0</v>
      </c>
      <c r="R41" s="108">
        <f>IF(H41=0,"",'Ark1'!Y1669)</f>
        <v>0</v>
      </c>
      <c r="S41" s="108">
        <f>IF(H41=0,"",'Ark1'!AA1669)</f>
        <v>7.0494016555361512</v>
      </c>
      <c r="T41" s="90">
        <f>IF(H41=0,"",'Ark1'!AB1669)</f>
        <v>3.2152180487415758</v>
      </c>
      <c r="U41" s="103">
        <f>+IF('Ark1'!AC1669=0,"",'Ark1'!AC1669)</f>
        <v>-12.86469255160266</v>
      </c>
      <c r="V41" s="103">
        <f t="shared" si="2"/>
        <v>67.181818181818187</v>
      </c>
      <c r="W41" s="90">
        <f>IF(H41=0,"",'Ark1'!T1669)</f>
        <v>5.8247631935047357</v>
      </c>
      <c r="X41" s="108">
        <f>IF(H41=0,"",'Ark1'!V1669)</f>
        <v>90.638501562094561</v>
      </c>
      <c r="Y41" s="39"/>
      <c r="Z41"/>
      <c r="AA41"/>
      <c r="AB41"/>
      <c r="AC41"/>
      <c r="AD41"/>
      <c r="AE41"/>
      <c r="AF41"/>
      <c r="AG41"/>
    </row>
    <row r="42" spans="1:33" ht="15.6">
      <c r="A42" s="39"/>
      <c r="B42" s="39">
        <f>+'Ark1'!C1670</f>
        <v>2024</v>
      </c>
      <c r="C42" s="94">
        <f>+'Ark1'!K1670</f>
        <v>3</v>
      </c>
      <c r="D42" s="94" t="s">
        <v>590</v>
      </c>
      <c r="E42" s="94">
        <f>+'Ark1'!D1670</f>
        <v>7</v>
      </c>
      <c r="F42" s="94" t="s">
        <v>495</v>
      </c>
      <c r="G42" s="89">
        <f>+'Ark1'!Q1670</f>
        <v>16</v>
      </c>
      <c r="H42" s="308">
        <f>+'Ark1'!R1670</f>
        <v>1444</v>
      </c>
      <c r="I42" s="347">
        <f>IF(H42=0,"",'Ark1'!S1670)</f>
        <v>1442</v>
      </c>
      <c r="J42" s="86"/>
      <c r="K42" s="108">
        <f>+IF(H42=0,"",'Ark1'!AD1670)</f>
        <v>1.130527370662658</v>
      </c>
      <c r="L42" s="108">
        <f>+IF(H42=0,"",'Ark1'!AE1670)</f>
        <v>1.1755666718636797</v>
      </c>
      <c r="M42" s="5">
        <f>IF(H42=0,"",'Ark1'!U1670)</f>
        <v>59.884882108183106</v>
      </c>
      <c r="N42" s="88"/>
      <c r="O42" s="50">
        <f>IF(H42=0,"",'Ark1'!W1670)</f>
        <v>84.200485436893274</v>
      </c>
      <c r="P42" s="180"/>
      <c r="Q42" s="108">
        <f>IF(H42=0,"",'Ark1'!X1670)</f>
        <v>0</v>
      </c>
      <c r="R42" s="108">
        <f>IF(H42=0,"",'Ark1'!Y1670)</f>
        <v>0</v>
      </c>
      <c r="S42" s="108">
        <f>IF(H42=0,"",'Ark1'!AA1670)</f>
        <v>7.428131372469128</v>
      </c>
      <c r="T42" s="90">
        <f>IF(H42=0,"",'Ark1'!AB1670)</f>
        <v>2.7675665680718904</v>
      </c>
      <c r="U42" s="103">
        <f>+IF('Ark1'!AC1670=0,"",'Ark1'!AC1670)</f>
        <v>-31.861376977926486</v>
      </c>
      <c r="V42" s="103">
        <f t="shared" si="2"/>
        <v>90.125</v>
      </c>
      <c r="W42" s="90">
        <f>IF(H42=0,"",'Ark1'!T1670)</f>
        <v>5.5865650969529081</v>
      </c>
      <c r="X42" s="108">
        <f>IF(H42=0,"",'Ark1'!V1670)</f>
        <v>91.279191203982691</v>
      </c>
      <c r="Y42" s="39"/>
      <c r="Z42"/>
      <c r="AA42"/>
      <c r="AB42"/>
      <c r="AC42"/>
      <c r="AD42"/>
      <c r="AE42"/>
      <c r="AF42"/>
      <c r="AG42"/>
    </row>
    <row r="43" spans="1:33" ht="15.6">
      <c r="A43" s="39"/>
      <c r="B43" s="39">
        <f>+'Ark1'!C1671</f>
        <v>2024</v>
      </c>
      <c r="C43" s="94">
        <f>+'Ark1'!K1671</f>
        <v>3</v>
      </c>
      <c r="D43" s="94" t="s">
        <v>590</v>
      </c>
      <c r="E43" s="94">
        <f>+'Ark1'!D1671</f>
        <v>8</v>
      </c>
      <c r="F43" s="94" t="s">
        <v>496</v>
      </c>
      <c r="G43" s="89">
        <f>+'Ark1'!Q1671</f>
        <v>17</v>
      </c>
      <c r="H43" s="308">
        <f>+'Ark1'!R1671</f>
        <v>1303</v>
      </c>
      <c r="I43" s="347">
        <f>IF(H43=0,"",'Ark1'!S1671)</f>
        <v>1303</v>
      </c>
      <c r="J43" s="86"/>
      <c r="K43" s="108">
        <f>+IF(H43=0,"",'Ark1'!AD1671)</f>
        <v>1.0788388613820399</v>
      </c>
      <c r="L43" s="108">
        <f>+IF(H43=0,"",'Ark1'!AE1671)</f>
        <v>1.1129147543957176</v>
      </c>
      <c r="M43" s="5">
        <f>IF(H43=0,"",'Ark1'!U1671)</f>
        <v>59.782041442824259</v>
      </c>
      <c r="N43" s="88"/>
      <c r="O43" s="50">
        <f>IF(H43=0,"",'Ark1'!W1671)</f>
        <v>83.703837298541885</v>
      </c>
      <c r="P43" s="180"/>
      <c r="Q43" s="108">
        <f>IF(H43=0,"",'Ark1'!X1671)</f>
        <v>0</v>
      </c>
      <c r="R43" s="108">
        <f>IF(H43=0,"",'Ark1'!Y1671)</f>
        <v>0</v>
      </c>
      <c r="S43" s="108">
        <f>IF(H43=0,"",'Ark1'!AA1671)</f>
        <v>8.075547963724615</v>
      </c>
      <c r="T43" s="90">
        <f>IF(H43=0,"",'Ark1'!AB1671)</f>
        <v>2.7292930400867537</v>
      </c>
      <c r="U43" s="103">
        <f>+IF('Ark1'!AC1671=0,"",'Ark1'!AC1671)</f>
        <v>-18.367433953234102</v>
      </c>
      <c r="V43" s="103">
        <f t="shared" si="2"/>
        <v>76.647058823529406</v>
      </c>
      <c r="W43" s="90">
        <f>IF(H43=0,"",'Ark1'!T1671)</f>
        <v>5.9716039907904817</v>
      </c>
      <c r="X43" s="108">
        <f>IF(H43=0,"",'Ark1'!V1671)</f>
        <v>90.686714299611936</v>
      </c>
      <c r="Y43" s="39"/>
      <c r="Z43"/>
      <c r="AA43"/>
      <c r="AB43"/>
      <c r="AC43"/>
      <c r="AD43"/>
      <c r="AE43"/>
      <c r="AF43"/>
      <c r="AG43"/>
    </row>
    <row r="44" spans="1:33" ht="15.6">
      <c r="A44" s="39"/>
      <c r="B44" s="39">
        <f>+'Ark1'!C1672</f>
        <v>2024</v>
      </c>
      <c r="C44" s="94">
        <f>+'Ark1'!K1672</f>
        <v>3</v>
      </c>
      <c r="D44" s="94" t="s">
        <v>590</v>
      </c>
      <c r="E44" s="94">
        <f>+'Ark1'!D1672</f>
        <v>9</v>
      </c>
      <c r="F44" s="94" t="s">
        <v>497</v>
      </c>
      <c r="G44" s="89">
        <f>+'Ark1'!Q1672</f>
        <v>0</v>
      </c>
      <c r="H44" s="308">
        <f>+'Ark1'!R1672</f>
        <v>0</v>
      </c>
      <c r="I44" s="347" t="str">
        <f>IF(H44=0,"",'Ark1'!S1672)</f>
        <v/>
      </c>
      <c r="J44" s="86"/>
      <c r="K44" s="108" t="str">
        <f>+IF(H44=0,"",'Ark1'!AD1672)</f>
        <v/>
      </c>
      <c r="L44" s="108" t="str">
        <f>+IF(H44=0,"",'Ark1'!AE1672)</f>
        <v/>
      </c>
      <c r="M44" s="5" t="str">
        <f>IF(H44=0,"",'Ark1'!U1672)</f>
        <v/>
      </c>
      <c r="N44" s="88"/>
      <c r="O44" s="50" t="str">
        <f>IF(H44=0,"",'Ark1'!W1672)</f>
        <v/>
      </c>
      <c r="P44" s="180"/>
      <c r="Q44" s="108" t="str">
        <f>IF(H44=0,"",'Ark1'!X1672)</f>
        <v/>
      </c>
      <c r="R44" s="108" t="str">
        <f>IF(H44=0,"",'Ark1'!Y1672)</f>
        <v/>
      </c>
      <c r="S44" s="108" t="str">
        <f>IF(H44=0,"",'Ark1'!AA1672)</f>
        <v/>
      </c>
      <c r="T44" s="90" t="str">
        <f>IF(H44=0,"",'Ark1'!AB1672)</f>
        <v/>
      </c>
      <c r="U44" s="103" t="str">
        <f>+IF('Ark1'!AC1672=0,"",'Ark1'!AC1672)</f>
        <v/>
      </c>
      <c r="V44" s="103" t="str">
        <f t="shared" si="2"/>
        <v/>
      </c>
      <c r="W44" s="90" t="str">
        <f>IF(H44=0,"",'Ark1'!T1672)</f>
        <v/>
      </c>
      <c r="X44" s="108" t="str">
        <f>IF(H44=0,"",'Ark1'!V1672)</f>
        <v/>
      </c>
      <c r="Y44" s="39"/>
      <c r="Z44"/>
      <c r="AA44"/>
      <c r="AB44"/>
      <c r="AC44"/>
      <c r="AD44"/>
      <c r="AE44"/>
      <c r="AF44"/>
      <c r="AG44"/>
    </row>
    <row r="45" spans="1:33" ht="15.6">
      <c r="A45" s="39"/>
      <c r="B45" s="39">
        <f>+'Ark1'!C1673</f>
        <v>2024</v>
      </c>
      <c r="C45" s="94">
        <f>+'Ark1'!K1673</f>
        <v>3</v>
      </c>
      <c r="D45" s="94" t="s">
        <v>590</v>
      </c>
      <c r="E45" s="94">
        <f>+'Ark1'!D1673</f>
        <v>10</v>
      </c>
      <c r="F45" s="94" t="s">
        <v>498</v>
      </c>
      <c r="G45" s="89">
        <f>+'Ark1'!Q1673</f>
        <v>1</v>
      </c>
      <c r="H45" s="308">
        <f>+'Ark1'!R1673</f>
        <v>1</v>
      </c>
      <c r="I45" s="347">
        <f>IF(H45=0,"",'Ark1'!S1673)</f>
        <v>1</v>
      </c>
      <c r="J45" s="86"/>
      <c r="K45" s="108">
        <f>+IF(H45=0,"",'Ark1'!AD1673)</f>
        <v>7.7251096965576943E-4</v>
      </c>
      <c r="L45" s="108">
        <f>+IF(H45=0,"",'Ark1'!AE1673)</f>
        <v>8.6874480221700069E-4</v>
      </c>
      <c r="M45" s="5">
        <f>IF(H45=0,"",'Ark1'!U1673)</f>
        <v>59</v>
      </c>
      <c r="N45" s="88"/>
      <c r="O45" s="50">
        <f>IF(H45=0,"",'Ark1'!W1673)</f>
        <v>92.8</v>
      </c>
      <c r="P45" s="180"/>
      <c r="Q45" s="108">
        <f>IF(H45=0,"",'Ark1'!X1673)</f>
        <v>0</v>
      </c>
      <c r="R45" s="108">
        <f>IF(H45=0,"",'Ark1'!Y1673)</f>
        <v>0</v>
      </c>
      <c r="S45" s="108">
        <f>IF(H45=0,"",'Ark1'!AA1673)</f>
        <v>0</v>
      </c>
      <c r="T45" s="90">
        <f>IF(H45=0,"",'Ark1'!AB1673)</f>
        <v>0</v>
      </c>
      <c r="U45" s="103" t="str">
        <f>+IF('Ark1'!AC1673=0,"",'Ark1'!AC1673)</f>
        <v/>
      </c>
      <c r="V45" s="103">
        <f t="shared" si="2"/>
        <v>1</v>
      </c>
      <c r="W45" s="90">
        <f>IF(H45=0,"",'Ark1'!T1673)</f>
        <v>14</v>
      </c>
      <c r="X45" s="108">
        <f>IF(H45=0,"",'Ark1'!V1673)</f>
        <v>100.54171180931743</v>
      </c>
      <c r="Y45" s="39"/>
      <c r="Z45"/>
      <c r="AA45"/>
      <c r="AB45"/>
      <c r="AC45"/>
      <c r="AD45"/>
      <c r="AE45"/>
      <c r="AF45"/>
      <c r="AG45"/>
    </row>
    <row r="46" spans="1:33" ht="15.6">
      <c r="A46" s="39"/>
      <c r="B46" s="39">
        <f>+'Ark1'!C1674</f>
        <v>2024</v>
      </c>
      <c r="C46" s="94">
        <f>+'Ark1'!K1674</f>
        <v>3</v>
      </c>
      <c r="D46" s="94" t="s">
        <v>590</v>
      </c>
      <c r="E46" s="94">
        <f>+'Ark1'!D1674</f>
        <v>11</v>
      </c>
      <c r="F46" s="94" t="s">
        <v>499</v>
      </c>
      <c r="G46" s="89">
        <f>+'Ark1'!Q1674</f>
        <v>0</v>
      </c>
      <c r="H46" s="308">
        <f>+'Ark1'!R1674</f>
        <v>0</v>
      </c>
      <c r="I46" s="347" t="str">
        <f>IF(H46=0,"",'Ark1'!S1674)</f>
        <v/>
      </c>
      <c r="J46" s="86"/>
      <c r="K46" s="108" t="str">
        <f>+IF(H46=0,"",'Ark1'!AD1674)</f>
        <v/>
      </c>
      <c r="L46" s="108" t="str">
        <f>+IF(H46=0,"",'Ark1'!AE1674)</f>
        <v/>
      </c>
      <c r="M46" s="5" t="str">
        <f>IF(H46=0,"",'Ark1'!U1674)</f>
        <v/>
      </c>
      <c r="N46" s="88"/>
      <c r="O46" s="50" t="str">
        <f>IF(H46=0,"",'Ark1'!W1674)</f>
        <v/>
      </c>
      <c r="P46" s="180"/>
      <c r="Q46" s="108" t="str">
        <f>IF(H46=0,"",'Ark1'!X1674)</f>
        <v/>
      </c>
      <c r="R46" s="108" t="str">
        <f>IF(H46=0,"",'Ark1'!Y1674)</f>
        <v/>
      </c>
      <c r="S46" s="108" t="str">
        <f>IF(H46=0,"",'Ark1'!AA1674)</f>
        <v/>
      </c>
      <c r="T46" s="90" t="str">
        <f>IF(H46=0,"",'Ark1'!AB1674)</f>
        <v/>
      </c>
      <c r="U46" s="103" t="str">
        <f>+IF('Ark1'!AC1674=0,"",'Ark1'!AC1674)</f>
        <v/>
      </c>
      <c r="V46" s="103" t="str">
        <f t="shared" si="2"/>
        <v/>
      </c>
      <c r="W46" s="90" t="str">
        <f>IF(H46=0,"",'Ark1'!T1674)</f>
        <v/>
      </c>
      <c r="X46" s="108" t="str">
        <f>IF(H46=0,"",'Ark1'!V1674)</f>
        <v/>
      </c>
      <c r="Y46" s="39"/>
      <c r="Z46"/>
      <c r="AA46"/>
      <c r="AB46"/>
      <c r="AC46"/>
      <c r="AD46"/>
      <c r="AE46"/>
      <c r="AF46"/>
      <c r="AG46"/>
    </row>
    <row r="47" spans="1:33" ht="17.25" customHeight="1">
      <c r="A47" s="39"/>
      <c r="B47" s="39">
        <f>+'Ark1'!C1675</f>
        <v>2024</v>
      </c>
      <c r="C47" s="94">
        <f>+'Ark1'!K1675</f>
        <v>3</v>
      </c>
      <c r="D47" s="94" t="s">
        <v>590</v>
      </c>
      <c r="E47" s="94">
        <f>+'Ark1'!D1675</f>
        <v>12</v>
      </c>
      <c r="F47" s="94" t="s">
        <v>500</v>
      </c>
      <c r="G47" s="89">
        <f>+'Ark1'!Q1675</f>
        <v>1</v>
      </c>
      <c r="H47" s="308">
        <f>+'Ark1'!R1675</f>
        <v>1</v>
      </c>
      <c r="I47" s="347">
        <f>IF(H47=0,"",'Ark1'!S1675)</f>
        <v>1</v>
      </c>
      <c r="J47" s="86"/>
      <c r="K47" s="108">
        <f>+IF(H47=0,"",'Ark1'!AD1675)</f>
        <v>8.9105117306886947E-4</v>
      </c>
      <c r="L47" s="108">
        <f>+IF(H47=0,"",'Ark1'!AE1675)</f>
        <v>9.2452134622500015E-4</v>
      </c>
      <c r="M47" s="5">
        <f>IF(H47=0,"",'Ark1'!U1675)</f>
        <v>59</v>
      </c>
      <c r="N47" s="88"/>
      <c r="O47" s="50">
        <f>IF(H47=0,"",'Ark1'!W1675)</f>
        <v>82.2</v>
      </c>
      <c r="P47" s="180"/>
      <c r="Q47" s="108">
        <f>IF(H47=0,"",'Ark1'!X1675)</f>
        <v>0</v>
      </c>
      <c r="R47" s="108">
        <f>IF(H47=0,"",'Ark1'!Y1675)</f>
        <v>0</v>
      </c>
      <c r="S47" s="108">
        <f>IF(H47=0,"",'Ark1'!AA1675)</f>
        <v>0</v>
      </c>
      <c r="T47" s="90">
        <f>IF(H47=0,"",'Ark1'!AB1675)</f>
        <v>0</v>
      </c>
      <c r="U47" s="103" t="str">
        <f>+IF('Ark1'!AC1675=0,"",'Ark1'!AC1675)</f>
        <v/>
      </c>
      <c r="V47" s="103">
        <f t="shared" si="2"/>
        <v>1</v>
      </c>
      <c r="W47" s="90">
        <f>IF(H47=0,"",'Ark1'!T1675)</f>
        <v>14</v>
      </c>
      <c r="X47" s="108">
        <f>IF(H47=0,"",'Ark1'!V1675)</f>
        <v>89.057421451787647</v>
      </c>
      <c r="Y47" s="39"/>
      <c r="Z47"/>
      <c r="AA47"/>
      <c r="AB47"/>
      <c r="AC47"/>
      <c r="AD47"/>
      <c r="AE47"/>
      <c r="AF47"/>
      <c r="AG47"/>
    </row>
    <row r="48" spans="1:33" ht="16.5" customHeight="1">
      <c r="A48" s="44"/>
      <c r="B48" s="44"/>
      <c r="C48" s="44"/>
      <c r="D48" s="64"/>
      <c r="E48" s="56"/>
      <c r="F48" s="39"/>
      <c r="G48" s="39"/>
      <c r="H48" s="312"/>
      <c r="I48" s="330"/>
      <c r="J48" s="86"/>
      <c r="K48" s="53"/>
      <c r="L48" s="39"/>
      <c r="M48" s="44"/>
      <c r="N48" s="44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39"/>
      <c r="Z48"/>
      <c r="AA48"/>
      <c r="AB48"/>
      <c r="AC48"/>
      <c r="AD48"/>
      <c r="AE48"/>
      <c r="AF48"/>
      <c r="AG48"/>
    </row>
    <row r="49" spans="1:33" ht="15.6">
      <c r="A49" s="39"/>
      <c r="B49" s="39">
        <f>+'Ark1'!C1676</f>
        <v>2024</v>
      </c>
      <c r="C49" s="94">
        <f>+'Ark1'!K1676</f>
        <v>6</v>
      </c>
      <c r="D49" s="94" t="s">
        <v>588</v>
      </c>
      <c r="E49" s="94">
        <f>+'Ark1'!D1676</f>
        <v>1</v>
      </c>
      <c r="F49" s="94" t="s">
        <v>490</v>
      </c>
      <c r="G49" s="89">
        <f>+'Ark1'!Q1676</f>
        <v>43</v>
      </c>
      <c r="H49" s="308">
        <f>+'Ark1'!R1676</f>
        <v>5474</v>
      </c>
      <c r="I49" s="347">
        <f>IF(H49=0,"",'Ark1'!S1676)</f>
        <v>5468</v>
      </c>
      <c r="J49" s="86"/>
      <c r="K49" s="108">
        <f>+IF(H49=0,"",'Ark1'!AD1676)</f>
        <v>4.1416671080207914</v>
      </c>
      <c r="L49" s="108">
        <f>+IF(H49=0,"",'Ark1'!AE1676)</f>
        <v>4.2437154657567664</v>
      </c>
      <c r="M49" s="5">
        <f>IF(H49=0,"",'Ark1'!U1676)</f>
        <v>60.671177761521584</v>
      </c>
      <c r="N49" s="88"/>
      <c r="O49" s="50">
        <f>IF(H49=0,"",'Ark1'!W1676)</f>
        <v>85.142125091441059</v>
      </c>
      <c r="P49" s="180"/>
      <c r="Q49" s="108">
        <f>IF(H49=0,"",'Ark1'!X1676)</f>
        <v>0</v>
      </c>
      <c r="R49" s="108">
        <f>IF(H49=0,"",'Ark1'!Y1676)</f>
        <v>0</v>
      </c>
      <c r="S49" s="108">
        <f>IF(H49=0,"",'Ark1'!AA1676)</f>
        <v>8.4132141737538007</v>
      </c>
      <c r="T49" s="90">
        <f>IF(H49=0,"",'Ark1'!AB1676)</f>
        <v>2.4696688800983311</v>
      </c>
      <c r="U49" s="103">
        <f>+IF('Ark1'!AC1676=0,"",'Ark1'!AC1676)</f>
        <v>-29.358621448439049</v>
      </c>
      <c r="V49" s="103">
        <f>+(IF(H49=0,"",I49/G49))</f>
        <v>127.16279069767442</v>
      </c>
      <c r="W49" s="90">
        <f>IF(H49=0,"",'Ark1'!T1676)</f>
        <v>3.9477530142491792</v>
      </c>
      <c r="X49" s="108">
        <f>IF(H49=0,"",'Ark1'!V1676)</f>
        <v>92.286756949326247</v>
      </c>
      <c r="Y49" s="39"/>
      <c r="Z49"/>
      <c r="AA49"/>
      <c r="AB49"/>
      <c r="AC49"/>
      <c r="AD49"/>
      <c r="AE49"/>
      <c r="AF49"/>
      <c r="AG49"/>
    </row>
    <row r="50" spans="1:33" ht="15.6">
      <c r="A50" s="39"/>
      <c r="B50" s="39">
        <f>+'Ark1'!C1677</f>
        <v>2024</v>
      </c>
      <c r="C50" s="94">
        <f>+'Ark1'!K1677</f>
        <v>6</v>
      </c>
      <c r="D50" s="94" t="s">
        <v>588</v>
      </c>
      <c r="E50" s="94">
        <f>+'Ark1'!D1677</f>
        <v>2</v>
      </c>
      <c r="F50" s="94" t="s">
        <v>491</v>
      </c>
      <c r="G50" s="89">
        <f>+'Ark1'!Q1677</f>
        <v>48</v>
      </c>
      <c r="H50" s="308">
        <f>+'Ark1'!R1677</f>
        <v>5941</v>
      </c>
      <c r="I50" s="347">
        <f>IF(H50=0,"",'Ark1'!S1677)</f>
        <v>5941</v>
      </c>
      <c r="J50" s="86"/>
      <c r="K50" s="108">
        <f>+IF(H50=0,"",'Ark1'!AD1677)</f>
        <v>4.8611054289571651</v>
      </c>
      <c r="L50" s="108">
        <f>+IF(H50=0,"",'Ark1'!AE1677)</f>
        <v>4.9851551650441088</v>
      </c>
      <c r="M50" s="5">
        <f>IF(H50=0,"",'Ark1'!U1677)</f>
        <v>60.67951523312572</v>
      </c>
      <c r="N50" s="88"/>
      <c r="O50" s="50">
        <f>IF(H50=0,"",'Ark1'!W1677)</f>
        <v>84.493906749705374</v>
      </c>
      <c r="P50" s="180"/>
      <c r="Q50" s="108">
        <f>IF(H50=0,"",'Ark1'!X1677)</f>
        <v>0</v>
      </c>
      <c r="R50" s="108">
        <f>IF(H50=0,"",'Ark1'!Y1677)</f>
        <v>0</v>
      </c>
      <c r="S50" s="108">
        <f>IF(H50=0,"",'Ark1'!AA1677)</f>
        <v>8.6527377341115752</v>
      </c>
      <c r="T50" s="90">
        <f>IF(H50=0,"",'Ark1'!AB1677)</f>
        <v>2.4820444916278004</v>
      </c>
      <c r="U50" s="103">
        <f>+IF('Ark1'!AC1677=0,"",'Ark1'!AC1677)</f>
        <v>-31.600002276402687</v>
      </c>
      <c r="V50" s="103">
        <f t="shared" ref="V50:V60" si="3">+(IF(H50=0,"",I50/G50))</f>
        <v>123.77083333333333</v>
      </c>
      <c r="W50" s="90">
        <f>IF(H50=0,"",'Ark1'!T1677)</f>
        <v>4.1275879481568749</v>
      </c>
      <c r="X50" s="108">
        <f>IF(H50=0,"",'Ark1'!V1677)</f>
        <v>91.54269420336432</v>
      </c>
      <c r="Y50" s="39"/>
      <c r="Z50"/>
      <c r="AA50"/>
      <c r="AB50"/>
      <c r="AC50"/>
      <c r="AD50"/>
      <c r="AE50"/>
      <c r="AF50"/>
      <c r="AG50"/>
    </row>
    <row r="51" spans="1:33" ht="15.6">
      <c r="A51" s="39"/>
      <c r="B51" s="39">
        <f>+'Ark1'!C1678</f>
        <v>2024</v>
      </c>
      <c r="C51" s="94">
        <f>+'Ark1'!K1678</f>
        <v>6</v>
      </c>
      <c r="D51" s="94" t="s">
        <v>588</v>
      </c>
      <c r="E51" s="94">
        <f>+'Ark1'!D1678</f>
        <v>3</v>
      </c>
      <c r="F51" s="94" t="s">
        <v>492</v>
      </c>
      <c r="G51" s="89">
        <f>+'Ark1'!Q1678</f>
        <v>38</v>
      </c>
      <c r="H51" s="308">
        <f>+'Ark1'!R1678</f>
        <v>4711</v>
      </c>
      <c r="I51" s="347">
        <f>IF(H51=0,"",'Ark1'!S1678)</f>
        <v>4711</v>
      </c>
      <c r="J51" s="86"/>
      <c r="K51" s="108">
        <f>+IF(H51=0,"",'Ark1'!AD1678)</f>
        <v>4.542211423502641</v>
      </c>
      <c r="L51" s="108">
        <f>+IF(H51=0,"",'Ark1'!AE1678)</f>
        <v>4.676357862012841</v>
      </c>
      <c r="M51" s="5">
        <f>IF(H51=0,"",'Ark1'!U1678)</f>
        <v>60.999363192528115</v>
      </c>
      <c r="N51" s="88"/>
      <c r="O51" s="50">
        <f>IF(H51=0,"",'Ark1'!W1678)</f>
        <v>84.159010825727009</v>
      </c>
      <c r="P51" s="180"/>
      <c r="Q51" s="108">
        <f>IF(H51=0,"",'Ark1'!X1678)</f>
        <v>0</v>
      </c>
      <c r="R51" s="108">
        <f>IF(H51=0,"",'Ark1'!Y1678)</f>
        <v>0</v>
      </c>
      <c r="S51" s="108">
        <f>IF(H51=0,"",'Ark1'!AA1678)</f>
        <v>8.0982157597124935</v>
      </c>
      <c r="T51" s="90">
        <f>IF(H51=0,"",'Ark1'!AB1678)</f>
        <v>2.4351054398963639</v>
      </c>
      <c r="U51" s="103">
        <f>+IF('Ark1'!AC1678=0,"",'Ark1'!AC1678)</f>
        <v>-30.548792902688874</v>
      </c>
      <c r="V51" s="103">
        <f t="shared" si="3"/>
        <v>123.97368421052632</v>
      </c>
      <c r="W51" s="90">
        <f>IF(H51=0,"",'Ark1'!T1678)</f>
        <v>3.4512842284016121</v>
      </c>
      <c r="X51" s="108">
        <f>IF(H51=0,"",'Ark1'!V1678)</f>
        <v>91.179860049541617</v>
      </c>
      <c r="Y51" s="39"/>
      <c r="Z51"/>
      <c r="AA51"/>
      <c r="AB51"/>
      <c r="AC51"/>
      <c r="AD51"/>
      <c r="AE51"/>
      <c r="AF51"/>
      <c r="AG51"/>
    </row>
    <row r="52" spans="1:33" ht="15.6">
      <c r="A52" s="39"/>
      <c r="B52" s="39">
        <f>+'Ark1'!C1679</f>
        <v>2024</v>
      </c>
      <c r="C52" s="94">
        <f>+'Ark1'!K1679</f>
        <v>6</v>
      </c>
      <c r="D52" s="94" t="s">
        <v>588</v>
      </c>
      <c r="E52" s="94">
        <f>+'Ark1'!D1679</f>
        <v>4</v>
      </c>
      <c r="F52" s="94" t="s">
        <v>493</v>
      </c>
      <c r="G52" s="89">
        <f>+'Ark1'!Q1679</f>
        <v>42</v>
      </c>
      <c r="H52" s="308">
        <f>+'Ark1'!R1679</f>
        <v>5286</v>
      </c>
      <c r="I52" s="347">
        <f>IF(H52=0,"",'Ark1'!S1679)</f>
        <v>5286</v>
      </c>
      <c r="J52" s="86"/>
      <c r="K52" s="108">
        <f>+IF(H52=0,"",'Ark1'!AD1679)</f>
        <v>3.6895114852272974</v>
      </c>
      <c r="L52" s="108">
        <f>+IF(H52=0,"",'Ark1'!AE1679)</f>
        <v>3.851800865030004</v>
      </c>
      <c r="M52" s="5">
        <f>IF(H52=0,"",'Ark1'!U1679)</f>
        <v>60.750094589481648</v>
      </c>
      <c r="N52" s="88"/>
      <c r="O52" s="50">
        <f>IF(H52=0,"",'Ark1'!W1679)</f>
        <v>85.948202799848787</v>
      </c>
      <c r="P52" s="180"/>
      <c r="Q52" s="108">
        <f>IF(H52=0,"",'Ark1'!X1679)</f>
        <v>0</v>
      </c>
      <c r="R52" s="108">
        <f>IF(H52=0,"",'Ark1'!Y1679)</f>
        <v>0</v>
      </c>
      <c r="S52" s="108">
        <f>IF(H52=0,"",'Ark1'!AA1679)</f>
        <v>9.0983283975917217</v>
      </c>
      <c r="T52" s="90">
        <f>IF(H52=0,"",'Ark1'!AB1679)</f>
        <v>2.4470508921955374</v>
      </c>
      <c r="U52" s="103">
        <f>+IF('Ark1'!AC1679=0,"",'Ark1'!AC1679)</f>
        <v>-34.693905069990777</v>
      </c>
      <c r="V52" s="103">
        <f t="shared" si="3"/>
        <v>125.85714285714286</v>
      </c>
      <c r="W52" s="90">
        <f>IF(H52=0,"",'Ark1'!T1679)</f>
        <v>3.8997351494513826</v>
      </c>
      <c r="X52" s="108">
        <f>IF(H52=0,"",'Ark1'!V1679)</f>
        <v>93.118312892576895</v>
      </c>
      <c r="Y52" s="39"/>
      <c r="Z52"/>
      <c r="AA52"/>
      <c r="AB52"/>
      <c r="AC52"/>
      <c r="AD52"/>
      <c r="AE52"/>
      <c r="AF52"/>
      <c r="AG52"/>
    </row>
    <row r="53" spans="1:33" ht="15.6">
      <c r="A53" s="39"/>
      <c r="B53" s="39">
        <f>+'Ark1'!C1680</f>
        <v>2024</v>
      </c>
      <c r="C53" s="94">
        <f>+'Ark1'!K1680</f>
        <v>6</v>
      </c>
      <c r="D53" s="94" t="s">
        <v>588</v>
      </c>
      <c r="E53" s="94">
        <f>+'Ark1'!D1680</f>
        <v>5</v>
      </c>
      <c r="F53" s="94" t="s">
        <v>377</v>
      </c>
      <c r="G53" s="89">
        <f>+'Ark1'!Q1680</f>
        <v>43</v>
      </c>
      <c r="H53" s="308">
        <f>+'Ark1'!R1680</f>
        <v>5544</v>
      </c>
      <c r="I53" s="347">
        <f>IF(H53=0,"",'Ark1'!S1680)</f>
        <v>5543</v>
      </c>
      <c r="J53" s="86"/>
      <c r="K53" s="108">
        <f>+IF(H53=0,"",'Ark1'!AD1680)</f>
        <v>4.4115540701838141</v>
      </c>
      <c r="L53" s="108">
        <f>+IF(H53=0,"",'Ark1'!AE1680)</f>
        <v>4.4809073689353447</v>
      </c>
      <c r="M53" s="5">
        <f>IF(H53=0,"",'Ark1'!U1680)</f>
        <v>60.854952191953807</v>
      </c>
      <c r="N53" s="88"/>
      <c r="O53" s="50">
        <f>IF(H53=0,"",'Ark1'!W1680)</f>
        <v>82.903734439833926</v>
      </c>
      <c r="P53" s="180"/>
      <c r="Q53" s="108">
        <f>IF(H53=0,"",'Ark1'!X1680)</f>
        <v>5.4112554112554112E-2</v>
      </c>
      <c r="R53" s="108">
        <f>IF(H53=0,"",'Ark1'!Y1680)</f>
        <v>0.10822510822510822</v>
      </c>
      <c r="S53" s="108">
        <f>IF(H53=0,"",'Ark1'!AA1680)</f>
        <v>8.0402989226018615</v>
      </c>
      <c r="T53" s="90">
        <f>IF(H53=0,"",'Ark1'!AB1680)</f>
        <v>2.4048698849062844</v>
      </c>
      <c r="U53" s="103">
        <f>+IF('Ark1'!AC1680=0,"",'Ark1'!AC1680)</f>
        <v>-32.961477850565345</v>
      </c>
      <c r="V53" s="103">
        <f t="shared" si="3"/>
        <v>128.90697674418604</v>
      </c>
      <c r="W53" s="90">
        <f>IF(H53=0,"",'Ark1'!T1680)</f>
        <v>3.6489898989898992</v>
      </c>
      <c r="X53" s="108">
        <f>IF(H53=0,"",'Ark1'!V1680)</f>
        <v>89.826626811480253</v>
      </c>
      <c r="Y53" s="39"/>
      <c r="Z53"/>
      <c r="AA53"/>
      <c r="AB53"/>
      <c r="AC53"/>
      <c r="AD53"/>
      <c r="AE53"/>
      <c r="AF53"/>
      <c r="AG53"/>
    </row>
    <row r="54" spans="1:33" ht="15.6">
      <c r="A54" s="39"/>
      <c r="B54" s="39">
        <f>+'Ark1'!C1681</f>
        <v>2024</v>
      </c>
      <c r="C54" s="94">
        <f>+'Ark1'!K1681</f>
        <v>6</v>
      </c>
      <c r="D54" s="94" t="s">
        <v>588</v>
      </c>
      <c r="E54" s="94">
        <f>+'Ark1'!D1681</f>
        <v>6</v>
      </c>
      <c r="F54" s="94" t="s">
        <v>494</v>
      </c>
      <c r="G54" s="89">
        <f>+'Ark1'!Q1681</f>
        <v>45</v>
      </c>
      <c r="H54" s="308">
        <f>+'Ark1'!R1681</f>
        <v>6092</v>
      </c>
      <c r="I54" s="347">
        <f>IF(H54=0,"",'Ark1'!S1681)</f>
        <v>6092</v>
      </c>
      <c r="J54" s="86"/>
      <c r="K54" s="108">
        <f>+IF(H54=0,"",'Ark1'!AD1681)</f>
        <v>5.3162060509804254</v>
      </c>
      <c r="L54" s="108">
        <f>+IF(H54=0,"",'Ark1'!AE1681)</f>
        <v>5.4606914113379492</v>
      </c>
      <c r="M54" s="5">
        <f>IF(H54=0,"",'Ark1'!U1681)</f>
        <v>60.391497045305321</v>
      </c>
      <c r="N54" s="88"/>
      <c r="O54" s="50">
        <f>IF(H54=0,"",'Ark1'!W1681)</f>
        <v>82.736014445174092</v>
      </c>
      <c r="P54" s="180"/>
      <c r="Q54" s="108">
        <f>IF(H54=0,"",'Ark1'!X1681)</f>
        <v>0</v>
      </c>
      <c r="R54" s="108">
        <f>IF(H54=0,"",'Ark1'!Y1681)</f>
        <v>0</v>
      </c>
      <c r="S54" s="108">
        <f>IF(H54=0,"",'Ark1'!AA1681)</f>
        <v>7.7800456329637395</v>
      </c>
      <c r="T54" s="90">
        <f>IF(H54=0,"",'Ark1'!AB1681)</f>
        <v>2.8052127500490593</v>
      </c>
      <c r="U54" s="103">
        <f>+IF('Ark1'!AC1681=0,"",'Ark1'!AC1681)</f>
        <v>-26.825041724771424</v>
      </c>
      <c r="V54" s="103">
        <f t="shared" si="3"/>
        <v>135.37777777777777</v>
      </c>
      <c r="W54" s="90">
        <f>IF(H54=0,"",'Ark1'!T1681)</f>
        <v>4.4289231779382803</v>
      </c>
      <c r="X54" s="108">
        <f>IF(H54=0,"",'Ark1'!V1681)</f>
        <v>89.638152161618748</v>
      </c>
      <c r="Y54" s="39"/>
      <c r="Z54"/>
      <c r="AA54"/>
      <c r="AB54"/>
      <c r="AC54"/>
      <c r="AD54"/>
      <c r="AE54"/>
      <c r="AF54"/>
      <c r="AG54"/>
    </row>
    <row r="55" spans="1:33" ht="15.6">
      <c r="A55" s="39"/>
      <c r="B55" s="39">
        <f>+'Ark1'!C1682</f>
        <v>2024</v>
      </c>
      <c r="C55" s="94">
        <f>+'Ark1'!K1682</f>
        <v>6</v>
      </c>
      <c r="D55" s="94" t="s">
        <v>588</v>
      </c>
      <c r="E55" s="94">
        <f>+'Ark1'!D1682</f>
        <v>7</v>
      </c>
      <c r="F55" s="94" t="s">
        <v>495</v>
      </c>
      <c r="G55" s="89">
        <f>+'Ark1'!Q1682</f>
        <v>45</v>
      </c>
      <c r="H55" s="308">
        <f>+'Ark1'!R1682</f>
        <v>6939</v>
      </c>
      <c r="I55" s="347">
        <f>IF(H55=0,"",'Ark1'!S1682)</f>
        <v>6937</v>
      </c>
      <c r="J55" s="86"/>
      <c r="K55" s="108">
        <f>+IF(H55=0,"",'Ark1'!AD1682)</f>
        <v>5.4326381059751965</v>
      </c>
      <c r="L55" s="108">
        <f>+IF(H55=0,"",'Ark1'!AE1682)</f>
        <v>5.5486368150092531</v>
      </c>
      <c r="M55" s="5">
        <f>IF(H55=0,"",'Ark1'!U1682)</f>
        <v>60.602854259766481</v>
      </c>
      <c r="N55" s="88"/>
      <c r="O55" s="50">
        <f>IF(H55=0,"",'Ark1'!W1682)</f>
        <v>82.612772091682118</v>
      </c>
      <c r="P55" s="180"/>
      <c r="Q55" s="108">
        <f>IF(H55=0,"",'Ark1'!X1682)</f>
        <v>0</v>
      </c>
      <c r="R55" s="108">
        <f>IF(H55=0,"",'Ark1'!Y1682)</f>
        <v>0</v>
      </c>
      <c r="S55" s="108">
        <f>IF(H55=0,"",'Ark1'!AA1682)</f>
        <v>8.1741542740598501</v>
      </c>
      <c r="T55" s="90">
        <f>IF(H55=0,"",'Ark1'!AB1682)</f>
        <v>2.528056876468336</v>
      </c>
      <c r="U55" s="103">
        <f>+IF('Ark1'!AC1682=0,"",'Ark1'!AC1682)</f>
        <v>-32.777199907867086</v>
      </c>
      <c r="V55" s="103">
        <f t="shared" si="3"/>
        <v>154.15555555555557</v>
      </c>
      <c r="W55" s="90">
        <f>IF(H55=0,"",'Ark1'!T1682)</f>
        <v>3.9763654705288944</v>
      </c>
      <c r="X55" s="108">
        <f>IF(H55=0,"",'Ark1'!V1682)</f>
        <v>89.516935502637779</v>
      </c>
      <c r="Y55" s="39"/>
      <c r="Z55"/>
      <c r="AA55"/>
      <c r="AB55"/>
      <c r="AC55"/>
      <c r="AD55"/>
      <c r="AE55"/>
      <c r="AF55"/>
      <c r="AG55"/>
    </row>
    <row r="56" spans="1:33" ht="15.6">
      <c r="A56" s="39"/>
      <c r="B56" s="39">
        <f>+'Ark1'!C1683</f>
        <v>2024</v>
      </c>
      <c r="C56" s="94">
        <f>+'Ark1'!K1683</f>
        <v>6</v>
      </c>
      <c r="D56" s="94" t="s">
        <v>588</v>
      </c>
      <c r="E56" s="94">
        <f>+'Ark1'!D1683</f>
        <v>8</v>
      </c>
      <c r="F56" s="94" t="s">
        <v>496</v>
      </c>
      <c r="G56" s="89">
        <f>+'Ark1'!Q1683</f>
        <v>45</v>
      </c>
      <c r="H56" s="308">
        <f>+'Ark1'!R1683</f>
        <v>4357</v>
      </c>
      <c r="I56" s="347">
        <f>IF(H56=0,"",'Ark1'!S1683)</f>
        <v>4357</v>
      </c>
      <c r="J56" s="86"/>
      <c r="K56" s="108">
        <f>+IF(H56=0,"",'Ark1'!AD1683)</f>
        <v>3.607445064498501</v>
      </c>
      <c r="L56" s="108">
        <f>+IF(H56=0,"",'Ark1'!AE1683)</f>
        <v>3.6627816896435759</v>
      </c>
      <c r="M56" s="5">
        <f>IF(H56=0,"",'Ark1'!U1683)</f>
        <v>60.630020656414963</v>
      </c>
      <c r="N56" s="88"/>
      <c r="O56" s="50">
        <f>IF(H56=0,"",'Ark1'!W1683)</f>
        <v>82.385609364241418</v>
      </c>
      <c r="P56" s="180"/>
      <c r="Q56" s="108">
        <f>IF(H56=0,"",'Ark1'!X1683)</f>
        <v>4.5903144365389045E-2</v>
      </c>
      <c r="R56" s="108">
        <f>IF(H56=0,"",'Ark1'!Y1683)</f>
        <v>9.1806288730778091E-2</v>
      </c>
      <c r="S56" s="108">
        <f>IF(H56=0,"",'Ark1'!AA1683)</f>
        <v>8.4212752272635356</v>
      </c>
      <c r="T56" s="90">
        <f>IF(H56=0,"",'Ark1'!AB1683)</f>
        <v>2.3588738447619719</v>
      </c>
      <c r="U56" s="103">
        <f>+IF('Ark1'!AC1683=0,"",'Ark1'!AC1683)</f>
        <v>-26.782130751402299</v>
      </c>
      <c r="V56" s="103">
        <f t="shared" si="3"/>
        <v>96.822222222222223</v>
      </c>
      <c r="W56" s="90">
        <f>IF(H56=0,"",'Ark1'!T1683)</f>
        <v>3.984851962359421</v>
      </c>
      <c r="X56" s="108">
        <f>IF(H56=0,"",'Ark1'!V1683)</f>
        <v>89.258515020846474</v>
      </c>
      <c r="Y56" s="39"/>
      <c r="Z56"/>
      <c r="AA56"/>
      <c r="AB56"/>
      <c r="AC56"/>
      <c r="AD56"/>
      <c r="AE56"/>
      <c r="AF56"/>
      <c r="AG56"/>
    </row>
    <row r="57" spans="1:33" ht="15.6">
      <c r="A57" s="39"/>
      <c r="B57" s="39">
        <f>+'Ark1'!C1684</f>
        <v>2024</v>
      </c>
      <c r="C57" s="94">
        <f>+'Ark1'!K1684</f>
        <v>6</v>
      </c>
      <c r="D57" s="94" t="s">
        <v>588</v>
      </c>
      <c r="E57" s="94">
        <f>+'Ark1'!D1684</f>
        <v>9</v>
      </c>
      <c r="F57" s="94" t="s">
        <v>497</v>
      </c>
      <c r="G57" s="89">
        <f>+'Ark1'!Q1684</f>
        <v>28</v>
      </c>
      <c r="H57" s="308">
        <f>+'Ark1'!R1684</f>
        <v>4006</v>
      </c>
      <c r="I57" s="347">
        <f>IF(H57=0,"",'Ark1'!S1684)</f>
        <v>4003</v>
      </c>
      <c r="J57" s="86"/>
      <c r="K57" s="108">
        <f>+IF(H57=0,"",'Ark1'!AD1684)</f>
        <v>3.3161428110229054</v>
      </c>
      <c r="L57" s="108">
        <f>+IF(H57=0,"",'Ark1'!AE1684)</f>
        <v>3.1533866980632639</v>
      </c>
      <c r="M57" s="5">
        <f>IF(H57=0,"",'Ark1'!U1684)</f>
        <v>60.839620284786449</v>
      </c>
      <c r="N57" s="88"/>
      <c r="O57" s="50">
        <f>IF(H57=0,"",'Ark1'!W1684)</f>
        <v>77.943767174619026</v>
      </c>
      <c r="P57" s="180"/>
      <c r="Q57" s="108">
        <f>IF(H57=0,"",'Ark1'!X1684)</f>
        <v>0</v>
      </c>
      <c r="R57" s="108">
        <f>IF(H57=0,"",'Ark1'!Y1684)</f>
        <v>0</v>
      </c>
      <c r="S57" s="108">
        <f>IF(H57=0,"",'Ark1'!AA1684)</f>
        <v>8.1810614026241399</v>
      </c>
      <c r="T57" s="90">
        <f>IF(H57=0,"",'Ark1'!AB1684)</f>
        <v>2.2293567529803351</v>
      </c>
      <c r="U57" s="103">
        <f>+IF('Ark1'!AC1684=0,"",'Ark1'!AC1684)</f>
        <v>-33.690218020646249</v>
      </c>
      <c r="V57" s="103">
        <f t="shared" si="3"/>
        <v>142.96428571428572</v>
      </c>
      <c r="W57" s="90">
        <f>IF(H57=0,"",'Ark1'!T1684)</f>
        <v>3.4660509236145791</v>
      </c>
      <c r="X57" s="108">
        <f>IF(H57=0,"",'Ark1'!V1684)</f>
        <v>84.477514020497622</v>
      </c>
      <c r="Y57" s="39"/>
      <c r="Z57"/>
      <c r="AA57"/>
      <c r="AB57"/>
      <c r="AC57"/>
      <c r="AD57"/>
      <c r="AE57"/>
      <c r="AF57"/>
      <c r="AG57"/>
    </row>
    <row r="58" spans="1:33" ht="15.6">
      <c r="A58" s="39"/>
      <c r="B58" s="39">
        <f>+'Ark1'!C1685</f>
        <v>2024</v>
      </c>
      <c r="C58" s="94">
        <f>+'Ark1'!K1685</f>
        <v>6</v>
      </c>
      <c r="D58" s="94" t="s">
        <v>588</v>
      </c>
      <c r="E58" s="94">
        <f>+'Ark1'!D1685</f>
        <v>10</v>
      </c>
      <c r="F58" s="94" t="s">
        <v>498</v>
      </c>
      <c r="G58" s="89">
        <f>+'Ark1'!Q1685</f>
        <v>21</v>
      </c>
      <c r="H58" s="308">
        <f>+'Ark1'!R1685</f>
        <v>3502</v>
      </c>
      <c r="I58" s="347">
        <f>IF(H58=0,"",'Ark1'!S1685)</f>
        <v>3498</v>
      </c>
      <c r="J58" s="86"/>
      <c r="K58" s="108">
        <f>+IF(H58=0,"",'Ark1'!AD1685)</f>
        <v>2.7053334157345033</v>
      </c>
      <c r="L58" s="108">
        <f>+IF(H58=0,"",'Ark1'!AE1685)</f>
        <v>2.675160132462242</v>
      </c>
      <c r="M58" s="5">
        <f>IF(H58=0,"",'Ark1'!U1685)</f>
        <v>60.756432246998287</v>
      </c>
      <c r="N58" s="88"/>
      <c r="O58" s="50">
        <f>IF(H58=0,"",'Ark1'!W1685)</f>
        <v>81.693167524299611</v>
      </c>
      <c r="P58" s="180"/>
      <c r="Q58" s="108">
        <f>IF(H58=0,"",'Ark1'!X1685)</f>
        <v>2.855511136493432E-2</v>
      </c>
      <c r="R58" s="108">
        <f>IF(H58=0,"",'Ark1'!Y1685)</f>
        <v>5.711022272986864E-2</v>
      </c>
      <c r="S58" s="108">
        <f>IF(H58=0,"",'Ark1'!AA1685)</f>
        <v>8.4254068433303004</v>
      </c>
      <c r="T58" s="90">
        <f>IF(H58=0,"",'Ark1'!AB1685)</f>
        <v>2.1671491045627795</v>
      </c>
      <c r="U58" s="103">
        <f>+IF('Ark1'!AC1685=0,"",'Ark1'!AC1685)</f>
        <v>-38.640481649067347</v>
      </c>
      <c r="V58" s="103">
        <f t="shared" si="3"/>
        <v>166.57142857142858</v>
      </c>
      <c r="W58" s="90">
        <f>IF(H58=0,"",'Ark1'!T1685)</f>
        <v>3.5519703026841802</v>
      </c>
      <c r="X58" s="108">
        <f>IF(H58=0,"",'Ark1'!V1685)</f>
        <v>88.555230755602892</v>
      </c>
      <c r="Y58" s="39"/>
      <c r="Z58"/>
      <c r="AA58"/>
      <c r="AB58"/>
      <c r="AC58"/>
      <c r="AD58"/>
      <c r="AE58"/>
      <c r="AF58"/>
      <c r="AG58"/>
    </row>
    <row r="59" spans="1:33" ht="15.6">
      <c r="A59" s="39"/>
      <c r="B59" s="39">
        <f>+'Ark1'!C1686</f>
        <v>2024</v>
      </c>
      <c r="C59" s="94">
        <f>+'Ark1'!K1686</f>
        <v>6</v>
      </c>
      <c r="D59" s="94" t="s">
        <v>588</v>
      </c>
      <c r="E59" s="94">
        <f>+'Ark1'!D1686</f>
        <v>11</v>
      </c>
      <c r="F59" s="94" t="s">
        <v>499</v>
      </c>
      <c r="G59" s="89">
        <f>+'Ark1'!Q1686</f>
        <v>26</v>
      </c>
      <c r="H59" s="308">
        <f>+'Ark1'!R1686</f>
        <v>3099</v>
      </c>
      <c r="I59" s="347">
        <f>IF(H59=0,"",'Ark1'!S1686)</f>
        <v>3098</v>
      </c>
      <c r="J59" s="86"/>
      <c r="K59" s="108">
        <f>+IF(H59=0,"",'Ark1'!AD1686)</f>
        <v>2.4339098063239248</v>
      </c>
      <c r="L59" s="108">
        <f>+IF(H59=0,"",'Ark1'!AE1686)</f>
        <v>2.4306630840511354</v>
      </c>
      <c r="M59" s="5">
        <f>IF(H59=0,"",'Ark1'!U1686)</f>
        <v>60.725629438347312</v>
      </c>
      <c r="N59" s="88"/>
      <c r="O59" s="50">
        <f>IF(H59=0,"",'Ark1'!W1686)</f>
        <v>82.220884441575109</v>
      </c>
      <c r="P59" s="180"/>
      <c r="Q59" s="108">
        <f>IF(H59=0,"",'Ark1'!X1686)</f>
        <v>3.2268473701193942E-2</v>
      </c>
      <c r="R59" s="108">
        <f>IF(H59=0,"",'Ark1'!Y1686)</f>
        <v>6.4536947402387884E-2</v>
      </c>
      <c r="S59" s="108">
        <f>IF(H59=0,"",'Ark1'!AA1686)</f>
        <v>8.6606830103355481</v>
      </c>
      <c r="T59" s="90">
        <f>IF(H59=0,"",'Ark1'!AB1686)</f>
        <v>2.3653394139368822</v>
      </c>
      <c r="U59" s="103">
        <f>+IF('Ark1'!AC1686=0,"",'Ark1'!AC1686)</f>
        <v>-36.590146333920075</v>
      </c>
      <c r="V59" s="103">
        <f t="shared" si="3"/>
        <v>119.15384615384616</v>
      </c>
      <c r="W59" s="90">
        <f>IF(H59=0,"",'Ark1'!T1686)</f>
        <v>3.8205872862213615</v>
      </c>
      <c r="X59" s="108">
        <f>IF(H59=0,"",'Ark1'!V1686)</f>
        <v>89.09260299343849</v>
      </c>
      <c r="Y59" s="39"/>
      <c r="Z59"/>
      <c r="AA59"/>
      <c r="AB59"/>
      <c r="AC59"/>
      <c r="AD59"/>
      <c r="AE59"/>
      <c r="AF59"/>
      <c r="AG59"/>
    </row>
    <row r="60" spans="1:33" ht="17.25" customHeight="1">
      <c r="A60" s="39"/>
      <c r="B60" s="39">
        <f>+'Ark1'!C1687</f>
        <v>2024</v>
      </c>
      <c r="C60" s="94">
        <f>+'Ark1'!K1687</f>
        <v>6</v>
      </c>
      <c r="D60" s="94" t="s">
        <v>588</v>
      </c>
      <c r="E60" s="94">
        <f>+'Ark1'!D1687</f>
        <v>12</v>
      </c>
      <c r="F60" s="94" t="s">
        <v>500</v>
      </c>
      <c r="G60" s="89">
        <f>+'Ark1'!Q1687</f>
        <v>27</v>
      </c>
      <c r="H60" s="308">
        <f>+'Ark1'!R1687</f>
        <v>2521</v>
      </c>
      <c r="I60" s="347">
        <f>IF(H60=0,"",'Ark1'!S1687)</f>
        <v>2521</v>
      </c>
      <c r="J60" s="86"/>
      <c r="K60" s="108">
        <f>+IF(H60=0,"",'Ark1'!AD1687)</f>
        <v>2.2463400073066198</v>
      </c>
      <c r="L60" s="108">
        <f>+IF(H60=0,"",'Ark1'!AE1687)</f>
        <v>2.2019972742816294</v>
      </c>
      <c r="M60" s="5">
        <f>IF(H60=0,"",'Ark1'!U1687)</f>
        <v>60.92740975803251</v>
      </c>
      <c r="N60" s="88"/>
      <c r="O60" s="50">
        <f>IF(H60=0,"",'Ark1'!W1687)</f>
        <v>77.660253867512949</v>
      </c>
      <c r="P60" s="180"/>
      <c r="Q60" s="108">
        <f>IF(H60=0,"",'Ark1'!X1687)</f>
        <v>3.9666798889329648E-2</v>
      </c>
      <c r="R60" s="108">
        <f>IF(H60=0,"",'Ark1'!Y1687)</f>
        <v>7.9333597778659296E-2</v>
      </c>
      <c r="S60" s="108">
        <f>IF(H60=0,"",'Ark1'!AA1687)</f>
        <v>8.2061735411714505</v>
      </c>
      <c r="T60" s="90">
        <f>IF(H60=0,"",'Ark1'!AB1687)</f>
        <v>2.1895242986529064</v>
      </c>
      <c r="U60" s="103">
        <f>+IF('Ark1'!AC1687=0,"",'Ark1'!AC1687)</f>
        <v>-29.993300308593177</v>
      </c>
      <c r="V60" s="103">
        <f t="shared" si="3"/>
        <v>93.370370370370367</v>
      </c>
      <c r="W60" s="90">
        <f>IF(H60=0,"",'Ark1'!T1687)</f>
        <v>3.3339944466481555</v>
      </c>
      <c r="X60" s="108">
        <f>IF(H60=0,"",'Ark1'!V1687)</f>
        <v>84.138953269244723</v>
      </c>
      <c r="Y60" s="39"/>
      <c r="Z60"/>
      <c r="AA60"/>
      <c r="AB60"/>
      <c r="AC60"/>
      <c r="AD60"/>
      <c r="AE60"/>
      <c r="AF60"/>
      <c r="AG60"/>
    </row>
    <row r="61" spans="1:33" ht="16.5" customHeight="1">
      <c r="A61" s="44"/>
      <c r="B61" s="44"/>
      <c r="C61" s="44"/>
      <c r="D61" s="64"/>
      <c r="E61" s="56"/>
      <c r="F61" s="39"/>
      <c r="G61" s="39"/>
      <c r="H61" s="312"/>
      <c r="I61" s="330"/>
      <c r="J61" s="86"/>
      <c r="K61" s="53"/>
      <c r="L61" s="39"/>
      <c r="M61" s="44"/>
      <c r="N61" s="44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39"/>
      <c r="Z61"/>
      <c r="AA61"/>
      <c r="AB61"/>
      <c r="AC61"/>
      <c r="AD61"/>
      <c r="AE61"/>
      <c r="AF61"/>
      <c r="AG61"/>
    </row>
    <row r="62" spans="1:33" ht="15.6">
      <c r="A62" s="39"/>
      <c r="B62" s="39">
        <f>+'Ark1'!C1688</f>
        <v>2024</v>
      </c>
      <c r="C62" s="94">
        <f>+'Ark1'!K1688</f>
        <v>7</v>
      </c>
      <c r="D62" s="94" t="str">
        <f>+Variant!D15</f>
        <v>Øko med kjeber</v>
      </c>
      <c r="E62" s="94">
        <f>+'Ark1'!D1688</f>
        <v>1</v>
      </c>
      <c r="F62" s="94" t="s">
        <v>490</v>
      </c>
      <c r="G62" s="89">
        <f>+'Ark1'!Q1688</f>
        <v>0</v>
      </c>
      <c r="H62" s="308">
        <f>+'Ark1'!R1688</f>
        <v>0</v>
      </c>
      <c r="I62" s="347" t="str">
        <f>IF(H62=0,"",'Ark1'!S1688)</f>
        <v/>
      </c>
      <c r="J62" s="86"/>
      <c r="K62" s="108" t="str">
        <f>+IF(H62=0,"",'Ark1'!AD1688)</f>
        <v/>
      </c>
      <c r="L62" s="108" t="str">
        <f>+IF(H62=0,"",'Ark1'!AE1688)</f>
        <v/>
      </c>
      <c r="M62" s="5" t="str">
        <f>IF(H62=0,"",'Ark1'!U1688)</f>
        <v/>
      </c>
      <c r="N62" s="88"/>
      <c r="O62" s="50" t="str">
        <f>IF(H62=0,"",'Ark1'!W1688)</f>
        <v/>
      </c>
      <c r="P62" s="180"/>
      <c r="Q62" s="108" t="str">
        <f>IF(H62=0,"",'Ark1'!X1688)</f>
        <v/>
      </c>
      <c r="R62" s="108" t="str">
        <f>IF(H62=0,"",'Ark1'!Y1688)</f>
        <v/>
      </c>
      <c r="S62" s="108" t="str">
        <f>IF(H62=0,"",'Ark1'!AA1688)</f>
        <v/>
      </c>
      <c r="T62" s="90" t="str">
        <f>IF(H62=0,"",'Ark1'!AB1688)</f>
        <v/>
      </c>
      <c r="U62" s="103" t="str">
        <f>+IF('Ark1'!AC1688=0,"",'Ark1'!AC1688)</f>
        <v/>
      </c>
      <c r="V62" s="103" t="str">
        <f>+(IF(H62=0,"",I62/G62))</f>
        <v/>
      </c>
      <c r="W62" s="90" t="str">
        <f>IF(H62=0,"",'Ark1'!T1688)</f>
        <v/>
      </c>
      <c r="X62" s="108" t="str">
        <f>IF(H62=0,"",'Ark1'!V1688)</f>
        <v/>
      </c>
      <c r="Y62" s="39"/>
      <c r="Z62"/>
      <c r="AA62"/>
      <c r="AB62"/>
      <c r="AC62"/>
      <c r="AD62"/>
      <c r="AE62"/>
      <c r="AF62"/>
      <c r="AG62"/>
    </row>
    <row r="63" spans="1:33" ht="15.6">
      <c r="A63" s="39"/>
      <c r="B63" s="39">
        <f>+'Ark1'!C1689</f>
        <v>2024</v>
      </c>
      <c r="C63" s="94">
        <f>+'Ark1'!K1689</f>
        <v>7</v>
      </c>
      <c r="D63" s="94" t="str">
        <f>+D62</f>
        <v>Øko med kjeber</v>
      </c>
      <c r="E63" s="94">
        <f>+'Ark1'!D1689</f>
        <v>2</v>
      </c>
      <c r="F63" s="94" t="s">
        <v>491</v>
      </c>
      <c r="G63" s="89">
        <f>+'Ark1'!Q1689</f>
        <v>0</v>
      </c>
      <c r="H63" s="308">
        <f>+'Ark1'!R1689</f>
        <v>0</v>
      </c>
      <c r="I63" s="347" t="str">
        <f>IF(H63=0,"",'Ark1'!S1689)</f>
        <v/>
      </c>
      <c r="J63" s="86"/>
      <c r="K63" s="108" t="str">
        <f>+IF(H63=0,"",'Ark1'!AD1689)</f>
        <v/>
      </c>
      <c r="L63" s="108" t="str">
        <f>+IF(H63=0,"",'Ark1'!AE1689)</f>
        <v/>
      </c>
      <c r="M63" s="5" t="str">
        <f>IF(H63=0,"",'Ark1'!U1689)</f>
        <v/>
      </c>
      <c r="N63" s="88"/>
      <c r="O63" s="50" t="str">
        <f>IF(H63=0,"",'Ark1'!W1689)</f>
        <v/>
      </c>
      <c r="P63" s="180"/>
      <c r="Q63" s="108" t="str">
        <f>IF(H63=0,"",'Ark1'!X1689)</f>
        <v/>
      </c>
      <c r="R63" s="108" t="str">
        <f>IF(H63=0,"",'Ark1'!Y1689)</f>
        <v/>
      </c>
      <c r="S63" s="108" t="str">
        <f>IF(H63=0,"",'Ark1'!AA1689)</f>
        <v/>
      </c>
      <c r="T63" s="90" t="str">
        <f>IF(H63=0,"",'Ark1'!AB1689)</f>
        <v/>
      </c>
      <c r="U63" s="103" t="str">
        <f>+IF('Ark1'!AC1689=0,"",'Ark1'!AC1689)</f>
        <v/>
      </c>
      <c r="V63" s="103" t="str">
        <f t="shared" ref="V63:V73" si="4">+(IF(H63=0,"",I63/G63))</f>
        <v/>
      </c>
      <c r="W63" s="90" t="str">
        <f>IF(H63=0,"",'Ark1'!T1689)</f>
        <v/>
      </c>
      <c r="X63" s="108" t="str">
        <f>IF(H63=0,"",'Ark1'!V1689)</f>
        <v/>
      </c>
      <c r="Y63" s="39"/>
      <c r="Z63"/>
      <c r="AA63"/>
      <c r="AB63"/>
      <c r="AC63"/>
      <c r="AD63"/>
      <c r="AE63"/>
      <c r="AF63"/>
      <c r="AG63"/>
    </row>
    <row r="64" spans="1:33" ht="15.6">
      <c r="A64" s="39"/>
      <c r="B64" s="39">
        <f>+'Ark1'!C1690</f>
        <v>2024</v>
      </c>
      <c r="C64" s="94">
        <f>+'Ark1'!K1690</f>
        <v>7</v>
      </c>
      <c r="D64" s="94" t="str">
        <f t="shared" ref="D64:D73" si="5">+D63</f>
        <v>Øko med kjeber</v>
      </c>
      <c r="E64" s="94">
        <f>+'Ark1'!D1690</f>
        <v>3</v>
      </c>
      <c r="F64" s="94" t="s">
        <v>492</v>
      </c>
      <c r="G64" s="89">
        <f>+'Ark1'!Q1690</f>
        <v>0</v>
      </c>
      <c r="H64" s="308">
        <f>+'Ark1'!R1690</f>
        <v>0</v>
      </c>
      <c r="I64" s="347" t="str">
        <f>IF(H64=0,"",'Ark1'!S1690)</f>
        <v/>
      </c>
      <c r="J64" s="86"/>
      <c r="K64" s="108" t="str">
        <f>+IF(H64=0,"",'Ark1'!AD1690)</f>
        <v/>
      </c>
      <c r="L64" s="108" t="str">
        <f>+IF(H64=0,"",'Ark1'!AE1690)</f>
        <v/>
      </c>
      <c r="M64" s="5" t="str">
        <f>IF(H64=0,"",'Ark1'!U1690)</f>
        <v/>
      </c>
      <c r="N64" s="88"/>
      <c r="O64" s="50" t="str">
        <f>IF(H64=0,"",'Ark1'!W1690)</f>
        <v/>
      </c>
      <c r="P64" s="180"/>
      <c r="Q64" s="108" t="str">
        <f>IF(H64=0,"",'Ark1'!X1690)</f>
        <v/>
      </c>
      <c r="R64" s="108" t="str">
        <f>IF(H64=0,"",'Ark1'!Y1690)</f>
        <v/>
      </c>
      <c r="S64" s="108" t="str">
        <f>IF(H64=0,"",'Ark1'!AA1690)</f>
        <v/>
      </c>
      <c r="T64" s="90" t="str">
        <f>IF(H64=0,"",'Ark1'!AB1690)</f>
        <v/>
      </c>
      <c r="U64" s="103" t="str">
        <f>+IF('Ark1'!AC1690=0,"",'Ark1'!AC1690)</f>
        <v/>
      </c>
      <c r="V64" s="103" t="str">
        <f t="shared" si="4"/>
        <v/>
      </c>
      <c r="W64" s="90" t="str">
        <f>IF(H64=0,"",'Ark1'!T1690)</f>
        <v/>
      </c>
      <c r="X64" s="108" t="str">
        <f>IF(H64=0,"",'Ark1'!V1690)</f>
        <v/>
      </c>
      <c r="Y64" s="39"/>
      <c r="Z64"/>
      <c r="AA64"/>
      <c r="AB64"/>
      <c r="AC64"/>
      <c r="AD64"/>
      <c r="AE64"/>
      <c r="AF64"/>
      <c r="AG64"/>
    </row>
    <row r="65" spans="1:33" ht="15.6">
      <c r="A65" s="39"/>
      <c r="B65" s="39">
        <f>+'Ark1'!C1691</f>
        <v>2024</v>
      </c>
      <c r="C65" s="94">
        <f>+'Ark1'!K1691</f>
        <v>7</v>
      </c>
      <c r="D65" s="94" t="str">
        <f t="shared" si="5"/>
        <v>Øko med kjeber</v>
      </c>
      <c r="E65" s="94">
        <f>+'Ark1'!D1691</f>
        <v>4</v>
      </c>
      <c r="F65" s="94" t="s">
        <v>493</v>
      </c>
      <c r="G65" s="89">
        <f>+'Ark1'!Q1691</f>
        <v>0</v>
      </c>
      <c r="H65" s="308">
        <f>+'Ark1'!R1691</f>
        <v>0</v>
      </c>
      <c r="I65" s="347" t="str">
        <f>IF(H65=0,"",'Ark1'!S1691)</f>
        <v/>
      </c>
      <c r="J65" s="86"/>
      <c r="K65" s="108" t="str">
        <f>+IF(H65=0,"",'Ark1'!AD1691)</f>
        <v/>
      </c>
      <c r="L65" s="108" t="str">
        <f>+IF(H65=0,"",'Ark1'!AE1691)</f>
        <v/>
      </c>
      <c r="M65" s="5" t="str">
        <f>IF(H65=0,"",'Ark1'!U1691)</f>
        <v/>
      </c>
      <c r="N65" s="88"/>
      <c r="O65" s="50" t="str">
        <f>IF(H65=0,"",'Ark1'!W1691)</f>
        <v/>
      </c>
      <c r="P65" s="180"/>
      <c r="Q65" s="108" t="str">
        <f>IF(H65=0,"",'Ark1'!X1691)</f>
        <v/>
      </c>
      <c r="R65" s="108" t="str">
        <f>IF(H65=0,"",'Ark1'!Y1691)</f>
        <v/>
      </c>
      <c r="S65" s="108" t="str">
        <f>IF(H65=0,"",'Ark1'!AA1691)</f>
        <v/>
      </c>
      <c r="T65" s="90" t="str">
        <f>IF(H65=0,"",'Ark1'!AB1691)</f>
        <v/>
      </c>
      <c r="U65" s="103" t="str">
        <f>+IF('Ark1'!AC1691=0,"",'Ark1'!AC1691)</f>
        <v/>
      </c>
      <c r="V65" s="103" t="str">
        <f t="shared" si="4"/>
        <v/>
      </c>
      <c r="W65" s="90" t="str">
        <f>IF(H65=0,"",'Ark1'!T1691)</f>
        <v/>
      </c>
      <c r="X65" s="108" t="str">
        <f>IF(H65=0,"",'Ark1'!V1691)</f>
        <v/>
      </c>
      <c r="Y65" s="39"/>
      <c r="Z65"/>
      <c r="AA65"/>
      <c r="AB65"/>
      <c r="AC65"/>
      <c r="AD65"/>
      <c r="AE65"/>
      <c r="AF65"/>
      <c r="AG65"/>
    </row>
    <row r="66" spans="1:33" ht="15.6">
      <c r="A66" s="39"/>
      <c r="B66" s="39">
        <f>+'Ark1'!C1692</f>
        <v>2024</v>
      </c>
      <c r="C66" s="94">
        <f>+'Ark1'!K1692</f>
        <v>7</v>
      </c>
      <c r="D66" s="94" t="str">
        <f t="shared" si="5"/>
        <v>Øko med kjeber</v>
      </c>
      <c r="E66" s="94">
        <f>+'Ark1'!D1692</f>
        <v>5</v>
      </c>
      <c r="F66" s="94" t="s">
        <v>377</v>
      </c>
      <c r="G66" s="89">
        <f>+'Ark1'!Q1692</f>
        <v>0</v>
      </c>
      <c r="H66" s="308">
        <f>+'Ark1'!R1692</f>
        <v>0</v>
      </c>
      <c r="I66" s="347" t="str">
        <f>IF(H66=0,"",'Ark1'!S1692)</f>
        <v/>
      </c>
      <c r="J66" s="86"/>
      <c r="K66" s="108" t="str">
        <f>+IF(H66=0,"",'Ark1'!AD1692)</f>
        <v/>
      </c>
      <c r="L66" s="108" t="str">
        <f>+IF(H66=0,"",'Ark1'!AE1692)</f>
        <v/>
      </c>
      <c r="M66" s="5" t="str">
        <f>IF(H66=0,"",'Ark1'!U1692)</f>
        <v/>
      </c>
      <c r="N66" s="88"/>
      <c r="O66" s="50" t="str">
        <f>IF(H66=0,"",'Ark1'!W1692)</f>
        <v/>
      </c>
      <c r="P66" s="180"/>
      <c r="Q66" s="108" t="str">
        <f>IF(H66=0,"",'Ark1'!X1692)</f>
        <v/>
      </c>
      <c r="R66" s="108" t="str">
        <f>IF(H66=0,"",'Ark1'!Y1692)</f>
        <v/>
      </c>
      <c r="S66" s="108" t="str">
        <f>IF(H66=0,"",'Ark1'!AA1692)</f>
        <v/>
      </c>
      <c r="T66" s="90" t="str">
        <f>IF(H66=0,"",'Ark1'!AB1692)</f>
        <v/>
      </c>
      <c r="U66" s="103" t="str">
        <f>+IF('Ark1'!AC1692=0,"",'Ark1'!AC1692)</f>
        <v/>
      </c>
      <c r="V66" s="103" t="str">
        <f t="shared" si="4"/>
        <v/>
      </c>
      <c r="W66" s="90" t="str">
        <f>IF(H66=0,"",'Ark1'!T1692)</f>
        <v/>
      </c>
      <c r="X66" s="108" t="str">
        <f>IF(H66=0,"",'Ark1'!V1692)</f>
        <v/>
      </c>
      <c r="Y66" s="39"/>
      <c r="Z66"/>
      <c r="AA66"/>
      <c r="AB66"/>
      <c r="AC66"/>
      <c r="AD66"/>
      <c r="AE66"/>
      <c r="AF66"/>
      <c r="AG66"/>
    </row>
    <row r="67" spans="1:33" ht="15.6">
      <c r="A67" s="39"/>
      <c r="B67" s="39">
        <f>+'Ark1'!C1693</f>
        <v>2024</v>
      </c>
      <c r="C67" s="94">
        <f>+'Ark1'!K1693</f>
        <v>7</v>
      </c>
      <c r="D67" s="94" t="str">
        <f t="shared" si="5"/>
        <v>Øko med kjeber</v>
      </c>
      <c r="E67" s="94">
        <f>+'Ark1'!D1693</f>
        <v>6</v>
      </c>
      <c r="F67" s="94" t="s">
        <v>494</v>
      </c>
      <c r="G67" s="89">
        <f>+'Ark1'!Q1693</f>
        <v>0</v>
      </c>
      <c r="H67" s="308">
        <f>+'Ark1'!R1693</f>
        <v>0</v>
      </c>
      <c r="I67" s="347" t="str">
        <f>IF(H67=0,"",'Ark1'!S1693)</f>
        <v/>
      </c>
      <c r="J67" s="86"/>
      <c r="K67" s="108" t="str">
        <f>+IF(H67=0,"",'Ark1'!AD1693)</f>
        <v/>
      </c>
      <c r="L67" s="108" t="str">
        <f>+IF(H67=0,"",'Ark1'!AE1693)</f>
        <v/>
      </c>
      <c r="M67" s="5" t="str">
        <f>IF(H67=0,"",'Ark1'!U1693)</f>
        <v/>
      </c>
      <c r="N67" s="88"/>
      <c r="O67" s="50" t="str">
        <f>IF(H67=0,"",'Ark1'!W1693)</f>
        <v/>
      </c>
      <c r="P67" s="180"/>
      <c r="Q67" s="108" t="str">
        <f>IF(H67=0,"",'Ark1'!X1693)</f>
        <v/>
      </c>
      <c r="R67" s="108" t="str">
        <f>IF(H67=0,"",'Ark1'!Y1693)</f>
        <v/>
      </c>
      <c r="S67" s="108" t="str">
        <f>IF(H67=0,"",'Ark1'!AA1693)</f>
        <v/>
      </c>
      <c r="T67" s="90" t="str">
        <f>IF(H67=0,"",'Ark1'!AB1693)</f>
        <v/>
      </c>
      <c r="U67" s="103" t="str">
        <f>+IF('Ark1'!AC1693=0,"",'Ark1'!AC1693)</f>
        <v/>
      </c>
      <c r="V67" s="103" t="str">
        <f t="shared" si="4"/>
        <v/>
      </c>
      <c r="W67" s="90" t="str">
        <f>IF(H67=0,"",'Ark1'!T1693)</f>
        <v/>
      </c>
      <c r="X67" s="108" t="str">
        <f>IF(H67=0,"",'Ark1'!V1693)</f>
        <v/>
      </c>
      <c r="Y67" s="39"/>
      <c r="Z67"/>
      <c r="AA67"/>
      <c r="AB67"/>
      <c r="AC67"/>
      <c r="AD67"/>
      <c r="AE67"/>
      <c r="AF67"/>
      <c r="AG67"/>
    </row>
    <row r="68" spans="1:33" ht="15.6">
      <c r="A68" s="39"/>
      <c r="B68" s="39">
        <f>+'Ark1'!C1694</f>
        <v>2024</v>
      </c>
      <c r="C68" s="94">
        <f>+'Ark1'!K1694</f>
        <v>7</v>
      </c>
      <c r="D68" s="94" t="str">
        <f t="shared" si="5"/>
        <v>Øko med kjeber</v>
      </c>
      <c r="E68" s="94">
        <f>+'Ark1'!D1694</f>
        <v>7</v>
      </c>
      <c r="F68" s="94" t="s">
        <v>495</v>
      </c>
      <c r="G68" s="89">
        <f>+'Ark1'!Q1694</f>
        <v>0</v>
      </c>
      <c r="H68" s="308">
        <f>+'Ark1'!R1694</f>
        <v>0</v>
      </c>
      <c r="I68" s="347" t="str">
        <f>IF(H68=0,"",'Ark1'!S1694)</f>
        <v/>
      </c>
      <c r="J68" s="86"/>
      <c r="K68" s="108" t="str">
        <f>+IF(H68=0,"",'Ark1'!AD1694)</f>
        <v/>
      </c>
      <c r="L68" s="108" t="str">
        <f>+IF(H68=0,"",'Ark1'!AE1694)</f>
        <v/>
      </c>
      <c r="M68" s="5" t="str">
        <f>IF(H68=0,"",'Ark1'!U1694)</f>
        <v/>
      </c>
      <c r="N68" s="88"/>
      <c r="O68" s="50" t="str">
        <f>IF(H68=0,"",'Ark1'!W1694)</f>
        <v/>
      </c>
      <c r="P68" s="180"/>
      <c r="Q68" s="108" t="str">
        <f>IF(H68=0,"",'Ark1'!X1694)</f>
        <v/>
      </c>
      <c r="R68" s="108" t="str">
        <f>IF(H68=0,"",'Ark1'!Y1694)</f>
        <v/>
      </c>
      <c r="S68" s="108" t="str">
        <f>IF(H68=0,"",'Ark1'!AA1694)</f>
        <v/>
      </c>
      <c r="T68" s="90" t="str">
        <f>IF(H68=0,"",'Ark1'!AB1694)</f>
        <v/>
      </c>
      <c r="U68" s="103" t="str">
        <f>+IF('Ark1'!AC1694=0,"",'Ark1'!AC1694)</f>
        <v/>
      </c>
      <c r="V68" s="103" t="str">
        <f t="shared" si="4"/>
        <v/>
      </c>
      <c r="W68" s="90" t="str">
        <f>IF(H68=0,"",'Ark1'!T1694)</f>
        <v/>
      </c>
      <c r="X68" s="108" t="str">
        <f>IF(H68=0,"",'Ark1'!V1694)</f>
        <v/>
      </c>
      <c r="Y68" s="39"/>
      <c r="Z68"/>
      <c r="AA68"/>
      <c r="AB68"/>
      <c r="AC68"/>
      <c r="AD68"/>
      <c r="AE68"/>
      <c r="AF68"/>
      <c r="AG68"/>
    </row>
    <row r="69" spans="1:33" ht="15.6">
      <c r="A69" s="39"/>
      <c r="B69" s="39">
        <f>+'Ark1'!C1695</f>
        <v>2024</v>
      </c>
      <c r="C69" s="94">
        <f>+'Ark1'!K1695</f>
        <v>7</v>
      </c>
      <c r="D69" s="94" t="str">
        <f t="shared" si="5"/>
        <v>Øko med kjeber</v>
      </c>
      <c r="E69" s="94">
        <f>+'Ark1'!D1695</f>
        <v>8</v>
      </c>
      <c r="F69" s="94" t="s">
        <v>496</v>
      </c>
      <c r="G69" s="89">
        <f>+'Ark1'!Q1695</f>
        <v>0</v>
      </c>
      <c r="H69" s="308">
        <f>+'Ark1'!R1695</f>
        <v>0</v>
      </c>
      <c r="I69" s="347" t="str">
        <f>IF(H69=0,"",'Ark1'!S1695)</f>
        <v/>
      </c>
      <c r="J69" s="86"/>
      <c r="K69" s="108" t="str">
        <f>+IF(H69=0,"",'Ark1'!AD1695)</f>
        <v/>
      </c>
      <c r="L69" s="108" t="str">
        <f>+IF(H69=0,"",'Ark1'!AE1695)</f>
        <v/>
      </c>
      <c r="M69" s="5" t="str">
        <f>IF(H69=0,"",'Ark1'!U1695)</f>
        <v/>
      </c>
      <c r="N69" s="88"/>
      <c r="O69" s="50" t="str">
        <f>IF(H69=0,"",'Ark1'!W1695)</f>
        <v/>
      </c>
      <c r="P69" s="180"/>
      <c r="Q69" s="108" t="str">
        <f>IF(H69=0,"",'Ark1'!X1695)</f>
        <v/>
      </c>
      <c r="R69" s="108" t="str">
        <f>IF(H69=0,"",'Ark1'!Y1695)</f>
        <v/>
      </c>
      <c r="S69" s="108" t="str">
        <f>IF(H69=0,"",'Ark1'!AA1695)</f>
        <v/>
      </c>
      <c r="T69" s="90" t="str">
        <f>IF(H69=0,"",'Ark1'!AB1695)</f>
        <v/>
      </c>
      <c r="U69" s="103" t="str">
        <f>+IF('Ark1'!AC1695=0,"",'Ark1'!AC1695)</f>
        <v/>
      </c>
      <c r="V69" s="103" t="str">
        <f t="shared" si="4"/>
        <v/>
      </c>
      <c r="W69" s="90" t="str">
        <f>IF(H69=0,"",'Ark1'!T1695)</f>
        <v/>
      </c>
      <c r="X69" s="108" t="str">
        <f>IF(H69=0,"",'Ark1'!V1695)</f>
        <v/>
      </c>
      <c r="Y69" s="39"/>
      <c r="Z69"/>
      <c r="AA69"/>
      <c r="AB69"/>
      <c r="AC69"/>
      <c r="AD69"/>
      <c r="AE69"/>
      <c r="AF69"/>
      <c r="AG69"/>
    </row>
    <row r="70" spans="1:33" ht="15.6">
      <c r="A70" s="39"/>
      <c r="B70" s="39">
        <f>+'Ark1'!C1696</f>
        <v>2024</v>
      </c>
      <c r="C70" s="94">
        <f>+'Ark1'!K1696</f>
        <v>7</v>
      </c>
      <c r="D70" s="94" t="str">
        <f t="shared" si="5"/>
        <v>Øko med kjeber</v>
      </c>
      <c r="E70" s="94">
        <f>+'Ark1'!D1696</f>
        <v>9</v>
      </c>
      <c r="F70" s="94" t="s">
        <v>497</v>
      </c>
      <c r="G70" s="89">
        <f>+'Ark1'!Q1696</f>
        <v>0</v>
      </c>
      <c r="H70" s="308">
        <f>+'Ark1'!R1696</f>
        <v>0</v>
      </c>
      <c r="I70" s="347" t="str">
        <f>IF(H70=0,"",'Ark1'!S1696)</f>
        <v/>
      </c>
      <c r="J70" s="86"/>
      <c r="K70" s="108" t="str">
        <f>+IF(H70=0,"",'Ark1'!AD1696)</f>
        <v/>
      </c>
      <c r="L70" s="108" t="str">
        <f>+IF(H70=0,"",'Ark1'!AE1696)</f>
        <v/>
      </c>
      <c r="M70" s="5" t="str">
        <f>IF(H70=0,"",'Ark1'!U1696)</f>
        <v/>
      </c>
      <c r="N70" s="88"/>
      <c r="O70" s="50" t="str">
        <f>IF(H70=0,"",'Ark1'!W1696)</f>
        <v/>
      </c>
      <c r="P70" s="180"/>
      <c r="Q70" s="108" t="str">
        <f>IF(H70=0,"",'Ark1'!X1696)</f>
        <v/>
      </c>
      <c r="R70" s="108" t="str">
        <f>IF(H70=0,"",'Ark1'!Y1696)</f>
        <v/>
      </c>
      <c r="S70" s="108" t="str">
        <f>IF(H70=0,"",'Ark1'!AA1696)</f>
        <v/>
      </c>
      <c r="T70" s="90" t="str">
        <f>IF(H70=0,"",'Ark1'!AB1696)</f>
        <v/>
      </c>
      <c r="U70" s="103" t="str">
        <f>+IF('Ark1'!AC1696=0,"",'Ark1'!AC1696)</f>
        <v/>
      </c>
      <c r="V70" s="103" t="str">
        <f t="shared" si="4"/>
        <v/>
      </c>
      <c r="W70" s="90" t="str">
        <f>IF(H70=0,"",'Ark1'!T1696)</f>
        <v/>
      </c>
      <c r="X70" s="108" t="str">
        <f>IF(H70=0,"",'Ark1'!V1696)</f>
        <v/>
      </c>
      <c r="Y70" s="39"/>
      <c r="Z70"/>
      <c r="AA70"/>
      <c r="AB70"/>
      <c r="AC70"/>
      <c r="AD70"/>
      <c r="AE70"/>
      <c r="AF70"/>
      <c r="AG70"/>
    </row>
    <row r="71" spans="1:33" ht="15.6">
      <c r="A71" s="39"/>
      <c r="B71" s="39">
        <f>+'Ark1'!C1697</f>
        <v>2024</v>
      </c>
      <c r="C71" s="94">
        <f>+'Ark1'!K1697</f>
        <v>7</v>
      </c>
      <c r="D71" s="94" t="str">
        <f t="shared" si="5"/>
        <v>Øko med kjeber</v>
      </c>
      <c r="E71" s="94">
        <f>+'Ark1'!D1697</f>
        <v>10</v>
      </c>
      <c r="F71" s="94" t="s">
        <v>498</v>
      </c>
      <c r="G71" s="89">
        <f>+'Ark1'!Q1697</f>
        <v>0</v>
      </c>
      <c r="H71" s="308">
        <f>+'Ark1'!R1697</f>
        <v>0</v>
      </c>
      <c r="I71" s="347" t="str">
        <f>IF(H71=0,"",'Ark1'!S1697)</f>
        <v/>
      </c>
      <c r="J71" s="86"/>
      <c r="K71" s="108" t="str">
        <f>+IF(H71=0,"",'Ark1'!AD1697)</f>
        <v/>
      </c>
      <c r="L71" s="108" t="str">
        <f>+IF(H71=0,"",'Ark1'!AE1697)</f>
        <v/>
      </c>
      <c r="M71" s="5" t="str">
        <f>IF(H71=0,"",'Ark1'!U1697)</f>
        <v/>
      </c>
      <c r="N71" s="88"/>
      <c r="O71" s="50" t="str">
        <f>IF(H71=0,"",'Ark1'!W1697)</f>
        <v/>
      </c>
      <c r="P71" s="180"/>
      <c r="Q71" s="108" t="str">
        <f>IF(H71=0,"",'Ark1'!X1697)</f>
        <v/>
      </c>
      <c r="R71" s="108" t="str">
        <f>IF(H71=0,"",'Ark1'!Y1697)</f>
        <v/>
      </c>
      <c r="S71" s="108" t="str">
        <f>IF(H71=0,"",'Ark1'!AA1697)</f>
        <v/>
      </c>
      <c r="T71" s="90" t="str">
        <f>IF(H71=0,"",'Ark1'!AB1697)</f>
        <v/>
      </c>
      <c r="U71" s="103" t="str">
        <f>+IF('Ark1'!AC1697=0,"",'Ark1'!AC1697)</f>
        <v/>
      </c>
      <c r="V71" s="103" t="str">
        <f t="shared" si="4"/>
        <v/>
      </c>
      <c r="W71" s="90" t="str">
        <f>IF(H71=0,"",'Ark1'!T1697)</f>
        <v/>
      </c>
      <c r="X71" s="108" t="str">
        <f>IF(H71=0,"",'Ark1'!V1697)</f>
        <v/>
      </c>
      <c r="Y71" s="39"/>
      <c r="Z71"/>
      <c r="AA71"/>
      <c r="AB71"/>
      <c r="AC71"/>
      <c r="AD71"/>
      <c r="AE71"/>
      <c r="AF71"/>
      <c r="AG71"/>
    </row>
    <row r="72" spans="1:33" ht="15.6">
      <c r="A72" s="39"/>
      <c r="B72" s="39">
        <f>+'Ark1'!C1698</f>
        <v>2024</v>
      </c>
      <c r="C72" s="94">
        <f>+'Ark1'!K1698</f>
        <v>7</v>
      </c>
      <c r="D72" s="94" t="str">
        <f t="shared" si="5"/>
        <v>Øko med kjeber</v>
      </c>
      <c r="E72" s="94">
        <f>+'Ark1'!D1698</f>
        <v>11</v>
      </c>
      <c r="F72" s="94" t="s">
        <v>499</v>
      </c>
      <c r="G72" s="89">
        <f>+'Ark1'!Q1698</f>
        <v>0</v>
      </c>
      <c r="H72" s="308">
        <f>+'Ark1'!R1698</f>
        <v>0</v>
      </c>
      <c r="I72" s="347" t="str">
        <f>IF(H72=0,"",'Ark1'!S1698)</f>
        <v/>
      </c>
      <c r="J72" s="86"/>
      <c r="K72" s="108" t="str">
        <f>+IF(H72=0,"",'Ark1'!AD1698)</f>
        <v/>
      </c>
      <c r="L72" s="108" t="str">
        <f>+IF(H72=0,"",'Ark1'!AE1698)</f>
        <v/>
      </c>
      <c r="M72" s="5" t="str">
        <f>IF(H72=0,"",'Ark1'!U1698)</f>
        <v/>
      </c>
      <c r="N72" s="88"/>
      <c r="O72" s="50" t="str">
        <f>IF(H72=0,"",'Ark1'!W1698)</f>
        <v/>
      </c>
      <c r="P72" s="180"/>
      <c r="Q72" s="108" t="str">
        <f>IF(H72=0,"",'Ark1'!X1698)</f>
        <v/>
      </c>
      <c r="R72" s="108" t="str">
        <f>IF(H72=0,"",'Ark1'!Y1698)</f>
        <v/>
      </c>
      <c r="S72" s="108" t="str">
        <f>IF(H72=0,"",'Ark1'!AA1698)</f>
        <v/>
      </c>
      <c r="T72" s="90" t="str">
        <f>IF(H72=0,"",'Ark1'!AB1698)</f>
        <v/>
      </c>
      <c r="U72" s="103" t="str">
        <f>+IF('Ark1'!AC1698=0,"",'Ark1'!AC1698)</f>
        <v/>
      </c>
      <c r="V72" s="103" t="str">
        <f t="shared" si="4"/>
        <v/>
      </c>
      <c r="W72" s="90" t="str">
        <f>IF(H72=0,"",'Ark1'!T1698)</f>
        <v/>
      </c>
      <c r="X72" s="108" t="str">
        <f>IF(H72=0,"",'Ark1'!V1698)</f>
        <v/>
      </c>
      <c r="Y72" s="39"/>
      <c r="Z72"/>
      <c r="AA72"/>
      <c r="AB72"/>
      <c r="AC72"/>
      <c r="AD72"/>
      <c r="AE72"/>
      <c r="AF72"/>
      <c r="AG72"/>
    </row>
    <row r="73" spans="1:33" ht="17.25" customHeight="1">
      <c r="A73" s="39"/>
      <c r="B73" s="39">
        <f>+'Ark1'!C1699</f>
        <v>2024</v>
      </c>
      <c r="C73" s="94">
        <f>+'Ark1'!K1699</f>
        <v>7</v>
      </c>
      <c r="D73" s="94" t="str">
        <f t="shared" si="5"/>
        <v>Øko med kjeber</v>
      </c>
      <c r="E73" s="94">
        <f>+'Ark1'!D1699</f>
        <v>12</v>
      </c>
      <c r="F73" s="94" t="s">
        <v>500</v>
      </c>
      <c r="G73" s="89">
        <f>+'Ark1'!Q1699</f>
        <v>0</v>
      </c>
      <c r="H73" s="308">
        <f>+'Ark1'!R1699</f>
        <v>0</v>
      </c>
      <c r="I73" s="347" t="str">
        <f>IF(H73=0,"",'Ark1'!S1699)</f>
        <v/>
      </c>
      <c r="J73" s="86"/>
      <c r="K73" s="108" t="str">
        <f>+IF(H73=0,"",'Ark1'!AD1699)</f>
        <v/>
      </c>
      <c r="L73" s="108" t="str">
        <f>+IF(H73=0,"",'Ark1'!AE1699)</f>
        <v/>
      </c>
      <c r="M73" s="5" t="str">
        <f>IF(H73=0,"",'Ark1'!U1699)</f>
        <v/>
      </c>
      <c r="N73" s="88"/>
      <c r="O73" s="50" t="str">
        <f>IF(H73=0,"",'Ark1'!W1699)</f>
        <v/>
      </c>
      <c r="P73" s="180"/>
      <c r="Q73" s="108" t="str">
        <f>IF(H73=0,"",'Ark1'!X1699)</f>
        <v/>
      </c>
      <c r="R73" s="108" t="str">
        <f>IF(H73=0,"",'Ark1'!Y1699)</f>
        <v/>
      </c>
      <c r="S73" s="108" t="str">
        <f>IF(H73=0,"",'Ark1'!AA1699)</f>
        <v/>
      </c>
      <c r="T73" s="90" t="str">
        <f>IF(H73=0,"",'Ark1'!AB1699)</f>
        <v/>
      </c>
      <c r="U73" s="103" t="str">
        <f>+IF('Ark1'!AC1699=0,"",'Ark1'!AC1699)</f>
        <v/>
      </c>
      <c r="V73" s="103" t="str">
        <f t="shared" si="4"/>
        <v/>
      </c>
      <c r="W73" s="90" t="str">
        <f>IF(H73=0,"",'Ark1'!T1699)</f>
        <v/>
      </c>
      <c r="X73" s="108" t="str">
        <f>IF(H73=0,"",'Ark1'!V1699)</f>
        <v/>
      </c>
      <c r="Y73" s="39"/>
      <c r="Z73"/>
      <c r="AA73"/>
      <c r="AB73"/>
      <c r="AC73"/>
      <c r="AD73"/>
      <c r="AE73"/>
      <c r="AF73"/>
      <c r="AG73"/>
    </row>
    <row r="74" spans="1:33" ht="17.25" customHeight="1">
      <c r="A74" s="39"/>
      <c r="B74" s="39"/>
      <c r="C74" s="39"/>
      <c r="D74" s="39"/>
      <c r="E74" s="39"/>
      <c r="F74" s="39"/>
      <c r="G74" s="39"/>
      <c r="H74" s="301"/>
      <c r="I74" s="301"/>
      <c r="J74" s="86"/>
      <c r="K74" s="39"/>
      <c r="L74" s="39"/>
      <c r="M74" s="39"/>
      <c r="N74" s="88"/>
      <c r="O74" s="115"/>
      <c r="P74" s="115"/>
      <c r="Q74" s="39"/>
      <c r="R74" s="39"/>
      <c r="S74" s="39"/>
      <c r="T74" s="39"/>
      <c r="U74" s="39"/>
      <c r="V74" s="39"/>
      <c r="W74" s="39"/>
      <c r="X74" s="39"/>
      <c r="Y74" s="39"/>
      <c r="Z74"/>
      <c r="AA74"/>
      <c r="AB74"/>
      <c r="AC74"/>
      <c r="AD74"/>
      <c r="AE74"/>
      <c r="AF74"/>
      <c r="AG74"/>
    </row>
    <row r="75" spans="1:33" ht="15.6">
      <c r="A75" s="39"/>
      <c r="B75" s="39">
        <f>+'Ark1'!C1700</f>
        <v>2024</v>
      </c>
      <c r="C75" s="94">
        <f>+'Ark1'!K1700</f>
        <v>8</v>
      </c>
      <c r="D75" s="94" t="str">
        <f>+Variant!D16</f>
        <v>Økologisk</v>
      </c>
      <c r="E75" s="94">
        <f>+'Ark1'!D1700</f>
        <v>1</v>
      </c>
      <c r="F75" s="94" t="s">
        <v>490</v>
      </c>
      <c r="G75" s="89">
        <f>+'Ark1'!Q1700</f>
        <v>41</v>
      </c>
      <c r="H75" s="308">
        <f>+'Ark1'!R1700</f>
        <v>418</v>
      </c>
      <c r="I75" s="347">
        <f>IF(H75=0,"",'Ark1'!S1700)</f>
        <v>313</v>
      </c>
      <c r="J75" s="86"/>
      <c r="K75" s="108">
        <f>+IF(H75=0,"",'Ark1'!AD1700)</f>
        <v>0.31626175578236954</v>
      </c>
      <c r="L75" s="108">
        <f>+IF(H75=0,"",'Ark1'!AE1700)</f>
        <v>0.26116019684116742</v>
      </c>
      <c r="M75" s="5">
        <f>IF(H75=0,"",'Ark1'!U1700)</f>
        <v>59.632587859424945</v>
      </c>
      <c r="N75" s="88"/>
      <c r="O75" s="50">
        <f>IF(H75=0,"",'Ark1'!W1700)</f>
        <v>91.535463258785981</v>
      </c>
      <c r="P75" s="180"/>
      <c r="Q75" s="108">
        <f>IF(H75=0,"",'Ark1'!X1700)</f>
        <v>0</v>
      </c>
      <c r="R75" s="108">
        <f>IF(H75=0,"",'Ark1'!Y1700)</f>
        <v>0</v>
      </c>
      <c r="S75" s="108">
        <f>IF(H75=0,"",'Ark1'!AA1700)</f>
        <v>9.0977960252473888</v>
      </c>
      <c r="T75" s="90">
        <f>IF(H75=0,"",'Ark1'!AB1700)</f>
        <v>3.2147561153620594</v>
      </c>
      <c r="U75" s="103">
        <f>+IF('Ark1'!AC1700=0,"",'Ark1'!AC1700)</f>
        <v>-25.281053512682846</v>
      </c>
      <c r="V75" s="103">
        <f>+(IF(H75=0,"",I75/G75))</f>
        <v>7.6341463414634143</v>
      </c>
      <c r="W75" s="90">
        <f>IF(H75=0,"",'Ark1'!T1700)</f>
        <v>3.9401913875598074</v>
      </c>
      <c r="X75" s="108">
        <f>IF(H75=0,"",'Ark1'!V1700)</f>
        <v>130.78584557232801</v>
      </c>
      <c r="Y75" s="39"/>
      <c r="Z75"/>
      <c r="AA75"/>
      <c r="AB75"/>
      <c r="AC75"/>
      <c r="AD75"/>
      <c r="AE75"/>
      <c r="AF75"/>
      <c r="AG75"/>
    </row>
    <row r="76" spans="1:33" ht="15.6">
      <c r="A76" s="39"/>
      <c r="B76" s="39">
        <f>+'Ark1'!C1701</f>
        <v>2024</v>
      </c>
      <c r="C76" s="94">
        <f>+'Ark1'!K1701</f>
        <v>8</v>
      </c>
      <c r="D76" s="94" t="str">
        <f>+D75</f>
        <v>Økologisk</v>
      </c>
      <c r="E76" s="94">
        <f>+'Ark1'!D1701</f>
        <v>2</v>
      </c>
      <c r="F76" s="94" t="s">
        <v>491</v>
      </c>
      <c r="G76" s="89">
        <f>+'Ark1'!Q1701</f>
        <v>59</v>
      </c>
      <c r="H76" s="308">
        <f>+'Ark1'!R1701</f>
        <v>324</v>
      </c>
      <c r="I76" s="347">
        <f>IF(H76=0,"",'Ark1'!S1701)</f>
        <v>241</v>
      </c>
      <c r="J76" s="86"/>
      <c r="K76" s="108">
        <f>+IF(H76=0,"",'Ark1'!AD1701)</f>
        <v>0.26510657447940111</v>
      </c>
      <c r="L76" s="108">
        <f>+IF(H76=0,"",'Ark1'!AE1701)</f>
        <v>0.21382175347423435</v>
      </c>
      <c r="M76" s="5">
        <f>IF(H76=0,"",'Ark1'!U1701)</f>
        <v>59.622406639004147</v>
      </c>
      <c r="N76" s="88"/>
      <c r="O76" s="50">
        <f>IF(H76=0,"",'Ark1'!W1701)</f>
        <v>89.339004149377573</v>
      </c>
      <c r="P76" s="180"/>
      <c r="Q76" s="108">
        <f>IF(H76=0,"",'Ark1'!X1701)</f>
        <v>0</v>
      </c>
      <c r="R76" s="108">
        <f>IF(H76=0,"",'Ark1'!Y1701)</f>
        <v>0</v>
      </c>
      <c r="S76" s="108">
        <f>IF(H76=0,"",'Ark1'!AA1701)</f>
        <v>12.249283722135797</v>
      </c>
      <c r="T76" s="90">
        <f>IF(H76=0,"",'Ark1'!AB1701)</f>
        <v>3.3734618466044255</v>
      </c>
      <c r="U76" s="103">
        <f>+IF('Ark1'!AC1701=0,"",'Ark1'!AC1701)</f>
        <v>-39.074805459364178</v>
      </c>
      <c r="V76" s="103">
        <f t="shared" ref="V76:V86" si="6">+(IF(H76=0,"",I76/G76))</f>
        <v>4.0847457627118642</v>
      </c>
      <c r="W76" s="90">
        <f>IF(H76=0,"",'Ark1'!T1701)</f>
        <v>3.8672839506172849</v>
      </c>
      <c r="X76" s="108">
        <f>IF(H76=0,"",'Ark1'!V1701)</f>
        <v>122.29856637430721</v>
      </c>
      <c r="Y76" s="39"/>
      <c r="Z76"/>
      <c r="AA76"/>
      <c r="AB76"/>
      <c r="AC76"/>
      <c r="AD76"/>
      <c r="AE76"/>
      <c r="AF76"/>
      <c r="AG76"/>
    </row>
    <row r="77" spans="1:33" ht="15.6">
      <c r="A77" s="39"/>
      <c r="B77" s="39">
        <f>+'Ark1'!C1702</f>
        <v>2024</v>
      </c>
      <c r="C77" s="94">
        <f>+'Ark1'!K1702</f>
        <v>8</v>
      </c>
      <c r="D77" s="94" t="str">
        <f t="shared" ref="D77:D86" si="7">+D76</f>
        <v>Økologisk</v>
      </c>
      <c r="E77" s="94">
        <f>+'Ark1'!D1702</f>
        <v>3</v>
      </c>
      <c r="F77" s="94" t="s">
        <v>492</v>
      </c>
      <c r="G77" s="89">
        <f>+'Ark1'!Q1702</f>
        <v>31</v>
      </c>
      <c r="H77" s="308">
        <f>+'Ark1'!R1702</f>
        <v>276</v>
      </c>
      <c r="I77" s="347">
        <f>IF(H77=0,"",'Ark1'!S1702)</f>
        <v>250</v>
      </c>
      <c r="J77" s="86"/>
      <c r="K77" s="108">
        <f>+IF(H77=0,"",'Ark1'!AD1702)</f>
        <v>0.2661113039453894</v>
      </c>
      <c r="L77" s="108">
        <f>+IF(H77=0,"",'Ark1'!AE1702)</f>
        <v>0.27760696479006158</v>
      </c>
      <c r="M77" s="5">
        <f>IF(H77=0,"",'Ark1'!U1702)</f>
        <v>58.692</v>
      </c>
      <c r="N77" s="88"/>
      <c r="O77" s="50">
        <f>IF(H77=0,"",'Ark1'!W1702)</f>
        <v>94.144800000000018</v>
      </c>
      <c r="P77" s="180"/>
      <c r="Q77" s="108">
        <f>IF(H77=0,"",'Ark1'!X1702)</f>
        <v>0</v>
      </c>
      <c r="R77" s="108">
        <f>IF(H77=0,"",'Ark1'!Y1702)</f>
        <v>0</v>
      </c>
      <c r="S77" s="108">
        <f>IF(H77=0,"",'Ark1'!AA1702)</f>
        <v>10.370295702630726</v>
      </c>
      <c r="T77" s="90">
        <f>IF(H77=0,"",'Ark1'!AB1702)</f>
        <v>2.5575644664406685</v>
      </c>
      <c r="U77" s="103">
        <f>+IF('Ark1'!AC1702=0,"",'Ark1'!AC1702)</f>
        <v>-16.822577016642981</v>
      </c>
      <c r="V77" s="103">
        <f t="shared" si="6"/>
        <v>8.064516129032258</v>
      </c>
      <c r="W77" s="90">
        <f>IF(H77=0,"",'Ark1'!T1702)</f>
        <v>7.6594202898550723</v>
      </c>
      <c r="X77" s="108">
        <f>IF(H77=0,"",'Ark1'!V1702)</f>
        <v>112.45113759479952</v>
      </c>
      <c r="Y77" s="39"/>
      <c r="Z77"/>
      <c r="AA77"/>
      <c r="AB77"/>
      <c r="AC77"/>
      <c r="AD77"/>
      <c r="AE77"/>
      <c r="AF77"/>
      <c r="AG77"/>
    </row>
    <row r="78" spans="1:33" ht="15.6">
      <c r="A78" s="39"/>
      <c r="B78" s="39">
        <f>+'Ark1'!C1703</f>
        <v>2024</v>
      </c>
      <c r="C78" s="94">
        <f>+'Ark1'!K1703</f>
        <v>8</v>
      </c>
      <c r="D78" s="94" t="str">
        <f t="shared" si="7"/>
        <v>Økologisk</v>
      </c>
      <c r="E78" s="94">
        <f>+'Ark1'!D1703</f>
        <v>4</v>
      </c>
      <c r="F78" s="94" t="s">
        <v>493</v>
      </c>
      <c r="G78" s="89">
        <f>+'Ark1'!Q1703</f>
        <v>48</v>
      </c>
      <c r="H78" s="308">
        <f>+'Ark1'!R1703</f>
        <v>313</v>
      </c>
      <c r="I78" s="347">
        <f>IF(H78=0,"",'Ark1'!S1703)</f>
        <v>223</v>
      </c>
      <c r="J78" s="86"/>
      <c r="K78" s="108">
        <f>+IF(H78=0,"",'Ark1'!AD1703)</f>
        <v>0.21846710080895648</v>
      </c>
      <c r="L78" s="108">
        <f>+IF(H78=0,"",'Ark1'!AE1703)</f>
        <v>0.18361247082825305</v>
      </c>
      <c r="M78" s="5">
        <f>IF(H78=0,"",'Ark1'!U1703)</f>
        <v>59.076233183856488</v>
      </c>
      <c r="N78" s="88"/>
      <c r="O78" s="50">
        <f>IF(H78=0,"",'Ark1'!W1703)</f>
        <v>97.11748878923774</v>
      </c>
      <c r="P78" s="180"/>
      <c r="Q78" s="108">
        <f>IF(H78=0,"",'Ark1'!X1703)</f>
        <v>0</v>
      </c>
      <c r="R78" s="108">
        <f>IF(H78=0,"",'Ark1'!Y1703)</f>
        <v>0</v>
      </c>
      <c r="S78" s="108">
        <f>IF(H78=0,"",'Ark1'!AA1703)</f>
        <v>11.059375381473233</v>
      </c>
      <c r="T78" s="90">
        <f>IF(H78=0,"",'Ark1'!AB1703)</f>
        <v>2.9825381461364402</v>
      </c>
      <c r="U78" s="103">
        <f>+IF('Ark1'!AC1703=0,"",'Ark1'!AC1703)</f>
        <v>-47.643566191863449</v>
      </c>
      <c r="V78" s="103">
        <f t="shared" si="6"/>
        <v>4.645833333333333</v>
      </c>
      <c r="W78" s="90">
        <f>IF(H78=0,"",'Ark1'!T1703)</f>
        <v>5.0511182108626196</v>
      </c>
      <c r="X78" s="108">
        <f>IF(H78=0,"",'Ark1'!V1703)</f>
        <v>143.25969615554661</v>
      </c>
      <c r="Y78" s="39"/>
      <c r="Z78"/>
      <c r="AA78"/>
      <c r="AB78"/>
      <c r="AC78"/>
      <c r="AD78"/>
      <c r="AE78"/>
      <c r="AF78"/>
      <c r="AG78"/>
    </row>
    <row r="79" spans="1:33" ht="15.6">
      <c r="A79" s="39"/>
      <c r="B79" s="39">
        <f>+'Ark1'!C1704</f>
        <v>2024</v>
      </c>
      <c r="C79" s="94">
        <f>+'Ark1'!K1704</f>
        <v>8</v>
      </c>
      <c r="D79" s="94" t="str">
        <f t="shared" si="7"/>
        <v>Økologisk</v>
      </c>
      <c r="E79" s="94">
        <f>+'Ark1'!D1704</f>
        <v>5</v>
      </c>
      <c r="F79" s="94" t="s">
        <v>377</v>
      </c>
      <c r="G79" s="89">
        <f>+'Ark1'!Q1704</f>
        <v>55</v>
      </c>
      <c r="H79" s="308">
        <f>+'Ark1'!R1704</f>
        <v>401</v>
      </c>
      <c r="I79" s="347">
        <f>IF(H79=0,"",'Ark1'!S1704)</f>
        <v>344</v>
      </c>
      <c r="J79" s="86"/>
      <c r="K79" s="108">
        <f>+IF(H79=0,"",'Ark1'!AD1704)</f>
        <v>0.31908967931885091</v>
      </c>
      <c r="L79" s="108">
        <f>+IF(H79=0,"",'Ark1'!AE1704)</f>
        <v>0.31158970297577793</v>
      </c>
      <c r="M79" s="5">
        <f>IF(H79=0,"",'Ark1'!U1704)</f>
        <v>58.654069767441882</v>
      </c>
      <c r="N79" s="88"/>
      <c r="O79" s="50">
        <f>IF(H79=0,"",'Ark1'!W1704)</f>
        <v>92.891860465116252</v>
      </c>
      <c r="P79" s="180"/>
      <c r="Q79" s="108">
        <f>IF(H79=0,"",'Ark1'!X1704)</f>
        <v>0</v>
      </c>
      <c r="R79" s="108">
        <f>IF(H79=0,"",'Ark1'!Y1704)</f>
        <v>0</v>
      </c>
      <c r="S79" s="108">
        <f>IF(H79=0,"",'Ark1'!AA1704)</f>
        <v>12.160056275844104</v>
      </c>
      <c r="T79" s="90">
        <f>IF(H79=0,"",'Ark1'!AB1704)</f>
        <v>2.8752321960458742</v>
      </c>
      <c r="U79" s="103">
        <f>+IF('Ark1'!AC1704=0,"",'Ark1'!AC1704)</f>
        <v>-45.800668007824207</v>
      </c>
      <c r="V79" s="103">
        <f t="shared" si="6"/>
        <v>6.2545454545454549</v>
      </c>
      <c r="W79" s="90">
        <f>IF(H79=0,"",'Ark1'!T1704)</f>
        <v>6.6583541147132177</v>
      </c>
      <c r="X79" s="108">
        <f>IF(H79=0,"",'Ark1'!V1704)</f>
        <v>115.80759152409988</v>
      </c>
      <c r="Y79" s="39"/>
      <c r="Z79"/>
      <c r="AA79"/>
      <c r="AB79"/>
      <c r="AC79"/>
      <c r="AD79"/>
      <c r="AE79"/>
      <c r="AF79"/>
      <c r="AG79"/>
    </row>
    <row r="80" spans="1:33" ht="15.6">
      <c r="A80" s="39"/>
      <c r="B80" s="39">
        <f>+'Ark1'!C1705</f>
        <v>2024</v>
      </c>
      <c r="C80" s="94">
        <f>+'Ark1'!K1705</f>
        <v>8</v>
      </c>
      <c r="D80" s="94" t="str">
        <f t="shared" si="7"/>
        <v>Økologisk</v>
      </c>
      <c r="E80" s="94">
        <f>+'Ark1'!D1705</f>
        <v>6</v>
      </c>
      <c r="F80" s="94" t="s">
        <v>494</v>
      </c>
      <c r="G80" s="89">
        <f>+'Ark1'!Q1705</f>
        <v>37</v>
      </c>
      <c r="H80" s="308">
        <f>+'Ark1'!R1705</f>
        <v>384</v>
      </c>
      <c r="I80" s="347">
        <f>IF(H80=0,"",'Ark1'!S1705)</f>
        <v>347</v>
      </c>
      <c r="J80" s="86"/>
      <c r="K80" s="108">
        <f>+IF(H80=0,"",'Ark1'!AD1705)</f>
        <v>0.3350990025568753</v>
      </c>
      <c r="L80" s="108">
        <f>+IF(H80=0,"",'Ark1'!AE1705)</f>
        <v>0.36068694291858611</v>
      </c>
      <c r="M80" s="5">
        <f>IF(H80=0,"",'Ark1'!U1705)</f>
        <v>58.971181556195987</v>
      </c>
      <c r="N80" s="88"/>
      <c r="O80" s="50">
        <f>IF(H80=0,"",'Ark1'!W1705)</f>
        <v>95.941786743515905</v>
      </c>
      <c r="P80" s="180"/>
      <c r="Q80" s="108">
        <f>IF(H80=0,"",'Ark1'!X1705)</f>
        <v>0</v>
      </c>
      <c r="R80" s="108">
        <f>IF(H80=0,"",'Ark1'!Y1705)</f>
        <v>0</v>
      </c>
      <c r="S80" s="108">
        <f>IF(H80=0,"",'Ark1'!AA1705)</f>
        <v>12.79222162031779</v>
      </c>
      <c r="T80" s="90">
        <f>IF(H80=0,"",'Ark1'!AB1705)</f>
        <v>3.2837526046836807</v>
      </c>
      <c r="U80" s="103">
        <f>+IF('Ark1'!AC1705=0,"",'Ark1'!AC1705)</f>
        <v>-42.80306049513581</v>
      </c>
      <c r="V80" s="103">
        <f t="shared" si="6"/>
        <v>9.378378378378379</v>
      </c>
      <c r="W80" s="90">
        <f>IF(H80=0,"",'Ark1'!T1705)</f>
        <v>6.25</v>
      </c>
      <c r="X80" s="108">
        <f>IF(H80=0,"",'Ark1'!V1705)</f>
        <v>113.67018337022802</v>
      </c>
      <c r="Y80" s="39"/>
      <c r="Z80"/>
      <c r="AA80"/>
      <c r="AB80"/>
      <c r="AC80"/>
      <c r="AD80"/>
      <c r="AE80"/>
      <c r="AF80"/>
      <c r="AG80"/>
    </row>
    <row r="81" spans="1:36" ht="15.6">
      <c r="A81" s="39"/>
      <c r="B81" s="39">
        <f>+'Ark1'!C1706</f>
        <v>2024</v>
      </c>
      <c r="C81" s="94">
        <f>+'Ark1'!K1706</f>
        <v>8</v>
      </c>
      <c r="D81" s="94" t="str">
        <f t="shared" si="7"/>
        <v>Økologisk</v>
      </c>
      <c r="E81" s="94">
        <f>+'Ark1'!D1706</f>
        <v>7</v>
      </c>
      <c r="F81" s="94" t="s">
        <v>495</v>
      </c>
      <c r="G81" s="89">
        <f>+'Ark1'!Q1706</f>
        <v>44</v>
      </c>
      <c r="H81" s="308">
        <f>+'Ark1'!R1706</f>
        <v>351</v>
      </c>
      <c r="I81" s="347">
        <f>IF(H81=0,"",'Ark1'!S1706)</f>
        <v>277</v>
      </c>
      <c r="J81" s="86"/>
      <c r="K81" s="108">
        <f>+IF(H81=0,"",'Ark1'!AD1706)</f>
        <v>0.27480270574971816</v>
      </c>
      <c r="L81" s="108">
        <f>+IF(H81=0,"",'Ark1'!AE1706)</f>
        <v>0.24867479092165684</v>
      </c>
      <c r="M81" s="5">
        <f>IF(H81=0,"",'Ark1'!U1706)</f>
        <v>57.707581227436819</v>
      </c>
      <c r="N81" s="88"/>
      <c r="O81" s="50">
        <f>IF(H81=0,"",'Ark1'!W1706)</f>
        <v>92.722382671480176</v>
      </c>
      <c r="P81" s="180"/>
      <c r="Q81" s="108">
        <f>IF(H81=0,"",'Ark1'!X1706)</f>
        <v>0</v>
      </c>
      <c r="R81" s="108">
        <f>IF(H81=0,"",'Ark1'!Y1706)</f>
        <v>0</v>
      </c>
      <c r="S81" s="108">
        <f>IF(H81=0,"",'Ark1'!AA1706)</f>
        <v>12.11846775582052</v>
      </c>
      <c r="T81" s="90">
        <f>IF(H81=0,"",'Ark1'!AB1706)</f>
        <v>3.2630267003216202</v>
      </c>
      <c r="U81" s="103">
        <f>+IF('Ark1'!AC1706=0,"",'Ark1'!AC1706)</f>
        <v>-46.477777165638734</v>
      </c>
      <c r="V81" s="103">
        <f t="shared" si="6"/>
        <v>6.2954545454545459</v>
      </c>
      <c r="W81" s="90">
        <f>IF(H81=0,"",'Ark1'!T1706)</f>
        <v>7.6039886039886051</v>
      </c>
      <c r="X81" s="108">
        <f>IF(H81=0,"",'Ark1'!V1706)</f>
        <v>125.17246774174612</v>
      </c>
      <c r="Y81" s="39"/>
      <c r="Z81"/>
      <c r="AA81"/>
      <c r="AB81"/>
      <c r="AC81"/>
      <c r="AD81"/>
      <c r="AE81"/>
      <c r="AF81"/>
      <c r="AG81"/>
    </row>
    <row r="82" spans="1:36" ht="15.6">
      <c r="A82" s="39"/>
      <c r="B82" s="39">
        <f>+'Ark1'!C1707</f>
        <v>2024</v>
      </c>
      <c r="C82" s="94">
        <f>+'Ark1'!K1707</f>
        <v>8</v>
      </c>
      <c r="D82" s="94" t="str">
        <f t="shared" si="7"/>
        <v>Økologisk</v>
      </c>
      <c r="E82" s="94">
        <f>+'Ark1'!D1707</f>
        <v>8</v>
      </c>
      <c r="F82" s="94" t="s">
        <v>496</v>
      </c>
      <c r="G82" s="89">
        <f>+'Ark1'!Q1707</f>
        <v>48</v>
      </c>
      <c r="H82" s="308">
        <f>+'Ark1'!R1707</f>
        <v>322</v>
      </c>
      <c r="I82" s="347">
        <f>IF(H82=0,"",'Ark1'!S1707)</f>
        <v>255</v>
      </c>
      <c r="J82" s="86"/>
      <c r="K82" s="108">
        <f>+IF(H82=0,"",'Ark1'!AD1707)</f>
        <v>0.26660484525327455</v>
      </c>
      <c r="L82" s="108">
        <f>+IF(H82=0,"",'Ark1'!AE1707)</f>
        <v>0.22917149487785801</v>
      </c>
      <c r="M82" s="5">
        <f>IF(H82=0,"",'Ark1'!U1707)</f>
        <v>58.662745098039245</v>
      </c>
      <c r="N82" s="88"/>
      <c r="O82" s="50">
        <f>IF(H82=0,"",'Ark1'!W1707)</f>
        <v>88.074117647058841</v>
      </c>
      <c r="P82" s="180"/>
      <c r="Q82" s="108">
        <f>IF(H82=0,"",'Ark1'!X1707)</f>
        <v>0</v>
      </c>
      <c r="R82" s="108">
        <f>IF(H82=0,"",'Ark1'!Y1707)</f>
        <v>0</v>
      </c>
      <c r="S82" s="108">
        <f>IF(H82=0,"",'Ark1'!AA1707)</f>
        <v>13.115012977421156</v>
      </c>
      <c r="T82" s="90">
        <f>IF(H82=0,"",'Ark1'!AB1707)</f>
        <v>3.1517166678863822</v>
      </c>
      <c r="U82" s="103">
        <f>+IF('Ark1'!AC1707=0,"",'Ark1'!AC1707)</f>
        <v>-53.567598258842722</v>
      </c>
      <c r="V82" s="103">
        <f t="shared" si="6"/>
        <v>5.3125</v>
      </c>
      <c r="W82" s="90">
        <f>IF(H82=0,"",'Ark1'!T1707)</f>
        <v>6.2950310559006208</v>
      </c>
      <c r="X82" s="108">
        <f>IF(H82=0,"",'Ark1'!V1707)</f>
        <v>114.90535976037218</v>
      </c>
      <c r="Y82" s="39"/>
      <c r="Z82"/>
      <c r="AA82"/>
      <c r="AB82"/>
      <c r="AC82"/>
      <c r="AD82"/>
      <c r="AE82"/>
      <c r="AF82"/>
      <c r="AG82"/>
    </row>
    <row r="83" spans="1:36" ht="15.6">
      <c r="A83" s="39"/>
      <c r="B83" s="39">
        <f>+'Ark1'!C1708</f>
        <v>2024</v>
      </c>
      <c r="C83" s="94">
        <f>+'Ark1'!K1708</f>
        <v>8</v>
      </c>
      <c r="D83" s="94" t="str">
        <f t="shared" si="7"/>
        <v>Økologisk</v>
      </c>
      <c r="E83" s="94">
        <f>+'Ark1'!D1708</f>
        <v>9</v>
      </c>
      <c r="F83" s="94" t="s">
        <v>497</v>
      </c>
      <c r="G83" s="89">
        <f>+'Ark1'!Q1708</f>
        <v>43</v>
      </c>
      <c r="H83" s="308">
        <f>+'Ark1'!R1708</f>
        <v>307</v>
      </c>
      <c r="I83" s="347">
        <f>IF(H83=0,"",'Ark1'!S1708)</f>
        <v>257</v>
      </c>
      <c r="J83" s="86"/>
      <c r="K83" s="108">
        <f>+IF(H83=0,"",'Ark1'!AD1708)</f>
        <v>0.25413276160360254</v>
      </c>
      <c r="L83" s="108">
        <f>+IF(H83=0,"",'Ark1'!AE1708)</f>
        <v>0.21733491434107305</v>
      </c>
      <c r="M83" s="5">
        <f>IF(H83=0,"",'Ark1'!U1708)</f>
        <v>60.171206225680947</v>
      </c>
      <c r="N83" s="88"/>
      <c r="O83" s="50">
        <f>IF(H83=0,"",'Ark1'!W1708)</f>
        <v>83.67315175097275</v>
      </c>
      <c r="P83" s="180"/>
      <c r="Q83" s="108">
        <f>IF(H83=0,"",'Ark1'!X1708)</f>
        <v>0</v>
      </c>
      <c r="R83" s="108">
        <f>IF(H83=0,"",'Ark1'!Y1708)</f>
        <v>0</v>
      </c>
      <c r="S83" s="108">
        <f>IF(H83=0,"",'Ark1'!AA1708)</f>
        <v>12.509069821919383</v>
      </c>
      <c r="T83" s="90">
        <f>IF(H83=0,"",'Ark1'!AB1708)</f>
        <v>2.6702474608579032</v>
      </c>
      <c r="U83" s="103">
        <f>+IF('Ark1'!AC1708=0,"",'Ark1'!AC1708)</f>
        <v>-50.887908833247032</v>
      </c>
      <c r="V83" s="103">
        <f t="shared" si="6"/>
        <v>5.9767441860465116</v>
      </c>
      <c r="W83" s="90">
        <f>IF(H83=0,"",'Ark1'!T1708)</f>
        <v>3.8990228013029302</v>
      </c>
      <c r="X83" s="108">
        <f>IF(H83=0,"",'Ark1'!V1708)</f>
        <v>107.31745155157226</v>
      </c>
      <c r="Y83" s="39"/>
      <c r="Z83"/>
      <c r="AA83"/>
      <c r="AB83"/>
      <c r="AC83"/>
      <c r="AD83"/>
      <c r="AE83"/>
      <c r="AF83"/>
      <c r="AG83"/>
    </row>
    <row r="84" spans="1:36" ht="15.6">
      <c r="A84" s="39"/>
      <c r="B84" s="39">
        <f>+'Ark1'!C1709</f>
        <v>2024</v>
      </c>
      <c r="C84" s="94">
        <f>+'Ark1'!K1709</f>
        <v>8</v>
      </c>
      <c r="D84" s="94" t="str">
        <f t="shared" si="7"/>
        <v>Økologisk</v>
      </c>
      <c r="E84" s="94">
        <f>+'Ark1'!D1709</f>
        <v>10</v>
      </c>
      <c r="F84" s="94" t="s">
        <v>498</v>
      </c>
      <c r="G84" s="89">
        <f>+'Ark1'!Q1709</f>
        <v>52</v>
      </c>
      <c r="H84" s="308">
        <f>+'Ark1'!R1709</f>
        <v>503</v>
      </c>
      <c r="I84" s="347">
        <f>IF(H84=0,"",'Ark1'!S1709)</f>
        <v>459</v>
      </c>
      <c r="J84" s="86"/>
      <c r="K84" s="108">
        <f>+IF(H84=0,"",'Ark1'!AD1709)</f>
        <v>0.38857301773685182</v>
      </c>
      <c r="L84" s="108">
        <f>+IF(H84=0,"",'Ark1'!AE1709)</f>
        <v>0.38776723814128999</v>
      </c>
      <c r="M84" s="5">
        <f>IF(H84=0,"",'Ark1'!U1709)</f>
        <v>58.33333333333335</v>
      </c>
      <c r="N84" s="88"/>
      <c r="O84" s="50">
        <f>IF(H84=0,"",'Ark1'!W1709)</f>
        <v>90.243137254901981</v>
      </c>
      <c r="P84" s="180"/>
      <c r="Q84" s="108">
        <f>IF(H84=0,"",'Ark1'!X1709)</f>
        <v>0</v>
      </c>
      <c r="R84" s="108">
        <f>IF(H84=0,"",'Ark1'!Y1709)</f>
        <v>0</v>
      </c>
      <c r="S84" s="108">
        <f>IF(H84=0,"",'Ark1'!AA1709)</f>
        <v>13.556381568293618</v>
      </c>
      <c r="T84" s="90">
        <f>IF(H84=0,"",'Ark1'!AB1709)</f>
        <v>3.5559640288242433</v>
      </c>
      <c r="U84" s="103">
        <f>+IF('Ark1'!AC1709=0,"",'Ark1'!AC1709)</f>
        <v>-52.940908611733555</v>
      </c>
      <c r="V84" s="103">
        <f t="shared" si="6"/>
        <v>8.8269230769230766</v>
      </c>
      <c r="W84" s="90">
        <f>IF(H84=0,"",'Ark1'!T1709)</f>
        <v>6.9801192842942337</v>
      </c>
      <c r="X84" s="108">
        <f>IF(H84=0,"",'Ark1'!V1709)</f>
        <v>106.7083041233829</v>
      </c>
      <c r="Y84" s="39"/>
      <c r="Z84"/>
      <c r="AA84"/>
      <c r="AB84"/>
      <c r="AC84"/>
      <c r="AD84"/>
      <c r="AE84"/>
      <c r="AF84"/>
      <c r="AG84"/>
    </row>
    <row r="85" spans="1:36" ht="15.6">
      <c r="A85" s="39"/>
      <c r="B85" s="39">
        <f>+'Ark1'!C1710</f>
        <v>2024</v>
      </c>
      <c r="C85" s="94">
        <f>+'Ark1'!K1710</f>
        <v>8</v>
      </c>
      <c r="D85" s="94" t="str">
        <f t="shared" si="7"/>
        <v>Økologisk</v>
      </c>
      <c r="E85" s="94">
        <f>+'Ark1'!D1710</f>
        <v>11</v>
      </c>
      <c r="F85" s="94" t="s">
        <v>499</v>
      </c>
      <c r="G85" s="89">
        <f>+'Ark1'!Q1710</f>
        <v>49</v>
      </c>
      <c r="H85" s="308">
        <f>+'Ark1'!R1710</f>
        <v>635</v>
      </c>
      <c r="I85" s="347">
        <f>IF(H85=0,"",'Ark1'!S1710)</f>
        <v>587</v>
      </c>
      <c r="J85" s="86"/>
      <c r="K85" s="108">
        <f>+IF(H85=0,"",'Ark1'!AD1710)</f>
        <v>0.49871982156040384</v>
      </c>
      <c r="L85" s="108">
        <f>+IF(H85=0,"",'Ark1'!AE1710)</f>
        <v>0.50109178840778756</v>
      </c>
      <c r="M85" s="5">
        <f>IF(H85=0,"",'Ark1'!U1710)</f>
        <v>57.732538330494016</v>
      </c>
      <c r="N85" s="88"/>
      <c r="O85" s="50">
        <f>IF(H85=0,"",'Ark1'!W1710)</f>
        <v>89.457751277683201</v>
      </c>
      <c r="P85" s="180"/>
      <c r="Q85" s="108">
        <f>IF(H85=0,"",'Ark1'!X1710)</f>
        <v>0</v>
      </c>
      <c r="R85" s="108">
        <f>IF(H85=0,"",'Ark1'!Y1710)</f>
        <v>0</v>
      </c>
      <c r="S85" s="108">
        <f>IF(H85=0,"",'Ark1'!AA1710)</f>
        <v>12.191513527789278</v>
      </c>
      <c r="T85" s="90">
        <f>IF(H85=0,"",'Ark1'!AB1710)</f>
        <v>3.5627756817657881</v>
      </c>
      <c r="U85" s="103">
        <f>+IF('Ark1'!AC1710=0,"",'Ark1'!AC1710)</f>
        <v>-58.635137414653315</v>
      </c>
      <c r="V85" s="103">
        <f t="shared" si="6"/>
        <v>11.979591836734693</v>
      </c>
      <c r="W85" s="90">
        <f>IF(H85=0,"",'Ark1'!T1710)</f>
        <v>7.9952755905511808</v>
      </c>
      <c r="X85" s="108">
        <f>IF(H85=0,"",'Ark1'!V1710)</f>
        <v>104.65447645906882</v>
      </c>
      <c r="Y85" s="39"/>
      <c r="Z85"/>
      <c r="AA85"/>
      <c r="AB85"/>
      <c r="AC85"/>
      <c r="AD85"/>
      <c r="AE85"/>
      <c r="AF85"/>
      <c r="AG85"/>
    </row>
    <row r="86" spans="1:36" ht="17.25" customHeight="1">
      <c r="A86" s="39"/>
      <c r="B86" s="39">
        <f>+'Ark1'!C1711</f>
        <v>2024</v>
      </c>
      <c r="C86" s="94">
        <f>+'Ark1'!K1711</f>
        <v>8</v>
      </c>
      <c r="D86" s="94" t="str">
        <f t="shared" si="7"/>
        <v>Økologisk</v>
      </c>
      <c r="E86" s="94">
        <f>+'Ark1'!D1711</f>
        <v>12</v>
      </c>
      <c r="F86" s="94" t="s">
        <v>500</v>
      </c>
      <c r="G86" s="89">
        <f>+'Ark1'!Q1711</f>
        <v>40</v>
      </c>
      <c r="H86" s="308">
        <f>+'Ark1'!R1711</f>
        <v>281</v>
      </c>
      <c r="I86" s="347">
        <f>IF(H86=0,"",'Ark1'!S1711)</f>
        <v>203</v>
      </c>
      <c r="J86" s="86"/>
      <c r="K86" s="108">
        <f>+IF(H86=0,"",'Ark1'!AD1711)</f>
        <v>0.2503853796323523</v>
      </c>
      <c r="L86" s="108">
        <f>+IF(H86=0,"",'Ark1'!AE1711)</f>
        <v>0.19026019461084367</v>
      </c>
      <c r="M86" s="5">
        <f>IF(H86=0,"",'Ark1'!U1711)</f>
        <v>58.625615763546797</v>
      </c>
      <c r="N86" s="88"/>
      <c r="O86" s="50">
        <f>IF(H86=0,"",'Ark1'!W1711)</f>
        <v>83.331034482758611</v>
      </c>
      <c r="P86" s="180"/>
      <c r="Q86" s="108">
        <f>IF(H86=0,"",'Ark1'!X1711)</f>
        <v>0</v>
      </c>
      <c r="R86" s="108">
        <f>IF(H86=0,"",'Ark1'!Y1711)</f>
        <v>0</v>
      </c>
      <c r="S86" s="108">
        <f>IF(H86=0,"",'Ark1'!AA1711)</f>
        <v>11.98114168486053</v>
      </c>
      <c r="T86" s="90">
        <f>IF(H86=0,"",'Ark1'!AB1711)</f>
        <v>3.4977450850438774</v>
      </c>
      <c r="U86" s="103">
        <f>+IF('Ark1'!AC1711=0,"",'Ark1'!AC1711)</f>
        <v>-53.257072538819365</v>
      </c>
      <c r="V86" s="103">
        <f t="shared" si="6"/>
        <v>5.0750000000000002</v>
      </c>
      <c r="W86" s="90">
        <f>IF(H86=0,"",'Ark1'!T1711)</f>
        <v>5.3914590747330964</v>
      </c>
      <c r="X86" s="108">
        <f>IF(H86=0,"",'Ark1'!V1711)</f>
        <v>123.34217506631298</v>
      </c>
      <c r="Y86" s="39"/>
      <c r="Z86"/>
      <c r="AA86"/>
      <c r="AB86"/>
      <c r="AC86"/>
      <c r="AD86"/>
      <c r="AE86"/>
      <c r="AF86"/>
      <c r="AG86"/>
    </row>
    <row r="87" spans="1:36" ht="17.25" customHeight="1">
      <c r="A87" s="39"/>
      <c r="B87" s="39"/>
      <c r="C87" s="39"/>
      <c r="D87" s="39"/>
      <c r="E87" s="39"/>
      <c r="F87" s="39"/>
      <c r="G87" s="39"/>
      <c r="H87" s="301"/>
      <c r="I87" s="301"/>
      <c r="J87" s="86"/>
      <c r="K87" s="39"/>
      <c r="L87" s="39"/>
      <c r="M87" s="39"/>
      <c r="N87" s="88"/>
      <c r="O87" s="115"/>
      <c r="P87" s="180"/>
      <c r="Q87" s="39"/>
      <c r="R87" s="39"/>
      <c r="S87" s="39"/>
      <c r="T87" s="39"/>
      <c r="U87" s="39"/>
      <c r="V87" s="39"/>
      <c r="W87" s="39"/>
      <c r="X87" s="39"/>
      <c r="Y87" s="39"/>
      <c r="Z87"/>
      <c r="AA87"/>
      <c r="AB87"/>
      <c r="AC87"/>
      <c r="AD87"/>
      <c r="AE87"/>
      <c r="AF87"/>
      <c r="AG87"/>
    </row>
    <row r="88" spans="1:36" ht="15.6">
      <c r="A88" s="28"/>
      <c r="B88" s="28">
        <f>+'Ark1'!C1712</f>
        <v>2024</v>
      </c>
      <c r="C88" s="2">
        <f>+'Ark1'!K1712</f>
        <v>9</v>
      </c>
      <c r="D88" s="2" t="s">
        <v>536</v>
      </c>
      <c r="E88" s="2">
        <f>+'Ark1'!D1712</f>
        <v>1</v>
      </c>
      <c r="F88" s="2" t="s">
        <v>490</v>
      </c>
      <c r="G88" s="3">
        <f>+'Ark1'!Q1712</f>
        <v>0</v>
      </c>
      <c r="H88" s="304">
        <f>+'Ark1'!R1712</f>
        <v>0</v>
      </c>
      <c r="I88" s="304" t="str">
        <f>IF(H88=0,"",'Ark1'!S1712)</f>
        <v/>
      </c>
      <c r="J88" s="86"/>
      <c r="K88" s="51" t="str">
        <f>+IF(H88=0,"",'Ark1'!AD1712)</f>
        <v/>
      </c>
      <c r="L88" s="51" t="str">
        <f>+IF(H88=0,"",'Ark1'!AE1712)</f>
        <v/>
      </c>
      <c r="M88" s="5" t="str">
        <f>IF(H88=0,"",'Ark1'!U1712)</f>
        <v/>
      </c>
      <c r="N88" s="88"/>
      <c r="O88" s="51" t="str">
        <f>IF(H88=0,"",'Ark1'!W1712)</f>
        <v/>
      </c>
      <c r="P88" s="180"/>
      <c r="Q88" s="51" t="str">
        <f>IF(H88=0,"",'Ark1'!X1712)</f>
        <v/>
      </c>
      <c r="R88" s="51" t="str">
        <f>IF(H88=0,"",'Ark1'!Y1712)</f>
        <v/>
      </c>
      <c r="S88" s="51" t="str">
        <f>IF(H88=0,"",'Ark1'!AA1712)</f>
        <v/>
      </c>
      <c r="T88" s="12" t="str">
        <f>IF(H88=0,"",'Ark1'!AB1712)</f>
        <v/>
      </c>
      <c r="U88" s="15" t="str">
        <f>+IF('Ark1'!AC1712=0,"",'Ark1'!AC1712)</f>
        <v/>
      </c>
      <c r="V88" s="15" t="str">
        <f>+(IF(H88=0,"",I88/G88))</f>
        <v/>
      </c>
      <c r="W88" s="12" t="str">
        <f>IF(H88=0,"",'Ark1'!T1712)</f>
        <v/>
      </c>
      <c r="X88" s="51" t="str">
        <f>IF(H88=0,"",'Ark1'!V1712)</f>
        <v/>
      </c>
      <c r="Y88" s="28"/>
      <c r="Z88"/>
      <c r="AA88"/>
      <c r="AB88"/>
      <c r="AC88"/>
      <c r="AD88"/>
      <c r="AE88"/>
      <c r="AH88" s="13"/>
      <c r="AI88" s="12"/>
      <c r="AJ88" s="12"/>
    </row>
    <row r="89" spans="1:36" ht="15.6">
      <c r="A89" s="28"/>
      <c r="B89" s="28">
        <f>+'Ark1'!C1713</f>
        <v>2024</v>
      </c>
      <c r="C89" s="2">
        <f>+'Ark1'!K1713</f>
        <v>9</v>
      </c>
      <c r="D89" s="2" t="s">
        <v>536</v>
      </c>
      <c r="E89" s="2">
        <f>+'Ark1'!D1713</f>
        <v>2</v>
      </c>
      <c r="F89" s="2" t="s">
        <v>491</v>
      </c>
      <c r="G89" s="3">
        <f>+'Ark1'!Q1713</f>
        <v>0</v>
      </c>
      <c r="H89" s="304">
        <f>+'Ark1'!R1713</f>
        <v>0</v>
      </c>
      <c r="I89" s="304" t="str">
        <f>IF(H89=0,"",'Ark1'!S1713)</f>
        <v/>
      </c>
      <c r="J89" s="86"/>
      <c r="K89" s="51" t="str">
        <f>+IF(H89=0,"",'Ark1'!AD1713)</f>
        <v/>
      </c>
      <c r="L89" s="51" t="str">
        <f>+IF(H89=0,"",'Ark1'!AE1713)</f>
        <v/>
      </c>
      <c r="M89" s="5" t="str">
        <f>IF(H89=0,"",'Ark1'!U1713)</f>
        <v/>
      </c>
      <c r="N89" s="88"/>
      <c r="O89" s="51" t="str">
        <f>IF(H89=0,"",'Ark1'!W1713)</f>
        <v/>
      </c>
      <c r="P89" s="180"/>
      <c r="Q89" s="51" t="str">
        <f>IF(H89=0,"",'Ark1'!X1713)</f>
        <v/>
      </c>
      <c r="R89" s="51" t="str">
        <f>IF(H89=0,"",'Ark1'!Y1713)</f>
        <v/>
      </c>
      <c r="S89" s="51" t="str">
        <f>IF(H89=0,"",'Ark1'!AA1713)</f>
        <v/>
      </c>
      <c r="T89" s="12" t="str">
        <f>IF(H89=0,"",'Ark1'!AB1713)</f>
        <v/>
      </c>
      <c r="U89" s="15" t="str">
        <f>+IF('Ark1'!AC1713=0,"",'Ark1'!AC1713)</f>
        <v/>
      </c>
      <c r="V89" s="15" t="str">
        <f t="shared" ref="V89:V99" si="8">+(IF(H89=0,"",I89/G89))</f>
        <v/>
      </c>
      <c r="W89" s="12" t="str">
        <f>IF(H89=0,"",'Ark1'!T1713)</f>
        <v/>
      </c>
      <c r="X89" s="51" t="str">
        <f>IF(H89=0,"",'Ark1'!V1713)</f>
        <v/>
      </c>
      <c r="Y89" s="28"/>
      <c r="Z89" s="79"/>
      <c r="AH89" s="13"/>
      <c r="AI89" s="12"/>
      <c r="AJ89" s="12"/>
    </row>
    <row r="90" spans="1:36" ht="15.6">
      <c r="A90" s="28"/>
      <c r="B90" s="28">
        <f>+'Ark1'!C1714</f>
        <v>2024</v>
      </c>
      <c r="C90" s="2">
        <f>+'Ark1'!K1714</f>
        <v>9</v>
      </c>
      <c r="D90" s="2" t="s">
        <v>536</v>
      </c>
      <c r="E90" s="2">
        <f>+'Ark1'!D1714</f>
        <v>3</v>
      </c>
      <c r="F90" s="2" t="s">
        <v>492</v>
      </c>
      <c r="G90" s="3">
        <f>+'Ark1'!Q1714</f>
        <v>0</v>
      </c>
      <c r="H90" s="304">
        <f>+'Ark1'!R1714</f>
        <v>0</v>
      </c>
      <c r="I90" s="304" t="str">
        <f>IF(H90=0,"",'Ark1'!S1714)</f>
        <v/>
      </c>
      <c r="J90" s="86"/>
      <c r="K90" s="51" t="str">
        <f>+IF(H90=0,"",'Ark1'!AD1714)</f>
        <v/>
      </c>
      <c r="L90" s="51" t="str">
        <f>+IF(H90=0,"",'Ark1'!AE1714)</f>
        <v/>
      </c>
      <c r="M90" s="5" t="str">
        <f>IF(H90=0,"",'Ark1'!U1714)</f>
        <v/>
      </c>
      <c r="N90" s="88"/>
      <c r="O90" s="51" t="str">
        <f>IF(H90=0,"",'Ark1'!W1714)</f>
        <v/>
      </c>
      <c r="P90" s="180"/>
      <c r="Q90" s="51" t="str">
        <f>IF(H90=0,"",'Ark1'!X1714)</f>
        <v/>
      </c>
      <c r="R90" s="51" t="str">
        <f>IF(H90=0,"",'Ark1'!Y1714)</f>
        <v/>
      </c>
      <c r="S90" s="51" t="str">
        <f>IF(H90=0,"",'Ark1'!AA1714)</f>
        <v/>
      </c>
      <c r="T90" s="12" t="str">
        <f>IF(H90=0,"",'Ark1'!AB1714)</f>
        <v/>
      </c>
      <c r="U90" s="15" t="str">
        <f>+IF('Ark1'!AC1714=0,"",'Ark1'!AC1714)</f>
        <v/>
      </c>
      <c r="V90" s="15" t="str">
        <f t="shared" si="8"/>
        <v/>
      </c>
      <c r="W90" s="12" t="str">
        <f>IF(H90=0,"",'Ark1'!T1714)</f>
        <v/>
      </c>
      <c r="X90" s="51" t="str">
        <f>IF(H90=0,"",'Ark1'!V1714)</f>
        <v/>
      </c>
      <c r="Y90" s="28"/>
      <c r="Z90" s="79"/>
      <c r="AH90" s="13"/>
      <c r="AI90" s="12"/>
      <c r="AJ90" s="12"/>
    </row>
    <row r="91" spans="1:36" ht="15.6">
      <c r="A91" s="28"/>
      <c r="B91" s="28">
        <f>+'Ark1'!C1715</f>
        <v>2024</v>
      </c>
      <c r="C91" s="2">
        <f>+'Ark1'!K1715</f>
        <v>9</v>
      </c>
      <c r="D91" s="2" t="s">
        <v>536</v>
      </c>
      <c r="E91" s="2">
        <f>+'Ark1'!D1715</f>
        <v>4</v>
      </c>
      <c r="F91" s="2" t="s">
        <v>493</v>
      </c>
      <c r="G91" s="3">
        <f>+'Ark1'!Q1715</f>
        <v>0</v>
      </c>
      <c r="H91" s="304">
        <f>+'Ark1'!R1715</f>
        <v>0</v>
      </c>
      <c r="I91" s="304" t="str">
        <f>IF(H91=0,"",'Ark1'!S1715)</f>
        <v/>
      </c>
      <c r="J91" s="86"/>
      <c r="K91" s="51" t="str">
        <f>+IF(H91=0,"",'Ark1'!AD1715)</f>
        <v/>
      </c>
      <c r="L91" s="51" t="str">
        <f>+IF(H91=0,"",'Ark1'!AE1715)</f>
        <v/>
      </c>
      <c r="M91" s="5" t="str">
        <f>IF(H91=0,"",'Ark1'!U1715)</f>
        <v/>
      </c>
      <c r="N91" s="88"/>
      <c r="O91" s="51" t="str">
        <f>IF(H91=0,"",'Ark1'!W1715)</f>
        <v/>
      </c>
      <c r="P91" s="180"/>
      <c r="Q91" s="51" t="str">
        <f>IF(H91=0,"",'Ark1'!X1715)</f>
        <v/>
      </c>
      <c r="R91" s="51" t="str">
        <f>IF(H91=0,"",'Ark1'!Y1715)</f>
        <v/>
      </c>
      <c r="S91" s="51" t="str">
        <f>IF(H91=0,"",'Ark1'!AA1715)</f>
        <v/>
      </c>
      <c r="T91" s="12" t="str">
        <f>IF(H91=0,"",'Ark1'!AB1715)</f>
        <v/>
      </c>
      <c r="U91" s="15" t="str">
        <f>+IF('Ark1'!AC1715=0,"",'Ark1'!AC1715)</f>
        <v/>
      </c>
      <c r="V91" s="15" t="str">
        <f t="shared" si="8"/>
        <v/>
      </c>
      <c r="W91" s="12" t="str">
        <f>IF(H91=0,"",'Ark1'!T1715)</f>
        <v/>
      </c>
      <c r="X91" s="51" t="str">
        <f>IF(H91=0,"",'Ark1'!V1715)</f>
        <v/>
      </c>
      <c r="Y91" s="28"/>
      <c r="Z91" s="79"/>
      <c r="AH91" s="13"/>
      <c r="AI91" s="12"/>
      <c r="AJ91" s="12"/>
    </row>
    <row r="92" spans="1:36" ht="15.6">
      <c r="A92" s="28"/>
      <c r="B92" s="28">
        <f>+'Ark1'!C1716</f>
        <v>2024</v>
      </c>
      <c r="C92" s="2">
        <f>+'Ark1'!K1716</f>
        <v>9</v>
      </c>
      <c r="D92" s="2" t="s">
        <v>536</v>
      </c>
      <c r="E92" s="2">
        <f>+'Ark1'!D1716</f>
        <v>5</v>
      </c>
      <c r="F92" s="2" t="s">
        <v>377</v>
      </c>
      <c r="G92" s="3">
        <f>+'Ark1'!Q1716</f>
        <v>1</v>
      </c>
      <c r="H92" s="304">
        <f>+'Ark1'!R1716</f>
        <v>1</v>
      </c>
      <c r="I92" s="304">
        <f>IF(H92=0,"",'Ark1'!S1716)</f>
        <v>1</v>
      </c>
      <c r="J92" s="86"/>
      <c r="K92" s="51">
        <f>+IF(H92=0,"",'Ark1'!AD1716)</f>
        <v>7.9573486114426655E-4</v>
      </c>
      <c r="L92" s="51">
        <f>+IF(H92=0,"",'Ark1'!AE1716)</f>
        <v>4.4171810009146497E-4</v>
      </c>
      <c r="M92" s="5">
        <f>IF(H92=0,"",'Ark1'!U1716)</f>
        <v>57</v>
      </c>
      <c r="N92" s="88"/>
      <c r="O92" s="51">
        <f>IF(H92=0,"",'Ark1'!W1716)</f>
        <v>45.300000000000011</v>
      </c>
      <c r="P92" s="180"/>
      <c r="Q92" s="51">
        <f>IF(H92=0,"",'Ark1'!X1716)</f>
        <v>0</v>
      </c>
      <c r="R92" s="51">
        <f>IF(H92=0,"",'Ark1'!Y1716)</f>
        <v>0</v>
      </c>
      <c r="S92" s="51">
        <f>IF(H92=0,"",'Ark1'!AA1716)</f>
        <v>0</v>
      </c>
      <c r="T92" s="12">
        <f>IF(H92=0,"",'Ark1'!AB1716)</f>
        <v>0</v>
      </c>
      <c r="U92" s="15" t="str">
        <f>+IF('Ark1'!AC1716=0,"",'Ark1'!AC1716)</f>
        <v/>
      </c>
      <c r="V92" s="15">
        <f t="shared" si="8"/>
        <v>1</v>
      </c>
      <c r="W92" s="12">
        <f>IF(H92=0,"",'Ark1'!T1716)</f>
        <v>14</v>
      </c>
      <c r="X92" s="51">
        <f>IF(H92=0,"",'Ark1'!V1716)</f>
        <v>49.079089924160336</v>
      </c>
      <c r="Y92" s="28"/>
      <c r="Z92" s="79"/>
      <c r="AH92" s="13"/>
      <c r="AI92" s="12"/>
      <c r="AJ92" s="12"/>
    </row>
    <row r="93" spans="1:36" ht="15.6">
      <c r="A93" s="28"/>
      <c r="B93" s="28">
        <f>+'Ark1'!C1717</f>
        <v>2024</v>
      </c>
      <c r="C93" s="2">
        <f>+'Ark1'!K1717</f>
        <v>9</v>
      </c>
      <c r="D93" s="2" t="s">
        <v>536</v>
      </c>
      <c r="E93" s="2">
        <f>+'Ark1'!D1717</f>
        <v>6</v>
      </c>
      <c r="F93" s="2" t="s">
        <v>494</v>
      </c>
      <c r="G93" s="3">
        <f>+'Ark1'!Q1717</f>
        <v>2</v>
      </c>
      <c r="H93" s="304">
        <f>+'Ark1'!R1717</f>
        <v>7</v>
      </c>
      <c r="I93" s="304">
        <f>IF(H93=0,"",'Ark1'!S1717)</f>
        <v>7</v>
      </c>
      <c r="J93" s="86"/>
      <c r="K93" s="51">
        <f>+IF(H93=0,"",'Ark1'!AD1717)</f>
        <v>6.1085755674430385E-3</v>
      </c>
      <c r="L93" s="51">
        <f>+IF(H93=0,"",'Ark1'!AE1717)</f>
        <v>5.851501506987552E-3</v>
      </c>
      <c r="M93" s="5">
        <f>IF(H93=0,"",'Ark1'!U1717)</f>
        <v>56.428571428571438</v>
      </c>
      <c r="N93" s="88"/>
      <c r="O93" s="51">
        <f>IF(H93=0,"",'Ark1'!W1717)</f>
        <v>77.157142857142844</v>
      </c>
      <c r="P93" s="180"/>
      <c r="Q93" s="51">
        <f>IF(H93=0,"",'Ark1'!X1717)</f>
        <v>0</v>
      </c>
      <c r="R93" s="51">
        <f>IF(H93=0,"",'Ark1'!Y1717)</f>
        <v>0</v>
      </c>
      <c r="S93" s="51">
        <f>IF(H93=0,"",'Ark1'!AA1717)</f>
        <v>12.25874115453451</v>
      </c>
      <c r="T93" s="12">
        <f>IF(H93=0,"",'Ark1'!AB1717)</f>
        <v>1.0497813183354356</v>
      </c>
      <c r="U93" s="15">
        <f>+IF('Ark1'!AC1717=0,"",'Ark1'!AC1717)</f>
        <v>-10.625124016476867</v>
      </c>
      <c r="V93" s="15">
        <f t="shared" si="8"/>
        <v>3.5</v>
      </c>
      <c r="W93" s="12">
        <f>IF(H93=0,"",'Ark1'!T1717)</f>
        <v>14</v>
      </c>
      <c r="X93" s="51">
        <f>IF(H93=0,"",'Ark1'!V1717)</f>
        <v>83.593870917814598</v>
      </c>
      <c r="Y93" s="28"/>
      <c r="Z93" s="79"/>
      <c r="AH93" s="13"/>
      <c r="AI93" s="12"/>
      <c r="AJ93" s="12"/>
    </row>
    <row r="94" spans="1:36" ht="15.6">
      <c r="A94" s="28"/>
      <c r="B94" s="28">
        <f>+'Ark1'!C1718</f>
        <v>2024</v>
      </c>
      <c r="C94" s="2">
        <f>+'Ark1'!K1718</f>
        <v>9</v>
      </c>
      <c r="D94" s="2" t="s">
        <v>536</v>
      </c>
      <c r="E94" s="2">
        <f>+'Ark1'!D1718</f>
        <v>7</v>
      </c>
      <c r="F94" s="2" t="s">
        <v>495</v>
      </c>
      <c r="G94" s="3">
        <f>+'Ark1'!Q1718</f>
        <v>0</v>
      </c>
      <c r="H94" s="304">
        <f>+'Ark1'!R1718</f>
        <v>0</v>
      </c>
      <c r="I94" s="304" t="str">
        <f>IF(H94=0,"",'Ark1'!S1718)</f>
        <v/>
      </c>
      <c r="J94" s="86"/>
      <c r="K94" s="51" t="str">
        <f>+IF(H94=0,"",'Ark1'!AD1718)</f>
        <v/>
      </c>
      <c r="L94" s="51" t="str">
        <f>+IF(H94=0,"",'Ark1'!AE1718)</f>
        <v/>
      </c>
      <c r="M94" s="5" t="str">
        <f>IF(H94=0,"",'Ark1'!U1718)</f>
        <v/>
      </c>
      <c r="N94" s="88"/>
      <c r="O94" s="51" t="str">
        <f>IF(H94=0,"",'Ark1'!W1718)</f>
        <v/>
      </c>
      <c r="P94" s="180"/>
      <c r="Q94" s="51" t="str">
        <f>IF(H94=0,"",'Ark1'!X1718)</f>
        <v/>
      </c>
      <c r="R94" s="51" t="str">
        <f>IF(H94=0,"",'Ark1'!Y1718)</f>
        <v/>
      </c>
      <c r="S94" s="51" t="str">
        <f>IF(H94=0,"",'Ark1'!AA1718)</f>
        <v/>
      </c>
      <c r="T94" s="12" t="str">
        <f>IF(H94=0,"",'Ark1'!AB1718)</f>
        <v/>
      </c>
      <c r="U94" s="15" t="str">
        <f>+IF('Ark1'!AC1718=0,"",'Ark1'!AC1718)</f>
        <v/>
      </c>
      <c r="V94" s="15" t="str">
        <f t="shared" si="8"/>
        <v/>
      </c>
      <c r="W94" s="12" t="str">
        <f>IF(H94=0,"",'Ark1'!T1718)</f>
        <v/>
      </c>
      <c r="X94" s="51" t="str">
        <f>IF(H94=0,"",'Ark1'!V1718)</f>
        <v/>
      </c>
      <c r="Y94" s="28"/>
      <c r="Z94" s="79"/>
      <c r="AH94" s="13"/>
      <c r="AI94" s="12"/>
      <c r="AJ94" s="12"/>
    </row>
    <row r="95" spans="1:36" ht="15.6">
      <c r="A95" s="28"/>
      <c r="B95" s="28">
        <f>+'Ark1'!C1719</f>
        <v>2024</v>
      </c>
      <c r="C95" s="2">
        <f>+'Ark1'!K1719</f>
        <v>9</v>
      </c>
      <c r="D95" s="2" t="s">
        <v>536</v>
      </c>
      <c r="E95" s="2">
        <f>+'Ark1'!D1719</f>
        <v>8</v>
      </c>
      <c r="F95" s="2" t="s">
        <v>496</v>
      </c>
      <c r="G95" s="3">
        <f>+'Ark1'!Q1719</f>
        <v>0</v>
      </c>
      <c r="H95" s="304">
        <f>+'Ark1'!R1719</f>
        <v>0</v>
      </c>
      <c r="I95" s="304" t="str">
        <f>IF(H95=0,"",'Ark1'!S1719)</f>
        <v/>
      </c>
      <c r="J95" s="86"/>
      <c r="K95" s="51" t="str">
        <f>+IF(H95=0,"",'Ark1'!AD1719)</f>
        <v/>
      </c>
      <c r="L95" s="51" t="str">
        <f>+IF(H95=0,"",'Ark1'!AE1719)</f>
        <v/>
      </c>
      <c r="M95" s="5" t="str">
        <f>IF(H95=0,"",'Ark1'!U1719)</f>
        <v/>
      </c>
      <c r="N95" s="88"/>
      <c r="O95" s="51" t="str">
        <f>IF(H95=0,"",'Ark1'!W1719)</f>
        <v/>
      </c>
      <c r="P95" s="180"/>
      <c r="Q95" s="51" t="str">
        <f>IF(H95=0,"",'Ark1'!X1719)</f>
        <v/>
      </c>
      <c r="R95" s="51" t="str">
        <f>IF(H95=0,"",'Ark1'!Y1719)</f>
        <v/>
      </c>
      <c r="S95" s="51" t="str">
        <f>IF(H95=0,"",'Ark1'!AA1719)</f>
        <v/>
      </c>
      <c r="T95" s="12" t="str">
        <f>IF(H95=0,"",'Ark1'!AB1719)</f>
        <v/>
      </c>
      <c r="U95" s="15" t="str">
        <f>+IF('Ark1'!AC1719=0,"",'Ark1'!AC1719)</f>
        <v/>
      </c>
      <c r="V95" s="15" t="str">
        <f t="shared" si="8"/>
        <v/>
      </c>
      <c r="W95" s="12" t="str">
        <f>IF(H95=0,"",'Ark1'!T1719)</f>
        <v/>
      </c>
      <c r="X95" s="51" t="str">
        <f>IF(H95=0,"",'Ark1'!V1719)</f>
        <v/>
      </c>
      <c r="Y95" s="28"/>
      <c r="Z95" s="79"/>
      <c r="AH95" s="13"/>
      <c r="AI95" s="12"/>
      <c r="AJ95" s="12"/>
    </row>
    <row r="96" spans="1:36" ht="15.6">
      <c r="A96" s="28"/>
      <c r="B96" s="28">
        <f>+'Ark1'!C1720</f>
        <v>2024</v>
      </c>
      <c r="C96" s="2">
        <f>+'Ark1'!K1720</f>
        <v>9</v>
      </c>
      <c r="D96" s="2" t="s">
        <v>536</v>
      </c>
      <c r="E96" s="2">
        <f>+'Ark1'!D1720</f>
        <v>9</v>
      </c>
      <c r="F96" s="2" t="s">
        <v>497</v>
      </c>
      <c r="G96" s="3">
        <f>+'Ark1'!Q1720</f>
        <v>0</v>
      </c>
      <c r="H96" s="304">
        <f>+'Ark1'!R1720</f>
        <v>0</v>
      </c>
      <c r="I96" s="304" t="str">
        <f>IF(H96=0,"",'Ark1'!S1720)</f>
        <v/>
      </c>
      <c r="J96" s="86"/>
      <c r="K96" s="51" t="str">
        <f>+IF(H96=0,"",'Ark1'!AD1720)</f>
        <v/>
      </c>
      <c r="L96" s="51" t="str">
        <f>+IF(H96=0,"",'Ark1'!AE1720)</f>
        <v/>
      </c>
      <c r="M96" s="5" t="str">
        <f>IF(H96=0,"",'Ark1'!U1720)</f>
        <v/>
      </c>
      <c r="N96" s="88"/>
      <c r="O96" s="51" t="str">
        <f>IF(H96=0,"",'Ark1'!W1720)</f>
        <v/>
      </c>
      <c r="P96" s="180"/>
      <c r="Q96" s="51" t="str">
        <f>IF(H96=0,"",'Ark1'!X1720)</f>
        <v/>
      </c>
      <c r="R96" s="51" t="str">
        <f>IF(H96=0,"",'Ark1'!Y1720)</f>
        <v/>
      </c>
      <c r="S96" s="51" t="str">
        <f>IF(H96=0,"",'Ark1'!AA1720)</f>
        <v/>
      </c>
      <c r="T96" s="12" t="str">
        <f>IF(H96=0,"",'Ark1'!AB1720)</f>
        <v/>
      </c>
      <c r="U96" s="15" t="str">
        <f>+IF('Ark1'!AC1720=0,"",'Ark1'!AC1720)</f>
        <v/>
      </c>
      <c r="V96" s="15" t="str">
        <f t="shared" si="8"/>
        <v/>
      </c>
      <c r="W96" s="12" t="str">
        <f>IF(H96=0,"",'Ark1'!T1720)</f>
        <v/>
      </c>
      <c r="X96" s="51" t="str">
        <f>IF(H96=0,"",'Ark1'!V1720)</f>
        <v/>
      </c>
      <c r="Y96" s="28"/>
      <c r="Z96" s="79"/>
      <c r="AH96" s="13"/>
      <c r="AI96" s="12"/>
      <c r="AJ96" s="12"/>
    </row>
    <row r="97" spans="1:36" ht="15.6">
      <c r="A97" s="28"/>
      <c r="B97" s="28">
        <f>+'Ark1'!C1721</f>
        <v>2024</v>
      </c>
      <c r="C97" s="2">
        <f>+'Ark1'!K1721</f>
        <v>9</v>
      </c>
      <c r="D97" s="2" t="s">
        <v>536</v>
      </c>
      <c r="E97" s="2">
        <f>+'Ark1'!D1721</f>
        <v>10</v>
      </c>
      <c r="F97" s="2" t="s">
        <v>498</v>
      </c>
      <c r="G97" s="3">
        <f>+'Ark1'!Q1721</f>
        <v>1</v>
      </c>
      <c r="H97" s="304">
        <f>+'Ark1'!R1721</f>
        <v>18</v>
      </c>
      <c r="I97" s="304">
        <f>IF(H97=0,"",'Ark1'!S1721)</f>
        <v>18</v>
      </c>
      <c r="J97" s="86"/>
      <c r="K97" s="51">
        <f>+IF(H97=0,"",'Ark1'!AD1721)</f>
        <v>1.3905197453803845E-2</v>
      </c>
      <c r="L97" s="51">
        <f>+IF(H97=0,"",'Ark1'!AE1721)</f>
        <v>1.3578818271721541E-2</v>
      </c>
      <c r="M97" s="5">
        <f>IF(H97=0,"",'Ark1'!U1721)</f>
        <v>58.111111111111121</v>
      </c>
      <c r="N97" s="88"/>
      <c r="O97" s="51">
        <f>IF(H97=0,"",'Ark1'!W1721)</f>
        <v>80.583333333333314</v>
      </c>
      <c r="P97" s="180"/>
      <c r="Q97" s="51">
        <f>IF(H97=0,"",'Ark1'!X1721)</f>
        <v>0</v>
      </c>
      <c r="R97" s="51">
        <f>IF(H97=0,"",'Ark1'!Y1721)</f>
        <v>0</v>
      </c>
      <c r="S97" s="51">
        <f>IF(H97=0,"",'Ark1'!AA1721)</f>
        <v>8.0043911559704881</v>
      </c>
      <c r="T97" s="12">
        <f>IF(H97=0,"",'Ark1'!AB1721)</f>
        <v>0.93623886368614229</v>
      </c>
      <c r="U97" s="15">
        <f>+IF('Ark1'!AC1721=0,"",'Ark1'!AC1721)</f>
        <v>4.9174997693580691</v>
      </c>
      <c r="V97" s="15">
        <f t="shared" si="8"/>
        <v>18</v>
      </c>
      <c r="W97" s="12">
        <f>IF(H97=0,"",'Ark1'!T1721)</f>
        <v>14</v>
      </c>
      <c r="X97" s="51">
        <f>IF(H97=0,"",'Ark1'!V1721)</f>
        <v>87.305886601661243</v>
      </c>
      <c r="Y97" s="28"/>
      <c r="Z97" s="79"/>
      <c r="AH97" s="13"/>
      <c r="AI97" s="12"/>
      <c r="AJ97" s="12"/>
    </row>
    <row r="98" spans="1:36" ht="15.6">
      <c r="A98" s="28"/>
      <c r="B98" s="28">
        <f>+'Ark1'!C1722</f>
        <v>2024</v>
      </c>
      <c r="C98" s="2">
        <f>+'Ark1'!K1722</f>
        <v>9</v>
      </c>
      <c r="D98" s="2" t="s">
        <v>536</v>
      </c>
      <c r="E98" s="2">
        <f>+'Ark1'!D1722</f>
        <v>11</v>
      </c>
      <c r="F98" s="2" t="s">
        <v>499</v>
      </c>
      <c r="G98" s="3">
        <f>+'Ark1'!Q1722</f>
        <v>0</v>
      </c>
      <c r="H98" s="304">
        <f>+'Ark1'!R1722</f>
        <v>0</v>
      </c>
      <c r="I98" s="304" t="str">
        <f>IF(H98=0,"",'Ark1'!S1722)</f>
        <v/>
      </c>
      <c r="J98" s="86"/>
      <c r="K98" s="51" t="str">
        <f>+IF(H98=0,"",'Ark1'!AD1722)</f>
        <v/>
      </c>
      <c r="L98" s="51" t="str">
        <f>+IF(H98=0,"",'Ark1'!AE1722)</f>
        <v/>
      </c>
      <c r="M98" s="5" t="str">
        <f>IF(H98=0,"",'Ark1'!U1722)</f>
        <v/>
      </c>
      <c r="N98" s="88"/>
      <c r="O98" s="51" t="str">
        <f>IF(H98=0,"",'Ark1'!W1722)</f>
        <v/>
      </c>
      <c r="P98" s="180"/>
      <c r="Q98" s="51" t="str">
        <f>IF(H98=0,"",'Ark1'!X1722)</f>
        <v/>
      </c>
      <c r="R98" s="51" t="str">
        <f>IF(H98=0,"",'Ark1'!Y1722)</f>
        <v/>
      </c>
      <c r="S98" s="51" t="str">
        <f>IF(H98=0,"",'Ark1'!AA1722)</f>
        <v/>
      </c>
      <c r="T98" s="12" t="str">
        <f>IF(H98=0,"",'Ark1'!AB1722)</f>
        <v/>
      </c>
      <c r="U98" s="15" t="str">
        <f>+IF('Ark1'!AC1722=0,"",'Ark1'!AC1722)</f>
        <v/>
      </c>
      <c r="V98" s="15" t="str">
        <f t="shared" si="8"/>
        <v/>
      </c>
      <c r="W98" s="12" t="str">
        <f>IF(H98=0,"",'Ark1'!T1722)</f>
        <v/>
      </c>
      <c r="X98" s="51" t="str">
        <f>IF(H98=0,"",'Ark1'!V1722)</f>
        <v/>
      </c>
      <c r="Y98" s="28"/>
      <c r="Z98" s="79"/>
      <c r="AH98" s="13"/>
      <c r="AI98" s="12"/>
      <c r="AJ98" s="12"/>
    </row>
    <row r="99" spans="1:36" ht="15.6">
      <c r="A99" s="28"/>
      <c r="B99" s="28">
        <f>+'Ark1'!C1723</f>
        <v>2024</v>
      </c>
      <c r="C99" s="2">
        <f>+'Ark1'!K1723</f>
        <v>9</v>
      </c>
      <c r="D99" s="2" t="s">
        <v>536</v>
      </c>
      <c r="E99" s="2">
        <f>+'Ark1'!D1723</f>
        <v>12</v>
      </c>
      <c r="F99" s="2" t="s">
        <v>500</v>
      </c>
      <c r="G99" s="3">
        <f>+'Ark1'!Q1723</f>
        <v>0</v>
      </c>
      <c r="H99" s="304">
        <f>+'Ark1'!R1723</f>
        <v>0</v>
      </c>
      <c r="I99" s="304" t="str">
        <f>IF(H99=0,"",'Ark1'!S1723)</f>
        <v/>
      </c>
      <c r="J99" s="86"/>
      <c r="K99" s="51" t="str">
        <f>+IF(H99=0,"",'Ark1'!AD1723)</f>
        <v/>
      </c>
      <c r="L99" s="51" t="str">
        <f>+IF(H99=0,"",'Ark1'!AE1723)</f>
        <v/>
      </c>
      <c r="M99" s="5" t="str">
        <f>IF(H99=0,"",'Ark1'!U1723)</f>
        <v/>
      </c>
      <c r="N99" s="88"/>
      <c r="O99" s="51" t="str">
        <f>IF(H99=0,"",'Ark1'!W1723)</f>
        <v/>
      </c>
      <c r="P99" s="180"/>
      <c r="Q99" s="51" t="str">
        <f>IF(H99=0,"",'Ark1'!X1723)</f>
        <v/>
      </c>
      <c r="R99" s="51" t="str">
        <f>IF(H99=0,"",'Ark1'!Y1723)</f>
        <v/>
      </c>
      <c r="S99" s="51" t="str">
        <f>IF(H99=0,"",'Ark1'!AA1723)</f>
        <v/>
      </c>
      <c r="T99" s="12" t="str">
        <f>IF(H99=0,"",'Ark1'!AB1723)</f>
        <v/>
      </c>
      <c r="U99" s="15" t="str">
        <f>+IF('Ark1'!AC1723=0,"",'Ark1'!AC1723)</f>
        <v/>
      </c>
      <c r="V99" s="15" t="str">
        <f t="shared" si="8"/>
        <v/>
      </c>
      <c r="W99" s="12" t="str">
        <f>IF(H99=0,"",'Ark1'!T1723)</f>
        <v/>
      </c>
      <c r="X99" s="51" t="str">
        <f>IF(H99=0,"",'Ark1'!V1723)</f>
        <v/>
      </c>
      <c r="Y99" s="28"/>
      <c r="Z99" s="79"/>
      <c r="AH99" s="13"/>
      <c r="AI99" s="12"/>
      <c r="AJ99" s="12"/>
    </row>
    <row r="100" spans="1:36" ht="17.25" customHeight="1">
      <c r="A100" s="34"/>
      <c r="B100" s="34"/>
      <c r="C100" s="34"/>
      <c r="D100" s="73"/>
      <c r="E100" s="55"/>
      <c r="F100" s="28"/>
      <c r="G100" s="28"/>
      <c r="H100" s="345"/>
      <c r="I100" s="348"/>
      <c r="J100" s="86"/>
      <c r="K100" s="309"/>
      <c r="L100" s="28"/>
      <c r="M100" s="34"/>
      <c r="N100" s="88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28"/>
      <c r="Z100"/>
      <c r="AA100"/>
      <c r="AB100"/>
      <c r="AC100"/>
      <c r="AD100"/>
      <c r="AE100"/>
      <c r="AF100"/>
      <c r="AG100"/>
    </row>
    <row r="101" spans="1:36" ht="17.25" customHeight="1">
      <c r="A101" s="254"/>
      <c r="B101" s="254"/>
      <c r="C101" s="254"/>
      <c r="D101" s="254"/>
      <c r="E101" s="254"/>
      <c r="F101" s="254"/>
      <c r="G101" s="254"/>
      <c r="H101" s="349"/>
      <c r="I101" s="349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/>
      <c r="AA101"/>
      <c r="AB101"/>
      <c r="AC101"/>
      <c r="AD101"/>
      <c r="AE101"/>
      <c r="AF101"/>
      <c r="AG101"/>
    </row>
    <row r="102" spans="1:36" ht="16.5" customHeight="1">
      <c r="A102" s="257"/>
      <c r="B102" s="254"/>
      <c r="C102" s="254"/>
      <c r="D102" s="254"/>
      <c r="E102" s="254"/>
      <c r="F102" s="254"/>
      <c r="G102" s="254"/>
      <c r="H102" s="349"/>
      <c r="I102" s="349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/>
      <c r="AA102"/>
      <c r="AB102"/>
      <c r="AC102"/>
      <c r="AD102"/>
      <c r="AE102"/>
      <c r="AF102"/>
      <c r="AG102"/>
    </row>
    <row r="103" spans="1:36" ht="15.6">
      <c r="A103" s="257"/>
      <c r="B103" s="263">
        <f>+'Ark1'!C1724</f>
        <v>2023</v>
      </c>
      <c r="C103" s="2">
        <f>+'Ark1'!K1724</f>
        <v>0</v>
      </c>
      <c r="D103" s="2" t="s">
        <v>414</v>
      </c>
      <c r="E103" s="2">
        <f>+'Ark1'!D1724</f>
        <v>1</v>
      </c>
      <c r="F103" s="2" t="s">
        <v>490</v>
      </c>
      <c r="G103" s="3">
        <f>+'Ark1'!Q1724</f>
        <v>1072</v>
      </c>
      <c r="H103" s="304">
        <f>+'Ark1'!R1724</f>
        <v>111722</v>
      </c>
      <c r="I103" s="304">
        <f>IF(H103=0,"",'Ark1'!S1724)</f>
        <v>111031</v>
      </c>
      <c r="J103" s="86"/>
      <c r="K103" s="51">
        <f>+IF(H103=0,"",'Ark1'!AD1724)</f>
        <v>85.254683505665994</v>
      </c>
      <c r="L103" s="51">
        <f>+IF(H103=0,"",'Ark1'!AE1724)</f>
        <v>85.135543012968455</v>
      </c>
      <c r="M103" s="96">
        <f>IF(H103=0,"",'Ark1'!U1724)</f>
        <v>60.618556979582287</v>
      </c>
      <c r="N103" s="96"/>
      <c r="O103" s="51">
        <f>IF(H103=0,"",'Ark1'!W1724)</f>
        <v>85.49769974151225</v>
      </c>
      <c r="P103" s="51"/>
      <c r="Q103" s="51">
        <f>IF(H103=0,"",'Ark1'!X1724)</f>
        <v>2.5608206082955913</v>
      </c>
      <c r="R103" s="51">
        <f>IF(H103=0,"",'Ark1'!Y1724)</f>
        <v>5.1216412165911827</v>
      </c>
      <c r="S103" s="51">
        <f>IF(H103=0,"",'Ark1'!AA1724)</f>
        <v>9.7115843390518943</v>
      </c>
      <c r="T103" s="12">
        <f>IF(H103=0,"",'Ark1'!AB1724)</f>
        <v>2.5265032015177402</v>
      </c>
      <c r="U103" s="15">
        <f>+IF('Ark1'!AC1724=0,"",'Ark1'!AC1724)</f>
        <v>-32.648292634908202</v>
      </c>
      <c r="V103" s="15">
        <f>+(IF(H103=0,"",I103/G103))</f>
        <v>103.57369402985074</v>
      </c>
      <c r="W103" s="12">
        <f>IF(H103=0,"",'Ark1'!T1724)</f>
        <v>4.0764665867062879</v>
      </c>
      <c r="X103" s="51">
        <f>IF(H103=0,"",'Ark1'!V1724)</f>
        <v>92.9228894943341</v>
      </c>
      <c r="Y103" s="257"/>
      <c r="Z103" s="79"/>
      <c r="AH103" s="13"/>
      <c r="AI103" s="12"/>
      <c r="AJ103" s="12"/>
    </row>
    <row r="104" spans="1:36" ht="15.6">
      <c r="A104" s="257"/>
      <c r="B104" s="263">
        <f>+'Ark1'!C1725</f>
        <v>2023</v>
      </c>
      <c r="C104" s="2">
        <f>+'Ark1'!K1725</f>
        <v>0</v>
      </c>
      <c r="D104" s="2" t="str">
        <f>+D103</f>
        <v>Hybrid</v>
      </c>
      <c r="E104" s="2">
        <f>+'Ark1'!D1725</f>
        <v>2</v>
      </c>
      <c r="F104" s="2" t="s">
        <v>491</v>
      </c>
      <c r="G104" s="3">
        <f>+'Ark1'!Q1725</f>
        <v>1019</v>
      </c>
      <c r="H104" s="304">
        <f>+'Ark1'!R1725</f>
        <v>96221</v>
      </c>
      <c r="I104" s="304">
        <f>IF(H104=0,"",'Ark1'!S1725)</f>
        <v>95846</v>
      </c>
      <c r="J104" s="86"/>
      <c r="K104" s="51">
        <f>+IF(H104=0,"",'Ark1'!AD1725)</f>
        <v>87.290326677613379</v>
      </c>
      <c r="L104" s="51">
        <f>+IF(H104=0,"",'Ark1'!AE1725)</f>
        <v>87.273014187550274</v>
      </c>
      <c r="M104" s="96">
        <f>IF(H104=0,"",'Ark1'!U1725)</f>
        <v>60.621330050288996</v>
      </c>
      <c r="N104" s="96"/>
      <c r="O104" s="51">
        <f>IF(H104=0,"",'Ark1'!W1725)</f>
        <v>84.544861548734602</v>
      </c>
      <c r="P104" s="51"/>
      <c r="Q104" s="51">
        <f>IF(H104=0,"",'Ark1'!X1725)</f>
        <v>2.2749711601417575</v>
      </c>
      <c r="R104" s="51">
        <f>IF(H104=0,"",'Ark1'!Y1725)</f>
        <v>4.549942320283515</v>
      </c>
      <c r="S104" s="51">
        <f>IF(H104=0,"",'Ark1'!AA1725)</f>
        <v>9.3608710275675548</v>
      </c>
      <c r="T104" s="12">
        <f>IF(H104=0,"",'Ark1'!AB1725)</f>
        <v>2.5253974691935901</v>
      </c>
      <c r="U104" s="15">
        <f>+IF('Ark1'!AC1725=0,"",'Ark1'!AC1725)</f>
        <v>-29.489616082254003</v>
      </c>
      <c r="V104" s="15">
        <f t="shared" ref="V104:V114" si="9">+(IF(H104=0,"",I104/G104))</f>
        <v>94.058881256133461</v>
      </c>
      <c r="W104" s="12">
        <f>IF(H104=0,"",'Ark1'!T1725)</f>
        <v>4.0826846530383181</v>
      </c>
      <c r="X104" s="51">
        <f>IF(H104=0,"",'Ark1'!V1725)</f>
        <v>91.819818217328987</v>
      </c>
      <c r="Y104" s="257"/>
      <c r="Z104" s="79"/>
      <c r="AH104" s="13"/>
      <c r="AI104" s="12"/>
      <c r="AJ104" s="12"/>
    </row>
    <row r="105" spans="1:36" ht="15.6">
      <c r="A105" s="257"/>
      <c r="B105" s="263">
        <f>+'Ark1'!C1726</f>
        <v>2023</v>
      </c>
      <c r="C105" s="2">
        <f>+'Ark1'!K1726</f>
        <v>0</v>
      </c>
      <c r="D105" s="2" t="str">
        <f t="shared" ref="D105:D114" si="10">+D104</f>
        <v>Hybrid</v>
      </c>
      <c r="E105" s="2">
        <f>+'Ark1'!D1726</f>
        <v>3</v>
      </c>
      <c r="F105" s="2" t="s">
        <v>492</v>
      </c>
      <c r="G105" s="3">
        <f>+'Ark1'!Q1726</f>
        <v>1092</v>
      </c>
      <c r="H105" s="304">
        <f>+'Ark1'!R1726</f>
        <v>115772</v>
      </c>
      <c r="I105" s="304">
        <f>IF(H105=0,"",'Ark1'!S1726)</f>
        <v>115311</v>
      </c>
      <c r="J105" s="86"/>
      <c r="K105" s="51">
        <f>+IF(H105=0,"",'Ark1'!AD1726)</f>
        <v>87.1442443037689</v>
      </c>
      <c r="L105" s="51">
        <f>+IF(H105=0,"",'Ark1'!AE1726)</f>
        <v>87.141665443671187</v>
      </c>
      <c r="M105" s="96">
        <f>IF(H105=0,"",'Ark1'!U1726)</f>
        <v>60.641387205036814</v>
      </c>
      <c r="N105" s="96"/>
      <c r="O105" s="51">
        <f>IF(H105=0,"",'Ark1'!W1726)</f>
        <v>84.278757447250356</v>
      </c>
      <c r="P105" s="51"/>
      <c r="Q105" s="51">
        <f>IF(H105=0,"",'Ark1'!X1726)</f>
        <v>2.454825000863766</v>
      </c>
      <c r="R105" s="51">
        <f>IF(H105=0,"",'Ark1'!Y1726)</f>
        <v>4.909650001727532</v>
      </c>
      <c r="S105" s="51">
        <f>IF(H105=0,"",'Ark1'!AA1726)</f>
        <v>9.6065933845460805</v>
      </c>
      <c r="T105" s="12">
        <f>IF(H105=0,"",'Ark1'!AB1726)</f>
        <v>2.5740478089585457</v>
      </c>
      <c r="U105" s="15">
        <f>+IF('Ark1'!AC1726=0,"",'Ark1'!AC1726)</f>
        <v>-31.148971125860761</v>
      </c>
      <c r="V105" s="15">
        <f t="shared" si="9"/>
        <v>105.59615384615384</v>
      </c>
      <c r="W105" s="12">
        <f>IF(H105=0,"",'Ark1'!T1726)</f>
        <v>4.0839235739211555</v>
      </c>
      <c r="X105" s="51">
        <f>IF(H105=0,"",'Ark1'!V1726)</f>
        <v>91.542372108523196</v>
      </c>
      <c r="Y105" s="257"/>
      <c r="Z105" s="79"/>
      <c r="AH105" s="13"/>
      <c r="AI105" s="12"/>
      <c r="AJ105" s="12"/>
    </row>
    <row r="106" spans="1:36" ht="15.6">
      <c r="A106" s="257"/>
      <c r="B106" s="263">
        <f>+'Ark1'!C1727</f>
        <v>2023</v>
      </c>
      <c r="C106" s="2">
        <f>+'Ark1'!K1727</f>
        <v>0</v>
      </c>
      <c r="D106" s="2" t="str">
        <f t="shared" si="10"/>
        <v>Hybrid</v>
      </c>
      <c r="E106" s="2">
        <f>+'Ark1'!D1727</f>
        <v>4</v>
      </c>
      <c r="F106" s="2" t="s">
        <v>493</v>
      </c>
      <c r="G106" s="3">
        <f>+'Ark1'!Q1727</f>
        <v>950</v>
      </c>
      <c r="H106" s="304">
        <f>+'Ark1'!R1727</f>
        <v>91894</v>
      </c>
      <c r="I106" s="304">
        <f>IF(H106=0,"",'Ark1'!S1727)</f>
        <v>91496</v>
      </c>
      <c r="J106" s="86"/>
      <c r="K106" s="51">
        <f>+IF(H106=0,"",'Ark1'!AD1727)</f>
        <v>87.034844624608141</v>
      </c>
      <c r="L106" s="51">
        <f>+IF(H106=0,"",'Ark1'!AE1727)</f>
        <v>86.954577784666725</v>
      </c>
      <c r="M106" s="96">
        <f>IF(H106=0,"",'Ark1'!U1727)</f>
        <v>60.561423450205481</v>
      </c>
      <c r="N106" s="96"/>
      <c r="O106" s="51">
        <f>IF(H106=0,"",'Ark1'!W1727)</f>
        <v>85.594776820845354</v>
      </c>
      <c r="P106" s="51"/>
      <c r="Q106" s="51">
        <f>IF(H106=0,"",'Ark1'!X1727)</f>
        <v>1.9239558621890436</v>
      </c>
      <c r="R106" s="51">
        <f>IF(H106=0,"",'Ark1'!Y1727)</f>
        <v>3.8479117243780872</v>
      </c>
      <c r="S106" s="51">
        <f>IF(H106=0,"",'Ark1'!AA1727)</f>
        <v>9.4028871690860978</v>
      </c>
      <c r="T106" s="12">
        <f>IF(H106=0,"",'Ark1'!AB1727)</f>
        <v>2.5812130220217075</v>
      </c>
      <c r="U106" s="15">
        <f>+IF('Ark1'!AC1727=0,"",'Ark1'!AC1727)</f>
        <v>-30.928566899186041</v>
      </c>
      <c r="V106" s="15">
        <f t="shared" si="9"/>
        <v>96.311578947368417</v>
      </c>
      <c r="W106" s="12">
        <f>IF(H106=0,"",'Ark1'!T1727)</f>
        <v>4.2211461031188069</v>
      </c>
      <c r="X106" s="51">
        <f>IF(H106=0,"",'Ark1'!V1727)</f>
        <v>92.978616616671218</v>
      </c>
      <c r="Y106" s="257"/>
      <c r="Z106" s="79"/>
      <c r="AH106" s="13"/>
      <c r="AI106" s="12"/>
      <c r="AJ106" s="12"/>
    </row>
    <row r="107" spans="1:36" ht="15.6">
      <c r="A107" s="257"/>
      <c r="B107" s="263">
        <f>+'Ark1'!C1728</f>
        <v>2023</v>
      </c>
      <c r="C107" s="2">
        <f>+'Ark1'!K1728</f>
        <v>0</v>
      </c>
      <c r="D107" s="2" t="str">
        <f t="shared" si="10"/>
        <v>Hybrid</v>
      </c>
      <c r="E107" s="2">
        <f>+'Ark1'!D1728</f>
        <v>5</v>
      </c>
      <c r="F107" s="2" t="s">
        <v>377</v>
      </c>
      <c r="G107" s="3">
        <f>+'Ark1'!Q1728</f>
        <v>1047</v>
      </c>
      <c r="H107" s="304">
        <f>+'Ark1'!R1728</f>
        <v>108208</v>
      </c>
      <c r="I107" s="304">
        <f>IF(H107=0,"",'Ark1'!S1728)</f>
        <v>107730</v>
      </c>
      <c r="J107" s="86"/>
      <c r="K107" s="51">
        <f>+IF(H107=0,"",'Ark1'!AD1728)</f>
        <v>86.637095870230112</v>
      </c>
      <c r="L107" s="51">
        <f>+IF(H107=0,"",'Ark1'!AE1728)</f>
        <v>86.435665463452452</v>
      </c>
      <c r="M107" s="96">
        <f>IF(H107=0,"",'Ark1'!U1728)</f>
        <v>60.588452613014013</v>
      </c>
      <c r="N107" s="96"/>
      <c r="O107" s="51">
        <f>IF(H107=0,"",'Ark1'!W1728)</f>
        <v>84.600815928711228</v>
      </c>
      <c r="P107" s="51"/>
      <c r="Q107" s="51">
        <f>IF(H107=0,"",'Ark1'!X1728)</f>
        <v>2.0987357681502288</v>
      </c>
      <c r="R107" s="51">
        <f>IF(H107=0,"",'Ark1'!Y1728)</f>
        <v>4.1974715363004576</v>
      </c>
      <c r="S107" s="51">
        <f>IF(H107=0,"",'Ark1'!AA1728)</f>
        <v>9.3996761836493512</v>
      </c>
      <c r="T107" s="12">
        <f>IF(H107=0,"",'Ark1'!AB1728)</f>
        <v>2.5890787970737992</v>
      </c>
      <c r="U107" s="15">
        <f>+IF('Ark1'!AC1728=0,"",'Ark1'!AC1728)</f>
        <v>-30.567639382480181</v>
      </c>
      <c r="V107" s="15">
        <f t="shared" si="9"/>
        <v>102.89398280802293</v>
      </c>
      <c r="W107" s="12">
        <f>IF(H107=0,"",'Ark1'!T1728)</f>
        <v>4.193932056779536</v>
      </c>
      <c r="X107" s="51">
        <f>IF(H107=0,"",'Ark1'!V1728)</f>
        <v>91.894805630906646</v>
      </c>
      <c r="Y107" s="257"/>
      <c r="Z107" s="79"/>
      <c r="AH107" s="13"/>
      <c r="AI107" s="12"/>
      <c r="AJ107" s="12"/>
    </row>
    <row r="108" spans="1:36" ht="15.6">
      <c r="A108" s="257"/>
      <c r="B108" s="263">
        <f>+'Ark1'!C1729</f>
        <v>2023</v>
      </c>
      <c r="C108" s="2">
        <f>+'Ark1'!K1729</f>
        <v>0</v>
      </c>
      <c r="D108" s="2" t="str">
        <f t="shared" si="10"/>
        <v>Hybrid</v>
      </c>
      <c r="E108" s="2">
        <f>+'Ark1'!D1729</f>
        <v>6</v>
      </c>
      <c r="F108" s="2" t="s">
        <v>494</v>
      </c>
      <c r="G108" s="3">
        <f>+'Ark1'!Q1729</f>
        <v>1066</v>
      </c>
      <c r="H108" s="304">
        <f>+'Ark1'!R1729</f>
        <v>114230</v>
      </c>
      <c r="I108" s="304">
        <f>IF(H108=0,"",'Ark1'!S1729)</f>
        <v>113622</v>
      </c>
      <c r="J108" s="86"/>
      <c r="K108" s="51">
        <f>+IF(H108=0,"",'Ark1'!AD1729)</f>
        <v>88.067721865435146</v>
      </c>
      <c r="L108" s="51">
        <f>+IF(H108=0,"",'Ark1'!AE1729)</f>
        <v>87.965059106447328</v>
      </c>
      <c r="M108" s="96">
        <f>IF(H108=0,"",'Ark1'!U1729)</f>
        <v>60.487669641442672</v>
      </c>
      <c r="N108" s="96"/>
      <c r="O108" s="51">
        <f>IF(H108=0,"",'Ark1'!W1729)</f>
        <v>84.247218848462694</v>
      </c>
      <c r="P108" s="51"/>
      <c r="Q108" s="51">
        <f>IF(H108=0,"",'Ark1'!X1729)</f>
        <v>2.0782631532872271</v>
      </c>
      <c r="R108" s="51">
        <f>IF(H108=0,"",'Ark1'!Y1729)</f>
        <v>4.1565263065744542</v>
      </c>
      <c r="S108" s="51">
        <f>IF(H108=0,"",'Ark1'!AA1729)</f>
        <v>9.5342139314276491</v>
      </c>
      <c r="T108" s="12">
        <f>IF(H108=0,"",'Ark1'!AB1729)</f>
        <v>2.6277706894009962</v>
      </c>
      <c r="U108" s="15">
        <f>+IF('Ark1'!AC1729=0,"",'Ark1'!AC1729)</f>
        <v>-33.605860429741774</v>
      </c>
      <c r="V108" s="15">
        <f t="shared" si="9"/>
        <v>106.58724202626642</v>
      </c>
      <c r="W108" s="12">
        <f>IF(H108=0,"",'Ark1'!T1729)</f>
        <v>4.3384837608334053</v>
      </c>
      <c r="X108" s="51">
        <f>IF(H108=0,"",'Ark1'!V1729)</f>
        <v>91.536513660615327</v>
      </c>
      <c r="Y108" s="257"/>
      <c r="Z108" s="79"/>
      <c r="AH108" s="13"/>
      <c r="AI108" s="12"/>
      <c r="AJ108" s="12"/>
    </row>
    <row r="109" spans="1:36" ht="15.6">
      <c r="A109" s="257"/>
      <c r="B109" s="263">
        <f>+'Ark1'!C1730</f>
        <v>2023</v>
      </c>
      <c r="C109" s="2">
        <f>+'Ark1'!K1730</f>
        <v>0</v>
      </c>
      <c r="D109" s="2" t="str">
        <f t="shared" si="10"/>
        <v>Hybrid</v>
      </c>
      <c r="E109" s="2">
        <f>+'Ark1'!D1730</f>
        <v>7</v>
      </c>
      <c r="F109" s="2" t="s">
        <v>495</v>
      </c>
      <c r="G109" s="3">
        <f>+'Ark1'!Q1730</f>
        <v>997</v>
      </c>
      <c r="H109" s="304">
        <f>+'Ark1'!R1730</f>
        <v>105955</v>
      </c>
      <c r="I109" s="304">
        <f>IF(H109=0,"",'Ark1'!S1730)</f>
        <v>105413</v>
      </c>
      <c r="J109" s="86"/>
      <c r="K109" s="51">
        <f>+IF(H109=0,"",'Ark1'!AD1730)</f>
        <v>87.101096624632149</v>
      </c>
      <c r="L109" s="51">
        <f>+IF(H109=0,"",'Ark1'!AE1730)</f>
        <v>87.060465490321135</v>
      </c>
      <c r="M109" s="96">
        <f>IF(H109=0,"",'Ark1'!U1730)</f>
        <v>60.354017056719769</v>
      </c>
      <c r="N109" s="96"/>
      <c r="O109" s="51">
        <f>IF(H109=0,"",'Ark1'!W1730)</f>
        <v>83.66304440628781</v>
      </c>
      <c r="P109" s="51"/>
      <c r="Q109" s="51">
        <f>IF(H109=0,"",'Ark1'!X1730)</f>
        <v>1.8205842102779479</v>
      </c>
      <c r="R109" s="51">
        <f>IF(H109=0,"",'Ark1'!Y1730)</f>
        <v>3.6411684205558958</v>
      </c>
      <c r="S109" s="51">
        <f>IF(H109=0,"",'Ark1'!AA1730)</f>
        <v>9.3184911812678521</v>
      </c>
      <c r="T109" s="12">
        <f>IF(H109=0,"",'Ark1'!AB1730)</f>
        <v>2.5981511387541234</v>
      </c>
      <c r="U109" s="15">
        <f>+IF('Ark1'!AC1730=0,"",'Ark1'!AC1730)</f>
        <v>-31.424426801164596</v>
      </c>
      <c r="V109" s="15">
        <f t="shared" si="9"/>
        <v>105.73019057171514</v>
      </c>
      <c r="W109" s="12">
        <f>IF(H109=0,"",'Ark1'!T1730)</f>
        <v>4.6005851540748441</v>
      </c>
      <c r="X109" s="51">
        <f>IF(H109=0,"",'Ark1'!V1730)</f>
        <v>90.896077039968716</v>
      </c>
      <c r="Y109" s="257"/>
      <c r="Z109" s="79"/>
      <c r="AI109" s="12"/>
      <c r="AJ109" s="12"/>
    </row>
    <row r="110" spans="1:36" ht="15.6">
      <c r="A110" s="257"/>
      <c r="B110" s="263">
        <f>+'Ark1'!C1731</f>
        <v>2023</v>
      </c>
      <c r="C110" s="2">
        <f>+'Ark1'!K1731</f>
        <v>0</v>
      </c>
      <c r="D110" s="2" t="str">
        <f t="shared" si="10"/>
        <v>Hybrid</v>
      </c>
      <c r="E110" s="2">
        <f>+'Ark1'!D1731</f>
        <v>8</v>
      </c>
      <c r="F110" s="2" t="s">
        <v>496</v>
      </c>
      <c r="G110" s="3">
        <f>+'Ark1'!Q1731</f>
        <v>1113</v>
      </c>
      <c r="H110" s="304">
        <f>+'Ark1'!R1731</f>
        <v>112998</v>
      </c>
      <c r="I110" s="304">
        <f>IF(H110=0,"",'Ark1'!S1731)</f>
        <v>112476</v>
      </c>
      <c r="J110" s="86"/>
      <c r="K110" s="51">
        <f>+IF(H110=0,"",'Ark1'!AD1731)</f>
        <v>87.120575468570522</v>
      </c>
      <c r="L110" s="51">
        <f>+IF(H110=0,"",'Ark1'!AE1731)</f>
        <v>87.021390806063366</v>
      </c>
      <c r="M110" s="96">
        <f>IF(H110=0,"",'Ark1'!U1731)</f>
        <v>60.37310181727657</v>
      </c>
      <c r="N110" s="96"/>
      <c r="O110" s="51">
        <f>IF(H110=0,"",'Ark1'!W1731)</f>
        <v>83.622993349692194</v>
      </c>
      <c r="P110" s="51"/>
      <c r="Q110" s="51">
        <f>IF(H110=0,"",'Ark1'!X1731)</f>
        <v>2.3363245367174641</v>
      </c>
      <c r="R110" s="51">
        <f>IF(H110=0,"",'Ark1'!Y1731)</f>
        <v>4.6726490734349282</v>
      </c>
      <c r="S110" s="51">
        <f>IF(H110=0,"",'Ark1'!AA1731)</f>
        <v>10.027476794216412</v>
      </c>
      <c r="T110" s="12">
        <f>IF(H110=0,"",'Ark1'!AB1731)</f>
        <v>2.5766319428621935</v>
      </c>
      <c r="U110" s="15">
        <f>+IF('Ark1'!AC1731=0,"",'Ark1'!AC1731)</f>
        <v>-27.077049838551112</v>
      </c>
      <c r="V110" s="15">
        <f t="shared" si="9"/>
        <v>101.05660377358491</v>
      </c>
      <c r="W110" s="12">
        <f>IF(H110=0,"",'Ark1'!T1731)</f>
        <v>4.556531974017239</v>
      </c>
      <c r="X110" s="51">
        <f>IF(H110=0,"",'Ark1'!V1731)</f>
        <v>90.822016991167686</v>
      </c>
      <c r="Y110" s="257"/>
      <c r="Z110" s="79"/>
      <c r="AI110" s="12"/>
      <c r="AJ110" s="12"/>
    </row>
    <row r="111" spans="1:36" ht="15.6">
      <c r="A111" s="257"/>
      <c r="B111" s="263">
        <f>+'Ark1'!C1732</f>
        <v>2023</v>
      </c>
      <c r="C111" s="2">
        <f>+'Ark1'!K1732</f>
        <v>0</v>
      </c>
      <c r="D111" s="2" t="str">
        <f t="shared" si="10"/>
        <v>Hybrid</v>
      </c>
      <c r="E111" s="2">
        <f>+'Ark1'!D1732</f>
        <v>9</v>
      </c>
      <c r="F111" s="2" t="s">
        <v>497</v>
      </c>
      <c r="G111" s="3">
        <f>+'Ark1'!Q1732</f>
        <v>1145</v>
      </c>
      <c r="H111" s="304">
        <f>+'Ark1'!R1732</f>
        <v>107579</v>
      </c>
      <c r="I111" s="304">
        <f>IF(H111=0,"",'Ark1'!S1732)</f>
        <v>107126</v>
      </c>
      <c r="J111" s="86"/>
      <c r="K111" s="51">
        <f>+IF(H111=0,"",'Ark1'!AD1732)</f>
        <v>89.343908313263057</v>
      </c>
      <c r="L111" s="51">
        <f>+IF(H111=0,"",'Ark1'!AE1732)</f>
        <v>89.207180368768746</v>
      </c>
      <c r="M111" s="96">
        <f>IF(H111=0,"",'Ark1'!U1732)</f>
        <v>60.483010660343915</v>
      </c>
      <c r="N111" s="96"/>
      <c r="O111" s="51">
        <f>IF(H111=0,"",'Ark1'!W1732)</f>
        <v>83.140454231465498</v>
      </c>
      <c r="P111" s="51"/>
      <c r="Q111" s="51">
        <f>IF(H111=0,"",'Ark1'!X1732)</f>
        <v>1.9520538395039919</v>
      </c>
      <c r="R111" s="51">
        <f>IF(H111=0,"",'Ark1'!Y1732)</f>
        <v>3.9041076790079838</v>
      </c>
      <c r="S111" s="51">
        <f>IF(H111=0,"",'Ark1'!AA1732)</f>
        <v>9.6705641319214628</v>
      </c>
      <c r="T111" s="12">
        <f>IF(H111=0,"",'Ark1'!AB1732)</f>
        <v>2.6332788905148536</v>
      </c>
      <c r="U111" s="15">
        <f>+IF('Ark1'!AC1732=0,"",'Ark1'!AC1732)</f>
        <v>-31.503197436659654</v>
      </c>
      <c r="V111" s="15">
        <f t="shared" si="9"/>
        <v>93.559825327510922</v>
      </c>
      <c r="W111" s="12">
        <f>IF(H111=0,"",'Ark1'!T1732)</f>
        <v>4.3220981790126336</v>
      </c>
      <c r="X111" s="51">
        <f>IF(H111=0,"",'Ark1'!V1732)</f>
        <v>90.329376719012814</v>
      </c>
      <c r="Y111" s="257"/>
      <c r="Z111" s="79"/>
      <c r="AI111" s="12"/>
      <c r="AJ111" s="12"/>
    </row>
    <row r="112" spans="1:36" ht="15.6">
      <c r="A112" s="257"/>
      <c r="B112" s="263">
        <f>+'Ark1'!C1733</f>
        <v>2023</v>
      </c>
      <c r="C112" s="2">
        <f>+'Ark1'!K1733</f>
        <v>0</v>
      </c>
      <c r="D112" s="2" t="str">
        <f t="shared" si="10"/>
        <v>Hybrid</v>
      </c>
      <c r="E112" s="2">
        <f>+'Ark1'!D1733</f>
        <v>10</v>
      </c>
      <c r="F112" s="2" t="s">
        <v>498</v>
      </c>
      <c r="G112" s="3">
        <f>+'Ark1'!Q1733</f>
        <v>1198</v>
      </c>
      <c r="H112" s="304">
        <f>+'Ark1'!R1733</f>
        <v>110464</v>
      </c>
      <c r="I112" s="304">
        <f>IF(H112=0,"",'Ark1'!S1733)</f>
        <v>109309</v>
      </c>
      <c r="J112" s="86"/>
      <c r="K112" s="51">
        <f>+IF(H112=0,"",'Ark1'!AD1733)</f>
        <v>87.56976154236429</v>
      </c>
      <c r="L112" s="51">
        <f>+IF(H112=0,"",'Ark1'!AE1733)</f>
        <v>87.710943167970498</v>
      </c>
      <c r="M112" s="96">
        <f>IF(H112=0,"",'Ark1'!U1733)</f>
        <v>60.545627532957035</v>
      </c>
      <c r="N112" s="96"/>
      <c r="O112" s="51">
        <f>IF(H112=0,"",'Ark1'!W1733)</f>
        <v>83.581529151305574</v>
      </c>
      <c r="P112" s="51"/>
      <c r="Q112" s="51">
        <f>IF(H112=0,"",'Ark1'!X1733)</f>
        <v>2.3346972769409042</v>
      </c>
      <c r="R112" s="51">
        <f>IF(H112=0,"",'Ark1'!Y1733)</f>
        <v>4.6693945538818085</v>
      </c>
      <c r="S112" s="51">
        <f>IF(H112=0,"",'Ark1'!AA1733)</f>
        <v>9.2476983351244488</v>
      </c>
      <c r="T112" s="12">
        <f>IF(H112=0,"",'Ark1'!AB1733)</f>
        <v>2.5384250872766505</v>
      </c>
      <c r="U112" s="15">
        <f>+IF('Ark1'!AC1733=0,"",'Ark1'!AC1733)</f>
        <v>-30.559986057846722</v>
      </c>
      <c r="V112" s="15">
        <f t="shared" si="9"/>
        <v>91.242904841402336</v>
      </c>
      <c r="W112" s="12">
        <f>IF(H112=0,"",'Ark1'!T1733)</f>
        <v>4.2072168308227118</v>
      </c>
      <c r="X112" s="51">
        <f>IF(H112=0,"",'Ark1'!V1733)</f>
        <v>90.950600079549247</v>
      </c>
      <c r="Y112" s="257"/>
      <c r="Z112" s="79"/>
      <c r="AI112" s="12"/>
      <c r="AJ112" s="12"/>
    </row>
    <row r="113" spans="1:36" ht="15.6">
      <c r="A113" s="257"/>
      <c r="B113" s="263">
        <f>+'Ark1'!C1734</f>
        <v>2023</v>
      </c>
      <c r="C113" s="2">
        <f>+'Ark1'!K1734</f>
        <v>0</v>
      </c>
      <c r="D113" s="2" t="str">
        <f t="shared" si="10"/>
        <v>Hybrid</v>
      </c>
      <c r="E113" s="2">
        <f>+'Ark1'!D1734</f>
        <v>11</v>
      </c>
      <c r="F113" s="2" t="s">
        <v>499</v>
      </c>
      <c r="G113" s="3">
        <f>+'Ark1'!Q1734</f>
        <v>1139</v>
      </c>
      <c r="H113" s="304">
        <f>+'Ark1'!R1734</f>
        <v>120709</v>
      </c>
      <c r="I113" s="304">
        <f>IF(H113=0,"",'Ark1'!S1734)</f>
        <v>120014</v>
      </c>
      <c r="J113" s="86"/>
      <c r="K113" s="51">
        <f>+IF(H113=0,"",'Ark1'!AD1734)</f>
        <v>86.400303487964251</v>
      </c>
      <c r="L113" s="51">
        <f>+IF(H113=0,"",'Ark1'!AE1734)</f>
        <v>86.075396100666211</v>
      </c>
      <c r="M113" s="96">
        <f>IF(H113=0,"",'Ark1'!U1734)</f>
        <v>60.711666972186578</v>
      </c>
      <c r="N113" s="96"/>
      <c r="O113" s="51">
        <f>IF(H113=0,"",'Ark1'!W1734)</f>
        <v>83.195632176245454</v>
      </c>
      <c r="P113" s="51"/>
      <c r="Q113" s="51">
        <f>IF(H113=0,"",'Ark1'!X1734)</f>
        <v>2.4132417632488048</v>
      </c>
      <c r="R113" s="51">
        <f>IF(H113=0,"",'Ark1'!Y1734)</f>
        <v>4.8264835264976096</v>
      </c>
      <c r="S113" s="51">
        <f>IF(H113=0,"",'Ark1'!AA1734)</f>
        <v>9.3791820466120015</v>
      </c>
      <c r="T113" s="12">
        <f>IF(H113=0,"",'Ark1'!AB1734)</f>
        <v>2.4886673398189432</v>
      </c>
      <c r="U113" s="15">
        <f>+IF('Ark1'!AC1734=0,"",'Ark1'!AC1734)</f>
        <v>-31.126305853040449</v>
      </c>
      <c r="V113" s="15">
        <f t="shared" si="9"/>
        <v>105.36786654960491</v>
      </c>
      <c r="W113" s="12">
        <f>IF(H113=0,"",'Ark1'!T1734)</f>
        <v>3.895807272034399</v>
      </c>
      <c r="X113" s="51">
        <f>IF(H113=0,"",'Ark1'!V1734)</f>
        <v>90.432456950084827</v>
      </c>
      <c r="Y113" s="257"/>
      <c r="Z113" s="79"/>
      <c r="AI113" s="12"/>
      <c r="AJ113" s="12"/>
    </row>
    <row r="114" spans="1:36" ht="15.6">
      <c r="A114" s="257"/>
      <c r="B114" s="263">
        <f>+'Ark1'!C1735</f>
        <v>2023</v>
      </c>
      <c r="C114" s="2">
        <f>+'Ark1'!K1735</f>
        <v>0</v>
      </c>
      <c r="D114" s="2" t="str">
        <f t="shared" si="10"/>
        <v>Hybrid</v>
      </c>
      <c r="E114" s="2">
        <f>+'Ark1'!D1735</f>
        <v>12</v>
      </c>
      <c r="F114" s="2" t="s">
        <v>500</v>
      </c>
      <c r="G114" s="3">
        <f>+'Ark1'!Q1735</f>
        <v>1002</v>
      </c>
      <c r="H114" s="304">
        <f>+'Ark1'!R1735</f>
        <v>97717</v>
      </c>
      <c r="I114" s="304">
        <f>IF(H114=0,"",'Ark1'!S1735)</f>
        <v>96857</v>
      </c>
      <c r="J114" s="86"/>
      <c r="K114" s="51">
        <f>+IF(H114=0,"",'Ark1'!AD1735)</f>
        <v>88.278285693636406</v>
      </c>
      <c r="L114" s="51">
        <f>+IF(H114=0,"",'Ark1'!AE1735)</f>
        <v>87.909839999273061</v>
      </c>
      <c r="M114" s="96">
        <f>IF(H114=0,"",'Ark1'!U1735)</f>
        <v>60.875579462506579</v>
      </c>
      <c r="N114" s="96"/>
      <c r="O114" s="51">
        <f>IF(H114=0,"",'Ark1'!W1735)</f>
        <v>79.942502865048894</v>
      </c>
      <c r="P114" s="51"/>
      <c r="Q114" s="51">
        <f>IF(H114=0,"",'Ark1'!X1735)</f>
        <v>1.9065259883131904</v>
      </c>
      <c r="R114" s="51">
        <f>IF(H114=0,"",'Ark1'!Y1735)</f>
        <v>3.8130519766263808</v>
      </c>
      <c r="S114" s="51">
        <f>IF(H114=0,"",'Ark1'!AA1735)</f>
        <v>9.4398925673203369</v>
      </c>
      <c r="T114" s="12">
        <f>IF(H114=0,"",'Ark1'!AB1735)</f>
        <v>2.439148869326031</v>
      </c>
      <c r="U114" s="15">
        <f>+IF('Ark1'!AC1735=0,"",'Ark1'!AC1735)</f>
        <v>-31.797459627139744</v>
      </c>
      <c r="V114" s="15">
        <f t="shared" si="9"/>
        <v>96.663672654690615</v>
      </c>
      <c r="W114" s="12">
        <f>IF(H114=0,"",'Ark1'!T1735)</f>
        <v>3.5678438756818163</v>
      </c>
      <c r="X114" s="51">
        <f>IF(H114=0,"",'Ark1'!V1735)</f>
        <v>86.980891768479239</v>
      </c>
      <c r="Y114" s="257"/>
      <c r="Z114" s="79"/>
      <c r="AI114" s="12"/>
      <c r="AJ114" s="12"/>
    </row>
    <row r="115" spans="1:36" ht="17.25" customHeight="1">
      <c r="A115" s="254"/>
      <c r="B115" s="254"/>
      <c r="C115" s="254"/>
      <c r="D115" s="254"/>
      <c r="E115" s="254"/>
      <c r="F115" s="254"/>
      <c r="G115" s="254"/>
      <c r="H115" s="349"/>
      <c r="I115" s="349"/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/>
      <c r="AA115"/>
      <c r="AB115"/>
      <c r="AC115"/>
      <c r="AD115"/>
      <c r="AE115"/>
      <c r="AF115"/>
      <c r="AG115"/>
    </row>
    <row r="116" spans="1:36" ht="15.6">
      <c r="A116" s="257"/>
      <c r="B116" s="263">
        <f>+'Ark1'!C1736</f>
        <v>2023</v>
      </c>
      <c r="C116" s="2">
        <f>+'Ark1'!K1736</f>
        <v>1</v>
      </c>
      <c r="D116" s="2" t="s">
        <v>415</v>
      </c>
      <c r="E116" s="2">
        <f>+'Ark1'!D1736</f>
        <v>1</v>
      </c>
      <c r="F116" s="2" t="s">
        <v>490</v>
      </c>
      <c r="G116" s="3">
        <f>+'Ark1'!Q1736</f>
        <v>137</v>
      </c>
      <c r="H116" s="304">
        <f>+'Ark1'!R1736</f>
        <v>8337</v>
      </c>
      <c r="I116" s="304">
        <f>IF(H116=0,"",'Ark1'!S1736)</f>
        <v>8329</v>
      </c>
      <c r="J116" s="86"/>
      <c r="K116" s="51">
        <f>+IF(H116=0,"",'Ark1'!AD1736)</f>
        <v>6.3619367392880308</v>
      </c>
      <c r="L116" s="51">
        <f>+IF(H116=0,"",'Ark1'!AE1736)</f>
        <v>6.4082634029000474</v>
      </c>
      <c r="M116" s="96">
        <f>IF(H116=0,"",'Ark1'!U1736)</f>
        <v>60.893024372673793</v>
      </c>
      <c r="N116" s="96"/>
      <c r="O116" s="51">
        <f>IF(H116=0,"",'Ark1'!W1736)</f>
        <v>85.789722655780892</v>
      </c>
      <c r="P116" s="51"/>
      <c r="Q116" s="51">
        <f>IF(H116=0,"",'Ark1'!X1736)</f>
        <v>0</v>
      </c>
      <c r="R116" s="51">
        <f>IF(H116=0,"",'Ark1'!Y1736)</f>
        <v>0</v>
      </c>
      <c r="S116" s="51">
        <f>IF(H116=0,"",'Ark1'!AA1736)</f>
        <v>9.3756531465560506</v>
      </c>
      <c r="T116" s="12">
        <f>IF(H116=0,"",'Ark1'!AB1736)</f>
        <v>2.6534248266810936</v>
      </c>
      <c r="U116" s="15">
        <f>+IF('Ark1'!AC1736=0,"",'Ark1'!AC1736)</f>
        <v>-35.713662787561589</v>
      </c>
      <c r="V116" s="15">
        <f>+(IF(H116=0,"",I116/G116))</f>
        <v>60.795620437956202</v>
      </c>
      <c r="W116" s="12">
        <f>IF(H116=0,"",'Ark1'!T1736)</f>
        <v>3.8272759985606322</v>
      </c>
      <c r="X116" s="51">
        <f>IF(H116=0,"",'Ark1'!V1736)</f>
        <v>92.995339158160618</v>
      </c>
      <c r="Y116" s="257"/>
      <c r="Z116" s="79"/>
      <c r="AI116" s="12"/>
      <c r="AJ116" s="12"/>
    </row>
    <row r="117" spans="1:36" ht="15.6">
      <c r="A117" s="257"/>
      <c r="B117" s="263">
        <f>+'Ark1'!C1737</f>
        <v>2023</v>
      </c>
      <c r="C117" s="2">
        <f>+'Ark1'!K1737</f>
        <v>1</v>
      </c>
      <c r="D117" s="2" t="str">
        <f>+D116</f>
        <v>Hampshire</v>
      </c>
      <c r="E117" s="2">
        <f>+'Ark1'!D1737</f>
        <v>2</v>
      </c>
      <c r="F117" s="2" t="s">
        <v>491</v>
      </c>
      <c r="G117" s="3">
        <f>+'Ark1'!Q1737</f>
        <v>123</v>
      </c>
      <c r="H117" s="304">
        <f>+'Ark1'!R1737</f>
        <v>5940</v>
      </c>
      <c r="I117" s="304">
        <f>IF(H117=0,"",'Ark1'!S1737)</f>
        <v>5927</v>
      </c>
      <c r="J117" s="86"/>
      <c r="K117" s="51">
        <f>+IF(H117=0,"",'Ark1'!AD1737)</f>
        <v>5.3886837640953988</v>
      </c>
      <c r="L117" s="51">
        <f>+IF(H117=0,"",'Ark1'!AE1737)</f>
        <v>5.4663886608504679</v>
      </c>
      <c r="M117" s="96">
        <f>IF(H117=0,"",'Ark1'!U1737)</f>
        <v>60.708959001181043</v>
      </c>
      <c r="N117" s="96"/>
      <c r="O117" s="51">
        <f>IF(H117=0,"",'Ark1'!W1737)</f>
        <v>85.6341150666441</v>
      </c>
      <c r="P117" s="51"/>
      <c r="Q117" s="51">
        <f>IF(H117=0,"",'Ark1'!X1737)</f>
        <v>0</v>
      </c>
      <c r="R117" s="51">
        <f>IF(H117=0,"",'Ark1'!Y1737)</f>
        <v>0</v>
      </c>
      <c r="S117" s="51">
        <f>IF(H117=0,"",'Ark1'!AA1737)</f>
        <v>8.0942118132837013</v>
      </c>
      <c r="T117" s="12">
        <f>IF(H117=0,"",'Ark1'!AB1737)</f>
        <v>2.7102637615184122</v>
      </c>
      <c r="U117" s="15">
        <f>+IF('Ark1'!AC1737=0,"",'Ark1'!AC1737)</f>
        <v>-26.984519170482073</v>
      </c>
      <c r="V117" s="15">
        <f t="shared" ref="V117:V127" si="11">+(IF(H117=0,"",I117/G117))</f>
        <v>48.1869918699187</v>
      </c>
      <c r="W117" s="12">
        <f>IF(H117=0,"",'Ark1'!T1737)</f>
        <v>3.954545454545455</v>
      </c>
      <c r="X117" s="51">
        <f>IF(H117=0,"",'Ark1'!V1737)</f>
        <v>92.890130754808027</v>
      </c>
      <c r="Y117" s="257"/>
      <c r="Z117" s="79"/>
      <c r="AI117" s="12"/>
      <c r="AJ117" s="12"/>
    </row>
    <row r="118" spans="1:36" ht="15.6">
      <c r="A118" s="257"/>
      <c r="B118" s="263">
        <f>+'Ark1'!C1738</f>
        <v>2023</v>
      </c>
      <c r="C118" s="2">
        <f>+'Ark1'!K1738</f>
        <v>1</v>
      </c>
      <c r="D118" s="2" t="str">
        <f t="shared" ref="D118:D127" si="12">+D117</f>
        <v>Hampshire</v>
      </c>
      <c r="E118" s="2">
        <f>+'Ark1'!D1738</f>
        <v>3</v>
      </c>
      <c r="F118" s="2" t="s">
        <v>492</v>
      </c>
      <c r="G118" s="3">
        <f>+'Ark1'!Q1738</f>
        <v>128</v>
      </c>
      <c r="H118" s="304">
        <f>+'Ark1'!R1738</f>
        <v>7659</v>
      </c>
      <c r="I118" s="304">
        <f>IF(H118=0,"",'Ark1'!S1738)</f>
        <v>7654</v>
      </c>
      <c r="J118" s="86"/>
      <c r="K118" s="51">
        <f>+IF(H118=0,"",'Ark1'!AD1738)</f>
        <v>5.7651052683081048</v>
      </c>
      <c r="L118" s="51">
        <f>+IF(H118=0,"",'Ark1'!AE1738)</f>
        <v>5.7921849063980977</v>
      </c>
      <c r="M118" s="96">
        <f>IF(H118=0,"",'Ark1'!U1738)</f>
        <v>61.005356676247693</v>
      </c>
      <c r="N118" s="96"/>
      <c r="O118" s="51">
        <f>IF(H118=0,"",'Ark1'!W1738)</f>
        <v>84.395048340736622</v>
      </c>
      <c r="P118" s="51"/>
      <c r="Q118" s="51">
        <f>IF(H118=0,"",'Ark1'!X1738)</f>
        <v>0</v>
      </c>
      <c r="R118" s="51">
        <f>IF(H118=0,"",'Ark1'!Y1738)</f>
        <v>0</v>
      </c>
      <c r="S118" s="51">
        <f>IF(H118=0,"",'Ark1'!AA1738)</f>
        <v>8.003359484815185</v>
      </c>
      <c r="T118" s="12">
        <f>IF(H118=0,"",'Ark1'!AB1738)</f>
        <v>2.6913516025763191</v>
      </c>
      <c r="U118" s="15">
        <f>+IF('Ark1'!AC1738=0,"",'Ark1'!AC1738)</f>
        <v>-30.289982915425529</v>
      </c>
      <c r="V118" s="15">
        <f t="shared" si="11"/>
        <v>59.796875</v>
      </c>
      <c r="W118" s="12">
        <f>IF(H118=0,"",'Ark1'!T1738)</f>
        <v>3.6106541323932642</v>
      </c>
      <c r="X118" s="51">
        <f>IF(H118=0,"",'Ark1'!V1738)</f>
        <v>91.480233534834397</v>
      </c>
      <c r="Y118" s="257"/>
      <c r="Z118" s="79"/>
      <c r="AI118" s="12"/>
      <c r="AJ118" s="12"/>
    </row>
    <row r="119" spans="1:36" ht="15.6">
      <c r="A119" s="257"/>
      <c r="B119" s="263">
        <f>+'Ark1'!C1739</f>
        <v>2023</v>
      </c>
      <c r="C119" s="2">
        <f>+'Ark1'!K1739</f>
        <v>1</v>
      </c>
      <c r="D119" s="2" t="str">
        <f t="shared" si="12"/>
        <v>Hampshire</v>
      </c>
      <c r="E119" s="2">
        <f>+'Ark1'!D1739</f>
        <v>4</v>
      </c>
      <c r="F119" s="2" t="s">
        <v>493</v>
      </c>
      <c r="G119" s="3">
        <f>+'Ark1'!Q1739</f>
        <v>109</v>
      </c>
      <c r="H119" s="304">
        <f>+'Ark1'!R1739</f>
        <v>6007</v>
      </c>
      <c r="I119" s="304">
        <f>IF(H119=0,"",'Ark1'!S1739)</f>
        <v>5990</v>
      </c>
      <c r="J119" s="86"/>
      <c r="K119" s="51">
        <f>+IF(H119=0,"",'Ark1'!AD1739)</f>
        <v>5.6893628709167192</v>
      </c>
      <c r="L119" s="51">
        <f>+IF(H119=0,"",'Ark1'!AE1739)</f>
        <v>5.6958516043602678</v>
      </c>
      <c r="M119" s="96">
        <f>IF(H119=0,"",'Ark1'!U1739)</f>
        <v>60.963606010016719</v>
      </c>
      <c r="N119" s="96"/>
      <c r="O119" s="51">
        <f>IF(H119=0,"",'Ark1'!W1739)</f>
        <v>85.642387312187012</v>
      </c>
      <c r="P119" s="51"/>
      <c r="Q119" s="51">
        <f>IF(H119=0,"",'Ark1'!X1739)</f>
        <v>0</v>
      </c>
      <c r="R119" s="51">
        <f>IF(H119=0,"",'Ark1'!Y1739)</f>
        <v>0</v>
      </c>
      <c r="S119" s="51">
        <f>IF(H119=0,"",'Ark1'!AA1739)</f>
        <v>8.6514237671558494</v>
      </c>
      <c r="T119" s="12">
        <f>IF(H119=0,"",'Ark1'!AB1739)</f>
        <v>2.7267323791447193</v>
      </c>
      <c r="U119" s="15">
        <f>+IF('Ark1'!AC1739=0,"",'Ark1'!AC1739)</f>
        <v>-29.917779692700087</v>
      </c>
      <c r="V119" s="15">
        <f t="shared" si="11"/>
        <v>54.954128440366972</v>
      </c>
      <c r="W119" s="12">
        <f>IF(H119=0,"",'Ark1'!T1739)</f>
        <v>3.6214416514066929</v>
      </c>
      <c r="X119" s="51">
        <f>IF(H119=0,"",'Ark1'!V1739)</f>
        <v>92.87532308271112</v>
      </c>
      <c r="Y119" s="257"/>
      <c r="Z119" s="79"/>
      <c r="AI119" s="12"/>
      <c r="AJ119" s="12"/>
    </row>
    <row r="120" spans="1:36" ht="15.6">
      <c r="A120" s="257"/>
      <c r="B120" s="263">
        <f>+'Ark1'!C1740</f>
        <v>2023</v>
      </c>
      <c r="C120" s="2">
        <f>+'Ark1'!K1740</f>
        <v>1</v>
      </c>
      <c r="D120" s="2" t="str">
        <f t="shared" si="12"/>
        <v>Hampshire</v>
      </c>
      <c r="E120" s="2">
        <f>+'Ark1'!D1740</f>
        <v>5</v>
      </c>
      <c r="F120" s="2" t="s">
        <v>377</v>
      </c>
      <c r="G120" s="3">
        <f>+'Ark1'!Q1740</f>
        <v>140</v>
      </c>
      <c r="H120" s="304">
        <f>+'Ark1'!R1740</f>
        <v>7382</v>
      </c>
      <c r="I120" s="304">
        <f>IF(H120=0,"",'Ark1'!S1740)</f>
        <v>7377</v>
      </c>
      <c r="J120" s="86"/>
      <c r="K120" s="51">
        <f>+IF(H120=0,"",'Ark1'!AD1740)</f>
        <v>5.910422905090555</v>
      </c>
      <c r="L120" s="51">
        <f>+IF(H120=0,"",'Ark1'!AE1740)</f>
        <v>5.9970885154797324</v>
      </c>
      <c r="M120" s="96">
        <f>IF(H120=0,"",'Ark1'!U1740)</f>
        <v>60.832452216348123</v>
      </c>
      <c r="N120" s="96"/>
      <c r="O120" s="51">
        <f>IF(H120=0,"",'Ark1'!W1740)</f>
        <v>85.719357462383215</v>
      </c>
      <c r="P120" s="51"/>
      <c r="Q120" s="51">
        <f>IF(H120=0,"",'Ark1'!X1740)</f>
        <v>0</v>
      </c>
      <c r="R120" s="51">
        <f>IF(H120=0,"",'Ark1'!Y1740)</f>
        <v>0</v>
      </c>
      <c r="S120" s="51">
        <f>IF(H120=0,"",'Ark1'!AA1740)</f>
        <v>7.9848768856829571</v>
      </c>
      <c r="T120" s="12">
        <f>IF(H120=0,"",'Ark1'!AB1740)</f>
        <v>2.7750830500331598</v>
      </c>
      <c r="U120" s="15">
        <f>+IF('Ark1'!AC1740=0,"",'Ark1'!AC1740)</f>
        <v>-31.054027508510796</v>
      </c>
      <c r="V120" s="15">
        <f t="shared" si="11"/>
        <v>52.692857142857143</v>
      </c>
      <c r="W120" s="12">
        <f>IF(H120=0,"",'Ark1'!T1740)</f>
        <v>3.9199403955567593</v>
      </c>
      <c r="X120" s="51">
        <f>IF(H120=0,"",'Ark1'!V1740)</f>
        <v>92.92007558851374</v>
      </c>
      <c r="Y120" s="257"/>
      <c r="Z120" s="79"/>
      <c r="AI120" s="12"/>
      <c r="AJ120" s="12"/>
    </row>
    <row r="121" spans="1:36" ht="15.6">
      <c r="A121" s="257"/>
      <c r="B121" s="263">
        <f>+'Ark1'!C1741</f>
        <v>2023</v>
      </c>
      <c r="C121" s="2">
        <f>+'Ark1'!K1741</f>
        <v>1</v>
      </c>
      <c r="D121" s="2" t="str">
        <f t="shared" si="12"/>
        <v>Hampshire</v>
      </c>
      <c r="E121" s="2">
        <f>+'Ark1'!D1741</f>
        <v>6</v>
      </c>
      <c r="F121" s="2" t="s">
        <v>494</v>
      </c>
      <c r="G121" s="3">
        <f>+'Ark1'!Q1741</f>
        <v>139</v>
      </c>
      <c r="H121" s="304">
        <f>+'Ark1'!R1741</f>
        <v>7162</v>
      </c>
      <c r="I121" s="304">
        <f>IF(H121=0,"",'Ark1'!S1741)</f>
        <v>7145</v>
      </c>
      <c r="J121" s="86"/>
      <c r="K121" s="51">
        <f>+IF(H121=0,"",'Ark1'!AD1741)</f>
        <v>5.521675776943419</v>
      </c>
      <c r="L121" s="51">
        <f>+IF(H121=0,"",'Ark1'!AE1741)</f>
        <v>5.5318367241540631</v>
      </c>
      <c r="M121" s="96">
        <f>IF(H121=0,"",'Ark1'!U1741)</f>
        <v>60.722883135059483</v>
      </c>
      <c r="N121" s="96"/>
      <c r="O121" s="51">
        <f>IF(H121=0,"",'Ark1'!W1741)</f>
        <v>84.250972708187589</v>
      </c>
      <c r="P121" s="51"/>
      <c r="Q121" s="51">
        <f>IF(H121=0,"",'Ark1'!X1741)</f>
        <v>1.3962580284836637E-2</v>
      </c>
      <c r="R121" s="51">
        <f>IF(H121=0,"",'Ark1'!Y1741)</f>
        <v>2.7925160569673275E-2</v>
      </c>
      <c r="S121" s="51">
        <f>IF(H121=0,"",'Ark1'!AA1741)</f>
        <v>8.7154203706924616</v>
      </c>
      <c r="T121" s="12">
        <f>IF(H121=0,"",'Ark1'!AB1741)</f>
        <v>2.8537799472002776</v>
      </c>
      <c r="U121" s="15">
        <f>+IF('Ark1'!AC1741=0,"",'Ark1'!AC1741)</f>
        <v>-28.85469021089563</v>
      </c>
      <c r="V121" s="15">
        <f t="shared" si="11"/>
        <v>51.402877697841724</v>
      </c>
      <c r="W121" s="12">
        <f>IF(H121=0,"",'Ark1'!T1741)</f>
        <v>4.106394861770454</v>
      </c>
      <c r="X121" s="51">
        <f>IF(H121=0,"",'Ark1'!V1741)</f>
        <v>91.456935617039505</v>
      </c>
      <c r="Y121" s="257"/>
      <c r="Z121" s="79"/>
      <c r="AI121" s="12"/>
      <c r="AJ121" s="12"/>
    </row>
    <row r="122" spans="1:36" ht="15.6">
      <c r="A122" s="257"/>
      <c r="B122" s="263">
        <f>+'Ark1'!C1742</f>
        <v>2023</v>
      </c>
      <c r="C122" s="2">
        <f>+'Ark1'!K1742</f>
        <v>1</v>
      </c>
      <c r="D122" s="2" t="str">
        <f t="shared" si="12"/>
        <v>Hampshire</v>
      </c>
      <c r="E122" s="2">
        <f>+'Ark1'!D1742</f>
        <v>7</v>
      </c>
      <c r="F122" s="2" t="s">
        <v>495</v>
      </c>
      <c r="G122" s="3">
        <f>+'Ark1'!Q1742</f>
        <v>104</v>
      </c>
      <c r="H122" s="304">
        <f>+'Ark1'!R1742</f>
        <v>7016</v>
      </c>
      <c r="I122" s="304">
        <f>IF(H122=0,"",'Ark1'!S1742)</f>
        <v>7006</v>
      </c>
      <c r="J122" s="86"/>
      <c r="K122" s="51">
        <f>+IF(H122=0,"",'Ark1'!AD1742)</f>
        <v>5.7675550367459687</v>
      </c>
      <c r="L122" s="51">
        <f>+IF(H122=0,"",'Ark1'!AE1742)</f>
        <v>5.8047829292469331</v>
      </c>
      <c r="M122" s="96">
        <f>IF(H122=0,"",'Ark1'!U1742)</f>
        <v>60.801741364544682</v>
      </c>
      <c r="N122" s="96"/>
      <c r="O122" s="51">
        <f>IF(H122=0,"",'Ark1'!W1742)</f>
        <v>83.931059092206652</v>
      </c>
      <c r="P122" s="51"/>
      <c r="Q122" s="51">
        <f>IF(H122=0,"",'Ark1'!X1742)</f>
        <v>0</v>
      </c>
      <c r="R122" s="51">
        <f>IF(H122=0,"",'Ark1'!Y1742)</f>
        <v>0</v>
      </c>
      <c r="S122" s="51">
        <f>IF(H122=0,"",'Ark1'!AA1742)</f>
        <v>8.1156684180161509</v>
      </c>
      <c r="T122" s="12">
        <f>IF(H122=0,"",'Ark1'!AB1742)</f>
        <v>2.6895091957208361</v>
      </c>
      <c r="U122" s="15">
        <f>+IF('Ark1'!AC1742=0,"",'Ark1'!AC1742)</f>
        <v>-27.381672184192919</v>
      </c>
      <c r="V122" s="15">
        <f t="shared" si="11"/>
        <v>67.365384615384613</v>
      </c>
      <c r="W122" s="12">
        <f>IF(H122=0,"",'Ark1'!T1742)</f>
        <v>3.8657354618015969</v>
      </c>
      <c r="X122" s="51">
        <f>IF(H122=0,"",'Ark1'!V1742)</f>
        <v>91.023883258707983</v>
      </c>
      <c r="Y122" s="257"/>
      <c r="Z122" s="79"/>
      <c r="AI122" s="12"/>
      <c r="AJ122" s="12"/>
    </row>
    <row r="123" spans="1:36" ht="15.6">
      <c r="A123" s="257"/>
      <c r="B123" s="263">
        <f>+'Ark1'!C1743</f>
        <v>2023</v>
      </c>
      <c r="C123" s="2">
        <f>+'Ark1'!K1743</f>
        <v>1</v>
      </c>
      <c r="D123" s="2" t="str">
        <f t="shared" si="12"/>
        <v>Hampshire</v>
      </c>
      <c r="E123" s="2">
        <f>+'Ark1'!D1743</f>
        <v>8</v>
      </c>
      <c r="F123" s="2" t="s">
        <v>496</v>
      </c>
      <c r="G123" s="3">
        <f>+'Ark1'!Q1743</f>
        <v>128</v>
      </c>
      <c r="H123" s="304">
        <f>+'Ark1'!R1743</f>
        <v>6783</v>
      </c>
      <c r="I123" s="304">
        <f>IF(H123=0,"",'Ark1'!S1743)</f>
        <v>6762</v>
      </c>
      <c r="J123" s="86"/>
      <c r="K123" s="51">
        <f>+IF(H123=0,"",'Ark1'!AD1743)</f>
        <v>5.2296400237465592</v>
      </c>
      <c r="L123" s="51">
        <f>+IF(H123=0,"",'Ark1'!AE1743)</f>
        <v>5.2534475694161742</v>
      </c>
      <c r="M123" s="96">
        <f>IF(H123=0,"",'Ark1'!U1743)</f>
        <v>60.773439810706897</v>
      </c>
      <c r="N123" s="96"/>
      <c r="O123" s="51">
        <f>IF(H123=0,"",'Ark1'!W1743)</f>
        <v>83.970896184560658</v>
      </c>
      <c r="P123" s="51"/>
      <c r="Q123" s="51">
        <f>IF(H123=0,"",'Ark1'!X1743)</f>
        <v>0</v>
      </c>
      <c r="R123" s="51">
        <f>IF(H123=0,"",'Ark1'!Y1743)</f>
        <v>0</v>
      </c>
      <c r="S123" s="51">
        <f>IF(H123=0,"",'Ark1'!AA1743)</f>
        <v>8.3395189616227867</v>
      </c>
      <c r="T123" s="12">
        <f>IF(H123=0,"",'Ark1'!AB1743)</f>
        <v>2.6457208420451641</v>
      </c>
      <c r="U123" s="15">
        <f>+IF('Ark1'!AC1743=0,"",'Ark1'!AC1743)</f>
        <v>-32.539579508651464</v>
      </c>
      <c r="V123" s="15">
        <f t="shared" si="11"/>
        <v>52.828125</v>
      </c>
      <c r="W123" s="12">
        <f>IF(H123=0,"",'Ark1'!T1743)</f>
        <v>3.9516438154209057</v>
      </c>
      <c r="X123" s="51">
        <f>IF(H123=0,"",'Ark1'!V1743)</f>
        <v>91.151623869671027</v>
      </c>
      <c r="Y123" s="257"/>
      <c r="Z123" s="79"/>
      <c r="AI123" s="12"/>
      <c r="AJ123" s="12"/>
    </row>
    <row r="124" spans="1:36" ht="15.6">
      <c r="A124" s="257"/>
      <c r="B124" s="263">
        <f>+'Ark1'!C1744</f>
        <v>2023</v>
      </c>
      <c r="C124" s="2">
        <f>+'Ark1'!K1744</f>
        <v>1</v>
      </c>
      <c r="D124" s="2" t="str">
        <f t="shared" si="12"/>
        <v>Hampshire</v>
      </c>
      <c r="E124" s="2">
        <f>+'Ark1'!D1744</f>
        <v>9</v>
      </c>
      <c r="F124" s="2" t="s">
        <v>497</v>
      </c>
      <c r="G124" s="3">
        <f>+'Ark1'!Q1744</f>
        <v>113</v>
      </c>
      <c r="H124" s="304">
        <f>+'Ark1'!R1744</f>
        <v>5273</v>
      </c>
      <c r="I124" s="304">
        <f>IF(H124=0,"",'Ark1'!S1744)</f>
        <v>5264</v>
      </c>
      <c r="J124" s="86"/>
      <c r="K124" s="51">
        <f>+IF(H124=0,"",'Ark1'!AD1744)</f>
        <v>4.3792043850178564</v>
      </c>
      <c r="L124" s="51">
        <f>+IF(H124=0,"",'Ark1'!AE1744)</f>
        <v>4.3807790705242384</v>
      </c>
      <c r="M124" s="96">
        <f>IF(H124=0,"",'Ark1'!U1744)</f>
        <v>60.883928571428562</v>
      </c>
      <c r="N124" s="96"/>
      <c r="O124" s="51">
        <f>IF(H124=0,"",'Ark1'!W1744)</f>
        <v>83.088886778115494</v>
      </c>
      <c r="P124" s="51"/>
      <c r="Q124" s="51">
        <f>IF(H124=0,"",'Ark1'!X1744)</f>
        <v>1.8964536317087055E-2</v>
      </c>
      <c r="R124" s="51">
        <f>IF(H124=0,"",'Ark1'!Y1744)</f>
        <v>3.792907263417411E-2</v>
      </c>
      <c r="S124" s="51">
        <f>IF(H124=0,"",'Ark1'!AA1744)</f>
        <v>8.7304455824284553</v>
      </c>
      <c r="T124" s="12">
        <f>IF(H124=0,"",'Ark1'!AB1744)</f>
        <v>2.7088339230860927</v>
      </c>
      <c r="U124" s="15">
        <f>+IF('Ark1'!AC1744=0,"",'Ark1'!AC1744)</f>
        <v>-35.959329477001717</v>
      </c>
      <c r="V124" s="15">
        <f t="shared" si="11"/>
        <v>46.584070796460175</v>
      </c>
      <c r="W124" s="12">
        <f>IF(H124=0,"",'Ark1'!T1744)</f>
        <v>3.7272899677602882</v>
      </c>
      <c r="X124" s="51">
        <f>IF(H124=0,"",'Ark1'!V1744)</f>
        <v>90.13203607899456</v>
      </c>
      <c r="Y124" s="257"/>
      <c r="Z124" s="79"/>
      <c r="AI124" s="12"/>
      <c r="AJ124" s="12"/>
    </row>
    <row r="125" spans="1:36" ht="15.6">
      <c r="A125" s="257"/>
      <c r="B125" s="263">
        <f>+'Ark1'!C1745</f>
        <v>2023</v>
      </c>
      <c r="C125" s="2">
        <f>+'Ark1'!K1745</f>
        <v>1</v>
      </c>
      <c r="D125" s="2" t="str">
        <f t="shared" si="12"/>
        <v>Hampshire</v>
      </c>
      <c r="E125" s="2">
        <f>+'Ark1'!D1745</f>
        <v>10</v>
      </c>
      <c r="F125" s="2" t="s">
        <v>498</v>
      </c>
      <c r="G125" s="3">
        <f>+'Ark1'!Q1745</f>
        <v>121</v>
      </c>
      <c r="H125" s="304">
        <f>+'Ark1'!R1745</f>
        <v>7427</v>
      </c>
      <c r="I125" s="304">
        <f>IF(H125=0,"",'Ark1'!S1745)</f>
        <v>7424</v>
      </c>
      <c r="J125" s="86"/>
      <c r="K125" s="51">
        <f>+IF(H125=0,"",'Ark1'!AD1745)</f>
        <v>5.8877156265854884</v>
      </c>
      <c r="L125" s="51">
        <f>+IF(H125=0,"",'Ark1'!AE1745)</f>
        <v>5.9584283052608704</v>
      </c>
      <c r="M125" s="96">
        <f>IF(H125=0,"",'Ark1'!U1745)</f>
        <v>60.87176724137931</v>
      </c>
      <c r="N125" s="96"/>
      <c r="O125" s="51">
        <f>IF(H125=0,"",'Ark1'!W1745)</f>
        <v>83.599986530172444</v>
      </c>
      <c r="P125" s="51"/>
      <c r="Q125" s="51">
        <f>IF(H125=0,"",'Ark1'!X1745)</f>
        <v>0</v>
      </c>
      <c r="R125" s="51">
        <f>IF(H125=0,"",'Ark1'!Y1745)</f>
        <v>0</v>
      </c>
      <c r="S125" s="51">
        <f>IF(H125=0,"",'Ark1'!AA1745)</f>
        <v>7.8932858478648988</v>
      </c>
      <c r="T125" s="12">
        <f>IF(H125=0,"",'Ark1'!AB1745)</f>
        <v>2.6326838078337911</v>
      </c>
      <c r="U125" s="15">
        <f>+IF('Ark1'!AC1745=0,"",'Ark1'!AC1745)</f>
        <v>-28.057895551565345</v>
      </c>
      <c r="V125" s="15">
        <f t="shared" si="11"/>
        <v>61.355371900826448</v>
      </c>
      <c r="W125" s="12">
        <f>IF(H125=0,"",'Ark1'!T1745)</f>
        <v>3.7674700417395992</v>
      </c>
      <c r="X125" s="51">
        <f>IF(H125=0,"",'Ark1'!V1745)</f>
        <v>90.603678853625723</v>
      </c>
      <c r="Y125" s="257"/>
      <c r="Z125" s="79"/>
      <c r="AI125" s="12"/>
      <c r="AJ125" s="12"/>
    </row>
    <row r="126" spans="1:36" ht="15.6">
      <c r="A126" s="257"/>
      <c r="B126" s="263">
        <f>+'Ark1'!C1746</f>
        <v>2023</v>
      </c>
      <c r="C126" s="2">
        <f>+'Ark1'!K1746</f>
        <v>1</v>
      </c>
      <c r="D126" s="2" t="str">
        <f t="shared" si="12"/>
        <v>Hampshire</v>
      </c>
      <c r="E126" s="2">
        <f>+'Ark1'!D1746</f>
        <v>11</v>
      </c>
      <c r="F126" s="2" t="s">
        <v>499</v>
      </c>
      <c r="G126" s="3">
        <f>+'Ark1'!Q1746</f>
        <v>120</v>
      </c>
      <c r="H126" s="304">
        <f>+'Ark1'!R1746</f>
        <v>8401</v>
      </c>
      <c r="I126" s="304">
        <f>IF(H126=0,"",'Ark1'!S1746)</f>
        <v>8383</v>
      </c>
      <c r="J126" s="86"/>
      <c r="K126" s="51">
        <f>+IF(H126=0,"",'Ark1'!AD1746)</f>
        <v>6.0132131788216947</v>
      </c>
      <c r="L126" s="51">
        <f>+IF(H126=0,"",'Ark1'!AE1746)</f>
        <v>6.0547687106157824</v>
      </c>
      <c r="M126" s="96">
        <f>IF(H126=0,"",'Ark1'!U1746)</f>
        <v>61.042109030180121</v>
      </c>
      <c r="N126" s="96"/>
      <c r="O126" s="51">
        <f>IF(H126=0,"",'Ark1'!W1746)</f>
        <v>83.782149588452995</v>
      </c>
      <c r="P126" s="51"/>
      <c r="Q126" s="51">
        <f>IF(H126=0,"",'Ark1'!X1746)</f>
        <v>0</v>
      </c>
      <c r="R126" s="51">
        <f>IF(H126=0,"",'Ark1'!Y1746)</f>
        <v>0</v>
      </c>
      <c r="S126" s="51">
        <f>IF(H126=0,"",'Ark1'!AA1746)</f>
        <v>9.509513274250077</v>
      </c>
      <c r="T126" s="12">
        <f>IF(H126=0,"",'Ark1'!AB1746)</f>
        <v>2.7205996313040881</v>
      </c>
      <c r="U126" s="15">
        <f>+IF('Ark1'!AC1746=0,"",'Ark1'!AC1746)</f>
        <v>-35.955920645709824</v>
      </c>
      <c r="V126" s="15">
        <f t="shared" si="11"/>
        <v>69.858333333333334</v>
      </c>
      <c r="W126" s="12">
        <f>IF(H126=0,"",'Ark1'!T1746)</f>
        <v>3.6130222592548513</v>
      </c>
      <c r="X126" s="51">
        <f>IF(H126=0,"",'Ark1'!V1746)</f>
        <v>90.910937874191873</v>
      </c>
      <c r="Y126" s="257"/>
      <c r="Z126" s="79"/>
      <c r="AI126" s="12"/>
      <c r="AJ126" s="12"/>
    </row>
    <row r="127" spans="1:36" ht="15.6">
      <c r="A127" s="257"/>
      <c r="B127" s="263">
        <f>+'Ark1'!C1747</f>
        <v>2023</v>
      </c>
      <c r="C127" s="2">
        <f>+'Ark1'!K1747</f>
        <v>1</v>
      </c>
      <c r="D127" s="2" t="str">
        <f t="shared" si="12"/>
        <v>Hampshire</v>
      </c>
      <c r="E127" s="2">
        <f>+'Ark1'!D1747</f>
        <v>12</v>
      </c>
      <c r="F127" s="2" t="s">
        <v>500</v>
      </c>
      <c r="G127" s="3">
        <f>+'Ark1'!Q1747</f>
        <v>109</v>
      </c>
      <c r="H127" s="304">
        <f>+'Ark1'!R1747</f>
        <v>6158</v>
      </c>
      <c r="I127" s="304">
        <f>IF(H127=0,"",'Ark1'!S1747)</f>
        <v>6153</v>
      </c>
      <c r="J127" s="86"/>
      <c r="K127" s="51">
        <f>+IF(H127=0,"",'Ark1'!AD1747)</f>
        <v>5.5631843312976557</v>
      </c>
      <c r="L127" s="51">
        <f>+IF(H127=0,"",'Ark1'!AE1747)</f>
        <v>5.7916618522263699</v>
      </c>
      <c r="M127" s="96">
        <f>IF(H127=0,"",'Ark1'!U1747)</f>
        <v>60.635949943117183</v>
      </c>
      <c r="N127" s="96"/>
      <c r="O127" s="51">
        <f>IF(H127=0,"",'Ark1'!W1747)</f>
        <v>82.906302616609722</v>
      </c>
      <c r="P127" s="51"/>
      <c r="Q127" s="51">
        <f>IF(H127=0,"",'Ark1'!X1747)</f>
        <v>0</v>
      </c>
      <c r="R127" s="51">
        <f>IF(H127=0,"",'Ark1'!Y1747)</f>
        <v>0</v>
      </c>
      <c r="S127" s="51">
        <f>IF(H127=0,"",'Ark1'!AA1747)</f>
        <v>8.5451778422898261</v>
      </c>
      <c r="T127" s="12">
        <f>IF(H127=0,"",'Ark1'!AB1747)</f>
        <v>2.690507594966761</v>
      </c>
      <c r="U127" s="15">
        <f>+IF('Ark1'!AC1747=0,"",'Ark1'!AC1747)</f>
        <v>-35.502438042498973</v>
      </c>
      <c r="V127" s="15">
        <f t="shared" si="11"/>
        <v>56.449541284403672</v>
      </c>
      <c r="W127" s="12">
        <f>IF(H127=0,"",'Ark1'!T1747)</f>
        <v>4.2094835985709658</v>
      </c>
      <c r="X127" s="51">
        <f>IF(H127=0,"",'Ark1'!V1747)</f>
        <v>89.867899089645988</v>
      </c>
      <c r="Y127" s="257"/>
      <c r="Z127" s="79"/>
      <c r="AI127" s="12"/>
      <c r="AJ127" s="12"/>
    </row>
    <row r="128" spans="1:36" ht="17.25" customHeight="1">
      <c r="A128" s="254"/>
      <c r="B128" s="254"/>
      <c r="C128" s="254"/>
      <c r="D128" s="255"/>
      <c r="E128" s="256"/>
      <c r="F128" s="257"/>
      <c r="G128" s="257"/>
      <c r="H128" s="350"/>
      <c r="I128" s="351"/>
      <c r="J128" s="86"/>
      <c r="K128" s="258"/>
      <c r="L128" s="257"/>
      <c r="M128" s="254"/>
      <c r="N128" s="254"/>
      <c r="O128" s="259"/>
      <c r="P128" s="259"/>
      <c r="Q128" s="259"/>
      <c r="R128" s="259"/>
      <c r="S128" s="259"/>
      <c r="T128" s="259"/>
      <c r="U128" s="259"/>
      <c r="V128" s="259"/>
      <c r="W128" s="259"/>
      <c r="X128" s="259"/>
      <c r="Y128" s="257"/>
      <c r="Z128"/>
      <c r="AA128"/>
      <c r="AB128"/>
      <c r="AC128"/>
      <c r="AD128"/>
      <c r="AE128"/>
      <c r="AF128"/>
      <c r="AG128"/>
    </row>
    <row r="129" spans="1:36" ht="15.6">
      <c r="A129" s="257"/>
      <c r="B129" s="263">
        <f>+'Ark1'!C1748</f>
        <v>2023</v>
      </c>
      <c r="C129" s="2">
        <f>+'Ark1'!K1748</f>
        <v>3</v>
      </c>
      <c r="D129" s="2" t="s">
        <v>590</v>
      </c>
      <c r="E129" s="2">
        <f>+'Ark1'!D1748</f>
        <v>1</v>
      </c>
      <c r="F129" s="2" t="s">
        <v>490</v>
      </c>
      <c r="G129" s="3">
        <f>+'Ark1'!Q1748</f>
        <v>90</v>
      </c>
      <c r="H129" s="304">
        <f>+'Ark1'!R1748</f>
        <v>2889</v>
      </c>
      <c r="I129" s="304">
        <f>IF(H129=0,"",'Ark1'!S1748)</f>
        <v>2888</v>
      </c>
      <c r="J129" s="86"/>
      <c r="K129" s="51">
        <f>+IF(H129=0,"",'Ark1'!AD1748)</f>
        <v>2.2045862108436034</v>
      </c>
      <c r="L129" s="51">
        <f>+IF(H129=0,"",'Ark1'!AE1748)</f>
        <v>2.2286934200780495</v>
      </c>
      <c r="M129" s="96">
        <f>IF(H129=0,"",'Ark1'!U1748)</f>
        <v>60.364958448753491</v>
      </c>
      <c r="N129" s="96"/>
      <c r="O129" s="51">
        <f>IF(H129=0,"",'Ark1'!W1748)</f>
        <v>86.048026315789414</v>
      </c>
      <c r="P129" s="51"/>
      <c r="Q129" s="51">
        <f>IF(H129=0,"",'Ark1'!X1748)</f>
        <v>3.4614053305642101E-2</v>
      </c>
      <c r="R129" s="51">
        <f>IF(H129=0,"",'Ark1'!Y1748)</f>
        <v>6.9228106611284201E-2</v>
      </c>
      <c r="S129" s="51">
        <f>IF(H129=0,"",'Ark1'!AA1748)</f>
        <v>8.4682752585915111</v>
      </c>
      <c r="T129" s="12">
        <f>IF(H129=0,"",'Ark1'!AB1748)</f>
        <v>2.4318504771934819</v>
      </c>
      <c r="U129" s="15">
        <f>+IF('Ark1'!AC1748=0,"",'Ark1'!AC1748)</f>
        <v>-33.298473656181471</v>
      </c>
      <c r="V129" s="15">
        <f>+(IF(H129=0,"",I129/G129))</f>
        <v>32.088888888888889</v>
      </c>
      <c r="W129" s="12">
        <f>IF(H129=0,"",'Ark1'!T1748)</f>
        <v>4.3610245759778472</v>
      </c>
      <c r="X129" s="51">
        <f>IF(H129=0,"",'Ark1'!V1748)</f>
        <v>93.23306662905226</v>
      </c>
      <c r="Y129" s="257"/>
      <c r="Z129" s="79"/>
      <c r="AI129" s="12"/>
      <c r="AJ129" s="12"/>
    </row>
    <row r="130" spans="1:36" ht="15.6">
      <c r="A130" s="257"/>
      <c r="B130" s="263">
        <f>+'Ark1'!C1749</f>
        <v>2023</v>
      </c>
      <c r="C130" s="2">
        <f>+'Ark1'!K1749</f>
        <v>3</v>
      </c>
      <c r="D130" s="2" t="s">
        <v>590</v>
      </c>
      <c r="E130" s="2">
        <f>+'Ark1'!D1749</f>
        <v>2</v>
      </c>
      <c r="F130" s="2" t="s">
        <v>491</v>
      </c>
      <c r="G130" s="3">
        <f>+'Ark1'!Q1749</f>
        <v>91</v>
      </c>
      <c r="H130" s="304">
        <f>+'Ark1'!R1749</f>
        <v>2611</v>
      </c>
      <c r="I130" s="304">
        <f>IF(H130=0,"",'Ark1'!S1749)</f>
        <v>2608</v>
      </c>
      <c r="J130" s="86"/>
      <c r="K130" s="51">
        <f>+IF(H130=0,"",'Ark1'!AD1749)</f>
        <v>2.3686621730729103</v>
      </c>
      <c r="L130" s="51">
        <f>+IF(H130=0,"",'Ark1'!AE1749)</f>
        <v>2.3582879870055957</v>
      </c>
      <c r="M130" s="96">
        <f>IF(H130=0,"",'Ark1'!U1749)</f>
        <v>60.651457055214706</v>
      </c>
      <c r="N130" s="96"/>
      <c r="O130" s="51">
        <f>IF(H130=0,"",'Ark1'!W1749)</f>
        <v>83.959624233128721</v>
      </c>
      <c r="P130" s="51"/>
      <c r="Q130" s="51">
        <f>IF(H130=0,"",'Ark1'!X1749)</f>
        <v>0</v>
      </c>
      <c r="R130" s="51">
        <f>IF(H130=0,"",'Ark1'!Y1749)</f>
        <v>0</v>
      </c>
      <c r="S130" s="51">
        <f>IF(H130=0,"",'Ark1'!AA1749)</f>
        <v>9.1964095594522171</v>
      </c>
      <c r="T130" s="12">
        <f>IF(H130=0,"",'Ark1'!AB1749)</f>
        <v>2.4426061008904743</v>
      </c>
      <c r="U130" s="15">
        <f>+IF('Ark1'!AC1749=0,"",'Ark1'!AC1749)</f>
        <v>-30.352466503048245</v>
      </c>
      <c r="V130" s="15">
        <f t="shared" ref="V130:V140" si="13">+(IF(H130=0,"",I130/G130))</f>
        <v>28.659340659340661</v>
      </c>
      <c r="W130" s="12">
        <f>IF(H130=0,"",'Ark1'!T1749)</f>
        <v>4.1271543469934908</v>
      </c>
      <c r="X130" s="51">
        <f>IF(H130=0,"",'Ark1'!V1749)</f>
        <v>91.010450385180377</v>
      </c>
      <c r="Y130" s="257"/>
      <c r="Z130" s="79"/>
      <c r="AI130" s="12"/>
      <c r="AJ130" s="12"/>
    </row>
    <row r="131" spans="1:36" ht="15.6">
      <c r="A131" s="257"/>
      <c r="B131" s="263">
        <f>+'Ark1'!C1750</f>
        <v>2023</v>
      </c>
      <c r="C131" s="2">
        <f>+'Ark1'!K1750</f>
        <v>3</v>
      </c>
      <c r="D131" s="2" t="s">
        <v>590</v>
      </c>
      <c r="E131" s="2">
        <f>+'Ark1'!D1750</f>
        <v>3</v>
      </c>
      <c r="F131" s="2" t="s">
        <v>492</v>
      </c>
      <c r="G131" s="3">
        <f>+'Ark1'!Q1750</f>
        <v>86</v>
      </c>
      <c r="H131" s="304">
        <f>+'Ark1'!R1750</f>
        <v>1893</v>
      </c>
      <c r="I131" s="304">
        <f>IF(H131=0,"",'Ark1'!S1750)</f>
        <v>1891</v>
      </c>
      <c r="J131" s="86"/>
      <c r="K131" s="51">
        <f>+IF(H131=0,"",'Ark1'!AD1750)</f>
        <v>1.4249045923628729</v>
      </c>
      <c r="L131" s="51">
        <f>+IF(H131=0,"",'Ark1'!AE1750)</f>
        <v>1.4106455218044629</v>
      </c>
      <c r="M131" s="96">
        <f>IF(H131=0,"",'Ark1'!U1750)</f>
        <v>61.104706504494978</v>
      </c>
      <c r="N131" s="96"/>
      <c r="O131" s="51">
        <f>IF(H131=0,"",'Ark1'!W1750)</f>
        <v>83.193495505023748</v>
      </c>
      <c r="P131" s="51"/>
      <c r="Q131" s="51">
        <f>IF(H131=0,"",'Ark1'!X1750)</f>
        <v>0</v>
      </c>
      <c r="R131" s="51">
        <f>IF(H131=0,"",'Ark1'!Y1750)</f>
        <v>0</v>
      </c>
      <c r="S131" s="51">
        <f>IF(H131=0,"",'Ark1'!AA1750)</f>
        <v>9.0647751250107582</v>
      </c>
      <c r="T131" s="12">
        <f>IF(H131=0,"",'Ark1'!AB1750)</f>
        <v>2.3160247074080873</v>
      </c>
      <c r="U131" s="15">
        <f>+IF('Ark1'!AC1750=0,"",'Ark1'!AC1750)</f>
        <v>-34.357866517873767</v>
      </c>
      <c r="V131" s="15">
        <f t="shared" si="13"/>
        <v>21.988372093023255</v>
      </c>
      <c r="W131" s="12">
        <f>IF(H131=0,"",'Ark1'!T1750)</f>
        <v>3.1209720021130476</v>
      </c>
      <c r="X131" s="51">
        <f>IF(H131=0,"",'Ark1'!V1750)</f>
        <v>90.162444790371097</v>
      </c>
      <c r="Y131" s="257"/>
      <c r="Z131" s="79"/>
      <c r="AI131" s="12"/>
      <c r="AJ131" s="12"/>
    </row>
    <row r="132" spans="1:36" ht="15.6">
      <c r="A132" s="257"/>
      <c r="B132" s="263">
        <f>+'Ark1'!C1751</f>
        <v>2023</v>
      </c>
      <c r="C132" s="2">
        <f>+'Ark1'!K1751</f>
        <v>3</v>
      </c>
      <c r="D132" s="2" t="s">
        <v>590</v>
      </c>
      <c r="E132" s="2">
        <f>+'Ark1'!D1751</f>
        <v>4</v>
      </c>
      <c r="F132" s="2" t="s">
        <v>493</v>
      </c>
      <c r="G132" s="3">
        <f>+'Ark1'!Q1751</f>
        <v>74</v>
      </c>
      <c r="H132" s="304">
        <f>+'Ark1'!R1751</f>
        <v>2381</v>
      </c>
      <c r="I132" s="304">
        <f>IF(H132=0,"",'Ark1'!S1751)</f>
        <v>2380</v>
      </c>
      <c r="J132" s="86"/>
      <c r="K132" s="51">
        <f>+IF(H132=0,"",'Ark1'!AD1751)</f>
        <v>2.2550978850761969</v>
      </c>
      <c r="L132" s="51">
        <f>+IF(H132=0,"",'Ark1'!AE1751)</f>
        <v>2.2860388443125155</v>
      </c>
      <c r="M132" s="96">
        <f>IF(H132=0,"",'Ark1'!U1751)</f>
        <v>60.405882352941184</v>
      </c>
      <c r="N132" s="96"/>
      <c r="O132" s="51">
        <f>IF(H132=0,"",'Ark1'!W1751)</f>
        <v>86.50945378151269</v>
      </c>
      <c r="P132" s="51"/>
      <c r="Q132" s="51">
        <f>IF(H132=0,"",'Ark1'!X1751)</f>
        <v>0</v>
      </c>
      <c r="R132" s="51">
        <f>IF(H132=0,"",'Ark1'!Y1751)</f>
        <v>0</v>
      </c>
      <c r="S132" s="51">
        <f>IF(H132=0,"",'Ark1'!AA1751)</f>
        <v>8.9799402332305291</v>
      </c>
      <c r="T132" s="12">
        <f>IF(H132=0,"",'Ark1'!AB1751)</f>
        <v>2.5473596189340233</v>
      </c>
      <c r="U132" s="15">
        <f>+IF('Ark1'!AC1751=0,"",'Ark1'!AC1751)</f>
        <v>-30.79070920895326</v>
      </c>
      <c r="V132" s="15">
        <f t="shared" si="13"/>
        <v>32.162162162162161</v>
      </c>
      <c r="W132" s="12">
        <f>IF(H132=0,"",'Ark1'!T1751)</f>
        <v>4.3784124317513644</v>
      </c>
      <c r="X132" s="51">
        <f>IF(H132=0,"",'Ark1'!V1751)</f>
        <v>93.742545772371841</v>
      </c>
      <c r="Y132" s="257"/>
      <c r="Z132" s="79"/>
      <c r="AI132" s="12"/>
      <c r="AJ132" s="12"/>
    </row>
    <row r="133" spans="1:36" ht="15.6">
      <c r="A133" s="257"/>
      <c r="B133" s="263">
        <f>+'Ark1'!C1752</f>
        <v>2023</v>
      </c>
      <c r="C133" s="2">
        <f>+'Ark1'!K1752</f>
        <v>3</v>
      </c>
      <c r="D133" s="2" t="s">
        <v>590</v>
      </c>
      <c r="E133" s="2">
        <f>+'Ark1'!D1752</f>
        <v>5</v>
      </c>
      <c r="F133" s="2" t="s">
        <v>377</v>
      </c>
      <c r="G133" s="3">
        <f>+'Ark1'!Q1752</f>
        <v>97</v>
      </c>
      <c r="H133" s="304">
        <f>+'Ark1'!R1752</f>
        <v>2925</v>
      </c>
      <c r="I133" s="304">
        <f>IF(H133=0,"",'Ark1'!S1752)</f>
        <v>2923</v>
      </c>
      <c r="J133" s="86"/>
      <c r="K133" s="51">
        <f>+IF(H133=0,"",'Ark1'!AD1752)</f>
        <v>2.3419109993754903</v>
      </c>
      <c r="L133" s="51">
        <f>+IF(H133=0,"",'Ark1'!AE1752)</f>
        <v>2.3938898012080605</v>
      </c>
      <c r="M133" s="96">
        <f>IF(H133=0,"",'Ark1'!U1752)</f>
        <v>60.184057475196717</v>
      </c>
      <c r="N133" s="96"/>
      <c r="O133" s="51">
        <f>IF(H133=0,"",'Ark1'!W1752)</f>
        <v>86.356209373930852</v>
      </c>
      <c r="P133" s="51"/>
      <c r="Q133" s="51">
        <f>IF(H133=0,"",'Ark1'!X1752)</f>
        <v>0</v>
      </c>
      <c r="R133" s="51">
        <f>IF(H133=0,"",'Ark1'!Y1752)</f>
        <v>0</v>
      </c>
      <c r="S133" s="51">
        <f>IF(H133=0,"",'Ark1'!AA1752)</f>
        <v>8.4043448434517813</v>
      </c>
      <c r="T133" s="12">
        <f>IF(H133=0,"",'Ark1'!AB1752)</f>
        <v>2.7900032358806794</v>
      </c>
      <c r="U133" s="15">
        <f>+IF('Ark1'!AC1752=0,"",'Ark1'!AC1752)</f>
        <v>-33.489780407152153</v>
      </c>
      <c r="V133" s="15">
        <f t="shared" si="13"/>
        <v>30.134020618556701</v>
      </c>
      <c r="W133" s="12">
        <f>IF(H133=0,"",'Ark1'!T1752)</f>
        <v>5.0208547008546995</v>
      </c>
      <c r="X133" s="51">
        <f>IF(H133=0,"",'Ark1'!V1752)</f>
        <v>93.584004619839988</v>
      </c>
      <c r="Y133" s="257"/>
      <c r="Z133" s="79"/>
      <c r="AI133" s="12"/>
      <c r="AJ133" s="12"/>
    </row>
    <row r="134" spans="1:36" ht="15.6">
      <c r="A134" s="257"/>
      <c r="B134" s="263">
        <f>+'Ark1'!C1753</f>
        <v>2023</v>
      </c>
      <c r="C134" s="2">
        <f>+'Ark1'!K1753</f>
        <v>3</v>
      </c>
      <c r="D134" s="2" t="s">
        <v>590</v>
      </c>
      <c r="E134" s="2">
        <f>+'Ark1'!D1753</f>
        <v>6</v>
      </c>
      <c r="F134" s="2" t="s">
        <v>494</v>
      </c>
      <c r="G134" s="3">
        <f>+'Ark1'!Q1753</f>
        <v>82</v>
      </c>
      <c r="H134" s="304">
        <f>+'Ark1'!R1753</f>
        <v>1889</v>
      </c>
      <c r="I134" s="304">
        <f>IF(H134=0,"",'Ark1'!S1753)</f>
        <v>1889</v>
      </c>
      <c r="J134" s="86"/>
      <c r="K134" s="51">
        <f>+IF(H134=0,"",'Ark1'!AD1753)</f>
        <v>1.4563593329581286</v>
      </c>
      <c r="L134" s="51">
        <f>+IF(H134=0,"",'Ark1'!AE1753)</f>
        <v>1.4769880509763962</v>
      </c>
      <c r="M134" s="96">
        <f>IF(H134=0,"",'Ark1'!U1753)</f>
        <v>60.882477501323443</v>
      </c>
      <c r="N134" s="96"/>
      <c r="O134" s="51">
        <f>IF(H134=0,"",'Ark1'!W1753)</f>
        <v>85.084965590259458</v>
      </c>
      <c r="P134" s="51"/>
      <c r="Q134" s="51">
        <f>IF(H134=0,"",'Ark1'!X1753)</f>
        <v>0</v>
      </c>
      <c r="R134" s="51">
        <f>IF(H134=0,"",'Ark1'!Y1753)</f>
        <v>0</v>
      </c>
      <c r="S134" s="51">
        <f>IF(H134=0,"",'Ark1'!AA1753)</f>
        <v>9.3352940326424516</v>
      </c>
      <c r="T134" s="12">
        <f>IF(H134=0,"",'Ark1'!AB1753)</f>
        <v>2.4514243226724859</v>
      </c>
      <c r="U134" s="15">
        <f>+IF('Ark1'!AC1753=0,"",'Ark1'!AC1753)</f>
        <v>-36.270605175494161</v>
      </c>
      <c r="V134" s="15">
        <f t="shared" si="13"/>
        <v>23.036585365853657</v>
      </c>
      <c r="W134" s="12">
        <f>IF(H134=0,"",'Ark1'!T1753)</f>
        <v>3.5849655902593973</v>
      </c>
      <c r="X134" s="51">
        <f>IF(H134=0,"",'Ark1'!V1753)</f>
        <v>92.183061311223682</v>
      </c>
      <c r="Y134" s="257"/>
      <c r="Z134" s="79"/>
      <c r="AI134" s="12"/>
      <c r="AJ134" s="12"/>
    </row>
    <row r="135" spans="1:36" ht="15.6">
      <c r="A135" s="257"/>
      <c r="B135" s="263">
        <f>+'Ark1'!C1754</f>
        <v>2023</v>
      </c>
      <c r="C135" s="2">
        <f>+'Ark1'!K1754</f>
        <v>3</v>
      </c>
      <c r="D135" s="2" t="s">
        <v>590</v>
      </c>
      <c r="E135" s="2">
        <f>+'Ark1'!D1754</f>
        <v>7</v>
      </c>
      <c r="F135" s="2" t="s">
        <v>495</v>
      </c>
      <c r="G135" s="3">
        <f>+'Ark1'!Q1754</f>
        <v>61</v>
      </c>
      <c r="H135" s="304">
        <f>+'Ark1'!R1754</f>
        <v>2506</v>
      </c>
      <c r="I135" s="304">
        <f>IF(H135=0,"",'Ark1'!S1754)</f>
        <v>2503</v>
      </c>
      <c r="J135" s="86"/>
      <c r="K135" s="51">
        <f>+IF(H135=0,"",'Ark1'!AD1754)</f>
        <v>2.0600759581079529</v>
      </c>
      <c r="L135" s="51">
        <f>+IF(H135=0,"",'Ark1'!AE1754)</f>
        <v>2.0803628647923049</v>
      </c>
      <c r="M135" s="96">
        <f>IF(H135=0,"",'Ark1'!U1754)</f>
        <v>60.662405113863358</v>
      </c>
      <c r="N135" s="96"/>
      <c r="O135" s="51">
        <f>IF(H135=0,"",'Ark1'!W1754)</f>
        <v>84.194766280463497</v>
      </c>
      <c r="P135" s="51"/>
      <c r="Q135" s="51">
        <f>IF(H135=0,"",'Ark1'!X1754)</f>
        <v>0</v>
      </c>
      <c r="R135" s="51">
        <f>IF(H135=0,"",'Ark1'!Y1754)</f>
        <v>0</v>
      </c>
      <c r="S135" s="51">
        <f>IF(H135=0,"",'Ark1'!AA1754)</f>
        <v>9.0203038484000633</v>
      </c>
      <c r="T135" s="12">
        <f>IF(H135=0,"",'Ark1'!AB1754)</f>
        <v>2.5562573396631403</v>
      </c>
      <c r="U135" s="15">
        <f>+IF('Ark1'!AC1754=0,"",'Ark1'!AC1754)</f>
        <v>-40.634733594058957</v>
      </c>
      <c r="V135" s="15">
        <f t="shared" si="13"/>
        <v>41.032786885245905</v>
      </c>
      <c r="W135" s="12">
        <f>IF(H135=0,"",'Ark1'!T1754)</f>
        <v>4.0359138068635279</v>
      </c>
      <c r="X135" s="51">
        <f>IF(H135=0,"",'Ark1'!V1754)</f>
        <v>91.26335504653359</v>
      </c>
      <c r="Y135" s="257"/>
      <c r="Z135" s="79"/>
      <c r="AI135" s="12"/>
      <c r="AJ135" s="12"/>
    </row>
    <row r="136" spans="1:36" ht="15.6">
      <c r="A136" s="257"/>
      <c r="B136" s="263">
        <f>+'Ark1'!C1755</f>
        <v>2023</v>
      </c>
      <c r="C136" s="2">
        <f>+'Ark1'!K1755</f>
        <v>3</v>
      </c>
      <c r="D136" s="2" t="s">
        <v>590</v>
      </c>
      <c r="E136" s="2">
        <f>+'Ark1'!D1755</f>
        <v>8</v>
      </c>
      <c r="F136" s="2" t="s">
        <v>496</v>
      </c>
      <c r="G136" s="3">
        <f>+'Ark1'!Q1755</f>
        <v>87</v>
      </c>
      <c r="H136" s="304">
        <f>+'Ark1'!R1755</f>
        <v>2981</v>
      </c>
      <c r="I136" s="304">
        <f>IF(H136=0,"",'Ark1'!S1755)</f>
        <v>2976</v>
      </c>
      <c r="J136" s="86"/>
      <c r="K136" s="51">
        <f>+IF(H136=0,"",'Ark1'!AD1755)</f>
        <v>2.2983277179402166</v>
      </c>
      <c r="L136" s="51">
        <f>+IF(H136=0,"",'Ark1'!AE1755)</f>
        <v>2.3650373103071445</v>
      </c>
      <c r="M136" s="96">
        <f>IF(H136=0,"",'Ark1'!U1755)</f>
        <v>60.446236559139777</v>
      </c>
      <c r="N136" s="96"/>
      <c r="O136" s="51">
        <f>IF(H136=0,"",'Ark1'!W1755)</f>
        <v>85.894354838709518</v>
      </c>
      <c r="P136" s="51"/>
      <c r="Q136" s="51">
        <f>IF(H136=0,"",'Ark1'!X1755)</f>
        <v>0</v>
      </c>
      <c r="R136" s="51">
        <f>IF(H136=0,"",'Ark1'!Y1755)</f>
        <v>0</v>
      </c>
      <c r="S136" s="51">
        <f>IF(H136=0,"",'Ark1'!AA1755)</f>
        <v>8.2939985339145288</v>
      </c>
      <c r="T136" s="12">
        <f>IF(H136=0,"",'Ark1'!AB1755)</f>
        <v>2.5318799229110298</v>
      </c>
      <c r="U136" s="15">
        <f>+IF('Ark1'!AC1755=0,"",'Ark1'!AC1755)</f>
        <v>-28.62696374047318</v>
      </c>
      <c r="V136" s="15">
        <f t="shared" si="13"/>
        <v>34.206896551724135</v>
      </c>
      <c r="W136" s="12">
        <f>IF(H136=0,"",'Ark1'!T1755)</f>
        <v>4.5565246561556521</v>
      </c>
      <c r="X136" s="51">
        <f>IF(H136=0,"",'Ark1'!V1755)</f>
        <v>93.12251715420733</v>
      </c>
      <c r="Y136" s="257"/>
      <c r="Z136" s="79"/>
      <c r="AI136" s="12"/>
      <c r="AJ136" s="12"/>
    </row>
    <row r="137" spans="1:36" ht="15.6">
      <c r="A137" s="257"/>
      <c r="B137" s="263">
        <f>+'Ark1'!C1756</f>
        <v>2023</v>
      </c>
      <c r="C137" s="2">
        <f>+'Ark1'!K1756</f>
        <v>3</v>
      </c>
      <c r="D137" s="2" t="s">
        <v>590</v>
      </c>
      <c r="E137" s="2">
        <f>+'Ark1'!D1756</f>
        <v>9</v>
      </c>
      <c r="F137" s="2" t="s">
        <v>497</v>
      </c>
      <c r="G137" s="3">
        <f>+'Ark1'!Q1756</f>
        <v>89</v>
      </c>
      <c r="H137" s="304">
        <f>+'Ark1'!R1756</f>
        <v>2784</v>
      </c>
      <c r="I137" s="304">
        <f>IF(H137=0,"",'Ark1'!S1756)</f>
        <v>2783</v>
      </c>
      <c r="J137" s="86"/>
      <c r="K137" s="51">
        <f>+IF(H137=0,"",'Ark1'!AD1756)</f>
        <v>2.3121003238933642</v>
      </c>
      <c r="L137" s="51">
        <f>+IF(H137=0,"",'Ark1'!AE1756)</f>
        <v>2.3484268424251158</v>
      </c>
      <c r="M137" s="96">
        <f>IF(H137=0,"",'Ark1'!U1756)</f>
        <v>60.740567732662605</v>
      </c>
      <c r="N137" s="96"/>
      <c r="O137" s="51">
        <f>IF(H137=0,"",'Ark1'!W1756)</f>
        <v>84.250269493352505</v>
      </c>
      <c r="P137" s="51"/>
      <c r="Q137" s="51">
        <f>IF(H137=0,"",'Ark1'!X1756)</f>
        <v>3.5919540229885062E-2</v>
      </c>
      <c r="R137" s="51">
        <f>IF(H137=0,"",'Ark1'!Y1756)</f>
        <v>7.1839080459770124E-2</v>
      </c>
      <c r="S137" s="51">
        <f>IF(H137=0,"",'Ark1'!AA1756)</f>
        <v>7.9293094280003276</v>
      </c>
      <c r="T137" s="12">
        <f>IF(H137=0,"",'Ark1'!AB1756)</f>
        <v>2.3740035565362807</v>
      </c>
      <c r="U137" s="15">
        <f>+IF('Ark1'!AC1756=0,"",'Ark1'!AC1756)</f>
        <v>-27.525326212972633</v>
      </c>
      <c r="V137" s="15">
        <f t="shared" si="13"/>
        <v>31.269662921348313</v>
      </c>
      <c r="W137" s="12">
        <f>IF(H137=0,"",'Ark1'!T1756)</f>
        <v>3.863864942528735</v>
      </c>
      <c r="X137" s="51">
        <f>IF(H137=0,"",'Ark1'!V1756)</f>
        <v>91.294226010030641</v>
      </c>
      <c r="Y137" s="257"/>
      <c r="Z137" s="79"/>
      <c r="AI137" s="12"/>
      <c r="AJ137" s="12"/>
    </row>
    <row r="138" spans="1:36" ht="15.6">
      <c r="A138" s="257"/>
      <c r="B138" s="263">
        <f>+'Ark1'!C1757</f>
        <v>2023</v>
      </c>
      <c r="C138" s="2">
        <f>+'Ark1'!K1757</f>
        <v>3</v>
      </c>
      <c r="D138" s="2" t="s">
        <v>590</v>
      </c>
      <c r="E138" s="2">
        <f>+'Ark1'!D1757</f>
        <v>10</v>
      </c>
      <c r="F138" s="2" t="s">
        <v>498</v>
      </c>
      <c r="G138" s="3">
        <f>+'Ark1'!Q1757</f>
        <v>80</v>
      </c>
      <c r="H138" s="304">
        <f>+'Ark1'!R1757</f>
        <v>3155</v>
      </c>
      <c r="I138" s="304">
        <f>IF(H138=0,"",'Ark1'!S1757)</f>
        <v>2884</v>
      </c>
      <c r="J138" s="86"/>
      <c r="K138" s="51">
        <f>+IF(H138=0,"",'Ark1'!AD1757)</f>
        <v>2.5011098427194312</v>
      </c>
      <c r="L138" s="51">
        <f>+IF(H138=0,"",'Ark1'!AE1757)</f>
        <v>2.2964753859036873</v>
      </c>
      <c r="M138" s="96">
        <f>IF(H138=0,"",'Ark1'!U1757)</f>
        <v>60.575589459084611</v>
      </c>
      <c r="N138" s="96"/>
      <c r="O138" s="51">
        <f>IF(H138=0,"",'Ark1'!W1757)</f>
        <v>82.942857142857051</v>
      </c>
      <c r="P138" s="51"/>
      <c r="Q138" s="51">
        <f>IF(H138=0,"",'Ark1'!X1757)</f>
        <v>0.79239302694136293</v>
      </c>
      <c r="R138" s="51">
        <f>IF(H138=0,"",'Ark1'!Y1757)</f>
        <v>1.5847860538827259</v>
      </c>
      <c r="S138" s="51">
        <f>IF(H138=0,"",'Ark1'!AA1757)</f>
        <v>9.7245204406533983</v>
      </c>
      <c r="T138" s="12">
        <f>IF(H138=0,"",'Ark1'!AB1757)</f>
        <v>2.579291899968434</v>
      </c>
      <c r="U138" s="15">
        <f>+IF('Ark1'!AC1757=0,"",'Ark1'!AC1757)</f>
        <v>-42.770085926563127</v>
      </c>
      <c r="V138" s="15">
        <f t="shared" si="13"/>
        <v>36.049999999999997</v>
      </c>
      <c r="W138" s="12">
        <f>IF(H138=0,"",'Ark1'!T1757)</f>
        <v>3.9134706814580031</v>
      </c>
      <c r="X138" s="51">
        <f>IF(H138=0,"",'Ark1'!V1757)</f>
        <v>91.514133343751908</v>
      </c>
      <c r="Y138" s="257"/>
      <c r="Z138" s="79"/>
      <c r="AI138" s="12"/>
      <c r="AJ138" s="12"/>
    </row>
    <row r="139" spans="1:36" ht="15.6">
      <c r="A139" s="257"/>
      <c r="B139" s="263">
        <f>+'Ark1'!C1758</f>
        <v>2023</v>
      </c>
      <c r="C139" s="2">
        <f>+'Ark1'!K1758</f>
        <v>3</v>
      </c>
      <c r="D139" s="2" t="s">
        <v>590</v>
      </c>
      <c r="E139" s="2">
        <f>+'Ark1'!D1758</f>
        <v>11</v>
      </c>
      <c r="F139" s="2" t="s">
        <v>499</v>
      </c>
      <c r="G139" s="3">
        <f>+'Ark1'!Q1758</f>
        <v>85</v>
      </c>
      <c r="H139" s="304">
        <f>+'Ark1'!R1758</f>
        <v>2587</v>
      </c>
      <c r="I139" s="304">
        <f>IF(H139=0,"",'Ark1'!S1758)</f>
        <v>2586</v>
      </c>
      <c r="J139" s="86"/>
      <c r="K139" s="51">
        <f>+IF(H139=0,"",'Ark1'!AD1758)</f>
        <v>1.85170604613876</v>
      </c>
      <c r="L139" s="51">
        <f>+IF(H139=0,"",'Ark1'!AE1758)</f>
        <v>1.8873944826043887</v>
      </c>
      <c r="M139" s="96">
        <f>IF(H139=0,"",'Ark1'!U1758)</f>
        <v>60.340680587780376</v>
      </c>
      <c r="N139" s="96"/>
      <c r="O139" s="51">
        <f>IF(H139=0,"",'Ark1'!W1758)</f>
        <v>84.661813611755747</v>
      </c>
      <c r="P139" s="51"/>
      <c r="Q139" s="51">
        <f>IF(H139=0,"",'Ark1'!X1758)</f>
        <v>0.11596443757247776</v>
      </c>
      <c r="R139" s="51">
        <f>IF(H139=0,"",'Ark1'!Y1758)</f>
        <v>0.23192887514495553</v>
      </c>
      <c r="S139" s="51">
        <f>IF(H139=0,"",'Ark1'!AA1758)</f>
        <v>8.5493183130121242</v>
      </c>
      <c r="T139" s="12">
        <f>IF(H139=0,"",'Ark1'!AB1758)</f>
        <v>2.5199022497097698</v>
      </c>
      <c r="U139" s="15">
        <f>+IF('Ark1'!AC1758=0,"",'Ark1'!AC1758)</f>
        <v>-25.440340524268624</v>
      </c>
      <c r="V139" s="15">
        <f t="shared" si="13"/>
        <v>30.423529411764704</v>
      </c>
      <c r="W139" s="12">
        <f>IF(H139=0,"",'Ark1'!T1758)</f>
        <v>4.7062234248163879</v>
      </c>
      <c r="X139" s="51">
        <f>IF(H139=0,"",'Ark1'!V1758)</f>
        <v>91.738601637788122</v>
      </c>
      <c r="Y139" s="257"/>
      <c r="Z139" s="79"/>
      <c r="AI139" s="12"/>
      <c r="AJ139" s="12"/>
    </row>
    <row r="140" spans="1:36" ht="15.6">
      <c r="A140" s="257"/>
      <c r="B140" s="263">
        <f>+'Ark1'!C1759</f>
        <v>2023</v>
      </c>
      <c r="C140" s="2">
        <f>+'Ark1'!K1759</f>
        <v>3</v>
      </c>
      <c r="D140" s="2" t="s">
        <v>590</v>
      </c>
      <c r="E140" s="2">
        <f>+'Ark1'!D1759</f>
        <v>12</v>
      </c>
      <c r="F140" s="2" t="s">
        <v>500</v>
      </c>
      <c r="G140" s="3">
        <f>+'Ark1'!Q1759</f>
        <v>70</v>
      </c>
      <c r="H140" s="304">
        <f>+'Ark1'!R1759</f>
        <v>1506</v>
      </c>
      <c r="I140" s="304">
        <f>IF(H140=0,"",'Ark1'!S1759)</f>
        <v>1505</v>
      </c>
      <c r="J140" s="86"/>
      <c r="K140" s="51">
        <f>+IF(H140=0,"",'Ark1'!AD1759)</f>
        <v>1.3605319264264801</v>
      </c>
      <c r="L140" s="51">
        <f>+IF(H140=0,"",'Ark1'!AE1759)</f>
        <v>1.398392521690704</v>
      </c>
      <c r="M140" s="96">
        <f>IF(H140=0,"",'Ark1'!U1759)</f>
        <v>60.538205980066451</v>
      </c>
      <c r="N140" s="96"/>
      <c r="O140" s="51">
        <f>IF(H140=0,"",'Ark1'!W1759)</f>
        <v>81.839667774086493</v>
      </c>
      <c r="P140" s="51"/>
      <c r="Q140" s="51">
        <f>IF(H140=0,"",'Ark1'!X1759)</f>
        <v>0</v>
      </c>
      <c r="R140" s="51">
        <f>IF(H140=0,"",'Ark1'!Y1759)</f>
        <v>0</v>
      </c>
      <c r="S140" s="51">
        <f>IF(H140=0,"",'Ark1'!AA1759)</f>
        <v>8.0140856823973881</v>
      </c>
      <c r="T140" s="12">
        <f>IF(H140=0,"",'Ark1'!AB1759)</f>
        <v>2.4161765402906856</v>
      </c>
      <c r="U140" s="15">
        <f>+IF('Ark1'!AC1759=0,"",'Ark1'!AC1759)</f>
        <v>-30.096888078856743</v>
      </c>
      <c r="V140" s="15">
        <f t="shared" si="13"/>
        <v>21.5</v>
      </c>
      <c r="W140" s="12">
        <f>IF(H140=0,"",'Ark1'!T1759)</f>
        <v>4.3559096945551126</v>
      </c>
      <c r="X140" s="51">
        <f>IF(H140=0,"",'Ark1'!V1759)</f>
        <v>88.688625491769997</v>
      </c>
      <c r="Y140" s="257"/>
      <c r="Z140" s="79"/>
      <c r="AI140" s="12"/>
      <c r="AJ140" s="12"/>
    </row>
    <row r="141" spans="1:36" ht="15.6">
      <c r="A141" s="257"/>
      <c r="B141" s="257"/>
      <c r="C141" s="257"/>
      <c r="D141" s="257"/>
      <c r="E141" s="257"/>
      <c r="F141" s="257"/>
      <c r="G141" s="257"/>
      <c r="H141" s="352"/>
      <c r="I141" s="352"/>
      <c r="J141" s="86"/>
      <c r="K141" s="257"/>
      <c r="L141" s="257"/>
      <c r="M141" s="257"/>
      <c r="N141" s="257"/>
      <c r="O141" s="259"/>
      <c r="P141" s="259"/>
      <c r="Q141" s="257"/>
      <c r="R141" s="257"/>
      <c r="S141" s="257"/>
      <c r="T141" s="257"/>
      <c r="U141" s="257"/>
      <c r="V141" s="257"/>
      <c r="W141" s="257"/>
      <c r="X141" s="257"/>
      <c r="Y141" s="257"/>
      <c r="Z141" s="79"/>
    </row>
    <row r="142" spans="1:36" ht="15.6">
      <c r="A142" s="257"/>
      <c r="B142" s="263">
        <f>+'Ark1'!C1760</f>
        <v>2023</v>
      </c>
      <c r="C142" s="2">
        <f>+'Ark1'!K1760</f>
        <v>6</v>
      </c>
      <c r="D142" s="2" t="s">
        <v>588</v>
      </c>
      <c r="E142" s="2">
        <f>+'Ark1'!D1760</f>
        <v>1</v>
      </c>
      <c r="F142" s="2" t="s">
        <v>490</v>
      </c>
      <c r="G142" s="3">
        <f>+'Ark1'!Q1760</f>
        <v>44</v>
      </c>
      <c r="H142" s="304">
        <f>+'Ark1'!R1760</f>
        <v>7800</v>
      </c>
      <c r="I142" s="304">
        <f>IF(H142=0,"",'Ark1'!S1760)</f>
        <v>7799</v>
      </c>
      <c r="J142" s="86"/>
      <c r="K142" s="51">
        <f>+IF(H142=0,"",'Ark1'!AD1760)</f>
        <v>5.9521538402838718</v>
      </c>
      <c r="L142" s="51">
        <f>+IF(H142=0,"",'Ark1'!AE1760)</f>
        <v>6.0200381669377814</v>
      </c>
      <c r="M142" s="96">
        <f>IF(H142=0,"",'Ark1'!U1760)</f>
        <v>60.401333504295422</v>
      </c>
      <c r="N142" s="96"/>
      <c r="O142" s="51">
        <f>IF(H142=0,"",'Ark1'!W1760)</f>
        <v>86.069265290421882</v>
      </c>
      <c r="P142" s="51"/>
      <c r="Q142" s="51">
        <f>IF(H142=0,"",'Ark1'!X1760)</f>
        <v>0</v>
      </c>
      <c r="R142" s="51">
        <f>IF(H142=0,"",'Ark1'!Y1760)</f>
        <v>0</v>
      </c>
      <c r="S142" s="51">
        <f>IF(H142=0,"",'Ark1'!AA1760)</f>
        <v>9.4129354957299878</v>
      </c>
      <c r="T142" s="12">
        <f>IF(H142=0,"",'Ark1'!AB1760)</f>
        <v>2.5691070593474845</v>
      </c>
      <c r="U142" s="15">
        <f>+IF('Ark1'!AC1760=0,"",'Ark1'!AC1760)</f>
        <v>-28.124999288282105</v>
      </c>
      <c r="V142" s="15">
        <f>+(IF(H142=0,"",I142/G142))</f>
        <v>177.25</v>
      </c>
      <c r="W142" s="12">
        <f>IF(H142=0,"",'Ark1'!T1760)</f>
        <v>4.63</v>
      </c>
      <c r="X142" s="51">
        <f>IF(H142=0,"",'Ark1'!V1760)</f>
        <v>93.254253642818981</v>
      </c>
      <c r="Y142" s="257"/>
      <c r="Z142" s="79"/>
    </row>
    <row r="143" spans="1:36" ht="15.6">
      <c r="A143" s="257"/>
      <c r="B143" s="263">
        <f>+'Ark1'!C1761</f>
        <v>2023</v>
      </c>
      <c r="C143" s="2">
        <f>+'Ark1'!K1761</f>
        <v>6</v>
      </c>
      <c r="D143" s="2" t="s">
        <v>588</v>
      </c>
      <c r="E143" s="2">
        <f>+'Ark1'!D1761</f>
        <v>2</v>
      </c>
      <c r="F143" s="2" t="s">
        <v>491</v>
      </c>
      <c r="G143" s="3">
        <f>+'Ark1'!Q1761</f>
        <v>52</v>
      </c>
      <c r="H143" s="304">
        <f>+'Ark1'!R1761</f>
        <v>5253</v>
      </c>
      <c r="I143" s="304">
        <f>IF(H143=0,"",'Ark1'!S1761)</f>
        <v>5252</v>
      </c>
      <c r="J143" s="86"/>
      <c r="K143" s="51">
        <f>+IF(H143=0,"",'Ark1'!AD1761)</f>
        <v>4.7654471065308304</v>
      </c>
      <c r="L143" s="51">
        <f>+IF(H143=0,"",'Ark1'!AE1761)</f>
        <v>4.7591490071885438</v>
      </c>
      <c r="M143" s="96">
        <f>IF(H143=0,"",'Ark1'!U1761)</f>
        <v>61.094059405940591</v>
      </c>
      <c r="N143" s="96"/>
      <c r="O143" s="51">
        <f>IF(H143=0,"",'Ark1'!W1761)</f>
        <v>84.136766945925345</v>
      </c>
      <c r="P143" s="51"/>
      <c r="Q143" s="51">
        <f>IF(H143=0,"",'Ark1'!X1761)</f>
        <v>0</v>
      </c>
      <c r="R143" s="51">
        <f>IF(H143=0,"",'Ark1'!Y1761)</f>
        <v>0</v>
      </c>
      <c r="S143" s="51">
        <f>IF(H143=0,"",'Ark1'!AA1761)</f>
        <v>9.1245547868183614</v>
      </c>
      <c r="T143" s="12">
        <f>IF(H143=0,"",'Ark1'!AB1761)</f>
        <v>2.468674058998388</v>
      </c>
      <c r="U143" s="15">
        <f>+IF('Ark1'!AC1761=0,"",'Ark1'!AC1761)</f>
        <v>-31.20883589857776</v>
      </c>
      <c r="V143" s="15">
        <f t="shared" ref="V143:V153" si="14">+(IF(H143=0,"",I143/G143))</f>
        <v>101</v>
      </c>
      <c r="W143" s="12">
        <f>IF(H143=0,"",'Ark1'!T1761)</f>
        <v>3.3207690843327624</v>
      </c>
      <c r="X143" s="51">
        <f>IF(H143=0,"",'Ark1'!V1761)</f>
        <v>91.163888244812327</v>
      </c>
      <c r="Y143" s="257"/>
      <c r="Z143" s="79"/>
    </row>
    <row r="144" spans="1:36" ht="15.6">
      <c r="A144" s="257"/>
      <c r="B144" s="263">
        <f>+'Ark1'!C1762</f>
        <v>2023</v>
      </c>
      <c r="C144" s="2">
        <f>+'Ark1'!K1762</f>
        <v>6</v>
      </c>
      <c r="D144" s="2" t="s">
        <v>588</v>
      </c>
      <c r="E144" s="2">
        <f>+'Ark1'!D1762</f>
        <v>3</v>
      </c>
      <c r="F144" s="2" t="s">
        <v>492</v>
      </c>
      <c r="G144" s="3">
        <f>+'Ark1'!Q1762</f>
        <v>45</v>
      </c>
      <c r="H144" s="304">
        <f>+'Ark1'!R1762</f>
        <v>7144</v>
      </c>
      <c r="I144" s="304">
        <f>IF(H144=0,"",'Ark1'!S1762)</f>
        <v>7136</v>
      </c>
      <c r="J144" s="86"/>
      <c r="K144" s="51">
        <f>+IF(H144=0,"",'Ark1'!AD1762)</f>
        <v>5.3774529359959651</v>
      </c>
      <c r="L144" s="51">
        <f>+IF(H144=0,"",'Ark1'!AE1762)</f>
        <v>5.3718648370123763</v>
      </c>
      <c r="M144" s="96">
        <f>IF(H144=0,"",'Ark1'!U1762)</f>
        <v>60.951653587443943</v>
      </c>
      <c r="N144" s="96"/>
      <c r="O144" s="51">
        <f>IF(H144=0,"",'Ark1'!W1762)</f>
        <v>83.952424327354308</v>
      </c>
      <c r="P144" s="51"/>
      <c r="Q144" s="51">
        <f>IF(H144=0,"",'Ark1'!X1762)</f>
        <v>1.3997760358342664E-2</v>
      </c>
      <c r="R144" s="51">
        <f>IF(H144=0,"",'Ark1'!Y1762)</f>
        <v>2.7995520716685329E-2</v>
      </c>
      <c r="S144" s="51">
        <f>IF(H144=0,"",'Ark1'!AA1762)</f>
        <v>9.5820838550941616</v>
      </c>
      <c r="T144" s="12">
        <f>IF(H144=0,"",'Ark1'!AB1762)</f>
        <v>2.5603237912172601</v>
      </c>
      <c r="U144" s="15">
        <f>+IF('Ark1'!AC1762=0,"",'Ark1'!AC1762)</f>
        <v>-34.834922525594088</v>
      </c>
      <c r="V144" s="15">
        <f t="shared" si="14"/>
        <v>158.57777777777778</v>
      </c>
      <c r="W144" s="12">
        <f>IF(H144=0,"",'Ark1'!T1762)</f>
        <v>3.5180571108622618</v>
      </c>
      <c r="X144" s="51">
        <f>IF(H144=0,"",'Ark1'!V1762)</f>
        <v>90.999415777174434</v>
      </c>
      <c r="Y144" s="257"/>
      <c r="Z144" s="79"/>
    </row>
    <row r="145" spans="1:34" ht="15.6">
      <c r="A145" s="257"/>
      <c r="B145" s="263">
        <f>+'Ark1'!C1763</f>
        <v>2023</v>
      </c>
      <c r="C145" s="2">
        <f>+'Ark1'!K1763</f>
        <v>6</v>
      </c>
      <c r="D145" s="2" t="s">
        <v>588</v>
      </c>
      <c r="E145" s="2">
        <f>+'Ark1'!D1763</f>
        <v>4</v>
      </c>
      <c r="F145" s="2" t="s">
        <v>493</v>
      </c>
      <c r="G145" s="3">
        <f>+'Ark1'!Q1763</f>
        <v>48</v>
      </c>
      <c r="H145" s="304">
        <f>+'Ark1'!R1763</f>
        <v>5098</v>
      </c>
      <c r="I145" s="304">
        <f>IF(H145=0,"",'Ark1'!S1763)</f>
        <v>5098</v>
      </c>
      <c r="J145" s="86"/>
      <c r="K145" s="51">
        <f>+IF(H145=0,"",'Ark1'!AD1763)</f>
        <v>4.828428819033368</v>
      </c>
      <c r="L145" s="51">
        <f>+IF(H145=0,"",'Ark1'!AE1763)</f>
        <v>4.8840362057789237</v>
      </c>
      <c r="M145" s="96">
        <f>IF(H145=0,"",'Ark1'!U1763)</f>
        <v>60.292859945076493</v>
      </c>
      <c r="N145" s="96"/>
      <c r="O145" s="51">
        <f>IF(H145=0,"",'Ark1'!W1763)</f>
        <v>86.285131424087695</v>
      </c>
      <c r="P145" s="51"/>
      <c r="Q145" s="51">
        <f>IF(H145=0,"",'Ark1'!X1763)</f>
        <v>0</v>
      </c>
      <c r="R145" s="51">
        <f>IF(H145=0,"",'Ark1'!Y1763)</f>
        <v>0</v>
      </c>
      <c r="S145" s="51">
        <f>IF(H145=0,"",'Ark1'!AA1763)</f>
        <v>8.8667288519468137</v>
      </c>
      <c r="T145" s="12">
        <f>IF(H145=0,"",'Ark1'!AB1763)</f>
        <v>2.8833663504294007</v>
      </c>
      <c r="U145" s="15">
        <f>+IF('Ark1'!AC1763=0,"",'Ark1'!AC1763)</f>
        <v>-32.272378682618289</v>
      </c>
      <c r="V145" s="15">
        <f t="shared" si="14"/>
        <v>106.20833333333333</v>
      </c>
      <c r="W145" s="12">
        <f>IF(H145=0,"",'Ark1'!T1763)</f>
        <v>4.7608866222047883</v>
      </c>
      <c r="X145" s="51">
        <f>IF(H145=0,"",'Ark1'!V1763)</f>
        <v>93.483349321872012</v>
      </c>
      <c r="Y145" s="257"/>
      <c r="Z145" s="79"/>
    </row>
    <row r="146" spans="1:34" ht="15.6">
      <c r="A146" s="257"/>
      <c r="B146" s="263">
        <f>+'Ark1'!C1764</f>
        <v>2023</v>
      </c>
      <c r="C146" s="2">
        <f>+'Ark1'!K1764</f>
        <v>6</v>
      </c>
      <c r="D146" s="2" t="s">
        <v>588</v>
      </c>
      <c r="E146" s="2">
        <f>+'Ark1'!D1764</f>
        <v>5</v>
      </c>
      <c r="F146" s="2" t="s">
        <v>377</v>
      </c>
      <c r="G146" s="3">
        <f>+'Ark1'!Q1764</f>
        <v>53</v>
      </c>
      <c r="H146" s="304">
        <f>+'Ark1'!R1764</f>
        <v>6058</v>
      </c>
      <c r="I146" s="304">
        <f>IF(H146=0,"",'Ark1'!S1764)</f>
        <v>6056</v>
      </c>
      <c r="J146" s="86"/>
      <c r="K146" s="51">
        <f>+IF(H146=0,"",'Ark1'!AD1764)</f>
        <v>4.8503578920399031</v>
      </c>
      <c r="L146" s="51">
        <f>+IF(H146=0,"",'Ark1'!AE1764)</f>
        <v>4.922239779029268</v>
      </c>
      <c r="M146" s="96">
        <f>IF(H146=0,"",'Ark1'!U1764)</f>
        <v>60.775429326287984</v>
      </c>
      <c r="N146" s="96"/>
      <c r="O146" s="51">
        <f>IF(H146=0,"",'Ark1'!W1764)</f>
        <v>85.702823645971009</v>
      </c>
      <c r="P146" s="51"/>
      <c r="Q146" s="51">
        <f>IF(H146=0,"",'Ark1'!X1764)</f>
        <v>0</v>
      </c>
      <c r="R146" s="51">
        <f>IF(H146=0,"",'Ark1'!Y1764)</f>
        <v>0</v>
      </c>
      <c r="S146" s="51">
        <f>IF(H146=0,"",'Ark1'!AA1764)</f>
        <v>8.5341653655593692</v>
      </c>
      <c r="T146" s="12">
        <f>IF(H146=0,"",'Ark1'!AB1764)</f>
        <v>2.5313289270031305</v>
      </c>
      <c r="U146" s="15">
        <f>+IF('Ark1'!AC1764=0,"",'Ark1'!AC1764)</f>
        <v>-30.14769932506508</v>
      </c>
      <c r="V146" s="15">
        <f t="shared" si="14"/>
        <v>114.26415094339623</v>
      </c>
      <c r="W146" s="12">
        <f>IF(H146=0,"",'Ark1'!T1764)</f>
        <v>3.9991746450973911</v>
      </c>
      <c r="X146" s="51">
        <f>IF(H146=0,"",'Ark1'!V1764)</f>
        <v>92.866220798012478</v>
      </c>
      <c r="Y146" s="257"/>
      <c r="Z146" s="79"/>
    </row>
    <row r="147" spans="1:34" ht="15.6">
      <c r="A147" s="257"/>
      <c r="B147" s="263">
        <f>+'Ark1'!C1765</f>
        <v>2023</v>
      </c>
      <c r="C147" s="2">
        <f>+'Ark1'!K1765</f>
        <v>6</v>
      </c>
      <c r="D147" s="2" t="s">
        <v>588</v>
      </c>
      <c r="E147" s="2">
        <f>+'Ark1'!D1765</f>
        <v>6</v>
      </c>
      <c r="F147" s="2" t="s">
        <v>494</v>
      </c>
      <c r="G147" s="3">
        <f>+'Ark1'!Q1765</f>
        <v>39</v>
      </c>
      <c r="H147" s="304">
        <f>+'Ark1'!R1765</f>
        <v>5860</v>
      </c>
      <c r="I147" s="304">
        <f>IF(H147=0,"",'Ark1'!S1765)</f>
        <v>5850</v>
      </c>
      <c r="J147" s="86"/>
      <c r="K147" s="51">
        <f>+IF(H147=0,"",'Ark1'!AD1765)</f>
        <v>4.5178749026652358</v>
      </c>
      <c r="L147" s="51">
        <f>+IF(H147=0,"",'Ark1'!AE1765)</f>
        <v>4.5934520905530221</v>
      </c>
      <c r="M147" s="96">
        <f>IF(H147=0,"",'Ark1'!U1765)</f>
        <v>60.673504273504278</v>
      </c>
      <c r="N147" s="96"/>
      <c r="O147" s="51">
        <f>IF(H147=0,"",'Ark1'!W1765)</f>
        <v>85.445880341880454</v>
      </c>
      <c r="P147" s="51"/>
      <c r="Q147" s="51">
        <f>IF(H147=0,"",'Ark1'!X1765)</f>
        <v>0</v>
      </c>
      <c r="R147" s="51">
        <f>IF(H147=0,"",'Ark1'!Y1765)</f>
        <v>0</v>
      </c>
      <c r="S147" s="51">
        <f>IF(H147=0,"",'Ark1'!AA1765)</f>
        <v>9.2286279384693621</v>
      </c>
      <c r="T147" s="12">
        <f>IF(H147=0,"",'Ark1'!AB1765)</f>
        <v>2.5428429194956994</v>
      </c>
      <c r="U147" s="15">
        <f>+IF('Ark1'!AC1765=0,"",'Ark1'!AC1765)</f>
        <v>-32.707403923782223</v>
      </c>
      <c r="V147" s="15">
        <f t="shared" si="14"/>
        <v>150</v>
      </c>
      <c r="W147" s="12">
        <f>IF(H147=0,"",'Ark1'!T1765)</f>
        <v>4.1269624573378838</v>
      </c>
      <c r="X147" s="51">
        <f>IF(H147=0,"",'Ark1'!V1765)</f>
        <v>92.635756683427331</v>
      </c>
      <c r="Y147" s="257"/>
      <c r="Z147" s="79"/>
    </row>
    <row r="148" spans="1:34" ht="15.6">
      <c r="A148" s="257"/>
      <c r="B148" s="263">
        <f>+'Ark1'!C1766</f>
        <v>2023</v>
      </c>
      <c r="C148" s="2">
        <f>+'Ark1'!K1766</f>
        <v>6</v>
      </c>
      <c r="D148" s="2" t="s">
        <v>588</v>
      </c>
      <c r="E148" s="2">
        <f>+'Ark1'!D1766</f>
        <v>7</v>
      </c>
      <c r="F148" s="2" t="s">
        <v>495</v>
      </c>
      <c r="G148" s="3">
        <f>+'Ark1'!Q1766</f>
        <v>39</v>
      </c>
      <c r="H148" s="304">
        <f>+'Ark1'!R1766</f>
        <v>5918</v>
      </c>
      <c r="I148" s="304">
        <f>IF(H148=0,"",'Ark1'!S1766)</f>
        <v>5902</v>
      </c>
      <c r="J148" s="86"/>
      <c r="K148" s="51">
        <f>+IF(H148=0,"",'Ark1'!AD1766)</f>
        <v>4.8649359617250063</v>
      </c>
      <c r="L148" s="51">
        <f>+IF(H148=0,"",'Ark1'!AE1766)</f>
        <v>4.8555997696617963</v>
      </c>
      <c r="M148" s="96">
        <f>IF(H148=0,"",'Ark1'!U1766)</f>
        <v>60.889528973229417</v>
      </c>
      <c r="N148" s="96"/>
      <c r="O148" s="51">
        <f>IF(H148=0,"",'Ark1'!W1766)</f>
        <v>83.339430701457132</v>
      </c>
      <c r="P148" s="51"/>
      <c r="Q148" s="51">
        <f>IF(H148=0,"",'Ark1'!X1766)</f>
        <v>0</v>
      </c>
      <c r="R148" s="51">
        <f>IF(H148=0,"",'Ark1'!Y1766)</f>
        <v>0</v>
      </c>
      <c r="S148" s="51">
        <f>IF(H148=0,"",'Ark1'!AA1766)</f>
        <v>9.4952568915930904</v>
      </c>
      <c r="T148" s="12">
        <f>IF(H148=0,"",'Ark1'!AB1766)</f>
        <v>2.5945349887705622</v>
      </c>
      <c r="U148" s="15">
        <f>+IF('Ark1'!AC1766=0,"",'Ark1'!AC1766)</f>
        <v>-36.648185989319607</v>
      </c>
      <c r="V148" s="15">
        <f t="shared" si="14"/>
        <v>151.33333333333334</v>
      </c>
      <c r="W148" s="12">
        <f>IF(H148=0,"",'Ark1'!T1766)</f>
        <v>3.7832037850625215</v>
      </c>
      <c r="X148" s="51">
        <f>IF(H148=0,"",'Ark1'!V1766)</f>
        <v>90.396560212616876</v>
      </c>
      <c r="Y148" s="257"/>
      <c r="Z148" s="79"/>
    </row>
    <row r="149" spans="1:34" ht="15.6">
      <c r="A149" s="257"/>
      <c r="B149" s="263">
        <f>+'Ark1'!C1767</f>
        <v>2023</v>
      </c>
      <c r="C149" s="2">
        <f>+'Ark1'!K1767</f>
        <v>6</v>
      </c>
      <c r="D149" s="2" t="s">
        <v>588</v>
      </c>
      <c r="E149" s="2">
        <f>+'Ark1'!D1767</f>
        <v>8</v>
      </c>
      <c r="F149" s="2" t="s">
        <v>496</v>
      </c>
      <c r="G149" s="3">
        <f>+'Ark1'!Q1767</f>
        <v>54</v>
      </c>
      <c r="H149" s="304">
        <f>+'Ark1'!R1767</f>
        <v>6606</v>
      </c>
      <c r="I149" s="304">
        <f>IF(H149=0,"",'Ark1'!S1767)</f>
        <v>6602</v>
      </c>
      <c r="J149" s="86"/>
      <c r="K149" s="51">
        <f>+IF(H149=0,"",'Ark1'!AD1767)</f>
        <v>5.093174406143266</v>
      </c>
      <c r="L149" s="51">
        <f>+IF(H149=0,"",'Ark1'!AE1767)</f>
        <v>5.108474520884041</v>
      </c>
      <c r="M149" s="96">
        <f>IF(H149=0,"",'Ark1'!U1767)</f>
        <v>60.59754619812179</v>
      </c>
      <c r="N149" s="96"/>
      <c r="O149" s="51">
        <f>IF(H149=0,"",'Ark1'!W1767)</f>
        <v>83.632535595274305</v>
      </c>
      <c r="P149" s="51"/>
      <c r="Q149" s="51">
        <f>IF(H149=0,"",'Ark1'!X1767)</f>
        <v>0</v>
      </c>
      <c r="R149" s="51">
        <f>IF(H149=0,"",'Ark1'!Y1767)</f>
        <v>0</v>
      </c>
      <c r="S149" s="51">
        <f>IF(H149=0,"",'Ark1'!AA1767)</f>
        <v>8.8663402256156232</v>
      </c>
      <c r="T149" s="12">
        <f>IF(H149=0,"",'Ark1'!AB1767)</f>
        <v>2.5349923159385597</v>
      </c>
      <c r="U149" s="15">
        <f>+IF('Ark1'!AC1767=0,"",'Ark1'!AC1767)</f>
        <v>-30.49719952906468</v>
      </c>
      <c r="V149" s="15">
        <f t="shared" si="14"/>
        <v>122.25925925925925</v>
      </c>
      <c r="W149" s="12">
        <f>IF(H149=0,"",'Ark1'!T1767)</f>
        <v>4.1100514683620943</v>
      </c>
      <c r="X149" s="51">
        <f>IF(H149=0,"",'Ark1'!V1767)</f>
        <v>90.633555017800617</v>
      </c>
      <c r="Y149" s="257"/>
      <c r="Z149" s="79"/>
    </row>
    <row r="150" spans="1:34" ht="15.6">
      <c r="A150" s="257"/>
      <c r="B150" s="263">
        <f>+'Ark1'!C1768</f>
        <v>2023</v>
      </c>
      <c r="C150" s="2">
        <f>+'Ark1'!K1768</f>
        <v>6</v>
      </c>
      <c r="D150" s="2" t="s">
        <v>588</v>
      </c>
      <c r="E150" s="2">
        <f>+'Ark1'!D1768</f>
        <v>9</v>
      </c>
      <c r="F150" s="2" t="s">
        <v>497</v>
      </c>
      <c r="G150" s="3">
        <f>+'Ark1'!Q1768</f>
        <v>46</v>
      </c>
      <c r="H150" s="304">
        <f>+'Ark1'!R1768</f>
        <v>4451</v>
      </c>
      <c r="I150" s="304">
        <f>IF(H150=0,"",'Ark1'!S1768)</f>
        <v>4451</v>
      </c>
      <c r="J150" s="86"/>
      <c r="K150" s="51">
        <f>+IF(H150=0,"",'Ark1'!AD1768)</f>
        <v>3.6965368324889969</v>
      </c>
      <c r="L150" s="51">
        <f>+IF(H150=0,"",'Ark1'!AE1768)</f>
        <v>3.7839300871650927</v>
      </c>
      <c r="M150" s="96">
        <f>IF(H150=0,"",'Ark1'!U1768)</f>
        <v>60.685913277915091</v>
      </c>
      <c r="N150" s="96"/>
      <c r="O150" s="51">
        <f>IF(H150=0,"",'Ark1'!W1768)</f>
        <v>84.877578072343283</v>
      </c>
      <c r="P150" s="51"/>
      <c r="Q150" s="51">
        <f>IF(H150=0,"",'Ark1'!X1768)</f>
        <v>0</v>
      </c>
      <c r="R150" s="51">
        <f>IF(H150=0,"",'Ark1'!Y1768)</f>
        <v>0</v>
      </c>
      <c r="S150" s="51">
        <f>IF(H150=0,"",'Ark1'!AA1768)</f>
        <v>8.7387731653182268</v>
      </c>
      <c r="T150" s="12">
        <f>IF(H150=0,"",'Ark1'!AB1768)</f>
        <v>2.3828615001502076</v>
      </c>
      <c r="U150" s="15">
        <f>+IF('Ark1'!AC1768=0,"",'Ark1'!AC1768)</f>
        <v>-30.550590631652756</v>
      </c>
      <c r="V150" s="15">
        <f t="shared" si="14"/>
        <v>96.760869565217391</v>
      </c>
      <c r="W150" s="12">
        <f>IF(H150=0,"",'Ark1'!T1768)</f>
        <v>3.9420354976409793</v>
      </c>
      <c r="X150" s="51">
        <f>IF(H150=0,"",'Ark1'!V1768)</f>
        <v>91.958372776103275</v>
      </c>
      <c r="Y150" s="257"/>
      <c r="Z150" s="79"/>
    </row>
    <row r="151" spans="1:34" ht="15.6">
      <c r="A151" s="257"/>
      <c r="B151" s="263">
        <f>+'Ark1'!C1769</f>
        <v>2023</v>
      </c>
      <c r="C151" s="2">
        <f>+'Ark1'!K1769</f>
        <v>6</v>
      </c>
      <c r="D151" s="2" t="s">
        <v>588</v>
      </c>
      <c r="E151" s="2">
        <f>+'Ark1'!D1769</f>
        <v>10</v>
      </c>
      <c r="F151" s="2" t="s">
        <v>498</v>
      </c>
      <c r="G151" s="3">
        <f>+'Ark1'!Q1769</f>
        <v>43</v>
      </c>
      <c r="H151" s="304">
        <f>+'Ark1'!R1769</f>
        <v>4744</v>
      </c>
      <c r="I151" s="304">
        <f>IF(H151=0,"",'Ark1'!S1769)</f>
        <v>4739</v>
      </c>
      <c r="J151" s="86"/>
      <c r="K151" s="51">
        <f>+IF(H151=0,"",'Ark1'!AD1769)</f>
        <v>3.7607813292744807</v>
      </c>
      <c r="L151" s="51">
        <f>+IF(H151=0,"",'Ark1'!AE1769)</f>
        <v>3.8010525445622738</v>
      </c>
      <c r="M151" s="96">
        <f>IF(H151=0,"",'Ark1'!U1769)</f>
        <v>60.819582190335503</v>
      </c>
      <c r="N151" s="96"/>
      <c r="O151" s="51">
        <f>IF(H151=0,"",'Ark1'!W1769)</f>
        <v>83.546760920025491</v>
      </c>
      <c r="P151" s="51"/>
      <c r="Q151" s="51">
        <f>IF(H151=0,"",'Ark1'!X1769)</f>
        <v>2.1079258010118045E-2</v>
      </c>
      <c r="R151" s="51">
        <f>IF(H151=0,"",'Ark1'!Y1769)</f>
        <v>4.2158516020236091E-2</v>
      </c>
      <c r="S151" s="51">
        <f>IF(H151=0,"",'Ark1'!AA1769)</f>
        <v>9.8172862364464901</v>
      </c>
      <c r="T151" s="12">
        <f>IF(H151=0,"",'Ark1'!AB1769)</f>
        <v>2.4197062690573929</v>
      </c>
      <c r="U151" s="15">
        <f>+IF('Ark1'!AC1769=0,"",'Ark1'!AC1769)</f>
        <v>-42.071369426544528</v>
      </c>
      <c r="V151" s="15">
        <f t="shared" si="14"/>
        <v>110.20930232558139</v>
      </c>
      <c r="W151" s="12">
        <f>IF(H151=0,"",'Ark1'!T1769)</f>
        <v>3.6741146711635744</v>
      </c>
      <c r="X151" s="51">
        <f>IF(H151=0,"",'Ark1'!V1769)</f>
        <v>90.556176509117122</v>
      </c>
      <c r="Y151" s="257"/>
      <c r="Z151" s="79"/>
    </row>
    <row r="152" spans="1:34" ht="15.6">
      <c r="A152" s="257"/>
      <c r="B152" s="263">
        <f>+'Ark1'!C1770</f>
        <v>2023</v>
      </c>
      <c r="C152" s="2">
        <f>+'Ark1'!K1770</f>
        <v>6</v>
      </c>
      <c r="D152" s="2" t="s">
        <v>588</v>
      </c>
      <c r="E152" s="2">
        <f>+'Ark1'!D1770</f>
        <v>11</v>
      </c>
      <c r="F152" s="2" t="s">
        <v>499</v>
      </c>
      <c r="G152" s="3">
        <f>+'Ark1'!Q1770</f>
        <v>45</v>
      </c>
      <c r="H152" s="304">
        <f>+'Ark1'!R1770</f>
        <v>7459</v>
      </c>
      <c r="I152" s="304">
        <f>IF(H152=0,"",'Ark1'!S1770)</f>
        <v>7458</v>
      </c>
      <c r="J152" s="86"/>
      <c r="K152" s="51">
        <f>+IF(H152=0,"",'Ark1'!AD1770)</f>
        <v>5.3389545412249753</v>
      </c>
      <c r="L152" s="51">
        <f>+IF(H152=0,"",'Ark1'!AE1770)</f>
        <v>5.5758191745266394</v>
      </c>
      <c r="M152" s="96">
        <f>IF(H152=0,"",'Ark1'!U1770)</f>
        <v>60.317377312952509</v>
      </c>
      <c r="N152" s="96"/>
      <c r="O152" s="51">
        <f>IF(H152=0,"",'Ark1'!W1770)</f>
        <v>86.724081523196347</v>
      </c>
      <c r="P152" s="51"/>
      <c r="Q152" s="51">
        <f>IF(H152=0,"",'Ark1'!X1770)</f>
        <v>0</v>
      </c>
      <c r="R152" s="51">
        <f>IF(H152=0,"",'Ark1'!Y1770)</f>
        <v>0</v>
      </c>
      <c r="S152" s="51">
        <f>IF(H152=0,"",'Ark1'!AA1770)</f>
        <v>8.3367933414380566</v>
      </c>
      <c r="T152" s="12">
        <f>IF(H152=0,"",'Ark1'!AB1770)</f>
        <v>2.6075618705194143</v>
      </c>
      <c r="U152" s="15">
        <f>+IF('Ark1'!AC1770=0,"",'Ark1'!AC1770)</f>
        <v>-32.413920834467596</v>
      </c>
      <c r="V152" s="15">
        <f t="shared" si="14"/>
        <v>165.73333333333332</v>
      </c>
      <c r="W152" s="12">
        <f>IF(H152=0,"",'Ark1'!T1770)</f>
        <v>4.810832551280332</v>
      </c>
      <c r="X152" s="51">
        <f>IF(H152=0,"",'Ark1'!V1770)</f>
        <v>93.964278689443745</v>
      </c>
      <c r="Y152" s="257"/>
      <c r="Z152" s="79"/>
    </row>
    <row r="153" spans="1:34" ht="15.6">
      <c r="A153" s="257"/>
      <c r="B153" s="263">
        <f>+'Ark1'!C1771</f>
        <v>2023</v>
      </c>
      <c r="C153" s="2">
        <f>+'Ark1'!K1771</f>
        <v>6</v>
      </c>
      <c r="D153" s="2" t="s">
        <v>588</v>
      </c>
      <c r="E153" s="2">
        <f>+'Ark1'!D1771</f>
        <v>12</v>
      </c>
      <c r="F153" s="2" t="s">
        <v>500</v>
      </c>
      <c r="G153" s="3">
        <f>+'Ark1'!Q1771</f>
        <v>43</v>
      </c>
      <c r="H153" s="304">
        <f>+'Ark1'!R1771</f>
        <v>5057</v>
      </c>
      <c r="I153" s="304">
        <f>IF(H153=0,"",'Ark1'!S1771)</f>
        <v>5053</v>
      </c>
      <c r="J153" s="86"/>
      <c r="K153" s="51">
        <f>+IF(H153=0,"",'Ark1'!AD1771)</f>
        <v>4.5685325046073801</v>
      </c>
      <c r="L153" s="51">
        <f>+IF(H153=0,"",'Ark1'!AE1771)</f>
        <v>4.6780033093738922</v>
      </c>
      <c r="M153" s="96">
        <f>IF(H153=0,"",'Ark1'!U1771)</f>
        <v>61.0041559469622</v>
      </c>
      <c r="N153" s="96"/>
      <c r="O153" s="51">
        <f>IF(H153=0,"",'Ark1'!W1771)</f>
        <v>81.542212547001697</v>
      </c>
      <c r="P153" s="51"/>
      <c r="Q153" s="51">
        <f>IF(H153=0,"",'Ark1'!X1771)</f>
        <v>0</v>
      </c>
      <c r="R153" s="51">
        <f>IF(H153=0,"",'Ark1'!Y1771)</f>
        <v>0</v>
      </c>
      <c r="S153" s="51">
        <f>IF(H153=0,"",'Ark1'!AA1771)</f>
        <v>9.3317253269917515</v>
      </c>
      <c r="T153" s="12">
        <f>IF(H153=0,"",'Ark1'!AB1771)</f>
        <v>2.3592335882462403</v>
      </c>
      <c r="U153" s="15">
        <f>+IF('Ark1'!AC1771=0,"",'Ark1'!AC1771)</f>
        <v>-34.602037738765922</v>
      </c>
      <c r="V153" s="15">
        <f t="shared" si="14"/>
        <v>117.51162790697674</v>
      </c>
      <c r="W153" s="12">
        <f>IF(H153=0,"",'Ark1'!T1771)</f>
        <v>3.2558829345461722</v>
      </c>
      <c r="X153" s="51">
        <f>IF(H153=0,"",'Ark1'!V1771)</f>
        <v>88.377735548151691</v>
      </c>
      <c r="Y153" s="257"/>
      <c r="Z153" s="79"/>
    </row>
    <row r="154" spans="1:34" ht="15.6">
      <c r="A154" s="257"/>
      <c r="B154" s="257"/>
      <c r="C154" s="257"/>
      <c r="D154" s="257"/>
      <c r="E154" s="257"/>
      <c r="F154" s="257"/>
      <c r="G154" s="257"/>
      <c r="H154" s="352"/>
      <c r="I154" s="352"/>
      <c r="J154" s="86"/>
      <c r="K154" s="257"/>
      <c r="L154" s="257"/>
      <c r="M154" s="257"/>
      <c r="N154" s="257"/>
      <c r="O154" s="259"/>
      <c r="P154" s="259"/>
      <c r="Q154" s="257"/>
      <c r="R154" s="257"/>
      <c r="S154" s="257"/>
      <c r="T154" s="257"/>
      <c r="U154" s="257"/>
      <c r="V154" s="257"/>
      <c r="W154" s="257"/>
      <c r="X154" s="257"/>
      <c r="Y154" s="257"/>
      <c r="Z154" s="79"/>
    </row>
    <row r="155" spans="1:34" s="58" customFormat="1" ht="15.6">
      <c r="A155" s="257"/>
      <c r="B155" s="263">
        <f>+'Ark1'!C1772</f>
        <v>2023</v>
      </c>
      <c r="C155" s="2">
        <f>+'Ark1'!K1772</f>
        <v>7</v>
      </c>
      <c r="D155" s="2" t="s">
        <v>602</v>
      </c>
      <c r="E155" s="2">
        <f>+'Ark1'!D1772</f>
        <v>1</v>
      </c>
      <c r="F155" s="2" t="s">
        <v>490</v>
      </c>
      <c r="G155" s="3">
        <f>+'Ark1'!Q1772</f>
        <v>0</v>
      </c>
      <c r="H155" s="304">
        <f>+'Ark1'!R1772</f>
        <v>0</v>
      </c>
      <c r="I155" s="304" t="str">
        <f>IF(H155=0,"",'Ark1'!S1772)</f>
        <v/>
      </c>
      <c r="J155" s="86"/>
      <c r="K155" s="51" t="str">
        <f>+IF(H155=0,"",'Ark1'!AD1772)</f>
        <v/>
      </c>
      <c r="L155" s="51" t="str">
        <f>+IF(H155=0,"",'Ark1'!AE1772)</f>
        <v/>
      </c>
      <c r="M155" s="96" t="str">
        <f>IF(H155=0,"",'Ark1'!U1772)</f>
        <v/>
      </c>
      <c r="N155" s="96"/>
      <c r="O155" s="51" t="str">
        <f>IF(H155=0,"",'Ark1'!W1772)</f>
        <v/>
      </c>
      <c r="P155" s="51"/>
      <c r="Q155" s="51" t="str">
        <f>IF(H155=0,"",'Ark1'!X1772)</f>
        <v/>
      </c>
      <c r="R155" s="51" t="str">
        <f>IF(H155=0,"",'Ark1'!Y1772)</f>
        <v/>
      </c>
      <c r="S155" s="51" t="str">
        <f>IF(H155=0,"",'Ark1'!AA1772)</f>
        <v/>
      </c>
      <c r="T155" s="12" t="str">
        <f>IF(H155=0,"",'Ark1'!AB1772)</f>
        <v/>
      </c>
      <c r="U155" s="15" t="str">
        <f>+IF('Ark1'!AC1772=0,"",'Ark1'!AC1772)</f>
        <v/>
      </c>
      <c r="V155" s="15" t="str">
        <f>+(IF(H155=0,"",I155/G155))</f>
        <v/>
      </c>
      <c r="W155" s="12" t="str">
        <f>IF(H155=0,"",'Ark1'!T1772)</f>
        <v/>
      </c>
      <c r="X155" s="51" t="str">
        <f>IF(H155=0,"",'Ark1'!V1772)</f>
        <v/>
      </c>
      <c r="Y155" s="257"/>
      <c r="Z155" s="10"/>
      <c r="AA155" s="100"/>
      <c r="AB155" s="1"/>
      <c r="AC155" s="1"/>
      <c r="AD155" s="1"/>
      <c r="AE155" s="1"/>
      <c r="AF155" s="1"/>
      <c r="AG155" s="10"/>
      <c r="AH155"/>
    </row>
    <row r="156" spans="1:34" s="58" customFormat="1" ht="15.6">
      <c r="A156" s="257"/>
      <c r="B156" s="263">
        <f>+'Ark1'!C1773</f>
        <v>2023</v>
      </c>
      <c r="C156" s="2">
        <f>+'Ark1'!K1773</f>
        <v>7</v>
      </c>
      <c r="D156" s="2" t="s">
        <v>602</v>
      </c>
      <c r="E156" s="2">
        <f>+'Ark1'!D1773</f>
        <v>2</v>
      </c>
      <c r="F156" s="2" t="s">
        <v>491</v>
      </c>
      <c r="G156" s="3">
        <f>+'Ark1'!Q1773</f>
        <v>0</v>
      </c>
      <c r="H156" s="304">
        <f>+'Ark1'!R1773</f>
        <v>0</v>
      </c>
      <c r="I156" s="304" t="str">
        <f>IF(H156=0,"",'Ark1'!S1773)</f>
        <v/>
      </c>
      <c r="J156" s="86"/>
      <c r="K156" s="51" t="str">
        <f>+IF(H156=0,"",'Ark1'!AD1773)</f>
        <v/>
      </c>
      <c r="L156" s="51" t="str">
        <f>+IF(H156=0,"",'Ark1'!AE1773)</f>
        <v/>
      </c>
      <c r="M156" s="96" t="str">
        <f>IF(H156=0,"",'Ark1'!U1773)</f>
        <v/>
      </c>
      <c r="N156" s="96"/>
      <c r="O156" s="51" t="str">
        <f>IF(H156=0,"",'Ark1'!W1773)</f>
        <v/>
      </c>
      <c r="P156" s="51"/>
      <c r="Q156" s="51" t="str">
        <f>IF(H156=0,"",'Ark1'!X1773)</f>
        <v/>
      </c>
      <c r="R156" s="51" t="str">
        <f>IF(H156=0,"",'Ark1'!Y1773)</f>
        <v/>
      </c>
      <c r="S156" s="51" t="str">
        <f>IF(H156=0,"",'Ark1'!AA1773)</f>
        <v/>
      </c>
      <c r="T156" s="12" t="str">
        <f>IF(H156=0,"",'Ark1'!AB1773)</f>
        <v/>
      </c>
      <c r="U156" s="15" t="str">
        <f>+IF('Ark1'!AC1773=0,"",'Ark1'!AC1773)</f>
        <v/>
      </c>
      <c r="V156" s="15" t="str">
        <f t="shared" ref="V156:V166" si="15">+(IF(H156=0,"",I156/G156))</f>
        <v/>
      </c>
      <c r="W156" s="12" t="str">
        <f>IF(H156=0,"",'Ark1'!T1773)</f>
        <v/>
      </c>
      <c r="X156" s="51" t="str">
        <f>IF(H156=0,"",'Ark1'!V1773)</f>
        <v/>
      </c>
      <c r="Y156" s="257"/>
      <c r="Z156" s="10"/>
      <c r="AA156" s="100"/>
      <c r="AB156" s="1"/>
      <c r="AC156" s="1"/>
      <c r="AD156" s="1"/>
      <c r="AE156" s="1"/>
      <c r="AF156" s="1"/>
      <c r="AG156" s="10"/>
      <c r="AH156"/>
    </row>
    <row r="157" spans="1:34" s="58" customFormat="1" ht="15.6">
      <c r="A157" s="257"/>
      <c r="B157" s="263">
        <f>+'Ark1'!C1774</f>
        <v>2023</v>
      </c>
      <c r="C157" s="2">
        <f>+'Ark1'!K1774</f>
        <v>7</v>
      </c>
      <c r="D157" s="2" t="s">
        <v>602</v>
      </c>
      <c r="E157" s="2">
        <f>+'Ark1'!D1774</f>
        <v>3</v>
      </c>
      <c r="F157" s="2" t="s">
        <v>492</v>
      </c>
      <c r="G157" s="3">
        <f>+'Ark1'!Q1774</f>
        <v>0</v>
      </c>
      <c r="H157" s="304">
        <f>+'Ark1'!R1774</f>
        <v>0</v>
      </c>
      <c r="I157" s="304" t="str">
        <f>IF(H157=0,"",'Ark1'!S1774)</f>
        <v/>
      </c>
      <c r="J157" s="86"/>
      <c r="K157" s="51" t="str">
        <f>+IF(H157=0,"",'Ark1'!AD1774)</f>
        <v/>
      </c>
      <c r="L157" s="51" t="str">
        <f>+IF(H157=0,"",'Ark1'!AE1774)</f>
        <v/>
      </c>
      <c r="M157" s="96" t="str">
        <f>IF(H157=0,"",'Ark1'!U1774)</f>
        <v/>
      </c>
      <c r="N157" s="96"/>
      <c r="O157" s="51" t="str">
        <f>IF(H157=0,"",'Ark1'!W1774)</f>
        <v/>
      </c>
      <c r="P157" s="51"/>
      <c r="Q157" s="51" t="str">
        <f>IF(H157=0,"",'Ark1'!X1774)</f>
        <v/>
      </c>
      <c r="R157" s="51" t="str">
        <f>IF(H157=0,"",'Ark1'!Y1774)</f>
        <v/>
      </c>
      <c r="S157" s="51" t="str">
        <f>IF(H157=0,"",'Ark1'!AA1774)</f>
        <v/>
      </c>
      <c r="T157" s="12" t="str">
        <f>IF(H157=0,"",'Ark1'!AB1774)</f>
        <v/>
      </c>
      <c r="U157" s="15" t="str">
        <f>+IF('Ark1'!AC1774=0,"",'Ark1'!AC1774)</f>
        <v/>
      </c>
      <c r="V157" s="15" t="str">
        <f t="shared" si="15"/>
        <v/>
      </c>
      <c r="W157" s="12" t="str">
        <f>IF(H157=0,"",'Ark1'!T1774)</f>
        <v/>
      </c>
      <c r="X157" s="51" t="str">
        <f>IF(H157=0,"",'Ark1'!V1774)</f>
        <v/>
      </c>
      <c r="Y157" s="257"/>
      <c r="Z157" s="10"/>
      <c r="AA157" s="100"/>
      <c r="AB157" s="1"/>
      <c r="AC157" s="1"/>
      <c r="AD157" s="1"/>
      <c r="AE157" s="1"/>
      <c r="AF157" s="1"/>
      <c r="AG157" s="10"/>
      <c r="AH157"/>
    </row>
    <row r="158" spans="1:34" s="58" customFormat="1" ht="15.6">
      <c r="A158" s="257"/>
      <c r="B158" s="263">
        <f>+'Ark1'!C1775</f>
        <v>2023</v>
      </c>
      <c r="C158" s="2">
        <f>+'Ark1'!K1775</f>
        <v>7</v>
      </c>
      <c r="D158" s="2" t="s">
        <v>602</v>
      </c>
      <c r="E158" s="2">
        <f>+'Ark1'!D1775</f>
        <v>4</v>
      </c>
      <c r="F158" s="2" t="s">
        <v>493</v>
      </c>
      <c r="G158" s="3">
        <f>+'Ark1'!Q1775</f>
        <v>0</v>
      </c>
      <c r="H158" s="304">
        <f>+'Ark1'!R1775</f>
        <v>0</v>
      </c>
      <c r="I158" s="304" t="str">
        <f>IF(H158=0,"",'Ark1'!S1775)</f>
        <v/>
      </c>
      <c r="J158" s="86"/>
      <c r="K158" s="51" t="str">
        <f>+IF(H158=0,"",'Ark1'!AD1775)</f>
        <v/>
      </c>
      <c r="L158" s="51" t="str">
        <f>+IF(H158=0,"",'Ark1'!AE1775)</f>
        <v/>
      </c>
      <c r="M158" s="96" t="str">
        <f>IF(H158=0,"",'Ark1'!U1775)</f>
        <v/>
      </c>
      <c r="N158" s="96"/>
      <c r="O158" s="51" t="str">
        <f>IF(H158=0,"",'Ark1'!W1775)</f>
        <v/>
      </c>
      <c r="P158" s="51"/>
      <c r="Q158" s="51" t="str">
        <f>IF(H158=0,"",'Ark1'!X1775)</f>
        <v/>
      </c>
      <c r="R158" s="51" t="str">
        <f>IF(H158=0,"",'Ark1'!Y1775)</f>
        <v/>
      </c>
      <c r="S158" s="51" t="str">
        <f>IF(H158=0,"",'Ark1'!AA1775)</f>
        <v/>
      </c>
      <c r="T158" s="12" t="str">
        <f>IF(H158=0,"",'Ark1'!AB1775)</f>
        <v/>
      </c>
      <c r="U158" s="15" t="str">
        <f>+IF('Ark1'!AC1775=0,"",'Ark1'!AC1775)</f>
        <v/>
      </c>
      <c r="V158" s="15" t="str">
        <f t="shared" si="15"/>
        <v/>
      </c>
      <c r="W158" s="12" t="str">
        <f>IF(H158=0,"",'Ark1'!T1775)</f>
        <v/>
      </c>
      <c r="X158" s="51" t="str">
        <f>IF(H158=0,"",'Ark1'!V1775)</f>
        <v/>
      </c>
      <c r="Y158" s="257"/>
      <c r="Z158" s="10"/>
      <c r="AA158" s="100"/>
      <c r="AB158" s="1"/>
      <c r="AC158" s="1"/>
      <c r="AD158" s="1"/>
      <c r="AE158" s="1"/>
      <c r="AF158" s="1"/>
      <c r="AG158" s="10"/>
      <c r="AH158"/>
    </row>
    <row r="159" spans="1:34" s="58" customFormat="1" ht="15.6">
      <c r="A159" s="257"/>
      <c r="B159" s="263">
        <f>+'Ark1'!C1776</f>
        <v>2023</v>
      </c>
      <c r="C159" s="2">
        <f>+'Ark1'!K1776</f>
        <v>7</v>
      </c>
      <c r="D159" s="2" t="s">
        <v>602</v>
      </c>
      <c r="E159" s="2">
        <f>+'Ark1'!D1776</f>
        <v>5</v>
      </c>
      <c r="F159" s="2" t="s">
        <v>377</v>
      </c>
      <c r="G159" s="3">
        <f>+'Ark1'!Q1776</f>
        <v>0</v>
      </c>
      <c r="H159" s="304">
        <f>+'Ark1'!R1776</f>
        <v>0</v>
      </c>
      <c r="I159" s="304" t="str">
        <f>IF(H159=0,"",'Ark1'!S1776)</f>
        <v/>
      </c>
      <c r="J159" s="86"/>
      <c r="K159" s="51" t="str">
        <f>+IF(H159=0,"",'Ark1'!AD1776)</f>
        <v/>
      </c>
      <c r="L159" s="51" t="str">
        <f>+IF(H159=0,"",'Ark1'!AE1776)</f>
        <v/>
      </c>
      <c r="M159" s="96" t="str">
        <f>IF(H159=0,"",'Ark1'!U1776)</f>
        <v/>
      </c>
      <c r="N159" s="96"/>
      <c r="O159" s="51" t="str">
        <f>IF(H159=0,"",'Ark1'!W1776)</f>
        <v/>
      </c>
      <c r="P159" s="51"/>
      <c r="Q159" s="51" t="str">
        <f>IF(H159=0,"",'Ark1'!X1776)</f>
        <v/>
      </c>
      <c r="R159" s="51" t="str">
        <f>IF(H159=0,"",'Ark1'!Y1776)</f>
        <v/>
      </c>
      <c r="S159" s="51" t="str">
        <f>IF(H159=0,"",'Ark1'!AA1776)</f>
        <v/>
      </c>
      <c r="T159" s="12" t="str">
        <f>IF(H159=0,"",'Ark1'!AB1776)</f>
        <v/>
      </c>
      <c r="U159" s="15" t="str">
        <f>+IF('Ark1'!AC1776=0,"",'Ark1'!AC1776)</f>
        <v/>
      </c>
      <c r="V159" s="15" t="str">
        <f t="shared" si="15"/>
        <v/>
      </c>
      <c r="W159" s="12" t="str">
        <f>IF(H159=0,"",'Ark1'!T1776)</f>
        <v/>
      </c>
      <c r="X159" s="51" t="str">
        <f>IF(H159=0,"",'Ark1'!V1776)</f>
        <v/>
      </c>
      <c r="Y159" s="257"/>
      <c r="Z159" s="10"/>
      <c r="AA159" s="100"/>
      <c r="AB159" s="1"/>
      <c r="AC159" s="1"/>
      <c r="AD159" s="1"/>
      <c r="AE159" s="1"/>
      <c r="AF159" s="1"/>
      <c r="AG159" s="10"/>
      <c r="AH159"/>
    </row>
    <row r="160" spans="1:34" s="58" customFormat="1" ht="15.6">
      <c r="A160" s="257"/>
      <c r="B160" s="263">
        <f>+'Ark1'!C1777</f>
        <v>2023</v>
      </c>
      <c r="C160" s="2">
        <f>+'Ark1'!K1777</f>
        <v>7</v>
      </c>
      <c r="D160" s="2" t="s">
        <v>602</v>
      </c>
      <c r="E160" s="2">
        <f>+'Ark1'!D1777</f>
        <v>6</v>
      </c>
      <c r="F160" s="2" t="s">
        <v>494</v>
      </c>
      <c r="G160" s="3">
        <f>+'Ark1'!Q1777</f>
        <v>0</v>
      </c>
      <c r="H160" s="304">
        <f>+'Ark1'!R1777</f>
        <v>0</v>
      </c>
      <c r="I160" s="304" t="str">
        <f>IF(H160=0,"",'Ark1'!S1777)</f>
        <v/>
      </c>
      <c r="J160" s="86"/>
      <c r="K160" s="51" t="str">
        <f>+IF(H160=0,"",'Ark1'!AD1777)</f>
        <v/>
      </c>
      <c r="L160" s="51" t="str">
        <f>+IF(H160=0,"",'Ark1'!AE1777)</f>
        <v/>
      </c>
      <c r="M160" s="96" t="str">
        <f>IF(H160=0,"",'Ark1'!U1777)</f>
        <v/>
      </c>
      <c r="N160" s="96"/>
      <c r="O160" s="51" t="str">
        <f>IF(H160=0,"",'Ark1'!W1777)</f>
        <v/>
      </c>
      <c r="P160" s="51"/>
      <c r="Q160" s="51" t="str">
        <f>IF(H160=0,"",'Ark1'!X1777)</f>
        <v/>
      </c>
      <c r="R160" s="51" t="str">
        <f>IF(H160=0,"",'Ark1'!Y1777)</f>
        <v/>
      </c>
      <c r="S160" s="51" t="str">
        <f>IF(H160=0,"",'Ark1'!AA1777)</f>
        <v/>
      </c>
      <c r="T160" s="12" t="str">
        <f>IF(H160=0,"",'Ark1'!AB1777)</f>
        <v/>
      </c>
      <c r="U160" s="15" t="str">
        <f>+IF('Ark1'!AC1777=0,"",'Ark1'!AC1777)</f>
        <v/>
      </c>
      <c r="V160" s="15" t="str">
        <f t="shared" si="15"/>
        <v/>
      </c>
      <c r="W160" s="12" t="str">
        <f>IF(H160=0,"",'Ark1'!T1777)</f>
        <v/>
      </c>
      <c r="X160" s="51" t="str">
        <f>IF(H160=0,"",'Ark1'!V1777)</f>
        <v/>
      </c>
      <c r="Y160" s="257"/>
      <c r="Z160" s="10"/>
      <c r="AA160" s="100"/>
      <c r="AB160" s="1"/>
      <c r="AC160" s="1"/>
      <c r="AD160" s="1"/>
      <c r="AE160" s="1"/>
      <c r="AF160" s="1"/>
      <c r="AG160" s="10"/>
      <c r="AH160"/>
    </row>
    <row r="161" spans="1:38" s="58" customFormat="1" ht="15.6">
      <c r="A161" s="257"/>
      <c r="B161" s="263">
        <f>+'Ark1'!C1778</f>
        <v>2023</v>
      </c>
      <c r="C161" s="2">
        <f>+'Ark1'!K1778</f>
        <v>7</v>
      </c>
      <c r="D161" s="2" t="s">
        <v>602</v>
      </c>
      <c r="E161" s="2">
        <f>+'Ark1'!D1778</f>
        <v>7</v>
      </c>
      <c r="F161" s="2" t="s">
        <v>495</v>
      </c>
      <c r="G161" s="3">
        <f>+'Ark1'!Q1778</f>
        <v>0</v>
      </c>
      <c r="H161" s="304">
        <f>+'Ark1'!R1778</f>
        <v>0</v>
      </c>
      <c r="I161" s="304" t="str">
        <f>IF(H161=0,"",'Ark1'!S1778)</f>
        <v/>
      </c>
      <c r="J161" s="86"/>
      <c r="K161" s="51" t="str">
        <f>+IF(H161=0,"",'Ark1'!AD1778)</f>
        <v/>
      </c>
      <c r="L161" s="51" t="str">
        <f>+IF(H161=0,"",'Ark1'!AE1778)</f>
        <v/>
      </c>
      <c r="M161" s="96" t="str">
        <f>IF(H161=0,"",'Ark1'!U1778)</f>
        <v/>
      </c>
      <c r="N161" s="96"/>
      <c r="O161" s="51" t="str">
        <f>IF(H161=0,"",'Ark1'!W1778)</f>
        <v/>
      </c>
      <c r="P161" s="51"/>
      <c r="Q161" s="51" t="str">
        <f>IF(H161=0,"",'Ark1'!X1778)</f>
        <v/>
      </c>
      <c r="R161" s="51" t="str">
        <f>IF(H161=0,"",'Ark1'!Y1778)</f>
        <v/>
      </c>
      <c r="S161" s="51" t="str">
        <f>IF(H161=0,"",'Ark1'!AA1778)</f>
        <v/>
      </c>
      <c r="T161" s="12" t="str">
        <f>IF(H161=0,"",'Ark1'!AB1778)</f>
        <v/>
      </c>
      <c r="U161" s="15" t="str">
        <f>+IF('Ark1'!AC1778=0,"",'Ark1'!AC1778)</f>
        <v/>
      </c>
      <c r="V161" s="15" t="str">
        <f t="shared" si="15"/>
        <v/>
      </c>
      <c r="W161" s="12" t="str">
        <f>IF(H161=0,"",'Ark1'!T1778)</f>
        <v/>
      </c>
      <c r="X161" s="51" t="str">
        <f>IF(H161=0,"",'Ark1'!V1778)</f>
        <v/>
      </c>
      <c r="Y161" s="257"/>
      <c r="Z161" s="10"/>
      <c r="AA161" s="100"/>
      <c r="AB161" s="1"/>
      <c r="AC161" s="1"/>
      <c r="AD161" s="1"/>
      <c r="AE161" s="1"/>
      <c r="AF161" s="1"/>
      <c r="AG161" s="10"/>
      <c r="AH161"/>
    </row>
    <row r="162" spans="1:38" s="58" customFormat="1" ht="15.6">
      <c r="A162" s="257"/>
      <c r="B162" s="263">
        <f>+'Ark1'!C1779</f>
        <v>2023</v>
      </c>
      <c r="C162" s="2">
        <f>+'Ark1'!K1779</f>
        <v>7</v>
      </c>
      <c r="D162" s="2" t="s">
        <v>602</v>
      </c>
      <c r="E162" s="2">
        <f>+'Ark1'!D1779</f>
        <v>8</v>
      </c>
      <c r="F162" s="2" t="s">
        <v>496</v>
      </c>
      <c r="G162" s="3">
        <f>+'Ark1'!Q1779</f>
        <v>0</v>
      </c>
      <c r="H162" s="304">
        <f>+'Ark1'!R1779</f>
        <v>0</v>
      </c>
      <c r="I162" s="304" t="str">
        <f>IF(H162=0,"",'Ark1'!S1779)</f>
        <v/>
      </c>
      <c r="J162" s="86"/>
      <c r="K162" s="51" t="str">
        <f>+IF(H162=0,"",'Ark1'!AD1779)</f>
        <v/>
      </c>
      <c r="L162" s="51" t="str">
        <f>+IF(H162=0,"",'Ark1'!AE1779)</f>
        <v/>
      </c>
      <c r="M162" s="96" t="str">
        <f>IF(H162=0,"",'Ark1'!U1779)</f>
        <v/>
      </c>
      <c r="N162" s="96"/>
      <c r="O162" s="51" t="str">
        <f>IF(H162=0,"",'Ark1'!W1779)</f>
        <v/>
      </c>
      <c r="P162" s="51"/>
      <c r="Q162" s="51" t="str">
        <f>IF(H162=0,"",'Ark1'!X1779)</f>
        <v/>
      </c>
      <c r="R162" s="51" t="str">
        <f>IF(H162=0,"",'Ark1'!Y1779)</f>
        <v/>
      </c>
      <c r="S162" s="51" t="str">
        <f>IF(H162=0,"",'Ark1'!AA1779)</f>
        <v/>
      </c>
      <c r="T162" s="12" t="str">
        <f>IF(H162=0,"",'Ark1'!AB1779)</f>
        <v/>
      </c>
      <c r="U162" s="15" t="str">
        <f>+IF('Ark1'!AC1779=0,"",'Ark1'!AC1779)</f>
        <v/>
      </c>
      <c r="V162" s="15" t="str">
        <f t="shared" si="15"/>
        <v/>
      </c>
      <c r="W162" s="12" t="str">
        <f>IF(H162=0,"",'Ark1'!T1779)</f>
        <v/>
      </c>
      <c r="X162" s="51" t="str">
        <f>IF(H162=0,"",'Ark1'!V1779)</f>
        <v/>
      </c>
      <c r="Y162" s="257"/>
      <c r="Z162" s="10"/>
      <c r="AA162" s="100"/>
      <c r="AB162" s="1"/>
      <c r="AC162" s="1"/>
      <c r="AD162" s="1"/>
      <c r="AE162" s="1"/>
      <c r="AF162" s="1"/>
      <c r="AG162" s="10"/>
      <c r="AH162"/>
    </row>
    <row r="163" spans="1:38" ht="15.6">
      <c r="A163" s="257"/>
      <c r="B163" s="263">
        <f>+'Ark1'!C1780</f>
        <v>2023</v>
      </c>
      <c r="C163" s="2">
        <f>+'Ark1'!K1780</f>
        <v>7</v>
      </c>
      <c r="D163" s="2" t="s">
        <v>602</v>
      </c>
      <c r="E163" s="2">
        <f>+'Ark1'!D1780</f>
        <v>9</v>
      </c>
      <c r="F163" s="2" t="s">
        <v>497</v>
      </c>
      <c r="G163" s="3">
        <f>+'Ark1'!Q1780</f>
        <v>0</v>
      </c>
      <c r="H163" s="304">
        <f>+'Ark1'!R1780</f>
        <v>0</v>
      </c>
      <c r="I163" s="304" t="str">
        <f>IF(H163=0,"",'Ark1'!S1780)</f>
        <v/>
      </c>
      <c r="J163" s="86"/>
      <c r="K163" s="51" t="str">
        <f>+IF(H163=0,"",'Ark1'!AD1780)</f>
        <v/>
      </c>
      <c r="L163" s="51" t="str">
        <f>+IF(H163=0,"",'Ark1'!AE1780)</f>
        <v/>
      </c>
      <c r="M163" s="96" t="str">
        <f>IF(H163=0,"",'Ark1'!U1780)</f>
        <v/>
      </c>
      <c r="N163" s="96"/>
      <c r="O163" s="51" t="str">
        <f>IF(H163=0,"",'Ark1'!W1780)</f>
        <v/>
      </c>
      <c r="P163" s="51"/>
      <c r="Q163" s="51" t="str">
        <f>IF(H163=0,"",'Ark1'!X1780)</f>
        <v/>
      </c>
      <c r="R163" s="51" t="str">
        <f>IF(H163=0,"",'Ark1'!Y1780)</f>
        <v/>
      </c>
      <c r="S163" s="51" t="str">
        <f>IF(H163=0,"",'Ark1'!AA1780)</f>
        <v/>
      </c>
      <c r="T163" s="12" t="str">
        <f>IF(H163=0,"",'Ark1'!AB1780)</f>
        <v/>
      </c>
      <c r="U163" s="15" t="str">
        <f>+IF('Ark1'!AC1780=0,"",'Ark1'!AC1780)</f>
        <v/>
      </c>
      <c r="V163" s="15" t="str">
        <f t="shared" si="15"/>
        <v/>
      </c>
      <c r="W163" s="12" t="str">
        <f>IF(H163=0,"",'Ark1'!T1780)</f>
        <v/>
      </c>
      <c r="X163" s="51" t="str">
        <f>IF(H163=0,"",'Ark1'!V1780)</f>
        <v/>
      </c>
      <c r="Y163" s="257"/>
      <c r="AI163" s="58"/>
      <c r="AJ163" s="58"/>
      <c r="AK163" s="58"/>
      <c r="AL163" s="58"/>
    </row>
    <row r="164" spans="1:38" ht="15.6">
      <c r="A164" s="257"/>
      <c r="B164" s="263">
        <f>+'Ark1'!C1781</f>
        <v>2023</v>
      </c>
      <c r="C164" s="2">
        <f>+'Ark1'!K1781</f>
        <v>7</v>
      </c>
      <c r="D164" s="2" t="s">
        <v>602</v>
      </c>
      <c r="E164" s="2">
        <f>+'Ark1'!D1781</f>
        <v>10</v>
      </c>
      <c r="F164" s="2" t="s">
        <v>498</v>
      </c>
      <c r="G164" s="3">
        <f>+'Ark1'!Q1781</f>
        <v>0</v>
      </c>
      <c r="H164" s="304">
        <f>+'Ark1'!R1781</f>
        <v>0</v>
      </c>
      <c r="I164" s="304" t="str">
        <f>IF(H164=0,"",'Ark1'!S1781)</f>
        <v/>
      </c>
      <c r="J164" s="86"/>
      <c r="K164" s="51" t="str">
        <f>+IF(H164=0,"",'Ark1'!AD1781)</f>
        <v/>
      </c>
      <c r="L164" s="51" t="str">
        <f>+IF(H164=0,"",'Ark1'!AE1781)</f>
        <v/>
      </c>
      <c r="M164" s="96" t="str">
        <f>IF(H164=0,"",'Ark1'!U1781)</f>
        <v/>
      </c>
      <c r="N164" s="96"/>
      <c r="O164" s="51" t="str">
        <f>IF(H164=0,"",'Ark1'!W1781)</f>
        <v/>
      </c>
      <c r="P164" s="51"/>
      <c r="Q164" s="51" t="str">
        <f>IF(H164=0,"",'Ark1'!X1781)</f>
        <v/>
      </c>
      <c r="R164" s="51" t="str">
        <f>IF(H164=0,"",'Ark1'!Y1781)</f>
        <v/>
      </c>
      <c r="S164" s="51" t="str">
        <f>IF(H164=0,"",'Ark1'!AA1781)</f>
        <v/>
      </c>
      <c r="T164" s="12" t="str">
        <f>IF(H164=0,"",'Ark1'!AB1781)</f>
        <v/>
      </c>
      <c r="U164" s="15" t="str">
        <f>+IF('Ark1'!AC1781=0,"",'Ark1'!AC1781)</f>
        <v/>
      </c>
      <c r="V164" s="15" t="str">
        <f t="shared" si="15"/>
        <v/>
      </c>
      <c r="W164" s="12" t="str">
        <f>IF(H164=0,"",'Ark1'!T1781)</f>
        <v/>
      </c>
      <c r="X164" s="51" t="str">
        <f>IF(H164=0,"",'Ark1'!V1781)</f>
        <v/>
      </c>
      <c r="Y164" s="257"/>
    </row>
    <row r="165" spans="1:38" ht="15.6">
      <c r="A165" s="257"/>
      <c r="B165" s="263">
        <f>+'Ark1'!C1782</f>
        <v>2023</v>
      </c>
      <c r="C165" s="2">
        <f>+'Ark1'!K1782</f>
        <v>7</v>
      </c>
      <c r="D165" s="2" t="s">
        <v>602</v>
      </c>
      <c r="E165" s="2">
        <f>+'Ark1'!D1782</f>
        <v>11</v>
      </c>
      <c r="F165" s="2" t="s">
        <v>499</v>
      </c>
      <c r="G165" s="3">
        <f>+'Ark1'!Q1782</f>
        <v>0</v>
      </c>
      <c r="H165" s="304">
        <f>+'Ark1'!R1782</f>
        <v>0</v>
      </c>
      <c r="I165" s="304" t="str">
        <f>IF(H165=0,"",'Ark1'!S1782)</f>
        <v/>
      </c>
      <c r="J165" s="86"/>
      <c r="K165" s="51" t="str">
        <f>+IF(H165=0,"",'Ark1'!AD1782)</f>
        <v/>
      </c>
      <c r="L165" s="51" t="str">
        <f>+IF(H165=0,"",'Ark1'!AE1782)</f>
        <v/>
      </c>
      <c r="M165" s="96" t="str">
        <f>IF(H165=0,"",'Ark1'!U1782)</f>
        <v/>
      </c>
      <c r="N165" s="96"/>
      <c r="O165" s="51" t="str">
        <f>IF(H165=0,"",'Ark1'!W1782)</f>
        <v/>
      </c>
      <c r="P165" s="51"/>
      <c r="Q165" s="51" t="str">
        <f>IF(H165=0,"",'Ark1'!X1782)</f>
        <v/>
      </c>
      <c r="R165" s="51" t="str">
        <f>IF(H165=0,"",'Ark1'!Y1782)</f>
        <v/>
      </c>
      <c r="S165" s="51" t="str">
        <f>IF(H165=0,"",'Ark1'!AA1782)</f>
        <v/>
      </c>
      <c r="T165" s="12" t="str">
        <f>IF(H165=0,"",'Ark1'!AB1782)</f>
        <v/>
      </c>
      <c r="U165" s="15" t="str">
        <f>+IF('Ark1'!AC1782=0,"",'Ark1'!AC1782)</f>
        <v/>
      </c>
      <c r="V165" s="15" t="str">
        <f t="shared" si="15"/>
        <v/>
      </c>
      <c r="W165" s="12" t="str">
        <f>IF(H165=0,"",'Ark1'!T1782)</f>
        <v/>
      </c>
      <c r="X165" s="51" t="str">
        <f>IF(H165=0,"",'Ark1'!V1782)</f>
        <v/>
      </c>
      <c r="Y165" s="257"/>
    </row>
    <row r="166" spans="1:38" ht="15.6">
      <c r="A166" s="257"/>
      <c r="B166" s="263">
        <f>+'Ark1'!C1783</f>
        <v>2023</v>
      </c>
      <c r="C166" s="2">
        <f>+'Ark1'!K1783</f>
        <v>7</v>
      </c>
      <c r="D166" s="2" t="s">
        <v>602</v>
      </c>
      <c r="E166" s="2">
        <f>+'Ark1'!D1783</f>
        <v>12</v>
      </c>
      <c r="F166" s="2" t="s">
        <v>500</v>
      </c>
      <c r="G166" s="3">
        <f>+'Ark1'!Q1783</f>
        <v>0</v>
      </c>
      <c r="H166" s="304">
        <f>+'Ark1'!R1783</f>
        <v>0</v>
      </c>
      <c r="I166" s="304" t="str">
        <f>IF(H166=0,"",'Ark1'!S1783)</f>
        <v/>
      </c>
      <c r="J166" s="86"/>
      <c r="K166" s="51" t="str">
        <f>+IF(H166=0,"",'Ark1'!AD1783)</f>
        <v/>
      </c>
      <c r="L166" s="51" t="str">
        <f>+IF(H166=0,"",'Ark1'!AE1783)</f>
        <v/>
      </c>
      <c r="M166" s="96" t="str">
        <f>IF(H166=0,"",'Ark1'!U1783)</f>
        <v/>
      </c>
      <c r="N166" s="96"/>
      <c r="O166" s="51" t="str">
        <f>IF(H166=0,"",'Ark1'!W1783)</f>
        <v/>
      </c>
      <c r="P166" s="51"/>
      <c r="Q166" s="51" t="str">
        <f>IF(H166=0,"",'Ark1'!X1783)</f>
        <v/>
      </c>
      <c r="R166" s="51" t="str">
        <f>IF(H166=0,"",'Ark1'!Y1783)</f>
        <v/>
      </c>
      <c r="S166" s="51" t="str">
        <f>IF(H166=0,"",'Ark1'!AA1783)</f>
        <v/>
      </c>
      <c r="T166" s="12" t="str">
        <f>IF(H166=0,"",'Ark1'!AB1783)</f>
        <v/>
      </c>
      <c r="U166" s="15" t="str">
        <f>+IF('Ark1'!AC1783=0,"",'Ark1'!AC1783)</f>
        <v/>
      </c>
      <c r="V166" s="15" t="str">
        <f t="shared" si="15"/>
        <v/>
      </c>
      <c r="W166" s="12" t="str">
        <f>IF(H166=0,"",'Ark1'!T1783)</f>
        <v/>
      </c>
      <c r="X166" s="51" t="str">
        <f>IF(H166=0,"",'Ark1'!V1783)</f>
        <v/>
      </c>
      <c r="Y166" s="257"/>
    </row>
    <row r="167" spans="1:38">
      <c r="A167" s="257"/>
      <c r="B167" s="257"/>
      <c r="C167" s="257"/>
      <c r="D167" s="257"/>
      <c r="E167" s="257"/>
      <c r="F167" s="257"/>
      <c r="G167" s="257"/>
      <c r="H167" s="352"/>
      <c r="I167" s="352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</row>
    <row r="168" spans="1:38" ht="15.6">
      <c r="A168" s="257"/>
      <c r="B168" s="263">
        <f>+'Ark1'!C1784</f>
        <v>2023</v>
      </c>
      <c r="C168" s="2">
        <f>+'Ark1'!K1784</f>
        <v>8</v>
      </c>
      <c r="D168" s="2" t="s">
        <v>42</v>
      </c>
      <c r="E168" s="2">
        <f>+'Ark1'!D1784</f>
        <v>1</v>
      </c>
      <c r="F168" s="2" t="s">
        <v>490</v>
      </c>
      <c r="G168" s="3">
        <f>+'Ark1'!Q1784</f>
        <v>38</v>
      </c>
      <c r="H168" s="304">
        <f>+'Ark1'!R1784</f>
        <v>297</v>
      </c>
      <c r="I168" s="304">
        <f>IF(H168=0,"",'Ark1'!S1784)</f>
        <v>263</v>
      </c>
      <c r="J168" s="86"/>
      <c r="K168" s="51">
        <f>+IF(H168=0,"",'Ark1'!AD1784)</f>
        <v>0.22663970391850125</v>
      </c>
      <c r="L168" s="51">
        <f>+IF(H168=0,"",'Ark1'!AE1784)</f>
        <v>0.20746199711572971</v>
      </c>
      <c r="M168" s="96">
        <f>IF(H168=0,"",'Ark1'!U1784)</f>
        <v>59.475285171102641</v>
      </c>
      <c r="N168" s="96"/>
      <c r="O168" s="51">
        <f>IF(H168=0,"",'Ark1'!W1784)</f>
        <v>87.957034220532307</v>
      </c>
      <c r="P168" s="51"/>
      <c r="Q168" s="51">
        <f>IF(H168=0,"",'Ark1'!X1784)</f>
        <v>0</v>
      </c>
      <c r="R168" s="51">
        <f>IF(H168=0,"",'Ark1'!Y1784)</f>
        <v>0</v>
      </c>
      <c r="S168" s="51">
        <f>IF(H168=0,"",'Ark1'!AA1784)</f>
        <v>12.325571503064763</v>
      </c>
      <c r="T168" s="12">
        <f>IF(H168=0,"",'Ark1'!AB1784)</f>
        <v>2.2952996719549819</v>
      </c>
      <c r="U168" s="15">
        <f>+IF('Ark1'!AC1784=0,"",'Ark1'!AC1784)</f>
        <v>-25.57528249405367</v>
      </c>
      <c r="V168" s="15">
        <f t="shared" ref="V168:V179" si="16">+(IF(H168=0,"",I168/G168))</f>
        <v>6.9210526315789478</v>
      </c>
      <c r="W168" s="12">
        <f>IF(H168=0,"",'Ark1'!T1784)</f>
        <v>6</v>
      </c>
      <c r="X168" s="51">
        <f>IF(H168=0,"",'Ark1'!V1784)</f>
        <v>107.00559013631356</v>
      </c>
      <c r="Y168" s="257"/>
    </row>
    <row r="169" spans="1:38" ht="15.6">
      <c r="A169" s="257"/>
      <c r="B169" s="263">
        <f>+'Ark1'!C1785</f>
        <v>2023</v>
      </c>
      <c r="C169" s="2">
        <f>+'Ark1'!K1785</f>
        <v>8</v>
      </c>
      <c r="D169" s="2" t="s">
        <v>42</v>
      </c>
      <c r="E169" s="2">
        <f>+'Ark1'!D1785</f>
        <v>2</v>
      </c>
      <c r="F169" s="2" t="s">
        <v>491</v>
      </c>
      <c r="G169" s="3">
        <f>+'Ark1'!Q1785</f>
        <v>39</v>
      </c>
      <c r="H169" s="304">
        <f>+'Ark1'!R1785</f>
        <v>206</v>
      </c>
      <c r="I169" s="304">
        <f>IF(H169=0,"",'Ark1'!S1785)</f>
        <v>160</v>
      </c>
      <c r="J169" s="86"/>
      <c r="K169" s="51">
        <f>+IF(H169=0,"",'Ark1'!AD1785)</f>
        <v>0.18688027868748353</v>
      </c>
      <c r="L169" s="51">
        <f>+IF(H169=0,"",'Ark1'!AE1785)</f>
        <v>0.14316015740509044</v>
      </c>
      <c r="M169" s="96">
        <f>IF(H169=0,"",'Ark1'!U1785)</f>
        <v>59.831249999999997</v>
      </c>
      <c r="N169" s="96"/>
      <c r="O169" s="51">
        <f>IF(H169=0,"",'Ark1'!W1785)</f>
        <v>83.077500000000001</v>
      </c>
      <c r="P169" s="51"/>
      <c r="Q169" s="51">
        <f>IF(H169=0,"",'Ark1'!X1785)</f>
        <v>0</v>
      </c>
      <c r="R169" s="51">
        <f>IF(H169=0,"",'Ark1'!Y1785)</f>
        <v>0</v>
      </c>
      <c r="S169" s="51">
        <f>IF(H169=0,"",'Ark1'!AA1785)</f>
        <v>7.9057332835102052</v>
      </c>
      <c r="T169" s="12">
        <f>IF(H169=0,"",'Ark1'!AB1785)</f>
        <v>2.0006932392299874</v>
      </c>
      <c r="U169" s="15">
        <f>+IF('Ark1'!AC1785=0,"",'Ark1'!AC1785)</f>
        <v>-16.564807691537251</v>
      </c>
      <c r="V169" s="15">
        <f t="shared" si="16"/>
        <v>4.1025641025641022</v>
      </c>
      <c r="W169" s="12">
        <f>IF(H169=0,"",'Ark1'!T1785)</f>
        <v>4.6601941747572804</v>
      </c>
      <c r="X169" s="51">
        <f>IF(H169=0,"",'Ark1'!V1785)</f>
        <v>116.9779252437703</v>
      </c>
      <c r="Y169" s="257"/>
    </row>
    <row r="170" spans="1:38" ht="15.6">
      <c r="A170" s="257"/>
      <c r="B170" s="263">
        <f>+'Ark1'!C1786</f>
        <v>2023</v>
      </c>
      <c r="C170" s="2">
        <f>+'Ark1'!K1786</f>
        <v>8</v>
      </c>
      <c r="D170" s="2" t="s">
        <v>42</v>
      </c>
      <c r="E170" s="2">
        <f>+'Ark1'!D1786</f>
        <v>3</v>
      </c>
      <c r="F170" s="2" t="s">
        <v>492</v>
      </c>
      <c r="G170" s="3">
        <f>+'Ark1'!Q1786</f>
        <v>48</v>
      </c>
      <c r="H170" s="304">
        <f>+'Ark1'!R1786</f>
        <v>383</v>
      </c>
      <c r="I170" s="304">
        <f>IF(H170=0,"",'Ark1'!S1786)</f>
        <v>343</v>
      </c>
      <c r="J170" s="86"/>
      <c r="K170" s="51">
        <f>+IF(H170=0,"",'Ark1'!AD1786)</f>
        <v>0.28829289956417342</v>
      </c>
      <c r="L170" s="51">
        <f>+IF(H170=0,"",'Ark1'!AE1786)</f>
        <v>0.28363929111392938</v>
      </c>
      <c r="M170" s="96">
        <f>IF(H170=0,"",'Ark1'!U1786)</f>
        <v>59.233236151603506</v>
      </c>
      <c r="N170" s="96"/>
      <c r="O170" s="51">
        <f>IF(H170=0,"",'Ark1'!W1786)</f>
        <v>92.22215743440232</v>
      </c>
      <c r="P170" s="51"/>
      <c r="Q170" s="51">
        <f>IF(H170=0,"",'Ark1'!X1786)</f>
        <v>0</v>
      </c>
      <c r="R170" s="51">
        <f>IF(H170=0,"",'Ark1'!Y1786)</f>
        <v>0</v>
      </c>
      <c r="S170" s="51">
        <f>IF(H170=0,"",'Ark1'!AA1786)</f>
        <v>11.708317494519649</v>
      </c>
      <c r="T170" s="12">
        <f>IF(H170=0,"",'Ark1'!AB1786)</f>
        <v>3.1555130652819465</v>
      </c>
      <c r="U170" s="15">
        <f>+IF('Ark1'!AC1786=0,"",'Ark1'!AC1786)</f>
        <v>-30.900816845679095</v>
      </c>
      <c r="V170" s="15">
        <f t="shared" si="16"/>
        <v>7.145833333333333</v>
      </c>
      <c r="W170" s="12">
        <f>IF(H170=0,"",'Ark1'!T1786)</f>
        <v>5.9216710182767613</v>
      </c>
      <c r="X170" s="51">
        <f>IF(H170=0,"",'Ark1'!V1786)</f>
        <v>110.87624648992852</v>
      </c>
      <c r="Y170" s="257"/>
    </row>
    <row r="171" spans="1:38" ht="15.6">
      <c r="A171" s="257"/>
      <c r="B171" s="263">
        <f>+'Ark1'!C1787</f>
        <v>2023</v>
      </c>
      <c r="C171" s="2">
        <f>+'Ark1'!K1787</f>
        <v>8</v>
      </c>
      <c r="D171" s="2" t="s">
        <v>42</v>
      </c>
      <c r="E171" s="2">
        <f>+'Ark1'!D1787</f>
        <v>4</v>
      </c>
      <c r="F171" s="2" t="s">
        <v>493</v>
      </c>
      <c r="G171" s="3">
        <f>+'Ark1'!Q1787</f>
        <v>29</v>
      </c>
      <c r="H171" s="304">
        <f>+'Ark1'!R1787</f>
        <v>203</v>
      </c>
      <c r="I171" s="304">
        <f>IF(H171=0,"",'Ark1'!S1787)</f>
        <v>181</v>
      </c>
      <c r="J171" s="86"/>
      <c r="K171" s="51">
        <f>+IF(H171=0,"",'Ark1'!AD1787)</f>
        <v>0.19226580036558913</v>
      </c>
      <c r="L171" s="51">
        <f>+IF(H171=0,"",'Ark1'!AE1787)</f>
        <v>0.17949556088157351</v>
      </c>
      <c r="M171" s="96">
        <f>IF(H171=0,"",'Ark1'!U1787)</f>
        <v>59.944751381215475</v>
      </c>
      <c r="N171" s="96"/>
      <c r="O171" s="51">
        <f>IF(H171=0,"",'Ark1'!W1787)</f>
        <v>89.316574585635379</v>
      </c>
      <c r="P171" s="51"/>
      <c r="Q171" s="51">
        <f>IF(H171=0,"",'Ark1'!X1787)</f>
        <v>0</v>
      </c>
      <c r="R171" s="51">
        <f>IF(H171=0,"",'Ark1'!Y1787)</f>
        <v>0</v>
      </c>
      <c r="S171" s="51">
        <f>IF(H171=0,"",'Ark1'!AA1787)</f>
        <v>9.5386130882717062</v>
      </c>
      <c r="T171" s="12">
        <f>IF(H171=0,"",'Ark1'!AB1787)</f>
        <v>3.2969494638101993</v>
      </c>
      <c r="U171" s="15">
        <f>+IF('Ark1'!AC1787=0,"",'Ark1'!AC1787)</f>
        <v>-4.4822148742466652</v>
      </c>
      <c r="V171" s="15">
        <f t="shared" si="16"/>
        <v>6.2413793103448274</v>
      </c>
      <c r="W171" s="12">
        <f>IF(H171=0,"",'Ark1'!T1787)</f>
        <v>4.9950738916256157</v>
      </c>
      <c r="X171" s="51">
        <f>IF(H171=0,"",'Ark1'!V1787)</f>
        <v>107.94311128137288</v>
      </c>
      <c r="Y171" s="257"/>
    </row>
    <row r="172" spans="1:38" ht="15.6">
      <c r="A172" s="257"/>
      <c r="B172" s="263">
        <f>+'Ark1'!C1788</f>
        <v>2023</v>
      </c>
      <c r="C172" s="2">
        <f>+'Ark1'!K1788</f>
        <v>8</v>
      </c>
      <c r="D172" s="2" t="s">
        <v>42</v>
      </c>
      <c r="E172" s="2">
        <f>+'Ark1'!D1788</f>
        <v>5</v>
      </c>
      <c r="F172" s="2" t="s">
        <v>377</v>
      </c>
      <c r="G172" s="3">
        <f>+'Ark1'!Q1788</f>
        <v>37</v>
      </c>
      <c r="H172" s="304">
        <f>+'Ark1'!R1788</f>
        <v>325</v>
      </c>
      <c r="I172" s="304">
        <f>IF(H172=0,"",'Ark1'!S1788)</f>
        <v>298</v>
      </c>
      <c r="J172" s="86"/>
      <c r="K172" s="51">
        <f>+IF(H172=0,"",'Ark1'!AD1788)</f>
        <v>0.26021233326394339</v>
      </c>
      <c r="L172" s="51">
        <f>+IF(H172=0,"",'Ark1'!AE1788)</f>
        <v>0.2511164408305217</v>
      </c>
      <c r="M172" s="96">
        <f>IF(H172=0,"",'Ark1'!U1788)</f>
        <v>60.087248322147651</v>
      </c>
      <c r="N172" s="96"/>
      <c r="O172" s="51">
        <f>IF(H172=0,"",'Ark1'!W1788)</f>
        <v>88.854026845637577</v>
      </c>
      <c r="P172" s="51"/>
      <c r="Q172" s="51">
        <f>IF(H172=0,"",'Ark1'!X1788)</f>
        <v>0</v>
      </c>
      <c r="R172" s="51">
        <f>IF(H172=0,"",'Ark1'!Y1788)</f>
        <v>0</v>
      </c>
      <c r="S172" s="51">
        <f>IF(H172=0,"",'Ark1'!AA1788)</f>
        <v>11.164751605628778</v>
      </c>
      <c r="T172" s="12">
        <f>IF(H172=0,"",'Ark1'!AB1788)</f>
        <v>2.5235345562239928</v>
      </c>
      <c r="U172" s="15">
        <f>+IF('Ark1'!AC1788=0,"",'Ark1'!AC1788)</f>
        <v>-32.093750873957674</v>
      </c>
      <c r="V172" s="15">
        <f t="shared" si="16"/>
        <v>8.0540540540540544</v>
      </c>
      <c r="W172" s="12">
        <f>IF(H172=0,"",'Ark1'!T1788)</f>
        <v>4.4492307692307671</v>
      </c>
      <c r="X172" s="51">
        <f>IF(H172=0,"",'Ark1'!V1788)</f>
        <v>104.82668857751564</v>
      </c>
      <c r="Y172" s="257"/>
    </row>
    <row r="173" spans="1:38" ht="15.6">
      <c r="A173" s="257"/>
      <c r="B173" s="263">
        <f>+'Ark1'!C1789</f>
        <v>2023</v>
      </c>
      <c r="C173" s="2">
        <f>+'Ark1'!K1789</f>
        <v>8</v>
      </c>
      <c r="D173" s="2" t="s">
        <v>42</v>
      </c>
      <c r="E173" s="2">
        <f>+'Ark1'!D1789</f>
        <v>6</v>
      </c>
      <c r="F173" s="2" t="s">
        <v>494</v>
      </c>
      <c r="G173" s="3">
        <f>+'Ark1'!Q1789</f>
        <v>46</v>
      </c>
      <c r="H173" s="304">
        <f>+'Ark1'!R1789</f>
        <v>566</v>
      </c>
      <c r="I173" s="304">
        <f>IF(H173=0,"",'Ark1'!S1789)</f>
        <v>523</v>
      </c>
      <c r="J173" s="86"/>
      <c r="K173" s="51">
        <f>+IF(H173=0,"",'Ark1'!AD1789)</f>
        <v>0.43636812199804192</v>
      </c>
      <c r="L173" s="51">
        <f>+IF(H173=0,"",'Ark1'!AE1789)</f>
        <v>0.43266402786919994</v>
      </c>
      <c r="M173" s="96">
        <f>IF(H173=0,"",'Ark1'!U1789)</f>
        <v>58.95793499043976</v>
      </c>
      <c r="N173" s="96"/>
      <c r="O173" s="51">
        <f>IF(H173=0,"",'Ark1'!W1789)</f>
        <v>90.023709369024971</v>
      </c>
      <c r="P173" s="51"/>
      <c r="Q173" s="51">
        <f>IF(H173=0,"",'Ark1'!X1789)</f>
        <v>0</v>
      </c>
      <c r="R173" s="51">
        <f>IF(H173=0,"",'Ark1'!Y1789)</f>
        <v>0</v>
      </c>
      <c r="S173" s="51">
        <f>IF(H173=0,"",'Ark1'!AA1789)</f>
        <v>9.358511223526417</v>
      </c>
      <c r="T173" s="12">
        <f>IF(H173=0,"",'Ark1'!AB1789)</f>
        <v>2.9421037236681582</v>
      </c>
      <c r="U173" s="15">
        <f>+IF('Ark1'!AC1789=0,"",'Ark1'!AC1789)</f>
        <v>-35.405778586431992</v>
      </c>
      <c r="V173" s="15">
        <f t="shared" si="16"/>
        <v>11.369565217391305</v>
      </c>
      <c r="W173" s="12">
        <f>IF(H173=0,"",'Ark1'!T1789)</f>
        <v>6.4346289752650172</v>
      </c>
      <c r="X173" s="51">
        <f>IF(H173=0,"",'Ark1'!V1789)</f>
        <v>104.57486498635882</v>
      </c>
      <c r="Y173" s="257"/>
    </row>
    <row r="174" spans="1:38" ht="15.6">
      <c r="A174" s="257"/>
      <c r="B174" s="263">
        <f>+'Ark1'!C1790</f>
        <v>2023</v>
      </c>
      <c r="C174" s="2">
        <f>+'Ark1'!K1790</f>
        <v>8</v>
      </c>
      <c r="D174" s="2" t="s">
        <v>42</v>
      </c>
      <c r="E174" s="2">
        <f>+'Ark1'!D1790</f>
        <v>7</v>
      </c>
      <c r="F174" s="2" t="s">
        <v>495</v>
      </c>
      <c r="G174" s="3">
        <f>+'Ark1'!Q1790</f>
        <v>25</v>
      </c>
      <c r="H174" s="304">
        <f>+'Ark1'!R1790</f>
        <v>251</v>
      </c>
      <c r="I174" s="304">
        <f>IF(H174=0,"",'Ark1'!S1790)</f>
        <v>232</v>
      </c>
      <c r="J174" s="86"/>
      <c r="K174" s="51">
        <f>+IF(H174=0,"",'Ark1'!AD1790)</f>
        <v>0.20633641878894496</v>
      </c>
      <c r="L174" s="51">
        <f>+IF(H174=0,"",'Ark1'!AE1790)</f>
        <v>0.198788945977833</v>
      </c>
      <c r="M174" s="96">
        <f>IF(H174=0,"",'Ark1'!U1790)</f>
        <v>58.668103448275858</v>
      </c>
      <c r="N174" s="96"/>
      <c r="O174" s="51">
        <f>IF(H174=0,"",'Ark1'!W1790)</f>
        <v>86.798275862068891</v>
      </c>
      <c r="P174" s="51"/>
      <c r="Q174" s="51">
        <f>IF(H174=0,"",'Ark1'!X1790)</f>
        <v>0</v>
      </c>
      <c r="R174" s="51">
        <f>IF(H174=0,"",'Ark1'!Y1790)</f>
        <v>0</v>
      </c>
      <c r="S174" s="51">
        <f>IF(H174=0,"",'Ark1'!AA1790)</f>
        <v>13.161631035328281</v>
      </c>
      <c r="T174" s="12">
        <f>IF(H174=0,"",'Ark1'!AB1790)</f>
        <v>2.6921373106962205</v>
      </c>
      <c r="U174" s="15">
        <f>+IF('Ark1'!AC1790=0,"",'Ark1'!AC1790)</f>
        <v>-44.461538618587497</v>
      </c>
      <c r="V174" s="15">
        <f t="shared" si="16"/>
        <v>9.2799999999999994</v>
      </c>
      <c r="W174" s="12">
        <f>IF(H174=0,"",'Ark1'!T1790)</f>
        <v>7.5139442231075693</v>
      </c>
      <c r="X174" s="51">
        <f>IF(H174=0,"",'Ark1'!V1790)</f>
        <v>101.91887398662536</v>
      </c>
      <c r="Y174" s="257"/>
    </row>
    <row r="175" spans="1:38" ht="15.6">
      <c r="A175" s="257"/>
      <c r="B175" s="263">
        <f>+'Ark1'!C1791</f>
        <v>2023</v>
      </c>
      <c r="C175" s="2">
        <f>+'Ark1'!K1791</f>
        <v>8</v>
      </c>
      <c r="D175" s="2" t="s">
        <v>42</v>
      </c>
      <c r="E175" s="2">
        <f>+'Ark1'!D1791</f>
        <v>8</v>
      </c>
      <c r="F175" s="2" t="s">
        <v>496</v>
      </c>
      <c r="G175" s="3">
        <f>+'Ark1'!Q1791</f>
        <v>37</v>
      </c>
      <c r="H175" s="304">
        <f>+'Ark1'!R1791</f>
        <v>335</v>
      </c>
      <c r="I175" s="304">
        <f>IF(H175=0,"",'Ark1'!S1791)</f>
        <v>301</v>
      </c>
      <c r="J175" s="86"/>
      <c r="K175" s="51">
        <f>+IF(H175=0,"",'Ark1'!AD1791)</f>
        <v>0.2582823835994541</v>
      </c>
      <c r="L175" s="51">
        <f>+IF(H175=0,"",'Ark1'!AE1791)</f>
        <v>0.25164979332930471</v>
      </c>
      <c r="M175" s="96">
        <f>IF(H175=0,"",'Ark1'!U1791)</f>
        <v>58.043189368770754</v>
      </c>
      <c r="N175" s="96"/>
      <c r="O175" s="51">
        <f>IF(H175=0,"",'Ark1'!W1791)</f>
        <v>90.362790697674399</v>
      </c>
      <c r="P175" s="51"/>
      <c r="Q175" s="51">
        <f>IF(H175=0,"",'Ark1'!X1791)</f>
        <v>0</v>
      </c>
      <c r="R175" s="51">
        <f>IF(H175=0,"",'Ark1'!Y1791)</f>
        <v>0</v>
      </c>
      <c r="S175" s="51">
        <f>IF(H175=0,"",'Ark1'!AA1791)</f>
        <v>9.4247365298552168</v>
      </c>
      <c r="T175" s="12">
        <f>IF(H175=0,"",'Ark1'!AB1791)</f>
        <v>2.9707536423174408</v>
      </c>
      <c r="U175" s="15">
        <f>+IF('Ark1'!AC1791=0,"",'Ark1'!AC1791)</f>
        <v>-30.242601070906872</v>
      </c>
      <c r="V175" s="15">
        <f t="shared" si="16"/>
        <v>8.1351351351351351</v>
      </c>
      <c r="W175" s="12">
        <f>IF(H175=0,"",'Ark1'!T1791)</f>
        <v>8.0925373134328353</v>
      </c>
      <c r="X175" s="51">
        <f>IF(H175=0,"",'Ark1'!V1791)</f>
        <v>108.23329961882212</v>
      </c>
      <c r="Y175" s="257"/>
    </row>
    <row r="176" spans="1:38" ht="15.6">
      <c r="A176" s="257"/>
      <c r="B176" s="263">
        <f>+'Ark1'!C1792</f>
        <v>2023</v>
      </c>
      <c r="C176" s="2">
        <f>+'Ark1'!K1792</f>
        <v>8</v>
      </c>
      <c r="D176" s="2" t="s">
        <v>42</v>
      </c>
      <c r="E176" s="2">
        <f>+'Ark1'!D1792</f>
        <v>9</v>
      </c>
      <c r="F176" s="2" t="s">
        <v>497</v>
      </c>
      <c r="G176" s="3">
        <f>+'Ark1'!Q1792</f>
        <v>37</v>
      </c>
      <c r="H176" s="304">
        <f>+'Ark1'!R1792</f>
        <v>323</v>
      </c>
      <c r="I176" s="304">
        <f>IF(H176=0,"",'Ark1'!S1792)</f>
        <v>294</v>
      </c>
      <c r="J176" s="86"/>
      <c r="K176" s="51">
        <f>+IF(H176=0,"",'Ark1'!AD1792)</f>
        <v>0.268250145336766</v>
      </c>
      <c r="L176" s="51">
        <f>+IF(H176=0,"",'Ark1'!AE1792)</f>
        <v>0.2796836311168045</v>
      </c>
      <c r="M176" s="96">
        <f>IF(H176=0,"",'Ark1'!U1792)</f>
        <v>58</v>
      </c>
      <c r="N176" s="96"/>
      <c r="O176" s="51">
        <f>IF(H176=0,"",'Ark1'!W1792)</f>
        <v>94.978911564625918</v>
      </c>
      <c r="P176" s="51"/>
      <c r="Q176" s="51">
        <f>IF(H176=0,"",'Ark1'!X1792)</f>
        <v>0</v>
      </c>
      <c r="R176" s="51">
        <f>IF(H176=0,"",'Ark1'!Y1792)</f>
        <v>0</v>
      </c>
      <c r="S176" s="51">
        <f>IF(H176=0,"",'Ark1'!AA1792)</f>
        <v>11.225876517100968</v>
      </c>
      <c r="T176" s="12">
        <f>IF(H176=0,"",'Ark1'!AB1792)</f>
        <v>3.0101867865293555</v>
      </c>
      <c r="U176" s="15">
        <f>+IF('Ark1'!AC1792=0,"",'Ark1'!AC1792)</f>
        <v>-40.40929225250693</v>
      </c>
      <c r="V176" s="15">
        <f t="shared" si="16"/>
        <v>7.9459459459459456</v>
      </c>
      <c r="W176" s="12">
        <f>IF(H176=0,"",'Ark1'!T1792)</f>
        <v>8.3157894736842088</v>
      </c>
      <c r="X176" s="51">
        <f>IF(H176=0,"",'Ark1'!V1792)</f>
        <v>112.235316661876</v>
      </c>
      <c r="Y176" s="257"/>
    </row>
    <row r="177" spans="1:25" ht="15.6">
      <c r="A177" s="257"/>
      <c r="B177" s="263">
        <f>+'Ark1'!C1793</f>
        <v>2023</v>
      </c>
      <c r="C177" s="2">
        <f>+'Ark1'!K1793</f>
        <v>8</v>
      </c>
      <c r="D177" s="2" t="s">
        <v>42</v>
      </c>
      <c r="E177" s="2">
        <f>+'Ark1'!D1793</f>
        <v>10</v>
      </c>
      <c r="F177" s="2" t="s">
        <v>498</v>
      </c>
      <c r="G177" s="3">
        <f>+'Ark1'!Q1793</f>
        <v>53</v>
      </c>
      <c r="H177" s="304">
        <f>+'Ark1'!R1793</f>
        <v>354</v>
      </c>
      <c r="I177" s="304">
        <f>IF(H177=0,"",'Ark1'!S1793)</f>
        <v>251</v>
      </c>
      <c r="J177" s="86"/>
      <c r="K177" s="51">
        <f>+IF(H177=0,"",'Ark1'!AD1793)</f>
        <v>0.2806316590563166</v>
      </c>
      <c r="L177" s="51">
        <f>+IF(H177=0,"",'Ark1'!AE1793)</f>
        <v>0.23310059630268648</v>
      </c>
      <c r="M177" s="96">
        <f>IF(H177=0,"",'Ark1'!U1793)</f>
        <v>57.051792828685265</v>
      </c>
      <c r="N177" s="96"/>
      <c r="O177" s="51">
        <f>IF(H177=0,"",'Ark1'!W1793)</f>
        <v>96.734661354581675</v>
      </c>
      <c r="P177" s="51"/>
      <c r="Q177" s="51">
        <f>IF(H177=0,"",'Ark1'!X1793)</f>
        <v>0</v>
      </c>
      <c r="R177" s="51">
        <f>IF(H177=0,"",'Ark1'!Y1793)</f>
        <v>0</v>
      </c>
      <c r="S177" s="51">
        <f>IF(H177=0,"",'Ark1'!AA1793)</f>
        <v>11.495827832506848</v>
      </c>
      <c r="T177" s="12">
        <f>IF(H177=0,"",'Ark1'!AB1793)</f>
        <v>3.5707569996718966</v>
      </c>
      <c r="U177" s="15">
        <f>+IF('Ark1'!AC1793=0,"",'Ark1'!AC1793)</f>
        <v>-40.16548470941553</v>
      </c>
      <c r="V177" s="15">
        <f t="shared" si="16"/>
        <v>4.7358490566037732</v>
      </c>
      <c r="W177" s="12">
        <f>IF(H177=0,"",'Ark1'!T1793)</f>
        <v>6.5423728813559316</v>
      </c>
      <c r="X177" s="51">
        <f>IF(H177=0,"",'Ark1'!V1793)</f>
        <v>142.84115973807911</v>
      </c>
      <c r="Y177" s="257"/>
    </row>
    <row r="178" spans="1:25" ht="15.6">
      <c r="A178" s="257"/>
      <c r="B178" s="263">
        <f>+'Ark1'!C1794</f>
        <v>2023</v>
      </c>
      <c r="C178" s="2">
        <f>+'Ark1'!K1794</f>
        <v>8</v>
      </c>
      <c r="D178" s="2" t="s">
        <v>42</v>
      </c>
      <c r="E178" s="2">
        <f>+'Ark1'!D1794</f>
        <v>11</v>
      </c>
      <c r="F178" s="2" t="s">
        <v>499</v>
      </c>
      <c r="G178" s="3">
        <f>+'Ark1'!Q1794</f>
        <v>51</v>
      </c>
      <c r="H178" s="304">
        <f>+'Ark1'!R1794</f>
        <v>553</v>
      </c>
      <c r="I178" s="304">
        <f>IF(H178=0,"",'Ark1'!S1794)</f>
        <v>516</v>
      </c>
      <c r="J178" s="86"/>
      <c r="K178" s="51">
        <f>+IF(H178=0,"",'Ark1'!AD1794)</f>
        <v>0.39582274585030314</v>
      </c>
      <c r="L178" s="51">
        <f>+IF(H178=0,"",'Ark1'!AE1794)</f>
        <v>0.40662153158700737</v>
      </c>
      <c r="M178" s="96">
        <f>IF(H178=0,"",'Ark1'!U1794)</f>
        <v>57.856589147286805</v>
      </c>
      <c r="N178" s="96"/>
      <c r="O178" s="51">
        <f>IF(H178=0,"",'Ark1'!W1794)</f>
        <v>91.410077519379868</v>
      </c>
      <c r="P178" s="51"/>
      <c r="Q178" s="51">
        <f>IF(H178=0,"",'Ark1'!X1794)</f>
        <v>0</v>
      </c>
      <c r="R178" s="51">
        <f>IF(H178=0,"",'Ark1'!Y1794)</f>
        <v>0</v>
      </c>
      <c r="S178" s="51">
        <f>IF(H178=0,"",'Ark1'!AA1794)</f>
        <v>11.124007454799861</v>
      </c>
      <c r="T178" s="12">
        <f>IF(H178=0,"",'Ark1'!AB1794)</f>
        <v>3.2059137448982526</v>
      </c>
      <c r="U178" s="15">
        <f>+IF('Ark1'!AC1794=0,"",'Ark1'!AC1794)</f>
        <v>-33.664742587264243</v>
      </c>
      <c r="V178" s="15">
        <f t="shared" si="16"/>
        <v>10.117647058823529</v>
      </c>
      <c r="W178" s="12">
        <f>IF(H178=0,"",'Ark1'!T1794)</f>
        <v>8.33634719710669</v>
      </c>
      <c r="X178" s="51">
        <f>IF(H178=0,"",'Ark1'!V1794)</f>
        <v>105.62807075008186</v>
      </c>
      <c r="Y178" s="257"/>
    </row>
    <row r="179" spans="1:25" ht="15.6">
      <c r="A179" s="257"/>
      <c r="B179" s="263">
        <f>+'Ark1'!C1795</f>
        <v>2023</v>
      </c>
      <c r="C179" s="2">
        <f>+'Ark1'!K1795</f>
        <v>8</v>
      </c>
      <c r="D179" s="2" t="s">
        <v>42</v>
      </c>
      <c r="E179" s="2">
        <f>+'Ark1'!D1795</f>
        <v>12</v>
      </c>
      <c r="F179" s="2" t="s">
        <v>500</v>
      </c>
      <c r="G179" s="3">
        <f>+'Ark1'!Q1795</f>
        <v>30</v>
      </c>
      <c r="H179" s="304">
        <f>+'Ark1'!R1795</f>
        <v>254</v>
      </c>
      <c r="I179" s="304">
        <f>IF(H179=0,"",'Ark1'!S1795)</f>
        <v>230</v>
      </c>
      <c r="J179" s="86"/>
      <c r="K179" s="51">
        <f>+IF(H179=0,"",'Ark1'!AD1795)</f>
        <v>0.22946554403208905</v>
      </c>
      <c r="L179" s="51">
        <f>+IF(H179=0,"",'Ark1'!AE1795)</f>
        <v>0.22210231743595871</v>
      </c>
      <c r="M179" s="96">
        <f>IF(H179=0,"",'Ark1'!U1795)</f>
        <v>59.073913043478257</v>
      </c>
      <c r="N179" s="96"/>
      <c r="O179" s="51">
        <f>IF(H179=0,"",'Ark1'!W1795)</f>
        <v>85.05434782608701</v>
      </c>
      <c r="P179" s="51"/>
      <c r="Q179" s="51">
        <f>IF(H179=0,"",'Ark1'!X1795)</f>
        <v>0</v>
      </c>
      <c r="R179" s="51">
        <f>IF(H179=0,"",'Ark1'!Y1795)</f>
        <v>0</v>
      </c>
      <c r="S179" s="51">
        <f>IF(H179=0,"",'Ark1'!AA1795)</f>
        <v>12.66895051625656</v>
      </c>
      <c r="T179" s="12">
        <f>IF(H179=0,"",'Ark1'!AB1795)</f>
        <v>2.7296627266264015</v>
      </c>
      <c r="U179" s="15">
        <f>+IF('Ark1'!AC1795=0,"",'Ark1'!AC1795)</f>
        <v>-34.193798995957323</v>
      </c>
      <c r="V179" s="15">
        <f t="shared" si="16"/>
        <v>7.666666666666667</v>
      </c>
      <c r="W179" s="12">
        <f>IF(H179=0,"",'Ark1'!T1795)</f>
        <v>6.3622047244094491</v>
      </c>
      <c r="X179" s="51">
        <f>IF(H179=0,"",'Ark1'!V1795)</f>
        <v>101.81120165810914</v>
      </c>
      <c r="Y179" s="257"/>
    </row>
    <row r="180" spans="1:25">
      <c r="A180" s="257"/>
      <c r="B180" s="257"/>
      <c r="C180" s="257"/>
      <c r="D180" s="257"/>
      <c r="E180" s="257"/>
      <c r="F180" s="257"/>
      <c r="G180" s="257"/>
      <c r="H180" s="352"/>
      <c r="I180" s="352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</row>
    <row r="181" spans="1:25" ht="15.6">
      <c r="A181" s="257"/>
      <c r="B181" s="263">
        <f>+'Ark1'!C1796</f>
        <v>2023</v>
      </c>
      <c r="C181" s="2">
        <f>+'Ark1'!K1796</f>
        <v>9</v>
      </c>
      <c r="D181" s="2" t="s">
        <v>536</v>
      </c>
      <c r="E181" s="2">
        <f>+'Ark1'!D1796</f>
        <v>1</v>
      </c>
      <c r="F181" s="2" t="s">
        <v>490</v>
      </c>
      <c r="G181" s="3">
        <f>+'Ark1'!Q1796</f>
        <v>0</v>
      </c>
      <c r="H181" s="304">
        <f>+'Ark1'!R1796</f>
        <v>0</v>
      </c>
      <c r="I181" s="304" t="str">
        <f>IF(H181=0,"",'Ark1'!S1796)</f>
        <v/>
      </c>
      <c r="J181" s="86"/>
      <c r="K181" s="51" t="str">
        <f>+IF(H181=0,"",'Ark1'!AD1796)</f>
        <v/>
      </c>
      <c r="L181" s="51" t="str">
        <f>+IF(H181=0,"",'Ark1'!AE1796)</f>
        <v/>
      </c>
      <c r="M181" s="96" t="str">
        <f>IF(H181=0,"",'Ark1'!U1796)</f>
        <v/>
      </c>
      <c r="N181" s="96"/>
      <c r="O181" s="51" t="str">
        <f>IF(H181=0,"",'Ark1'!W1796)</f>
        <v/>
      </c>
      <c r="P181" s="51"/>
      <c r="Q181" s="51" t="str">
        <f>IF(H181=0,"",'Ark1'!X1796)</f>
        <v/>
      </c>
      <c r="R181" s="51" t="str">
        <f>IF(H181=0,"",'Ark1'!Y1796)</f>
        <v/>
      </c>
      <c r="S181" s="51" t="str">
        <f>IF(H181=0,"",'Ark1'!AA1796)</f>
        <v/>
      </c>
      <c r="T181" s="12" t="str">
        <f>IF(H181=0,"",'Ark1'!AB1796)</f>
        <v/>
      </c>
      <c r="U181" s="15" t="str">
        <f>+IF('Ark1'!AC1796=0,"",'Ark1'!AC1796)</f>
        <v/>
      </c>
      <c r="V181" s="15" t="str">
        <f t="shared" ref="V181:V192" si="17">+(IF(H181=0,"",I181/G181))</f>
        <v/>
      </c>
      <c r="W181" s="12" t="str">
        <f>IF(H181=0,"",'Ark1'!T1796)</f>
        <v/>
      </c>
      <c r="X181" s="51" t="str">
        <f>IF(H181=0,"",'Ark1'!V1796)</f>
        <v/>
      </c>
      <c r="Y181" s="257"/>
    </row>
    <row r="182" spans="1:25" ht="15.6">
      <c r="A182" s="257"/>
      <c r="B182" s="263">
        <f>+'Ark1'!C1797</f>
        <v>2023</v>
      </c>
      <c r="C182" s="2">
        <f>+'Ark1'!K1797</f>
        <v>9</v>
      </c>
      <c r="D182" s="2" t="s">
        <v>536</v>
      </c>
      <c r="E182" s="2">
        <f>+'Ark1'!D1797</f>
        <v>2</v>
      </c>
      <c r="F182" s="2" t="s">
        <v>491</v>
      </c>
      <c r="G182" s="3">
        <f>+'Ark1'!Q1797</f>
        <v>0</v>
      </c>
      <c r="H182" s="304">
        <f>+'Ark1'!R1797</f>
        <v>0</v>
      </c>
      <c r="I182" s="304" t="str">
        <f>IF(H182=0,"",'Ark1'!S1797)</f>
        <v/>
      </c>
      <c r="J182" s="86"/>
      <c r="K182" s="51" t="str">
        <f>+IF(H182=0,"",'Ark1'!AD1797)</f>
        <v/>
      </c>
      <c r="L182" s="51" t="str">
        <f>+IF(H182=0,"",'Ark1'!AE1797)</f>
        <v/>
      </c>
      <c r="M182" s="96" t="str">
        <f>IF(H182=0,"",'Ark1'!U1797)</f>
        <v/>
      </c>
      <c r="N182" s="96"/>
      <c r="O182" s="51" t="str">
        <f>IF(H182=0,"",'Ark1'!W1797)</f>
        <v/>
      </c>
      <c r="P182" s="51"/>
      <c r="Q182" s="51" t="str">
        <f>IF(H182=0,"",'Ark1'!X1797)</f>
        <v/>
      </c>
      <c r="R182" s="51" t="str">
        <f>IF(H182=0,"",'Ark1'!Y1797)</f>
        <v/>
      </c>
      <c r="S182" s="51" t="str">
        <f>IF(H182=0,"",'Ark1'!AA1797)</f>
        <v/>
      </c>
      <c r="T182" s="12" t="str">
        <f>IF(H182=0,"",'Ark1'!AB1797)</f>
        <v/>
      </c>
      <c r="U182" s="15" t="str">
        <f>+IF('Ark1'!AC1797=0,"",'Ark1'!AC1797)</f>
        <v/>
      </c>
      <c r="V182" s="15" t="str">
        <f t="shared" si="17"/>
        <v/>
      </c>
      <c r="W182" s="12" t="str">
        <f>IF(H182=0,"",'Ark1'!T1797)</f>
        <v/>
      </c>
      <c r="X182" s="51" t="str">
        <f>IF(H182=0,"",'Ark1'!V1797)</f>
        <v/>
      </c>
      <c r="Y182" s="257"/>
    </row>
    <row r="183" spans="1:25" ht="15.6">
      <c r="A183" s="257"/>
      <c r="B183" s="263">
        <f>+'Ark1'!C1798</f>
        <v>2023</v>
      </c>
      <c r="C183" s="2">
        <f>+'Ark1'!K1798</f>
        <v>9</v>
      </c>
      <c r="D183" s="2" t="s">
        <v>536</v>
      </c>
      <c r="E183" s="2">
        <f>+'Ark1'!D1798</f>
        <v>3</v>
      </c>
      <c r="F183" s="2" t="s">
        <v>492</v>
      </c>
      <c r="G183" s="3">
        <f>+'Ark1'!Q1798</f>
        <v>0</v>
      </c>
      <c r="H183" s="304">
        <f>+'Ark1'!R1798</f>
        <v>0</v>
      </c>
      <c r="I183" s="304" t="str">
        <f>IF(H183=0,"",'Ark1'!S1798)</f>
        <v/>
      </c>
      <c r="J183" s="86"/>
      <c r="K183" s="51" t="str">
        <f>+IF(H183=0,"",'Ark1'!AD1798)</f>
        <v/>
      </c>
      <c r="L183" s="51" t="str">
        <f>+IF(H183=0,"",'Ark1'!AE1798)</f>
        <v/>
      </c>
      <c r="M183" s="96" t="str">
        <f>IF(H183=0,"",'Ark1'!U1798)</f>
        <v/>
      </c>
      <c r="N183" s="96"/>
      <c r="O183" s="51" t="str">
        <f>IF(H183=0,"",'Ark1'!W1798)</f>
        <v/>
      </c>
      <c r="P183" s="51"/>
      <c r="Q183" s="51" t="str">
        <f>IF(H183=0,"",'Ark1'!X1798)</f>
        <v/>
      </c>
      <c r="R183" s="51" t="str">
        <f>IF(H183=0,"",'Ark1'!Y1798)</f>
        <v/>
      </c>
      <c r="S183" s="51" t="str">
        <f>IF(H183=0,"",'Ark1'!AA1798)</f>
        <v/>
      </c>
      <c r="T183" s="12" t="str">
        <f>IF(H183=0,"",'Ark1'!AB1798)</f>
        <v/>
      </c>
      <c r="U183" s="15" t="str">
        <f>+IF('Ark1'!AC1798=0,"",'Ark1'!AC1798)</f>
        <v/>
      </c>
      <c r="V183" s="15" t="str">
        <f t="shared" si="17"/>
        <v/>
      </c>
      <c r="W183" s="12" t="str">
        <f>IF(H183=0,"",'Ark1'!T1798)</f>
        <v/>
      </c>
      <c r="X183" s="51" t="str">
        <f>IF(H183=0,"",'Ark1'!V1798)</f>
        <v/>
      </c>
      <c r="Y183" s="257"/>
    </row>
    <row r="184" spans="1:25" ht="15.6">
      <c r="A184" s="257"/>
      <c r="B184" s="263">
        <f>+'Ark1'!C1799</f>
        <v>2023</v>
      </c>
      <c r="C184" s="2">
        <f>+'Ark1'!K1799</f>
        <v>9</v>
      </c>
      <c r="D184" s="2" t="s">
        <v>536</v>
      </c>
      <c r="E184" s="2">
        <f>+'Ark1'!D1799</f>
        <v>4</v>
      </c>
      <c r="F184" s="2" t="s">
        <v>493</v>
      </c>
      <c r="G184" s="3">
        <f>+'Ark1'!Q1799</f>
        <v>0</v>
      </c>
      <c r="H184" s="304">
        <f>+'Ark1'!R1799</f>
        <v>0</v>
      </c>
      <c r="I184" s="304" t="str">
        <f>IF(H184=0,"",'Ark1'!S1799)</f>
        <v/>
      </c>
      <c r="J184" s="86"/>
      <c r="K184" s="51" t="str">
        <f>+IF(H184=0,"",'Ark1'!AD1799)</f>
        <v/>
      </c>
      <c r="L184" s="51" t="str">
        <f>+IF(H184=0,"",'Ark1'!AE1799)</f>
        <v/>
      </c>
      <c r="M184" s="96" t="str">
        <f>IF(H184=0,"",'Ark1'!U1799)</f>
        <v/>
      </c>
      <c r="N184" s="96"/>
      <c r="O184" s="51" t="str">
        <f>IF(H184=0,"",'Ark1'!W1799)</f>
        <v/>
      </c>
      <c r="P184" s="51"/>
      <c r="Q184" s="51" t="str">
        <f>IF(H184=0,"",'Ark1'!X1799)</f>
        <v/>
      </c>
      <c r="R184" s="51" t="str">
        <f>IF(H184=0,"",'Ark1'!Y1799)</f>
        <v/>
      </c>
      <c r="S184" s="51" t="str">
        <f>IF(H184=0,"",'Ark1'!AA1799)</f>
        <v/>
      </c>
      <c r="T184" s="12" t="str">
        <f>IF(H184=0,"",'Ark1'!AB1799)</f>
        <v/>
      </c>
      <c r="U184" s="15" t="str">
        <f>+IF('Ark1'!AC1799=0,"",'Ark1'!AC1799)</f>
        <v/>
      </c>
      <c r="V184" s="15" t="str">
        <f t="shared" si="17"/>
        <v/>
      </c>
      <c r="W184" s="12" t="str">
        <f>IF(H184=0,"",'Ark1'!T1799)</f>
        <v/>
      </c>
      <c r="X184" s="51" t="str">
        <f>IF(H184=0,"",'Ark1'!V1799)</f>
        <v/>
      </c>
      <c r="Y184" s="257"/>
    </row>
    <row r="185" spans="1:25" ht="15.6">
      <c r="A185" s="257"/>
      <c r="B185" s="263">
        <f>+'Ark1'!C1800</f>
        <v>2023</v>
      </c>
      <c r="C185" s="2">
        <f>+'Ark1'!K1800</f>
        <v>9</v>
      </c>
      <c r="D185" s="2" t="s">
        <v>536</v>
      </c>
      <c r="E185" s="2">
        <f>+'Ark1'!D1800</f>
        <v>5</v>
      </c>
      <c r="F185" s="2" t="s">
        <v>377</v>
      </c>
      <c r="G185" s="3">
        <f>+'Ark1'!Q1800</f>
        <v>0</v>
      </c>
      <c r="H185" s="304">
        <f>+'Ark1'!R1800</f>
        <v>0</v>
      </c>
      <c r="I185" s="304" t="str">
        <f>IF(H185=0,"",'Ark1'!S1800)</f>
        <v/>
      </c>
      <c r="J185" s="86"/>
      <c r="K185" s="51" t="str">
        <f>+IF(H185=0,"",'Ark1'!AD1800)</f>
        <v/>
      </c>
      <c r="L185" s="51" t="str">
        <f>+IF(H185=0,"",'Ark1'!AE1800)</f>
        <v/>
      </c>
      <c r="M185" s="96" t="str">
        <f>IF(H185=0,"",'Ark1'!U1800)</f>
        <v/>
      </c>
      <c r="N185" s="96"/>
      <c r="O185" s="51" t="str">
        <f>IF(H185=0,"",'Ark1'!W1800)</f>
        <v/>
      </c>
      <c r="P185" s="51"/>
      <c r="Q185" s="51" t="str">
        <f>IF(H185=0,"",'Ark1'!X1800)</f>
        <v/>
      </c>
      <c r="R185" s="51" t="str">
        <f>IF(H185=0,"",'Ark1'!Y1800)</f>
        <v/>
      </c>
      <c r="S185" s="51" t="str">
        <f>IF(H185=0,"",'Ark1'!AA1800)</f>
        <v/>
      </c>
      <c r="T185" s="12" t="str">
        <f>IF(H185=0,"",'Ark1'!AB1800)</f>
        <v/>
      </c>
      <c r="U185" s="15" t="str">
        <f>+IF('Ark1'!AC1800=0,"",'Ark1'!AC1800)</f>
        <v/>
      </c>
      <c r="V185" s="15" t="str">
        <f t="shared" si="17"/>
        <v/>
      </c>
      <c r="W185" s="12" t="str">
        <f>IF(H185=0,"",'Ark1'!T1800)</f>
        <v/>
      </c>
      <c r="X185" s="51" t="str">
        <f>IF(H185=0,"",'Ark1'!V1800)</f>
        <v/>
      </c>
      <c r="Y185" s="257"/>
    </row>
    <row r="186" spans="1:25" ht="15.6">
      <c r="A186" s="257"/>
      <c r="B186" s="263">
        <f>+'Ark1'!C1801</f>
        <v>2023</v>
      </c>
      <c r="C186" s="2">
        <f>+'Ark1'!K1801</f>
        <v>9</v>
      </c>
      <c r="D186" s="2" t="s">
        <v>536</v>
      </c>
      <c r="E186" s="2">
        <f>+'Ark1'!D1801</f>
        <v>6</v>
      </c>
      <c r="F186" s="2" t="s">
        <v>494</v>
      </c>
      <c r="G186" s="3">
        <f>+'Ark1'!Q1801</f>
        <v>0</v>
      </c>
      <c r="H186" s="304">
        <f>+'Ark1'!R1801</f>
        <v>0</v>
      </c>
      <c r="I186" s="304" t="str">
        <f>IF(H186=0,"",'Ark1'!S1801)</f>
        <v/>
      </c>
      <c r="J186" s="86"/>
      <c r="K186" s="51" t="str">
        <f>+IF(H186=0,"",'Ark1'!AD1801)</f>
        <v/>
      </c>
      <c r="L186" s="51" t="str">
        <f>+IF(H186=0,"",'Ark1'!AE1801)</f>
        <v/>
      </c>
      <c r="M186" s="96" t="str">
        <f>IF(H186=0,"",'Ark1'!U1801)</f>
        <v/>
      </c>
      <c r="N186" s="96"/>
      <c r="O186" s="51" t="str">
        <f>IF(H186=0,"",'Ark1'!W1801)</f>
        <v/>
      </c>
      <c r="P186" s="51"/>
      <c r="Q186" s="51" t="str">
        <f>IF(H186=0,"",'Ark1'!X1801)</f>
        <v/>
      </c>
      <c r="R186" s="51" t="str">
        <f>IF(H186=0,"",'Ark1'!Y1801)</f>
        <v/>
      </c>
      <c r="S186" s="51" t="str">
        <f>IF(H186=0,"",'Ark1'!AA1801)</f>
        <v/>
      </c>
      <c r="T186" s="12" t="str">
        <f>IF(H186=0,"",'Ark1'!AB1801)</f>
        <v/>
      </c>
      <c r="U186" s="15" t="str">
        <f>+IF('Ark1'!AC1801=0,"",'Ark1'!AC1801)</f>
        <v/>
      </c>
      <c r="V186" s="15" t="str">
        <f t="shared" si="17"/>
        <v/>
      </c>
      <c r="W186" s="12" t="str">
        <f>IF(H186=0,"",'Ark1'!T1801)</f>
        <v/>
      </c>
      <c r="X186" s="51" t="str">
        <f>IF(H186=0,"",'Ark1'!V1801)</f>
        <v/>
      </c>
      <c r="Y186" s="257"/>
    </row>
    <row r="187" spans="1:25" ht="15.6">
      <c r="A187" s="257"/>
      <c r="B187" s="263">
        <f>+'Ark1'!C1802</f>
        <v>2023</v>
      </c>
      <c r="C187" s="2">
        <f>+'Ark1'!K1802</f>
        <v>9</v>
      </c>
      <c r="D187" s="2" t="s">
        <v>536</v>
      </c>
      <c r="E187" s="2">
        <f>+'Ark1'!D1802</f>
        <v>7</v>
      </c>
      <c r="F187" s="2" t="s">
        <v>495</v>
      </c>
      <c r="G187" s="3">
        <f>+'Ark1'!Q1802</f>
        <v>0</v>
      </c>
      <c r="H187" s="304">
        <f>+'Ark1'!R1802</f>
        <v>0</v>
      </c>
      <c r="I187" s="304" t="str">
        <f>IF(H187=0,"",'Ark1'!S1802)</f>
        <v/>
      </c>
      <c r="J187" s="86"/>
      <c r="K187" s="51" t="str">
        <f>+IF(H187=0,"",'Ark1'!AD1802)</f>
        <v/>
      </c>
      <c r="L187" s="51" t="str">
        <f>+IF(H187=0,"",'Ark1'!AE1802)</f>
        <v/>
      </c>
      <c r="M187" s="96" t="str">
        <f>IF(H187=0,"",'Ark1'!U1802)</f>
        <v/>
      </c>
      <c r="N187" s="96"/>
      <c r="O187" s="51" t="str">
        <f>IF(H187=0,"",'Ark1'!W1802)</f>
        <v/>
      </c>
      <c r="P187" s="51"/>
      <c r="Q187" s="51" t="str">
        <f>IF(H187=0,"",'Ark1'!X1802)</f>
        <v/>
      </c>
      <c r="R187" s="51" t="str">
        <f>IF(H187=0,"",'Ark1'!Y1802)</f>
        <v/>
      </c>
      <c r="S187" s="51" t="str">
        <f>IF(H187=0,"",'Ark1'!AA1802)</f>
        <v/>
      </c>
      <c r="T187" s="12" t="str">
        <f>IF(H187=0,"",'Ark1'!AB1802)</f>
        <v/>
      </c>
      <c r="U187" s="15" t="str">
        <f>+IF('Ark1'!AC1802=0,"",'Ark1'!AC1802)</f>
        <v/>
      </c>
      <c r="V187" s="15" t="str">
        <f t="shared" si="17"/>
        <v/>
      </c>
      <c r="W187" s="12" t="str">
        <f>IF(H187=0,"",'Ark1'!T1802)</f>
        <v/>
      </c>
      <c r="X187" s="51" t="str">
        <f>IF(H187=0,"",'Ark1'!V1802)</f>
        <v/>
      </c>
      <c r="Y187" s="257"/>
    </row>
    <row r="188" spans="1:25" ht="15.6">
      <c r="A188" s="257"/>
      <c r="B188" s="263">
        <f>+'Ark1'!C1803</f>
        <v>2023</v>
      </c>
      <c r="C188" s="2">
        <f>+'Ark1'!K1803</f>
        <v>9</v>
      </c>
      <c r="D188" s="2" t="s">
        <v>536</v>
      </c>
      <c r="E188" s="2">
        <f>+'Ark1'!D1803</f>
        <v>8</v>
      </c>
      <c r="F188" s="2" t="s">
        <v>496</v>
      </c>
      <c r="G188" s="3">
        <f>+'Ark1'!Q1803</f>
        <v>0</v>
      </c>
      <c r="H188" s="304">
        <f>+'Ark1'!R1803</f>
        <v>0</v>
      </c>
      <c r="I188" s="304" t="str">
        <f>IF(H188=0,"",'Ark1'!S1803)</f>
        <v/>
      </c>
      <c r="J188" s="86"/>
      <c r="K188" s="51" t="str">
        <f>+IF(H188=0,"",'Ark1'!AD1803)</f>
        <v/>
      </c>
      <c r="L188" s="51" t="str">
        <f>+IF(H188=0,"",'Ark1'!AE1803)</f>
        <v/>
      </c>
      <c r="M188" s="96" t="str">
        <f>IF(H188=0,"",'Ark1'!U1803)</f>
        <v/>
      </c>
      <c r="N188" s="96"/>
      <c r="O188" s="51" t="str">
        <f>IF(H188=0,"",'Ark1'!W1803)</f>
        <v/>
      </c>
      <c r="P188" s="51"/>
      <c r="Q188" s="51" t="str">
        <f>IF(H188=0,"",'Ark1'!X1803)</f>
        <v/>
      </c>
      <c r="R188" s="51" t="str">
        <f>IF(H188=0,"",'Ark1'!Y1803)</f>
        <v/>
      </c>
      <c r="S188" s="51" t="str">
        <f>IF(H188=0,"",'Ark1'!AA1803)</f>
        <v/>
      </c>
      <c r="T188" s="12" t="str">
        <f>IF(H188=0,"",'Ark1'!AB1803)</f>
        <v/>
      </c>
      <c r="U188" s="15" t="str">
        <f>+IF('Ark1'!AC1803=0,"",'Ark1'!AC1803)</f>
        <v/>
      </c>
      <c r="V188" s="15" t="str">
        <f t="shared" si="17"/>
        <v/>
      </c>
      <c r="W188" s="12" t="str">
        <f>IF(H188=0,"",'Ark1'!T1803)</f>
        <v/>
      </c>
      <c r="X188" s="51" t="str">
        <f>IF(H188=0,"",'Ark1'!V1803)</f>
        <v/>
      </c>
      <c r="Y188" s="257"/>
    </row>
    <row r="189" spans="1:25" ht="15.6">
      <c r="A189" s="257"/>
      <c r="B189" s="263">
        <f>+'Ark1'!C1804</f>
        <v>2023</v>
      </c>
      <c r="C189" s="2">
        <f>+'Ark1'!K1804</f>
        <v>9</v>
      </c>
      <c r="D189" s="2" t="s">
        <v>536</v>
      </c>
      <c r="E189" s="2">
        <f>+'Ark1'!D1804</f>
        <v>9</v>
      </c>
      <c r="F189" s="2" t="s">
        <v>497</v>
      </c>
      <c r="G189" s="3">
        <f>+'Ark1'!Q1804</f>
        <v>0</v>
      </c>
      <c r="H189" s="304">
        <f>+'Ark1'!R1804</f>
        <v>0</v>
      </c>
      <c r="I189" s="304" t="str">
        <f>IF(H189=0,"",'Ark1'!S1804)</f>
        <v/>
      </c>
      <c r="J189" s="86"/>
      <c r="K189" s="51" t="str">
        <f>+IF(H189=0,"",'Ark1'!AD1804)</f>
        <v/>
      </c>
      <c r="L189" s="51" t="str">
        <f>+IF(H189=0,"",'Ark1'!AE1804)</f>
        <v/>
      </c>
      <c r="M189" s="96" t="str">
        <f>IF(H189=0,"",'Ark1'!U1804)</f>
        <v/>
      </c>
      <c r="N189" s="96"/>
      <c r="O189" s="51" t="str">
        <f>IF(H189=0,"",'Ark1'!W1804)</f>
        <v/>
      </c>
      <c r="P189" s="51"/>
      <c r="Q189" s="51" t="str">
        <f>IF(H189=0,"",'Ark1'!X1804)</f>
        <v/>
      </c>
      <c r="R189" s="51" t="str">
        <f>IF(H189=0,"",'Ark1'!Y1804)</f>
        <v/>
      </c>
      <c r="S189" s="51" t="str">
        <f>IF(H189=0,"",'Ark1'!AA1804)</f>
        <v/>
      </c>
      <c r="T189" s="12" t="str">
        <f>IF(H189=0,"",'Ark1'!AB1804)</f>
        <v/>
      </c>
      <c r="U189" s="15" t="str">
        <f>+IF('Ark1'!AC1804=0,"",'Ark1'!AC1804)</f>
        <v/>
      </c>
      <c r="V189" s="15" t="str">
        <f t="shared" si="17"/>
        <v/>
      </c>
      <c r="W189" s="12" t="str">
        <f>IF(H189=0,"",'Ark1'!T1804)</f>
        <v/>
      </c>
      <c r="X189" s="51" t="str">
        <f>IF(H189=0,"",'Ark1'!V1804)</f>
        <v/>
      </c>
      <c r="Y189" s="257"/>
    </row>
    <row r="190" spans="1:25" ht="15.6">
      <c r="A190" s="257"/>
      <c r="B190" s="263">
        <f>+'Ark1'!C1805</f>
        <v>2023</v>
      </c>
      <c r="C190" s="2">
        <f>+'Ark1'!K1805</f>
        <v>9</v>
      </c>
      <c r="D190" s="2" t="s">
        <v>536</v>
      </c>
      <c r="E190" s="2">
        <f>+'Ark1'!D1805</f>
        <v>10</v>
      </c>
      <c r="F190" s="2" t="s">
        <v>498</v>
      </c>
      <c r="G190" s="3">
        <f>+'Ark1'!Q1805</f>
        <v>0</v>
      </c>
      <c r="H190" s="304">
        <f>+'Ark1'!R1805</f>
        <v>0</v>
      </c>
      <c r="I190" s="304" t="str">
        <f>IF(H190=0,"",'Ark1'!S1805)</f>
        <v/>
      </c>
      <c r="J190" s="86"/>
      <c r="K190" s="51" t="str">
        <f>+IF(H190=0,"",'Ark1'!AD1805)</f>
        <v/>
      </c>
      <c r="L190" s="51" t="str">
        <f>+IF(H190=0,"",'Ark1'!AE1805)</f>
        <v/>
      </c>
      <c r="M190" s="96" t="str">
        <f>IF(H190=0,"",'Ark1'!U1805)</f>
        <v/>
      </c>
      <c r="N190" s="96"/>
      <c r="O190" s="51" t="str">
        <f>IF(H190=0,"",'Ark1'!W1805)</f>
        <v/>
      </c>
      <c r="P190" s="51"/>
      <c r="Q190" s="51" t="str">
        <f>IF(H190=0,"",'Ark1'!X1805)</f>
        <v/>
      </c>
      <c r="R190" s="51" t="str">
        <f>IF(H190=0,"",'Ark1'!Y1805)</f>
        <v/>
      </c>
      <c r="S190" s="51" t="str">
        <f>IF(H190=0,"",'Ark1'!AA1805)</f>
        <v/>
      </c>
      <c r="T190" s="12" t="str">
        <f>IF(H190=0,"",'Ark1'!AB1805)</f>
        <v/>
      </c>
      <c r="U190" s="15" t="str">
        <f>+IF('Ark1'!AC1805=0,"",'Ark1'!AC1805)</f>
        <v/>
      </c>
      <c r="V190" s="15" t="str">
        <f t="shared" si="17"/>
        <v/>
      </c>
      <c r="W190" s="12" t="str">
        <f>IF(H190=0,"",'Ark1'!T1805)</f>
        <v/>
      </c>
      <c r="X190" s="51" t="str">
        <f>IF(H190=0,"",'Ark1'!V1805)</f>
        <v/>
      </c>
      <c r="Y190" s="257"/>
    </row>
    <row r="191" spans="1:25" ht="15.6">
      <c r="A191" s="257"/>
      <c r="B191" s="263">
        <f>+'Ark1'!C1806</f>
        <v>2023</v>
      </c>
      <c r="C191" s="2">
        <f>+'Ark1'!K1806</f>
        <v>9</v>
      </c>
      <c r="D191" s="2" t="s">
        <v>536</v>
      </c>
      <c r="E191" s="2">
        <f>+'Ark1'!D1806</f>
        <v>11</v>
      </c>
      <c r="F191" s="2" t="s">
        <v>499</v>
      </c>
      <c r="G191" s="3">
        <f>+'Ark1'!Q1806</f>
        <v>0</v>
      </c>
      <c r="H191" s="304">
        <f>+'Ark1'!R1806</f>
        <v>0</v>
      </c>
      <c r="I191" s="304" t="str">
        <f>IF(H191=0,"",'Ark1'!S1806)</f>
        <v/>
      </c>
      <c r="J191" s="86"/>
      <c r="K191" s="51" t="str">
        <f>+IF(H191=0,"",'Ark1'!AD1806)</f>
        <v/>
      </c>
      <c r="L191" s="51" t="str">
        <f>+IF(H191=0,"",'Ark1'!AE1806)</f>
        <v/>
      </c>
      <c r="M191" s="96" t="str">
        <f>IF(H191=0,"",'Ark1'!U1806)</f>
        <v/>
      </c>
      <c r="N191" s="96"/>
      <c r="O191" s="51" t="str">
        <f>IF(H191=0,"",'Ark1'!W1806)</f>
        <v/>
      </c>
      <c r="P191" s="51"/>
      <c r="Q191" s="51" t="str">
        <f>IF(H191=0,"",'Ark1'!X1806)</f>
        <v/>
      </c>
      <c r="R191" s="51" t="str">
        <f>IF(H191=0,"",'Ark1'!Y1806)</f>
        <v/>
      </c>
      <c r="S191" s="51" t="str">
        <f>IF(H191=0,"",'Ark1'!AA1806)</f>
        <v/>
      </c>
      <c r="T191" s="12" t="str">
        <f>IF(H191=0,"",'Ark1'!AB1806)</f>
        <v/>
      </c>
      <c r="U191" s="15" t="str">
        <f>+IF('Ark1'!AC1806=0,"",'Ark1'!AC1806)</f>
        <v/>
      </c>
      <c r="V191" s="15" t="str">
        <f t="shared" si="17"/>
        <v/>
      </c>
      <c r="W191" s="12" t="str">
        <f>IF(H191=0,"",'Ark1'!T1806)</f>
        <v/>
      </c>
      <c r="X191" s="51" t="str">
        <f>IF(H191=0,"",'Ark1'!V1806)</f>
        <v/>
      </c>
      <c r="Y191" s="257"/>
    </row>
    <row r="192" spans="1:25" ht="15.6">
      <c r="A192" s="257"/>
      <c r="B192" s="263">
        <f>+'Ark1'!C1807</f>
        <v>2023</v>
      </c>
      <c r="C192" s="2">
        <f>+'Ark1'!K1807</f>
        <v>9</v>
      </c>
      <c r="D192" s="2" t="s">
        <v>536</v>
      </c>
      <c r="E192" s="2">
        <f>+'Ark1'!D1807</f>
        <v>12</v>
      </c>
      <c r="F192" s="2" t="s">
        <v>500</v>
      </c>
      <c r="G192" s="3">
        <f>+'Ark1'!Q1807</f>
        <v>0</v>
      </c>
      <c r="H192" s="304">
        <f>+'Ark1'!R1807</f>
        <v>0</v>
      </c>
      <c r="I192" s="304" t="str">
        <f>IF(H192=0,"",'Ark1'!S1807)</f>
        <v/>
      </c>
      <c r="J192" s="86"/>
      <c r="K192" s="51" t="str">
        <f>+IF(H192=0,"",'Ark1'!AD1807)</f>
        <v/>
      </c>
      <c r="L192" s="51" t="str">
        <f>+IF(H192=0,"",'Ark1'!AE1807)</f>
        <v/>
      </c>
      <c r="M192" s="96" t="str">
        <f>IF(H192=0,"",'Ark1'!U1807)</f>
        <v/>
      </c>
      <c r="N192" s="96"/>
      <c r="O192" s="51" t="str">
        <f>IF(H192=0,"",'Ark1'!W1807)</f>
        <v/>
      </c>
      <c r="P192" s="51"/>
      <c r="Q192" s="51" t="str">
        <f>IF(H192=0,"",'Ark1'!X1807)</f>
        <v/>
      </c>
      <c r="R192" s="51" t="str">
        <f>IF(H192=0,"",'Ark1'!Y1807)</f>
        <v/>
      </c>
      <c r="S192" s="51" t="str">
        <f>IF(H192=0,"",'Ark1'!AA1807)</f>
        <v/>
      </c>
      <c r="T192" s="12" t="str">
        <f>IF(H192=0,"",'Ark1'!AB1807)</f>
        <v/>
      </c>
      <c r="U192" s="15" t="str">
        <f>+IF('Ark1'!AC1807=0,"",'Ark1'!AC1807)</f>
        <v/>
      </c>
      <c r="V192" s="15" t="str">
        <f t="shared" si="17"/>
        <v/>
      </c>
      <c r="W192" s="12" t="str">
        <f>IF(H192=0,"",'Ark1'!T1807)</f>
        <v/>
      </c>
      <c r="X192" s="51" t="str">
        <f>IF(H192=0,"",'Ark1'!V1807)</f>
        <v/>
      </c>
      <c r="Y192" s="257"/>
    </row>
    <row r="193" spans="1:25">
      <c r="A193" s="257"/>
      <c r="B193" s="257"/>
      <c r="C193" s="257"/>
      <c r="D193" s="257"/>
      <c r="E193" s="257"/>
      <c r="F193" s="257"/>
      <c r="G193" s="257"/>
      <c r="H193" s="352"/>
      <c r="I193" s="352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</row>
    <row r="194" spans="1:25">
      <c r="A194" s="257"/>
      <c r="B194" s="257"/>
      <c r="C194" s="257"/>
      <c r="D194" s="257"/>
      <c r="E194" s="257"/>
      <c r="F194" s="257"/>
      <c r="G194" s="257"/>
      <c r="H194" s="352"/>
      <c r="I194" s="352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</row>
    <row r="195" spans="1:25">
      <c r="H195" s="317"/>
      <c r="I195" s="317"/>
      <c r="J195" s="13"/>
      <c r="K195" s="13"/>
      <c r="L195" s="13"/>
      <c r="M195" s="13"/>
      <c r="N195" s="13"/>
      <c r="W195" s="13"/>
    </row>
    <row r="196" spans="1:25">
      <c r="H196" s="317"/>
      <c r="I196" s="317"/>
      <c r="J196" s="13"/>
      <c r="K196" s="13"/>
      <c r="L196" s="13"/>
      <c r="M196" s="13"/>
      <c r="N196" s="13"/>
      <c r="W196" s="13"/>
    </row>
    <row r="197" spans="1:25">
      <c r="H197" s="317"/>
      <c r="I197" s="317"/>
      <c r="J197" s="13"/>
      <c r="K197" s="13"/>
      <c r="L197" s="13"/>
      <c r="M197" s="13"/>
      <c r="N197" s="13"/>
      <c r="W197" s="13"/>
    </row>
    <row r="198" spans="1:25">
      <c r="H198" s="317"/>
      <c r="I198" s="317"/>
      <c r="J198" s="13"/>
      <c r="K198" s="13"/>
      <c r="L198" s="13"/>
      <c r="M198" s="13"/>
      <c r="N198" s="13"/>
      <c r="W198" s="13"/>
    </row>
    <row r="199" spans="1:25">
      <c r="H199" s="317"/>
      <c r="I199" s="317"/>
      <c r="J199" s="13"/>
      <c r="K199" s="13"/>
      <c r="L199" s="13"/>
      <c r="M199" s="13"/>
      <c r="N199" s="13"/>
      <c r="W199" s="13"/>
    </row>
    <row r="200" spans="1:25">
      <c r="H200" s="317"/>
      <c r="I200" s="317"/>
      <c r="J200" s="13"/>
      <c r="K200" s="13"/>
      <c r="L200" s="13"/>
      <c r="M200" s="13"/>
      <c r="N200" s="13"/>
      <c r="W200" s="13"/>
    </row>
    <row r="201" spans="1:25">
      <c r="H201" s="317"/>
      <c r="I201" s="317"/>
      <c r="J201" s="13"/>
      <c r="K201" s="13"/>
      <c r="L201" s="13"/>
      <c r="M201" s="13"/>
      <c r="N201" s="13"/>
      <c r="W201" s="13"/>
    </row>
    <row r="202" spans="1:25">
      <c r="H202" s="317"/>
      <c r="I202" s="317"/>
      <c r="J202" s="13"/>
      <c r="K202" s="13"/>
      <c r="L202" s="13"/>
      <c r="M202" s="13"/>
      <c r="N202" s="13"/>
      <c r="W202" s="13"/>
    </row>
    <row r="203" spans="1:25">
      <c r="H203" s="317"/>
      <c r="I203" s="317"/>
      <c r="J203" s="13"/>
      <c r="K203" s="13"/>
      <c r="L203" s="13"/>
      <c r="M203" s="13"/>
      <c r="N203" s="13"/>
      <c r="W203" s="13"/>
    </row>
    <row r="204" spans="1:25">
      <c r="H204" s="317"/>
      <c r="I204" s="317"/>
      <c r="J204" s="13"/>
      <c r="K204" s="13"/>
      <c r="L204" s="13"/>
      <c r="M204" s="13"/>
      <c r="N204" s="13"/>
      <c r="W204" s="13"/>
    </row>
    <row r="205" spans="1:25">
      <c r="H205" s="317"/>
      <c r="I205" s="317"/>
      <c r="J205" s="13"/>
      <c r="K205" s="13"/>
      <c r="L205" s="13"/>
      <c r="M205" s="13"/>
      <c r="N205" s="13"/>
      <c r="W205" s="13"/>
    </row>
    <row r="206" spans="1:25">
      <c r="H206" s="317"/>
      <c r="I206" s="317"/>
      <c r="J206" s="13"/>
      <c r="K206" s="13"/>
      <c r="L206" s="13"/>
      <c r="M206" s="13"/>
      <c r="N206" s="13"/>
      <c r="W206" s="13"/>
    </row>
    <row r="207" spans="1:25">
      <c r="H207" s="317"/>
      <c r="I207" s="317"/>
      <c r="J207" s="13"/>
      <c r="K207" s="13"/>
      <c r="L207" s="13"/>
      <c r="M207" s="13"/>
      <c r="N207" s="13"/>
      <c r="W207" s="13"/>
    </row>
    <row r="208" spans="1:25">
      <c r="H208" s="317"/>
      <c r="I208" s="317"/>
      <c r="J208" s="13"/>
      <c r="K208" s="13"/>
      <c r="L208" s="13"/>
      <c r="M208" s="13"/>
      <c r="N208" s="13"/>
      <c r="W208" s="13"/>
    </row>
    <row r="209" spans="8:23">
      <c r="H209" s="317"/>
      <c r="I209" s="317"/>
      <c r="J209" s="13"/>
      <c r="K209" s="13"/>
      <c r="L209" s="13"/>
      <c r="M209" s="13"/>
      <c r="N209" s="13"/>
      <c r="W209" s="13"/>
    </row>
    <row r="210" spans="8:23">
      <c r="H210" s="317"/>
      <c r="I210" s="317"/>
      <c r="J210" s="13"/>
      <c r="K210" s="13"/>
      <c r="L210" s="13"/>
      <c r="M210" s="13"/>
      <c r="N210" s="13"/>
      <c r="W210" s="13"/>
    </row>
    <row r="211" spans="8:23">
      <c r="H211" s="317"/>
      <c r="I211" s="317"/>
      <c r="J211" s="13"/>
      <c r="K211" s="13"/>
      <c r="L211" s="13"/>
      <c r="M211" s="13"/>
      <c r="N211" s="13"/>
      <c r="W211" s="13"/>
    </row>
    <row r="212" spans="8:23">
      <c r="H212" s="317"/>
      <c r="I212" s="317"/>
      <c r="J212" s="13"/>
      <c r="K212" s="13"/>
      <c r="L212" s="13"/>
      <c r="M212" s="13"/>
      <c r="N212" s="13"/>
      <c r="W212" s="13"/>
    </row>
    <row r="213" spans="8:23">
      <c r="H213" s="317"/>
      <c r="I213" s="317"/>
      <c r="J213" s="13"/>
      <c r="K213" s="13"/>
      <c r="L213" s="13"/>
      <c r="M213" s="13"/>
      <c r="N213" s="13"/>
      <c r="W213" s="13"/>
    </row>
    <row r="214" spans="8:23">
      <c r="H214" s="317"/>
      <c r="I214" s="317"/>
      <c r="J214" s="13"/>
      <c r="K214" s="13"/>
      <c r="L214" s="13"/>
      <c r="M214" s="13"/>
      <c r="N214" s="13"/>
      <c r="W214" s="13"/>
    </row>
    <row r="215" spans="8:23">
      <c r="H215" s="317"/>
      <c r="I215" s="317"/>
      <c r="J215" s="13"/>
      <c r="K215" s="13"/>
      <c r="L215" s="13"/>
      <c r="M215" s="13"/>
      <c r="N215" s="13"/>
      <c r="W215" s="13"/>
    </row>
    <row r="216" spans="8:23">
      <c r="H216" s="317"/>
      <c r="I216" s="317"/>
      <c r="J216" s="13"/>
      <c r="K216" s="13"/>
      <c r="L216" s="13"/>
      <c r="M216" s="13"/>
      <c r="N216" s="13"/>
      <c r="W216" s="13"/>
    </row>
    <row r="217" spans="8:23">
      <c r="H217" s="317"/>
      <c r="I217" s="317"/>
      <c r="J217" s="13"/>
      <c r="K217" s="13"/>
      <c r="L217" s="13"/>
      <c r="M217" s="13"/>
      <c r="N217" s="13"/>
      <c r="W217" s="13"/>
    </row>
    <row r="218" spans="8:23">
      <c r="H218" s="317"/>
      <c r="I218" s="317"/>
      <c r="J218" s="13"/>
      <c r="K218" s="13"/>
      <c r="L218" s="13"/>
      <c r="M218" s="13"/>
      <c r="N218" s="13"/>
      <c r="W218" s="13"/>
    </row>
    <row r="219" spans="8:23">
      <c r="H219" s="317"/>
      <c r="I219" s="317"/>
      <c r="J219" s="13"/>
      <c r="K219" s="13"/>
      <c r="L219" s="13"/>
      <c r="M219" s="13"/>
      <c r="N219" s="13"/>
      <c r="W219" s="13"/>
    </row>
    <row r="220" spans="8:23">
      <c r="H220" s="317"/>
      <c r="I220" s="317"/>
      <c r="J220" s="13"/>
      <c r="K220" s="13"/>
      <c r="L220" s="13"/>
      <c r="M220" s="13"/>
      <c r="N220" s="13"/>
      <c r="W220" s="13"/>
    </row>
    <row r="221" spans="8:23">
      <c r="H221" s="317"/>
      <c r="I221" s="317"/>
      <c r="J221" s="13"/>
      <c r="K221" s="13"/>
      <c r="L221" s="13"/>
      <c r="M221" s="13"/>
      <c r="N221" s="13"/>
      <c r="W221" s="13"/>
    </row>
    <row r="222" spans="8:23">
      <c r="H222" s="317"/>
      <c r="I222" s="317"/>
      <c r="J222" s="13"/>
      <c r="K222" s="13"/>
      <c r="L222" s="13"/>
      <c r="M222" s="13"/>
      <c r="N222" s="13"/>
      <c r="W222" s="13"/>
    </row>
    <row r="223" spans="8:23">
      <c r="H223" s="317"/>
      <c r="I223" s="317"/>
      <c r="J223" s="13"/>
      <c r="K223" s="13"/>
      <c r="L223" s="13"/>
      <c r="M223" s="13"/>
      <c r="N223" s="13"/>
      <c r="W223" s="13"/>
    </row>
    <row r="224" spans="8:23">
      <c r="H224" s="317"/>
      <c r="I224" s="317"/>
      <c r="J224" s="13"/>
      <c r="K224" s="13"/>
      <c r="L224" s="13"/>
      <c r="M224" s="13"/>
      <c r="N224" s="13"/>
      <c r="W224" s="13"/>
    </row>
    <row r="225" spans="8:23">
      <c r="H225" s="317"/>
      <c r="I225" s="317"/>
      <c r="J225" s="13"/>
      <c r="K225" s="13"/>
      <c r="L225" s="13"/>
      <c r="M225" s="13"/>
      <c r="N225" s="13"/>
      <c r="W225" s="13"/>
    </row>
    <row r="226" spans="8:23">
      <c r="H226" s="317"/>
      <c r="I226" s="317"/>
      <c r="J226" s="13"/>
      <c r="K226" s="13"/>
      <c r="L226" s="13"/>
      <c r="M226" s="13"/>
      <c r="N226" s="13"/>
      <c r="W226" s="13"/>
    </row>
    <row r="227" spans="8:23">
      <c r="H227" s="317"/>
      <c r="I227" s="317"/>
      <c r="J227" s="13"/>
      <c r="K227" s="13"/>
      <c r="L227" s="13"/>
      <c r="M227" s="13"/>
      <c r="N227" s="13"/>
      <c r="W227" s="13"/>
    </row>
    <row r="228" spans="8:23">
      <c r="H228" s="317"/>
      <c r="I228" s="317"/>
      <c r="J228" s="13"/>
      <c r="K228" s="13"/>
      <c r="L228" s="13"/>
      <c r="M228" s="13"/>
      <c r="N228" s="13"/>
      <c r="W228" s="13"/>
    </row>
    <row r="229" spans="8:23">
      <c r="H229" s="317"/>
      <c r="I229" s="317"/>
      <c r="J229" s="13"/>
      <c r="K229" s="13"/>
      <c r="L229" s="13"/>
      <c r="M229" s="13"/>
      <c r="N229" s="13"/>
      <c r="W229" s="13"/>
    </row>
    <row r="230" spans="8:23">
      <c r="H230" s="317"/>
      <c r="I230" s="317"/>
      <c r="J230" s="13"/>
      <c r="K230" s="13"/>
      <c r="L230" s="13"/>
      <c r="M230" s="13"/>
      <c r="N230" s="13"/>
      <c r="W230" s="13"/>
    </row>
    <row r="231" spans="8:23">
      <c r="H231" s="317"/>
      <c r="I231" s="317"/>
      <c r="J231" s="13"/>
      <c r="K231" s="13"/>
      <c r="L231" s="13"/>
      <c r="M231" s="13"/>
      <c r="N231" s="13"/>
      <c r="W231" s="13"/>
    </row>
    <row r="232" spans="8:23">
      <c r="H232" s="317"/>
      <c r="I232" s="317"/>
      <c r="J232" s="13"/>
      <c r="K232" s="13"/>
      <c r="L232" s="13"/>
      <c r="M232" s="13"/>
      <c r="N232" s="13"/>
      <c r="W232" s="13"/>
    </row>
    <row r="233" spans="8:23">
      <c r="H233" s="317"/>
      <c r="I233" s="317"/>
      <c r="J233" s="13"/>
      <c r="K233" s="13"/>
      <c r="L233" s="13"/>
      <c r="M233" s="13"/>
      <c r="N233" s="13"/>
      <c r="W233" s="13"/>
    </row>
    <row r="234" spans="8:23">
      <c r="H234" s="317"/>
      <c r="I234" s="317"/>
      <c r="J234" s="13"/>
      <c r="K234" s="13"/>
      <c r="L234" s="13"/>
      <c r="M234" s="13"/>
      <c r="N234" s="13"/>
      <c r="W234" s="13"/>
    </row>
    <row r="235" spans="8:23">
      <c r="H235" s="317"/>
      <c r="I235" s="317"/>
      <c r="J235" s="13"/>
      <c r="K235" s="13"/>
      <c r="L235" s="13"/>
      <c r="M235" s="13"/>
      <c r="N235" s="13"/>
      <c r="W235" s="13"/>
    </row>
    <row r="236" spans="8:23">
      <c r="H236" s="317"/>
      <c r="I236" s="317"/>
      <c r="J236" s="13"/>
      <c r="K236" s="13"/>
      <c r="L236" s="13"/>
      <c r="M236" s="13"/>
      <c r="N236" s="13"/>
      <c r="W236" s="13"/>
    </row>
    <row r="237" spans="8:23">
      <c r="H237" s="317"/>
      <c r="I237" s="317"/>
      <c r="J237" s="13"/>
      <c r="K237" s="13"/>
      <c r="L237" s="13"/>
      <c r="M237" s="13"/>
      <c r="N237" s="13"/>
      <c r="W237" s="13"/>
    </row>
    <row r="238" spans="8:23">
      <c r="H238" s="317"/>
      <c r="I238" s="317"/>
      <c r="J238" s="13"/>
      <c r="K238" s="13"/>
      <c r="L238" s="13"/>
      <c r="M238" s="13"/>
      <c r="N238" s="13"/>
      <c r="W238" s="13"/>
    </row>
    <row r="239" spans="8:23">
      <c r="H239" s="317"/>
      <c r="I239" s="317"/>
      <c r="J239" s="13"/>
      <c r="K239" s="13"/>
      <c r="L239" s="13"/>
      <c r="M239" s="13"/>
      <c r="N239" s="13"/>
      <c r="W239" s="13"/>
    </row>
    <row r="240" spans="8:23">
      <c r="H240" s="317"/>
      <c r="I240" s="317"/>
      <c r="J240" s="13"/>
      <c r="K240" s="13"/>
      <c r="L240" s="13"/>
      <c r="M240" s="13"/>
      <c r="N240" s="13"/>
      <c r="W240" s="13"/>
    </row>
    <row r="241" spans="8:23">
      <c r="H241" s="317"/>
      <c r="I241" s="317"/>
      <c r="J241" s="13"/>
      <c r="K241" s="13"/>
      <c r="L241" s="13"/>
      <c r="M241" s="13"/>
      <c r="N241" s="13"/>
      <c r="W241" s="13"/>
    </row>
    <row r="242" spans="8:23">
      <c r="H242" s="317"/>
      <c r="I242" s="317"/>
      <c r="J242" s="13"/>
      <c r="K242" s="13"/>
      <c r="L242" s="13"/>
      <c r="M242" s="13"/>
      <c r="N242" s="13"/>
      <c r="W242" s="13"/>
    </row>
    <row r="243" spans="8:23">
      <c r="H243" s="317"/>
      <c r="I243" s="317"/>
      <c r="J243" s="13"/>
      <c r="K243" s="13"/>
      <c r="L243" s="13"/>
      <c r="M243" s="13"/>
      <c r="N243" s="13"/>
      <c r="W243" s="13"/>
    </row>
    <row r="244" spans="8:23">
      <c r="H244" s="317"/>
      <c r="I244" s="317"/>
      <c r="J244" s="13"/>
      <c r="K244" s="13"/>
      <c r="L244" s="13"/>
      <c r="M244" s="13"/>
      <c r="N244" s="13"/>
      <c r="W244" s="13"/>
    </row>
    <row r="245" spans="8:23">
      <c r="H245" s="317"/>
      <c r="I245" s="317"/>
      <c r="J245" s="13"/>
      <c r="K245" s="13"/>
      <c r="L245" s="13"/>
      <c r="M245" s="13"/>
      <c r="N245" s="13"/>
      <c r="W245" s="13"/>
    </row>
    <row r="246" spans="8:23">
      <c r="H246" s="317"/>
      <c r="I246" s="317"/>
      <c r="J246" s="13"/>
      <c r="K246" s="13"/>
      <c r="L246" s="13"/>
      <c r="M246" s="13"/>
      <c r="N246" s="13"/>
      <c r="W246" s="13"/>
    </row>
    <row r="247" spans="8:23">
      <c r="H247" s="317"/>
      <c r="I247" s="317"/>
      <c r="J247" s="13"/>
      <c r="K247" s="13"/>
      <c r="L247" s="13"/>
      <c r="M247" s="13"/>
      <c r="N247" s="13"/>
      <c r="W247" s="13"/>
    </row>
    <row r="248" spans="8:23">
      <c r="H248" s="317"/>
      <c r="I248" s="317"/>
      <c r="J248" s="13"/>
      <c r="K248" s="13"/>
      <c r="L248" s="13"/>
      <c r="M248" s="13"/>
      <c r="N248" s="13"/>
      <c r="W248" s="13"/>
    </row>
    <row r="249" spans="8:23">
      <c r="H249" s="317"/>
      <c r="I249" s="317"/>
      <c r="J249" s="13"/>
      <c r="K249" s="13"/>
      <c r="L249" s="13"/>
      <c r="M249" s="13"/>
      <c r="N249" s="13"/>
      <c r="W249" s="13"/>
    </row>
    <row r="250" spans="8:23">
      <c r="H250" s="317"/>
      <c r="I250" s="317"/>
      <c r="J250" s="13"/>
      <c r="K250" s="13"/>
      <c r="L250" s="13"/>
      <c r="M250" s="13"/>
      <c r="N250" s="13"/>
      <c r="W250" s="13"/>
    </row>
    <row r="251" spans="8:23">
      <c r="H251" s="317"/>
      <c r="I251" s="317"/>
      <c r="J251" s="13"/>
      <c r="K251" s="13"/>
      <c r="L251" s="13"/>
      <c r="M251" s="13"/>
      <c r="N251" s="13"/>
      <c r="W251" s="13"/>
    </row>
    <row r="252" spans="8:23">
      <c r="H252" s="317"/>
      <c r="I252" s="317"/>
      <c r="J252" s="13"/>
      <c r="K252" s="13"/>
      <c r="L252" s="13"/>
      <c r="M252" s="13"/>
      <c r="N252" s="13"/>
      <c r="W252" s="13"/>
    </row>
    <row r="253" spans="8:23">
      <c r="H253" s="317"/>
      <c r="I253" s="317"/>
      <c r="J253" s="13"/>
      <c r="K253" s="13"/>
      <c r="L253" s="13"/>
      <c r="M253" s="13"/>
      <c r="N253" s="13"/>
      <c r="W253" s="13"/>
    </row>
    <row r="254" spans="8:23">
      <c r="H254" s="317"/>
      <c r="I254" s="317"/>
      <c r="J254" s="13"/>
      <c r="K254" s="13"/>
      <c r="L254" s="13"/>
      <c r="M254" s="13"/>
      <c r="N254" s="13"/>
      <c r="W254" s="13"/>
    </row>
    <row r="255" spans="8:23">
      <c r="H255" s="317"/>
      <c r="I255" s="317"/>
      <c r="J255" s="13"/>
      <c r="K255" s="13"/>
      <c r="L255" s="13"/>
      <c r="M255" s="13"/>
      <c r="N255" s="13"/>
      <c r="W255" s="13"/>
    </row>
    <row r="256" spans="8:23">
      <c r="H256" s="317"/>
      <c r="I256" s="317"/>
      <c r="J256" s="13"/>
      <c r="K256" s="13"/>
      <c r="L256" s="13"/>
      <c r="M256" s="13"/>
      <c r="N256" s="13"/>
      <c r="W256" s="13"/>
    </row>
    <row r="257" spans="1:23">
      <c r="H257" s="317"/>
      <c r="I257" s="317"/>
      <c r="J257" s="13"/>
      <c r="K257" s="13"/>
      <c r="L257" s="13"/>
      <c r="M257" s="13"/>
      <c r="N257" s="13"/>
      <c r="W257" s="13"/>
    </row>
    <row r="258" spans="1:23">
      <c r="H258" s="317"/>
      <c r="I258" s="317"/>
      <c r="J258" s="13"/>
      <c r="K258" s="13"/>
      <c r="L258" s="13"/>
      <c r="M258" s="13"/>
      <c r="N258" s="13"/>
      <c r="W258" s="13"/>
    </row>
    <row r="259" spans="1:23">
      <c r="H259" s="317"/>
      <c r="I259" s="317"/>
      <c r="J259" s="13"/>
      <c r="K259" s="13"/>
      <c r="L259" s="13"/>
      <c r="M259" s="13"/>
      <c r="N259" s="13"/>
      <c r="W259" s="13"/>
    </row>
    <row r="260" spans="1:23">
      <c r="H260" s="317"/>
      <c r="I260" s="317"/>
      <c r="J260" s="13"/>
      <c r="K260" s="13"/>
      <c r="L260" s="13"/>
      <c r="M260" s="13"/>
      <c r="N260" s="13"/>
      <c r="W260" s="13"/>
    </row>
    <row r="261" spans="1:23">
      <c r="H261" s="317"/>
      <c r="I261" s="317"/>
      <c r="J261" s="13"/>
      <c r="K261" s="13"/>
      <c r="L261" s="13"/>
      <c r="M261" s="13"/>
      <c r="N261" s="13"/>
      <c r="W261" s="13"/>
    </row>
    <row r="262" spans="1:23">
      <c r="H262" s="317"/>
      <c r="I262" s="317"/>
      <c r="J262" s="13"/>
      <c r="K262" s="13"/>
      <c r="L262" s="13"/>
      <c r="M262" s="13"/>
      <c r="N262" s="13"/>
      <c r="W262" s="13"/>
    </row>
    <row r="263" spans="1:23">
      <c r="H263" s="317"/>
      <c r="I263" s="317"/>
      <c r="J263" s="13"/>
      <c r="K263" s="13"/>
      <c r="L263" s="13"/>
      <c r="M263" s="13"/>
      <c r="N263" s="13"/>
      <c r="W263" s="13"/>
    </row>
    <row r="264" spans="1:23">
      <c r="H264" s="317"/>
      <c r="I264" s="317"/>
      <c r="J264" s="13"/>
      <c r="K264" s="13"/>
      <c r="L264" s="13"/>
      <c r="M264" s="13"/>
      <c r="N264" s="13"/>
      <c r="W264" s="13"/>
    </row>
    <row r="265" spans="1:23">
      <c r="H265" s="317"/>
      <c r="I265" s="317"/>
      <c r="J265" s="13"/>
      <c r="K265" s="13"/>
      <c r="L265" s="13"/>
      <c r="M265" s="13"/>
      <c r="N265" s="13"/>
      <c r="W265" s="13"/>
    </row>
    <row r="266" spans="1:23">
      <c r="H266" s="317"/>
      <c r="I266" s="317"/>
      <c r="J266" s="13"/>
      <c r="K266" s="13"/>
      <c r="L266" s="13"/>
      <c r="M266" s="13"/>
      <c r="N266" s="13"/>
      <c r="W266" s="13"/>
    </row>
    <row r="267" spans="1:23">
      <c r="A267" s="30"/>
      <c r="B267" s="30"/>
      <c r="C267" s="30"/>
      <c r="D267" s="30"/>
      <c r="E267" s="30"/>
      <c r="F267" s="30"/>
      <c r="G267" s="30"/>
      <c r="H267" s="314"/>
      <c r="I267" s="314"/>
      <c r="J267" s="30"/>
      <c r="K267" s="30"/>
      <c r="L267" s="30"/>
      <c r="M267" s="30"/>
      <c r="N267" s="30"/>
      <c r="W267" s="30"/>
    </row>
    <row r="268" spans="1:23">
      <c r="A268" s="32"/>
      <c r="B268" s="32"/>
      <c r="C268" s="32"/>
      <c r="D268" s="32"/>
      <c r="E268" s="32"/>
      <c r="F268" s="32"/>
      <c r="G268" s="32"/>
      <c r="H268" s="315"/>
      <c r="I268" s="315"/>
      <c r="J268" s="32"/>
      <c r="K268" s="32"/>
      <c r="L268" s="32"/>
      <c r="M268" s="32"/>
      <c r="N268" s="32"/>
      <c r="W268" s="32"/>
    </row>
    <row r="269" spans="1:23">
      <c r="A269" s="32"/>
      <c r="B269" s="32"/>
      <c r="C269" s="32"/>
      <c r="D269" s="32"/>
      <c r="E269" s="32"/>
      <c r="F269" s="32"/>
      <c r="G269" s="32"/>
      <c r="H269" s="315"/>
      <c r="I269" s="315"/>
      <c r="J269" s="32"/>
      <c r="K269" s="32"/>
      <c r="L269" s="32"/>
      <c r="M269" s="32"/>
      <c r="N269" s="32"/>
      <c r="W269" s="32"/>
    </row>
    <row r="270" spans="1:23">
      <c r="A270" s="32"/>
      <c r="B270" s="32"/>
      <c r="C270" s="32"/>
      <c r="D270" s="32"/>
      <c r="E270" s="32"/>
      <c r="F270" s="32"/>
      <c r="G270" s="32"/>
      <c r="H270" s="315"/>
      <c r="I270" s="315"/>
      <c r="J270" s="32"/>
      <c r="K270" s="32"/>
      <c r="L270" s="32"/>
      <c r="M270" s="32"/>
      <c r="N270" s="32"/>
      <c r="W270" s="32"/>
    </row>
    <row r="271" spans="1:23">
      <c r="A271" s="32"/>
      <c r="B271" s="32"/>
      <c r="C271" s="32"/>
      <c r="D271" s="32"/>
      <c r="E271" s="32"/>
      <c r="F271" s="32"/>
      <c r="G271" s="32"/>
      <c r="H271" s="315"/>
      <c r="I271" s="315"/>
      <c r="J271" s="32"/>
      <c r="K271" s="32"/>
      <c r="L271" s="32"/>
      <c r="M271" s="32"/>
      <c r="N271" s="32"/>
      <c r="W271" s="32"/>
    </row>
    <row r="272" spans="1:23">
      <c r="A272" s="32"/>
      <c r="B272" s="32"/>
      <c r="C272" s="32"/>
      <c r="D272" s="32"/>
      <c r="E272" s="32"/>
      <c r="F272" s="32"/>
      <c r="G272" s="32"/>
      <c r="H272" s="315"/>
      <c r="I272" s="315"/>
      <c r="J272" s="32"/>
      <c r="K272" s="32"/>
      <c r="L272" s="32"/>
      <c r="M272" s="32"/>
      <c r="N272" s="32"/>
      <c r="W272" s="32"/>
    </row>
    <row r="273" spans="1:23">
      <c r="A273" s="32"/>
      <c r="B273" s="32"/>
      <c r="C273" s="32"/>
      <c r="D273" s="32"/>
      <c r="E273" s="32"/>
      <c r="F273" s="32"/>
      <c r="G273" s="32"/>
      <c r="H273" s="315"/>
      <c r="I273" s="315"/>
      <c r="J273" s="32"/>
      <c r="K273" s="32"/>
      <c r="L273" s="32"/>
      <c r="M273" s="32"/>
      <c r="N273" s="32"/>
      <c r="W273" s="32"/>
    </row>
    <row r="274" spans="1:23">
      <c r="A274" s="32"/>
      <c r="B274" s="32"/>
      <c r="C274" s="32"/>
      <c r="D274" s="32"/>
      <c r="E274" s="32"/>
      <c r="F274" s="32"/>
      <c r="G274" s="32"/>
      <c r="H274" s="315"/>
      <c r="I274" s="315"/>
      <c r="J274" s="32"/>
      <c r="K274" s="32"/>
      <c r="L274" s="32"/>
      <c r="M274" s="32"/>
      <c r="N274" s="32"/>
      <c r="W274" s="32"/>
    </row>
    <row r="275" spans="1:23">
      <c r="A275" s="32"/>
      <c r="B275" s="32"/>
      <c r="C275" s="32"/>
      <c r="D275" s="32"/>
      <c r="E275" s="32"/>
      <c r="F275" s="32"/>
      <c r="G275" s="32"/>
      <c r="H275" s="315"/>
      <c r="I275" s="315"/>
      <c r="J275" s="32"/>
      <c r="K275" s="32"/>
      <c r="L275" s="32"/>
      <c r="M275" s="32"/>
      <c r="N275" s="32"/>
      <c r="W275" s="32"/>
    </row>
    <row r="276" spans="1:23">
      <c r="A276" s="32"/>
      <c r="B276" s="32"/>
      <c r="C276" s="32"/>
      <c r="D276" s="32"/>
      <c r="E276" s="32"/>
      <c r="F276" s="32"/>
      <c r="G276" s="32"/>
      <c r="H276" s="315"/>
      <c r="I276" s="315"/>
      <c r="J276" s="32"/>
      <c r="K276" s="32"/>
      <c r="L276" s="32"/>
      <c r="M276" s="32"/>
      <c r="N276" s="32"/>
      <c r="W276" s="32"/>
    </row>
    <row r="277" spans="1:23">
      <c r="A277" s="32"/>
      <c r="B277" s="32"/>
      <c r="C277" s="32"/>
      <c r="D277" s="32"/>
      <c r="E277" s="32"/>
      <c r="F277" s="32"/>
      <c r="G277" s="32"/>
      <c r="H277" s="315"/>
      <c r="I277" s="315"/>
      <c r="J277" s="32"/>
      <c r="K277" s="32"/>
      <c r="L277" s="32"/>
      <c r="M277" s="32"/>
      <c r="N277" s="32"/>
      <c r="W277" s="32"/>
    </row>
    <row r="278" spans="1:23">
      <c r="A278" s="32"/>
      <c r="B278" s="32"/>
      <c r="C278" s="32"/>
      <c r="D278" s="32"/>
      <c r="E278" s="32"/>
      <c r="F278" s="32"/>
      <c r="G278" s="32"/>
      <c r="H278" s="315"/>
      <c r="I278" s="315"/>
      <c r="J278" s="32"/>
      <c r="K278" s="32"/>
      <c r="L278" s="32"/>
      <c r="M278" s="32"/>
      <c r="N278" s="32"/>
      <c r="W278" s="32"/>
    </row>
    <row r="279" spans="1:23">
      <c r="A279" s="32"/>
      <c r="B279" s="32"/>
      <c r="C279" s="32"/>
      <c r="D279" s="32"/>
      <c r="E279" s="32"/>
      <c r="F279" s="32"/>
      <c r="G279" s="32"/>
      <c r="H279" s="315"/>
      <c r="I279" s="315"/>
      <c r="J279" s="32"/>
      <c r="K279" s="32"/>
      <c r="L279" s="32"/>
      <c r="M279" s="32"/>
      <c r="N279" s="32"/>
      <c r="W279" s="32"/>
    </row>
    <row r="280" spans="1:23">
      <c r="A280" s="32"/>
      <c r="B280" s="32"/>
      <c r="C280" s="32"/>
      <c r="D280" s="32"/>
      <c r="E280" s="32"/>
      <c r="F280" s="32"/>
      <c r="G280" s="32"/>
      <c r="H280" s="315"/>
      <c r="I280" s="315"/>
      <c r="J280" s="32"/>
      <c r="K280" s="32"/>
      <c r="L280" s="32"/>
      <c r="M280" s="32"/>
      <c r="N280" s="32"/>
      <c r="W280" s="32"/>
    </row>
    <row r="281" spans="1:23">
      <c r="A281" s="32"/>
      <c r="B281" s="32"/>
      <c r="C281" s="32"/>
      <c r="D281" s="32"/>
      <c r="E281" s="32"/>
      <c r="F281" s="32"/>
      <c r="G281" s="32"/>
      <c r="H281" s="315"/>
      <c r="I281" s="315"/>
      <c r="J281" s="32"/>
      <c r="K281" s="32"/>
      <c r="L281" s="32"/>
      <c r="M281" s="32"/>
      <c r="N281" s="32"/>
      <c r="W281" s="32"/>
    </row>
    <row r="282" spans="1:23">
      <c r="A282" s="32"/>
      <c r="B282" s="32"/>
      <c r="C282" s="32"/>
      <c r="D282" s="32"/>
      <c r="E282" s="32"/>
      <c r="F282" s="32"/>
      <c r="G282" s="32"/>
      <c r="H282" s="315"/>
      <c r="I282" s="315"/>
      <c r="J282" s="32"/>
      <c r="K282" s="32"/>
      <c r="L282" s="32"/>
      <c r="M282" s="32"/>
      <c r="N282" s="32"/>
      <c r="W282" s="32"/>
    </row>
    <row r="283" spans="1:23">
      <c r="A283" s="32"/>
      <c r="B283" s="32"/>
      <c r="C283" s="32"/>
      <c r="D283" s="32"/>
      <c r="E283" s="32"/>
      <c r="F283" s="32"/>
      <c r="G283" s="32"/>
      <c r="H283" s="315"/>
      <c r="I283" s="315"/>
      <c r="J283" s="32"/>
      <c r="K283" s="32"/>
      <c r="L283" s="32"/>
      <c r="M283" s="32"/>
      <c r="N283" s="32"/>
      <c r="W283" s="32"/>
    </row>
    <row r="284" spans="1:23">
      <c r="A284" s="32"/>
      <c r="B284" s="32"/>
      <c r="C284" s="32"/>
      <c r="D284" s="32"/>
      <c r="E284" s="32"/>
      <c r="F284" s="32"/>
      <c r="G284" s="32"/>
      <c r="H284" s="315"/>
      <c r="I284" s="315"/>
      <c r="J284" s="32"/>
      <c r="K284" s="32"/>
      <c r="L284" s="32"/>
      <c r="M284" s="32"/>
      <c r="N284" s="32"/>
      <c r="W284" s="32"/>
    </row>
    <row r="285" spans="1:23">
      <c r="A285" s="32"/>
      <c r="B285" s="32"/>
      <c r="C285" s="32"/>
      <c r="D285" s="32"/>
      <c r="E285" s="32"/>
      <c r="F285" s="32"/>
      <c r="G285" s="32"/>
      <c r="H285" s="315"/>
      <c r="I285" s="315"/>
      <c r="J285" s="32"/>
      <c r="K285" s="32"/>
      <c r="L285" s="32"/>
      <c r="M285" s="32"/>
      <c r="N285" s="32"/>
      <c r="W285" s="32"/>
    </row>
    <row r="286" spans="1:23">
      <c r="A286" s="32"/>
      <c r="B286" s="32"/>
      <c r="C286" s="32"/>
      <c r="D286" s="32"/>
      <c r="E286" s="32"/>
      <c r="F286" s="32"/>
      <c r="G286" s="32"/>
      <c r="H286" s="315"/>
      <c r="I286" s="315"/>
      <c r="J286" s="32"/>
      <c r="K286" s="32"/>
      <c r="L286" s="32"/>
      <c r="M286" s="32"/>
      <c r="N286" s="32"/>
      <c r="W286" s="32"/>
    </row>
    <row r="287" spans="1:23">
      <c r="A287" s="32"/>
      <c r="B287" s="32"/>
      <c r="C287" s="32"/>
      <c r="D287" s="32"/>
      <c r="E287" s="32"/>
      <c r="F287" s="32"/>
      <c r="G287" s="32"/>
      <c r="H287" s="315"/>
      <c r="I287" s="315"/>
      <c r="J287" s="32"/>
      <c r="K287" s="32"/>
      <c r="L287" s="32"/>
      <c r="M287" s="32"/>
      <c r="N287" s="32"/>
      <c r="W287" s="32"/>
    </row>
    <row r="288" spans="1:23">
      <c r="A288" s="32"/>
      <c r="B288" s="32"/>
      <c r="C288" s="32"/>
      <c r="D288" s="32"/>
      <c r="E288" s="32"/>
      <c r="F288" s="32"/>
      <c r="G288" s="32"/>
      <c r="H288" s="315"/>
      <c r="I288" s="315"/>
      <c r="J288" s="32"/>
      <c r="K288" s="32"/>
      <c r="L288" s="32"/>
      <c r="M288" s="32"/>
      <c r="N288" s="32"/>
      <c r="W288" s="32"/>
    </row>
    <row r="289" spans="1:23">
      <c r="A289" s="32"/>
      <c r="B289" s="32"/>
      <c r="C289" s="32"/>
      <c r="D289" s="32"/>
      <c r="E289" s="32"/>
      <c r="F289" s="32"/>
      <c r="G289" s="32"/>
      <c r="H289" s="315"/>
      <c r="I289" s="315"/>
      <c r="J289" s="32"/>
      <c r="K289" s="32"/>
      <c r="L289" s="32"/>
      <c r="M289" s="32"/>
      <c r="N289" s="32"/>
      <c r="W289" s="32"/>
    </row>
    <row r="290" spans="1:23">
      <c r="A290" s="32"/>
      <c r="B290" s="32"/>
      <c r="C290" s="32"/>
      <c r="D290" s="32"/>
      <c r="E290" s="32"/>
      <c r="F290" s="32"/>
      <c r="G290" s="32"/>
      <c r="H290" s="315"/>
      <c r="I290" s="315"/>
      <c r="J290" s="32"/>
      <c r="K290" s="32"/>
      <c r="L290" s="32"/>
      <c r="M290" s="32"/>
      <c r="N290" s="32"/>
      <c r="W290" s="32"/>
    </row>
    <row r="291" spans="1:23">
      <c r="A291" s="32"/>
      <c r="B291" s="32"/>
      <c r="C291" s="32"/>
      <c r="D291" s="32"/>
      <c r="E291" s="32"/>
      <c r="F291" s="32"/>
      <c r="G291" s="32"/>
      <c r="H291" s="315"/>
      <c r="I291" s="315"/>
      <c r="J291" s="32"/>
      <c r="K291" s="32"/>
      <c r="L291" s="32"/>
      <c r="M291" s="32"/>
      <c r="N291" s="32"/>
      <c r="W291" s="32"/>
    </row>
    <row r="292" spans="1:23">
      <c r="A292" s="32"/>
      <c r="B292" s="32"/>
      <c r="C292" s="32"/>
      <c r="D292" s="32"/>
      <c r="E292" s="32"/>
      <c r="F292" s="32"/>
      <c r="G292" s="32"/>
      <c r="H292" s="315"/>
      <c r="I292" s="315"/>
      <c r="J292" s="32"/>
      <c r="K292" s="32"/>
      <c r="L292" s="32"/>
      <c r="M292" s="32"/>
      <c r="N292" s="32"/>
      <c r="W292" s="32"/>
    </row>
    <row r="293" spans="1:23">
      <c r="A293" s="32"/>
      <c r="B293" s="32"/>
      <c r="C293" s="32"/>
      <c r="D293" s="32"/>
      <c r="E293" s="32"/>
      <c r="F293" s="32"/>
      <c r="G293" s="32"/>
      <c r="H293" s="315"/>
      <c r="I293" s="315"/>
      <c r="J293" s="32"/>
      <c r="K293" s="32"/>
      <c r="L293" s="32"/>
      <c r="M293" s="32"/>
      <c r="N293" s="32"/>
      <c r="W293" s="32"/>
    </row>
    <row r="294" spans="1:23">
      <c r="A294" s="32"/>
      <c r="B294" s="32"/>
      <c r="C294" s="32"/>
      <c r="D294" s="32"/>
      <c r="E294" s="32"/>
      <c r="F294" s="32"/>
      <c r="G294" s="32"/>
      <c r="H294" s="315"/>
      <c r="I294" s="315"/>
      <c r="J294" s="32"/>
      <c r="K294" s="32"/>
      <c r="L294" s="32"/>
      <c r="M294" s="32"/>
      <c r="N294" s="32"/>
      <c r="W294" s="32"/>
    </row>
    <row r="295" spans="1:23">
      <c r="A295" s="32"/>
      <c r="B295" s="32"/>
      <c r="C295" s="32"/>
      <c r="D295" s="32"/>
      <c r="E295" s="32"/>
      <c r="F295" s="32"/>
      <c r="G295" s="32"/>
      <c r="H295" s="315"/>
      <c r="I295" s="315"/>
      <c r="J295" s="32"/>
      <c r="K295" s="32"/>
      <c r="L295" s="32"/>
      <c r="M295" s="32"/>
      <c r="N295" s="32"/>
      <c r="W295" s="32"/>
    </row>
    <row r="296" spans="1:23">
      <c r="A296" s="32"/>
      <c r="B296" s="32"/>
      <c r="C296" s="32"/>
      <c r="D296" s="32"/>
      <c r="E296" s="32"/>
      <c r="F296" s="32"/>
      <c r="G296" s="32"/>
      <c r="H296" s="315"/>
      <c r="I296" s="315"/>
      <c r="J296" s="32"/>
      <c r="K296" s="32"/>
      <c r="L296" s="32"/>
      <c r="M296" s="32"/>
      <c r="N296" s="32"/>
      <c r="W296" s="32"/>
    </row>
    <row r="297" spans="1:23">
      <c r="A297" s="32"/>
      <c r="B297" s="32"/>
      <c r="C297" s="32"/>
      <c r="D297" s="32"/>
      <c r="E297" s="32"/>
      <c r="F297" s="32"/>
      <c r="G297" s="32"/>
      <c r="H297" s="315"/>
      <c r="I297" s="315"/>
      <c r="J297" s="32"/>
      <c r="K297" s="32"/>
      <c r="L297" s="32"/>
      <c r="M297" s="32"/>
      <c r="N297" s="32"/>
      <c r="W297" s="32"/>
    </row>
    <row r="298" spans="1:23">
      <c r="A298" s="32"/>
      <c r="B298" s="32"/>
      <c r="C298" s="32"/>
      <c r="D298" s="32"/>
      <c r="E298" s="32"/>
      <c r="F298" s="32"/>
      <c r="G298" s="32"/>
      <c r="H298" s="315"/>
      <c r="I298" s="315"/>
      <c r="J298" s="32"/>
      <c r="K298" s="32"/>
      <c r="L298" s="32"/>
      <c r="M298" s="32"/>
      <c r="N298" s="32"/>
      <c r="W298" s="32"/>
    </row>
    <row r="299" spans="1:23">
      <c r="A299" s="32"/>
      <c r="B299" s="32"/>
      <c r="C299" s="32"/>
      <c r="D299" s="32"/>
      <c r="E299" s="32"/>
      <c r="F299" s="32"/>
      <c r="G299" s="32"/>
      <c r="H299" s="315"/>
      <c r="I299" s="315"/>
      <c r="J299" s="32"/>
      <c r="K299" s="32"/>
      <c r="L299" s="32"/>
      <c r="M299" s="32"/>
      <c r="N299" s="32"/>
      <c r="W299" s="32"/>
    </row>
    <row r="300" spans="1:23">
      <c r="A300" s="32"/>
      <c r="B300" s="32"/>
      <c r="C300" s="32"/>
      <c r="D300" s="32"/>
      <c r="E300" s="32"/>
      <c r="F300" s="32"/>
      <c r="G300" s="32"/>
      <c r="H300" s="315"/>
      <c r="I300" s="315"/>
      <c r="J300" s="32"/>
      <c r="K300" s="32"/>
      <c r="L300" s="32"/>
      <c r="M300" s="32"/>
      <c r="N300" s="32"/>
      <c r="W300" s="32"/>
    </row>
    <row r="301" spans="1:23">
      <c r="A301" s="32"/>
      <c r="B301" s="32"/>
      <c r="C301" s="32"/>
      <c r="D301" s="32"/>
      <c r="E301" s="32"/>
      <c r="F301" s="32"/>
      <c r="G301" s="32"/>
      <c r="H301" s="315"/>
      <c r="I301" s="315"/>
      <c r="J301" s="32"/>
      <c r="K301" s="32"/>
      <c r="L301" s="32"/>
      <c r="M301" s="32"/>
      <c r="N301" s="32"/>
      <c r="W301" s="32"/>
    </row>
  </sheetData>
  <mergeCells count="1">
    <mergeCell ref="S4:U4"/>
  </mergeCells>
  <phoneticPr fontId="11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761A1-2070-4353-A702-E2BE03B7D9F7}">
  <dimension ref="A1"/>
  <sheetViews>
    <sheetView workbookViewId="0">
      <selection activeCell="A3" sqref="A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9F25B-7414-46F7-8B42-BEC497D500FD}">
  <dimension ref="A1:AX61"/>
  <sheetViews>
    <sheetView zoomScale="95" zoomScaleNormal="95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H39" sqref="H39"/>
    </sheetView>
  </sheetViews>
  <sheetFormatPr baseColWidth="10" defaultRowHeight="15"/>
  <cols>
    <col min="1" max="1" width="1.453125" customWidth="1"/>
    <col min="2" max="2" width="5.453125" customWidth="1"/>
    <col min="3" max="3" width="3.54296875" customWidth="1"/>
    <col min="4" max="4" width="13.1796875" customWidth="1"/>
    <col min="5" max="5" width="6.36328125" customWidth="1"/>
    <col min="6" max="6" width="0.81640625" customWidth="1"/>
    <col min="7" max="7" width="7.453125" style="295" customWidth="1"/>
    <col min="8" max="8" width="7.36328125" customWidth="1"/>
    <col min="9" max="9" width="1.54296875" customWidth="1"/>
    <col min="10" max="10" width="7.1796875" customWidth="1"/>
    <col min="11" max="11" width="5.08984375" style="100" customWidth="1"/>
    <col min="12" max="12" width="4.36328125" style="100" customWidth="1"/>
    <col min="13" max="13" width="5.08984375" style="100" customWidth="1"/>
    <col min="14" max="14" width="1.6328125" style="100" customWidth="1"/>
    <col min="15" max="15" width="5.54296875" customWidth="1"/>
    <col min="16" max="16" width="5.6328125" customWidth="1"/>
    <col min="17" max="17" width="1.90625" customWidth="1"/>
    <col min="18" max="18" width="5.54296875" style="100" customWidth="1"/>
    <col min="19" max="19" width="4.81640625" style="100" customWidth="1"/>
    <col min="20" max="20" width="1.54296875" style="100" customWidth="1"/>
    <col min="21" max="21" width="4.6328125" customWidth="1"/>
    <col min="22" max="22" width="4.81640625" style="100" customWidth="1"/>
    <col min="23" max="23" width="6.6328125" customWidth="1"/>
    <col min="24" max="24" width="1.90625" customWidth="1"/>
    <col min="25" max="25" width="6" customWidth="1"/>
    <col min="26" max="26" width="3.1796875" customWidth="1"/>
    <col min="27" max="27" width="6.36328125" style="100" customWidth="1"/>
    <col min="28" max="28" width="6.36328125" customWidth="1"/>
    <col min="29" max="29" width="7.36328125" style="10" customWidth="1"/>
    <col min="30" max="30" width="5.54296875" customWidth="1"/>
    <col min="31" max="31" width="7.36328125" style="100" customWidth="1"/>
    <col min="32" max="32" width="6.54296875" style="100" customWidth="1"/>
    <col min="33" max="33" width="6.6328125" customWidth="1"/>
    <col min="34" max="34" width="4.453125" customWidth="1"/>
    <col min="35" max="35" width="6.36328125" customWidth="1"/>
    <col min="36" max="36" width="5.81640625" customWidth="1"/>
    <col min="37" max="37" width="7.54296875" customWidth="1"/>
    <col min="38" max="38" width="6.36328125" customWidth="1"/>
    <col min="39" max="39" width="7.6328125" customWidth="1"/>
    <col min="41" max="41" width="10.08984375" style="10" customWidth="1"/>
    <col min="43" max="43" width="14" customWidth="1"/>
    <col min="44" max="44" width="12.54296875" customWidth="1"/>
    <col min="45" max="45" width="10.90625" customWidth="1"/>
  </cols>
  <sheetData>
    <row r="1" spans="1:50" ht="21">
      <c r="A1" s="56"/>
      <c r="B1" s="56"/>
      <c r="C1" s="56"/>
      <c r="D1" s="56"/>
      <c r="E1" s="56"/>
      <c r="F1" s="56"/>
      <c r="G1" s="312"/>
      <c r="H1" s="56"/>
      <c r="I1" s="56"/>
      <c r="J1" s="56"/>
      <c r="K1" s="179"/>
      <c r="L1" s="179"/>
      <c r="M1" s="179"/>
      <c r="N1" s="179"/>
      <c r="O1" s="56"/>
      <c r="P1" s="56"/>
      <c r="Q1" s="56"/>
      <c r="R1" s="179"/>
      <c r="S1" s="179"/>
      <c r="T1" s="179"/>
      <c r="U1" s="56"/>
      <c r="V1" s="179"/>
      <c r="W1" s="56"/>
      <c r="X1" s="56"/>
      <c r="Y1" s="56"/>
      <c r="Z1" s="56"/>
      <c r="AA1" s="179"/>
      <c r="AB1" s="56"/>
      <c r="AC1" s="181"/>
      <c r="AD1" s="56"/>
      <c r="AE1" s="179"/>
      <c r="AF1" s="179"/>
      <c r="AG1" s="56"/>
      <c r="AH1" s="4"/>
      <c r="AI1" s="4"/>
      <c r="AJ1" s="4"/>
      <c r="AK1" s="4"/>
      <c r="AL1" s="4"/>
      <c r="AM1" s="4"/>
      <c r="AO1"/>
    </row>
    <row r="2" spans="1:50" s="165" customFormat="1" ht="31.8">
      <c r="A2" s="140"/>
      <c r="B2" s="140"/>
      <c r="C2" s="140"/>
      <c r="D2" s="140" t="s">
        <v>465</v>
      </c>
      <c r="E2" s="140"/>
      <c r="F2" s="140"/>
      <c r="G2" s="310"/>
      <c r="H2" s="140"/>
      <c r="I2" s="140"/>
      <c r="J2" s="140"/>
      <c r="K2" s="178" t="s">
        <v>429</v>
      </c>
      <c r="L2" s="178"/>
      <c r="M2" s="178"/>
      <c r="N2" s="178"/>
      <c r="O2" s="140"/>
      <c r="P2" s="140"/>
      <c r="Q2" s="140"/>
      <c r="R2" s="178" t="str">
        <f>+År!B2</f>
        <v>GRIS</v>
      </c>
      <c r="S2" s="140"/>
      <c r="T2" s="140"/>
      <c r="U2" s="178"/>
      <c r="V2" s="140"/>
      <c r="W2" s="140"/>
      <c r="X2" s="140"/>
      <c r="Y2" s="140"/>
      <c r="Z2" s="140"/>
      <c r="AA2" s="140"/>
      <c r="AB2" s="140"/>
      <c r="AC2" s="140"/>
      <c r="AD2" s="140"/>
      <c r="AE2" s="140"/>
      <c r="AF2" s="140"/>
      <c r="AG2" s="140"/>
      <c r="AH2" s="4"/>
      <c r="AI2" s="4"/>
      <c r="AJ2" s="4"/>
      <c r="AK2" s="4"/>
      <c r="AL2" s="4"/>
      <c r="AM2" s="4"/>
      <c r="AN2"/>
    </row>
    <row r="3" spans="1:50" ht="21">
      <c r="A3" s="56"/>
      <c r="B3" s="56"/>
      <c r="C3" s="56"/>
      <c r="D3" s="56"/>
      <c r="E3" s="56"/>
      <c r="F3" s="56"/>
      <c r="G3" s="312"/>
      <c r="H3" s="56"/>
      <c r="I3" s="56"/>
      <c r="J3" s="56"/>
      <c r="K3" s="179"/>
      <c r="L3" s="179"/>
      <c r="M3" s="179"/>
      <c r="N3" s="179"/>
      <c r="O3" s="56"/>
      <c r="P3" s="56"/>
      <c r="Q3" s="56"/>
      <c r="R3" s="179"/>
      <c r="S3" s="179"/>
      <c r="T3" s="179"/>
      <c r="U3" s="56"/>
      <c r="V3" s="179"/>
      <c r="W3" s="56"/>
      <c r="X3" s="56"/>
      <c r="Y3" s="56"/>
      <c r="Z3" s="56"/>
      <c r="AA3" s="179"/>
      <c r="AB3" s="56"/>
      <c r="AC3" s="181"/>
      <c r="AD3" s="56"/>
      <c r="AE3" s="179"/>
      <c r="AF3" s="179"/>
      <c r="AG3" s="56"/>
      <c r="AH3" s="4"/>
      <c r="AI3" s="15"/>
      <c r="AO3"/>
    </row>
    <row r="4" spans="1:50" s="160" customFormat="1" ht="24.6">
      <c r="A4" s="162"/>
      <c r="B4" s="162"/>
      <c r="C4" s="158"/>
      <c r="D4" s="133"/>
      <c r="E4" s="133"/>
      <c r="F4" s="133"/>
      <c r="G4" s="320" t="s">
        <v>5</v>
      </c>
      <c r="H4" s="168">
        <f>+År!O2</f>
        <v>52</v>
      </c>
      <c r="I4" s="56"/>
      <c r="J4" s="159"/>
      <c r="K4" s="151"/>
      <c r="L4" s="174" t="s">
        <v>366</v>
      </c>
      <c r="M4" s="184"/>
      <c r="N4" s="184"/>
      <c r="O4" s="184"/>
      <c r="P4" s="184"/>
      <c r="Q4" s="184"/>
      <c r="R4" s="404">
        <f>SUM(G10:G23)</f>
        <v>1479944</v>
      </c>
      <c r="S4" s="405"/>
      <c r="T4" s="405"/>
      <c r="U4" s="406"/>
      <c r="V4" s="184"/>
      <c r="W4" s="158"/>
      <c r="X4" s="158"/>
      <c r="Y4" s="158"/>
      <c r="Z4" s="158"/>
      <c r="AA4" s="184"/>
      <c r="AB4" s="158"/>
      <c r="AC4" s="184"/>
      <c r="AD4" s="158"/>
      <c r="AE4" s="173"/>
      <c r="AF4" s="173"/>
      <c r="AG4" s="184"/>
      <c r="AH4" s="4"/>
      <c r="AI4" s="15"/>
      <c r="AJ4"/>
      <c r="AK4"/>
      <c r="AL4"/>
      <c r="AM4"/>
      <c r="AN4"/>
      <c r="AU4" s="171"/>
      <c r="AV4" s="171"/>
      <c r="AW4" s="182"/>
      <c r="AX4" s="182"/>
    </row>
    <row r="5" spans="1:50" ht="17.25" customHeight="1">
      <c r="A5" s="53"/>
      <c r="B5" s="53"/>
      <c r="C5" s="39"/>
      <c r="D5" s="56"/>
      <c r="E5" s="56"/>
      <c r="F5" s="56"/>
      <c r="G5" s="312"/>
      <c r="H5" s="69"/>
      <c r="I5" s="69"/>
      <c r="J5" s="69"/>
      <c r="K5" s="179"/>
      <c r="L5" s="125"/>
      <c r="M5" s="115"/>
      <c r="N5" s="115"/>
      <c r="O5" s="39"/>
      <c r="P5" s="56"/>
      <c r="Q5" s="56"/>
      <c r="R5" s="115"/>
      <c r="S5" s="115"/>
      <c r="T5" s="115"/>
      <c r="U5" s="39"/>
      <c r="V5" s="115"/>
      <c r="W5" s="39"/>
      <c r="X5" s="39"/>
      <c r="Y5" s="39"/>
      <c r="Z5" s="39"/>
      <c r="AA5" s="115"/>
      <c r="AB5" s="39"/>
      <c r="AC5" s="64"/>
      <c r="AD5" s="39"/>
      <c r="AE5" s="115"/>
      <c r="AF5" s="146"/>
      <c r="AG5" s="39"/>
      <c r="AH5" s="4"/>
      <c r="AI5" s="15"/>
      <c r="AO5"/>
      <c r="AR5" s="5"/>
      <c r="AS5" s="5"/>
      <c r="AT5" s="4"/>
      <c r="AU5" s="4"/>
    </row>
    <row r="6" spans="1:50" ht="17.25" customHeight="1">
      <c r="A6" s="53"/>
      <c r="B6" s="53"/>
      <c r="C6" s="39"/>
      <c r="D6" s="56"/>
      <c r="E6" s="56"/>
      <c r="F6" s="56"/>
      <c r="G6" s="312"/>
      <c r="H6" s="69"/>
      <c r="I6" s="69"/>
      <c r="J6" s="69"/>
      <c r="K6" s="179"/>
      <c r="L6" s="125"/>
      <c r="M6" s="115"/>
      <c r="N6" s="115"/>
      <c r="O6" s="39"/>
      <c r="P6" s="56"/>
      <c r="Q6" s="56"/>
      <c r="R6" s="115"/>
      <c r="S6" s="115"/>
      <c r="T6" s="115"/>
      <c r="U6" s="56"/>
      <c r="V6" s="115"/>
      <c r="W6" s="44" t="s">
        <v>472</v>
      </c>
      <c r="X6" s="44"/>
      <c r="Y6" s="44"/>
      <c r="Z6" s="44"/>
      <c r="AA6" s="115"/>
      <c r="AB6" s="39"/>
      <c r="AC6" s="85" t="s">
        <v>455</v>
      </c>
      <c r="AD6" s="44" t="s">
        <v>3</v>
      </c>
      <c r="AE6" s="115"/>
      <c r="AF6" s="146"/>
      <c r="AG6" s="39"/>
      <c r="AH6" s="4"/>
      <c r="AI6" s="15"/>
      <c r="AO6"/>
      <c r="AR6" s="5"/>
      <c r="AS6" s="5"/>
      <c r="AT6" s="4"/>
      <c r="AU6" s="4"/>
    </row>
    <row r="7" spans="1:50" ht="21">
      <c r="A7" s="39"/>
      <c r="B7" s="39"/>
      <c r="C7" s="39"/>
      <c r="D7" s="39"/>
      <c r="E7" s="44" t="s">
        <v>3</v>
      </c>
      <c r="F7" s="44"/>
      <c r="G7" s="301"/>
      <c r="H7" s="39"/>
      <c r="I7" s="39"/>
      <c r="J7" s="85" t="s">
        <v>3</v>
      </c>
      <c r="K7" s="125"/>
      <c r="L7" s="115"/>
      <c r="M7" s="125"/>
      <c r="N7" s="125"/>
      <c r="O7" s="39"/>
      <c r="P7" s="39"/>
      <c r="Q7" s="39"/>
      <c r="R7" s="125" t="s">
        <v>14</v>
      </c>
      <c r="S7" s="115"/>
      <c r="T7" s="115"/>
      <c r="U7" s="56"/>
      <c r="V7" s="115"/>
      <c r="W7" s="44" t="s">
        <v>473</v>
      </c>
      <c r="X7" s="44"/>
      <c r="Y7" s="44"/>
      <c r="Z7" s="44"/>
      <c r="AA7" s="125" t="s">
        <v>388</v>
      </c>
      <c r="AB7" s="44" t="s">
        <v>2</v>
      </c>
      <c r="AC7" s="85" t="s">
        <v>456</v>
      </c>
      <c r="AD7" s="85" t="s">
        <v>466</v>
      </c>
      <c r="AE7" s="115"/>
      <c r="AF7" s="125" t="s">
        <v>14</v>
      </c>
      <c r="AG7" s="44"/>
      <c r="AH7" s="4"/>
      <c r="AI7" s="15"/>
      <c r="AO7"/>
    </row>
    <row r="8" spans="1:50" ht="15.6">
      <c r="A8" s="39"/>
      <c r="B8" s="39"/>
      <c r="C8" s="39"/>
      <c r="D8" s="39"/>
      <c r="E8" s="44" t="s">
        <v>436</v>
      </c>
      <c r="F8" s="44"/>
      <c r="G8" s="321" t="s">
        <v>3</v>
      </c>
      <c r="H8" s="44"/>
      <c r="I8" s="44"/>
      <c r="J8" s="85" t="s">
        <v>394</v>
      </c>
      <c r="K8" s="125" t="s">
        <v>3</v>
      </c>
      <c r="L8" s="125"/>
      <c r="M8" s="125" t="s">
        <v>1</v>
      </c>
      <c r="N8" s="125"/>
      <c r="O8" s="44" t="s">
        <v>14</v>
      </c>
      <c r="P8" s="44"/>
      <c r="Q8" s="44"/>
      <c r="R8" s="125" t="s">
        <v>392</v>
      </c>
      <c r="S8" s="125"/>
      <c r="T8" s="125"/>
      <c r="U8" s="44" t="s">
        <v>357</v>
      </c>
      <c r="V8" s="125"/>
      <c r="W8" s="44" t="s">
        <v>470</v>
      </c>
      <c r="X8" s="44"/>
      <c r="Y8" s="44" t="s">
        <v>357</v>
      </c>
      <c r="Z8" s="39"/>
      <c r="AA8" s="125" t="s">
        <v>392</v>
      </c>
      <c r="AB8" s="44" t="s">
        <v>388</v>
      </c>
      <c r="AC8" s="85" t="s">
        <v>454</v>
      </c>
      <c r="AD8" s="85" t="s">
        <v>435</v>
      </c>
      <c r="AE8" s="125" t="s">
        <v>14</v>
      </c>
      <c r="AF8" s="125" t="s">
        <v>392</v>
      </c>
      <c r="AG8" s="44"/>
      <c r="AH8" s="4"/>
      <c r="AI8" s="15"/>
      <c r="AO8"/>
    </row>
    <row r="9" spans="1:50" ht="15.6">
      <c r="A9" s="39"/>
      <c r="B9" s="44" t="s">
        <v>58</v>
      </c>
      <c r="C9" s="44" t="s">
        <v>67</v>
      </c>
      <c r="D9" s="42"/>
      <c r="E9" s="45" t="s">
        <v>432</v>
      </c>
      <c r="F9" s="45"/>
      <c r="G9" s="322" t="s">
        <v>8</v>
      </c>
      <c r="H9" s="109" t="s">
        <v>437</v>
      </c>
      <c r="I9" s="109"/>
      <c r="J9" s="86" t="s">
        <v>386</v>
      </c>
      <c r="K9" s="180" t="s">
        <v>357</v>
      </c>
      <c r="L9" s="208" t="s">
        <v>437</v>
      </c>
      <c r="M9" s="180" t="s">
        <v>357</v>
      </c>
      <c r="N9" s="180"/>
      <c r="O9" s="45" t="s">
        <v>386</v>
      </c>
      <c r="P9" s="109" t="s">
        <v>437</v>
      </c>
      <c r="Q9" s="109"/>
      <c r="R9" s="180" t="s">
        <v>389</v>
      </c>
      <c r="S9" s="208" t="s">
        <v>437</v>
      </c>
      <c r="T9" s="208"/>
      <c r="U9" s="44" t="s">
        <v>469</v>
      </c>
      <c r="V9" s="208" t="s">
        <v>437</v>
      </c>
      <c r="W9" s="44" t="s">
        <v>471</v>
      </c>
      <c r="X9" s="44"/>
      <c r="Y9" s="44" t="s">
        <v>416</v>
      </c>
      <c r="Z9" s="39"/>
      <c r="AA9" s="180" t="s">
        <v>389</v>
      </c>
      <c r="AB9" s="45" t="s">
        <v>390</v>
      </c>
      <c r="AC9" s="86" t="s">
        <v>386</v>
      </c>
      <c r="AD9" s="86" t="s">
        <v>464</v>
      </c>
      <c r="AE9" s="180" t="s">
        <v>26</v>
      </c>
      <c r="AF9" s="180" t="s">
        <v>395</v>
      </c>
      <c r="AG9" s="39"/>
      <c r="AH9" s="4"/>
      <c r="AI9" s="15"/>
      <c r="AO9"/>
    </row>
    <row r="10" spans="1:50" ht="15.6">
      <c r="A10" s="39"/>
      <c r="B10" s="46">
        <f>+'Ark1'!C1598</f>
        <v>2024</v>
      </c>
      <c r="C10" s="46">
        <f>+'Ark1'!O1598</f>
        <v>1</v>
      </c>
      <c r="D10" s="47" t="str">
        <f>VLOOKUP(C10,RNR!$D$23:$E$36,2)</f>
        <v>Østfold</v>
      </c>
      <c r="E10" s="46">
        <f>+'Ark1'!Q1598</f>
        <v>119</v>
      </c>
      <c r="F10" s="45"/>
      <c r="G10" s="323">
        <f>+'Ark1'!R1598</f>
        <v>105801</v>
      </c>
      <c r="H10" s="325">
        <f t="shared" ref="H10:H15" si="0">+G10-G25</f>
        <v>1316</v>
      </c>
      <c r="I10" s="109"/>
      <c r="J10" s="65">
        <f>+'Ark1'!S1598</f>
        <v>105421</v>
      </c>
      <c r="K10" s="99">
        <f>+'Ark1'!AD1598</f>
        <v>7.1489867184163725</v>
      </c>
      <c r="L10" s="99">
        <f t="shared" ref="L10:L15" si="1">+K10-K25</f>
        <v>0.10166033179917378</v>
      </c>
      <c r="M10" s="99">
        <f>+'Ark1'!AE1598</f>
        <v>7.2320339326258001</v>
      </c>
      <c r="N10" s="180"/>
      <c r="O10" s="96">
        <f>+'Ark1'!U1598</f>
        <v>60.598704242987651</v>
      </c>
      <c r="P10" s="48">
        <f t="shared" ref="P10:P15" si="2">+O10-O25</f>
        <v>2.4946031624274667E-2</v>
      </c>
      <c r="Q10" s="109"/>
      <c r="R10" s="107">
        <f>+'Ark1'!W1598</f>
        <v>82.921495717172064</v>
      </c>
      <c r="S10" s="99">
        <f t="shared" ref="S10:S15" si="3">+R10-R25</f>
        <v>-1.7138302403390355</v>
      </c>
      <c r="T10" s="208"/>
      <c r="U10" s="99">
        <f>+'Ark1'!X1598</f>
        <v>0.63609984782752527</v>
      </c>
      <c r="V10" s="99">
        <f t="shared" ref="V10:V15" si="4">+U10-U25</f>
        <v>0.22168629564300119</v>
      </c>
      <c r="W10" s="99">
        <f>+'Ark1'!Y1598</f>
        <v>1.2721996956550503</v>
      </c>
      <c r="X10" s="44"/>
      <c r="Y10" s="274">
        <f>+'Ark1'!Z1598</f>
        <v>0</v>
      </c>
      <c r="Z10" s="39"/>
      <c r="AA10" s="99">
        <f>+'Ark1'!AA1598</f>
        <v>7.9257865834188319</v>
      </c>
      <c r="AB10" s="48">
        <f>+'Ark1'!AB1598</f>
        <v>2.6915357722792925</v>
      </c>
      <c r="AC10" s="65">
        <f>+'Ark1'!AC1598</f>
        <v>-21.137843036696314</v>
      </c>
      <c r="AD10" s="65">
        <f t="shared" ref="AD10:AD45" si="5">+G10/E10</f>
        <v>889.0840336134454</v>
      </c>
      <c r="AE10" s="99">
        <f>+'Ark1'!T1598</f>
        <v>4.2654322737970345</v>
      </c>
      <c r="AF10" s="99">
        <f>+'Ark1'!V1598</f>
        <v>90.082817402521115</v>
      </c>
      <c r="AG10" s="81"/>
      <c r="AH10" s="4"/>
      <c r="AI10" s="15"/>
      <c r="AO10"/>
    </row>
    <row r="11" spans="1:50" ht="15.6">
      <c r="A11" s="39"/>
      <c r="B11" s="46">
        <f>+'Ark1'!C1599</f>
        <v>2024</v>
      </c>
      <c r="C11" s="46">
        <f>+'Ark1'!O1599</f>
        <v>2</v>
      </c>
      <c r="D11" s="47" t="str">
        <f>VLOOKUP(C11,RNR!$D$23:$E$36,2)</f>
        <v>Akershus</v>
      </c>
      <c r="E11" s="46">
        <f>+'Ark1'!Q1599</f>
        <v>86</v>
      </c>
      <c r="F11" s="45"/>
      <c r="G11" s="323">
        <f>+'Ark1'!R1599</f>
        <v>52588</v>
      </c>
      <c r="H11" s="325">
        <f t="shared" si="0"/>
        <v>-1230</v>
      </c>
      <c r="I11" s="109"/>
      <c r="J11" s="65">
        <f>+'Ark1'!S1599</f>
        <v>52440</v>
      </c>
      <c r="K11" s="99">
        <f>+'Ark1'!AD1599</f>
        <v>3.5533776953722569</v>
      </c>
      <c r="L11" s="99">
        <f t="shared" si="1"/>
        <v>-7.6550155275818987E-2</v>
      </c>
      <c r="M11" s="99">
        <f>+'Ark1'!AE1599</f>
        <v>3.5914552013062262</v>
      </c>
      <c r="N11" s="180"/>
      <c r="O11" s="96">
        <f>+'Ark1'!U1599</f>
        <v>60.543287566742954</v>
      </c>
      <c r="P11" s="48">
        <f t="shared" si="2"/>
        <v>-0.17379495242135334</v>
      </c>
      <c r="Q11" s="109"/>
      <c r="R11" s="107">
        <f>+'Ark1'!W1599</f>
        <v>82.783078756674371</v>
      </c>
      <c r="S11" s="99">
        <f t="shared" si="3"/>
        <v>-1.2672710855017755</v>
      </c>
      <c r="T11" s="208"/>
      <c r="U11" s="99">
        <f>+'Ark1'!X1599</f>
        <v>4.5942040009127556</v>
      </c>
      <c r="V11" s="99">
        <f t="shared" si="4"/>
        <v>4.9256213926989645E-2</v>
      </c>
      <c r="W11" s="99">
        <f>+'Ark1'!Y1599</f>
        <v>9.1884080018255112</v>
      </c>
      <c r="X11" s="44"/>
      <c r="Y11" s="274">
        <f>+'Ark1'!Z1599</f>
        <v>0</v>
      </c>
      <c r="Z11" s="39"/>
      <c r="AA11" s="99">
        <f>+'Ark1'!AA1599</f>
        <v>8.4738807174341577</v>
      </c>
      <c r="AB11" s="48">
        <f>+'Ark1'!AB1599</f>
        <v>2.6557212581340961</v>
      </c>
      <c r="AC11" s="65">
        <f>+'Ark1'!AC1599</f>
        <v>-22.144883754959775</v>
      </c>
      <c r="AD11" s="65">
        <f t="shared" si="5"/>
        <v>611.48837209302326</v>
      </c>
      <c r="AE11" s="99">
        <f>+'Ark1'!T1599</f>
        <v>4.2229786263025773</v>
      </c>
      <c r="AF11" s="99">
        <f>+'Ark1'!V1599</f>
        <v>89.885415142973358</v>
      </c>
      <c r="AG11" s="81"/>
      <c r="AH11" s="4"/>
      <c r="AI11" s="15"/>
      <c r="AO11"/>
    </row>
    <row r="12" spans="1:50" ht="15.6">
      <c r="A12" s="39"/>
      <c r="B12" s="46">
        <f>+'Ark1'!C1600</f>
        <v>2024</v>
      </c>
      <c r="C12" s="46">
        <f>+'Ark1'!O1600</f>
        <v>3</v>
      </c>
      <c r="D12" s="47" t="str">
        <f>VLOOKUP(C12,RNR!$D$23:$E$36,2)</f>
        <v>Buskerud</v>
      </c>
      <c r="E12" s="46">
        <f>+'Ark1'!Q1600</f>
        <v>53</v>
      </c>
      <c r="F12" s="45"/>
      <c r="G12" s="323">
        <f>+'Ark1'!R1600</f>
        <v>6212</v>
      </c>
      <c r="H12" s="325">
        <f t="shared" si="0"/>
        <v>-1540</v>
      </c>
      <c r="I12" s="109"/>
      <c r="J12" s="65">
        <f>+'Ark1'!S1600</f>
        <v>6038</v>
      </c>
      <c r="K12" s="99">
        <f>+'Ark1'!AD1600</f>
        <v>0.41974561199612959</v>
      </c>
      <c r="L12" s="99">
        <f t="shared" si="1"/>
        <v>-0.10311292414835527</v>
      </c>
      <c r="M12" s="99">
        <f>+'Ark1'!AE1600</f>
        <v>0.40979003989394758</v>
      </c>
      <c r="N12" s="180"/>
      <c r="O12" s="96">
        <f>+'Ark1'!U1600</f>
        <v>59.757866843325608</v>
      </c>
      <c r="P12" s="48">
        <f t="shared" si="2"/>
        <v>-2.8937172843370718E-2</v>
      </c>
      <c r="Q12" s="109"/>
      <c r="R12" s="107">
        <f>+'Ark1'!W1600</f>
        <v>82.035549850944236</v>
      </c>
      <c r="S12" s="99">
        <f t="shared" si="3"/>
        <v>-2.5597820045780253</v>
      </c>
      <c r="T12" s="208"/>
      <c r="U12" s="99">
        <f>+'Ark1'!X1600</f>
        <v>10.978750804893751</v>
      </c>
      <c r="V12" s="99">
        <f t="shared" si="4"/>
        <v>2.1552213931290467</v>
      </c>
      <c r="W12" s="99">
        <f>+'Ark1'!Y1600</f>
        <v>21.957501609787503</v>
      </c>
      <c r="X12" s="44"/>
      <c r="Y12" s="274">
        <f>+'Ark1'!Z1600</f>
        <v>0</v>
      </c>
      <c r="Z12" s="39"/>
      <c r="AA12" s="99">
        <f>+'Ark1'!AA1600</f>
        <v>8.8342584584930606</v>
      </c>
      <c r="AB12" s="48">
        <f>+'Ark1'!AB1600</f>
        <v>3.0945678218664394</v>
      </c>
      <c r="AC12" s="65">
        <f>+'Ark1'!AC1600</f>
        <v>-21.607579524991682</v>
      </c>
      <c r="AD12" s="65">
        <f t="shared" si="5"/>
        <v>117.20754716981132</v>
      </c>
      <c r="AE12" s="99">
        <f>+'Ark1'!T1600</f>
        <v>5.8374114616870596</v>
      </c>
      <c r="AF12" s="99">
        <f>+'Ark1'!V1600</f>
        <v>89.761386624329219</v>
      </c>
      <c r="AG12" s="81"/>
      <c r="AH12" s="4"/>
      <c r="AI12" s="15"/>
      <c r="AO12"/>
      <c r="AQ12">
        <v>1</v>
      </c>
      <c r="AR12" t="s">
        <v>562</v>
      </c>
    </row>
    <row r="13" spans="1:50" ht="15.6">
      <c r="A13" s="39"/>
      <c r="B13" s="46">
        <f>+'Ark1'!C1601</f>
        <v>2024</v>
      </c>
      <c r="C13" s="46">
        <f>+'Ark1'!O1601</f>
        <v>4</v>
      </c>
      <c r="D13" s="47" t="str">
        <f>VLOOKUP(C13,RNR!$D$23:$E$36,2)</f>
        <v>Innlandet</v>
      </c>
      <c r="E13" s="46">
        <f>+'Ark1'!Q1601</f>
        <v>390</v>
      </c>
      <c r="F13" s="45"/>
      <c r="G13" s="323">
        <f>+'Ark1'!R1601</f>
        <v>338421</v>
      </c>
      <c r="H13" s="325">
        <f t="shared" si="0"/>
        <v>3069</v>
      </c>
      <c r="I13" s="109"/>
      <c r="J13" s="65">
        <f>+'Ark1'!S1601</f>
        <v>337308</v>
      </c>
      <c r="K13" s="99">
        <f>+'Ark1'!AD1601</f>
        <v>22.867149027260496</v>
      </c>
      <c r="L13" s="99">
        <f t="shared" si="1"/>
        <v>0.248256378508529</v>
      </c>
      <c r="M13" s="99">
        <f>+'Ark1'!AE1601</f>
        <v>23.215920165218382</v>
      </c>
      <c r="N13" s="180"/>
      <c r="O13" s="96">
        <f>+'Ark1'!U1601</f>
        <v>60.385309568702809</v>
      </c>
      <c r="P13" s="48">
        <f t="shared" si="2"/>
        <v>3.4999860525381621E-2</v>
      </c>
      <c r="Q13" s="109"/>
      <c r="R13" s="107">
        <f>+'Ark1'!W1601</f>
        <v>83.194202627865337</v>
      </c>
      <c r="S13" s="99">
        <f t="shared" si="3"/>
        <v>-2.0356086161411611</v>
      </c>
      <c r="T13" s="208"/>
      <c r="U13" s="99">
        <f>+'Ark1'!X1601</f>
        <v>2.6091761445063995</v>
      </c>
      <c r="V13" s="99">
        <f t="shared" si="4"/>
        <v>0.31427407146076325</v>
      </c>
      <c r="W13" s="99">
        <f>+'Ark1'!Y1601</f>
        <v>5.2183522890127989</v>
      </c>
      <c r="X13" s="44"/>
      <c r="Y13" s="274">
        <f>+'Ark1'!Z1601</f>
        <v>0</v>
      </c>
      <c r="Z13" s="39"/>
      <c r="AA13" s="99">
        <f>+'Ark1'!AA1601</f>
        <v>8.1505958593757413</v>
      </c>
      <c r="AB13" s="48">
        <f>+'Ark1'!AB1601</f>
        <v>2.6638955508162496</v>
      </c>
      <c r="AC13" s="65">
        <f>+'Ark1'!AC1601</f>
        <v>-23.721153465023058</v>
      </c>
      <c r="AD13" s="65">
        <f t="shared" si="5"/>
        <v>867.7461538461539</v>
      </c>
      <c r="AE13" s="99">
        <f>+'Ark1'!T1601</f>
        <v>4.5963873400291364</v>
      </c>
      <c r="AF13" s="99">
        <f>+'Ark1'!V1601</f>
        <v>90.37457360599376</v>
      </c>
      <c r="AG13" s="81"/>
      <c r="AH13" s="4"/>
      <c r="AI13" s="15"/>
      <c r="AO13"/>
      <c r="AQ13">
        <v>4</v>
      </c>
      <c r="AR13" t="s">
        <v>563</v>
      </c>
    </row>
    <row r="14" spans="1:50" ht="15.6">
      <c r="A14" s="39"/>
      <c r="B14" s="46">
        <f>+'Ark1'!C1602</f>
        <v>2024</v>
      </c>
      <c r="C14" s="46">
        <f>+'Ark1'!O1602</f>
        <v>7</v>
      </c>
      <c r="D14" s="47" t="str">
        <f>VLOOKUP(C14,RNR!$D$23:$E$36,2)</f>
        <v>Vestfold</v>
      </c>
      <c r="E14" s="46">
        <f>+'Ark1'!Q1602</f>
        <v>119</v>
      </c>
      <c r="F14" s="45"/>
      <c r="G14" s="323">
        <f>+'Ark1'!R1602</f>
        <v>93486</v>
      </c>
      <c r="H14" s="325">
        <f t="shared" si="0"/>
        <v>-3728</v>
      </c>
      <c r="I14" s="109"/>
      <c r="J14" s="65">
        <f>+'Ark1'!S1602</f>
        <v>93110</v>
      </c>
      <c r="K14" s="99">
        <f>+'Ark1'!AD1602</f>
        <v>6.3168606379700867</v>
      </c>
      <c r="L14" s="99">
        <f t="shared" si="1"/>
        <v>-0.2400498022711357</v>
      </c>
      <c r="M14" s="99">
        <f>+'Ark1'!AE1602</f>
        <v>6.3548465475481741</v>
      </c>
      <c r="N14" s="180"/>
      <c r="O14" s="96">
        <f>+'Ark1'!U1602</f>
        <v>60.325238964665445</v>
      </c>
      <c r="P14" s="48">
        <f t="shared" si="2"/>
        <v>-0.13323879385564652</v>
      </c>
      <c r="Q14" s="39"/>
      <c r="R14" s="107">
        <f>+'Ark1'!W1602</f>
        <v>82.497833745032722</v>
      </c>
      <c r="S14" s="99">
        <f t="shared" si="3"/>
        <v>-1.4476221227564849</v>
      </c>
      <c r="T14" s="208"/>
      <c r="U14" s="99">
        <f>+'Ark1'!X1602</f>
        <v>2.0388079498534535</v>
      </c>
      <c r="V14" s="99">
        <f t="shared" si="4"/>
        <v>0.43924410102509448</v>
      </c>
      <c r="W14" s="99">
        <f>+'Ark1'!Y1602</f>
        <v>4.077615899706907</v>
      </c>
      <c r="X14" s="44"/>
      <c r="Y14" s="274">
        <f>+'Ark1'!Z1602</f>
        <v>0</v>
      </c>
      <c r="Z14" s="39"/>
      <c r="AA14" s="99">
        <f>+'Ark1'!AA1602</f>
        <v>9.5737863997447867</v>
      </c>
      <c r="AB14" s="48">
        <f>+'Ark1'!AB1602</f>
        <v>2.7598424999169255</v>
      </c>
      <c r="AC14" s="65">
        <f>+'Ark1'!AC1602</f>
        <v>-25.967840303116581</v>
      </c>
      <c r="AD14" s="65">
        <f t="shared" si="5"/>
        <v>785.59663865546213</v>
      </c>
      <c r="AE14" s="99">
        <f>+'Ark1'!T1602</f>
        <v>4.6791605160130931</v>
      </c>
      <c r="AF14" s="99">
        <f>+'Ark1'!V1602</f>
        <v>89.646078514992496</v>
      </c>
      <c r="AG14" s="81"/>
      <c r="AH14" s="4"/>
      <c r="AI14" s="15"/>
      <c r="AO14"/>
      <c r="AQ14">
        <v>8</v>
      </c>
      <c r="AR14" t="s">
        <v>564</v>
      </c>
    </row>
    <row r="15" spans="1:50" ht="15.6">
      <c r="A15" s="39"/>
      <c r="B15" s="46">
        <f>+'Ark1'!C1603</f>
        <v>2024</v>
      </c>
      <c r="C15" s="46">
        <f>+'Ark1'!O1603</f>
        <v>8</v>
      </c>
      <c r="D15" s="47" t="str">
        <f>VLOOKUP(C15,RNR!$D$23:$E$36,2)</f>
        <v>Telemark</v>
      </c>
      <c r="E15" s="46">
        <f>+'Ark1'!Q1603</f>
        <v>51</v>
      </c>
      <c r="F15" s="45"/>
      <c r="G15" s="323">
        <f>+'Ark1'!R1603</f>
        <v>15576</v>
      </c>
      <c r="H15" s="325">
        <f t="shared" si="0"/>
        <v>-3381</v>
      </c>
      <c r="I15" s="109"/>
      <c r="J15" s="65">
        <f>+'Ark1'!S1603</f>
        <v>15527</v>
      </c>
      <c r="K15" s="99">
        <f>+'Ark1'!AD1603</f>
        <v>1.0524722557069732</v>
      </c>
      <c r="L15" s="99">
        <f t="shared" si="1"/>
        <v>-0.22614349115719068</v>
      </c>
      <c r="M15" s="99">
        <f>+'Ark1'!AE1603</f>
        <v>1.0838953428039864</v>
      </c>
      <c r="N15" s="180"/>
      <c r="O15" s="96">
        <f>+'Ark1'!U1603</f>
        <v>60.821665485927717</v>
      </c>
      <c r="P15" s="48">
        <f t="shared" si="2"/>
        <v>0.16775216635320334</v>
      </c>
      <c r="Q15" s="39"/>
      <c r="R15" s="107">
        <f>+'Ark1'!W1603</f>
        <v>84.378849745604683</v>
      </c>
      <c r="S15" s="99">
        <f t="shared" si="3"/>
        <v>-0.9604739565700271</v>
      </c>
      <c r="T15" s="208"/>
      <c r="U15" s="99">
        <f>+'Ark1'!X1603</f>
        <v>10.111710323574732</v>
      </c>
      <c r="V15" s="99">
        <f t="shared" si="4"/>
        <v>4.1139258640083431</v>
      </c>
      <c r="W15" s="99">
        <f>+'Ark1'!Y1603</f>
        <v>20.223420647149464</v>
      </c>
      <c r="X15" s="44"/>
      <c r="Y15" s="274">
        <f>+'Ark1'!Z1603</f>
        <v>0</v>
      </c>
      <c r="Z15" s="39"/>
      <c r="AA15" s="99">
        <f>+'Ark1'!AA1603</f>
        <v>9.6150408750855192</v>
      </c>
      <c r="AB15" s="48">
        <f>+'Ark1'!AB1603</f>
        <v>2.6079969724515446</v>
      </c>
      <c r="AC15" s="65">
        <f>+'Ark1'!AC1603</f>
        <v>-26.377614672855156</v>
      </c>
      <c r="AD15" s="65">
        <f t="shared" si="5"/>
        <v>305.41176470588238</v>
      </c>
      <c r="AE15" s="99">
        <f>+'Ark1'!T1603</f>
        <v>3.5653569594247561</v>
      </c>
      <c r="AF15" s="99">
        <f>+'Ark1'!V1603</f>
        <v>91.61047603025456</v>
      </c>
      <c r="AG15" s="81"/>
      <c r="AH15" s="4"/>
      <c r="AI15" s="15"/>
      <c r="AO15"/>
      <c r="AQ15">
        <v>9</v>
      </c>
      <c r="AR15" t="s">
        <v>565</v>
      </c>
    </row>
    <row r="16" spans="1:50" s="377" customFormat="1" ht="15.6">
      <c r="A16" s="39"/>
      <c r="B16" s="46">
        <f>+'Ark1'!C1604</f>
        <v>2024</v>
      </c>
      <c r="C16" s="46">
        <f>+'Ark1'!O1604</f>
        <v>9</v>
      </c>
      <c r="D16" s="47" t="str">
        <f>VLOOKUP(C16,RNR!$D$23:$E$36,2)</f>
        <v>Agder</v>
      </c>
      <c r="E16" s="46">
        <f>+'Ark1'!Q1604</f>
        <v>102</v>
      </c>
      <c r="F16" s="45"/>
      <c r="G16" s="323">
        <f>+'Ark1'!R1604</f>
        <v>32546</v>
      </c>
      <c r="H16" s="325">
        <f t="shared" ref="H16:H23" si="6">+G16-G35</f>
        <v>-226755</v>
      </c>
      <c r="I16" s="109"/>
      <c r="J16" s="65">
        <f>+'Ark1'!S1604</f>
        <v>32294</v>
      </c>
      <c r="K16" s="99">
        <f>+'Ark1'!AD1604</f>
        <v>2.1991372646532574</v>
      </c>
      <c r="L16" s="99">
        <f t="shared" ref="L16:L23" si="7">+K16-K35</f>
        <v>-15.290251445460393</v>
      </c>
      <c r="M16" s="99">
        <f>+'Ark1'!AE1604</f>
        <v>2.2017059313684313</v>
      </c>
      <c r="N16" s="180"/>
      <c r="O16" s="96">
        <f>+'Ark1'!U1604</f>
        <v>60.32721248529139</v>
      </c>
      <c r="P16" s="48">
        <f t="shared" ref="P16:P23" si="8">+O16-O35</f>
        <v>-0.33117308888024155</v>
      </c>
      <c r="Q16" s="39"/>
      <c r="R16" s="107">
        <f>+'Ark1'!W1604</f>
        <v>82.408360686195309</v>
      </c>
      <c r="S16" s="99">
        <f t="shared" ref="S16:S23" si="9">+R16-R35</f>
        <v>-0.52666268181843634</v>
      </c>
      <c r="T16" s="208"/>
      <c r="U16" s="99">
        <f>+'Ark1'!X1604</f>
        <v>6.145148405333989E-3</v>
      </c>
      <c r="V16" s="99">
        <f t="shared" ref="V16:V23" si="10">+U16-U35</f>
        <v>-2.1658480178377575</v>
      </c>
      <c r="W16" s="99">
        <f>+'Ark1'!Y1604</f>
        <v>1.2290296810667978E-2</v>
      </c>
      <c r="X16" s="44"/>
      <c r="Y16" s="274">
        <f>+'Ark1'!Z1604</f>
        <v>0</v>
      </c>
      <c r="Z16" s="39"/>
      <c r="AA16" s="99">
        <f>+'Ark1'!AA1604</f>
        <v>9.3110727037057028</v>
      </c>
      <c r="AB16" s="48">
        <f>+'Ark1'!AB1604</f>
        <v>2.4765534923244843</v>
      </c>
      <c r="AC16" s="65">
        <f>+'Ark1'!AC1604</f>
        <v>-29.625471331962039</v>
      </c>
      <c r="AD16" s="65">
        <f t="shared" ref="AD16:AD23" si="11">+G16/E16</f>
        <v>319.07843137254901</v>
      </c>
      <c r="AE16" s="99">
        <f>+'Ark1'!T1604</f>
        <v>4.5093098998340801</v>
      </c>
      <c r="AF16" s="99">
        <f>+'Ark1'!V1604</f>
        <v>89.586270666957262</v>
      </c>
      <c r="AG16" s="81"/>
      <c r="AH16" s="4"/>
      <c r="AI16" s="15"/>
    </row>
    <row r="17" spans="1:44" s="377" customFormat="1" ht="15.6">
      <c r="A17" s="39"/>
      <c r="B17" s="46">
        <f>+'Ark1'!C1605</f>
        <v>2024</v>
      </c>
      <c r="C17" s="46">
        <f>+'Ark1'!O1605</f>
        <v>11</v>
      </c>
      <c r="D17" s="47" t="str">
        <f>VLOOKUP(C17,RNR!$D$23:$E$36,2)</f>
        <v>Rogaland</v>
      </c>
      <c r="E17" s="46">
        <f>+'Ark1'!Q1605</f>
        <v>504</v>
      </c>
      <c r="F17" s="45"/>
      <c r="G17" s="323">
        <f>+'Ark1'!R1605</f>
        <v>417592</v>
      </c>
      <c r="H17" s="325">
        <f t="shared" si="6"/>
        <v>337662</v>
      </c>
      <c r="I17" s="109"/>
      <c r="J17" s="65">
        <f>+'Ark1'!S1605</f>
        <v>413938</v>
      </c>
      <c r="K17" s="99">
        <f>+'Ark1'!AD1605</f>
        <v>28.216743336234341</v>
      </c>
      <c r="L17" s="99">
        <f t="shared" si="7"/>
        <v>22.825607784889051</v>
      </c>
      <c r="M17" s="99">
        <f>+'Ark1'!AE1605</f>
        <v>28.071741607311662</v>
      </c>
      <c r="N17" s="180"/>
      <c r="O17" s="96">
        <f>+'Ark1'!U1605</f>
        <v>60.561477805854992</v>
      </c>
      <c r="P17" s="48">
        <f t="shared" si="8"/>
        <v>-0.20622203101286374</v>
      </c>
      <c r="Q17" s="39"/>
      <c r="R17" s="107">
        <f>+'Ark1'!W1605</f>
        <v>81.972440317148738</v>
      </c>
      <c r="S17" s="99">
        <f t="shared" si="9"/>
        <v>0.87132474430372042</v>
      </c>
      <c r="T17" s="208"/>
      <c r="U17" s="99">
        <f>+'Ark1'!X1605</f>
        <v>0.50168585605088245</v>
      </c>
      <c r="V17" s="99">
        <f t="shared" si="10"/>
        <v>-2.6973633119711375</v>
      </c>
      <c r="W17" s="99">
        <f>+'Ark1'!Y1605</f>
        <v>1.0033717121017649</v>
      </c>
      <c r="X17" s="44"/>
      <c r="Y17" s="274">
        <f>+'Ark1'!Z1605</f>
        <v>0</v>
      </c>
      <c r="Z17" s="39"/>
      <c r="AA17" s="99">
        <f>+'Ark1'!AA1605</f>
        <v>8.7575075567777052</v>
      </c>
      <c r="AB17" s="48">
        <f>+'Ark1'!AB1605</f>
        <v>2.4025177426088633</v>
      </c>
      <c r="AC17" s="65">
        <f>+'Ark1'!AC1605</f>
        <v>-30.407710347640077</v>
      </c>
      <c r="AD17" s="65">
        <f t="shared" si="11"/>
        <v>828.55555555555554</v>
      </c>
      <c r="AE17" s="99">
        <f>+'Ark1'!T1605</f>
        <v>4.140797716431349</v>
      </c>
      <c r="AF17" s="99">
        <f>+'Ark1'!V1605</f>
        <v>89.208800050225477</v>
      </c>
      <c r="AG17" s="81"/>
      <c r="AH17" s="4"/>
      <c r="AI17" s="15"/>
    </row>
    <row r="18" spans="1:44" s="377" customFormat="1" ht="15.6">
      <c r="A18" s="39"/>
      <c r="B18" s="46">
        <f>+'Ark1'!C1606</f>
        <v>2024</v>
      </c>
      <c r="C18" s="46">
        <f>+'Ark1'!O1606</f>
        <v>14</v>
      </c>
      <c r="D18" s="47" t="str">
        <f>VLOOKUP(C18,RNR!$D$23:$E$36,2)</f>
        <v>Vestland</v>
      </c>
      <c r="E18" s="46">
        <f>+'Ark1'!Q1606</f>
        <v>135</v>
      </c>
      <c r="F18" s="45"/>
      <c r="G18" s="323">
        <f>+'Ark1'!R1606</f>
        <v>48632</v>
      </c>
      <c r="H18" s="325">
        <f t="shared" si="6"/>
        <v>40992</v>
      </c>
      <c r="I18" s="109"/>
      <c r="J18" s="65">
        <f>+'Ark1'!S1606</f>
        <v>48478</v>
      </c>
      <c r="K18" s="99">
        <f>+'Ark1'!AD1606</f>
        <v>3.2860702837404658</v>
      </c>
      <c r="L18" s="99">
        <f t="shared" si="7"/>
        <v>2.770765947292599</v>
      </c>
      <c r="M18" s="99">
        <f>+'Ark1'!AE1606</f>
        <v>3.2415262965542344</v>
      </c>
      <c r="N18" s="180"/>
      <c r="O18" s="96">
        <f>+'Ark1'!U1606</f>
        <v>60.639424068649689</v>
      </c>
      <c r="P18" s="48">
        <f t="shared" si="8"/>
        <v>0.5838100796936061</v>
      </c>
      <c r="Q18" s="39"/>
      <c r="R18" s="107">
        <f>+'Ark1'!W1606</f>
        <v>80.823687033293893</v>
      </c>
      <c r="S18" s="99">
        <f t="shared" si="9"/>
        <v>-2.3498733138007282</v>
      </c>
      <c r="T18" s="208"/>
      <c r="U18" s="99">
        <f>+'Ark1'!X1606</f>
        <v>7.2647639414377378</v>
      </c>
      <c r="V18" s="99">
        <f t="shared" si="10"/>
        <v>7.2647639414377378</v>
      </c>
      <c r="W18" s="99">
        <f>+'Ark1'!Y1606</f>
        <v>14.529527882875476</v>
      </c>
      <c r="X18" s="44"/>
      <c r="Y18" s="274">
        <f>+'Ark1'!Z1606</f>
        <v>0</v>
      </c>
      <c r="Z18" s="39"/>
      <c r="AA18" s="99">
        <f>+'Ark1'!AA1606</f>
        <v>9.5897226466722216</v>
      </c>
      <c r="AB18" s="48">
        <f>+'Ark1'!AB1606</f>
        <v>2.4466548902168288</v>
      </c>
      <c r="AC18" s="65">
        <f>+'Ark1'!AC1606</f>
        <v>-38.003206152424447</v>
      </c>
      <c r="AD18" s="65">
        <f t="shared" si="11"/>
        <v>360.23703703703706</v>
      </c>
      <c r="AE18" s="99">
        <f>+'Ark1'!T1606</f>
        <v>4.0294456325053476</v>
      </c>
      <c r="AF18" s="99">
        <f>+'Ark1'!V1606</f>
        <v>87.77995241231919</v>
      </c>
      <c r="AG18" s="81"/>
      <c r="AH18" s="4"/>
      <c r="AI18" s="15"/>
    </row>
    <row r="19" spans="1:44" s="377" customFormat="1" ht="15.6">
      <c r="A19" s="39"/>
      <c r="B19" s="46">
        <f>+'Ark1'!C1607</f>
        <v>2024</v>
      </c>
      <c r="C19" s="46">
        <f>+'Ark1'!O1607</f>
        <v>15</v>
      </c>
      <c r="D19" s="47" t="str">
        <f>VLOOKUP(C19,RNR!$D$23:$E$36,2)</f>
        <v>Møre og Romsdal</v>
      </c>
      <c r="E19" s="46">
        <f>+'Ark1'!Q1607</f>
        <v>39</v>
      </c>
      <c r="F19" s="45"/>
      <c r="G19" s="323">
        <f>+'Ark1'!R1607</f>
        <v>23226</v>
      </c>
      <c r="H19" s="325">
        <f t="shared" si="6"/>
        <v>23168</v>
      </c>
      <c r="I19" s="109"/>
      <c r="J19" s="65">
        <f>+'Ark1'!S1607</f>
        <v>23139</v>
      </c>
      <c r="K19" s="99">
        <f>+'Ark1'!AD1607</f>
        <v>1.5693837064105125</v>
      </c>
      <c r="L19" s="99">
        <f t="shared" si="7"/>
        <v>1.5654717101390496</v>
      </c>
      <c r="M19" s="99">
        <f>+'Ark1'!AE1607</f>
        <v>1.565886573407911</v>
      </c>
      <c r="N19" s="180"/>
      <c r="O19" s="96">
        <f>+'Ark1'!U1607</f>
        <v>60.383638013743024</v>
      </c>
      <c r="P19" s="48">
        <f t="shared" si="8"/>
        <v>0.17674146201888163</v>
      </c>
      <c r="Q19" s="39"/>
      <c r="R19" s="107">
        <f>+'Ark1'!W1607</f>
        <v>81.799286918189921</v>
      </c>
      <c r="S19" s="99">
        <f t="shared" si="9"/>
        <v>2.2096317457761074</v>
      </c>
      <c r="T19" s="208"/>
      <c r="U19" s="99">
        <f>+'Ark1'!X1607</f>
        <v>3.1171962455868423</v>
      </c>
      <c r="V19" s="99">
        <f t="shared" si="10"/>
        <v>3.1171962455868423</v>
      </c>
      <c r="W19" s="99">
        <f>+'Ark1'!Y1607</f>
        <v>6.2343924911736845</v>
      </c>
      <c r="X19" s="44"/>
      <c r="Y19" s="274">
        <f>+'Ark1'!Z1607</f>
        <v>0</v>
      </c>
      <c r="Z19" s="39"/>
      <c r="AA19" s="99">
        <f>+'Ark1'!AA1607</f>
        <v>9.6096052286849698</v>
      </c>
      <c r="AB19" s="48">
        <f>+'Ark1'!AB1607</f>
        <v>2.4104466497336889</v>
      </c>
      <c r="AC19" s="65">
        <f>+'Ark1'!AC1607</f>
        <v>-34.487474317433957</v>
      </c>
      <c r="AD19" s="65">
        <f t="shared" si="11"/>
        <v>595.53846153846155</v>
      </c>
      <c r="AE19" s="99">
        <f>+'Ark1'!T1607</f>
        <v>4.5525703952467076</v>
      </c>
      <c r="AF19" s="99">
        <f>+'Ark1'!V1607</f>
        <v>88.861928548354385</v>
      </c>
      <c r="AG19" s="81"/>
      <c r="AH19" s="4"/>
      <c r="AI19" s="15"/>
    </row>
    <row r="20" spans="1:44" ht="15.6">
      <c r="A20" s="39"/>
      <c r="B20" s="46">
        <f>+'Ark1'!C1608</f>
        <v>2024</v>
      </c>
      <c r="C20" s="46">
        <f>+'Ark1'!O1608</f>
        <v>16</v>
      </c>
      <c r="D20" s="47" t="str">
        <f>VLOOKUP(C20,RNR!$D$23:$E$36,2)</f>
        <v>Trøndelag</v>
      </c>
      <c r="E20" s="46">
        <f>+'Ark1'!Q1608</f>
        <v>316</v>
      </c>
      <c r="F20" s="45"/>
      <c r="G20" s="323">
        <f>+'Ark1'!R1608</f>
        <v>257532</v>
      </c>
      <c r="H20" s="325">
        <f t="shared" si="6"/>
        <v>257532</v>
      </c>
      <c r="I20" s="109"/>
      <c r="J20" s="65">
        <f>+'Ark1'!S1608</f>
        <v>256484</v>
      </c>
      <c r="K20" s="99">
        <f>+'Ark1'!AD1608</f>
        <v>17.401469244782231</v>
      </c>
      <c r="L20" s="99">
        <f t="shared" si="7"/>
        <v>17.401469244782231</v>
      </c>
      <c r="M20" s="99">
        <f>+'Ark1'!AE1608</f>
        <v>17.230592674495821</v>
      </c>
      <c r="N20" s="180"/>
      <c r="O20" s="96">
        <f>+'Ark1'!U1608</f>
        <v>60.586586297780755</v>
      </c>
      <c r="P20" s="48">
        <f t="shared" si="8"/>
        <v>60.586586297780755</v>
      </c>
      <c r="Q20" s="39"/>
      <c r="R20" s="107">
        <f>+'Ark1'!W1608</f>
        <v>81.20331170755351</v>
      </c>
      <c r="S20" s="99">
        <f t="shared" si="9"/>
        <v>81.20331170755351</v>
      </c>
      <c r="T20" s="208"/>
      <c r="U20" s="99">
        <f>+'Ark1'!X1608</f>
        <v>2.6035599459484646</v>
      </c>
      <c r="V20" s="99">
        <f t="shared" si="10"/>
        <v>2.6035599459484646</v>
      </c>
      <c r="W20" s="99">
        <f>+'Ark1'!Y1608</f>
        <v>5.2071198918969293</v>
      </c>
      <c r="X20" s="44"/>
      <c r="Y20" s="274">
        <f>+'Ark1'!Z1608</f>
        <v>0</v>
      </c>
      <c r="Z20" s="39"/>
      <c r="AA20" s="99">
        <f>+'Ark1'!AA1608</f>
        <v>9.5034555442533364</v>
      </c>
      <c r="AB20" s="48">
        <f>+'Ark1'!AB1608</f>
        <v>2.4561071679904902</v>
      </c>
      <c r="AC20" s="65">
        <f>+'Ark1'!AC1608</f>
        <v>-35.673435608744782</v>
      </c>
      <c r="AD20" s="65">
        <f t="shared" si="11"/>
        <v>814.97468354430384</v>
      </c>
      <c r="AE20" s="99">
        <f>+'Ark1'!T1608</f>
        <v>4.1614440147243847</v>
      </c>
      <c r="AF20" s="99">
        <f>+'Ark1'!V1608</f>
        <v>88.256651330740823</v>
      </c>
      <c r="AG20" s="81"/>
      <c r="AH20" s="4"/>
      <c r="AI20" s="15"/>
      <c r="AO20"/>
      <c r="AQ20">
        <v>11</v>
      </c>
      <c r="AR20" t="s">
        <v>65</v>
      </c>
    </row>
    <row r="21" spans="1:44" ht="15.6">
      <c r="A21" s="39"/>
      <c r="B21" s="46">
        <f>+'Ark1'!C1609</f>
        <v>2024</v>
      </c>
      <c r="C21" s="46">
        <f>+'Ark1'!O1609</f>
        <v>18</v>
      </c>
      <c r="D21" s="47" t="str">
        <f>VLOOKUP(C21,RNR!$D$23:$E$36,2)</f>
        <v>Nordland</v>
      </c>
      <c r="E21" s="46">
        <f>+'Ark1'!Q1609</f>
        <v>107</v>
      </c>
      <c r="F21" s="45"/>
      <c r="G21" s="323">
        <f>+'Ark1'!R1609</f>
        <v>80559</v>
      </c>
      <c r="H21" s="325">
        <f t="shared" si="6"/>
        <v>-23986</v>
      </c>
      <c r="I21" s="109"/>
      <c r="J21" s="65">
        <f>+'Ark1'!S1609</f>
        <v>80338</v>
      </c>
      <c r="K21" s="99">
        <f>+'Ark1'!AD1609</f>
        <v>5.4433816414675151</v>
      </c>
      <c r="L21" s="99">
        <f t="shared" si="7"/>
        <v>-1.6435357104813635</v>
      </c>
      <c r="M21" s="99">
        <f>+'Ark1'!AE1609</f>
        <v>5.2781760684152976</v>
      </c>
      <c r="N21" s="180"/>
      <c r="O21" s="96">
        <f>+'Ark1'!U1609</f>
        <v>60.849311658243906</v>
      </c>
      <c r="P21" s="48">
        <f t="shared" si="8"/>
        <v>0.30423759874671674</v>
      </c>
      <c r="Q21" s="39"/>
      <c r="R21" s="107">
        <f>+'Ark1'!W1609</f>
        <v>79.41392491722398</v>
      </c>
      <c r="S21" s="99">
        <f t="shared" si="9"/>
        <v>-6.8943316367780341</v>
      </c>
      <c r="T21" s="208"/>
      <c r="U21" s="99">
        <f>+'Ark1'!X1609</f>
        <v>2.9754589803746323</v>
      </c>
      <c r="V21" s="99">
        <f t="shared" si="10"/>
        <v>2.8511106136426032</v>
      </c>
      <c r="W21" s="99">
        <f>+'Ark1'!Y1609</f>
        <v>5.9509179607492646</v>
      </c>
      <c r="X21" s="44"/>
      <c r="Y21" s="274">
        <f>+'Ark1'!Z1609</f>
        <v>0</v>
      </c>
      <c r="Z21" s="39"/>
      <c r="AA21" s="99">
        <f>+'Ark1'!AA1609</f>
        <v>9.7303615131393517</v>
      </c>
      <c r="AB21" s="48">
        <f>+'Ark1'!AB1609</f>
        <v>2.3907786881318902</v>
      </c>
      <c r="AC21" s="65">
        <f>+'Ark1'!AC1609</f>
        <v>-37.405056842288602</v>
      </c>
      <c r="AD21" s="65">
        <f t="shared" si="11"/>
        <v>752.8878504672897</v>
      </c>
      <c r="AE21" s="99">
        <f>+'Ark1'!T1609</f>
        <v>3.5810896361672806</v>
      </c>
      <c r="AF21" s="99">
        <f>+'Ark1'!V1609</f>
        <v>86.197498801583308</v>
      </c>
      <c r="AG21" s="81"/>
      <c r="AH21" s="4"/>
      <c r="AI21" s="15"/>
      <c r="AO21"/>
      <c r="AQ21">
        <v>14</v>
      </c>
      <c r="AR21" t="s">
        <v>566</v>
      </c>
    </row>
    <row r="22" spans="1:44" ht="15.6">
      <c r="A22" s="39"/>
      <c r="B22" s="46">
        <f>+'Ark1'!C1610</f>
        <v>2024</v>
      </c>
      <c r="C22" s="46">
        <f>+'Ark1'!O1610</f>
        <v>55</v>
      </c>
      <c r="D22" s="47" t="str">
        <f>VLOOKUP(C22,RNR!$D$23:$E$36,2)</f>
        <v>Troms</v>
      </c>
      <c r="E22" s="46">
        <f>+'Ark1'!Q1610</f>
        <v>34</v>
      </c>
      <c r="F22" s="45"/>
      <c r="G22" s="323">
        <f>+'Ark1'!R1610</f>
        <v>7743</v>
      </c>
      <c r="H22" s="325">
        <f t="shared" si="6"/>
        <v>-48728</v>
      </c>
      <c r="I22" s="109"/>
      <c r="J22" s="65">
        <f>+'Ark1'!S1610</f>
        <v>7716</v>
      </c>
      <c r="K22" s="99">
        <f>+'Ark1'!AD1610</f>
        <v>0.52319547226111263</v>
      </c>
      <c r="L22" s="99">
        <f t="shared" si="7"/>
        <v>-3.3048719607285562</v>
      </c>
      <c r="M22" s="99">
        <f>+'Ark1'!AE1610</f>
        <v>0.52054385765631594</v>
      </c>
      <c r="N22" s="180"/>
      <c r="O22" s="96">
        <f>+'Ark1'!U1610</f>
        <v>60.133618455158093</v>
      </c>
      <c r="P22" s="48">
        <f t="shared" si="8"/>
        <v>-0.46520097446996544</v>
      </c>
      <c r="Q22" s="39"/>
      <c r="R22" s="107">
        <f>+'Ark1'!W1610</f>
        <v>81.545295489891018</v>
      </c>
      <c r="S22" s="99">
        <f t="shared" si="9"/>
        <v>-4.9598785731202639</v>
      </c>
      <c r="T22" s="208"/>
      <c r="U22" s="99">
        <f>+'Ark1'!X1610</f>
        <v>0</v>
      </c>
      <c r="V22" s="99">
        <f t="shared" si="10"/>
        <v>-6.9150537443997804</v>
      </c>
      <c r="W22" s="99">
        <f>+'Ark1'!Y1610</f>
        <v>0</v>
      </c>
      <c r="X22" s="44"/>
      <c r="Y22" s="274">
        <f>+'Ark1'!Z1610</f>
        <v>0</v>
      </c>
      <c r="Z22" s="39"/>
      <c r="AA22" s="99">
        <f>+'Ark1'!AA1610</f>
        <v>9.6976890837372665</v>
      </c>
      <c r="AB22" s="48">
        <f>+'Ark1'!AB1610</f>
        <v>2.7498819281106957</v>
      </c>
      <c r="AC22" s="65">
        <f>+'Ark1'!AC1610</f>
        <v>-33.738204898216793</v>
      </c>
      <c r="AD22" s="65">
        <f t="shared" si="11"/>
        <v>227.73529411764707</v>
      </c>
      <c r="AE22" s="99">
        <f>+'Ark1'!T1610</f>
        <v>5.1136510396487154</v>
      </c>
      <c r="AF22" s="99">
        <f>+'Ark1'!V1610</f>
        <v>88.548556361898534</v>
      </c>
      <c r="AG22" s="81"/>
      <c r="AH22" s="4"/>
      <c r="AI22" s="15"/>
      <c r="AO22"/>
      <c r="AQ22">
        <v>15</v>
      </c>
      <c r="AR22" t="s">
        <v>557</v>
      </c>
    </row>
    <row r="23" spans="1:44" ht="15.6">
      <c r="A23" s="39"/>
      <c r="B23" s="46">
        <f>+'Ark1'!C1611</f>
        <v>2024</v>
      </c>
      <c r="C23" s="46">
        <f>+'Ark1'!O1611</f>
        <v>56</v>
      </c>
      <c r="D23" s="47" t="str">
        <f>VLOOKUP(C23,RNR!$D$23:$E$36,2)</f>
        <v>Finnmark</v>
      </c>
      <c r="E23" s="46">
        <f>+'Ark1'!Q1611</f>
        <v>1</v>
      </c>
      <c r="F23" s="45"/>
      <c r="G23" s="323">
        <f>+'Ark1'!R1611</f>
        <v>30</v>
      </c>
      <c r="H23" s="325">
        <f t="shared" si="6"/>
        <v>-8604</v>
      </c>
      <c r="I23" s="109"/>
      <c r="J23" s="65">
        <f>+'Ark1'!S1611</f>
        <v>30</v>
      </c>
      <c r="K23" s="99">
        <f>+'Ark1'!AD1611</f>
        <v>2.0271037282491764E-3</v>
      </c>
      <c r="L23" s="99">
        <f t="shared" si="7"/>
        <v>-0.58325621366355929</v>
      </c>
      <c r="M23" s="99">
        <f>+'Ark1'!AE1611</f>
        <v>1.8857613937967729E-3</v>
      </c>
      <c r="N23" s="180"/>
      <c r="O23" s="96">
        <f>+'Ark1'!U1611</f>
        <v>61.7</v>
      </c>
      <c r="P23" s="48">
        <f t="shared" si="8"/>
        <v>2.1778709527137181</v>
      </c>
      <c r="Q23" s="39"/>
      <c r="R23" s="107">
        <f>+'Ark1'!W1611</f>
        <v>75.980000000000018</v>
      </c>
      <c r="S23" s="99">
        <f t="shared" si="9"/>
        <v>-11.123156300954804</v>
      </c>
      <c r="T23" s="208"/>
      <c r="U23" s="99">
        <f>+'Ark1'!X1611</f>
        <v>0</v>
      </c>
      <c r="V23" s="99">
        <f t="shared" si="10"/>
        <v>-9.5552466990965943</v>
      </c>
      <c r="W23" s="99">
        <f>+'Ark1'!Y1611</f>
        <v>0</v>
      </c>
      <c r="X23" s="44"/>
      <c r="Y23" s="274">
        <f>+'Ark1'!Z1611</f>
        <v>0</v>
      </c>
      <c r="Z23" s="39"/>
      <c r="AA23" s="99">
        <f>+'Ark1'!AA1611</f>
        <v>8.6912753187703231</v>
      </c>
      <c r="AB23" s="48">
        <f>+'Ark1'!AB1611</f>
        <v>1.8101565309846219</v>
      </c>
      <c r="AC23" s="65">
        <f>+'Ark1'!AC1611</f>
        <v>-8.7038127873819224</v>
      </c>
      <c r="AD23" s="65">
        <f t="shared" si="11"/>
        <v>30</v>
      </c>
      <c r="AE23" s="99">
        <f>+'Ark1'!T1611</f>
        <v>0.93333333333333357</v>
      </c>
      <c r="AF23" s="99">
        <f>+'Ark1'!V1611</f>
        <v>82.318526543878662</v>
      </c>
      <c r="AG23" s="81"/>
      <c r="AH23" s="4"/>
      <c r="AI23" s="15"/>
      <c r="AO23"/>
      <c r="AQ23">
        <v>16</v>
      </c>
      <c r="AR23" t="s">
        <v>527</v>
      </c>
    </row>
    <row r="24" spans="1:44">
      <c r="A24" s="39"/>
      <c r="B24" s="39"/>
      <c r="C24" s="39"/>
      <c r="D24" s="39"/>
      <c r="E24" s="39"/>
      <c r="F24" s="39"/>
      <c r="G24" s="301"/>
      <c r="H24" s="326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4"/>
      <c r="AI24" s="15"/>
      <c r="AO24"/>
      <c r="AQ24">
        <v>18</v>
      </c>
      <c r="AR24" t="s">
        <v>66</v>
      </c>
    </row>
    <row r="25" spans="1:44" ht="15.6">
      <c r="A25" s="39"/>
      <c r="B25" s="62">
        <f>+'Ark1'!C1612</f>
        <v>2023</v>
      </c>
      <c r="C25" s="62">
        <f>+'Ark1'!O1612</f>
        <v>1</v>
      </c>
      <c r="D25" s="47" t="str">
        <f>VLOOKUP(C25,RNR!$D$23:$E$36,2)</f>
        <v>Østfold</v>
      </c>
      <c r="E25" s="62">
        <f>+'Ark1'!Q1612</f>
        <v>126</v>
      </c>
      <c r="F25" s="39"/>
      <c r="G25" s="324">
        <f>+'Ark1'!R1612</f>
        <v>104485</v>
      </c>
      <c r="H25" s="327">
        <f>+G25-G40</f>
        <v>-60</v>
      </c>
      <c r="I25" s="39"/>
      <c r="J25" s="75">
        <f>+'Ark1'!S1612</f>
        <v>104124</v>
      </c>
      <c r="K25" s="127">
        <f>+'Ark1'!AD1612</f>
        <v>7.0473263866171987</v>
      </c>
      <c r="L25" s="127">
        <f>+K25-K40</f>
        <v>-3.9590965331679939E-2</v>
      </c>
      <c r="M25" s="127">
        <f>+'Ark1'!AE1612</f>
        <v>7.1203023097418008</v>
      </c>
      <c r="N25" s="278"/>
      <c r="O25" s="279">
        <f>+'Ark1'!U1612</f>
        <v>60.573758211363376</v>
      </c>
      <c r="P25" s="63">
        <f>+O25-O40</f>
        <v>2.8684151866187335E-2</v>
      </c>
      <c r="Q25" s="39"/>
      <c r="R25" s="280">
        <f>+'Ark1'!W1612</f>
        <v>84.6353259575111</v>
      </c>
      <c r="S25" s="127">
        <f>+R25-R40</f>
        <v>-1.6729305964909145</v>
      </c>
      <c r="T25" s="281"/>
      <c r="U25" s="127">
        <f>+'Ark1'!X1612</f>
        <v>0.41441355218452408</v>
      </c>
      <c r="V25" s="127">
        <f>+U25-U40</f>
        <v>0.29006518545249482</v>
      </c>
      <c r="W25" s="127">
        <f>+'Ark1'!Y1612</f>
        <v>0.82882710436904816</v>
      </c>
      <c r="X25" s="39"/>
      <c r="Y25" s="75">
        <f>+'Ark1'!Z1612</f>
        <v>0</v>
      </c>
      <c r="Z25" s="39"/>
      <c r="AA25" s="127">
        <f>+'Ark1'!AA1612</f>
        <v>8.4370599407058595</v>
      </c>
      <c r="AB25" s="63">
        <f>+'Ark1'!AB1612</f>
        <v>2.7136715819168842</v>
      </c>
      <c r="AC25" s="75">
        <f>+'Ark1'!AC1612</f>
        <v>-23.454019213738764</v>
      </c>
      <c r="AD25" s="75">
        <f t="shared" si="5"/>
        <v>829.24603174603169</v>
      </c>
      <c r="AE25" s="127">
        <f>+'Ark1'!T1612</f>
        <v>4.3023209073072683</v>
      </c>
      <c r="AF25" s="127">
        <f>+'Ark1'!V1612</f>
        <v>91.907774100328567</v>
      </c>
      <c r="AG25" s="81"/>
      <c r="AH25" s="4"/>
      <c r="AI25" s="15"/>
      <c r="AO25"/>
      <c r="AQ25">
        <v>54</v>
      </c>
      <c r="AR25" t="s">
        <v>567</v>
      </c>
    </row>
    <row r="26" spans="1:44" ht="15.6">
      <c r="A26" s="39"/>
      <c r="B26" s="62">
        <f>+'Ark1'!C1613</f>
        <v>2023</v>
      </c>
      <c r="C26" s="62">
        <f>+'Ark1'!O1613</f>
        <v>2</v>
      </c>
      <c r="D26" s="47" t="str">
        <f>VLOOKUP(C26,RNR!$D$23:$E$36,2)</f>
        <v>Akershus</v>
      </c>
      <c r="E26" s="62">
        <f>+'Ark1'!Q1613</f>
        <v>86</v>
      </c>
      <c r="F26" s="39"/>
      <c r="G26" s="324">
        <f>+'Ark1'!R1613</f>
        <v>53818</v>
      </c>
      <c r="H26" s="327">
        <f t="shared" ref="H26:H38" si="12">+G26-G41</f>
        <v>-2653</v>
      </c>
      <c r="I26" s="39"/>
      <c r="J26" s="75">
        <f>+'Ark1'!S1613</f>
        <v>53224</v>
      </c>
      <c r="K26" s="127">
        <f>+'Ark1'!AD1613</f>
        <v>3.6299278506480759</v>
      </c>
      <c r="L26" s="127">
        <f t="shared" ref="L26:L30" si="13">+K26-K41</f>
        <v>-0.19813958234159301</v>
      </c>
      <c r="M26" s="127">
        <f>+'Ark1'!AE1613</f>
        <v>3.6144560997357913</v>
      </c>
      <c r="N26" s="278"/>
      <c r="O26" s="279">
        <f>+'Ark1'!U1613</f>
        <v>60.717082519164308</v>
      </c>
      <c r="P26" s="63">
        <f t="shared" ref="P26:P30" si="14">+O26-O41</f>
        <v>0.11826308953624931</v>
      </c>
      <c r="Q26" s="39"/>
      <c r="R26" s="280">
        <f>+'Ark1'!W1613</f>
        <v>84.050349842176146</v>
      </c>
      <c r="S26" s="127">
        <f t="shared" ref="S26:S30" si="15">+R26-R41</f>
        <v>-2.4548242208351354</v>
      </c>
      <c r="T26" s="281"/>
      <c r="U26" s="127">
        <f>+'Ark1'!X1613</f>
        <v>4.544947786985766</v>
      </c>
      <c r="V26" s="127">
        <f t="shared" ref="V26:V30" si="16">+U26-U41</f>
        <v>-2.3701059574140144</v>
      </c>
      <c r="W26" s="127">
        <f>+'Ark1'!Y1613</f>
        <v>9.0898955739715319</v>
      </c>
      <c r="X26" s="39"/>
      <c r="Y26" s="75">
        <f>+'Ark1'!Z1613</f>
        <v>0</v>
      </c>
      <c r="Z26" s="39"/>
      <c r="AA26" s="127">
        <f>+'Ark1'!AA1613</f>
        <v>10.025201128713304</v>
      </c>
      <c r="AB26" s="63">
        <f>+'Ark1'!AB1613</f>
        <v>2.7349461865956406</v>
      </c>
      <c r="AC26" s="75">
        <f>+'Ark1'!AC1613</f>
        <v>-30.715430000399703</v>
      </c>
      <c r="AD26" s="75">
        <f t="shared" ref="AD26:AD38" si="17">+G26/E26</f>
        <v>625.79069767441865</v>
      </c>
      <c r="AE26" s="127">
        <f>+'Ark1'!T1613</f>
        <v>3.9651417741276158</v>
      </c>
      <c r="AF26" s="127">
        <f>+'Ark1'!V1613</f>
        <v>91.425357112089898</v>
      </c>
      <c r="AG26" s="81"/>
      <c r="AH26" s="4"/>
      <c r="AI26" s="15"/>
      <c r="AO26"/>
    </row>
    <row r="27" spans="1:44" ht="15.6">
      <c r="A27" s="39"/>
      <c r="B27" s="62">
        <f>+'Ark1'!C1614</f>
        <v>2023</v>
      </c>
      <c r="C27" s="62">
        <f>+'Ark1'!O1614</f>
        <v>3</v>
      </c>
      <c r="D27" s="47" t="str">
        <f>VLOOKUP(C27,RNR!$D$23:$E$36,2)</f>
        <v>Buskerud</v>
      </c>
      <c r="E27" s="62">
        <f>+'Ark1'!Q1614</f>
        <v>47</v>
      </c>
      <c r="F27" s="39"/>
      <c r="G27" s="324">
        <f>+'Ark1'!R1614</f>
        <v>7752</v>
      </c>
      <c r="H27" s="327">
        <f t="shared" si="12"/>
        <v>-882</v>
      </c>
      <c r="I27" s="39"/>
      <c r="J27" s="75">
        <f>+'Ark1'!S1614</f>
        <v>7669</v>
      </c>
      <c r="K27" s="127">
        <f>+'Ark1'!AD1614</f>
        <v>0.52285853614448485</v>
      </c>
      <c r="L27" s="127">
        <f t="shared" si="13"/>
        <v>-6.2424781247323646E-2</v>
      </c>
      <c r="M27" s="127">
        <f>+'Ark1'!AE1614</f>
        <v>0.52418073398230225</v>
      </c>
      <c r="N27" s="278"/>
      <c r="O27" s="279">
        <f>+'Ark1'!U1614</f>
        <v>59.786804016168979</v>
      </c>
      <c r="P27" s="63">
        <f t="shared" si="14"/>
        <v>0.26467496888269437</v>
      </c>
      <c r="Q27" s="39"/>
      <c r="R27" s="280">
        <f>+'Ark1'!W1614</f>
        <v>84.595331855522261</v>
      </c>
      <c r="S27" s="127">
        <f t="shared" si="15"/>
        <v>-2.5078244454325613</v>
      </c>
      <c r="T27" s="281"/>
      <c r="U27" s="127">
        <f>+'Ark1'!X1614</f>
        <v>8.8235294117647047</v>
      </c>
      <c r="V27" s="127">
        <f t="shared" si="16"/>
        <v>-0.73171728733188957</v>
      </c>
      <c r="W27" s="127">
        <f>+'Ark1'!Y1614</f>
        <v>17.647058823529413</v>
      </c>
      <c r="X27" s="39"/>
      <c r="Y27" s="75">
        <f>+'Ark1'!Z1614</f>
        <v>0</v>
      </c>
      <c r="Z27" s="39"/>
      <c r="AA27" s="127">
        <f>+'Ark1'!AA1614</f>
        <v>10.405179613814211</v>
      </c>
      <c r="AB27" s="63">
        <f>+'Ark1'!AB1614</f>
        <v>3.17849126126398</v>
      </c>
      <c r="AC27" s="75">
        <f>+'Ark1'!AC1614</f>
        <v>-26.730304491077501</v>
      </c>
      <c r="AD27" s="75">
        <f t="shared" si="17"/>
        <v>164.93617021276594</v>
      </c>
      <c r="AE27" s="127">
        <f>+'Ark1'!T1614</f>
        <v>5.6910474716202257</v>
      </c>
      <c r="AF27" s="127">
        <f>+'Ark1'!V1614</f>
        <v>92.135861802105381</v>
      </c>
      <c r="AG27" s="81"/>
      <c r="AH27" s="4"/>
      <c r="AI27" s="15"/>
      <c r="AO27"/>
    </row>
    <row r="28" spans="1:44" ht="15.6">
      <c r="A28" s="39"/>
      <c r="B28" s="62">
        <f>+'Ark1'!C1615</f>
        <v>2023</v>
      </c>
      <c r="C28" s="62">
        <f>+'Ark1'!O1615</f>
        <v>4</v>
      </c>
      <c r="D28" s="47" t="str">
        <f>VLOOKUP(C28,RNR!$D$23:$E$36,2)</f>
        <v>Innlandet</v>
      </c>
      <c r="E28" s="62">
        <f>+'Ark1'!Q1615</f>
        <v>391</v>
      </c>
      <c r="F28" s="39"/>
      <c r="G28" s="324">
        <f>+'Ark1'!R1615</f>
        <v>335352</v>
      </c>
      <c r="H28" s="327">
        <f t="shared" si="12"/>
        <v>6630</v>
      </c>
      <c r="I28" s="39"/>
      <c r="J28" s="75">
        <f>+'Ark1'!S1615</f>
        <v>334347</v>
      </c>
      <c r="K28" s="127">
        <f>+'Ark1'!AD1615</f>
        <v>22.618892648751967</v>
      </c>
      <c r="L28" s="127">
        <f t="shared" si="13"/>
        <v>0.33542002196599796</v>
      </c>
      <c r="M28" s="127">
        <f>+'Ark1'!AE1615</f>
        <v>23.024217318517405</v>
      </c>
      <c r="N28" s="278"/>
      <c r="O28" s="279">
        <f>+'Ark1'!U1615</f>
        <v>60.350309708177427</v>
      </c>
      <c r="P28" s="63">
        <f t="shared" si="14"/>
        <v>3.4496952294020389E-2</v>
      </c>
      <c r="Q28" s="39"/>
      <c r="R28" s="280">
        <f>+'Ark1'!W1615</f>
        <v>85.229811244006498</v>
      </c>
      <c r="S28" s="127">
        <f t="shared" si="15"/>
        <v>-1.3556044235318723</v>
      </c>
      <c r="T28" s="281"/>
      <c r="U28" s="127">
        <f>+'Ark1'!X1615</f>
        <v>2.2949020730456362</v>
      </c>
      <c r="V28" s="127">
        <f t="shared" si="16"/>
        <v>0.4997681909203151</v>
      </c>
      <c r="W28" s="127">
        <f>+'Ark1'!Y1615</f>
        <v>4.5898041460912724</v>
      </c>
      <c r="X28" s="39"/>
      <c r="Y28" s="75">
        <f>+'Ark1'!Z1615</f>
        <v>0</v>
      </c>
      <c r="Z28" s="39"/>
      <c r="AA28" s="127">
        <f>+'Ark1'!AA1615</f>
        <v>8.8595057664254533</v>
      </c>
      <c r="AB28" s="63">
        <f>+'Ark1'!AB1615</f>
        <v>2.6960088146552006</v>
      </c>
      <c r="AC28" s="75">
        <f>+'Ark1'!AC1615</f>
        <v>-23.13636743487546</v>
      </c>
      <c r="AD28" s="75">
        <f t="shared" si="17"/>
        <v>857.6777493606138</v>
      </c>
      <c r="AE28" s="127">
        <f>+'Ark1'!T1615</f>
        <v>4.6556573391540814</v>
      </c>
      <c r="AF28" s="127">
        <f>+'Ark1'!V1615</f>
        <v>92.545704935994209</v>
      </c>
      <c r="AG28" s="81"/>
      <c r="AH28" s="4"/>
      <c r="AI28" s="15"/>
      <c r="AO28"/>
    </row>
    <row r="29" spans="1:44" ht="15.6">
      <c r="A29" s="39"/>
      <c r="B29" s="62">
        <f>+'Ark1'!C1616</f>
        <v>2023</v>
      </c>
      <c r="C29" s="62">
        <f>+'Ark1'!O1616</f>
        <v>7</v>
      </c>
      <c r="D29" s="47" t="str">
        <f>VLOOKUP(C29,RNR!$D$23:$E$36,2)</f>
        <v>Vestfold</v>
      </c>
      <c r="E29" s="62">
        <f>+'Ark1'!Q1616</f>
        <v>117</v>
      </c>
      <c r="F29" s="39"/>
      <c r="G29" s="324">
        <f>+'Ark1'!R1616</f>
        <v>97214</v>
      </c>
      <c r="H29" s="327">
        <f t="shared" si="12"/>
        <v>2699</v>
      </c>
      <c r="I29" s="39"/>
      <c r="J29" s="75">
        <f>+'Ark1'!S1616</f>
        <v>96936</v>
      </c>
      <c r="K29" s="127">
        <f>+'Ark1'!AD1616</f>
        <v>6.5569104402412224</v>
      </c>
      <c r="L29" s="127">
        <f t="shared" si="13"/>
        <v>0.14990873265646876</v>
      </c>
      <c r="M29" s="127">
        <f>+'Ark1'!AE1616</f>
        <v>6.5747342772891288</v>
      </c>
      <c r="N29" s="278"/>
      <c r="O29" s="279">
        <f>+'Ark1'!U1616</f>
        <v>60.458477758521092</v>
      </c>
      <c r="P29" s="63">
        <f t="shared" si="14"/>
        <v>-9.452350505704743E-2</v>
      </c>
      <c r="Q29" s="39"/>
      <c r="R29" s="280">
        <f>+'Ark1'!W1616</f>
        <v>83.945455867789207</v>
      </c>
      <c r="S29" s="127">
        <f t="shared" si="15"/>
        <v>-1.9530032039588576</v>
      </c>
      <c r="T29" s="281"/>
      <c r="U29" s="127">
        <f>+'Ark1'!X1616</f>
        <v>1.599563848828359</v>
      </c>
      <c r="V29" s="127">
        <f t="shared" si="16"/>
        <v>-0.18745408483296466</v>
      </c>
      <c r="W29" s="127">
        <f>+'Ark1'!Y1616</f>
        <v>3.199127697656718</v>
      </c>
      <c r="X29" s="39"/>
      <c r="Y29" s="75">
        <f>+'Ark1'!Z1616</f>
        <v>0</v>
      </c>
      <c r="Z29" s="39"/>
      <c r="AA29" s="127">
        <f>+'Ark1'!AA1616</f>
        <v>9.9142309098698984</v>
      </c>
      <c r="AB29" s="63">
        <f>+'Ark1'!AB1616</f>
        <v>2.734199834507709</v>
      </c>
      <c r="AC29" s="75">
        <f>+'Ark1'!AC1616</f>
        <v>-25.481326612153911</v>
      </c>
      <c r="AD29" s="75">
        <f t="shared" si="17"/>
        <v>830.88888888888891</v>
      </c>
      <c r="AE29" s="127">
        <f>+'Ark1'!T1616</f>
        <v>4.4732445943999846</v>
      </c>
      <c r="AF29" s="127">
        <f>+'Ark1'!V1616</f>
        <v>91.140582217028822</v>
      </c>
      <c r="AG29" s="81"/>
      <c r="AH29" s="4"/>
      <c r="AI29" s="15"/>
      <c r="AO29"/>
    </row>
    <row r="30" spans="1:44" ht="15.6">
      <c r="A30" s="39"/>
      <c r="B30" s="62">
        <f>+'Ark1'!C1617</f>
        <v>2023</v>
      </c>
      <c r="C30" s="62">
        <f>+'Ark1'!O1617</f>
        <v>8</v>
      </c>
      <c r="D30" s="47" t="str">
        <f>VLOOKUP(C30,RNR!$D$23:$E$36,2)</f>
        <v>Telemark</v>
      </c>
      <c r="E30" s="62">
        <f>+'Ark1'!Q1617</f>
        <v>57</v>
      </c>
      <c r="F30" s="39"/>
      <c r="G30" s="324">
        <f>+'Ark1'!R1617</f>
        <v>18957</v>
      </c>
      <c r="H30" s="327">
        <f t="shared" si="12"/>
        <v>-166</v>
      </c>
      <c r="I30" s="39"/>
      <c r="J30" s="75">
        <f>+'Ark1'!S1617</f>
        <v>18897</v>
      </c>
      <c r="K30" s="127">
        <f>+'Ark1'!AD1617</f>
        <v>1.2786157468641639</v>
      </c>
      <c r="L30" s="127">
        <f t="shared" si="13"/>
        <v>-1.7697998616905686E-2</v>
      </c>
      <c r="M30" s="127">
        <f>+'Ark1'!AE1617</f>
        <v>1.3029806862148476</v>
      </c>
      <c r="N30" s="278"/>
      <c r="O30" s="279">
        <f>+'Ark1'!U1617</f>
        <v>60.653913319574514</v>
      </c>
      <c r="P30" s="63">
        <f t="shared" si="14"/>
        <v>-0.10619364912140838</v>
      </c>
      <c r="Q30" s="39"/>
      <c r="R30" s="280">
        <f>+'Ark1'!W1617</f>
        <v>85.33932370217471</v>
      </c>
      <c r="S30" s="127">
        <f t="shared" si="15"/>
        <v>-0.56836283759764683</v>
      </c>
      <c r="T30" s="281"/>
      <c r="U30" s="127">
        <f>+'Ark1'!X1617</f>
        <v>5.9977844595663887</v>
      </c>
      <c r="V30" s="127">
        <f t="shared" si="16"/>
        <v>-0.9937963593427801</v>
      </c>
      <c r="W30" s="127">
        <f>+'Ark1'!Y1617</f>
        <v>11.995568919132776</v>
      </c>
      <c r="X30" s="39"/>
      <c r="Y30" s="75">
        <f>+'Ark1'!Z1617</f>
        <v>0</v>
      </c>
      <c r="Z30" s="39"/>
      <c r="AA30" s="127">
        <f>+'Ark1'!AA1617</f>
        <v>9.9679894301852165</v>
      </c>
      <c r="AB30" s="63">
        <f>+'Ark1'!AB1617</f>
        <v>2.7158044195089497</v>
      </c>
      <c r="AC30" s="75">
        <f>+'Ark1'!AC1617</f>
        <v>-28.053082427627078</v>
      </c>
      <c r="AD30" s="75">
        <f t="shared" si="17"/>
        <v>332.57894736842104</v>
      </c>
      <c r="AE30" s="127">
        <f>+'Ark1'!T1617</f>
        <v>3.9655008703908838</v>
      </c>
      <c r="AF30" s="127">
        <f>+'Ark1'!V1617</f>
        <v>92.685471579952178</v>
      </c>
      <c r="AG30" s="81"/>
      <c r="AH30" s="4"/>
      <c r="AI30" s="15"/>
      <c r="AO30"/>
    </row>
    <row r="31" spans="1:44" s="379" customFormat="1" ht="15.6">
      <c r="A31" s="39"/>
      <c r="B31" s="62">
        <f>+'Ark1'!C1618</f>
        <v>2023</v>
      </c>
      <c r="C31" s="62">
        <f>+'Ark1'!O1618</f>
        <v>9</v>
      </c>
      <c r="D31" s="47" t="str">
        <f>VLOOKUP(C31,RNR!$D$23:$E$36,2)</f>
        <v>Agder</v>
      </c>
      <c r="E31" s="62">
        <f>+'Ark1'!Q1618</f>
        <v>102</v>
      </c>
      <c r="F31" s="39"/>
      <c r="G31" s="324">
        <f>+'Ark1'!R1618</f>
        <v>30576</v>
      </c>
      <c r="H31" s="327">
        <f t="shared" si="12"/>
        <v>1330</v>
      </c>
      <c r="I31" s="39"/>
      <c r="J31" s="75">
        <f>+'Ark1'!S1618</f>
        <v>30398</v>
      </c>
      <c r="K31" s="127">
        <f>+'Ark1'!AD1618</f>
        <v>2.0622965171766996</v>
      </c>
      <c r="L31" s="127">
        <f t="shared" ref="L31:L35" si="18">+K31-K50</f>
        <v>-15.345577624539958</v>
      </c>
      <c r="M31" s="127">
        <f>+'Ark1'!AE1618</f>
        <v>2.0569768900190444</v>
      </c>
      <c r="N31" s="278"/>
      <c r="O31" s="279">
        <f>+'Ark1'!U1618</f>
        <v>60.530824396341849</v>
      </c>
      <c r="P31" s="63">
        <f t="shared" ref="P31:P35" si="19">+O31-O50</f>
        <v>-0.4651307266474376</v>
      </c>
      <c r="Q31" s="39"/>
      <c r="R31" s="280">
        <f>+'Ark1'!W1618</f>
        <v>83.750707283373856</v>
      </c>
      <c r="S31" s="127">
        <f t="shared" ref="S31:S35" si="20">+R31-R50</f>
        <v>0.28823670066144302</v>
      </c>
      <c r="T31" s="281"/>
      <c r="U31" s="127">
        <f>+'Ark1'!X1618</f>
        <v>1.6352694924123497E-2</v>
      </c>
      <c r="V31" s="127">
        <f t="shared" ref="V31:V35" si="21">+U31-U50</f>
        <v>-2.1106109107114341</v>
      </c>
      <c r="W31" s="127">
        <f>+'Ark1'!Y1618</f>
        <v>3.2705389848246995E-2</v>
      </c>
      <c r="X31" s="39"/>
      <c r="Y31" s="75">
        <f>+'Ark1'!Z1618</f>
        <v>0</v>
      </c>
      <c r="Z31" s="39"/>
      <c r="AA31" s="127">
        <f>+'Ark1'!AA1618</f>
        <v>9.7801187318536247</v>
      </c>
      <c r="AB31" s="63">
        <f>+'Ark1'!AB1618</f>
        <v>2.4026312523330344</v>
      </c>
      <c r="AC31" s="75">
        <f>+'Ark1'!AC1618</f>
        <v>-34.069686810279606</v>
      </c>
      <c r="AD31" s="75">
        <f t="shared" si="17"/>
        <v>299.76470588235293</v>
      </c>
      <c r="AE31" s="127">
        <f>+'Ark1'!T1618</f>
        <v>4.0532443746729454</v>
      </c>
      <c r="AF31" s="127">
        <f>+'Ark1'!V1618</f>
        <v>91.017474420431185</v>
      </c>
      <c r="AG31" s="81"/>
      <c r="AH31" s="4"/>
      <c r="AI31" s="15"/>
    </row>
    <row r="32" spans="1:44" s="379" customFormat="1" ht="15.6">
      <c r="A32" s="39"/>
      <c r="B32" s="62">
        <f>+'Ark1'!C1619</f>
        <v>2023</v>
      </c>
      <c r="C32" s="62">
        <f>+'Ark1'!O1619</f>
        <v>11</v>
      </c>
      <c r="D32" s="47" t="str">
        <f>VLOOKUP(C32,RNR!$D$23:$E$36,2)</f>
        <v>Rogaland</v>
      </c>
      <c r="E32" s="62">
        <f>+'Ark1'!Q1619</f>
        <v>503</v>
      </c>
      <c r="F32" s="39"/>
      <c r="G32" s="324">
        <f>+'Ark1'!R1619</f>
        <v>412214</v>
      </c>
      <c r="H32" s="327">
        <f t="shared" si="12"/>
        <v>-3105</v>
      </c>
      <c r="I32" s="39"/>
      <c r="J32" s="75">
        <f>+'Ark1'!S1619</f>
        <v>408244</v>
      </c>
      <c r="K32" s="127">
        <f>+'Ark1'!AD1619</f>
        <v>27.803097086979193</v>
      </c>
      <c r="L32" s="127">
        <f t="shared" si="18"/>
        <v>22.699187944859197</v>
      </c>
      <c r="M32" s="127">
        <f>+'Ark1'!AE1619</f>
        <v>27.720875534752089</v>
      </c>
      <c r="N32" s="278"/>
      <c r="O32" s="279">
        <f>+'Ark1'!U1619</f>
        <v>60.73674322219064</v>
      </c>
      <c r="P32" s="63">
        <f t="shared" si="19"/>
        <v>-0.13208326018595784</v>
      </c>
      <c r="Q32" s="39"/>
      <c r="R32" s="280">
        <f>+'Ark1'!W1619</f>
        <v>84.041000480104685</v>
      </c>
      <c r="S32" s="127">
        <f t="shared" si="20"/>
        <v>1.3838868034914356</v>
      </c>
      <c r="T32" s="281"/>
      <c r="U32" s="127">
        <f>+'Ark1'!X1619</f>
        <v>0.60162925082602736</v>
      </c>
      <c r="V32" s="127">
        <f t="shared" si="21"/>
        <v>-2.9525332099931845</v>
      </c>
      <c r="W32" s="127">
        <f>+'Ark1'!Y1619</f>
        <v>1.2032585016520547</v>
      </c>
      <c r="X32" s="39"/>
      <c r="Y32" s="75">
        <f>+'Ark1'!Z1619</f>
        <v>0</v>
      </c>
      <c r="Z32" s="39"/>
      <c r="AA32" s="127">
        <f>+'Ark1'!AA1619</f>
        <v>9.2872217767180985</v>
      </c>
      <c r="AB32" s="63">
        <f>+'Ark1'!AB1619</f>
        <v>2.4185571102624905</v>
      </c>
      <c r="AC32" s="75">
        <f>+'Ark1'!AC1619</f>
        <v>-32.843157093023002</v>
      </c>
      <c r="AD32" s="75">
        <f t="shared" si="17"/>
        <v>819.51093439363819</v>
      </c>
      <c r="AE32" s="127">
        <f>+'Ark1'!T1619</f>
        <v>3.7972412387740344</v>
      </c>
      <c r="AF32" s="127">
        <f>+'Ark1'!V1619</f>
        <v>91.451677911741186</v>
      </c>
      <c r="AG32" s="81"/>
      <c r="AH32" s="4"/>
      <c r="AI32" s="15"/>
    </row>
    <row r="33" spans="1:41" s="379" customFormat="1" ht="15.6">
      <c r="A33" s="39"/>
      <c r="B33" s="62">
        <f>+'Ark1'!C1620</f>
        <v>2023</v>
      </c>
      <c r="C33" s="62">
        <f>+'Ark1'!O1620</f>
        <v>14</v>
      </c>
      <c r="D33" s="47" t="str">
        <f>VLOOKUP(C33,RNR!$D$23:$E$36,2)</f>
        <v>Vestland</v>
      </c>
      <c r="E33" s="62">
        <f>+'Ark1'!Q1620</f>
        <v>140</v>
      </c>
      <c r="F33" s="39"/>
      <c r="G33" s="324">
        <f>+'Ark1'!R1620</f>
        <v>49761</v>
      </c>
      <c r="H33" s="327">
        <f t="shared" si="12"/>
        <v>-529</v>
      </c>
      <c r="I33" s="39"/>
      <c r="J33" s="75">
        <f>+'Ark1'!S1620</f>
        <v>49571</v>
      </c>
      <c r="K33" s="127">
        <f>+'Ark1'!AD1620</f>
        <v>3.3562904562804072</v>
      </c>
      <c r="L33" s="127">
        <f t="shared" si="18"/>
        <v>2.7809720042646235</v>
      </c>
      <c r="M33" s="127">
        <f>+'Ark1'!AE1620</f>
        <v>3.3049340863590539</v>
      </c>
      <c r="N33" s="278"/>
      <c r="O33" s="279">
        <f>+'Ark1'!U1620</f>
        <v>60.783946258901359</v>
      </c>
      <c r="P33" s="63">
        <f t="shared" si="19"/>
        <v>0.60403142568632262</v>
      </c>
      <c r="Q33" s="39"/>
      <c r="R33" s="280">
        <f>+'Ark1'!W1620</f>
        <v>82.516196970002426</v>
      </c>
      <c r="S33" s="127">
        <f t="shared" si="20"/>
        <v>-0.1108434842205952</v>
      </c>
      <c r="T33" s="281"/>
      <c r="U33" s="127">
        <f>+'Ark1'!X1620</f>
        <v>5.9645103595185001</v>
      </c>
      <c r="V33" s="127">
        <f t="shared" si="21"/>
        <v>5.9645103595185001</v>
      </c>
      <c r="W33" s="127">
        <f>+'Ark1'!Y1620</f>
        <v>11.929020719037</v>
      </c>
      <c r="X33" s="39"/>
      <c r="Y33" s="75">
        <f>+'Ark1'!Z1620</f>
        <v>0</v>
      </c>
      <c r="Z33" s="39"/>
      <c r="AA33" s="127">
        <f>+'Ark1'!AA1620</f>
        <v>10.393518390591963</v>
      </c>
      <c r="AB33" s="63">
        <f>+'Ark1'!AB1620</f>
        <v>2.4870610454795061</v>
      </c>
      <c r="AC33" s="75">
        <f>+'Ark1'!AC1620</f>
        <v>-37.759477863592394</v>
      </c>
      <c r="AD33" s="75">
        <f t="shared" si="17"/>
        <v>355.43571428571431</v>
      </c>
      <c r="AE33" s="127">
        <f>+'Ark1'!T1620</f>
        <v>3.7686139747995422</v>
      </c>
      <c r="AF33" s="127">
        <f>+'Ark1'!V1620</f>
        <v>89.649339764212627</v>
      </c>
      <c r="AG33" s="81"/>
      <c r="AH33" s="4"/>
      <c r="AI33" s="15"/>
    </row>
    <row r="34" spans="1:41" s="379" customFormat="1" ht="15.6">
      <c r="A34" s="39"/>
      <c r="B34" s="62">
        <f>+'Ark1'!C1621</f>
        <v>2023</v>
      </c>
      <c r="C34" s="62">
        <f>+'Ark1'!O1621</f>
        <v>15</v>
      </c>
      <c r="D34" s="47" t="str">
        <f>VLOOKUP(C34,RNR!$D$23:$E$36,2)</f>
        <v>Møre og Romsdal</v>
      </c>
      <c r="E34" s="62">
        <f>+'Ark1'!Q1621</f>
        <v>41</v>
      </c>
      <c r="F34" s="39"/>
      <c r="G34" s="324">
        <f>+'Ark1'!R1621</f>
        <v>24794</v>
      </c>
      <c r="H34" s="327">
        <f t="shared" si="12"/>
        <v>-1787</v>
      </c>
      <c r="I34" s="39"/>
      <c r="J34" s="75">
        <f>+'Ark1'!S1621</f>
        <v>24661</v>
      </c>
      <c r="K34" s="127">
        <f>+'Ark1'!AD1621</f>
        <v>1.6723109578387971</v>
      </c>
      <c r="L34" s="127">
        <f t="shared" si="18"/>
        <v>1.671022982041896</v>
      </c>
      <c r="M34" s="127">
        <f>+'Ark1'!AE1621</f>
        <v>1.659847513304785</v>
      </c>
      <c r="N34" s="278"/>
      <c r="O34" s="279">
        <f>+'Ark1'!U1621</f>
        <v>60.334414662827953</v>
      </c>
      <c r="P34" s="63">
        <f t="shared" si="19"/>
        <v>-1.0866379687510062</v>
      </c>
      <c r="Q34" s="39"/>
      <c r="R34" s="280">
        <f>+'Ark1'!W1621</f>
        <v>83.303181947204052</v>
      </c>
      <c r="S34" s="127">
        <f t="shared" si="20"/>
        <v>10.755813526151414</v>
      </c>
      <c r="T34" s="281"/>
      <c r="U34" s="127">
        <f>+'Ark1'!X1621</f>
        <v>3.1055900621118009</v>
      </c>
      <c r="V34" s="127">
        <f t="shared" si="21"/>
        <v>3.1055900621118009</v>
      </c>
      <c r="W34" s="127">
        <f>+'Ark1'!Y1621</f>
        <v>6.2111801242236018</v>
      </c>
      <c r="X34" s="39"/>
      <c r="Y34" s="75">
        <f>+'Ark1'!Z1621</f>
        <v>0</v>
      </c>
      <c r="Z34" s="39"/>
      <c r="AA34" s="127">
        <f>+'Ark1'!AA1621</f>
        <v>9.7668980360811233</v>
      </c>
      <c r="AB34" s="63">
        <f>+'Ark1'!AB1621</f>
        <v>2.4402771248767596</v>
      </c>
      <c r="AC34" s="75">
        <f>+'Ark1'!AC1621</f>
        <v>-33.940185556599225</v>
      </c>
      <c r="AD34" s="75">
        <f t="shared" si="17"/>
        <v>604.73170731707319</v>
      </c>
      <c r="AE34" s="127">
        <f>+'Ark1'!T1621</f>
        <v>4.6486246672582068</v>
      </c>
      <c r="AF34" s="127">
        <f>+'Ark1'!V1621</f>
        <v>90.677801607346794</v>
      </c>
      <c r="AG34" s="81"/>
      <c r="AH34" s="4"/>
      <c r="AI34" s="15"/>
    </row>
    <row r="35" spans="1:41" ht="15.6">
      <c r="A35" s="39"/>
      <c r="B35" s="62">
        <f>+'Ark1'!C1622</f>
        <v>2023</v>
      </c>
      <c r="C35" s="62">
        <f>+'Ark1'!O1622</f>
        <v>16</v>
      </c>
      <c r="D35" s="47" t="str">
        <f>VLOOKUP(C35,RNR!$D$23:$E$36,2)</f>
        <v>Trøndelag</v>
      </c>
      <c r="E35" s="62">
        <f>+'Ark1'!Q1622</f>
        <v>307</v>
      </c>
      <c r="F35" s="39"/>
      <c r="G35" s="324">
        <f>+'Ark1'!R1622</f>
        <v>259301</v>
      </c>
      <c r="H35" s="327">
        <f t="shared" si="12"/>
        <v>2503</v>
      </c>
      <c r="I35" s="39"/>
      <c r="J35" s="75">
        <f>+'Ark1'!S1622</f>
        <v>258259</v>
      </c>
      <c r="K35" s="127">
        <f>+'Ark1'!AD1622</f>
        <v>17.489388710113651</v>
      </c>
      <c r="L35" s="127">
        <f t="shared" si="18"/>
        <v>17.489388710113651</v>
      </c>
      <c r="M35" s="127">
        <f>+'Ark1'!AE1622</f>
        <v>17.3057073332863</v>
      </c>
      <c r="N35" s="278"/>
      <c r="O35" s="279">
        <f>+'Ark1'!U1622</f>
        <v>60.658385574171632</v>
      </c>
      <c r="P35" s="63">
        <f t="shared" si="19"/>
        <v>60.658385574171632</v>
      </c>
      <c r="Q35" s="39"/>
      <c r="R35" s="280">
        <f>+'Ark1'!W1622</f>
        <v>82.935023368013745</v>
      </c>
      <c r="S35" s="127">
        <f t="shared" si="20"/>
        <v>82.935023368013745</v>
      </c>
      <c r="T35" s="281"/>
      <c r="U35" s="127">
        <f>+'Ark1'!X1622</f>
        <v>2.1719931662430914</v>
      </c>
      <c r="V35" s="127">
        <f t="shared" si="21"/>
        <v>2.1719931662430914</v>
      </c>
      <c r="W35" s="127">
        <f>+'Ark1'!Y1622</f>
        <v>4.3439863324861827</v>
      </c>
      <c r="X35" s="39"/>
      <c r="Y35" s="75">
        <f>+'Ark1'!Z1622</f>
        <v>0</v>
      </c>
      <c r="Z35" s="39"/>
      <c r="AA35" s="127">
        <f>+'Ark1'!AA1622</f>
        <v>10.019217993766478</v>
      </c>
      <c r="AB35" s="63">
        <f>+'Ark1'!AB1622</f>
        <v>2.510264198900714</v>
      </c>
      <c r="AC35" s="75">
        <f>+'Ark1'!AC1622</f>
        <v>-38.421394301484888</v>
      </c>
      <c r="AD35" s="75">
        <f t="shared" si="17"/>
        <v>844.62866449511398</v>
      </c>
      <c r="AE35" s="127">
        <f>+'Ark1'!T1622</f>
        <v>4.0606206686437778</v>
      </c>
      <c r="AF35" s="127">
        <f>+'Ark1'!V1622</f>
        <v>90.098975405598523</v>
      </c>
      <c r="AG35" s="81"/>
      <c r="AH35" s="4"/>
      <c r="AI35" s="15"/>
      <c r="AO35"/>
    </row>
    <row r="36" spans="1:41" ht="15.6">
      <c r="A36" s="39"/>
      <c r="B36" s="62">
        <f>+'Ark1'!C1623</f>
        <v>2023</v>
      </c>
      <c r="C36" s="62">
        <f>+'Ark1'!O1623</f>
        <v>18</v>
      </c>
      <c r="D36" s="47" t="str">
        <f>VLOOKUP(C36,RNR!$D$23:$E$36,2)</f>
        <v>Nordland</v>
      </c>
      <c r="E36" s="62">
        <f>+'Ark1'!Q1623</f>
        <v>109</v>
      </c>
      <c r="F36" s="39"/>
      <c r="G36" s="324">
        <f>+'Ark1'!R1623</f>
        <v>79930</v>
      </c>
      <c r="H36" s="327">
        <f t="shared" si="12"/>
        <v>4638</v>
      </c>
      <c r="I36" s="39"/>
      <c r="J36" s="75">
        <f>+'Ark1'!S1623</f>
        <v>79690</v>
      </c>
      <c r="K36" s="127">
        <f>+'Ark1'!AD1623</f>
        <v>5.3911355513452879</v>
      </c>
      <c r="L36" s="127" t="e">
        <f>+K36-#REF!</f>
        <v>#REF!</v>
      </c>
      <c r="M36" s="127">
        <f>+'Ark1'!AE1623</f>
        <v>5.2218762237336334</v>
      </c>
      <c r="N36" s="278"/>
      <c r="O36" s="279">
        <f>+'Ark1'!U1623</f>
        <v>60.767699836867855</v>
      </c>
      <c r="P36" s="63" t="e">
        <f>+O36-#REF!</f>
        <v>#REF!</v>
      </c>
      <c r="Q36" s="39"/>
      <c r="R36" s="280">
        <f>+'Ark1'!W1623</f>
        <v>81.101115572845018</v>
      </c>
      <c r="S36" s="127" t="e">
        <f>+R36-#REF!</f>
        <v>#REF!</v>
      </c>
      <c r="T36" s="281"/>
      <c r="U36" s="127">
        <f>+'Ark1'!X1623</f>
        <v>3.1990491680220199</v>
      </c>
      <c r="V36" s="127" t="e">
        <f>+U36-#REF!</f>
        <v>#REF!</v>
      </c>
      <c r="W36" s="127">
        <f>+'Ark1'!Y1623</f>
        <v>6.3980983360440398</v>
      </c>
      <c r="X36" s="39"/>
      <c r="Y36" s="75">
        <f>+'Ark1'!Z1623</f>
        <v>0</v>
      </c>
      <c r="Z36" s="39"/>
      <c r="AA36" s="127">
        <f>+'Ark1'!AA1623</f>
        <v>10.390533382512862</v>
      </c>
      <c r="AB36" s="63">
        <f>+'Ark1'!AB1623</f>
        <v>2.468264271760281</v>
      </c>
      <c r="AC36" s="75">
        <f>+'Ark1'!AC1623</f>
        <v>-41.730800646454782</v>
      </c>
      <c r="AD36" s="75">
        <f t="shared" si="17"/>
        <v>733.30275229357801</v>
      </c>
      <c r="AE36" s="127">
        <f>+'Ark1'!T1623</f>
        <v>3.7915801326160392</v>
      </c>
      <c r="AF36" s="127">
        <f>+'Ark1'!V1623</f>
        <v>88.02020614279121</v>
      </c>
      <c r="AG36" s="39"/>
      <c r="AH36" s="4"/>
      <c r="AI36" s="15"/>
      <c r="AO36"/>
    </row>
    <row r="37" spans="1:41" ht="15.6">
      <c r="A37" s="39"/>
      <c r="B37" s="62">
        <f>+'Ark1'!C1624</f>
        <v>2023</v>
      </c>
      <c r="C37" s="62">
        <f>+'Ark1'!O1624</f>
        <v>55</v>
      </c>
      <c r="D37" s="47" t="str">
        <f>VLOOKUP(C37,RNR!$D$23:$E$36,2)</f>
        <v>Troms</v>
      </c>
      <c r="E37" s="62">
        <f>+'Ark1'!Q1624</f>
        <v>34</v>
      </c>
      <c r="F37" s="39"/>
      <c r="G37" s="324">
        <f>+'Ark1'!R1624</f>
        <v>7640</v>
      </c>
      <c r="H37" s="327">
        <f t="shared" si="12"/>
        <v>-847</v>
      </c>
      <c r="I37" s="39"/>
      <c r="J37" s="75">
        <f>+'Ark1'!S1624</f>
        <v>7606</v>
      </c>
      <c r="K37" s="127">
        <f>+'Ark1'!AD1624</f>
        <v>0.515304336447867</v>
      </c>
      <c r="L37" s="127" t="e">
        <f>+K37-#REF!</f>
        <v>#REF!</v>
      </c>
      <c r="M37" s="127">
        <f>+'Ark1'!AE1624</f>
        <v>0.51113724978249364</v>
      </c>
      <c r="N37" s="278"/>
      <c r="O37" s="279">
        <f>+'Ark1'!U1624</f>
        <v>60.055613988956082</v>
      </c>
      <c r="P37" s="63" t="e">
        <f>+O37-#REF!</f>
        <v>#REF!</v>
      </c>
      <c r="Q37" s="39"/>
      <c r="R37" s="280">
        <f>+'Ark1'!W1624</f>
        <v>83.173560347094622</v>
      </c>
      <c r="S37" s="127" t="e">
        <f>+R37-#REF!</f>
        <v>#REF!</v>
      </c>
      <c r="T37" s="281"/>
      <c r="U37" s="127">
        <f>+'Ark1'!X1624</f>
        <v>0</v>
      </c>
      <c r="V37" s="127" t="e">
        <f>+U37-#REF!</f>
        <v>#REF!</v>
      </c>
      <c r="W37" s="127">
        <f>+'Ark1'!Y1624</f>
        <v>0</v>
      </c>
      <c r="X37" s="39"/>
      <c r="Y37" s="75">
        <f>+'Ark1'!Z1624</f>
        <v>0</v>
      </c>
      <c r="Z37" s="39"/>
      <c r="AA37" s="127">
        <f>+'Ark1'!AA1624</f>
        <v>9.9944973881505632</v>
      </c>
      <c r="AB37" s="63">
        <f>+'Ark1'!AB1624</f>
        <v>2.7029622943531524</v>
      </c>
      <c r="AC37" s="75">
        <f>+'Ark1'!AC1624</f>
        <v>-33.821872024882168</v>
      </c>
      <c r="AD37" s="75">
        <f t="shared" si="17"/>
        <v>224.70588235294119</v>
      </c>
      <c r="AE37" s="127">
        <f>+'Ark1'!T1624</f>
        <v>5.3651832460733004</v>
      </c>
      <c r="AF37" s="127">
        <f>+'Ark1'!V1624</f>
        <v>90.362515309092288</v>
      </c>
      <c r="AG37" s="39"/>
      <c r="AH37" s="4"/>
      <c r="AI37" s="15"/>
      <c r="AO37"/>
    </row>
    <row r="38" spans="1:41" ht="15.6">
      <c r="A38" s="39"/>
      <c r="B38" s="62">
        <f>+'Ark1'!C1625</f>
        <v>2023</v>
      </c>
      <c r="C38" s="62">
        <f>+'Ark1'!O1625</f>
        <v>56</v>
      </c>
      <c r="D38" s="47" t="str">
        <f>VLOOKUP(C38,RNR!$D$23:$E$36,2)</f>
        <v>Finnmark</v>
      </c>
      <c r="E38" s="62">
        <f>+'Ark1'!Q1625</f>
        <v>4</v>
      </c>
      <c r="F38" s="39"/>
      <c r="G38" s="324">
        <f>+'Ark1'!R1625</f>
        <v>58</v>
      </c>
      <c r="H38" s="327">
        <f t="shared" si="12"/>
        <v>39</v>
      </c>
      <c r="I38" s="39"/>
      <c r="J38" s="75">
        <f>+'Ark1'!S1625</f>
        <v>58</v>
      </c>
      <c r="K38" s="127">
        <f>+'Ark1'!AD1625</f>
        <v>3.9119962714628644E-3</v>
      </c>
      <c r="L38" s="127" t="e">
        <f>+K38-#REF!</f>
        <v>#REF!</v>
      </c>
      <c r="M38" s="127">
        <f>+'Ark1'!AE1625</f>
        <v>3.7297569773073855E-3</v>
      </c>
      <c r="N38" s="278"/>
      <c r="O38" s="279">
        <f>+'Ark1'!U1625</f>
        <v>60.206896551724142</v>
      </c>
      <c r="P38" s="63" t="e">
        <f>+O38-#REF!</f>
        <v>#REF!</v>
      </c>
      <c r="Q38" s="39"/>
      <c r="R38" s="280">
        <f>+'Ark1'!W1625</f>
        <v>79.589655172413813</v>
      </c>
      <c r="S38" s="127" t="e">
        <f>+R38-#REF!</f>
        <v>#REF!</v>
      </c>
      <c r="T38" s="281"/>
      <c r="U38" s="127">
        <f>+'Ark1'!X1625</f>
        <v>0</v>
      </c>
      <c r="V38" s="127" t="e">
        <f>+U38-#REF!</f>
        <v>#REF!</v>
      </c>
      <c r="W38" s="127">
        <f>+'Ark1'!Y1625</f>
        <v>0</v>
      </c>
      <c r="X38" s="39"/>
      <c r="Y38" s="75">
        <f>+'Ark1'!Z1625</f>
        <v>0</v>
      </c>
      <c r="Z38" s="39"/>
      <c r="AA38" s="127">
        <f>+'Ark1'!AA1625</f>
        <v>12.084496902988336</v>
      </c>
      <c r="AB38" s="63">
        <f>+'Ark1'!AB1625</f>
        <v>2.5377061369620235</v>
      </c>
      <c r="AC38" s="75">
        <f>+'Ark1'!AC1625</f>
        <v>-62.410083126884608</v>
      </c>
      <c r="AD38" s="75">
        <f t="shared" si="17"/>
        <v>14.5</v>
      </c>
      <c r="AE38" s="127">
        <f>+'Ark1'!T1625</f>
        <v>4.8275862068965516</v>
      </c>
      <c r="AF38" s="127">
        <f>+'Ark1'!V1625</f>
        <v>86.229312212799314</v>
      </c>
      <c r="AG38" s="39"/>
      <c r="AH38" s="4"/>
      <c r="AI38" s="15"/>
    </row>
    <row r="39" spans="1:41">
      <c r="A39" s="39"/>
      <c r="B39" s="39"/>
      <c r="C39" s="39"/>
      <c r="D39" s="39"/>
      <c r="E39" s="39"/>
      <c r="F39" s="39"/>
      <c r="G39" s="301"/>
      <c r="H39" s="326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4"/>
      <c r="AI39" s="15"/>
    </row>
    <row r="40" spans="1:41">
      <c r="A40" s="39"/>
      <c r="B40" s="46">
        <f>+'Ark1'!C1626</f>
        <v>2022</v>
      </c>
      <c r="C40" s="46">
        <f>+'Ark1'!O1626</f>
        <v>1</v>
      </c>
      <c r="D40" s="47" t="str">
        <f>VLOOKUP(C40,RNR!$D$23:$E$36,2)</f>
        <v>Østfold</v>
      </c>
      <c r="E40" s="46">
        <f>+'Ark1'!Q1626</f>
        <v>129</v>
      </c>
      <c r="F40" s="39"/>
      <c r="G40" s="323">
        <f>+'Ark1'!R1626</f>
        <v>104545</v>
      </c>
      <c r="H40" s="326"/>
      <c r="I40" s="39"/>
      <c r="J40" s="65">
        <f>+'Ark1'!S1626</f>
        <v>104173</v>
      </c>
      <c r="K40" s="99">
        <f>+'Ark1'!AD1626</f>
        <v>7.0869173519488786</v>
      </c>
      <c r="L40" s="99"/>
      <c r="M40" s="99">
        <f>+'Ark1'!AE1626</f>
        <v>7.1969741904293825</v>
      </c>
      <c r="N40" s="99"/>
      <c r="O40" s="48">
        <f>+'Ark1'!U1626</f>
        <v>60.545074059497189</v>
      </c>
      <c r="P40" s="48"/>
      <c r="Q40" s="39"/>
      <c r="R40" s="99">
        <f>+'Ark1'!W1626</f>
        <v>86.308256554002014</v>
      </c>
      <c r="S40" s="99"/>
      <c r="T40" s="99"/>
      <c r="U40" s="99">
        <f>+'Ark1'!X1626</f>
        <v>0.12434836673202924</v>
      </c>
      <c r="V40" s="99"/>
      <c r="W40" s="99">
        <f>+'Ark1'!Y1626</f>
        <v>0.24869673346405849</v>
      </c>
      <c r="X40" s="39"/>
      <c r="Y40" s="65">
        <f>+'Ark1'!Z1626</f>
        <v>0</v>
      </c>
      <c r="Z40" s="39"/>
      <c r="AA40" s="99">
        <f>+'Ark1'!AA1626</f>
        <v>8.6354897844707832</v>
      </c>
      <c r="AB40" s="48">
        <f>+'Ark1'!AB1626</f>
        <v>2.6182782507728204</v>
      </c>
      <c r="AC40" s="65">
        <f>+'Ark1'!AC1626</f>
        <v>-29.842350786983094</v>
      </c>
      <c r="AD40" s="65">
        <f t="shared" si="5"/>
        <v>810.4263565891473</v>
      </c>
      <c r="AE40" s="99">
        <f>+'Ark1'!T1626</f>
        <v>4.2837438423645331</v>
      </c>
      <c r="AF40" s="99">
        <f>+'Ark1'!V1626</f>
        <v>93.746535408913502</v>
      </c>
      <c r="AG40" s="39"/>
      <c r="AH40" s="4"/>
      <c r="AI40" s="15"/>
    </row>
    <row r="41" spans="1:41">
      <c r="A41" s="39"/>
      <c r="B41" s="46">
        <f>+'Ark1'!C1627</f>
        <v>2022</v>
      </c>
      <c r="C41" s="46">
        <f>+'Ark1'!O1627</f>
        <v>2</v>
      </c>
      <c r="D41" s="47" t="str">
        <f>VLOOKUP(C41,RNR!$D$23:$E$36,2)</f>
        <v>Akershus</v>
      </c>
      <c r="E41" s="46">
        <f>+'Ark1'!Q1627</f>
        <v>99</v>
      </c>
      <c r="F41" s="39"/>
      <c r="G41" s="323">
        <f>+'Ark1'!R1627</f>
        <v>56471</v>
      </c>
      <c r="H41" s="326"/>
      <c r="I41" s="39"/>
      <c r="J41" s="65">
        <f>+'Ark1'!S1627</f>
        <v>56244</v>
      </c>
      <c r="K41" s="99">
        <f>+'Ark1'!AD1627</f>
        <v>3.8280674329896689</v>
      </c>
      <c r="L41" s="99"/>
      <c r="M41" s="99">
        <f>+'Ark1'!AE1627</f>
        <v>3.8945807600960873</v>
      </c>
      <c r="N41" s="99"/>
      <c r="O41" s="48">
        <f>+'Ark1'!U1627</f>
        <v>60.598819429628058</v>
      </c>
      <c r="P41" s="48"/>
      <c r="Q41" s="39"/>
      <c r="R41" s="99">
        <f>+'Ark1'!W1627</f>
        <v>86.505174063011282</v>
      </c>
      <c r="S41" s="99"/>
      <c r="T41" s="99"/>
      <c r="U41" s="99">
        <f>+'Ark1'!X1627</f>
        <v>6.9150537443997804</v>
      </c>
      <c r="V41" s="99"/>
      <c r="W41" s="99">
        <f>+'Ark1'!Y1627</f>
        <v>13.830107488799561</v>
      </c>
      <c r="X41" s="39"/>
      <c r="Y41" s="65">
        <f>+'Ark1'!Z1627</f>
        <v>0</v>
      </c>
      <c r="Z41" s="39"/>
      <c r="AA41" s="99">
        <f>+'Ark1'!AA1627</f>
        <v>10.028438382698992</v>
      </c>
      <c r="AB41" s="48">
        <f>+'Ark1'!AB1627</f>
        <v>2.6203340194626139</v>
      </c>
      <c r="AC41" s="65">
        <f>+'Ark1'!AC1627</f>
        <v>-30.36637669902268</v>
      </c>
      <c r="AD41" s="65">
        <f t="shared" si="5"/>
        <v>570.41414141414145</v>
      </c>
      <c r="AE41" s="99">
        <f>+'Ark1'!T1627</f>
        <v>4.1358396345026636</v>
      </c>
      <c r="AF41" s="99">
        <f>+'Ark1'!V1627</f>
        <v>93.963399143940805</v>
      </c>
      <c r="AG41" s="39"/>
      <c r="AH41" s="4"/>
      <c r="AI41" s="15"/>
    </row>
    <row r="42" spans="1:41">
      <c r="A42" s="39"/>
      <c r="B42" s="46">
        <f>+'Ark1'!C1628</f>
        <v>2022</v>
      </c>
      <c r="C42" s="46">
        <f>+'Ark1'!O1628</f>
        <v>3</v>
      </c>
      <c r="D42" s="47" t="str">
        <f>VLOOKUP(C42,RNR!$D$23:$E$36,2)</f>
        <v>Buskerud</v>
      </c>
      <c r="E42" s="46">
        <f>+'Ark1'!Q1628</f>
        <v>65</v>
      </c>
      <c r="F42" s="39"/>
      <c r="G42" s="323">
        <f>+'Ark1'!R1628</f>
        <v>8634</v>
      </c>
      <c r="H42" s="326"/>
      <c r="I42" s="39"/>
      <c r="J42" s="65">
        <f>+'Ark1'!S1628</f>
        <v>8586</v>
      </c>
      <c r="K42" s="99">
        <f>+'Ark1'!AD1628</f>
        <v>0.5852833173918085</v>
      </c>
      <c r="L42" s="99"/>
      <c r="M42" s="99">
        <f>+'Ark1'!AE1628</f>
        <v>0.5986420326092361</v>
      </c>
      <c r="N42" s="99"/>
      <c r="O42" s="48">
        <f>+'Ark1'!U1628</f>
        <v>59.522129047286285</v>
      </c>
      <c r="P42" s="48"/>
      <c r="Q42" s="39"/>
      <c r="R42" s="99">
        <f>+'Ark1'!W1628</f>
        <v>87.103156300954822</v>
      </c>
      <c r="S42" s="99"/>
      <c r="T42" s="99"/>
      <c r="U42" s="99">
        <f>+'Ark1'!X1628</f>
        <v>9.5552466990965943</v>
      </c>
      <c r="V42" s="99"/>
      <c r="W42" s="99">
        <f>+'Ark1'!Y1628</f>
        <v>19.110493398193189</v>
      </c>
      <c r="X42" s="39"/>
      <c r="Y42" s="65">
        <f>+'Ark1'!Z1628</f>
        <v>0</v>
      </c>
      <c r="Z42" s="39"/>
      <c r="AA42" s="99">
        <f>+'Ark1'!AA1628</f>
        <v>9.9762181039314886</v>
      </c>
      <c r="AB42" s="48">
        <f>+'Ark1'!AB1628</f>
        <v>3.0633176704943992</v>
      </c>
      <c r="AC42" s="65">
        <f>+'Ark1'!AC1628</f>
        <v>-32.349598562446879</v>
      </c>
      <c r="AD42" s="65">
        <f t="shared" si="5"/>
        <v>132.83076923076922</v>
      </c>
      <c r="AE42" s="99">
        <f>+'Ark1'!T1628</f>
        <v>5.9895760945100784</v>
      </c>
      <c r="AF42" s="99">
        <f>+'Ark1'!V1628</f>
        <v>94.649107532002418</v>
      </c>
      <c r="AG42" s="39"/>
      <c r="AH42" s="4"/>
      <c r="AI42" s="15"/>
    </row>
    <row r="43" spans="1:41">
      <c r="A43" s="39"/>
      <c r="B43" s="46">
        <f>+'Ark1'!C1629</f>
        <v>2022</v>
      </c>
      <c r="C43" s="46">
        <f>+'Ark1'!O1629</f>
        <v>4</v>
      </c>
      <c r="D43" s="47" t="str">
        <f>VLOOKUP(C43,RNR!$D$23:$E$36,2)</f>
        <v>Innlandet</v>
      </c>
      <c r="E43" s="46">
        <f>+'Ark1'!Q1629</f>
        <v>432</v>
      </c>
      <c r="F43" s="39"/>
      <c r="G43" s="323">
        <f>+'Ark1'!R1629</f>
        <v>328722</v>
      </c>
      <c r="H43" s="326"/>
      <c r="I43" s="39"/>
      <c r="J43" s="65">
        <f>+'Ark1'!S1629</f>
        <v>327786</v>
      </c>
      <c r="K43" s="99">
        <f>+'Ark1'!AD1629</f>
        <v>22.283472626785969</v>
      </c>
      <c r="L43" s="99"/>
      <c r="M43" s="99">
        <f>+'Ark1'!AE1629</f>
        <v>22.718391370654221</v>
      </c>
      <c r="N43" s="99"/>
      <c r="O43" s="48">
        <f>+'Ark1'!U1629</f>
        <v>60.315812755883407</v>
      </c>
      <c r="P43" s="48"/>
      <c r="Q43" s="39"/>
      <c r="R43" s="99">
        <f>+'Ark1'!W1629</f>
        <v>86.585415667538371</v>
      </c>
      <c r="S43" s="99"/>
      <c r="T43" s="99"/>
      <c r="U43" s="99">
        <f>+'Ark1'!X1629</f>
        <v>1.7951338821253211</v>
      </c>
      <c r="V43" s="99"/>
      <c r="W43" s="99">
        <f>+'Ark1'!Y1629</f>
        <v>3.5902677642506422</v>
      </c>
      <c r="X43" s="39"/>
      <c r="Y43" s="65">
        <f>+'Ark1'!Z1629</f>
        <v>0</v>
      </c>
      <c r="Z43" s="39"/>
      <c r="AA43" s="99">
        <f>+'Ark1'!AA1629</f>
        <v>9.0958606160788449</v>
      </c>
      <c r="AB43" s="48">
        <f>+'Ark1'!AB1629</f>
        <v>2.656323779642356</v>
      </c>
      <c r="AC43" s="65">
        <f>+'Ark1'!AC1629</f>
        <v>-30.274776667941431</v>
      </c>
      <c r="AD43" s="65">
        <f t="shared" si="5"/>
        <v>760.93055555555554</v>
      </c>
      <c r="AE43" s="99">
        <f>+'Ark1'!T1629</f>
        <v>4.7424419418231807</v>
      </c>
      <c r="AF43" s="99">
        <f>+'Ark1'!V1629</f>
        <v>93.99323769355027</v>
      </c>
      <c r="AG43" s="39"/>
      <c r="AH43" s="4"/>
      <c r="AI43" s="15"/>
    </row>
    <row r="44" spans="1:41">
      <c r="A44" s="39"/>
      <c r="B44" s="46">
        <f>+'Ark1'!C1630</f>
        <v>2022</v>
      </c>
      <c r="C44" s="46">
        <f>+'Ark1'!O1630</f>
        <v>7</v>
      </c>
      <c r="D44" s="47" t="str">
        <f>VLOOKUP(C44,RNR!$D$23:$E$36,2)</f>
        <v>Vestfold</v>
      </c>
      <c r="E44" s="46">
        <f>+'Ark1'!Q1630</f>
        <v>120</v>
      </c>
      <c r="F44" s="39"/>
      <c r="G44" s="323">
        <f>+'Ark1'!R1630</f>
        <v>94515</v>
      </c>
      <c r="H44" s="326"/>
      <c r="I44" s="39"/>
      <c r="J44" s="65">
        <f>+'Ark1'!S1630</f>
        <v>94177</v>
      </c>
      <c r="K44" s="99">
        <f>+'Ark1'!AD1630</f>
        <v>6.4070017075847536</v>
      </c>
      <c r="L44" s="99"/>
      <c r="M44" s="99">
        <f>+'Ark1'!AE1630</f>
        <v>6.4754902700453476</v>
      </c>
      <c r="N44" s="99"/>
      <c r="O44" s="48">
        <f>+'Ark1'!U1630</f>
        <v>60.553001263578139</v>
      </c>
      <c r="P44" s="48"/>
      <c r="Q44" s="39"/>
      <c r="R44" s="99">
        <f>+'Ark1'!W1630</f>
        <v>85.898459071748064</v>
      </c>
      <c r="S44" s="99"/>
      <c r="T44" s="99"/>
      <c r="U44" s="99">
        <f>+'Ark1'!X1630</f>
        <v>1.7870179336613237</v>
      </c>
      <c r="V44" s="99"/>
      <c r="W44" s="99">
        <f>+'Ark1'!Y1630</f>
        <v>3.5740358673226473</v>
      </c>
      <c r="X44" s="39"/>
      <c r="Y44" s="65">
        <f>+'Ark1'!Z1630</f>
        <v>0</v>
      </c>
      <c r="Z44" s="39"/>
      <c r="AA44" s="99">
        <f>+'Ark1'!AA1630</f>
        <v>9.505924156017123</v>
      </c>
      <c r="AB44" s="48">
        <f>+'Ark1'!AB1630</f>
        <v>2.6492380004845271</v>
      </c>
      <c r="AC44" s="65">
        <f>+'Ark1'!AC1630</f>
        <v>-30.288248731549196</v>
      </c>
      <c r="AD44" s="65">
        <f t="shared" si="5"/>
        <v>787.625</v>
      </c>
      <c r="AE44" s="99">
        <f>+'Ark1'!T1630</f>
        <v>4.2420885573718445</v>
      </c>
      <c r="AF44" s="99">
        <f>+'Ark1'!V1630</f>
        <v>93.306891494314755</v>
      </c>
      <c r="AG44" s="39"/>
      <c r="AH44" s="4"/>
      <c r="AI44" s="15"/>
    </row>
    <row r="45" spans="1:41" ht="16.5" customHeight="1">
      <c r="A45" s="39"/>
      <c r="B45" s="46">
        <f>+'Ark1'!C1631</f>
        <v>2022</v>
      </c>
      <c r="C45" s="46">
        <f>+'Ark1'!O1631</f>
        <v>8</v>
      </c>
      <c r="D45" s="47" t="str">
        <f>VLOOKUP(C45,RNR!$D$23:$E$36,2)</f>
        <v>Telemark</v>
      </c>
      <c r="E45" s="46">
        <f>+'Ark1'!Q1631</f>
        <v>65</v>
      </c>
      <c r="F45" s="39"/>
      <c r="G45" s="323">
        <f>+'Ark1'!R1631</f>
        <v>19123</v>
      </c>
      <c r="H45" s="326"/>
      <c r="I45" s="39"/>
      <c r="J45" s="65">
        <f>+'Ark1'!S1631</f>
        <v>19071</v>
      </c>
      <c r="K45" s="99">
        <f>+'Ark1'!AD1631</f>
        <v>1.2963137454810696</v>
      </c>
      <c r="L45" s="99"/>
      <c r="M45" s="99">
        <f>+'Ark1'!AE1631</f>
        <v>1.3114384726734112</v>
      </c>
      <c r="N45" s="99"/>
      <c r="O45" s="48">
        <f>+'Ark1'!U1631</f>
        <v>60.760106968695922</v>
      </c>
      <c r="P45" s="48"/>
      <c r="Q45" s="39"/>
      <c r="R45" s="99">
        <f>+'Ark1'!W1631</f>
        <v>85.907686539772357</v>
      </c>
      <c r="S45" s="99"/>
      <c r="T45" s="99"/>
      <c r="U45" s="99">
        <f>+'Ark1'!X1631</f>
        <v>6.9915808189091688</v>
      </c>
      <c r="V45" s="99"/>
      <c r="W45" s="99">
        <f>+'Ark1'!Y1631</f>
        <v>13.983161637818336</v>
      </c>
      <c r="X45" s="39"/>
      <c r="Y45" s="65">
        <f>+'Ark1'!Z1631</f>
        <v>0</v>
      </c>
      <c r="Z45" s="39"/>
      <c r="AA45" s="99">
        <f>+'Ark1'!AA1631</f>
        <v>11.53784055786171</v>
      </c>
      <c r="AB45" s="48">
        <f>+'Ark1'!AB1631</f>
        <v>2.7654494440773352</v>
      </c>
      <c r="AC45" s="65">
        <f>+'Ark1'!AC1631</f>
        <v>-31.441444657983443</v>
      </c>
      <c r="AD45" s="65">
        <f t="shared" si="5"/>
        <v>294.2</v>
      </c>
      <c r="AE45" s="99">
        <f>+'Ark1'!T1631</f>
        <v>3.7522355278983426</v>
      </c>
      <c r="AF45" s="99">
        <f>+'Ark1'!V1631</f>
        <v>93.262248109404723</v>
      </c>
      <c r="AG45" s="39"/>
      <c r="AH45" s="4"/>
      <c r="AI45" s="15"/>
    </row>
    <row r="46" spans="1:41" s="385" customFormat="1" ht="16.5" customHeight="1">
      <c r="A46" s="39"/>
      <c r="B46" s="46">
        <f>+'Ark1'!C1632</f>
        <v>2022</v>
      </c>
      <c r="C46" s="46">
        <f>+'Ark1'!O1632</f>
        <v>9</v>
      </c>
      <c r="D46" s="47" t="str">
        <f>VLOOKUP(C46,RNR!$D$23:$E$36,2)</f>
        <v>Agder</v>
      </c>
      <c r="E46" s="46">
        <f>+'Ark1'!Q1632</f>
        <v>100</v>
      </c>
      <c r="F46" s="39"/>
      <c r="G46" s="323">
        <f>+'Ark1'!R1632</f>
        <v>29246</v>
      </c>
      <c r="H46" s="326"/>
      <c r="I46" s="39"/>
      <c r="J46" s="65">
        <f>+'Ark1'!S1632</f>
        <v>29074</v>
      </c>
      <c r="K46" s="99">
        <f>+'Ark1'!AD1632</f>
        <v>1.9825336924300236</v>
      </c>
      <c r="L46" s="99"/>
      <c r="M46" s="99">
        <f>+'Ark1'!AE1632</f>
        <v>1.9703759271259289</v>
      </c>
      <c r="N46" s="99"/>
      <c r="O46" s="48">
        <f>+'Ark1'!U1632</f>
        <v>60.697530439567984</v>
      </c>
      <c r="P46" s="48"/>
      <c r="Q46" s="39"/>
      <c r="R46" s="99">
        <f>+'Ark1'!W1632</f>
        <v>84.6646030817911</v>
      </c>
      <c r="S46" s="99"/>
      <c r="T46" s="99"/>
      <c r="U46" s="99">
        <f>+'Ark1'!X1632</f>
        <v>0</v>
      </c>
      <c r="V46" s="99"/>
      <c r="W46" s="99">
        <f>+'Ark1'!Y1632</f>
        <v>0</v>
      </c>
      <c r="X46" s="39"/>
      <c r="Y46" s="65">
        <f>+'Ark1'!Z1632</f>
        <v>0</v>
      </c>
      <c r="Z46" s="39"/>
      <c r="AA46" s="99">
        <f>+'Ark1'!AA1632</f>
        <v>10.34148246868941</v>
      </c>
      <c r="AB46" s="48">
        <f>+'Ark1'!AB1632</f>
        <v>2.4295967106278344</v>
      </c>
      <c r="AC46" s="65">
        <f>+'Ark1'!AC1632</f>
        <v>-34.769408626432629</v>
      </c>
      <c r="AD46" s="65">
        <f t="shared" ref="AD46:AD53" si="22">+G46/E46</f>
        <v>292.45999999999998</v>
      </c>
      <c r="AE46" s="99">
        <f>+'Ark1'!T1632</f>
        <v>3.7101483963618951</v>
      </c>
      <c r="AF46" s="99">
        <f>+'Ark1'!V1632</f>
        <v>92.061704764865127</v>
      </c>
      <c r="AG46" s="39"/>
      <c r="AH46" s="4"/>
      <c r="AI46" s="15"/>
      <c r="AO46" s="386"/>
    </row>
    <row r="47" spans="1:41" s="385" customFormat="1" ht="16.5" customHeight="1">
      <c r="A47" s="39"/>
      <c r="B47" s="46">
        <f>+'Ark1'!C1633</f>
        <v>2022</v>
      </c>
      <c r="C47" s="46">
        <f>+'Ark1'!O1633</f>
        <v>11</v>
      </c>
      <c r="D47" s="47" t="str">
        <f>VLOOKUP(C47,RNR!$D$23:$E$36,2)</f>
        <v>Rogaland</v>
      </c>
      <c r="E47" s="46">
        <f>+'Ark1'!Q1633</f>
        <v>523</v>
      </c>
      <c r="F47" s="39"/>
      <c r="G47" s="323">
        <f>+'Ark1'!R1633</f>
        <v>415319</v>
      </c>
      <c r="H47" s="326"/>
      <c r="I47" s="39"/>
      <c r="J47" s="65">
        <f>+'Ark1'!S1633</f>
        <v>412023</v>
      </c>
      <c r="K47" s="99">
        <f>+'Ark1'!AD1633</f>
        <v>28.153727368062128</v>
      </c>
      <c r="L47" s="99"/>
      <c r="M47" s="99">
        <f>+'Ark1'!AE1633</f>
        <v>28.008497498561155</v>
      </c>
      <c r="N47" s="99"/>
      <c r="O47" s="48">
        <f>+'Ark1'!U1633</f>
        <v>60.773799035490732</v>
      </c>
      <c r="P47" s="48"/>
      <c r="Q47" s="39"/>
      <c r="R47" s="99">
        <f>+'Ark1'!W1633</f>
        <v>84.923116185262359</v>
      </c>
      <c r="S47" s="99"/>
      <c r="T47" s="99"/>
      <c r="U47" s="99">
        <f>+'Ark1'!X1633</f>
        <v>0.80131176276548843</v>
      </c>
      <c r="V47" s="99"/>
      <c r="W47" s="99">
        <f>+'Ark1'!Y1633</f>
        <v>1.6026235255309771</v>
      </c>
      <c r="X47" s="39"/>
      <c r="Y47" s="65">
        <f>+'Ark1'!Z1633</f>
        <v>0</v>
      </c>
      <c r="Z47" s="39"/>
      <c r="AA47" s="99">
        <f>+'Ark1'!AA1633</f>
        <v>9.2490626852408511</v>
      </c>
      <c r="AB47" s="48">
        <f>+'Ark1'!AB1633</f>
        <v>2.4088764896837311</v>
      </c>
      <c r="AC47" s="65">
        <f>+'Ark1'!AC1633</f>
        <v>-31.306934967916501</v>
      </c>
      <c r="AD47" s="65">
        <f t="shared" si="22"/>
        <v>794.10898661567876</v>
      </c>
      <c r="AE47" s="99">
        <f>+'Ark1'!T1633</f>
        <v>3.724053077273132</v>
      </c>
      <c r="AF47" s="99">
        <f>+'Ark1'!V1633</f>
        <v>92.395629051509246</v>
      </c>
      <c r="AG47" s="39"/>
      <c r="AH47" s="4"/>
      <c r="AI47" s="15"/>
      <c r="AO47" s="386"/>
    </row>
    <row r="48" spans="1:41" s="385" customFormat="1" ht="16.5" customHeight="1">
      <c r="A48" s="39"/>
      <c r="B48" s="46">
        <f>+'Ark1'!C1634</f>
        <v>2022</v>
      </c>
      <c r="C48" s="46">
        <f>+'Ark1'!O1634</f>
        <v>14</v>
      </c>
      <c r="D48" s="47" t="str">
        <f>VLOOKUP(C48,RNR!$D$23:$E$36,2)</f>
        <v>Vestland</v>
      </c>
      <c r="E48" s="46">
        <f>+'Ark1'!Q1634</f>
        <v>144</v>
      </c>
      <c r="F48" s="39"/>
      <c r="G48" s="323">
        <f>+'Ark1'!R1634</f>
        <v>50290</v>
      </c>
      <c r="H48" s="326"/>
      <c r="I48" s="39"/>
      <c r="J48" s="65">
        <f>+'Ark1'!S1634</f>
        <v>50067</v>
      </c>
      <c r="K48" s="99">
        <f>+'Ark1'!AD1634</f>
        <v>3.4090685697977805</v>
      </c>
      <c r="L48" s="99"/>
      <c r="M48" s="99">
        <f>+'Ark1'!AE1634</f>
        <v>3.343567452676222</v>
      </c>
      <c r="N48" s="99"/>
      <c r="O48" s="48">
        <f>+'Ark1'!U1634</f>
        <v>60.863842451115502</v>
      </c>
      <c r="P48" s="48"/>
      <c r="Q48" s="39"/>
      <c r="R48" s="99">
        <f>+'Ark1'!W1634</f>
        <v>83.428817784169198</v>
      </c>
      <c r="S48" s="99"/>
      <c r="T48" s="99"/>
      <c r="U48" s="99">
        <f>+'Ark1'!X1634</f>
        <v>5.3648836746868156</v>
      </c>
      <c r="V48" s="99"/>
      <c r="W48" s="99">
        <f>+'Ark1'!Y1634</f>
        <v>10.729767349373631</v>
      </c>
      <c r="X48" s="39"/>
      <c r="Y48" s="65">
        <f>+'Ark1'!Z1634</f>
        <v>0</v>
      </c>
      <c r="Z48" s="39"/>
      <c r="AA48" s="99">
        <f>+'Ark1'!AA1634</f>
        <v>10.110744478041887</v>
      </c>
      <c r="AB48" s="48">
        <f>+'Ark1'!AB1634</f>
        <v>2.4657957904671366</v>
      </c>
      <c r="AC48" s="65">
        <f>+'Ark1'!AC1634</f>
        <v>-37.259012609478688</v>
      </c>
      <c r="AD48" s="65">
        <f t="shared" si="22"/>
        <v>349.23611111111109</v>
      </c>
      <c r="AE48" s="99">
        <f>+'Ark1'!T1634</f>
        <v>3.6016504275203829</v>
      </c>
      <c r="AF48" s="99">
        <f>+'Ark1'!V1634</f>
        <v>90.663584253222069</v>
      </c>
      <c r="AG48" s="39"/>
      <c r="AH48" s="4"/>
      <c r="AI48" s="15"/>
      <c r="AO48" s="386"/>
    </row>
    <row r="49" spans="1:41" s="385" customFormat="1" ht="16.5" customHeight="1">
      <c r="A49" s="39"/>
      <c r="B49" s="46">
        <f>+'Ark1'!C1635</f>
        <v>2022</v>
      </c>
      <c r="C49" s="46">
        <f>+'Ark1'!O1635</f>
        <v>15</v>
      </c>
      <c r="D49" s="47" t="str">
        <f>VLOOKUP(C49,RNR!$D$23:$E$36,2)</f>
        <v>Møre og Romsdal</v>
      </c>
      <c r="E49" s="46">
        <f>+'Ark1'!Q1635</f>
        <v>43</v>
      </c>
      <c r="F49" s="39"/>
      <c r="G49" s="323">
        <f>+'Ark1'!R1635</f>
        <v>26581</v>
      </c>
      <c r="H49" s="326"/>
      <c r="I49" s="39"/>
      <c r="J49" s="65">
        <f>+'Ark1'!S1635</f>
        <v>26455</v>
      </c>
      <c r="K49" s="99">
        <f>+'Ark1'!AD1635</f>
        <v>1.8018781398646804</v>
      </c>
      <c r="L49" s="99"/>
      <c r="M49" s="99">
        <f>+'Ark1'!AE1635</f>
        <v>1.7973092055555961</v>
      </c>
      <c r="N49" s="99"/>
      <c r="O49" s="48">
        <f>+'Ark1'!U1635</f>
        <v>60.589642789642802</v>
      </c>
      <c r="P49" s="48"/>
      <c r="Q49" s="39"/>
      <c r="R49" s="99">
        <f>+'Ark1'!W1635</f>
        <v>84.87359591759585</v>
      </c>
      <c r="S49" s="99"/>
      <c r="T49" s="99"/>
      <c r="U49" s="99">
        <f>+'Ark1'!X1635</f>
        <v>3.2918249877732224</v>
      </c>
      <c r="V49" s="99"/>
      <c r="W49" s="99">
        <f>+'Ark1'!Y1635</f>
        <v>6.5836499755464448</v>
      </c>
      <c r="X49" s="39"/>
      <c r="Y49" s="65">
        <f>+'Ark1'!Z1635</f>
        <v>0</v>
      </c>
      <c r="Z49" s="39"/>
      <c r="AA49" s="99">
        <f>+'Ark1'!AA1635</f>
        <v>9.9852486432508378</v>
      </c>
      <c r="AB49" s="48">
        <f>+'Ark1'!AB1635</f>
        <v>2.4078492739453483</v>
      </c>
      <c r="AC49" s="65">
        <f>+'Ark1'!AC1635</f>
        <v>-34.166733081278743</v>
      </c>
      <c r="AD49" s="65">
        <f t="shared" si="22"/>
        <v>618.16279069767438</v>
      </c>
      <c r="AE49" s="99">
        <f>+'Ark1'!T1635</f>
        <v>4.0964222564990038</v>
      </c>
      <c r="AF49" s="99">
        <f>+'Ark1'!V1635</f>
        <v>92.351676726541626</v>
      </c>
      <c r="AG49" s="39"/>
      <c r="AH49" s="4"/>
      <c r="AI49" s="15"/>
      <c r="AO49" s="386"/>
    </row>
    <row r="50" spans="1:41" ht="16.5" customHeight="1">
      <c r="A50" s="39"/>
      <c r="B50" s="46">
        <f>+'Ark1'!C1636</f>
        <v>2022</v>
      </c>
      <c r="C50" s="46">
        <f>+'Ark1'!O1636</f>
        <v>16</v>
      </c>
      <c r="D50" s="47" t="str">
        <f>VLOOKUP(C50,RNR!$D$23:$E$36,2)</f>
        <v>Trøndelag</v>
      </c>
      <c r="E50" s="46">
        <f>+'Ark1'!Q1636</f>
        <v>321</v>
      </c>
      <c r="F50" s="39"/>
      <c r="G50" s="323">
        <f>+'Ark1'!R1636</f>
        <v>256798</v>
      </c>
      <c r="H50" s="326"/>
      <c r="I50" s="39"/>
      <c r="J50" s="65">
        <f>+'Ark1'!S1636</f>
        <v>255632</v>
      </c>
      <c r="K50" s="99">
        <f>+'Ark1'!AD1636</f>
        <v>17.407874141716658</v>
      </c>
      <c r="L50" s="99"/>
      <c r="M50" s="99">
        <f>+'Ark1'!AE1636</f>
        <v>17.078466970342397</v>
      </c>
      <c r="N50" s="99"/>
      <c r="O50" s="48">
        <f>+'Ark1'!U1636</f>
        <v>60.995955122989287</v>
      </c>
      <c r="P50" s="48"/>
      <c r="Q50" s="39"/>
      <c r="R50" s="99">
        <f>+'Ark1'!W1636</f>
        <v>83.462470582712413</v>
      </c>
      <c r="S50" s="99"/>
      <c r="T50" s="99"/>
      <c r="U50" s="99">
        <f>+'Ark1'!X1636</f>
        <v>2.1269636056355576</v>
      </c>
      <c r="V50" s="99"/>
      <c r="W50" s="99">
        <f>+'Ark1'!Y1636</f>
        <v>4.2539272112711153</v>
      </c>
      <c r="X50" s="39"/>
      <c r="Y50" s="65">
        <f>+'Ark1'!Z1636</f>
        <v>0</v>
      </c>
      <c r="Z50" s="39"/>
      <c r="AA50" s="99">
        <f>+'Ark1'!AA1636</f>
        <v>10.141265825515456</v>
      </c>
      <c r="AB50" s="48">
        <f>+'Ark1'!AB1636</f>
        <v>2.50483495161021</v>
      </c>
      <c r="AC50" s="65">
        <f>+'Ark1'!AC1636</f>
        <v>-36.601204224736087</v>
      </c>
      <c r="AD50" s="65">
        <f t="shared" si="22"/>
        <v>799.99376947040503</v>
      </c>
      <c r="AE50" s="99">
        <f>+'Ark1'!T1636</f>
        <v>3.4890809118451078</v>
      </c>
      <c r="AF50" s="99">
        <f>+'Ark1'!V1636</f>
        <v>90.72622254051538</v>
      </c>
      <c r="AG50" s="39"/>
      <c r="AH50" s="4"/>
      <c r="AI50" s="15"/>
    </row>
    <row r="51" spans="1:41">
      <c r="A51" s="39"/>
      <c r="B51" s="46">
        <f>+'Ark1'!C1637</f>
        <v>2022</v>
      </c>
      <c r="C51" s="46">
        <f>+'Ark1'!O1637</f>
        <v>18</v>
      </c>
      <c r="D51" s="47" t="str">
        <f>VLOOKUP(C51,RNR!$D$23:$E$36,2)</f>
        <v>Nordland</v>
      </c>
      <c r="E51" s="46">
        <f>+'Ark1'!Q1637</f>
        <v>104</v>
      </c>
      <c r="F51" s="39"/>
      <c r="G51" s="323">
        <f>+'Ark1'!R1637</f>
        <v>75292</v>
      </c>
      <c r="H51" s="326"/>
      <c r="I51" s="39"/>
      <c r="J51" s="65">
        <f>+'Ark1'!S1637</f>
        <v>75099</v>
      </c>
      <c r="K51" s="99">
        <f>+'Ark1'!AD1637</f>
        <v>5.1039091421199956</v>
      </c>
      <c r="L51" s="99"/>
      <c r="M51" s="99">
        <f>+'Ark1'!AE1637</f>
        <v>4.9688606832533377</v>
      </c>
      <c r="N51" s="99"/>
      <c r="O51" s="48">
        <f>+'Ark1'!U1637</f>
        <v>60.868826482376598</v>
      </c>
      <c r="P51" s="48"/>
      <c r="Q51" s="39"/>
      <c r="R51" s="99">
        <f>+'Ark1'!W1637</f>
        <v>82.65711367661325</v>
      </c>
      <c r="S51" s="99"/>
      <c r="T51" s="99"/>
      <c r="U51" s="99">
        <f>+'Ark1'!X1637</f>
        <v>3.5541624608192119</v>
      </c>
      <c r="V51" s="99"/>
      <c r="W51" s="99">
        <f>+'Ark1'!Y1637</f>
        <v>7.1083249216384239</v>
      </c>
      <c r="X51" s="39"/>
      <c r="Y51" s="65">
        <f>+'Ark1'!Z1637</f>
        <v>0</v>
      </c>
      <c r="Z51" s="39"/>
      <c r="AA51" s="99">
        <f>+'Ark1'!AA1637</f>
        <v>10.469126109478484</v>
      </c>
      <c r="AB51" s="48">
        <f>+'Ark1'!AB1637</f>
        <v>2.3980811250185394</v>
      </c>
      <c r="AC51" s="65">
        <f>+'Ark1'!AC1637</f>
        <v>-36.167487299639504</v>
      </c>
      <c r="AD51" s="65">
        <f t="shared" si="22"/>
        <v>723.96153846153845</v>
      </c>
      <c r="AE51" s="99">
        <f>+'Ark1'!T1637</f>
        <v>3.5629150507358029</v>
      </c>
      <c r="AF51" s="99">
        <f>+'Ark1'!V1637</f>
        <v>89.688616010616514</v>
      </c>
      <c r="AG51" s="39"/>
      <c r="AH51" s="4"/>
      <c r="AI51" s="15"/>
    </row>
    <row r="52" spans="1:41" ht="17.25" customHeight="1">
      <c r="A52" s="39"/>
      <c r="B52" s="46">
        <f>+'Ark1'!C1638</f>
        <v>2022</v>
      </c>
      <c r="C52" s="46">
        <f>+'Ark1'!O1638</f>
        <v>55</v>
      </c>
      <c r="D52" s="47" t="str">
        <f>VLOOKUP(C52,RNR!$D$23:$E$36,2)</f>
        <v>Troms</v>
      </c>
      <c r="E52" s="46">
        <f>+'Ark1'!Q1638</f>
        <v>29</v>
      </c>
      <c r="F52" s="39"/>
      <c r="G52" s="323">
        <f>+'Ark1'!R1638</f>
        <v>8487</v>
      </c>
      <c r="H52" s="326"/>
      <c r="I52" s="39"/>
      <c r="J52" s="65">
        <f>+'Ark1'!S1638</f>
        <v>8454</v>
      </c>
      <c r="K52" s="99">
        <f>+'Ark1'!AD1638</f>
        <v>0.5753184520157838</v>
      </c>
      <c r="L52" s="99"/>
      <c r="M52" s="99">
        <f>+'Ark1'!AE1638</f>
        <v>0.55914812258438085</v>
      </c>
      <c r="N52" s="99"/>
      <c r="O52" s="48">
        <f>+'Ark1'!U1638</f>
        <v>60.179914833215037</v>
      </c>
      <c r="P52" s="48"/>
      <c r="Q52" s="39"/>
      <c r="R52" s="99">
        <f>+'Ark1'!W1638</f>
        <v>82.627040454223021</v>
      </c>
      <c r="S52" s="99"/>
      <c r="T52" s="99"/>
      <c r="U52" s="99">
        <f>+'Ark1'!X1638</f>
        <v>0</v>
      </c>
      <c r="V52" s="99"/>
      <c r="W52" s="99">
        <f>+'Ark1'!Y1638</f>
        <v>0</v>
      </c>
      <c r="X52" s="39"/>
      <c r="Y52" s="65">
        <f>+'Ark1'!Z1638</f>
        <v>0</v>
      </c>
      <c r="Z52" s="39"/>
      <c r="AA52" s="99">
        <f>+'Ark1'!AA1638</f>
        <v>9.9890323824922422</v>
      </c>
      <c r="AB52" s="48">
        <f>+'Ark1'!AB1638</f>
        <v>2.6071853348166991</v>
      </c>
      <c r="AC52" s="65">
        <f>+'Ark1'!AC1638</f>
        <v>-37.430211799236154</v>
      </c>
      <c r="AD52" s="65">
        <f t="shared" si="22"/>
        <v>292.65517241379308</v>
      </c>
      <c r="AE52" s="99">
        <f>+'Ark1'!T1638</f>
        <v>4.9441498762813723</v>
      </c>
      <c r="AF52" s="99">
        <f>+'Ark1'!V1638</f>
        <v>89.717407646915149</v>
      </c>
      <c r="AG52" s="39"/>
      <c r="AH52" s="4"/>
      <c r="AI52" s="15"/>
    </row>
    <row r="53" spans="1:41">
      <c r="A53" s="39"/>
      <c r="B53" s="46">
        <f>+'Ark1'!C1639</f>
        <v>2022</v>
      </c>
      <c r="C53" s="46">
        <f>+'Ark1'!O1639</f>
        <v>56</v>
      </c>
      <c r="D53" s="47" t="str">
        <f>VLOOKUP(C53,RNR!$D$23:$E$36,2)</f>
        <v>Finnmark</v>
      </c>
      <c r="E53" s="46">
        <f>+'Ark1'!Q1639</f>
        <v>3</v>
      </c>
      <c r="F53" s="39"/>
      <c r="G53" s="323">
        <f>+'Ark1'!R1639</f>
        <v>19</v>
      </c>
      <c r="H53" s="326"/>
      <c r="I53" s="39"/>
      <c r="J53" s="65">
        <f>+'Ark1'!S1639</f>
        <v>19</v>
      </c>
      <c r="K53" s="99">
        <f>+'Ark1'!AD1639</f>
        <v>1.2879757969011304E-3</v>
      </c>
      <c r="L53" s="99"/>
      <c r="M53" s="99">
        <f>+'Ark1'!AE1639</f>
        <v>1.1033611663514456E-3</v>
      </c>
      <c r="N53" s="99"/>
      <c r="O53" s="48">
        <f>+'Ark1'!U1639</f>
        <v>61.421052631578959</v>
      </c>
      <c r="P53" s="48"/>
      <c r="Q53" s="39"/>
      <c r="R53" s="99">
        <f>+'Ark1'!W1639</f>
        <v>72.547368421052639</v>
      </c>
      <c r="S53" s="99"/>
      <c r="T53" s="99"/>
      <c r="U53" s="99">
        <f>+'Ark1'!X1639</f>
        <v>0</v>
      </c>
      <c r="V53" s="99"/>
      <c r="W53" s="99">
        <f>+'Ark1'!Y1639</f>
        <v>0</v>
      </c>
      <c r="X53" s="39"/>
      <c r="Y53" s="65">
        <f>+'Ark1'!Z1639</f>
        <v>0</v>
      </c>
      <c r="Z53" s="39"/>
      <c r="AA53" s="99">
        <f>+'Ark1'!AA1639</f>
        <v>6.5094561516752307</v>
      </c>
      <c r="AB53" s="48">
        <f>+'Ark1'!AB1639</f>
        <v>2.0082930556146925</v>
      </c>
      <c r="AC53" s="65">
        <f>+'Ark1'!AC1639</f>
        <v>-10.90200519800395</v>
      </c>
      <c r="AD53" s="65">
        <f t="shared" si="22"/>
        <v>6.333333333333333</v>
      </c>
      <c r="AE53" s="99">
        <f>+'Ark1'!T1639</f>
        <v>2.2105263157894748</v>
      </c>
      <c r="AF53" s="99">
        <f>+'Ark1'!V1639</f>
        <v>78.599532417175098</v>
      </c>
      <c r="AG53" s="39"/>
      <c r="AH53" s="4"/>
      <c r="AI53" s="15"/>
    </row>
    <row r="54" spans="1:41">
      <c r="A54" s="39"/>
      <c r="B54" s="39"/>
      <c r="C54" s="39"/>
      <c r="D54" s="39"/>
      <c r="E54" s="39"/>
      <c r="F54" s="39"/>
      <c r="G54" s="301"/>
      <c r="H54" s="326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4"/>
      <c r="AI54" s="15"/>
    </row>
    <row r="55" spans="1:41">
      <c r="A55" s="39"/>
      <c r="B55" s="39"/>
      <c r="C55" s="39"/>
      <c r="D55" s="39"/>
      <c r="E55" s="39"/>
      <c r="F55" s="39"/>
      <c r="G55" s="301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4"/>
      <c r="AI55" s="12"/>
      <c r="AO55"/>
    </row>
    <row r="56" spans="1:41">
      <c r="A56" s="39"/>
      <c r="B56" s="39"/>
      <c r="C56" s="39"/>
      <c r="D56" s="39"/>
      <c r="E56" s="39"/>
      <c r="F56" s="39"/>
      <c r="G56" s="301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1"/>
      <c r="AI56" s="52"/>
      <c r="AJ56" s="1"/>
      <c r="AK56" s="1"/>
      <c r="AL56" s="1"/>
      <c r="AM56" s="1"/>
      <c r="AN56" s="1"/>
    </row>
    <row r="57" spans="1:41">
      <c r="O57" s="32"/>
      <c r="R57" s="51"/>
      <c r="AC57" s="79"/>
      <c r="AD57" s="1"/>
      <c r="AG57" s="1"/>
      <c r="AH57" s="1"/>
      <c r="AI57" s="52"/>
      <c r="AJ57" s="1"/>
      <c r="AK57" s="1"/>
      <c r="AL57" s="1"/>
      <c r="AM57" s="1"/>
      <c r="AN57" s="1"/>
    </row>
    <row r="58" spans="1:41">
      <c r="O58" s="32"/>
      <c r="R58" s="51"/>
      <c r="AC58" s="79"/>
      <c r="AD58" s="1"/>
      <c r="AG58" s="1"/>
      <c r="AH58" s="1"/>
      <c r="AI58" s="52"/>
      <c r="AJ58" s="1"/>
      <c r="AK58" s="1"/>
      <c r="AL58" s="1"/>
      <c r="AM58" s="1"/>
      <c r="AN58" s="1"/>
    </row>
    <row r="59" spans="1:41">
      <c r="O59" s="32"/>
      <c r="R59" s="51"/>
      <c r="AC59" s="79"/>
      <c r="AD59" s="1"/>
      <c r="AG59" s="1"/>
      <c r="AH59" s="1"/>
      <c r="AI59" s="52"/>
      <c r="AJ59" s="1"/>
      <c r="AK59" s="1"/>
      <c r="AL59" s="1"/>
      <c r="AM59" s="1"/>
      <c r="AN59" s="1"/>
    </row>
    <row r="60" spans="1:41">
      <c r="O60" s="32"/>
      <c r="P60" s="32"/>
      <c r="Q60" s="32"/>
      <c r="R60" s="118"/>
      <c r="S60" s="118"/>
      <c r="T60" s="118"/>
      <c r="U60" s="32"/>
      <c r="V60" s="118"/>
      <c r="W60" s="32"/>
      <c r="X60" s="32"/>
      <c r="Y60" s="32"/>
      <c r="Z60" s="32"/>
      <c r="AA60" s="118"/>
      <c r="AB60" s="32"/>
      <c r="AF60" s="118"/>
    </row>
    <row r="61" spans="1:41">
      <c r="P61" s="32"/>
      <c r="Q61" s="32"/>
      <c r="R61" s="118"/>
      <c r="S61" s="118"/>
      <c r="T61" s="118"/>
      <c r="U61" s="32"/>
      <c r="V61" s="118"/>
      <c r="W61" s="32"/>
      <c r="X61" s="32"/>
      <c r="Y61" s="32"/>
      <c r="Z61" s="32"/>
      <c r="AA61" s="118"/>
      <c r="AB61" s="32"/>
      <c r="AF61" s="118"/>
    </row>
  </sheetData>
  <mergeCells count="1">
    <mergeCell ref="R4:U4"/>
  </mergeCells>
  <conditionalFormatting sqref="H10:H23 H25:H38">
    <cfRule type="cellIs" dxfId="16" priority="12" operator="lessThan">
      <formula>0</formula>
    </cfRule>
    <cfRule type="cellIs" dxfId="15" priority="13" operator="greaterThan">
      <formula>0</formula>
    </cfRule>
  </conditionalFormatting>
  <conditionalFormatting sqref="P10:P23 P25:P38">
    <cfRule type="cellIs" dxfId="14" priority="10" operator="lessThan">
      <formula>0</formula>
    </cfRule>
    <cfRule type="cellIs" dxfId="13" priority="11" operator="greaterThan">
      <formula>0</formula>
    </cfRule>
  </conditionalFormatting>
  <conditionalFormatting sqref="L10:L23 L25:L38">
    <cfRule type="cellIs" dxfId="12" priority="8" operator="lessThan">
      <formula>0</formula>
    </cfRule>
    <cfRule type="cellIs" dxfId="11" priority="9" operator="greaterThan">
      <formula>0</formula>
    </cfRule>
  </conditionalFormatting>
  <conditionalFormatting sqref="S10:S23 S25:S38">
    <cfRule type="cellIs" dxfId="10" priority="6" operator="lessThan">
      <formula>0</formula>
    </cfRule>
    <cfRule type="cellIs" dxfId="9" priority="7" operator="greaterThan">
      <formula>0</formula>
    </cfRule>
  </conditionalFormatting>
  <conditionalFormatting sqref="V10:V23 V25:V38">
    <cfRule type="cellIs" dxfId="8" priority="4" operator="lessThan">
      <formula>0</formula>
    </cfRule>
    <cfRule type="cellIs" dxfId="7" priority="5" operator="greaterThan">
      <formula>0</formula>
    </cfRule>
  </conditionalFormatting>
  <conditionalFormatting sqref="Y10:Y23 Y25:Y38">
    <cfRule type="top10" dxfId="6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U377"/>
  <sheetViews>
    <sheetView zoomScale="91" zoomScaleNormal="91" workbookViewId="0"/>
  </sheetViews>
  <sheetFormatPr baseColWidth="10" defaultRowHeight="15"/>
  <cols>
    <col min="1" max="1" width="5.453125" customWidth="1"/>
    <col min="2" max="2" width="3.54296875" customWidth="1"/>
    <col min="3" max="3" width="13.1796875" customWidth="1"/>
    <col min="4" max="4" width="6.36328125" customWidth="1"/>
    <col min="5" max="5" width="7.453125" customWidth="1"/>
    <col min="6" max="6" width="5.6328125" customWidth="1"/>
    <col min="7" max="7" width="1.54296875" customWidth="1"/>
    <col min="8" max="8" width="7.1796875" customWidth="1"/>
    <col min="9" max="9" width="5.08984375" style="100" customWidth="1"/>
    <col min="10" max="10" width="4.36328125" style="100" customWidth="1"/>
    <col min="11" max="11" width="5.08984375" style="100" customWidth="1"/>
    <col min="12" max="12" width="1.6328125" style="100" customWidth="1"/>
    <col min="13" max="13" width="5.54296875" customWidth="1"/>
    <col min="14" max="14" width="5.08984375" customWidth="1"/>
    <col min="15" max="15" width="5.54296875" style="100" customWidth="1"/>
    <col min="16" max="16" width="4.81640625" style="100" customWidth="1"/>
    <col min="17" max="17" width="1.54296875" style="100" customWidth="1"/>
    <col min="18" max="18" width="4.6328125" customWidth="1"/>
    <col min="19" max="19" width="4.81640625" style="100" customWidth="1"/>
    <col min="20" max="20" width="6.6328125" customWidth="1"/>
    <col min="21" max="21" width="1.90625" customWidth="1"/>
    <col min="22" max="22" width="6.36328125" style="100" customWidth="1"/>
    <col min="23" max="23" width="6.36328125" customWidth="1"/>
    <col min="24" max="24" width="7.36328125" style="10" customWidth="1"/>
    <col min="25" max="25" width="5.54296875" customWidth="1"/>
    <col min="26" max="26" width="7.36328125" style="100" customWidth="1"/>
    <col min="27" max="27" width="6.54296875" style="100" customWidth="1"/>
    <col min="28" max="28" width="4.453125" customWidth="1"/>
    <col min="29" max="29" width="6.36328125" customWidth="1"/>
    <col min="30" max="30" width="7.453125" customWidth="1"/>
    <col min="31" max="31" width="5.6328125" customWidth="1"/>
    <col min="32" max="32" width="6" customWidth="1"/>
    <col min="33" max="33" width="5.81640625" customWidth="1"/>
    <col min="34" max="34" width="7.54296875" customWidth="1"/>
    <col min="35" max="35" width="6.36328125" customWidth="1"/>
    <col min="36" max="36" width="7.6328125" customWidth="1"/>
    <col min="38" max="38" width="10.08984375" style="10" customWidth="1"/>
    <col min="40" max="40" width="14" customWidth="1"/>
    <col min="41" max="41" width="12.54296875" customWidth="1"/>
    <col min="42" max="42" width="10.90625" customWidth="1"/>
  </cols>
  <sheetData>
    <row r="1" spans="1:47">
      <c r="AL1"/>
    </row>
    <row r="2" spans="1:47" s="165" customFormat="1" ht="31.8">
      <c r="A2"/>
      <c r="B2"/>
      <c r="C2" s="253" t="s">
        <v>530</v>
      </c>
      <c r="D2"/>
      <c r="E2"/>
      <c r="F2"/>
      <c r="G2"/>
      <c r="H2"/>
      <c r="I2" s="100"/>
      <c r="J2" s="100"/>
      <c r="K2" s="100"/>
      <c r="L2" s="100"/>
      <c r="M2"/>
      <c r="N2"/>
      <c r="O2" s="100"/>
      <c r="P2" s="100"/>
      <c r="Q2" s="100"/>
      <c r="R2"/>
      <c r="S2" s="100"/>
      <c r="T2"/>
      <c r="U2"/>
      <c r="V2" s="100"/>
      <c r="W2"/>
      <c r="X2" s="10"/>
      <c r="Y2"/>
      <c r="Z2" s="100"/>
      <c r="AA2" s="100"/>
      <c r="AB2"/>
      <c r="AC2"/>
      <c r="AD2"/>
      <c r="AE2"/>
      <c r="AF2"/>
      <c r="AG2"/>
      <c r="AH2"/>
      <c r="AI2"/>
      <c r="AJ2"/>
    </row>
    <row r="3" spans="1:47">
      <c r="AL3"/>
    </row>
    <row r="4" spans="1:47" s="160" customFormat="1" ht="16.2">
      <c r="A4"/>
      <c r="B4"/>
      <c r="C4"/>
      <c r="D4"/>
      <c r="E4"/>
      <c r="F4"/>
      <c r="G4"/>
      <c r="H4"/>
      <c r="I4" s="100"/>
      <c r="J4" s="100"/>
      <c r="K4" s="100"/>
      <c r="L4" s="100"/>
      <c r="M4"/>
      <c r="N4"/>
      <c r="O4" s="100"/>
      <c r="P4" s="100"/>
      <c r="Q4" s="100"/>
      <c r="R4"/>
      <c r="S4" s="100"/>
      <c r="T4"/>
      <c r="U4"/>
      <c r="V4" s="100"/>
      <c r="W4"/>
      <c r="X4" s="10"/>
      <c r="Y4"/>
      <c r="Z4" s="100"/>
      <c r="AA4" s="100"/>
      <c r="AB4"/>
      <c r="AC4"/>
      <c r="AD4"/>
      <c r="AE4"/>
      <c r="AF4"/>
      <c r="AG4"/>
      <c r="AH4"/>
      <c r="AI4"/>
      <c r="AJ4"/>
      <c r="AR4" s="171"/>
      <c r="AS4" s="171"/>
      <c r="AT4" s="182"/>
      <c r="AU4" s="182"/>
    </row>
    <row r="5" spans="1:47" ht="17.25" customHeight="1">
      <c r="AL5"/>
      <c r="AO5" s="5"/>
      <c r="AP5" s="5"/>
      <c r="AQ5" s="4"/>
      <c r="AR5" s="4"/>
    </row>
    <row r="6" spans="1:47" ht="17.25" customHeight="1">
      <c r="AL6"/>
      <c r="AO6" s="5"/>
      <c r="AP6" s="5"/>
      <c r="AQ6" s="4"/>
      <c r="AR6" s="4"/>
    </row>
    <row r="7" spans="1:47">
      <c r="AL7"/>
    </row>
    <row r="8" spans="1:47">
      <c r="AL8"/>
    </row>
    <row r="9" spans="1:47">
      <c r="AL9"/>
    </row>
    <row r="10" spans="1:47">
      <c r="AL10"/>
    </row>
    <row r="11" spans="1:47">
      <c r="AL11"/>
    </row>
    <row r="12" spans="1:47">
      <c r="AL12"/>
    </row>
    <row r="13" spans="1:47">
      <c r="AL13"/>
    </row>
    <row r="14" spans="1:47">
      <c r="AL14"/>
    </row>
    <row r="15" spans="1:47">
      <c r="AL15"/>
    </row>
    <row r="16" spans="1:47">
      <c r="AL16"/>
    </row>
    <row r="17" spans="13:38">
      <c r="AK17" s="4"/>
      <c r="AL17" s="4"/>
    </row>
    <row r="18" spans="13:38">
      <c r="AL18"/>
    </row>
    <row r="19" spans="13:38">
      <c r="AL19"/>
    </row>
    <row r="20" spans="13:38">
      <c r="AL20"/>
    </row>
    <row r="21" spans="13:38">
      <c r="AL21"/>
    </row>
    <row r="22" spans="13:38">
      <c r="AL22"/>
    </row>
    <row r="23" spans="13:38">
      <c r="AL23"/>
    </row>
    <row r="24" spans="13:38">
      <c r="AL24"/>
    </row>
    <row r="25" spans="13:38">
      <c r="AK25" s="4"/>
      <c r="AL25" s="4"/>
    </row>
    <row r="26" spans="13:38">
      <c r="AK26" s="10"/>
    </row>
    <row r="27" spans="13:38">
      <c r="AK27" s="10"/>
    </row>
    <row r="28" spans="13:38">
      <c r="AK28" s="10"/>
    </row>
    <row r="29" spans="13:38">
      <c r="AK29" s="10"/>
    </row>
    <row r="30" spans="13:38">
      <c r="AK30" s="10"/>
    </row>
    <row r="31" spans="13:38">
      <c r="AK31" s="10"/>
    </row>
    <row r="32" spans="13:38">
      <c r="M32" s="100"/>
      <c r="N32" s="100"/>
      <c r="R32" s="100"/>
      <c r="T32" s="100"/>
      <c r="U32" s="100"/>
      <c r="W32" s="100"/>
      <c r="X32" s="100"/>
      <c r="Y32" s="100"/>
      <c r="AB32" s="100"/>
      <c r="AC32" s="100"/>
      <c r="AD32" s="100"/>
      <c r="AE32" s="100"/>
      <c r="AF32" s="100"/>
      <c r="AG32" s="100"/>
      <c r="AH32" s="100"/>
      <c r="AI32" s="100"/>
      <c r="AJ32" s="100"/>
      <c r="AK32" s="100"/>
    </row>
    <row r="33" spans="13:38">
      <c r="M33" s="100"/>
      <c r="N33" s="100"/>
      <c r="R33" s="100"/>
      <c r="T33" s="100"/>
      <c r="U33" s="100"/>
      <c r="W33" s="100"/>
      <c r="X33" s="100"/>
      <c r="Y33" s="100"/>
      <c r="AB33" s="100"/>
      <c r="AC33" s="100"/>
      <c r="AD33" s="100"/>
      <c r="AE33" s="100"/>
      <c r="AF33" s="100"/>
      <c r="AG33" s="100"/>
      <c r="AH33" s="100"/>
      <c r="AI33" s="100"/>
      <c r="AJ33" s="100"/>
      <c r="AK33" s="100"/>
    </row>
    <row r="34" spans="13:38">
      <c r="M34" s="100"/>
      <c r="N34" s="100"/>
      <c r="R34" s="100"/>
      <c r="T34" s="100"/>
      <c r="U34" s="100"/>
      <c r="W34" s="100"/>
      <c r="X34" s="100"/>
      <c r="Y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</row>
    <row r="35" spans="13:38">
      <c r="M35" s="100"/>
      <c r="N35" s="100"/>
      <c r="R35" s="100"/>
      <c r="T35" s="100"/>
      <c r="U35" s="100"/>
      <c r="W35" s="100"/>
      <c r="X35" s="100"/>
      <c r="Y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</row>
    <row r="36" spans="13:38" ht="16.5" customHeight="1">
      <c r="M36" s="100"/>
      <c r="N36" s="100"/>
      <c r="R36" s="100"/>
      <c r="T36" s="100"/>
      <c r="U36" s="100"/>
      <c r="W36" s="100"/>
      <c r="X36" s="100"/>
      <c r="Y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</row>
    <row r="37" spans="13:38" ht="16.5" customHeight="1">
      <c r="M37" s="32"/>
      <c r="O37" s="51"/>
      <c r="X37" s="79"/>
      <c r="Y37" s="1"/>
      <c r="AB37" s="100"/>
      <c r="AC37" s="100"/>
      <c r="AD37" s="100"/>
      <c r="AE37" s="100"/>
      <c r="AF37" s="100"/>
      <c r="AG37" s="100"/>
      <c r="AH37" s="100"/>
      <c r="AI37" s="100"/>
      <c r="AJ37" s="100"/>
      <c r="AK37" s="10"/>
    </row>
    <row r="38" spans="13:38">
      <c r="M38" s="32"/>
      <c r="O38" s="51"/>
      <c r="X38" s="79"/>
      <c r="Y38" s="1"/>
      <c r="AB38" s="100"/>
      <c r="AC38" s="100"/>
      <c r="AD38" s="100"/>
      <c r="AE38" s="100"/>
      <c r="AF38" s="100"/>
      <c r="AG38" s="100"/>
      <c r="AH38" s="100"/>
      <c r="AI38" s="100"/>
      <c r="AJ38" s="100"/>
      <c r="AK38" s="10"/>
    </row>
    <row r="39" spans="13:38" ht="17.25" customHeight="1">
      <c r="M39" s="32"/>
      <c r="O39" s="51"/>
      <c r="X39" s="79"/>
      <c r="Y39" s="1"/>
      <c r="AB39" s="100"/>
      <c r="AC39" s="100"/>
      <c r="AD39" s="100"/>
      <c r="AE39" s="100"/>
      <c r="AF39" s="100"/>
      <c r="AG39" s="100"/>
      <c r="AH39" s="100"/>
      <c r="AI39" s="100"/>
      <c r="AJ39" s="100"/>
      <c r="AK39" s="10"/>
    </row>
    <row r="40" spans="13:38">
      <c r="M40" s="32"/>
      <c r="O40" s="51"/>
      <c r="X40" s="79"/>
      <c r="Y40" s="1"/>
      <c r="AB40" s="100"/>
      <c r="AC40" s="100"/>
      <c r="AD40" s="100"/>
      <c r="AE40" s="100"/>
      <c r="AF40" s="100"/>
      <c r="AG40" s="100"/>
      <c r="AH40" s="100"/>
      <c r="AI40" s="100"/>
      <c r="AJ40" s="100"/>
      <c r="AK40" s="10"/>
    </row>
    <row r="41" spans="13:38">
      <c r="M41" s="32"/>
      <c r="O41" s="51"/>
      <c r="X41" s="79"/>
      <c r="Y41" s="1"/>
      <c r="AB41" s="100"/>
      <c r="AC41" s="100"/>
      <c r="AD41" s="100"/>
      <c r="AE41" s="100"/>
      <c r="AF41" s="100"/>
      <c r="AG41" s="100"/>
      <c r="AH41" s="100"/>
      <c r="AI41" s="100"/>
      <c r="AJ41" s="100"/>
      <c r="AK41" s="10"/>
    </row>
    <row r="42" spans="13:38">
      <c r="M42" s="32"/>
      <c r="O42" s="51"/>
      <c r="X42" s="79"/>
      <c r="Y42" s="1"/>
      <c r="AB42" s="100"/>
      <c r="AC42" s="100"/>
      <c r="AD42" s="100"/>
      <c r="AE42" s="100"/>
      <c r="AF42" s="100"/>
      <c r="AG42" s="100"/>
      <c r="AH42" s="100"/>
      <c r="AI42" s="100"/>
      <c r="AJ42" s="100"/>
      <c r="AK42" s="10"/>
    </row>
    <row r="43" spans="13:38">
      <c r="M43" s="32"/>
      <c r="O43" s="51"/>
      <c r="X43" s="79"/>
      <c r="Y43" s="1"/>
      <c r="AB43" s="100"/>
      <c r="AC43" s="100"/>
      <c r="AD43" s="100"/>
      <c r="AE43" s="100"/>
      <c r="AF43" s="100"/>
      <c r="AG43" s="100"/>
      <c r="AH43" s="100"/>
      <c r="AI43" s="100"/>
      <c r="AJ43" s="100"/>
      <c r="AL43"/>
    </row>
    <row r="44" spans="13:38">
      <c r="M44" s="32"/>
      <c r="O44" s="51"/>
      <c r="X44" s="79"/>
      <c r="Y44" s="1"/>
      <c r="AB44" s="100"/>
      <c r="AC44" s="100"/>
      <c r="AD44" s="100"/>
      <c r="AE44" s="100"/>
      <c r="AF44" s="100"/>
      <c r="AG44" s="100"/>
      <c r="AH44" s="100"/>
      <c r="AI44" s="100"/>
      <c r="AJ44" s="100"/>
      <c r="AL44"/>
    </row>
    <row r="45" spans="13:38">
      <c r="M45" s="32"/>
      <c r="O45" s="51"/>
      <c r="X45" s="79"/>
      <c r="Y45" s="1"/>
      <c r="AB45" s="100"/>
      <c r="AC45" s="100"/>
      <c r="AD45" s="100"/>
      <c r="AE45" s="100"/>
      <c r="AF45" s="100"/>
      <c r="AG45" s="100"/>
      <c r="AH45" s="100"/>
      <c r="AI45" s="100"/>
      <c r="AJ45" s="100"/>
      <c r="AL45"/>
    </row>
    <row r="46" spans="13:38">
      <c r="M46" s="32"/>
      <c r="O46" s="51"/>
      <c r="X46" s="79"/>
      <c r="Y46" s="1"/>
      <c r="AB46" s="100"/>
      <c r="AC46" s="100"/>
      <c r="AD46" s="100"/>
      <c r="AE46" s="100"/>
      <c r="AF46" s="100"/>
      <c r="AG46" s="100"/>
      <c r="AH46" s="100"/>
      <c r="AI46" s="100"/>
      <c r="AJ46" s="100"/>
      <c r="AL46"/>
    </row>
    <row r="47" spans="13:38">
      <c r="M47" s="32"/>
      <c r="O47" s="51"/>
      <c r="X47" s="79"/>
      <c r="Y47" s="1"/>
      <c r="AB47" s="100"/>
      <c r="AC47" s="100"/>
      <c r="AD47" s="100"/>
      <c r="AE47" s="100"/>
      <c r="AF47" s="100"/>
      <c r="AG47" s="100"/>
      <c r="AH47" s="100"/>
      <c r="AI47" s="100"/>
      <c r="AJ47" s="100"/>
      <c r="AL47"/>
    </row>
    <row r="48" spans="13:38">
      <c r="M48" s="32"/>
      <c r="O48" s="51"/>
      <c r="X48" s="79"/>
      <c r="Y48" s="1"/>
      <c r="AB48" s="100"/>
      <c r="AC48" s="100"/>
      <c r="AD48" s="100"/>
      <c r="AE48" s="100"/>
      <c r="AF48" s="100"/>
      <c r="AG48" s="100"/>
      <c r="AH48" s="100"/>
      <c r="AI48" s="100"/>
      <c r="AJ48" s="100"/>
      <c r="AL48"/>
    </row>
    <row r="49" spans="13:38">
      <c r="M49" s="32"/>
      <c r="O49" s="51"/>
      <c r="X49" s="79"/>
      <c r="Y49" s="1"/>
      <c r="AB49" s="100"/>
      <c r="AC49" s="100"/>
      <c r="AD49" s="100"/>
      <c r="AE49" s="100"/>
      <c r="AF49" s="100"/>
      <c r="AG49" s="100"/>
      <c r="AH49" s="100"/>
      <c r="AI49" s="100"/>
      <c r="AJ49" s="100"/>
      <c r="AL49"/>
    </row>
    <row r="50" spans="13:38">
      <c r="M50" s="32"/>
      <c r="O50" s="51"/>
      <c r="X50" s="79"/>
      <c r="Y50" s="1"/>
      <c r="AB50" s="100"/>
      <c r="AC50" s="100"/>
      <c r="AD50" s="100"/>
      <c r="AE50" s="100"/>
      <c r="AF50" s="100"/>
      <c r="AG50" s="100"/>
      <c r="AH50" s="100"/>
      <c r="AI50" s="100"/>
      <c r="AJ50" s="100"/>
      <c r="AL50"/>
    </row>
    <row r="51" spans="13:38">
      <c r="M51" s="32"/>
      <c r="O51" s="51"/>
      <c r="X51" s="79"/>
      <c r="Y51" s="1"/>
      <c r="AB51" s="100"/>
      <c r="AC51" s="100"/>
      <c r="AD51" s="100"/>
      <c r="AE51" s="100"/>
      <c r="AF51" s="100"/>
      <c r="AG51" s="100"/>
      <c r="AH51" s="100"/>
      <c r="AI51" s="100"/>
      <c r="AJ51" s="100"/>
      <c r="AL51"/>
    </row>
    <row r="52" spans="13:38">
      <c r="M52" s="32"/>
      <c r="O52" s="51"/>
      <c r="X52" s="79"/>
      <c r="Y52" s="1"/>
      <c r="AB52" s="100"/>
      <c r="AC52" s="100"/>
      <c r="AD52" s="100"/>
      <c r="AE52" s="100"/>
      <c r="AF52" s="100"/>
      <c r="AG52" s="100"/>
      <c r="AH52" s="100"/>
      <c r="AI52" s="100"/>
      <c r="AJ52" s="100"/>
      <c r="AL52"/>
    </row>
    <row r="53" spans="13:38">
      <c r="M53" s="32"/>
      <c r="O53" s="51"/>
      <c r="X53" s="79"/>
      <c r="Y53" s="1"/>
      <c r="AB53" s="100"/>
      <c r="AC53" s="100"/>
      <c r="AD53" s="100"/>
      <c r="AE53" s="100"/>
      <c r="AF53" s="100"/>
      <c r="AG53" s="100"/>
      <c r="AH53" s="100"/>
      <c r="AI53" s="100"/>
      <c r="AJ53" s="100"/>
      <c r="AL53"/>
    </row>
    <row r="54" spans="13:38">
      <c r="M54" s="32"/>
      <c r="O54" s="51"/>
      <c r="X54" s="79"/>
      <c r="Y54" s="1"/>
      <c r="AB54" s="100"/>
      <c r="AC54" s="100"/>
      <c r="AD54" s="100"/>
      <c r="AE54" s="100"/>
      <c r="AF54" s="100"/>
      <c r="AG54" s="100"/>
      <c r="AH54" s="100"/>
      <c r="AI54" s="100"/>
      <c r="AJ54" s="100"/>
      <c r="AL54"/>
    </row>
    <row r="55" spans="13:38">
      <c r="M55" s="32"/>
      <c r="O55" s="51"/>
      <c r="X55" s="79"/>
      <c r="Y55" s="1"/>
      <c r="AB55" s="100"/>
      <c r="AC55" s="100"/>
      <c r="AD55" s="100"/>
      <c r="AE55" s="100"/>
      <c r="AF55" s="100"/>
      <c r="AG55" s="100"/>
      <c r="AH55" s="100"/>
      <c r="AI55" s="100"/>
      <c r="AJ55" s="100"/>
      <c r="AL55"/>
    </row>
    <row r="56" spans="13:38">
      <c r="M56" s="32"/>
      <c r="O56" s="51"/>
      <c r="X56" s="79"/>
      <c r="Y56" s="1"/>
      <c r="AB56" s="100"/>
      <c r="AC56" s="100"/>
      <c r="AD56" s="100"/>
      <c r="AE56" s="100"/>
      <c r="AF56" s="100"/>
      <c r="AG56" s="100"/>
      <c r="AH56" s="100"/>
      <c r="AI56" s="100"/>
      <c r="AJ56" s="100"/>
      <c r="AL56"/>
    </row>
    <row r="57" spans="13:38">
      <c r="M57" s="32"/>
      <c r="O57" s="51"/>
      <c r="X57" s="79"/>
      <c r="Y57" s="1"/>
      <c r="AB57" s="100"/>
      <c r="AC57" s="100"/>
      <c r="AD57" s="100"/>
      <c r="AE57" s="100"/>
      <c r="AF57" s="100"/>
      <c r="AG57" s="100"/>
      <c r="AH57" s="100"/>
      <c r="AI57" s="100"/>
      <c r="AJ57" s="100"/>
      <c r="AL57"/>
    </row>
    <row r="58" spans="13:38">
      <c r="M58" s="32"/>
      <c r="O58" s="51"/>
      <c r="X58" s="79"/>
      <c r="Y58" s="1"/>
      <c r="AB58" s="100"/>
      <c r="AC58" s="100"/>
      <c r="AD58" s="100"/>
      <c r="AE58" s="100"/>
      <c r="AF58" s="100"/>
      <c r="AG58" s="100"/>
      <c r="AH58" s="100"/>
      <c r="AI58" s="100"/>
      <c r="AJ58" s="100"/>
      <c r="AL58"/>
    </row>
    <row r="59" spans="13:38">
      <c r="M59" s="32"/>
      <c r="O59" s="51"/>
      <c r="X59" s="79"/>
      <c r="Y59" s="1"/>
      <c r="AB59" s="100"/>
      <c r="AC59" s="100"/>
      <c r="AD59" s="100"/>
      <c r="AE59" s="100"/>
      <c r="AF59" s="100"/>
      <c r="AG59" s="100"/>
      <c r="AH59" s="100"/>
      <c r="AI59" s="100"/>
      <c r="AJ59" s="100"/>
      <c r="AL59"/>
    </row>
    <row r="60" spans="13:38">
      <c r="M60" s="32"/>
      <c r="O60" s="51"/>
      <c r="X60" s="79"/>
      <c r="Y60" s="1"/>
      <c r="AB60" s="100"/>
      <c r="AC60" s="100"/>
      <c r="AD60" s="100"/>
      <c r="AE60" s="100"/>
      <c r="AF60" s="100"/>
      <c r="AG60" s="100"/>
      <c r="AH60" s="100"/>
      <c r="AI60" s="100"/>
      <c r="AJ60" s="100"/>
      <c r="AL60"/>
    </row>
    <row r="61" spans="13:38">
      <c r="M61" s="32"/>
      <c r="O61" s="51"/>
      <c r="X61" s="79"/>
      <c r="Y61" s="1"/>
      <c r="AB61" s="100"/>
      <c r="AC61" s="100"/>
      <c r="AD61" s="100"/>
      <c r="AE61" s="100"/>
      <c r="AF61" s="100"/>
      <c r="AG61" s="100"/>
      <c r="AH61" s="100"/>
      <c r="AI61" s="100"/>
      <c r="AJ61" s="100"/>
      <c r="AL61"/>
    </row>
    <row r="62" spans="13:38">
      <c r="M62" s="32"/>
      <c r="O62" s="51"/>
      <c r="X62" s="79"/>
      <c r="Y62" s="1"/>
      <c r="AB62" s="100"/>
      <c r="AC62" s="100"/>
      <c r="AD62" s="100"/>
      <c r="AE62" s="100"/>
      <c r="AF62" s="100"/>
      <c r="AG62" s="100"/>
      <c r="AH62" s="100"/>
      <c r="AI62" s="100"/>
      <c r="AJ62" s="100"/>
      <c r="AL62"/>
    </row>
    <row r="63" spans="13:38">
      <c r="M63" s="32"/>
      <c r="O63" s="51"/>
      <c r="X63" s="79"/>
      <c r="Y63" s="1"/>
      <c r="AB63" s="100"/>
      <c r="AC63" s="100"/>
      <c r="AD63" s="100"/>
      <c r="AE63" s="100"/>
      <c r="AF63" s="100"/>
      <c r="AG63" s="100"/>
      <c r="AH63" s="100"/>
      <c r="AI63" s="100"/>
      <c r="AJ63" s="100"/>
      <c r="AL63"/>
    </row>
    <row r="64" spans="13:38">
      <c r="M64" s="32"/>
      <c r="O64" s="51"/>
      <c r="X64" s="79"/>
      <c r="Y64" s="1"/>
      <c r="AB64" s="100"/>
      <c r="AC64" s="100"/>
      <c r="AD64" s="100"/>
      <c r="AE64" s="100"/>
      <c r="AF64" s="100"/>
      <c r="AG64" s="100"/>
      <c r="AH64" s="100"/>
      <c r="AI64" s="100"/>
      <c r="AJ64" s="100"/>
      <c r="AL64"/>
    </row>
    <row r="65" spans="13:38">
      <c r="M65" s="32"/>
      <c r="O65" s="51"/>
      <c r="X65" s="79"/>
      <c r="Y65" s="1"/>
      <c r="AB65" s="100"/>
      <c r="AC65" s="100"/>
      <c r="AD65" s="100"/>
      <c r="AE65" s="100"/>
      <c r="AF65" s="100"/>
      <c r="AG65" s="100"/>
      <c r="AH65" s="100"/>
      <c r="AI65" s="100"/>
      <c r="AJ65" s="100"/>
      <c r="AL65"/>
    </row>
    <row r="66" spans="13:38">
      <c r="M66" s="32"/>
      <c r="O66" s="51"/>
      <c r="X66" s="79"/>
      <c r="Y66" s="1"/>
      <c r="AB66" s="100"/>
      <c r="AC66" s="100"/>
      <c r="AD66" s="100"/>
      <c r="AE66" s="100"/>
      <c r="AF66" s="100"/>
      <c r="AG66" s="100"/>
      <c r="AH66" s="100"/>
      <c r="AI66" s="100"/>
      <c r="AJ66" s="100"/>
      <c r="AL66"/>
    </row>
    <row r="67" spans="13:38">
      <c r="M67" s="32"/>
      <c r="O67" s="51"/>
      <c r="X67" s="79"/>
      <c r="Y67" s="1"/>
      <c r="AB67" s="100"/>
      <c r="AC67" s="100"/>
      <c r="AD67" s="100"/>
      <c r="AE67" s="100"/>
      <c r="AF67" s="100"/>
      <c r="AG67" s="100"/>
      <c r="AH67" s="100"/>
      <c r="AI67" s="100"/>
      <c r="AJ67" s="100"/>
      <c r="AL67"/>
    </row>
    <row r="68" spans="13:38">
      <c r="M68" s="32"/>
      <c r="O68" s="51"/>
      <c r="X68" s="79"/>
      <c r="Y68" s="1"/>
      <c r="AB68" s="100"/>
      <c r="AC68" s="100"/>
      <c r="AD68" s="100"/>
      <c r="AE68" s="100"/>
      <c r="AF68" s="100"/>
      <c r="AG68" s="100"/>
      <c r="AH68" s="100"/>
      <c r="AI68" s="100"/>
      <c r="AJ68" s="100"/>
      <c r="AL68"/>
    </row>
    <row r="69" spans="13:38">
      <c r="M69" s="32"/>
      <c r="O69" s="51"/>
      <c r="X69" s="79"/>
      <c r="Y69" s="1"/>
      <c r="AB69" s="100"/>
      <c r="AC69" s="100"/>
      <c r="AD69" s="100"/>
      <c r="AE69" s="100"/>
      <c r="AF69" s="100"/>
      <c r="AG69" s="100"/>
      <c r="AH69" s="100"/>
      <c r="AI69" s="100"/>
      <c r="AJ69" s="100"/>
      <c r="AL69"/>
    </row>
    <row r="70" spans="13:38">
      <c r="M70" s="32"/>
      <c r="O70" s="51"/>
      <c r="X70" s="79"/>
      <c r="Y70" s="1"/>
      <c r="AB70" s="100"/>
      <c r="AC70" s="100"/>
      <c r="AD70" s="100"/>
      <c r="AE70" s="100"/>
      <c r="AF70" s="100"/>
      <c r="AG70" s="100"/>
      <c r="AH70" s="100"/>
      <c r="AI70" s="100"/>
      <c r="AJ70" s="100"/>
      <c r="AL70"/>
    </row>
    <row r="71" spans="13:38">
      <c r="M71" s="32"/>
      <c r="O71" s="51"/>
      <c r="X71" s="79"/>
      <c r="Y71" s="1"/>
      <c r="AB71" s="100"/>
      <c r="AC71" s="100"/>
      <c r="AD71" s="100"/>
      <c r="AE71" s="100"/>
      <c r="AF71" s="100"/>
      <c r="AG71" s="100"/>
      <c r="AH71" s="100"/>
      <c r="AI71" s="100"/>
      <c r="AJ71" s="100"/>
      <c r="AL71"/>
    </row>
    <row r="72" spans="13:38">
      <c r="M72" s="32"/>
      <c r="O72" s="51"/>
      <c r="X72" s="79"/>
      <c r="Y72" s="1"/>
      <c r="AB72" s="100"/>
      <c r="AC72" s="100"/>
      <c r="AD72" s="100"/>
      <c r="AE72" s="100"/>
      <c r="AF72" s="100"/>
      <c r="AG72" s="100"/>
      <c r="AH72" s="100"/>
      <c r="AI72" s="100"/>
      <c r="AJ72" s="100"/>
      <c r="AL72"/>
    </row>
    <row r="73" spans="13:38">
      <c r="M73" s="32"/>
      <c r="O73" s="51"/>
      <c r="X73" s="79"/>
      <c r="Y73" s="1"/>
      <c r="AB73" s="100"/>
      <c r="AC73" s="100"/>
      <c r="AD73" s="100"/>
      <c r="AE73" s="100"/>
      <c r="AF73" s="100"/>
      <c r="AG73" s="100"/>
      <c r="AH73" s="100"/>
      <c r="AI73" s="100"/>
      <c r="AJ73" s="100"/>
      <c r="AL73"/>
    </row>
    <row r="74" spans="13:38">
      <c r="M74" s="32"/>
      <c r="O74" s="51"/>
      <c r="X74" s="79"/>
      <c r="Y74" s="1"/>
      <c r="AB74" s="100"/>
      <c r="AC74" s="100"/>
      <c r="AD74" s="100"/>
      <c r="AE74" s="100"/>
      <c r="AF74" s="100"/>
      <c r="AG74" s="100"/>
      <c r="AH74" s="100"/>
      <c r="AI74" s="100"/>
      <c r="AJ74" s="100"/>
      <c r="AL74"/>
    </row>
    <row r="75" spans="13:38">
      <c r="M75" s="32"/>
      <c r="O75" s="51"/>
      <c r="X75" s="79"/>
      <c r="Y75" s="1"/>
      <c r="AB75" s="100"/>
      <c r="AC75" s="100"/>
      <c r="AD75" s="100"/>
      <c r="AE75" s="100"/>
      <c r="AF75" s="100"/>
      <c r="AG75" s="100"/>
      <c r="AH75" s="100"/>
      <c r="AI75" s="100"/>
      <c r="AJ75" s="100"/>
      <c r="AL75"/>
    </row>
    <row r="76" spans="13:38">
      <c r="M76" s="32"/>
      <c r="O76" s="51"/>
      <c r="X76" s="79"/>
      <c r="Y76" s="1"/>
      <c r="AB76" s="100"/>
      <c r="AC76" s="100"/>
      <c r="AD76" s="100"/>
      <c r="AE76" s="100"/>
      <c r="AF76" s="100"/>
      <c r="AG76" s="100"/>
      <c r="AH76" s="100"/>
      <c r="AI76" s="100"/>
      <c r="AJ76" s="100"/>
      <c r="AL76"/>
    </row>
    <row r="77" spans="13:38">
      <c r="M77" s="32"/>
      <c r="O77" s="51"/>
      <c r="X77" s="79"/>
      <c r="Y77" s="1"/>
      <c r="AB77" s="100"/>
      <c r="AC77" s="100"/>
      <c r="AD77" s="100"/>
      <c r="AE77" s="100"/>
      <c r="AF77" s="100"/>
      <c r="AG77" s="100"/>
      <c r="AH77" s="100"/>
      <c r="AI77" s="100"/>
      <c r="AJ77" s="100"/>
      <c r="AL77"/>
    </row>
    <row r="78" spans="13:38">
      <c r="M78" s="32"/>
      <c r="O78" s="51"/>
      <c r="X78" s="79"/>
      <c r="Y78" s="1"/>
      <c r="AB78" s="100"/>
      <c r="AC78" s="100"/>
      <c r="AD78" s="100"/>
      <c r="AE78" s="100"/>
      <c r="AF78" s="100"/>
      <c r="AG78" s="100"/>
      <c r="AH78" s="100"/>
      <c r="AI78" s="100"/>
      <c r="AJ78" s="100"/>
      <c r="AL78"/>
    </row>
    <row r="79" spans="13:38">
      <c r="M79" s="32"/>
      <c r="O79" s="51"/>
      <c r="X79" s="79"/>
      <c r="Y79" s="1"/>
      <c r="AB79" s="100"/>
      <c r="AC79" s="100"/>
      <c r="AD79" s="100"/>
      <c r="AE79" s="100"/>
      <c r="AF79" s="100"/>
      <c r="AG79" s="100"/>
      <c r="AH79" s="100"/>
      <c r="AI79" s="100"/>
      <c r="AJ79" s="100"/>
      <c r="AL79"/>
    </row>
    <row r="80" spans="13:38">
      <c r="M80" s="32"/>
      <c r="O80" s="51"/>
      <c r="X80" s="79"/>
      <c r="Y80" s="1"/>
      <c r="AB80" s="100"/>
      <c r="AC80" s="100"/>
      <c r="AD80" s="100"/>
      <c r="AE80" s="100"/>
      <c r="AF80" s="100"/>
      <c r="AG80" s="100"/>
      <c r="AH80" s="100"/>
      <c r="AI80" s="100"/>
      <c r="AJ80" s="100"/>
      <c r="AL80"/>
    </row>
    <row r="81" spans="13:38">
      <c r="M81" s="32"/>
      <c r="O81" s="51"/>
      <c r="X81" s="79"/>
      <c r="Y81" s="1"/>
      <c r="AB81" s="100"/>
      <c r="AC81" s="100"/>
      <c r="AD81" s="100"/>
      <c r="AE81" s="100"/>
      <c r="AF81" s="100"/>
      <c r="AG81" s="100"/>
      <c r="AH81" s="100"/>
      <c r="AI81" s="100"/>
      <c r="AJ81" s="100"/>
      <c r="AL81"/>
    </row>
    <row r="82" spans="13:38">
      <c r="M82" s="32"/>
      <c r="O82" s="51"/>
      <c r="X82" s="79"/>
      <c r="Y82" s="1"/>
      <c r="AB82" s="100"/>
      <c r="AC82" s="100"/>
      <c r="AD82" s="100"/>
      <c r="AE82" s="100"/>
      <c r="AF82" s="100"/>
      <c r="AG82" s="100"/>
      <c r="AH82" s="100"/>
      <c r="AI82" s="100"/>
      <c r="AJ82" s="100"/>
      <c r="AL82"/>
    </row>
    <row r="83" spans="13:38">
      <c r="M83" s="32"/>
      <c r="O83" s="51"/>
      <c r="X83" s="79"/>
      <c r="Y83" s="1"/>
      <c r="AB83" s="100"/>
      <c r="AC83" s="100"/>
      <c r="AD83" s="100"/>
      <c r="AE83" s="100"/>
      <c r="AF83" s="100"/>
      <c r="AG83" s="100"/>
      <c r="AH83" s="100"/>
      <c r="AI83" s="100"/>
      <c r="AJ83" s="100"/>
      <c r="AL83"/>
    </row>
    <row r="84" spans="13:38">
      <c r="M84" s="32"/>
      <c r="O84" s="51"/>
      <c r="X84" s="79"/>
      <c r="Y84" s="1"/>
      <c r="AB84" s="100"/>
      <c r="AC84" s="100"/>
      <c r="AD84" s="100"/>
      <c r="AE84" s="100"/>
      <c r="AF84" s="100"/>
      <c r="AG84" s="100"/>
      <c r="AH84" s="100"/>
      <c r="AI84" s="100"/>
      <c r="AJ84" s="100"/>
      <c r="AL84"/>
    </row>
    <row r="85" spans="13:38">
      <c r="M85" s="32"/>
      <c r="O85" s="51"/>
      <c r="X85" s="79"/>
      <c r="Y85" s="1"/>
      <c r="AB85" s="100"/>
      <c r="AC85" s="100"/>
      <c r="AD85" s="100"/>
      <c r="AE85" s="100"/>
      <c r="AF85" s="100"/>
      <c r="AG85" s="100"/>
      <c r="AH85" s="100"/>
      <c r="AI85" s="100"/>
      <c r="AJ85" s="100"/>
      <c r="AL85"/>
    </row>
    <row r="86" spans="13:38">
      <c r="M86" s="32"/>
      <c r="O86" s="51"/>
      <c r="X86" s="79"/>
      <c r="Y86" s="1"/>
      <c r="AB86" s="100"/>
      <c r="AC86" s="100"/>
      <c r="AD86" s="100"/>
      <c r="AE86" s="100"/>
      <c r="AF86" s="100"/>
      <c r="AG86" s="100"/>
      <c r="AH86" s="100"/>
      <c r="AI86" s="100"/>
      <c r="AJ86" s="100"/>
      <c r="AL86"/>
    </row>
    <row r="87" spans="13:38">
      <c r="M87" s="32"/>
      <c r="O87" s="51"/>
      <c r="X87" s="79"/>
      <c r="Y87" s="1"/>
      <c r="AB87" s="100"/>
      <c r="AC87" s="100"/>
      <c r="AD87" s="100"/>
      <c r="AE87" s="100"/>
      <c r="AF87" s="100"/>
      <c r="AG87" s="100"/>
      <c r="AH87" s="100"/>
      <c r="AI87" s="100"/>
      <c r="AJ87" s="100"/>
      <c r="AL87"/>
    </row>
    <row r="88" spans="13:38">
      <c r="M88" s="32"/>
      <c r="O88" s="51"/>
      <c r="X88" s="79"/>
      <c r="Y88" s="1"/>
      <c r="AB88" s="100"/>
      <c r="AC88" s="100"/>
      <c r="AD88" s="100"/>
      <c r="AE88" s="100"/>
      <c r="AF88" s="100"/>
      <c r="AG88" s="100"/>
      <c r="AH88" s="100"/>
      <c r="AI88" s="100"/>
      <c r="AJ88" s="100"/>
      <c r="AL88"/>
    </row>
    <row r="89" spans="13:38">
      <c r="M89" s="32"/>
      <c r="O89" s="51"/>
      <c r="X89" s="79"/>
      <c r="Y89" s="1"/>
      <c r="AB89" s="100"/>
      <c r="AC89" s="100"/>
      <c r="AD89" s="100"/>
      <c r="AE89" s="100"/>
      <c r="AF89" s="100"/>
      <c r="AG89" s="100"/>
      <c r="AH89" s="100"/>
      <c r="AI89" s="100"/>
      <c r="AJ89" s="100"/>
      <c r="AL89"/>
    </row>
    <row r="90" spans="13:38">
      <c r="M90" s="32"/>
      <c r="O90" s="51"/>
      <c r="X90" s="79"/>
      <c r="Y90" s="1"/>
      <c r="AB90" s="100"/>
      <c r="AC90" s="100"/>
      <c r="AD90" s="100"/>
      <c r="AE90" s="100"/>
      <c r="AF90" s="100"/>
      <c r="AG90" s="100"/>
      <c r="AH90" s="100"/>
      <c r="AI90" s="100"/>
      <c r="AJ90" s="100"/>
      <c r="AL90"/>
    </row>
    <row r="91" spans="13:38">
      <c r="M91" s="32"/>
      <c r="O91" s="51"/>
      <c r="X91" s="79"/>
      <c r="Y91" s="1"/>
      <c r="AB91" s="100"/>
      <c r="AC91" s="100"/>
      <c r="AD91" s="100"/>
      <c r="AE91" s="100"/>
      <c r="AF91" s="100"/>
      <c r="AG91" s="100"/>
      <c r="AH91" s="100"/>
      <c r="AI91" s="100"/>
      <c r="AJ91" s="100"/>
      <c r="AL91"/>
    </row>
    <row r="92" spans="13:38">
      <c r="M92" s="32"/>
      <c r="O92" s="51"/>
      <c r="X92" s="79"/>
      <c r="Y92" s="1"/>
      <c r="AB92" s="100"/>
      <c r="AC92" s="100"/>
      <c r="AD92" s="100"/>
      <c r="AE92" s="100"/>
      <c r="AF92" s="100"/>
      <c r="AG92" s="100"/>
      <c r="AH92" s="100"/>
      <c r="AI92" s="100"/>
      <c r="AJ92" s="100"/>
      <c r="AL92"/>
    </row>
    <row r="93" spans="13:38">
      <c r="M93" s="32"/>
      <c r="O93" s="51"/>
      <c r="X93" s="79"/>
      <c r="Y93" s="1"/>
      <c r="AB93" s="100"/>
      <c r="AC93" s="100"/>
      <c r="AD93" s="100"/>
      <c r="AE93" s="100"/>
      <c r="AF93" s="100"/>
      <c r="AG93" s="100"/>
      <c r="AH93" s="100"/>
      <c r="AI93" s="100"/>
      <c r="AJ93" s="100"/>
      <c r="AL93"/>
    </row>
    <row r="94" spans="13:38">
      <c r="M94" s="32"/>
      <c r="O94" s="51"/>
      <c r="X94" s="79"/>
      <c r="Y94" s="1"/>
      <c r="AB94" s="100"/>
      <c r="AC94" s="100"/>
      <c r="AD94" s="100"/>
      <c r="AE94" s="100"/>
      <c r="AF94" s="100"/>
      <c r="AG94" s="100"/>
      <c r="AH94" s="100"/>
      <c r="AI94" s="100"/>
      <c r="AJ94" s="100"/>
      <c r="AL94"/>
    </row>
    <row r="95" spans="13:38">
      <c r="M95" s="32"/>
      <c r="O95" s="51"/>
      <c r="X95" s="79"/>
      <c r="Y95" s="1"/>
      <c r="AB95" s="100"/>
      <c r="AC95" s="100"/>
      <c r="AD95" s="100"/>
      <c r="AE95" s="100"/>
      <c r="AF95" s="100"/>
      <c r="AG95" s="100"/>
      <c r="AH95" s="100"/>
      <c r="AI95" s="100"/>
      <c r="AJ95" s="100"/>
      <c r="AL95"/>
    </row>
    <row r="96" spans="13:38">
      <c r="M96" s="32"/>
      <c r="O96" s="51"/>
      <c r="X96" s="79"/>
      <c r="Y96" s="1"/>
      <c r="AB96" s="100"/>
      <c r="AC96" s="100"/>
      <c r="AD96" s="100"/>
      <c r="AE96" s="100"/>
      <c r="AF96" s="100"/>
      <c r="AG96" s="100"/>
      <c r="AH96" s="100"/>
      <c r="AI96" s="100"/>
      <c r="AJ96" s="100"/>
      <c r="AL96"/>
    </row>
    <row r="97" spans="13:38">
      <c r="M97" s="32"/>
      <c r="O97" s="51"/>
      <c r="X97" s="79"/>
      <c r="Y97" s="1"/>
      <c r="AB97" s="100"/>
      <c r="AC97" s="100"/>
      <c r="AD97" s="100"/>
      <c r="AE97" s="100"/>
      <c r="AF97" s="100"/>
      <c r="AG97" s="100"/>
      <c r="AH97" s="100"/>
      <c r="AI97" s="100"/>
      <c r="AJ97" s="100"/>
      <c r="AL97"/>
    </row>
    <row r="98" spans="13:38">
      <c r="M98" s="32"/>
      <c r="O98" s="51"/>
      <c r="X98" s="79"/>
      <c r="Y98" s="1"/>
      <c r="AB98" s="100"/>
      <c r="AC98" s="100"/>
      <c r="AD98" s="100"/>
      <c r="AE98" s="100"/>
      <c r="AF98" s="100"/>
      <c r="AG98" s="100"/>
      <c r="AH98" s="100"/>
      <c r="AI98" s="100"/>
      <c r="AJ98" s="100"/>
      <c r="AL98"/>
    </row>
    <row r="99" spans="13:38">
      <c r="M99" s="32"/>
      <c r="O99" s="51"/>
      <c r="X99" s="79"/>
      <c r="Y99" s="1"/>
      <c r="AB99" s="100"/>
      <c r="AC99" s="100"/>
      <c r="AD99" s="100"/>
      <c r="AE99" s="100"/>
      <c r="AF99" s="100"/>
      <c r="AG99" s="100"/>
      <c r="AH99" s="100"/>
      <c r="AI99" s="100"/>
      <c r="AJ99" s="100"/>
      <c r="AL99"/>
    </row>
    <row r="100" spans="13:38">
      <c r="M100" s="32"/>
      <c r="O100" s="51"/>
      <c r="X100" s="79"/>
      <c r="Y100" s="1"/>
      <c r="AB100" s="100"/>
      <c r="AC100" s="100"/>
      <c r="AD100" s="100"/>
      <c r="AE100" s="100"/>
      <c r="AF100" s="100"/>
      <c r="AG100" s="100"/>
      <c r="AH100" s="100"/>
      <c r="AI100" s="100"/>
      <c r="AJ100" s="100"/>
      <c r="AL100"/>
    </row>
    <row r="101" spans="13:38">
      <c r="M101" s="32"/>
      <c r="O101" s="51"/>
      <c r="X101" s="79"/>
      <c r="Y101" s="1"/>
      <c r="AB101" s="100"/>
      <c r="AC101" s="100"/>
      <c r="AD101" s="100"/>
      <c r="AE101" s="100"/>
      <c r="AF101" s="100"/>
      <c r="AG101" s="100"/>
      <c r="AH101" s="100"/>
      <c r="AI101" s="100"/>
      <c r="AJ101" s="100"/>
      <c r="AL101"/>
    </row>
    <row r="102" spans="13:38">
      <c r="M102" s="32"/>
      <c r="O102" s="51"/>
      <c r="X102" s="79"/>
      <c r="Y102" s="1"/>
      <c r="AB102" s="100"/>
      <c r="AC102" s="100"/>
      <c r="AD102" s="100"/>
      <c r="AE102" s="100"/>
      <c r="AF102" s="100"/>
      <c r="AG102" s="100"/>
      <c r="AH102" s="100"/>
      <c r="AI102" s="100"/>
      <c r="AJ102" s="100"/>
      <c r="AL102"/>
    </row>
    <row r="103" spans="13:38">
      <c r="M103" s="32"/>
      <c r="O103" s="51"/>
      <c r="X103" s="79"/>
      <c r="Y103" s="1"/>
      <c r="AB103" s="100"/>
      <c r="AC103" s="100"/>
      <c r="AD103" s="100"/>
      <c r="AE103" s="100"/>
      <c r="AF103" s="100"/>
      <c r="AG103" s="100"/>
      <c r="AH103" s="100"/>
      <c r="AI103" s="100"/>
      <c r="AJ103" s="100"/>
      <c r="AL103"/>
    </row>
    <row r="104" spans="13:38">
      <c r="M104" s="32"/>
      <c r="O104" s="51"/>
      <c r="X104" s="79"/>
      <c r="Y104" s="1"/>
      <c r="AB104" s="100"/>
      <c r="AC104" s="100"/>
      <c r="AD104" s="100"/>
      <c r="AE104" s="100"/>
      <c r="AF104" s="100"/>
      <c r="AG104" s="100"/>
      <c r="AH104" s="100"/>
      <c r="AI104" s="100"/>
      <c r="AJ104" s="100"/>
      <c r="AL104"/>
    </row>
    <row r="105" spans="13:38">
      <c r="M105" s="32"/>
      <c r="O105" s="51"/>
      <c r="X105" s="79"/>
      <c r="Y105" s="1"/>
      <c r="AB105" s="100"/>
      <c r="AC105" s="100"/>
      <c r="AD105" s="100"/>
      <c r="AE105" s="100"/>
      <c r="AF105" s="100"/>
      <c r="AG105" s="100"/>
      <c r="AH105" s="100"/>
      <c r="AI105" s="100"/>
      <c r="AJ105" s="100"/>
      <c r="AL105"/>
    </row>
    <row r="106" spans="13:38">
      <c r="M106" s="32"/>
      <c r="O106" s="51"/>
      <c r="X106" s="79"/>
      <c r="Y106" s="1"/>
      <c r="AB106" s="100"/>
      <c r="AC106" s="100"/>
      <c r="AD106" s="100"/>
      <c r="AE106" s="100"/>
      <c r="AF106" s="100"/>
      <c r="AG106" s="100"/>
      <c r="AH106" s="100"/>
      <c r="AI106" s="100"/>
      <c r="AJ106" s="100"/>
      <c r="AL106"/>
    </row>
    <row r="107" spans="13:38">
      <c r="M107" s="32"/>
      <c r="O107" s="51"/>
      <c r="X107" s="79"/>
      <c r="Y107" s="1"/>
      <c r="AB107" s="100"/>
      <c r="AC107" s="100"/>
      <c r="AD107" s="100"/>
      <c r="AE107" s="100"/>
      <c r="AF107" s="100"/>
      <c r="AG107" s="100"/>
      <c r="AH107" s="100"/>
      <c r="AI107" s="100"/>
      <c r="AJ107" s="100"/>
      <c r="AL107"/>
    </row>
    <row r="108" spans="13:38">
      <c r="M108" s="32"/>
      <c r="O108" s="51"/>
      <c r="X108" s="79"/>
      <c r="Y108" s="1"/>
      <c r="AB108" s="100"/>
      <c r="AC108" s="100"/>
      <c r="AD108" s="100"/>
      <c r="AE108" s="100"/>
      <c r="AF108" s="100"/>
      <c r="AG108" s="100"/>
      <c r="AH108" s="100"/>
      <c r="AI108" s="100"/>
      <c r="AJ108" s="100"/>
      <c r="AL108"/>
    </row>
    <row r="109" spans="13:38">
      <c r="M109" s="32"/>
      <c r="O109" s="51"/>
      <c r="X109" s="79"/>
      <c r="Y109" s="1"/>
      <c r="AB109" s="100"/>
      <c r="AC109" s="100"/>
      <c r="AD109" s="100"/>
      <c r="AE109" s="100"/>
      <c r="AF109" s="100"/>
      <c r="AG109" s="100"/>
      <c r="AH109" s="100"/>
      <c r="AI109" s="100"/>
      <c r="AJ109" s="100"/>
      <c r="AL109"/>
    </row>
    <row r="110" spans="13:38">
      <c r="M110" s="32"/>
      <c r="O110" s="51"/>
      <c r="X110" s="79"/>
      <c r="Y110" s="1"/>
      <c r="AB110" s="100"/>
      <c r="AC110" s="100"/>
      <c r="AD110" s="100"/>
      <c r="AE110" s="100"/>
      <c r="AF110" s="100"/>
      <c r="AG110" s="100"/>
      <c r="AH110" s="100"/>
      <c r="AI110" s="100"/>
      <c r="AJ110" s="100"/>
      <c r="AL110"/>
    </row>
    <row r="111" spans="13:38">
      <c r="M111" s="32"/>
      <c r="O111" s="51"/>
      <c r="X111" s="79"/>
      <c r="Y111" s="1"/>
      <c r="AB111" s="100"/>
      <c r="AC111" s="100"/>
      <c r="AD111" s="100"/>
      <c r="AE111" s="100"/>
      <c r="AF111" s="100"/>
      <c r="AG111" s="100"/>
      <c r="AH111" s="100"/>
      <c r="AI111" s="100"/>
      <c r="AJ111" s="100"/>
      <c r="AL111"/>
    </row>
    <row r="112" spans="13:38">
      <c r="M112" s="32"/>
      <c r="O112" s="51"/>
      <c r="X112" s="79"/>
      <c r="Y112" s="1"/>
      <c r="AB112" s="100"/>
      <c r="AC112" s="100"/>
      <c r="AD112" s="100"/>
      <c r="AE112" s="100"/>
      <c r="AF112" s="100"/>
      <c r="AG112" s="100"/>
      <c r="AH112" s="100"/>
      <c r="AI112" s="100"/>
      <c r="AJ112" s="100"/>
      <c r="AL112"/>
    </row>
    <row r="113" spans="13:38">
      <c r="M113" s="32"/>
      <c r="O113" s="51"/>
      <c r="X113" s="79"/>
      <c r="Y113" s="1"/>
      <c r="AB113" s="100"/>
      <c r="AC113" s="100"/>
      <c r="AD113" s="100"/>
      <c r="AE113" s="100"/>
      <c r="AF113" s="100"/>
      <c r="AG113" s="100"/>
      <c r="AH113" s="100"/>
      <c r="AI113" s="100"/>
      <c r="AJ113" s="100"/>
      <c r="AL113"/>
    </row>
    <row r="114" spans="13:38">
      <c r="M114" s="32"/>
      <c r="O114" s="51"/>
      <c r="X114" s="79"/>
      <c r="Y114" s="1"/>
      <c r="AB114" s="100"/>
      <c r="AC114" s="100"/>
      <c r="AD114" s="100"/>
      <c r="AE114" s="100"/>
      <c r="AF114" s="100"/>
      <c r="AG114" s="100"/>
      <c r="AH114" s="100"/>
      <c r="AI114" s="100"/>
      <c r="AJ114" s="100"/>
      <c r="AL114"/>
    </row>
    <row r="115" spans="13:38">
      <c r="M115" s="32"/>
      <c r="O115" s="51"/>
      <c r="X115" s="79"/>
      <c r="Y115" s="1"/>
      <c r="AB115" s="100"/>
      <c r="AC115" s="100"/>
      <c r="AD115" s="100"/>
      <c r="AE115" s="100"/>
      <c r="AF115" s="100"/>
      <c r="AG115" s="100"/>
      <c r="AH115" s="100"/>
      <c r="AI115" s="100"/>
      <c r="AJ115" s="100"/>
      <c r="AL115"/>
    </row>
    <row r="116" spans="13:38">
      <c r="M116" s="32"/>
      <c r="O116" s="51"/>
      <c r="X116" s="79"/>
      <c r="Y116" s="1"/>
      <c r="AB116" s="100"/>
      <c r="AC116" s="100"/>
      <c r="AD116" s="100"/>
      <c r="AE116" s="100"/>
      <c r="AF116" s="100"/>
      <c r="AG116" s="100"/>
      <c r="AH116" s="100"/>
      <c r="AI116" s="100"/>
      <c r="AJ116" s="100"/>
      <c r="AL116"/>
    </row>
    <row r="117" spans="13:38">
      <c r="M117" s="32"/>
      <c r="O117" s="51"/>
      <c r="X117" s="79"/>
      <c r="Y117" s="1"/>
      <c r="AB117" s="100"/>
      <c r="AC117" s="100"/>
      <c r="AD117" s="100"/>
      <c r="AE117" s="100"/>
      <c r="AF117" s="100"/>
      <c r="AG117" s="100"/>
      <c r="AH117" s="100"/>
      <c r="AI117" s="100"/>
      <c r="AJ117" s="100"/>
      <c r="AL117"/>
    </row>
    <row r="118" spans="13:38">
      <c r="M118" s="32"/>
      <c r="O118" s="51"/>
      <c r="X118" s="79"/>
      <c r="Y118" s="1"/>
      <c r="AB118" s="100"/>
      <c r="AC118" s="100"/>
      <c r="AD118" s="100"/>
      <c r="AE118" s="100"/>
      <c r="AF118" s="100"/>
      <c r="AG118" s="100"/>
      <c r="AH118" s="100"/>
      <c r="AI118" s="100"/>
      <c r="AJ118" s="100"/>
      <c r="AL118"/>
    </row>
    <row r="119" spans="13:38">
      <c r="M119" s="32"/>
      <c r="O119" s="51"/>
      <c r="X119" s="79"/>
      <c r="Y119" s="1"/>
      <c r="AB119" s="100"/>
      <c r="AC119" s="100"/>
      <c r="AD119" s="100"/>
      <c r="AE119" s="100"/>
      <c r="AF119" s="100"/>
      <c r="AG119" s="100"/>
      <c r="AH119" s="100"/>
      <c r="AI119" s="100"/>
      <c r="AJ119" s="100"/>
      <c r="AL119"/>
    </row>
    <row r="120" spans="13:38">
      <c r="M120" s="32"/>
      <c r="O120" s="51"/>
      <c r="X120" s="79"/>
      <c r="Y120" s="1"/>
      <c r="AB120" s="100"/>
      <c r="AC120" s="100"/>
      <c r="AD120" s="100"/>
      <c r="AE120" s="100"/>
      <c r="AF120" s="100"/>
      <c r="AG120" s="100"/>
      <c r="AH120" s="100"/>
      <c r="AI120" s="100"/>
      <c r="AJ120" s="100"/>
      <c r="AL120"/>
    </row>
    <row r="121" spans="13:38">
      <c r="M121" s="32"/>
      <c r="O121" s="51"/>
      <c r="X121" s="79"/>
      <c r="Y121" s="1"/>
      <c r="AB121" s="100"/>
      <c r="AC121" s="100"/>
      <c r="AD121" s="100"/>
      <c r="AE121" s="100"/>
      <c r="AF121" s="100"/>
      <c r="AG121" s="100"/>
      <c r="AH121" s="100"/>
      <c r="AI121" s="100"/>
      <c r="AJ121" s="100"/>
      <c r="AL121"/>
    </row>
    <row r="122" spans="13:38">
      <c r="M122" s="32"/>
      <c r="O122" s="51"/>
      <c r="X122" s="79"/>
      <c r="Y122" s="1"/>
      <c r="AB122" s="100"/>
      <c r="AC122" s="100"/>
      <c r="AD122" s="100"/>
      <c r="AE122" s="100"/>
      <c r="AF122" s="100"/>
      <c r="AG122" s="100"/>
      <c r="AH122" s="100"/>
      <c r="AI122" s="100"/>
      <c r="AJ122" s="100"/>
      <c r="AL122"/>
    </row>
    <row r="123" spans="13:38">
      <c r="M123" s="32"/>
      <c r="O123" s="51"/>
      <c r="X123" s="79"/>
      <c r="Y123" s="1"/>
      <c r="AB123" s="100"/>
      <c r="AC123" s="100"/>
      <c r="AD123" s="100"/>
      <c r="AE123" s="100"/>
      <c r="AF123" s="100"/>
      <c r="AG123" s="100"/>
      <c r="AH123" s="100"/>
      <c r="AI123" s="100"/>
      <c r="AJ123" s="100"/>
      <c r="AL123"/>
    </row>
    <row r="124" spans="13:38">
      <c r="M124" s="32"/>
      <c r="O124" s="51"/>
      <c r="X124" s="79"/>
      <c r="Y124" s="1"/>
      <c r="AB124" s="100"/>
      <c r="AC124" s="100"/>
      <c r="AD124" s="100"/>
      <c r="AE124" s="100"/>
      <c r="AF124" s="100"/>
      <c r="AG124" s="100"/>
      <c r="AH124" s="100"/>
      <c r="AI124" s="100"/>
      <c r="AJ124" s="100"/>
      <c r="AL124"/>
    </row>
    <row r="125" spans="13:38">
      <c r="M125" s="32"/>
      <c r="O125" s="51"/>
      <c r="X125" s="79"/>
      <c r="Y125" s="1"/>
      <c r="AB125" s="100"/>
      <c r="AC125" s="100"/>
      <c r="AD125" s="100"/>
      <c r="AE125" s="100"/>
      <c r="AF125" s="100"/>
      <c r="AG125" s="100"/>
      <c r="AH125" s="100"/>
      <c r="AI125" s="100"/>
      <c r="AJ125" s="100"/>
      <c r="AL125"/>
    </row>
    <row r="126" spans="13:38">
      <c r="M126" s="32"/>
      <c r="O126" s="51"/>
      <c r="X126" s="79"/>
      <c r="Y126" s="1"/>
      <c r="AB126" s="100"/>
      <c r="AC126" s="100"/>
      <c r="AD126" s="100"/>
      <c r="AE126" s="100"/>
      <c r="AF126" s="100"/>
      <c r="AG126" s="100"/>
      <c r="AH126" s="100"/>
      <c r="AI126" s="100"/>
      <c r="AJ126" s="100"/>
      <c r="AL126"/>
    </row>
    <row r="127" spans="13:38">
      <c r="M127" s="32"/>
      <c r="O127" s="51"/>
      <c r="X127" s="79"/>
      <c r="Y127" s="1"/>
      <c r="AB127" s="100"/>
      <c r="AC127" s="100"/>
      <c r="AD127" s="100"/>
      <c r="AE127" s="100"/>
      <c r="AF127" s="100"/>
      <c r="AG127" s="100"/>
      <c r="AH127" s="100"/>
      <c r="AI127" s="100"/>
      <c r="AJ127" s="100"/>
      <c r="AL127"/>
    </row>
    <row r="128" spans="13:38">
      <c r="M128" s="32"/>
      <c r="O128" s="51"/>
      <c r="X128" s="79"/>
      <c r="Y128" s="1"/>
      <c r="AB128" s="100"/>
      <c r="AC128" s="100"/>
      <c r="AD128" s="100"/>
      <c r="AE128" s="100"/>
      <c r="AF128" s="100"/>
      <c r="AG128" s="100"/>
      <c r="AH128" s="100"/>
      <c r="AI128" s="100"/>
      <c r="AJ128" s="100"/>
      <c r="AL128"/>
    </row>
    <row r="129" spans="13:38">
      <c r="M129" s="32"/>
      <c r="O129" s="51"/>
      <c r="X129" s="79"/>
      <c r="Y129" s="1"/>
      <c r="AB129" s="100"/>
      <c r="AC129" s="100"/>
      <c r="AD129" s="100"/>
      <c r="AE129" s="100"/>
      <c r="AF129" s="100"/>
      <c r="AG129" s="100"/>
      <c r="AH129" s="100"/>
      <c r="AI129" s="100"/>
      <c r="AJ129" s="100"/>
      <c r="AL129"/>
    </row>
    <row r="130" spans="13:38">
      <c r="M130" s="32"/>
      <c r="O130" s="51"/>
      <c r="X130" s="79"/>
      <c r="Y130" s="1"/>
      <c r="AB130" s="100"/>
      <c r="AC130" s="100"/>
      <c r="AD130" s="100"/>
      <c r="AE130" s="100"/>
      <c r="AF130" s="100"/>
      <c r="AG130" s="100"/>
      <c r="AH130" s="100"/>
      <c r="AI130" s="100"/>
      <c r="AJ130" s="100"/>
      <c r="AL130"/>
    </row>
    <row r="131" spans="13:38">
      <c r="M131" s="32"/>
      <c r="O131" s="51"/>
      <c r="X131" s="79"/>
      <c r="Y131" s="1"/>
      <c r="AB131" s="100"/>
      <c r="AC131" s="100"/>
      <c r="AD131" s="100"/>
      <c r="AE131" s="100"/>
      <c r="AF131" s="100"/>
      <c r="AG131" s="100"/>
      <c r="AH131" s="100"/>
      <c r="AI131" s="100"/>
      <c r="AJ131" s="100"/>
      <c r="AL131"/>
    </row>
    <row r="132" spans="13:38">
      <c r="M132" s="32"/>
      <c r="O132" s="51"/>
      <c r="X132" s="79"/>
      <c r="Y132" s="1"/>
      <c r="AB132" s="100"/>
      <c r="AC132" s="100"/>
      <c r="AD132" s="100"/>
      <c r="AE132" s="100"/>
      <c r="AF132" s="100"/>
      <c r="AG132" s="100"/>
      <c r="AH132" s="100"/>
      <c r="AI132" s="100"/>
      <c r="AJ132" s="100"/>
      <c r="AL132"/>
    </row>
    <row r="133" spans="13:38">
      <c r="M133" s="32"/>
      <c r="O133" s="51"/>
      <c r="X133" s="79"/>
      <c r="Y133" s="1"/>
      <c r="AB133" s="100"/>
      <c r="AC133" s="100"/>
      <c r="AD133" s="100"/>
      <c r="AE133" s="100"/>
      <c r="AF133" s="100"/>
      <c r="AG133" s="100"/>
      <c r="AH133" s="100"/>
      <c r="AI133" s="100"/>
      <c r="AJ133" s="100"/>
      <c r="AL133"/>
    </row>
    <row r="134" spans="13:38">
      <c r="M134" s="32"/>
      <c r="O134" s="51"/>
      <c r="X134" s="79"/>
      <c r="Y134" s="1"/>
      <c r="AB134" s="100"/>
      <c r="AC134" s="100"/>
      <c r="AD134" s="100"/>
      <c r="AE134" s="100"/>
      <c r="AF134" s="100"/>
      <c r="AG134" s="100"/>
      <c r="AH134" s="100"/>
      <c r="AI134" s="100"/>
      <c r="AJ134" s="100"/>
      <c r="AL134"/>
    </row>
    <row r="135" spans="13:38">
      <c r="M135" s="32"/>
      <c r="O135" s="51"/>
      <c r="X135" s="79"/>
      <c r="Y135" s="1"/>
      <c r="AB135" s="100"/>
      <c r="AC135" s="100"/>
      <c r="AD135" s="100"/>
      <c r="AE135" s="100"/>
      <c r="AF135" s="100"/>
      <c r="AG135" s="100"/>
      <c r="AH135" s="100"/>
      <c r="AI135" s="100"/>
      <c r="AJ135" s="100"/>
      <c r="AL135"/>
    </row>
    <row r="136" spans="13:38">
      <c r="M136" s="32"/>
      <c r="O136" s="51"/>
      <c r="X136" s="79"/>
      <c r="Y136" s="1"/>
      <c r="AB136" s="100"/>
      <c r="AC136" s="100"/>
      <c r="AD136" s="100"/>
      <c r="AE136" s="100"/>
      <c r="AF136" s="100"/>
      <c r="AG136" s="100"/>
      <c r="AH136" s="100"/>
      <c r="AI136" s="100"/>
      <c r="AJ136" s="100"/>
      <c r="AL136"/>
    </row>
    <row r="137" spans="13:38">
      <c r="M137" s="32"/>
      <c r="O137" s="51"/>
      <c r="X137" s="79"/>
      <c r="Y137" s="1"/>
      <c r="AB137" s="100"/>
      <c r="AC137" s="100"/>
      <c r="AD137" s="100"/>
      <c r="AE137" s="100"/>
      <c r="AF137" s="100"/>
      <c r="AG137" s="100"/>
      <c r="AH137" s="100"/>
      <c r="AI137" s="100"/>
      <c r="AJ137" s="100"/>
      <c r="AL137"/>
    </row>
    <row r="138" spans="13:38">
      <c r="M138" s="32"/>
      <c r="O138" s="51"/>
      <c r="X138" s="79"/>
      <c r="Y138" s="1"/>
      <c r="AB138" s="100"/>
      <c r="AC138" s="100"/>
      <c r="AD138" s="100"/>
      <c r="AE138" s="100"/>
      <c r="AF138" s="100"/>
      <c r="AG138" s="100"/>
      <c r="AH138" s="100"/>
      <c r="AI138" s="100"/>
      <c r="AJ138" s="100"/>
      <c r="AL138"/>
    </row>
    <row r="139" spans="13:38">
      <c r="M139" s="32"/>
      <c r="O139" s="51"/>
      <c r="X139" s="79"/>
      <c r="Y139" s="1"/>
      <c r="AB139" s="100"/>
      <c r="AC139" s="100"/>
      <c r="AD139" s="100"/>
      <c r="AE139" s="100"/>
      <c r="AF139" s="100"/>
      <c r="AG139" s="100"/>
      <c r="AH139" s="100"/>
      <c r="AI139" s="100"/>
      <c r="AJ139" s="100"/>
      <c r="AL139"/>
    </row>
    <row r="140" spans="13:38">
      <c r="M140" s="32"/>
      <c r="O140" s="51"/>
      <c r="X140" s="79"/>
      <c r="Y140" s="1"/>
      <c r="AB140" s="100"/>
      <c r="AC140" s="100"/>
      <c r="AD140" s="100"/>
      <c r="AE140" s="100"/>
      <c r="AF140" s="100"/>
      <c r="AG140" s="100"/>
      <c r="AH140" s="100"/>
      <c r="AI140" s="100"/>
      <c r="AJ140" s="100"/>
      <c r="AL140"/>
    </row>
    <row r="141" spans="13:38">
      <c r="M141" s="32"/>
      <c r="O141" s="51"/>
      <c r="X141" s="79"/>
      <c r="Y141" s="1"/>
      <c r="AB141" s="100"/>
      <c r="AC141" s="100"/>
      <c r="AD141" s="100"/>
      <c r="AE141" s="100"/>
      <c r="AF141" s="100"/>
      <c r="AG141" s="100"/>
      <c r="AH141" s="100"/>
      <c r="AI141" s="100"/>
      <c r="AJ141" s="100"/>
      <c r="AL141"/>
    </row>
    <row r="142" spans="13:38">
      <c r="M142" s="32"/>
      <c r="O142" s="51"/>
      <c r="X142" s="79"/>
      <c r="Y142" s="1"/>
      <c r="AB142" s="100"/>
      <c r="AC142" s="100"/>
      <c r="AD142" s="100"/>
      <c r="AE142" s="100"/>
      <c r="AF142" s="100"/>
      <c r="AG142" s="100"/>
      <c r="AH142" s="100"/>
      <c r="AI142" s="100"/>
      <c r="AJ142" s="100"/>
      <c r="AL142"/>
    </row>
    <row r="143" spans="13:38">
      <c r="M143" s="32"/>
      <c r="O143" s="51"/>
      <c r="X143" s="79"/>
      <c r="Y143" s="1"/>
      <c r="AB143" s="100"/>
      <c r="AC143" s="100"/>
      <c r="AD143" s="100"/>
      <c r="AE143" s="100"/>
      <c r="AF143" s="100"/>
      <c r="AG143" s="100"/>
      <c r="AH143" s="100"/>
      <c r="AI143" s="100"/>
      <c r="AJ143" s="100"/>
      <c r="AL143"/>
    </row>
    <row r="144" spans="13:38">
      <c r="M144" s="32"/>
      <c r="O144" s="51"/>
      <c r="X144" s="79"/>
      <c r="Y144" s="1"/>
      <c r="AB144" s="100"/>
      <c r="AC144" s="100"/>
      <c r="AD144" s="100"/>
      <c r="AE144" s="100"/>
      <c r="AF144" s="100"/>
      <c r="AG144" s="100"/>
      <c r="AH144" s="100"/>
      <c r="AI144" s="100"/>
      <c r="AJ144" s="100"/>
      <c r="AL144"/>
    </row>
    <row r="145" spans="13:38">
      <c r="M145" s="32"/>
      <c r="O145" s="51"/>
      <c r="X145" s="79"/>
      <c r="Y145" s="1"/>
      <c r="AB145" s="100"/>
      <c r="AC145" s="100"/>
      <c r="AD145" s="100"/>
      <c r="AE145" s="100"/>
      <c r="AF145" s="100"/>
      <c r="AG145" s="100"/>
      <c r="AH145" s="100"/>
      <c r="AI145" s="100"/>
      <c r="AJ145" s="100"/>
      <c r="AL145"/>
    </row>
    <row r="146" spans="13:38">
      <c r="M146" s="32"/>
      <c r="O146" s="51"/>
      <c r="X146" s="79"/>
      <c r="Y146" s="1"/>
      <c r="AB146" s="100"/>
      <c r="AC146" s="100"/>
      <c r="AD146" s="100"/>
      <c r="AE146" s="100"/>
      <c r="AF146" s="100"/>
      <c r="AG146" s="100"/>
      <c r="AH146" s="100"/>
      <c r="AI146" s="100"/>
      <c r="AJ146" s="100"/>
      <c r="AL146"/>
    </row>
    <row r="147" spans="13:38">
      <c r="M147" s="32"/>
      <c r="O147" s="51"/>
      <c r="X147" s="79"/>
      <c r="Y147" s="1"/>
      <c r="AB147" s="100"/>
      <c r="AC147" s="100"/>
      <c r="AD147" s="100"/>
      <c r="AE147" s="100"/>
      <c r="AF147" s="100"/>
      <c r="AG147" s="100"/>
      <c r="AH147" s="100"/>
      <c r="AI147" s="100"/>
      <c r="AJ147" s="100"/>
      <c r="AL147"/>
    </row>
    <row r="148" spans="13:38">
      <c r="M148" s="32"/>
      <c r="O148" s="51"/>
      <c r="X148" s="79"/>
      <c r="Y148" s="1"/>
      <c r="AB148" s="100"/>
      <c r="AC148" s="100"/>
      <c r="AD148" s="100"/>
      <c r="AE148" s="100"/>
      <c r="AF148" s="100"/>
      <c r="AG148" s="100"/>
      <c r="AH148" s="100"/>
      <c r="AI148" s="100"/>
      <c r="AJ148" s="100"/>
      <c r="AL148"/>
    </row>
    <row r="149" spans="13:38">
      <c r="M149" s="32"/>
      <c r="O149" s="51"/>
      <c r="X149" s="79"/>
      <c r="Y149" s="1"/>
      <c r="AB149" s="100"/>
      <c r="AC149" s="100"/>
      <c r="AD149" s="100"/>
      <c r="AE149" s="100"/>
      <c r="AF149" s="100"/>
      <c r="AG149" s="100"/>
      <c r="AH149" s="100"/>
      <c r="AI149" s="100"/>
      <c r="AJ149" s="100"/>
      <c r="AL149"/>
    </row>
    <row r="150" spans="13:38">
      <c r="M150" s="32"/>
      <c r="O150" s="51"/>
      <c r="X150" s="79"/>
      <c r="Y150" s="1"/>
      <c r="AB150" s="100"/>
      <c r="AC150" s="100"/>
      <c r="AD150" s="100"/>
      <c r="AE150" s="100"/>
      <c r="AF150" s="100"/>
      <c r="AG150" s="100"/>
      <c r="AH150" s="100"/>
      <c r="AI150" s="100"/>
      <c r="AJ150" s="100"/>
      <c r="AL150"/>
    </row>
    <row r="151" spans="13:38">
      <c r="M151" s="32"/>
      <c r="O151" s="51"/>
      <c r="X151" s="79"/>
      <c r="Y151" s="1"/>
      <c r="AB151" s="100"/>
      <c r="AC151" s="100"/>
      <c r="AD151" s="100"/>
      <c r="AE151" s="100"/>
      <c r="AF151" s="100"/>
      <c r="AG151" s="100"/>
      <c r="AH151" s="100"/>
      <c r="AI151" s="100"/>
      <c r="AJ151" s="100"/>
      <c r="AL151"/>
    </row>
    <row r="152" spans="13:38">
      <c r="M152" s="32"/>
      <c r="O152" s="51"/>
      <c r="X152" s="79"/>
      <c r="Y152" s="1"/>
      <c r="AB152" s="100"/>
      <c r="AC152" s="100"/>
      <c r="AD152" s="100"/>
      <c r="AE152" s="100"/>
      <c r="AF152" s="100"/>
      <c r="AG152" s="100"/>
      <c r="AH152" s="100"/>
      <c r="AI152" s="100"/>
      <c r="AJ152" s="100"/>
      <c r="AL152"/>
    </row>
    <row r="153" spans="13:38">
      <c r="M153" s="32"/>
      <c r="O153" s="51"/>
      <c r="X153" s="79"/>
      <c r="Y153" s="1"/>
      <c r="AB153" s="100"/>
      <c r="AC153" s="100"/>
      <c r="AD153" s="100"/>
      <c r="AE153" s="100"/>
      <c r="AF153" s="100"/>
      <c r="AG153" s="100"/>
      <c r="AH153" s="100"/>
      <c r="AI153" s="100"/>
      <c r="AJ153" s="100"/>
      <c r="AL153"/>
    </row>
    <row r="154" spans="13:38">
      <c r="M154" s="32"/>
      <c r="O154" s="51"/>
      <c r="X154" s="79"/>
      <c r="Y154" s="1"/>
      <c r="AB154" s="100"/>
      <c r="AC154" s="100"/>
      <c r="AD154" s="100"/>
      <c r="AE154" s="100"/>
      <c r="AF154" s="100"/>
      <c r="AG154" s="100"/>
      <c r="AH154" s="100"/>
      <c r="AI154" s="100"/>
      <c r="AJ154" s="100"/>
      <c r="AL154"/>
    </row>
    <row r="155" spans="13:38">
      <c r="M155" s="32"/>
      <c r="O155" s="51"/>
      <c r="X155" s="79"/>
      <c r="Y155" s="1"/>
      <c r="AB155" s="100"/>
      <c r="AC155" s="100"/>
      <c r="AD155" s="100"/>
      <c r="AE155" s="100"/>
      <c r="AF155" s="100"/>
      <c r="AG155" s="100"/>
      <c r="AH155" s="100"/>
      <c r="AI155" s="100"/>
      <c r="AJ155" s="100"/>
      <c r="AL155"/>
    </row>
    <row r="156" spans="13:38">
      <c r="M156" s="32"/>
      <c r="O156" s="51"/>
      <c r="X156" s="79"/>
      <c r="Y156" s="1"/>
      <c r="AB156" s="100"/>
      <c r="AC156" s="100"/>
      <c r="AD156" s="100"/>
      <c r="AE156" s="100"/>
      <c r="AF156" s="100"/>
      <c r="AG156" s="100"/>
      <c r="AH156" s="100"/>
      <c r="AI156" s="100"/>
      <c r="AJ156" s="100"/>
      <c r="AL156"/>
    </row>
    <row r="157" spans="13:38">
      <c r="M157" s="32"/>
      <c r="O157" s="51"/>
      <c r="X157" s="79"/>
      <c r="Y157" s="1"/>
      <c r="AB157" s="100"/>
      <c r="AC157" s="100"/>
      <c r="AD157" s="100"/>
      <c r="AE157" s="100"/>
      <c r="AF157" s="100"/>
      <c r="AG157" s="100"/>
      <c r="AH157" s="100"/>
      <c r="AI157" s="100"/>
      <c r="AJ157" s="100"/>
      <c r="AL157"/>
    </row>
    <row r="158" spans="13:38">
      <c r="M158" s="32"/>
      <c r="O158" s="51"/>
      <c r="X158" s="79"/>
      <c r="Y158" s="1"/>
      <c r="AB158" s="100"/>
      <c r="AC158" s="100"/>
      <c r="AD158" s="100"/>
      <c r="AE158" s="100"/>
      <c r="AF158" s="100"/>
      <c r="AG158" s="100"/>
      <c r="AH158" s="100"/>
      <c r="AI158" s="100"/>
      <c r="AJ158" s="100"/>
      <c r="AL158"/>
    </row>
    <row r="159" spans="13:38">
      <c r="M159" s="32"/>
      <c r="O159" s="51"/>
      <c r="X159" s="79"/>
      <c r="Y159" s="1"/>
      <c r="AB159" s="100"/>
      <c r="AC159" s="100"/>
      <c r="AD159" s="100"/>
      <c r="AE159" s="100"/>
      <c r="AF159" s="100"/>
      <c r="AG159" s="100"/>
      <c r="AH159" s="100"/>
      <c r="AI159" s="100"/>
      <c r="AJ159" s="100"/>
      <c r="AL159"/>
    </row>
    <row r="160" spans="13:38">
      <c r="M160" s="32"/>
      <c r="O160" s="51"/>
      <c r="X160" s="79"/>
      <c r="Y160" s="1"/>
      <c r="AB160" s="100"/>
      <c r="AC160" s="100"/>
      <c r="AD160" s="100"/>
      <c r="AE160" s="100"/>
      <c r="AF160" s="100"/>
      <c r="AG160" s="100"/>
      <c r="AH160" s="100"/>
      <c r="AI160" s="100"/>
      <c r="AJ160" s="100"/>
      <c r="AL160"/>
    </row>
    <row r="161" spans="13:38">
      <c r="M161" s="32"/>
      <c r="O161" s="51"/>
      <c r="X161" s="79"/>
      <c r="Y161" s="1"/>
      <c r="AB161" s="100"/>
      <c r="AC161" s="100"/>
      <c r="AD161" s="100"/>
      <c r="AE161" s="100"/>
      <c r="AF161" s="100"/>
      <c r="AG161" s="100"/>
      <c r="AH161" s="100"/>
      <c r="AI161" s="100"/>
      <c r="AJ161" s="100"/>
      <c r="AL161"/>
    </row>
    <row r="162" spans="13:38">
      <c r="M162" s="32"/>
      <c r="O162" s="51"/>
      <c r="X162" s="79"/>
      <c r="Y162" s="1"/>
      <c r="AB162" s="100"/>
      <c r="AC162" s="100"/>
      <c r="AD162" s="100"/>
      <c r="AE162" s="100"/>
      <c r="AF162" s="100"/>
      <c r="AG162" s="100"/>
      <c r="AH162" s="100"/>
      <c r="AI162" s="100"/>
      <c r="AJ162" s="100"/>
      <c r="AL162"/>
    </row>
    <row r="163" spans="13:38">
      <c r="M163" s="32"/>
      <c r="O163" s="51"/>
      <c r="X163" s="79"/>
      <c r="Y163" s="1"/>
      <c r="AB163" s="100"/>
      <c r="AC163" s="100"/>
      <c r="AD163" s="100"/>
      <c r="AE163" s="100"/>
      <c r="AF163" s="100"/>
      <c r="AG163" s="100"/>
      <c r="AH163" s="100"/>
      <c r="AI163" s="100"/>
      <c r="AJ163" s="100"/>
      <c r="AL163"/>
    </row>
    <row r="164" spans="13:38">
      <c r="M164" s="32"/>
      <c r="O164" s="51"/>
      <c r="X164" s="79"/>
      <c r="Y164" s="1"/>
      <c r="AB164" s="100"/>
      <c r="AC164" s="100"/>
      <c r="AD164" s="100"/>
      <c r="AE164" s="100"/>
      <c r="AF164" s="100"/>
      <c r="AG164" s="100"/>
      <c r="AH164" s="100"/>
      <c r="AI164" s="100"/>
      <c r="AJ164" s="100"/>
      <c r="AL164"/>
    </row>
    <row r="165" spans="13:38">
      <c r="M165" s="32"/>
      <c r="O165" s="51"/>
      <c r="X165" s="79"/>
      <c r="Y165" s="1"/>
      <c r="AB165" s="100"/>
      <c r="AC165" s="100"/>
      <c r="AD165" s="100"/>
      <c r="AE165" s="100"/>
      <c r="AF165" s="100"/>
      <c r="AG165" s="100"/>
      <c r="AH165" s="100"/>
      <c r="AI165" s="100"/>
      <c r="AJ165" s="100"/>
      <c r="AL165"/>
    </row>
    <row r="166" spans="13:38">
      <c r="M166" s="32"/>
      <c r="O166" s="51"/>
      <c r="X166" s="79"/>
      <c r="Y166" s="1"/>
      <c r="AB166" s="100"/>
      <c r="AC166" s="100"/>
      <c r="AD166" s="100"/>
      <c r="AE166" s="100"/>
      <c r="AF166" s="100"/>
      <c r="AG166" s="100"/>
      <c r="AH166" s="100"/>
      <c r="AI166" s="100"/>
      <c r="AJ166" s="100"/>
      <c r="AL166"/>
    </row>
    <row r="167" spans="13:38">
      <c r="M167" s="32"/>
      <c r="O167" s="51"/>
      <c r="X167" s="79"/>
      <c r="Y167" s="1"/>
      <c r="AB167" s="100"/>
      <c r="AC167" s="100"/>
      <c r="AD167" s="100"/>
      <c r="AE167" s="100"/>
      <c r="AF167" s="100"/>
      <c r="AG167" s="100"/>
      <c r="AH167" s="100"/>
      <c r="AI167" s="100"/>
      <c r="AJ167" s="100"/>
      <c r="AL167"/>
    </row>
    <row r="168" spans="13:38">
      <c r="M168" s="32"/>
      <c r="O168" s="51"/>
      <c r="X168" s="79"/>
      <c r="Y168" s="1"/>
      <c r="AB168" s="100"/>
      <c r="AC168" s="100"/>
      <c r="AD168" s="100"/>
      <c r="AE168" s="100"/>
      <c r="AF168" s="100"/>
      <c r="AG168" s="100"/>
      <c r="AH168" s="100"/>
      <c r="AI168" s="100"/>
      <c r="AJ168" s="100"/>
      <c r="AL168"/>
    </row>
    <row r="169" spans="13:38">
      <c r="M169" s="32"/>
      <c r="O169" s="51"/>
      <c r="X169" s="79"/>
      <c r="Y169" s="1"/>
      <c r="AB169" s="100"/>
      <c r="AC169" s="100"/>
      <c r="AD169" s="100"/>
      <c r="AE169" s="100"/>
      <c r="AF169" s="100"/>
      <c r="AG169" s="100"/>
      <c r="AH169" s="100"/>
      <c r="AI169" s="100"/>
      <c r="AJ169" s="100"/>
      <c r="AL169"/>
    </row>
    <row r="170" spans="13:38">
      <c r="M170" s="32"/>
      <c r="O170" s="51"/>
      <c r="X170" s="79"/>
      <c r="Y170" s="1"/>
      <c r="AB170" s="100"/>
      <c r="AC170" s="100"/>
      <c r="AD170" s="100"/>
      <c r="AE170" s="100"/>
      <c r="AF170" s="100"/>
      <c r="AG170" s="100"/>
      <c r="AH170" s="100"/>
      <c r="AI170" s="100"/>
      <c r="AJ170" s="100"/>
      <c r="AL170"/>
    </row>
    <row r="171" spans="13:38">
      <c r="M171" s="32"/>
      <c r="O171" s="51"/>
      <c r="X171" s="79"/>
      <c r="Y171" s="1"/>
      <c r="AB171" s="100"/>
      <c r="AC171" s="100"/>
      <c r="AD171" s="100"/>
      <c r="AE171" s="100"/>
      <c r="AF171" s="100"/>
      <c r="AG171" s="100"/>
      <c r="AH171" s="100"/>
      <c r="AI171" s="100"/>
      <c r="AJ171" s="100"/>
      <c r="AL171"/>
    </row>
    <row r="172" spans="13:38">
      <c r="M172" s="32"/>
      <c r="O172" s="51"/>
      <c r="X172" s="79"/>
      <c r="Y172" s="1"/>
      <c r="AB172" s="100"/>
      <c r="AC172" s="100"/>
      <c r="AD172" s="100"/>
      <c r="AE172" s="100"/>
      <c r="AF172" s="100"/>
      <c r="AG172" s="100"/>
      <c r="AH172" s="100"/>
      <c r="AI172" s="100"/>
      <c r="AJ172" s="100"/>
      <c r="AL172"/>
    </row>
    <row r="173" spans="13:38">
      <c r="M173" s="32"/>
      <c r="O173" s="51"/>
      <c r="X173" s="79"/>
      <c r="Y173" s="1"/>
      <c r="AB173" s="100"/>
      <c r="AC173" s="100"/>
      <c r="AD173" s="100"/>
      <c r="AE173" s="100"/>
      <c r="AF173" s="100"/>
      <c r="AG173" s="100"/>
      <c r="AH173" s="100"/>
      <c r="AI173" s="100"/>
      <c r="AJ173" s="100"/>
      <c r="AL173"/>
    </row>
    <row r="174" spans="13:38">
      <c r="M174" s="32"/>
      <c r="O174" s="51"/>
      <c r="X174" s="79"/>
      <c r="Y174" s="1"/>
      <c r="AB174" s="100"/>
      <c r="AC174" s="100"/>
      <c r="AD174" s="100"/>
      <c r="AE174" s="100"/>
      <c r="AF174" s="100"/>
      <c r="AG174" s="100"/>
      <c r="AH174" s="100"/>
      <c r="AI174" s="100"/>
      <c r="AJ174" s="100"/>
      <c r="AL174"/>
    </row>
    <row r="175" spans="13:38">
      <c r="M175" s="32"/>
      <c r="O175" s="51"/>
      <c r="X175" s="79"/>
      <c r="Y175" s="1"/>
      <c r="AB175" s="100"/>
      <c r="AC175" s="100"/>
      <c r="AD175" s="100"/>
      <c r="AE175" s="100"/>
      <c r="AF175" s="100"/>
      <c r="AG175" s="100"/>
      <c r="AH175" s="100"/>
      <c r="AI175" s="100"/>
      <c r="AJ175" s="100"/>
      <c r="AL175"/>
    </row>
    <row r="176" spans="13:38">
      <c r="M176" s="32"/>
      <c r="O176" s="51"/>
      <c r="X176" s="79"/>
      <c r="Y176" s="1"/>
      <c r="AB176" s="100"/>
      <c r="AC176" s="100"/>
      <c r="AD176" s="100"/>
      <c r="AE176" s="100"/>
      <c r="AF176" s="100"/>
      <c r="AG176" s="100"/>
      <c r="AH176" s="100"/>
      <c r="AI176" s="100"/>
      <c r="AJ176" s="100"/>
      <c r="AL176"/>
    </row>
    <row r="177" spans="13:38">
      <c r="M177" s="32"/>
      <c r="O177" s="51"/>
      <c r="X177" s="79"/>
      <c r="Y177" s="1"/>
      <c r="AB177" s="100"/>
      <c r="AC177" s="100"/>
      <c r="AD177" s="100"/>
      <c r="AE177" s="100"/>
      <c r="AF177" s="100"/>
      <c r="AG177" s="100"/>
      <c r="AH177" s="100"/>
      <c r="AI177" s="100"/>
      <c r="AJ177" s="100"/>
      <c r="AL177"/>
    </row>
    <row r="178" spans="13:38">
      <c r="M178" s="32"/>
      <c r="O178" s="51"/>
      <c r="X178" s="79"/>
      <c r="Y178" s="1"/>
      <c r="AB178" s="100"/>
      <c r="AC178" s="100"/>
      <c r="AD178" s="100"/>
      <c r="AE178" s="100"/>
      <c r="AF178" s="100"/>
      <c r="AG178" s="100"/>
      <c r="AH178" s="100"/>
      <c r="AI178" s="100"/>
      <c r="AJ178" s="100"/>
      <c r="AL178"/>
    </row>
    <row r="179" spans="13:38">
      <c r="M179" s="32"/>
      <c r="O179" s="51"/>
      <c r="X179" s="79"/>
      <c r="Y179" s="1"/>
      <c r="AB179" s="100"/>
      <c r="AC179" s="100"/>
      <c r="AD179" s="100"/>
      <c r="AE179" s="100"/>
      <c r="AF179" s="100"/>
      <c r="AG179" s="100"/>
      <c r="AH179" s="100"/>
      <c r="AI179" s="100"/>
      <c r="AJ179" s="100"/>
      <c r="AL179"/>
    </row>
    <row r="180" spans="13:38">
      <c r="M180" s="32"/>
      <c r="O180" s="51"/>
      <c r="X180" s="79"/>
      <c r="Y180" s="1"/>
      <c r="AB180" s="100"/>
      <c r="AC180" s="100"/>
      <c r="AD180" s="100"/>
      <c r="AE180" s="100"/>
      <c r="AF180" s="100"/>
      <c r="AG180" s="100"/>
      <c r="AH180" s="100"/>
      <c r="AI180" s="100"/>
      <c r="AJ180" s="100"/>
      <c r="AL180"/>
    </row>
    <row r="181" spans="13:38">
      <c r="M181" s="32"/>
      <c r="O181" s="51"/>
      <c r="X181" s="79"/>
      <c r="Y181" s="1"/>
      <c r="AB181" s="100"/>
      <c r="AC181" s="100"/>
      <c r="AD181" s="100"/>
      <c r="AE181" s="100"/>
      <c r="AF181" s="100"/>
      <c r="AG181" s="100"/>
      <c r="AH181" s="100"/>
      <c r="AI181" s="100"/>
      <c r="AJ181" s="100"/>
      <c r="AL181"/>
    </row>
    <row r="182" spans="13:38">
      <c r="M182" s="32"/>
      <c r="O182" s="51"/>
      <c r="X182" s="79"/>
      <c r="Y182" s="1"/>
      <c r="AB182" s="100"/>
      <c r="AC182" s="100"/>
      <c r="AD182" s="100"/>
      <c r="AE182" s="100"/>
      <c r="AF182" s="100"/>
      <c r="AG182" s="100"/>
      <c r="AH182" s="100"/>
      <c r="AI182" s="100"/>
      <c r="AJ182" s="100"/>
      <c r="AL182"/>
    </row>
    <row r="183" spans="13:38">
      <c r="M183" s="32"/>
      <c r="O183" s="51"/>
      <c r="X183" s="79"/>
      <c r="Y183" s="1"/>
      <c r="AB183" s="100"/>
      <c r="AC183" s="100"/>
      <c r="AD183" s="100"/>
      <c r="AE183" s="100"/>
      <c r="AF183" s="100"/>
      <c r="AG183" s="100"/>
      <c r="AH183" s="100"/>
      <c r="AI183" s="100"/>
      <c r="AJ183" s="100"/>
      <c r="AL183"/>
    </row>
    <row r="184" spans="13:38">
      <c r="M184" s="32"/>
      <c r="O184" s="51"/>
      <c r="X184" s="79"/>
      <c r="Y184" s="1"/>
      <c r="AB184" s="100"/>
      <c r="AC184" s="100"/>
      <c r="AD184" s="100"/>
      <c r="AE184" s="100"/>
      <c r="AF184" s="100"/>
      <c r="AG184" s="100"/>
      <c r="AH184" s="100"/>
      <c r="AI184" s="100"/>
      <c r="AJ184" s="100"/>
      <c r="AL184"/>
    </row>
    <row r="185" spans="13:38">
      <c r="M185" s="32"/>
      <c r="O185" s="51"/>
      <c r="X185" s="79"/>
      <c r="Y185" s="1"/>
      <c r="AB185" s="100"/>
      <c r="AC185" s="100"/>
      <c r="AD185" s="100"/>
      <c r="AE185" s="100"/>
      <c r="AF185" s="100"/>
      <c r="AG185" s="100"/>
      <c r="AH185" s="100"/>
      <c r="AI185" s="100"/>
      <c r="AJ185" s="100"/>
      <c r="AL185"/>
    </row>
    <row r="186" spans="13:38">
      <c r="M186" s="32"/>
      <c r="O186" s="51"/>
      <c r="X186" s="79"/>
      <c r="Y186" s="1"/>
      <c r="AB186" s="100"/>
      <c r="AC186" s="100"/>
      <c r="AD186" s="100"/>
      <c r="AE186" s="100"/>
      <c r="AF186" s="100"/>
      <c r="AG186" s="100"/>
      <c r="AH186" s="100"/>
      <c r="AI186" s="100"/>
      <c r="AJ186" s="100"/>
      <c r="AL186"/>
    </row>
    <row r="187" spans="13:38">
      <c r="M187" s="32"/>
      <c r="O187" s="51"/>
      <c r="X187" s="79"/>
      <c r="Y187" s="1"/>
      <c r="AB187" s="100"/>
      <c r="AC187" s="100"/>
      <c r="AD187" s="100"/>
      <c r="AE187" s="100"/>
      <c r="AF187" s="100"/>
      <c r="AG187" s="100"/>
      <c r="AH187" s="100"/>
      <c r="AI187" s="100"/>
      <c r="AJ187" s="100"/>
      <c r="AL187"/>
    </row>
    <row r="188" spans="13:38">
      <c r="M188" s="32"/>
      <c r="O188" s="51"/>
      <c r="X188" s="79"/>
      <c r="Y188" s="1"/>
      <c r="AB188" s="100"/>
      <c r="AC188" s="100"/>
      <c r="AD188" s="100"/>
      <c r="AE188" s="100"/>
      <c r="AF188" s="100"/>
      <c r="AG188" s="100"/>
      <c r="AH188" s="100"/>
      <c r="AI188" s="100"/>
      <c r="AJ188" s="100"/>
      <c r="AL188"/>
    </row>
    <row r="189" spans="13:38">
      <c r="M189" s="32"/>
      <c r="O189" s="51"/>
      <c r="X189" s="79"/>
      <c r="Y189" s="1"/>
      <c r="AB189" s="100"/>
      <c r="AC189" s="100"/>
      <c r="AD189" s="100"/>
      <c r="AE189" s="100"/>
      <c r="AF189" s="100"/>
      <c r="AG189" s="100"/>
      <c r="AH189" s="100"/>
      <c r="AI189" s="100"/>
      <c r="AJ189" s="100"/>
      <c r="AL189"/>
    </row>
    <row r="190" spans="13:38">
      <c r="M190" s="32"/>
      <c r="O190" s="51"/>
      <c r="X190" s="79"/>
      <c r="Y190" s="1"/>
      <c r="AB190" s="100"/>
      <c r="AC190" s="100"/>
      <c r="AD190" s="100"/>
      <c r="AE190" s="100"/>
      <c r="AF190" s="100"/>
      <c r="AG190" s="100"/>
      <c r="AH190" s="100"/>
      <c r="AI190" s="100"/>
      <c r="AJ190" s="100"/>
      <c r="AL190"/>
    </row>
    <row r="191" spans="13:38">
      <c r="M191" s="32"/>
      <c r="O191" s="51"/>
      <c r="X191" s="79"/>
      <c r="Y191" s="1"/>
      <c r="AB191" s="100"/>
      <c r="AC191" s="100"/>
      <c r="AD191" s="100"/>
      <c r="AE191" s="100"/>
      <c r="AF191" s="100"/>
      <c r="AG191" s="100"/>
      <c r="AH191" s="100"/>
      <c r="AI191" s="100"/>
      <c r="AJ191" s="100"/>
      <c r="AL191"/>
    </row>
    <row r="192" spans="13:38">
      <c r="M192" s="32"/>
      <c r="O192" s="51"/>
      <c r="X192" s="79"/>
      <c r="Y192" s="1"/>
      <c r="AB192" s="100"/>
      <c r="AC192" s="100"/>
      <c r="AD192" s="100"/>
      <c r="AE192" s="100"/>
      <c r="AF192" s="100"/>
      <c r="AG192" s="100"/>
      <c r="AH192" s="100"/>
      <c r="AI192" s="100"/>
      <c r="AJ192" s="100"/>
      <c r="AL192"/>
    </row>
    <row r="193" spans="13:38">
      <c r="M193" s="32"/>
      <c r="O193" s="51"/>
      <c r="X193" s="79"/>
      <c r="Y193" s="1"/>
      <c r="AB193" s="100"/>
      <c r="AC193" s="100"/>
      <c r="AD193" s="100"/>
      <c r="AE193" s="100"/>
      <c r="AF193" s="100"/>
      <c r="AG193" s="100"/>
      <c r="AH193" s="100"/>
      <c r="AI193" s="100"/>
      <c r="AJ193" s="100"/>
      <c r="AL193"/>
    </row>
    <row r="194" spans="13:38">
      <c r="M194" s="32"/>
      <c r="O194" s="51"/>
      <c r="X194" s="79"/>
      <c r="Y194" s="1"/>
      <c r="AB194" s="100"/>
      <c r="AC194" s="100"/>
      <c r="AD194" s="100"/>
      <c r="AE194" s="100"/>
      <c r="AF194" s="100"/>
      <c r="AG194" s="100"/>
      <c r="AH194" s="100"/>
      <c r="AI194" s="100"/>
      <c r="AJ194" s="100"/>
      <c r="AL194"/>
    </row>
    <row r="195" spans="13:38">
      <c r="M195" s="32"/>
      <c r="O195" s="51"/>
      <c r="X195" s="79"/>
      <c r="Y195" s="1"/>
      <c r="AB195" s="100"/>
      <c r="AC195" s="100"/>
      <c r="AD195" s="100"/>
      <c r="AE195" s="100"/>
      <c r="AF195" s="100"/>
      <c r="AG195" s="100"/>
      <c r="AH195" s="100"/>
      <c r="AI195" s="100"/>
      <c r="AJ195" s="100"/>
      <c r="AL195"/>
    </row>
    <row r="196" spans="13:38">
      <c r="M196" s="32"/>
      <c r="O196" s="51"/>
      <c r="X196" s="79"/>
      <c r="Y196" s="1"/>
      <c r="AB196" s="100"/>
      <c r="AC196" s="100"/>
      <c r="AD196" s="100"/>
      <c r="AE196" s="100"/>
      <c r="AF196" s="100"/>
      <c r="AG196" s="100"/>
      <c r="AH196" s="100"/>
      <c r="AI196" s="100"/>
      <c r="AJ196" s="100"/>
      <c r="AL196"/>
    </row>
    <row r="197" spans="13:38">
      <c r="M197" s="32"/>
      <c r="O197" s="51"/>
      <c r="X197" s="79"/>
      <c r="Y197" s="1"/>
      <c r="AB197" s="100"/>
      <c r="AC197" s="100"/>
      <c r="AD197" s="100"/>
      <c r="AE197" s="100"/>
      <c r="AF197" s="100"/>
      <c r="AG197" s="100"/>
      <c r="AH197" s="100"/>
      <c r="AI197" s="100"/>
      <c r="AJ197" s="100"/>
      <c r="AL197"/>
    </row>
    <row r="198" spans="13:38">
      <c r="M198" s="32"/>
      <c r="O198" s="51"/>
      <c r="X198" s="79"/>
      <c r="Y198" s="1"/>
      <c r="AB198" s="100"/>
      <c r="AC198" s="100"/>
      <c r="AD198" s="100"/>
      <c r="AE198" s="100"/>
      <c r="AF198" s="100"/>
      <c r="AG198" s="100"/>
      <c r="AH198" s="100"/>
      <c r="AI198" s="100"/>
      <c r="AJ198" s="100"/>
      <c r="AL198"/>
    </row>
    <row r="199" spans="13:38">
      <c r="M199" s="32"/>
      <c r="O199" s="51"/>
      <c r="X199" s="79"/>
      <c r="Y199" s="1"/>
      <c r="AB199" s="100"/>
      <c r="AC199" s="100"/>
      <c r="AD199" s="100"/>
      <c r="AE199" s="100"/>
      <c r="AF199" s="100"/>
      <c r="AG199" s="100"/>
      <c r="AH199" s="100"/>
      <c r="AI199" s="100"/>
      <c r="AJ199" s="100"/>
      <c r="AL199"/>
    </row>
    <row r="200" spans="13:38">
      <c r="M200" s="32"/>
      <c r="O200" s="51"/>
      <c r="X200" s="79"/>
      <c r="Y200" s="1"/>
      <c r="AB200" s="100"/>
      <c r="AC200" s="100"/>
      <c r="AD200" s="100"/>
      <c r="AE200" s="100"/>
      <c r="AF200" s="100"/>
      <c r="AG200" s="100"/>
      <c r="AH200" s="100"/>
      <c r="AI200" s="100"/>
      <c r="AJ200" s="100"/>
      <c r="AL200"/>
    </row>
    <row r="201" spans="13:38">
      <c r="M201" s="32"/>
      <c r="O201" s="51"/>
      <c r="X201" s="79"/>
      <c r="Y201" s="1"/>
      <c r="AB201" s="100"/>
      <c r="AC201" s="100"/>
      <c r="AD201" s="100"/>
      <c r="AE201" s="100"/>
      <c r="AF201" s="100"/>
      <c r="AG201" s="100"/>
      <c r="AH201" s="100"/>
      <c r="AI201" s="100"/>
      <c r="AJ201" s="100"/>
      <c r="AL201"/>
    </row>
    <row r="202" spans="13:38">
      <c r="M202" s="32"/>
      <c r="O202" s="51"/>
      <c r="X202" s="79"/>
      <c r="Y202" s="1"/>
      <c r="AB202" s="1"/>
      <c r="AC202" s="12"/>
      <c r="AD202" s="51"/>
      <c r="AL202"/>
    </row>
    <row r="203" spans="13:38">
      <c r="M203" s="32"/>
      <c r="O203" s="51"/>
      <c r="X203" s="79"/>
      <c r="Y203" s="1"/>
      <c r="AB203" s="1"/>
      <c r="AC203" s="12"/>
      <c r="AD203" s="51"/>
      <c r="AL203"/>
    </row>
    <row r="204" spans="13:38">
      <c r="M204" s="32"/>
      <c r="O204" s="51"/>
      <c r="X204" s="79"/>
      <c r="Y204" s="1"/>
      <c r="AB204" s="1"/>
      <c r="AC204" s="12"/>
      <c r="AD204" s="51"/>
      <c r="AL204"/>
    </row>
    <row r="205" spans="13:38">
      <c r="M205" s="32"/>
      <c r="O205" s="51"/>
      <c r="X205" s="79"/>
      <c r="Y205" s="1"/>
      <c r="AB205" s="1"/>
      <c r="AC205" s="12"/>
      <c r="AD205" s="51"/>
      <c r="AL205"/>
    </row>
    <row r="206" spans="13:38">
      <c r="M206" s="32"/>
      <c r="O206" s="51"/>
      <c r="X206" s="79"/>
      <c r="Y206" s="1"/>
      <c r="AB206" s="1"/>
      <c r="AC206" s="12"/>
      <c r="AD206" s="51"/>
      <c r="AL206"/>
    </row>
    <row r="207" spans="13:38">
      <c r="M207" s="32"/>
      <c r="O207" s="51"/>
      <c r="X207" s="79"/>
      <c r="Y207" s="1"/>
      <c r="AB207" s="1"/>
      <c r="AC207" s="12"/>
      <c r="AD207" s="51"/>
      <c r="AL207"/>
    </row>
    <row r="208" spans="13:38">
      <c r="M208" s="32"/>
      <c r="O208" s="51"/>
      <c r="X208" s="79"/>
      <c r="Y208" s="1"/>
      <c r="AB208" s="1"/>
      <c r="AC208" s="12"/>
      <c r="AD208" s="51"/>
      <c r="AL208"/>
    </row>
    <row r="209" spans="13:38">
      <c r="M209" s="32"/>
      <c r="O209" s="51"/>
      <c r="X209" s="79"/>
      <c r="Y209" s="1"/>
      <c r="AB209" s="1"/>
      <c r="AC209" s="12"/>
      <c r="AD209" s="51"/>
      <c r="AL209"/>
    </row>
    <row r="210" spans="13:38">
      <c r="M210" s="32"/>
      <c r="O210" s="51"/>
      <c r="X210" s="79"/>
      <c r="Y210" s="1"/>
      <c r="AB210" s="1"/>
      <c r="AC210" s="12"/>
      <c r="AD210" s="51"/>
      <c r="AL210"/>
    </row>
    <row r="211" spans="13:38">
      <c r="M211" s="32"/>
      <c r="O211" s="51"/>
      <c r="X211" s="79"/>
      <c r="Y211" s="1"/>
      <c r="AB211" s="1"/>
      <c r="AC211" s="12"/>
      <c r="AD211" s="51"/>
      <c r="AL211"/>
    </row>
    <row r="212" spans="13:38">
      <c r="M212" s="32"/>
      <c r="O212" s="51"/>
      <c r="X212" s="79"/>
      <c r="Y212" s="1"/>
      <c r="AB212" s="1"/>
      <c r="AC212" s="12"/>
      <c r="AD212" s="51"/>
      <c r="AL212"/>
    </row>
    <row r="213" spans="13:38">
      <c r="M213" s="32"/>
      <c r="O213" s="51"/>
      <c r="X213" s="79"/>
      <c r="Y213" s="1"/>
      <c r="AB213" s="1"/>
      <c r="AC213" s="12"/>
      <c r="AD213" s="51"/>
      <c r="AL213"/>
    </row>
    <row r="214" spans="13:38">
      <c r="M214" s="32"/>
      <c r="O214" s="51"/>
      <c r="X214" s="79"/>
      <c r="Y214" s="1"/>
      <c r="AB214" s="1"/>
      <c r="AC214" s="12"/>
      <c r="AD214" s="51"/>
      <c r="AL214"/>
    </row>
    <row r="215" spans="13:38">
      <c r="M215" s="32"/>
      <c r="O215" s="51"/>
      <c r="X215" s="79"/>
      <c r="Y215" s="1"/>
      <c r="AB215" s="1"/>
      <c r="AC215" s="12"/>
      <c r="AD215" s="51"/>
      <c r="AL215"/>
    </row>
    <row r="216" spans="13:38">
      <c r="M216" s="32"/>
      <c r="O216" s="51"/>
      <c r="X216" s="79"/>
      <c r="Y216" s="1"/>
      <c r="AB216" s="1"/>
      <c r="AC216" s="12"/>
      <c r="AD216" s="51"/>
      <c r="AL216"/>
    </row>
    <row r="217" spans="13:38">
      <c r="M217" s="32"/>
      <c r="O217" s="51"/>
      <c r="X217" s="79"/>
      <c r="Y217" s="1"/>
      <c r="AB217" s="1"/>
      <c r="AC217" s="12"/>
      <c r="AD217" s="51"/>
      <c r="AL217"/>
    </row>
    <row r="218" spans="13:38">
      <c r="M218" s="32"/>
      <c r="O218" s="51"/>
      <c r="X218" s="79"/>
      <c r="Y218" s="1"/>
      <c r="AB218" s="1"/>
      <c r="AC218" s="12"/>
      <c r="AD218" s="51"/>
      <c r="AL218"/>
    </row>
    <row r="219" spans="13:38">
      <c r="M219" s="32"/>
      <c r="O219" s="51"/>
      <c r="X219" s="79"/>
      <c r="Y219" s="1"/>
      <c r="AB219" s="1"/>
      <c r="AC219" s="12"/>
      <c r="AD219" s="51"/>
      <c r="AL219"/>
    </row>
    <row r="220" spans="13:38">
      <c r="M220" s="32"/>
      <c r="O220" s="51"/>
      <c r="X220" s="79"/>
      <c r="Y220" s="1"/>
      <c r="AB220" s="1"/>
      <c r="AC220" s="12"/>
      <c r="AD220" s="51"/>
      <c r="AL220"/>
    </row>
    <row r="221" spans="13:38">
      <c r="M221" s="32"/>
      <c r="O221" s="51"/>
      <c r="X221" s="79"/>
      <c r="Y221" s="1"/>
      <c r="AB221" s="1"/>
      <c r="AC221" s="12"/>
      <c r="AD221" s="51"/>
      <c r="AL221"/>
    </row>
    <row r="222" spans="13:38">
      <c r="M222" s="32"/>
      <c r="O222" s="51"/>
      <c r="X222" s="79"/>
      <c r="Y222" s="1"/>
      <c r="AB222" s="1"/>
      <c r="AC222" s="12"/>
      <c r="AD222" s="51"/>
      <c r="AL222"/>
    </row>
    <row r="223" spans="13:38">
      <c r="M223" s="32"/>
      <c r="O223" s="51"/>
      <c r="X223" s="79"/>
      <c r="Y223" s="1"/>
      <c r="AB223" s="1"/>
      <c r="AC223" s="12"/>
      <c r="AD223" s="51"/>
      <c r="AL223"/>
    </row>
    <row r="224" spans="13:38">
      <c r="M224" s="32"/>
      <c r="O224" s="51"/>
      <c r="X224" s="79"/>
      <c r="Y224" s="1"/>
      <c r="AB224" s="1"/>
      <c r="AC224" s="12"/>
      <c r="AD224" s="51"/>
      <c r="AL224"/>
    </row>
    <row r="225" spans="13:38">
      <c r="M225" s="32"/>
      <c r="O225" s="51"/>
      <c r="X225" s="79"/>
      <c r="Y225" s="1"/>
      <c r="AB225" s="1"/>
      <c r="AC225" s="12"/>
      <c r="AD225" s="51"/>
      <c r="AL225"/>
    </row>
    <row r="226" spans="13:38">
      <c r="M226" s="32"/>
      <c r="O226" s="51"/>
      <c r="X226" s="79"/>
      <c r="Y226" s="1"/>
      <c r="AB226" s="1"/>
      <c r="AC226" s="12"/>
      <c r="AD226" s="51"/>
      <c r="AL226"/>
    </row>
    <row r="227" spans="13:38">
      <c r="M227" s="32"/>
      <c r="O227" s="51"/>
      <c r="X227" s="79"/>
      <c r="Y227" s="1"/>
      <c r="AB227" s="1"/>
      <c r="AC227" s="12"/>
      <c r="AD227" s="51"/>
      <c r="AL227"/>
    </row>
    <row r="228" spans="13:38">
      <c r="M228" s="32"/>
      <c r="O228" s="51"/>
      <c r="X228" s="79"/>
      <c r="Y228" s="1"/>
      <c r="AB228" s="1"/>
      <c r="AD228" s="51"/>
      <c r="AL228"/>
    </row>
    <row r="229" spans="13:38">
      <c r="M229" s="32"/>
      <c r="O229" s="51"/>
      <c r="X229" s="79"/>
      <c r="Y229" s="1"/>
      <c r="AB229" s="1"/>
      <c r="AD229" s="51"/>
      <c r="AL229"/>
    </row>
    <row r="230" spans="13:38">
      <c r="M230" s="32"/>
      <c r="O230" s="51"/>
      <c r="X230" s="79"/>
      <c r="Y230" s="1"/>
      <c r="AB230" s="1"/>
      <c r="AD230" s="51"/>
      <c r="AL230"/>
    </row>
    <row r="231" spans="13:38">
      <c r="M231" s="32"/>
      <c r="O231" s="51"/>
      <c r="X231" s="79"/>
      <c r="Y231" s="1"/>
      <c r="AB231" s="1"/>
      <c r="AD231" s="51"/>
      <c r="AL231"/>
    </row>
    <row r="232" spans="13:38">
      <c r="M232" s="32"/>
      <c r="O232" s="51"/>
      <c r="X232" s="79"/>
      <c r="Y232" s="1"/>
      <c r="AB232" s="1"/>
      <c r="AD232" s="51"/>
      <c r="AL232"/>
    </row>
    <row r="233" spans="13:38">
      <c r="M233" s="32"/>
      <c r="O233" s="51"/>
      <c r="X233" s="79"/>
      <c r="Y233" s="1"/>
      <c r="AB233" s="1"/>
      <c r="AD233" s="51"/>
      <c r="AL233"/>
    </row>
    <row r="234" spans="13:38">
      <c r="M234" s="32"/>
      <c r="O234" s="51"/>
      <c r="X234" s="79"/>
      <c r="Y234" s="1"/>
      <c r="AB234" s="1"/>
      <c r="AD234" s="51"/>
      <c r="AL234"/>
    </row>
    <row r="235" spans="13:38">
      <c r="M235" s="32"/>
      <c r="O235" s="51"/>
      <c r="X235" s="79"/>
      <c r="Y235" s="1"/>
      <c r="AB235" s="1"/>
      <c r="AD235" s="51"/>
      <c r="AL235"/>
    </row>
    <row r="236" spans="13:38">
      <c r="M236" s="32"/>
      <c r="O236" s="51"/>
      <c r="X236" s="79"/>
      <c r="Y236" s="1"/>
      <c r="AB236" s="1"/>
      <c r="AD236" s="51"/>
      <c r="AL236"/>
    </row>
    <row r="237" spans="13:38">
      <c r="M237" s="32"/>
      <c r="O237" s="51"/>
      <c r="X237" s="79"/>
      <c r="Y237" s="1"/>
      <c r="AB237" s="1"/>
      <c r="AD237" s="51"/>
      <c r="AL237"/>
    </row>
    <row r="238" spans="13:38">
      <c r="M238" s="32"/>
      <c r="O238" s="51"/>
      <c r="X238" s="79"/>
      <c r="Y238" s="1"/>
      <c r="AB238" s="1"/>
      <c r="AD238" s="51"/>
      <c r="AL238"/>
    </row>
    <row r="239" spans="13:38">
      <c r="M239" s="32"/>
      <c r="O239" s="51"/>
      <c r="X239" s="79"/>
      <c r="Y239" s="1"/>
      <c r="AB239" s="1"/>
      <c r="AD239" s="51"/>
      <c r="AL239"/>
    </row>
    <row r="240" spans="13:38">
      <c r="M240" s="32"/>
      <c r="O240" s="51"/>
      <c r="X240" s="79"/>
      <c r="Y240" s="1"/>
      <c r="AB240" s="1"/>
      <c r="AD240" s="51"/>
      <c r="AL240"/>
    </row>
    <row r="241" spans="13:38">
      <c r="M241" s="32"/>
      <c r="O241" s="51"/>
      <c r="X241" s="79"/>
      <c r="Y241" s="1"/>
      <c r="AB241" s="1"/>
      <c r="AD241" s="51"/>
      <c r="AL241"/>
    </row>
    <row r="242" spans="13:38">
      <c r="M242" s="32"/>
      <c r="O242" s="51"/>
      <c r="X242" s="79"/>
      <c r="Y242" s="1"/>
      <c r="AB242" s="1"/>
      <c r="AD242" s="51"/>
      <c r="AL242"/>
    </row>
    <row r="243" spans="13:38">
      <c r="M243" s="32"/>
      <c r="O243" s="51"/>
      <c r="X243" s="79"/>
      <c r="Y243" s="1"/>
      <c r="AB243" s="1"/>
      <c r="AD243" s="51"/>
      <c r="AL243"/>
    </row>
    <row r="244" spans="13:38">
      <c r="M244" s="32"/>
      <c r="O244" s="51"/>
      <c r="X244" s="79"/>
      <c r="Y244" s="1"/>
      <c r="AB244" s="1"/>
      <c r="AD244" s="51"/>
      <c r="AL244"/>
    </row>
    <row r="245" spans="13:38">
      <c r="M245" s="32"/>
      <c r="O245" s="51"/>
      <c r="X245" s="79"/>
      <c r="Y245" s="1"/>
      <c r="AB245" s="1"/>
      <c r="AD245" s="51"/>
      <c r="AL245"/>
    </row>
    <row r="246" spans="13:38">
      <c r="M246" s="32"/>
      <c r="O246" s="51"/>
      <c r="X246" s="79"/>
      <c r="Y246" s="1"/>
      <c r="AB246" s="1"/>
      <c r="AD246" s="51"/>
      <c r="AL246"/>
    </row>
    <row r="247" spans="13:38">
      <c r="M247" s="32"/>
      <c r="O247" s="51"/>
      <c r="X247" s="79"/>
      <c r="Y247" s="1"/>
      <c r="AB247" s="1"/>
      <c r="AD247" s="51"/>
      <c r="AL247"/>
    </row>
    <row r="248" spans="13:38">
      <c r="M248" s="32"/>
      <c r="O248" s="51"/>
      <c r="X248" s="79"/>
      <c r="Y248" s="1"/>
      <c r="AB248" s="1"/>
      <c r="AD248" s="51"/>
      <c r="AL248"/>
    </row>
    <row r="249" spans="13:38">
      <c r="M249" s="32"/>
      <c r="O249" s="51"/>
      <c r="X249" s="79"/>
      <c r="Y249" s="1"/>
      <c r="AB249" s="1"/>
      <c r="AD249" s="51"/>
      <c r="AL249"/>
    </row>
    <row r="250" spans="13:38">
      <c r="M250" s="32"/>
      <c r="O250" s="51"/>
      <c r="X250" s="79"/>
      <c r="Y250" s="1"/>
      <c r="AB250" s="1"/>
      <c r="AD250" s="51"/>
      <c r="AL250"/>
    </row>
    <row r="251" spans="13:38">
      <c r="M251" s="32"/>
      <c r="O251" s="51"/>
      <c r="X251" s="79"/>
      <c r="Y251" s="1"/>
      <c r="AB251" s="1"/>
      <c r="AD251" s="51"/>
      <c r="AL251"/>
    </row>
    <row r="252" spans="13:38">
      <c r="M252" s="32"/>
      <c r="O252" s="51"/>
      <c r="X252" s="79"/>
      <c r="Y252" s="1"/>
      <c r="AB252" s="1"/>
      <c r="AD252" s="51"/>
      <c r="AL252"/>
    </row>
    <row r="253" spans="13:38">
      <c r="M253" s="32"/>
      <c r="O253" s="51"/>
      <c r="X253" s="79"/>
      <c r="Y253" s="1"/>
      <c r="AB253" s="1"/>
      <c r="AD253" s="51"/>
      <c r="AL253"/>
    </row>
    <row r="254" spans="13:38">
      <c r="M254" s="32"/>
      <c r="O254" s="51"/>
      <c r="X254" s="79"/>
      <c r="Y254" s="1"/>
      <c r="AB254" s="1"/>
      <c r="AD254" s="51"/>
      <c r="AL254"/>
    </row>
    <row r="255" spans="13:38">
      <c r="M255" s="32"/>
      <c r="O255" s="51"/>
      <c r="X255" s="79"/>
      <c r="Y255" s="1"/>
      <c r="AB255" s="1"/>
      <c r="AD255" s="51"/>
      <c r="AL255"/>
    </row>
    <row r="256" spans="13:38">
      <c r="M256" s="32"/>
      <c r="O256" s="51"/>
      <c r="X256" s="79"/>
      <c r="Y256" s="1"/>
      <c r="AB256" s="1"/>
      <c r="AD256" s="51"/>
      <c r="AL256"/>
    </row>
    <row r="257" spans="13:38">
      <c r="M257" s="32"/>
      <c r="O257" s="51"/>
      <c r="X257" s="79"/>
      <c r="Y257" s="1"/>
      <c r="AB257" s="1"/>
      <c r="AD257" s="51"/>
      <c r="AL257"/>
    </row>
    <row r="258" spans="13:38">
      <c r="M258" s="32"/>
      <c r="O258" s="51"/>
      <c r="X258" s="79"/>
      <c r="Y258" s="1"/>
      <c r="AB258" s="1"/>
      <c r="AD258" s="51"/>
      <c r="AL258"/>
    </row>
    <row r="259" spans="13:38">
      <c r="M259" s="32"/>
      <c r="O259" s="51"/>
      <c r="X259" s="79"/>
      <c r="Y259" s="1"/>
      <c r="AB259" s="1"/>
      <c r="AD259" s="51"/>
      <c r="AL259"/>
    </row>
    <row r="260" spans="13:38">
      <c r="M260" s="32"/>
      <c r="O260" s="51"/>
      <c r="X260" s="79"/>
      <c r="Y260" s="1"/>
      <c r="AB260" s="1"/>
      <c r="AD260" s="51"/>
      <c r="AL260"/>
    </row>
    <row r="261" spans="13:38">
      <c r="M261" s="32"/>
      <c r="O261" s="51"/>
      <c r="X261" s="79"/>
      <c r="Y261" s="1"/>
      <c r="AB261" s="1"/>
      <c r="AD261" s="51"/>
      <c r="AL261"/>
    </row>
    <row r="262" spans="13:38">
      <c r="M262" s="32"/>
      <c r="O262" s="51"/>
      <c r="X262" s="79"/>
      <c r="Y262" s="1"/>
      <c r="AB262" s="1"/>
      <c r="AD262" s="51"/>
      <c r="AL262"/>
    </row>
    <row r="263" spans="13:38">
      <c r="M263" s="32"/>
      <c r="O263" s="51"/>
      <c r="X263" s="79"/>
      <c r="Y263" s="1"/>
      <c r="AB263" s="1"/>
      <c r="AD263" s="51"/>
      <c r="AL263"/>
    </row>
    <row r="264" spans="13:38">
      <c r="M264" s="32"/>
      <c r="O264" s="51"/>
      <c r="X264" s="79"/>
      <c r="Y264" s="1"/>
      <c r="AB264" s="1"/>
      <c r="AD264" s="51"/>
      <c r="AL264"/>
    </row>
    <row r="265" spans="13:38">
      <c r="M265" s="32"/>
      <c r="O265" s="51"/>
      <c r="X265" s="79"/>
      <c r="Y265" s="1"/>
      <c r="AB265" s="1"/>
      <c r="AD265" s="51"/>
      <c r="AL265"/>
    </row>
    <row r="266" spans="13:38">
      <c r="M266" s="32"/>
      <c r="O266" s="51"/>
      <c r="X266" s="79"/>
      <c r="Y266" s="1"/>
      <c r="AB266" s="1"/>
      <c r="AD266" s="51"/>
      <c r="AL266"/>
    </row>
    <row r="267" spans="13:38">
      <c r="M267" s="32"/>
      <c r="O267" s="51"/>
      <c r="X267" s="79"/>
      <c r="Y267" s="1"/>
      <c r="AB267" s="1"/>
      <c r="AD267" s="51"/>
      <c r="AL267"/>
    </row>
    <row r="268" spans="13:38">
      <c r="M268" s="32"/>
      <c r="O268" s="51"/>
      <c r="X268" s="79"/>
      <c r="Y268" s="1"/>
      <c r="AB268" s="1"/>
      <c r="AD268" s="51"/>
      <c r="AL268"/>
    </row>
    <row r="269" spans="13:38">
      <c r="M269" s="32"/>
      <c r="O269" s="51"/>
      <c r="X269" s="79"/>
      <c r="Y269" s="1"/>
      <c r="AB269" s="1"/>
      <c r="AD269" s="51"/>
      <c r="AL269"/>
    </row>
    <row r="270" spans="13:38">
      <c r="M270" s="32"/>
      <c r="O270" s="51"/>
      <c r="X270" s="79"/>
      <c r="Y270" s="1"/>
      <c r="AB270" s="1"/>
      <c r="AD270" s="51"/>
      <c r="AL270"/>
    </row>
    <row r="271" spans="13:38">
      <c r="M271" s="32"/>
      <c r="O271" s="51"/>
      <c r="X271" s="79"/>
      <c r="Y271" s="1"/>
      <c r="AB271" s="1"/>
      <c r="AD271" s="51"/>
      <c r="AL271"/>
    </row>
    <row r="272" spans="13:38">
      <c r="M272" s="32"/>
      <c r="O272" s="51"/>
      <c r="X272" s="79"/>
      <c r="Y272" s="1"/>
      <c r="AB272" s="1"/>
      <c r="AD272" s="51"/>
      <c r="AL272"/>
    </row>
    <row r="273" spans="13:38">
      <c r="M273" s="32"/>
      <c r="O273" s="51"/>
      <c r="X273" s="79"/>
      <c r="Y273" s="1"/>
      <c r="AB273" s="1"/>
      <c r="AD273" s="51"/>
      <c r="AL273"/>
    </row>
    <row r="274" spans="13:38">
      <c r="M274" s="32"/>
      <c r="O274" s="51"/>
      <c r="X274" s="79"/>
      <c r="Y274" s="1"/>
      <c r="AB274" s="1"/>
      <c r="AD274" s="51"/>
      <c r="AL274"/>
    </row>
    <row r="275" spans="13:38">
      <c r="M275" s="32"/>
      <c r="O275" s="51"/>
      <c r="X275" s="79"/>
      <c r="Y275" s="1"/>
      <c r="AB275" s="1"/>
      <c r="AD275" s="51"/>
      <c r="AL275"/>
    </row>
    <row r="276" spans="13:38">
      <c r="M276" s="32"/>
      <c r="O276" s="51"/>
      <c r="X276" s="79"/>
      <c r="Y276" s="1"/>
      <c r="AB276" s="1"/>
      <c r="AD276" s="51"/>
      <c r="AL276"/>
    </row>
    <row r="277" spans="13:38">
      <c r="M277" s="32"/>
      <c r="O277" s="51"/>
      <c r="X277" s="79"/>
      <c r="Y277" s="1"/>
      <c r="AB277" s="1"/>
      <c r="AD277" s="51"/>
      <c r="AL277"/>
    </row>
    <row r="278" spans="13:38">
      <c r="M278" s="32"/>
      <c r="O278" s="51"/>
      <c r="X278" s="79"/>
      <c r="Y278" s="1"/>
      <c r="AB278" s="1"/>
      <c r="AD278" s="51"/>
      <c r="AL278"/>
    </row>
    <row r="279" spans="13:38">
      <c r="M279" s="32"/>
      <c r="O279" s="51"/>
      <c r="X279" s="79"/>
      <c r="Y279" s="1"/>
      <c r="AB279" s="1"/>
      <c r="AD279" s="51"/>
      <c r="AL279"/>
    </row>
    <row r="280" spans="13:38">
      <c r="M280" s="32"/>
      <c r="O280" s="51"/>
      <c r="X280" s="79"/>
      <c r="Y280" s="1"/>
      <c r="AB280" s="1"/>
      <c r="AD280" s="51"/>
      <c r="AL280"/>
    </row>
    <row r="281" spans="13:38">
      <c r="M281" s="32"/>
      <c r="O281" s="51"/>
      <c r="X281" s="79"/>
      <c r="Y281" s="1"/>
      <c r="AB281" s="1"/>
      <c r="AD281" s="51"/>
      <c r="AL281"/>
    </row>
    <row r="282" spans="13:38">
      <c r="M282" s="32"/>
      <c r="O282" s="51"/>
      <c r="X282" s="79"/>
      <c r="Y282" s="1"/>
      <c r="AB282" s="1"/>
      <c r="AD282" s="51"/>
      <c r="AL282"/>
    </row>
    <row r="283" spans="13:38">
      <c r="M283" s="32"/>
      <c r="O283" s="51"/>
      <c r="X283" s="79"/>
      <c r="Y283" s="1"/>
      <c r="AB283" s="1"/>
      <c r="AD283" s="51"/>
      <c r="AL283"/>
    </row>
    <row r="284" spans="13:38">
      <c r="M284" s="32"/>
      <c r="O284" s="51"/>
      <c r="X284" s="79"/>
      <c r="Y284" s="1"/>
      <c r="AB284" s="1"/>
      <c r="AD284" s="51"/>
      <c r="AL284"/>
    </row>
    <row r="285" spans="13:38">
      <c r="M285" s="32"/>
      <c r="O285" s="51"/>
      <c r="X285" s="79"/>
      <c r="Y285" s="1"/>
      <c r="AB285" s="1"/>
      <c r="AD285" s="51"/>
      <c r="AL285"/>
    </row>
    <row r="286" spans="13:38">
      <c r="M286" s="32"/>
      <c r="O286" s="51"/>
      <c r="X286" s="79"/>
      <c r="Y286" s="1"/>
      <c r="AB286" s="1"/>
      <c r="AD286" s="51"/>
      <c r="AL286"/>
    </row>
    <row r="287" spans="13:38">
      <c r="M287" s="32"/>
      <c r="O287" s="51"/>
      <c r="X287" s="79"/>
      <c r="Y287" s="1"/>
      <c r="AB287" s="1"/>
      <c r="AD287" s="51"/>
      <c r="AL287"/>
    </row>
    <row r="288" spans="13:38">
      <c r="M288" s="32"/>
      <c r="O288" s="51"/>
      <c r="X288" s="79"/>
      <c r="Y288" s="1"/>
      <c r="AB288" s="1"/>
      <c r="AD288" s="51"/>
      <c r="AL288"/>
    </row>
    <row r="289" spans="13:38">
      <c r="M289" s="32"/>
      <c r="O289" s="51"/>
      <c r="X289" s="79"/>
      <c r="Y289" s="1"/>
      <c r="AB289" s="1"/>
      <c r="AD289" s="51"/>
      <c r="AL289"/>
    </row>
    <row r="290" spans="13:38">
      <c r="M290" s="32"/>
      <c r="O290" s="51"/>
      <c r="X290" s="79"/>
      <c r="Y290" s="1"/>
      <c r="AB290" s="1"/>
      <c r="AD290" s="51"/>
      <c r="AL290"/>
    </row>
    <row r="291" spans="13:38">
      <c r="M291" s="32"/>
      <c r="O291" s="51"/>
      <c r="X291" s="79"/>
      <c r="Y291" s="1"/>
      <c r="AB291" s="1"/>
      <c r="AD291" s="51"/>
      <c r="AL291"/>
    </row>
    <row r="292" spans="13:38">
      <c r="M292" s="32"/>
      <c r="O292" s="51"/>
      <c r="X292" s="79"/>
      <c r="Y292" s="1"/>
      <c r="AB292" s="1"/>
      <c r="AD292" s="51"/>
      <c r="AL292"/>
    </row>
    <row r="293" spans="13:38">
      <c r="M293" s="32"/>
      <c r="O293" s="51"/>
      <c r="X293" s="79"/>
      <c r="Y293" s="1"/>
      <c r="AB293" s="1"/>
      <c r="AD293" s="51"/>
      <c r="AL293"/>
    </row>
    <row r="294" spans="13:38">
      <c r="M294" s="32"/>
      <c r="O294" s="51"/>
      <c r="X294" s="79"/>
      <c r="Y294" s="1"/>
      <c r="AB294" s="1"/>
      <c r="AD294" s="51"/>
      <c r="AL294"/>
    </row>
    <row r="295" spans="13:38">
      <c r="M295" s="32"/>
      <c r="O295" s="51"/>
      <c r="X295" s="79"/>
      <c r="Y295" s="1"/>
      <c r="AB295" s="1"/>
      <c r="AD295" s="51"/>
      <c r="AL295"/>
    </row>
    <row r="296" spans="13:38">
      <c r="M296" s="32"/>
      <c r="O296" s="51"/>
      <c r="X296" s="79"/>
      <c r="Y296" s="1"/>
      <c r="AB296" s="1"/>
      <c r="AD296" s="51"/>
      <c r="AL296"/>
    </row>
    <row r="297" spans="13:38">
      <c r="M297" s="32"/>
      <c r="O297" s="51"/>
      <c r="X297" s="79"/>
      <c r="Y297" s="1"/>
      <c r="AB297" s="1"/>
      <c r="AD297" s="51"/>
      <c r="AL297"/>
    </row>
    <row r="298" spans="13:38">
      <c r="M298" s="32"/>
      <c r="O298" s="51"/>
      <c r="X298" s="79"/>
      <c r="Y298" s="1"/>
      <c r="AB298" s="1"/>
      <c r="AD298" s="51"/>
      <c r="AL298"/>
    </row>
    <row r="299" spans="13:38">
      <c r="M299" s="32"/>
      <c r="O299" s="51"/>
      <c r="X299" s="79"/>
      <c r="Y299" s="1"/>
      <c r="AB299" s="1"/>
      <c r="AD299" s="51"/>
      <c r="AL299"/>
    </row>
    <row r="300" spans="13:38">
      <c r="M300" s="32"/>
      <c r="O300" s="51"/>
      <c r="X300" s="79"/>
      <c r="Y300" s="1"/>
      <c r="AB300" s="1"/>
      <c r="AD300" s="51"/>
      <c r="AL300"/>
    </row>
    <row r="301" spans="13:38">
      <c r="M301" s="32"/>
      <c r="O301" s="51"/>
      <c r="X301" s="79"/>
      <c r="Y301" s="1"/>
      <c r="AB301" s="1"/>
      <c r="AD301" s="51"/>
      <c r="AL301"/>
    </row>
    <row r="302" spans="13:38">
      <c r="M302" s="32"/>
      <c r="O302" s="51"/>
      <c r="X302" s="79"/>
      <c r="Y302" s="1"/>
      <c r="AB302" s="1"/>
      <c r="AD302" s="51"/>
      <c r="AL302"/>
    </row>
    <row r="303" spans="13:38">
      <c r="M303" s="32"/>
      <c r="O303" s="51"/>
      <c r="X303" s="79"/>
      <c r="Y303" s="1"/>
      <c r="AB303" s="1"/>
      <c r="AD303" s="51"/>
      <c r="AL303"/>
    </row>
    <row r="304" spans="13:38">
      <c r="M304" s="32"/>
      <c r="O304" s="51"/>
      <c r="X304" s="79"/>
      <c r="Y304" s="1"/>
      <c r="AB304" s="1"/>
      <c r="AD304" s="51"/>
      <c r="AL304"/>
    </row>
    <row r="305" spans="13:38">
      <c r="M305" s="32"/>
      <c r="O305" s="51"/>
      <c r="X305" s="79"/>
      <c r="Y305" s="1"/>
      <c r="AB305" s="1"/>
      <c r="AD305" s="51"/>
      <c r="AL305"/>
    </row>
    <row r="306" spans="13:38">
      <c r="M306" s="32"/>
      <c r="O306" s="51"/>
      <c r="X306" s="79"/>
      <c r="Y306" s="1"/>
      <c r="AB306" s="1"/>
      <c r="AD306" s="51"/>
      <c r="AL306"/>
    </row>
    <row r="307" spans="13:38">
      <c r="M307" s="32"/>
      <c r="O307" s="51"/>
      <c r="X307" s="79"/>
      <c r="Y307" s="1"/>
      <c r="AB307" s="1"/>
      <c r="AD307" s="51"/>
      <c r="AL307"/>
    </row>
    <row r="308" spans="13:38">
      <c r="M308" s="32"/>
      <c r="O308" s="51"/>
      <c r="X308" s="79"/>
      <c r="Y308" s="1"/>
      <c r="AB308" s="1"/>
      <c r="AD308" s="51"/>
      <c r="AL308"/>
    </row>
    <row r="309" spans="13:38">
      <c r="M309" s="32"/>
      <c r="O309" s="51"/>
      <c r="X309" s="79"/>
      <c r="Y309" s="1"/>
      <c r="AB309" s="1"/>
      <c r="AD309" s="51"/>
      <c r="AL309"/>
    </row>
    <row r="310" spans="13:38">
      <c r="M310" s="32"/>
      <c r="O310" s="51"/>
      <c r="X310" s="79"/>
      <c r="Y310" s="1"/>
      <c r="AB310" s="1"/>
      <c r="AD310" s="51"/>
      <c r="AL310"/>
    </row>
    <row r="311" spans="13:38">
      <c r="M311" s="32"/>
      <c r="O311" s="51"/>
      <c r="X311" s="79"/>
      <c r="Y311" s="1"/>
      <c r="AB311" s="1"/>
      <c r="AD311" s="51"/>
      <c r="AL311"/>
    </row>
    <row r="312" spans="13:38">
      <c r="M312" s="32"/>
      <c r="O312" s="51"/>
      <c r="X312" s="79"/>
      <c r="Y312" s="1"/>
      <c r="AB312" s="1"/>
      <c r="AD312" s="51"/>
      <c r="AL312"/>
    </row>
    <row r="313" spans="13:38">
      <c r="M313" s="32"/>
      <c r="O313" s="51"/>
      <c r="X313" s="79"/>
      <c r="Y313" s="1"/>
      <c r="AB313" s="1"/>
      <c r="AD313" s="51"/>
      <c r="AL313"/>
    </row>
    <row r="314" spans="13:38">
      <c r="M314" s="32"/>
      <c r="O314" s="51"/>
      <c r="X314" s="79"/>
      <c r="Y314" s="1"/>
      <c r="AB314" s="1"/>
      <c r="AD314" s="51"/>
      <c r="AL314"/>
    </row>
    <row r="315" spans="13:38">
      <c r="M315" s="32"/>
      <c r="O315" s="51"/>
      <c r="X315" s="79"/>
      <c r="Y315" s="1"/>
      <c r="AB315" s="1"/>
      <c r="AD315" s="51"/>
      <c r="AL315"/>
    </row>
    <row r="316" spans="13:38">
      <c r="M316" s="32"/>
      <c r="O316" s="51"/>
      <c r="X316" s="79"/>
      <c r="Y316" s="1"/>
      <c r="AB316" s="1"/>
      <c r="AD316" s="51"/>
      <c r="AL316"/>
    </row>
    <row r="317" spans="13:38">
      <c r="M317" s="32"/>
      <c r="O317" s="51"/>
      <c r="X317" s="79"/>
      <c r="Y317" s="1"/>
      <c r="AB317" s="1"/>
      <c r="AD317" s="51"/>
      <c r="AL317"/>
    </row>
    <row r="318" spans="13:38">
      <c r="M318" s="32"/>
      <c r="O318" s="51"/>
      <c r="X318" s="79"/>
      <c r="Y318" s="1"/>
      <c r="AB318" s="1"/>
      <c r="AD318" s="51"/>
      <c r="AL318"/>
    </row>
    <row r="319" spans="13:38">
      <c r="M319" s="32"/>
      <c r="O319" s="51"/>
      <c r="X319" s="79"/>
      <c r="Y319" s="1"/>
      <c r="AB319" s="1"/>
      <c r="AD319" s="51"/>
      <c r="AL319"/>
    </row>
    <row r="320" spans="13:38">
      <c r="M320" s="32"/>
      <c r="O320" s="51"/>
      <c r="X320" s="79"/>
      <c r="Y320" s="1"/>
      <c r="AB320" s="1"/>
      <c r="AD320" s="51"/>
      <c r="AL320"/>
    </row>
    <row r="321" spans="13:38">
      <c r="M321" s="32"/>
      <c r="O321" s="51"/>
      <c r="X321" s="79"/>
      <c r="Y321" s="1"/>
      <c r="AB321" s="1"/>
      <c r="AD321" s="51"/>
      <c r="AL321"/>
    </row>
    <row r="322" spans="13:38">
      <c r="M322" s="32"/>
      <c r="O322" s="51"/>
      <c r="X322" s="79"/>
      <c r="Y322" s="1"/>
      <c r="AB322" s="1"/>
      <c r="AD322" s="51"/>
      <c r="AL322"/>
    </row>
    <row r="323" spans="13:38">
      <c r="M323" s="32"/>
      <c r="O323" s="51"/>
      <c r="X323" s="79"/>
      <c r="Y323" s="1"/>
      <c r="AB323" s="1"/>
      <c r="AD323" s="51"/>
      <c r="AL323"/>
    </row>
    <row r="324" spans="13:38">
      <c r="M324" s="32"/>
      <c r="O324" s="51"/>
      <c r="X324" s="79"/>
      <c r="Y324" s="1"/>
      <c r="AB324" s="1"/>
      <c r="AD324" s="51"/>
      <c r="AL324"/>
    </row>
    <row r="325" spans="13:38">
      <c r="M325" s="32"/>
      <c r="O325" s="51"/>
      <c r="X325" s="79"/>
      <c r="Y325" s="1"/>
      <c r="AB325" s="1"/>
      <c r="AD325" s="51"/>
      <c r="AL325"/>
    </row>
    <row r="326" spans="13:38">
      <c r="M326" s="32"/>
      <c r="O326" s="51"/>
      <c r="X326" s="79"/>
      <c r="Y326" s="1"/>
      <c r="AB326" s="1"/>
      <c r="AD326" s="51"/>
      <c r="AL326"/>
    </row>
    <row r="327" spans="13:38">
      <c r="M327" s="32"/>
      <c r="O327" s="51"/>
      <c r="X327" s="79"/>
      <c r="Y327" s="1"/>
      <c r="AB327" s="1"/>
      <c r="AD327" s="51"/>
      <c r="AL327"/>
    </row>
    <row r="328" spans="13:38">
      <c r="M328" s="32"/>
      <c r="O328" s="51"/>
      <c r="X328" s="79"/>
      <c r="Y328" s="1"/>
      <c r="AB328" s="1"/>
      <c r="AD328" s="51"/>
      <c r="AL328"/>
    </row>
    <row r="329" spans="13:38">
      <c r="M329" s="32"/>
      <c r="O329" s="51"/>
      <c r="X329" s="79"/>
      <c r="Y329" s="1"/>
      <c r="AB329" s="1"/>
      <c r="AD329" s="51"/>
      <c r="AL329"/>
    </row>
    <row r="330" spans="13:38">
      <c r="M330" s="32"/>
      <c r="O330" s="51"/>
      <c r="X330" s="79"/>
      <c r="Y330" s="1"/>
      <c r="AB330" s="1"/>
      <c r="AD330" s="51"/>
      <c r="AL330"/>
    </row>
    <row r="331" spans="13:38">
      <c r="M331" s="32"/>
      <c r="O331" s="51"/>
      <c r="X331" s="79"/>
      <c r="Y331" s="1"/>
      <c r="AB331" s="1"/>
      <c r="AD331" s="51"/>
      <c r="AL331"/>
    </row>
    <row r="332" spans="13:38">
      <c r="M332" s="32"/>
      <c r="O332" s="51"/>
      <c r="X332" s="79"/>
      <c r="Y332" s="1"/>
      <c r="AB332" s="1"/>
      <c r="AD332" s="51"/>
      <c r="AL332"/>
    </row>
    <row r="333" spans="13:38">
      <c r="M333" s="32"/>
      <c r="O333" s="51"/>
      <c r="X333" s="79"/>
      <c r="Y333" s="1"/>
      <c r="AB333" s="1"/>
      <c r="AD333" s="51"/>
      <c r="AL333"/>
    </row>
    <row r="334" spans="13:38">
      <c r="M334" s="32"/>
      <c r="O334" s="51"/>
      <c r="X334" s="79"/>
      <c r="Y334" s="1"/>
      <c r="AB334" s="1"/>
      <c r="AD334" s="51"/>
      <c r="AL334"/>
    </row>
    <row r="335" spans="13:38">
      <c r="M335" s="32"/>
      <c r="O335" s="51"/>
      <c r="X335" s="79"/>
      <c r="Y335" s="1"/>
      <c r="AB335" s="1"/>
      <c r="AD335" s="51"/>
      <c r="AL335"/>
    </row>
    <row r="336" spans="13:38">
      <c r="M336" s="32"/>
      <c r="O336" s="51"/>
      <c r="X336" s="79"/>
      <c r="Y336" s="1"/>
      <c r="AB336" s="1"/>
      <c r="AD336" s="51"/>
      <c r="AL336"/>
    </row>
    <row r="337" spans="13:38">
      <c r="M337" s="32"/>
      <c r="O337" s="51"/>
      <c r="X337" s="79"/>
      <c r="Y337" s="1"/>
      <c r="AB337" s="1"/>
      <c r="AD337" s="51"/>
      <c r="AL337"/>
    </row>
    <row r="338" spans="13:38">
      <c r="M338" s="32"/>
      <c r="O338" s="51"/>
      <c r="X338" s="79"/>
      <c r="Y338" s="1"/>
      <c r="AB338" s="1"/>
      <c r="AD338" s="51"/>
      <c r="AL338"/>
    </row>
    <row r="339" spans="13:38">
      <c r="M339" s="32"/>
      <c r="O339" s="51"/>
      <c r="X339" s="79"/>
      <c r="Y339" s="1"/>
      <c r="AB339" s="1"/>
      <c r="AD339" s="51"/>
      <c r="AL339"/>
    </row>
    <row r="340" spans="13:38">
      <c r="M340" s="32"/>
      <c r="O340" s="51"/>
      <c r="X340" s="79"/>
      <c r="Y340" s="1"/>
      <c r="AB340" s="1"/>
      <c r="AD340" s="51"/>
      <c r="AL340"/>
    </row>
    <row r="341" spans="13:38">
      <c r="M341" s="32"/>
      <c r="O341" s="51"/>
      <c r="X341" s="79"/>
      <c r="Y341" s="1"/>
      <c r="AB341" s="1"/>
      <c r="AD341" s="51"/>
      <c r="AL341"/>
    </row>
    <row r="342" spans="13:38">
      <c r="M342" s="32"/>
      <c r="O342" s="51"/>
      <c r="X342" s="79"/>
      <c r="Y342" s="1"/>
      <c r="AB342" s="1"/>
      <c r="AD342" s="51"/>
      <c r="AL342"/>
    </row>
    <row r="343" spans="13:38">
      <c r="M343" s="32"/>
      <c r="O343" s="51"/>
      <c r="X343" s="79"/>
      <c r="Y343" s="1"/>
      <c r="AB343" s="1"/>
      <c r="AD343" s="51"/>
      <c r="AL343"/>
    </row>
    <row r="344" spans="13:38">
      <c r="M344" s="32"/>
      <c r="O344" s="51"/>
      <c r="X344" s="79"/>
      <c r="Y344" s="1"/>
      <c r="AB344" s="1"/>
      <c r="AD344" s="51"/>
      <c r="AL344"/>
    </row>
    <row r="345" spans="13:38">
      <c r="M345" s="32"/>
      <c r="O345" s="51"/>
      <c r="X345" s="79"/>
      <c r="Y345" s="1"/>
      <c r="AB345" s="1"/>
      <c r="AD345" s="51"/>
      <c r="AL345"/>
    </row>
    <row r="346" spans="13:38">
      <c r="M346" s="32"/>
      <c r="O346" s="51"/>
      <c r="X346" s="79"/>
      <c r="Y346" s="1"/>
      <c r="AB346" s="1"/>
      <c r="AD346" s="51"/>
      <c r="AL346"/>
    </row>
    <row r="347" spans="13:38">
      <c r="M347" s="32"/>
      <c r="O347" s="51"/>
      <c r="X347" s="79"/>
      <c r="Y347" s="1"/>
      <c r="AB347" s="1"/>
      <c r="AD347" s="51"/>
      <c r="AL347"/>
    </row>
    <row r="348" spans="13:38">
      <c r="M348" s="32"/>
      <c r="O348" s="51"/>
      <c r="X348" s="79"/>
      <c r="Y348" s="1"/>
      <c r="AB348" s="1"/>
      <c r="AD348" s="51"/>
      <c r="AL348"/>
    </row>
    <row r="349" spans="13:38">
      <c r="M349" s="32"/>
      <c r="O349" s="51"/>
      <c r="X349" s="79"/>
      <c r="Y349" s="1"/>
      <c r="AB349" s="1"/>
      <c r="AD349" s="51"/>
      <c r="AL349"/>
    </row>
    <row r="350" spans="13:38">
      <c r="M350" s="32"/>
      <c r="O350" s="51"/>
      <c r="X350" s="79"/>
      <c r="Y350" s="1"/>
      <c r="AB350" s="1"/>
      <c r="AD350" s="51"/>
    </row>
    <row r="351" spans="13:38">
      <c r="M351" s="32"/>
      <c r="O351" s="51"/>
      <c r="X351" s="79"/>
      <c r="Y351" s="1"/>
      <c r="AB351" s="1"/>
      <c r="AD351" s="51"/>
    </row>
    <row r="352" spans="13:38">
      <c r="M352" s="32"/>
      <c r="O352" s="51"/>
      <c r="X352" s="79"/>
      <c r="Y352" s="1"/>
      <c r="AB352" s="1"/>
      <c r="AD352" s="51"/>
    </row>
    <row r="353" spans="13:36">
      <c r="M353" s="32"/>
      <c r="O353" s="51"/>
      <c r="X353" s="79"/>
      <c r="Y353" s="1"/>
      <c r="AB353" s="1"/>
      <c r="AD353" s="51"/>
    </row>
    <row r="354" spans="13:36">
      <c r="M354" s="32"/>
      <c r="O354" s="51"/>
      <c r="X354" s="79"/>
      <c r="Y354" s="1"/>
      <c r="AB354" s="1"/>
      <c r="AD354" s="51"/>
    </row>
    <row r="355" spans="13:36">
      <c r="M355" s="32"/>
      <c r="O355" s="51"/>
      <c r="X355" s="79"/>
      <c r="Y355" s="1"/>
      <c r="AB355" s="1"/>
      <c r="AD355" s="51"/>
    </row>
    <row r="356" spans="13:36">
      <c r="M356" s="32"/>
      <c r="O356" s="51"/>
      <c r="X356" s="79"/>
      <c r="Y356" s="1"/>
      <c r="AB356" s="1"/>
      <c r="AD356" s="51"/>
    </row>
    <row r="357" spans="13:36">
      <c r="M357" s="32"/>
      <c r="O357" s="51"/>
      <c r="X357" s="79"/>
      <c r="Y357" s="1"/>
      <c r="AB357" s="1"/>
      <c r="AC357" s="1"/>
      <c r="AD357" s="51"/>
      <c r="AE357" s="1"/>
      <c r="AF357" s="1"/>
      <c r="AG357" s="1"/>
      <c r="AH357" s="1"/>
      <c r="AI357" s="1"/>
      <c r="AJ357" s="1"/>
    </row>
    <row r="358" spans="13:36">
      <c r="M358" s="32"/>
      <c r="O358" s="51"/>
      <c r="X358" s="79"/>
      <c r="Y358" s="1"/>
      <c r="AB358" s="1"/>
      <c r="AC358" s="1"/>
      <c r="AD358" s="51"/>
      <c r="AE358" s="1"/>
      <c r="AF358" s="1"/>
      <c r="AG358" s="1"/>
      <c r="AH358" s="1"/>
      <c r="AI358" s="1"/>
      <c r="AJ358" s="1"/>
    </row>
    <row r="359" spans="13:36">
      <c r="M359" s="32"/>
      <c r="O359" s="51"/>
      <c r="X359" s="79"/>
      <c r="Y359" s="1"/>
      <c r="AB359" s="1"/>
      <c r="AC359" s="1"/>
      <c r="AD359" s="51"/>
      <c r="AE359" s="1"/>
      <c r="AF359" s="1"/>
      <c r="AG359" s="1"/>
      <c r="AH359" s="1"/>
      <c r="AI359" s="1"/>
      <c r="AJ359" s="1"/>
    </row>
    <row r="360" spans="13:36">
      <c r="M360" s="32"/>
      <c r="O360" s="51"/>
      <c r="X360" s="79"/>
      <c r="Y360" s="1"/>
      <c r="AB360" s="1"/>
      <c r="AC360" s="1"/>
      <c r="AD360" s="51"/>
      <c r="AE360" s="1"/>
      <c r="AF360" s="1"/>
      <c r="AG360" s="1"/>
      <c r="AH360" s="1"/>
      <c r="AI360" s="1"/>
      <c r="AJ360" s="1"/>
    </row>
    <row r="361" spans="13:36">
      <c r="M361" s="32"/>
      <c r="O361" s="51"/>
      <c r="X361" s="79"/>
      <c r="Y361" s="1"/>
      <c r="AB361" s="1"/>
      <c r="AC361" s="1"/>
      <c r="AD361" s="51"/>
      <c r="AE361" s="1"/>
      <c r="AF361" s="1"/>
      <c r="AG361" s="1"/>
      <c r="AH361" s="1"/>
      <c r="AI361" s="1"/>
      <c r="AJ361" s="1"/>
    </row>
    <row r="362" spans="13:36">
      <c r="M362" s="32"/>
      <c r="O362" s="51"/>
      <c r="X362" s="79"/>
      <c r="Y362" s="1"/>
      <c r="AB362" s="1"/>
      <c r="AC362" s="52"/>
      <c r="AD362" s="51"/>
      <c r="AE362" s="1"/>
      <c r="AF362" s="1"/>
      <c r="AG362" s="1"/>
      <c r="AH362" s="1"/>
      <c r="AI362" s="1"/>
      <c r="AJ362" s="1"/>
    </row>
    <row r="363" spans="13:36">
      <c r="M363" s="32"/>
      <c r="O363" s="51"/>
      <c r="X363" s="79"/>
      <c r="Y363" s="1"/>
      <c r="AB363" s="1"/>
      <c r="AC363" s="52"/>
      <c r="AD363" s="51"/>
      <c r="AE363" s="1"/>
      <c r="AF363" s="1"/>
      <c r="AG363" s="1"/>
      <c r="AH363" s="1"/>
      <c r="AI363" s="1"/>
      <c r="AJ363" s="1"/>
    </row>
    <row r="364" spans="13:36">
      <c r="M364" s="32"/>
      <c r="O364" s="51"/>
      <c r="X364" s="79"/>
      <c r="Y364" s="1"/>
      <c r="AB364" s="1"/>
      <c r="AC364" s="52"/>
      <c r="AD364" s="51"/>
      <c r="AE364" s="1"/>
      <c r="AF364" s="1"/>
      <c r="AG364" s="1"/>
      <c r="AH364" s="1"/>
      <c r="AI364" s="1"/>
      <c r="AJ364" s="1"/>
    </row>
    <row r="365" spans="13:36">
      <c r="M365" s="32"/>
      <c r="O365" s="51"/>
      <c r="X365" s="79"/>
      <c r="Y365" s="1"/>
      <c r="AB365" s="1"/>
      <c r="AC365" s="52"/>
      <c r="AD365" s="51"/>
      <c r="AE365" s="1"/>
      <c r="AF365" s="1"/>
      <c r="AG365" s="1"/>
      <c r="AH365" s="1"/>
      <c r="AI365" s="1"/>
      <c r="AJ365" s="1"/>
    </row>
    <row r="366" spans="13:36">
      <c r="M366" s="32"/>
      <c r="O366" s="51"/>
      <c r="X366" s="79"/>
      <c r="Y366" s="1"/>
      <c r="AB366" s="1"/>
      <c r="AC366" s="52"/>
      <c r="AD366" s="51"/>
      <c r="AE366" s="1"/>
      <c r="AF366" s="1"/>
      <c r="AG366" s="1"/>
      <c r="AH366" s="1"/>
      <c r="AI366" s="1"/>
      <c r="AJ366" s="1"/>
    </row>
    <row r="367" spans="13:36">
      <c r="M367" s="32"/>
      <c r="O367" s="51"/>
      <c r="X367" s="79"/>
      <c r="Y367" s="1"/>
      <c r="AB367" s="1"/>
      <c r="AC367" s="52"/>
      <c r="AD367" s="51"/>
      <c r="AE367" s="1"/>
      <c r="AF367" s="1"/>
      <c r="AG367" s="1"/>
      <c r="AH367" s="1"/>
      <c r="AI367" s="1"/>
      <c r="AJ367" s="1"/>
    </row>
    <row r="368" spans="13:36">
      <c r="M368" s="32"/>
      <c r="O368" s="51"/>
      <c r="X368" s="79"/>
      <c r="Y368" s="1"/>
      <c r="AB368" s="1"/>
      <c r="AC368" s="52"/>
      <c r="AD368" s="51"/>
      <c r="AE368" s="1"/>
      <c r="AF368" s="1"/>
      <c r="AG368" s="1"/>
      <c r="AH368" s="1"/>
      <c r="AI368" s="1"/>
      <c r="AJ368" s="1"/>
    </row>
    <row r="369" spans="13:36">
      <c r="M369" s="32"/>
      <c r="O369" s="51"/>
      <c r="X369" s="79"/>
      <c r="Y369" s="1"/>
      <c r="AB369" s="1"/>
      <c r="AC369" s="52"/>
      <c r="AD369" s="51"/>
      <c r="AE369" s="1"/>
      <c r="AF369" s="1"/>
      <c r="AG369" s="1"/>
      <c r="AH369" s="1"/>
      <c r="AI369" s="1"/>
      <c r="AJ369" s="1"/>
    </row>
    <row r="370" spans="13:36">
      <c r="M370" s="32"/>
      <c r="O370" s="51"/>
      <c r="X370" s="79"/>
      <c r="Y370" s="1"/>
      <c r="AB370" s="1"/>
      <c r="AC370" s="52"/>
      <c r="AD370" s="51"/>
      <c r="AE370" s="1"/>
      <c r="AF370" s="1"/>
      <c r="AG370" s="1"/>
      <c r="AH370" s="1"/>
      <c r="AI370" s="1"/>
      <c r="AJ370" s="1"/>
    </row>
    <row r="371" spans="13:36">
      <c r="M371" s="32"/>
      <c r="O371" s="51"/>
      <c r="X371" s="79"/>
      <c r="Y371" s="1"/>
      <c r="AB371" s="1"/>
      <c r="AC371" s="52"/>
      <c r="AD371" s="1"/>
      <c r="AE371" s="1"/>
      <c r="AF371" s="1"/>
      <c r="AG371" s="1"/>
      <c r="AH371" s="1"/>
      <c r="AI371" s="1"/>
      <c r="AJ371" s="1"/>
    </row>
    <row r="372" spans="13:36">
      <c r="M372" s="32"/>
      <c r="O372" s="51"/>
      <c r="X372" s="79"/>
      <c r="Y372" s="1"/>
      <c r="AB372" s="1"/>
      <c r="AC372" s="52"/>
      <c r="AD372" s="1"/>
      <c r="AE372" s="1"/>
      <c r="AF372" s="1"/>
      <c r="AG372" s="1"/>
      <c r="AH372" s="1"/>
      <c r="AI372" s="1"/>
      <c r="AJ372" s="1"/>
    </row>
    <row r="373" spans="13:36">
      <c r="M373" s="32"/>
      <c r="O373" s="51"/>
      <c r="X373" s="79"/>
      <c r="Y373" s="1"/>
      <c r="AB373" s="1"/>
      <c r="AC373" s="52"/>
      <c r="AD373" s="1"/>
      <c r="AE373" s="1"/>
      <c r="AF373" s="1"/>
      <c r="AG373" s="1"/>
      <c r="AH373" s="1"/>
      <c r="AI373" s="1"/>
      <c r="AJ373" s="1"/>
    </row>
    <row r="374" spans="13:36">
      <c r="M374" s="32"/>
      <c r="O374" s="51"/>
      <c r="X374" s="79"/>
      <c r="Y374" s="1"/>
      <c r="AB374" s="1"/>
      <c r="AC374" s="52"/>
      <c r="AD374" s="1"/>
      <c r="AE374" s="1"/>
      <c r="AF374" s="1"/>
      <c r="AG374" s="1"/>
      <c r="AH374" s="1"/>
      <c r="AI374" s="1"/>
      <c r="AJ374" s="1"/>
    </row>
    <row r="375" spans="13:36">
      <c r="M375" s="32"/>
      <c r="O375" s="51"/>
      <c r="X375" s="79"/>
      <c r="Y375" s="1"/>
      <c r="AB375" s="1"/>
      <c r="AC375" s="52"/>
      <c r="AD375" s="1"/>
      <c r="AE375" s="1"/>
      <c r="AF375" s="1"/>
      <c r="AG375" s="1"/>
      <c r="AH375" s="1"/>
      <c r="AI375" s="1"/>
      <c r="AJ375" s="1"/>
    </row>
    <row r="376" spans="13:36">
      <c r="M376" s="32"/>
      <c r="N376" s="32"/>
      <c r="O376" s="118"/>
      <c r="P376" s="118"/>
      <c r="Q376" s="118"/>
      <c r="R376" s="32"/>
      <c r="S376" s="118"/>
      <c r="T376" s="32"/>
      <c r="U376" s="32"/>
      <c r="V376" s="118"/>
      <c r="W376" s="32"/>
      <c r="AA376" s="118"/>
    </row>
    <row r="377" spans="13:36">
      <c r="N377" s="32"/>
      <c r="O377" s="118"/>
      <c r="P377" s="118"/>
      <c r="Q377" s="118"/>
      <c r="R377" s="32"/>
      <c r="S377" s="118"/>
      <c r="T377" s="32"/>
      <c r="U377" s="32"/>
      <c r="V377" s="118"/>
      <c r="W377" s="32"/>
      <c r="AA377" s="118"/>
    </row>
  </sheetData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0A45A-531A-4383-87FD-CC219BD8BF0D}">
  <sheetPr transitionEvaluation="1"/>
  <dimension ref="A1:CL302"/>
  <sheetViews>
    <sheetView defaultGridColor="0" colorId="22" zoomScale="92" zoomScaleNormal="92" workbookViewId="0">
      <selection activeCell="F28" sqref="F28"/>
    </sheetView>
  </sheetViews>
  <sheetFormatPr baseColWidth="10" defaultRowHeight="15"/>
  <cols>
    <col min="1" max="1" width="3.54296875" customWidth="1"/>
    <col min="2" max="2" width="4.6328125" customWidth="1"/>
    <col min="3" max="3" width="10.6328125" customWidth="1"/>
    <col min="4" max="4" width="6.1796875" customWidth="1"/>
    <col min="5" max="5" width="2.81640625" customWidth="1"/>
    <col min="6" max="6" width="6.90625" customWidth="1"/>
    <col min="7" max="7" width="5.08984375" customWidth="1"/>
    <col min="8" max="8" width="7.6328125" style="295" customWidth="1"/>
    <col min="9" max="9" width="6.90625" customWidth="1"/>
    <col min="10" max="10" width="8.36328125" style="295" customWidth="1"/>
    <col min="11" max="11" width="6.90625" style="100" customWidth="1"/>
    <col min="12" max="12" width="4.54296875" customWidth="1"/>
    <col min="13" max="13" width="6" style="100" customWidth="1"/>
    <col min="14" max="14" width="7.54296875" customWidth="1"/>
    <col min="15" max="15" width="5.08984375" customWidth="1"/>
    <col min="16" max="16" width="6.81640625" style="100" customWidth="1"/>
    <col min="17" max="17" width="4.54296875" customWidth="1"/>
    <col min="18" max="18" width="6.6328125" customWidth="1"/>
    <col min="19" max="19" width="8" customWidth="1"/>
    <col min="20" max="20" width="7.90625" style="10" customWidth="1"/>
    <col min="21" max="21" width="1.54296875" style="10" customWidth="1"/>
    <col min="22" max="22" width="5.6328125" style="10" customWidth="1"/>
    <col min="23" max="23" width="2" style="10" customWidth="1"/>
    <col min="24" max="24" width="6.54296875" style="10" customWidth="1"/>
    <col min="25" max="25" width="3.1796875" style="10" customWidth="1"/>
    <col min="26" max="26" width="7.90625" customWidth="1"/>
    <col min="27" max="27" width="7.1796875" customWidth="1"/>
    <col min="28" max="28" width="3" customWidth="1"/>
    <col min="29" max="29" width="5.6328125" customWidth="1"/>
    <col min="30" max="30" width="6.36328125" customWidth="1"/>
    <col min="31" max="31" width="8.08984375" customWidth="1"/>
    <col min="32" max="32" width="7" customWidth="1"/>
    <col min="33" max="33" width="6.1796875" customWidth="1"/>
    <col min="34" max="34" width="5.90625" customWidth="1"/>
    <col min="35" max="35" width="8.08984375" customWidth="1"/>
    <col min="36" max="36" width="6.36328125" customWidth="1"/>
    <col min="37" max="37" width="5.81640625" customWidth="1"/>
    <col min="38" max="38" width="6.08984375" customWidth="1"/>
    <col min="39" max="39" width="7.90625" customWidth="1"/>
    <col min="40" max="40" width="5.81640625" style="1" customWidth="1"/>
    <col min="41" max="41" width="10.1796875" customWidth="1"/>
    <col min="42" max="42" width="8.36328125" style="1" customWidth="1"/>
    <col min="43" max="43" width="8.54296875" style="10" customWidth="1"/>
    <col min="44" max="44" width="7.90625" style="1" customWidth="1"/>
    <col min="45" max="45" width="6.90625" style="1" customWidth="1"/>
    <col min="46" max="46" width="8" style="1" customWidth="1"/>
    <col min="47" max="47" width="6.54296875" style="1" customWidth="1"/>
    <col min="48" max="48" width="8.08984375" style="1" customWidth="1"/>
    <col min="49" max="49" width="7" style="1" customWidth="1"/>
    <col min="50" max="50" width="11.08984375" style="1" customWidth="1"/>
    <col min="51" max="51" width="10.54296875" style="1" customWidth="1"/>
    <col min="52" max="52" width="10.08984375" style="1" customWidth="1"/>
    <col min="53" max="53" width="7.90625" style="1" customWidth="1"/>
    <col min="54" max="54" width="7.54296875" style="1" customWidth="1"/>
    <col min="55" max="55" width="12.08984375" style="100" customWidth="1"/>
    <col min="56" max="56" width="13.90625" customWidth="1"/>
    <col min="57" max="58" width="7.90625" customWidth="1"/>
    <col min="59" max="59" width="8.08984375" customWidth="1"/>
    <col min="60" max="60" width="8.54296875" customWidth="1"/>
    <col min="61" max="61" width="8" customWidth="1"/>
    <col min="62" max="62" width="6.453125" customWidth="1"/>
    <col min="63" max="63" width="8.08984375" customWidth="1"/>
    <col min="64" max="64" width="7.54296875" customWidth="1"/>
    <col min="65" max="65" width="8.36328125" customWidth="1"/>
    <col min="66" max="66" width="9.453125" customWidth="1"/>
    <col min="67" max="68" width="8.36328125" customWidth="1"/>
    <col min="69" max="69" width="8.90625" customWidth="1"/>
    <col min="70" max="70" width="8.36328125" customWidth="1"/>
    <col min="71" max="71" width="7.90625" customWidth="1"/>
    <col min="72" max="72" width="8" customWidth="1"/>
    <col min="73" max="74" width="9.90625" customWidth="1"/>
    <col min="75" max="75" width="9.08984375" customWidth="1"/>
    <col min="76" max="76" width="8.36328125" customWidth="1"/>
    <col min="77" max="77" width="8.6328125" customWidth="1"/>
    <col min="78" max="78" width="8.90625" customWidth="1"/>
    <col min="79" max="79" width="8.08984375" customWidth="1"/>
    <col min="80" max="80" width="8.6328125" customWidth="1"/>
    <col min="81" max="82" width="9.90625" customWidth="1"/>
    <col min="83" max="83" width="8.08984375" customWidth="1"/>
    <col min="84" max="84" width="8" customWidth="1"/>
    <col min="85" max="85" width="8.08984375" customWidth="1"/>
    <col min="86" max="86" width="11.08984375" customWidth="1"/>
    <col min="87" max="87" width="7.6328125" customWidth="1"/>
    <col min="88" max="88" width="8.08984375" customWidth="1"/>
    <col min="89" max="89" width="7.90625" customWidth="1"/>
    <col min="90" max="90" width="8.90625" customWidth="1"/>
    <col min="91" max="91" width="6.90625" customWidth="1"/>
    <col min="92" max="92" width="6.6328125" customWidth="1"/>
    <col min="93" max="94" width="8.08984375" customWidth="1"/>
    <col min="95" max="95" width="9.36328125" customWidth="1"/>
    <col min="96" max="96" width="10.08984375" customWidth="1"/>
    <col min="97" max="97" width="10.90625" customWidth="1"/>
    <col min="98" max="101" width="8.08984375" customWidth="1"/>
    <col min="102" max="102" width="8.36328125" customWidth="1"/>
    <col min="103" max="103" width="11.08984375" customWidth="1"/>
    <col min="104" max="104" width="8.08984375" customWidth="1"/>
    <col min="105" max="105" width="6.36328125" customWidth="1"/>
    <col min="106" max="106" width="7.453125" customWidth="1"/>
    <col min="107" max="107" width="7.6328125" customWidth="1"/>
    <col min="108" max="109" width="7.90625" customWidth="1"/>
    <col min="110" max="110" width="8" customWidth="1"/>
    <col min="111" max="111" width="7.6328125" customWidth="1"/>
    <col min="112" max="112" width="7.90625" customWidth="1"/>
    <col min="113" max="113" width="8.08984375" customWidth="1"/>
    <col min="114" max="114" width="7.54296875" customWidth="1"/>
    <col min="115" max="115" width="7.90625" customWidth="1"/>
    <col min="116" max="116" width="7.6328125" customWidth="1"/>
    <col min="117" max="117" width="7.90625" customWidth="1"/>
    <col min="118" max="118" width="7.54296875" customWidth="1"/>
    <col min="119" max="119" width="7.90625" customWidth="1"/>
    <col min="120" max="120" width="9.90625" customWidth="1"/>
    <col min="121" max="121" width="7.08984375" customWidth="1"/>
    <col min="122" max="122" width="8.08984375" customWidth="1"/>
    <col min="123" max="123" width="8.54296875" customWidth="1"/>
    <col min="124" max="124" width="9.90625" customWidth="1"/>
    <col min="125" max="125" width="8.36328125" customWidth="1"/>
    <col min="126" max="126" width="10.54296875" customWidth="1"/>
    <col min="127" max="127" width="7.90625" customWidth="1"/>
    <col min="128" max="128" width="8.08984375" customWidth="1"/>
    <col min="129" max="131" width="9.90625" customWidth="1"/>
    <col min="132" max="132" width="8.36328125" customWidth="1"/>
    <col min="133" max="133" width="8.6328125" customWidth="1"/>
    <col min="134" max="134" width="8.54296875" customWidth="1"/>
    <col min="135" max="135" width="8.6328125" customWidth="1"/>
    <col min="136" max="136" width="8.36328125" customWidth="1"/>
    <col min="137" max="137" width="10.6328125" customWidth="1"/>
    <col min="138" max="138" width="9.90625" customWidth="1"/>
    <col min="139" max="139" width="7.54296875" customWidth="1"/>
    <col min="140" max="140" width="8.54296875" customWidth="1"/>
    <col min="141" max="142" width="7.90625" customWidth="1"/>
    <col min="143" max="145" width="8.36328125" customWidth="1"/>
    <col min="146" max="147" width="8.08984375" customWidth="1"/>
    <col min="148" max="149" width="8.36328125" customWidth="1"/>
    <col min="150" max="150" width="8.54296875" customWidth="1"/>
    <col min="151" max="151" width="8.36328125" customWidth="1"/>
    <col min="152" max="152" width="8.6328125" customWidth="1"/>
    <col min="153" max="154" width="9.90625" customWidth="1"/>
    <col min="155" max="155" width="8.08984375" customWidth="1"/>
    <col min="156" max="156" width="8.54296875" customWidth="1"/>
    <col min="157" max="157" width="7.54296875" customWidth="1"/>
    <col min="158" max="158" width="8.08984375" customWidth="1"/>
    <col min="159" max="159" width="7.90625" customWidth="1"/>
    <col min="160" max="160" width="8.36328125" customWidth="1"/>
    <col min="161" max="161" width="8.08984375" customWidth="1"/>
    <col min="162" max="162" width="9.90625" customWidth="1"/>
    <col min="163" max="163" width="8" customWidth="1"/>
    <col min="164" max="164" width="7.90625" customWidth="1"/>
    <col min="165" max="165" width="8.90625" customWidth="1"/>
    <col min="166" max="166" width="8" customWidth="1"/>
    <col min="167" max="167" width="8.90625" customWidth="1"/>
    <col min="168" max="168" width="7.08984375" customWidth="1"/>
    <col min="169" max="169" width="9" customWidth="1"/>
    <col min="170" max="170" width="8.08984375" customWidth="1"/>
    <col min="171" max="171" width="10.36328125" customWidth="1"/>
    <col min="172" max="173" width="7.90625" customWidth="1"/>
    <col min="174" max="174" width="8.6328125" customWidth="1"/>
    <col min="175" max="175" width="8.90625" customWidth="1"/>
    <col min="176" max="176" width="8.6328125" customWidth="1"/>
    <col min="177" max="178" width="8.08984375" customWidth="1"/>
    <col min="179" max="179" width="7.54296875" customWidth="1"/>
    <col min="180" max="182" width="8.08984375" customWidth="1"/>
    <col min="183" max="183" width="8.6328125" customWidth="1"/>
    <col min="184" max="184" width="7.90625" customWidth="1"/>
    <col min="185" max="186" width="8.08984375" customWidth="1"/>
    <col min="187" max="187" width="7.90625" customWidth="1"/>
    <col min="190" max="190" width="8" customWidth="1"/>
    <col min="191" max="191" width="8.08984375" customWidth="1"/>
    <col min="192" max="192" width="8" customWidth="1"/>
    <col min="193" max="194" width="8.08984375" customWidth="1"/>
    <col min="195" max="197" width="7.90625" customWidth="1"/>
    <col min="198" max="198" width="8.08984375" customWidth="1"/>
    <col min="199" max="201" width="7.90625" customWidth="1"/>
    <col min="202" max="202" width="6.6328125" customWidth="1"/>
    <col min="203" max="203" width="8.36328125" customWidth="1"/>
    <col min="204" max="204" width="8" customWidth="1"/>
  </cols>
  <sheetData>
    <row r="1" spans="1:55">
      <c r="A1" s="28"/>
      <c r="B1" s="28"/>
      <c r="C1" s="28"/>
      <c r="D1" s="28"/>
      <c r="E1" s="28"/>
      <c r="F1" s="28"/>
      <c r="G1" s="28"/>
      <c r="H1" s="289"/>
      <c r="I1" s="28"/>
      <c r="J1" s="289"/>
      <c r="K1" s="106"/>
      <c r="L1" s="28"/>
      <c r="M1" s="106"/>
      <c r="N1" s="28"/>
      <c r="O1" s="28"/>
      <c r="P1" s="106"/>
      <c r="Q1" s="28"/>
      <c r="R1" s="28"/>
      <c r="S1" s="28"/>
      <c r="T1" s="73"/>
      <c r="U1" s="73"/>
      <c r="V1" s="73"/>
      <c r="W1" s="73"/>
      <c r="X1" s="73"/>
      <c r="Y1" s="73"/>
      <c r="Z1" s="28"/>
      <c r="AA1" s="28"/>
      <c r="AB1" s="28"/>
      <c r="AN1"/>
      <c r="AP1"/>
      <c r="AQ1"/>
      <c r="AR1"/>
      <c r="AS1"/>
      <c r="AT1"/>
      <c r="AU1"/>
      <c r="AV1"/>
      <c r="AW1"/>
      <c r="AX1"/>
      <c r="AY1"/>
      <c r="AZ1"/>
      <c r="BA1"/>
      <c r="BB1"/>
      <c r="BC1"/>
    </row>
    <row r="2" spans="1:55" ht="29.4">
      <c r="A2" s="28"/>
      <c r="B2" s="130" t="s">
        <v>603</v>
      </c>
      <c r="C2" s="129"/>
      <c r="D2" s="28"/>
      <c r="E2" s="28"/>
      <c r="F2" s="28"/>
      <c r="G2" s="28"/>
      <c r="H2" s="289"/>
      <c r="I2" s="28"/>
      <c r="J2" s="289"/>
      <c r="K2" s="106"/>
      <c r="L2" s="28"/>
      <c r="M2" s="106"/>
      <c r="N2" s="28"/>
      <c r="O2" s="28"/>
      <c r="P2" s="106"/>
      <c r="Q2" s="28"/>
      <c r="R2" s="28"/>
      <c r="S2" s="28"/>
      <c r="T2" s="73"/>
      <c r="U2" s="73"/>
      <c r="V2" s="73"/>
      <c r="W2" s="73"/>
      <c r="X2" s="73"/>
      <c r="Y2" s="73"/>
      <c r="Z2" s="28"/>
      <c r="AA2" s="28"/>
      <c r="AB2" s="28"/>
      <c r="AN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29.4">
      <c r="A3" s="28"/>
      <c r="B3" s="130"/>
      <c r="C3" s="129"/>
      <c r="D3" s="28"/>
      <c r="E3" s="28"/>
      <c r="F3" s="28"/>
      <c r="G3" s="28"/>
      <c r="H3" s="289"/>
      <c r="I3" s="28"/>
      <c r="J3" s="289"/>
      <c r="K3" s="106"/>
      <c r="L3" s="28"/>
      <c r="M3" s="106"/>
      <c r="N3" s="28"/>
      <c r="O3" s="28"/>
      <c r="P3" s="106"/>
      <c r="Q3" s="28"/>
      <c r="R3" s="28"/>
      <c r="S3" s="28"/>
      <c r="T3" s="73"/>
      <c r="U3" s="73"/>
      <c r="V3" s="73"/>
      <c r="W3" s="73"/>
      <c r="X3" s="73"/>
      <c r="Y3" s="73"/>
      <c r="Z3" s="28"/>
      <c r="AA3" s="28"/>
      <c r="AB3" s="28"/>
      <c r="AN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1:55" ht="28.2">
      <c r="A4" s="28"/>
      <c r="B4" s="28"/>
      <c r="C4" s="28"/>
      <c r="D4" s="135" t="s">
        <v>369</v>
      </c>
      <c r="E4" s="135"/>
      <c r="F4" s="135"/>
      <c r="G4" s="137">
        <f>+År!O2</f>
        <v>52</v>
      </c>
      <c r="H4" s="354"/>
      <c r="I4" s="135"/>
      <c r="J4" s="354"/>
      <c r="K4" s="154" t="s">
        <v>429</v>
      </c>
      <c r="L4" s="138"/>
      <c r="M4" s="154"/>
      <c r="N4" s="129" t="str">
        <f>+År!B2</f>
        <v>GRIS</v>
      </c>
      <c r="O4" s="157"/>
      <c r="P4" s="138"/>
      <c r="Q4" s="154" t="s">
        <v>370</v>
      </c>
      <c r="R4" s="154"/>
      <c r="S4" s="194"/>
      <c r="T4" s="404">
        <f>SUM(H25:H26)</f>
        <v>1479944</v>
      </c>
      <c r="U4" s="405"/>
      <c r="V4" s="406"/>
      <c r="W4" s="406"/>
      <c r="X4" s="28"/>
      <c r="Y4" s="28"/>
      <c r="Z4" s="28"/>
      <c r="AA4" s="28"/>
      <c r="AB4" s="28"/>
      <c r="AN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1:55">
      <c r="A5" s="28"/>
      <c r="B5" s="28"/>
      <c r="C5" s="28"/>
      <c r="D5" s="28"/>
      <c r="E5" s="28"/>
      <c r="F5" s="28"/>
      <c r="G5" s="28"/>
      <c r="H5" s="289"/>
      <c r="I5" s="28"/>
      <c r="J5" s="289"/>
      <c r="K5" s="106"/>
      <c r="L5" s="28"/>
      <c r="M5" s="106"/>
      <c r="N5" s="28"/>
      <c r="O5" s="28"/>
      <c r="P5" s="106"/>
      <c r="Q5" s="28"/>
      <c r="R5" s="28"/>
      <c r="S5" s="28"/>
      <c r="T5" s="73"/>
      <c r="U5" s="73"/>
      <c r="V5" s="73"/>
      <c r="W5" s="73"/>
      <c r="X5" s="73"/>
      <c r="Y5" s="73"/>
      <c r="Z5" s="28"/>
      <c r="AA5" s="28"/>
      <c r="AB5" s="28"/>
      <c r="AN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1:55" ht="15.6">
      <c r="A6" s="28"/>
      <c r="B6" s="28"/>
      <c r="C6" s="28"/>
      <c r="D6" s="28"/>
      <c r="E6" s="28"/>
      <c r="F6" s="28"/>
      <c r="G6" s="28"/>
      <c r="H6" s="289"/>
      <c r="I6" s="28"/>
      <c r="J6" s="289"/>
      <c r="K6" s="106"/>
      <c r="L6" s="28"/>
      <c r="M6" s="106"/>
      <c r="N6" s="28"/>
      <c r="O6" s="28"/>
      <c r="P6" s="106"/>
      <c r="Q6" s="28"/>
      <c r="R6" s="28"/>
      <c r="S6" s="28"/>
      <c r="T6" s="74" t="s">
        <v>455</v>
      </c>
      <c r="U6" s="74"/>
      <c r="V6" s="74"/>
      <c r="W6" s="74"/>
      <c r="X6" s="74" t="s">
        <v>3</v>
      </c>
      <c r="Y6" s="74"/>
      <c r="Z6" s="28"/>
      <c r="AA6" s="28"/>
      <c r="AB6" s="28"/>
      <c r="AN6"/>
      <c r="AP6"/>
      <c r="AQ6"/>
      <c r="AR6"/>
      <c r="AS6"/>
      <c r="AT6"/>
      <c r="AU6"/>
      <c r="AV6"/>
      <c r="AW6"/>
      <c r="AX6"/>
      <c r="AY6"/>
      <c r="AZ6"/>
      <c r="BA6"/>
      <c r="BB6"/>
      <c r="BC6"/>
    </row>
    <row r="7" spans="1:55" ht="15.6">
      <c r="A7" s="28"/>
      <c r="B7" s="34"/>
      <c r="C7" s="34"/>
      <c r="D7" s="34"/>
      <c r="E7" s="34"/>
      <c r="F7" s="34" t="s">
        <v>3</v>
      </c>
      <c r="G7" s="80"/>
      <c r="H7" s="302"/>
      <c r="I7" s="80"/>
      <c r="J7" s="302" t="s">
        <v>3</v>
      </c>
      <c r="K7" s="98"/>
      <c r="L7" s="80"/>
      <c r="M7" s="98"/>
      <c r="N7" s="80"/>
      <c r="O7" s="80"/>
      <c r="P7" s="98" t="s">
        <v>14</v>
      </c>
      <c r="Q7" s="80"/>
      <c r="R7" s="80" t="s">
        <v>388</v>
      </c>
      <c r="S7" s="80" t="s">
        <v>2</v>
      </c>
      <c r="T7" s="74" t="s">
        <v>456</v>
      </c>
      <c r="U7" s="74"/>
      <c r="V7" s="74"/>
      <c r="W7" s="74"/>
      <c r="X7" s="74" t="s">
        <v>419</v>
      </c>
      <c r="Y7" s="74"/>
      <c r="Z7" s="80"/>
      <c r="AA7" s="80" t="s">
        <v>14</v>
      </c>
      <c r="AB7" s="28"/>
      <c r="AN7"/>
      <c r="AP7"/>
      <c r="AQ7"/>
      <c r="AR7"/>
      <c r="AS7"/>
      <c r="AT7"/>
      <c r="AU7"/>
      <c r="AV7"/>
      <c r="AW7"/>
      <c r="AX7"/>
      <c r="AY7"/>
      <c r="AZ7"/>
      <c r="BA7"/>
      <c r="BB7"/>
      <c r="BC7"/>
    </row>
    <row r="8" spans="1:55" ht="15.6">
      <c r="A8" s="28"/>
      <c r="B8" s="34" t="s">
        <v>592</v>
      </c>
      <c r="C8" s="34"/>
      <c r="D8" s="34"/>
      <c r="E8" s="34"/>
      <c r="F8" s="34" t="s">
        <v>436</v>
      </c>
      <c r="G8" s="124"/>
      <c r="H8" s="302" t="s">
        <v>3</v>
      </c>
      <c r="I8" s="124"/>
      <c r="J8" s="302" t="s">
        <v>394</v>
      </c>
      <c r="K8" s="98" t="s">
        <v>3</v>
      </c>
      <c r="L8" s="124"/>
      <c r="M8" s="98" t="s">
        <v>1</v>
      </c>
      <c r="N8" s="80" t="s">
        <v>14</v>
      </c>
      <c r="O8" s="124"/>
      <c r="P8" s="98" t="s">
        <v>392</v>
      </c>
      <c r="Q8" s="124"/>
      <c r="R8" s="80" t="s">
        <v>392</v>
      </c>
      <c r="S8" s="80" t="s">
        <v>388</v>
      </c>
      <c r="T8" s="74" t="s">
        <v>454</v>
      </c>
      <c r="U8" s="74"/>
      <c r="V8" s="74" t="s">
        <v>357</v>
      </c>
      <c r="W8" s="74"/>
      <c r="X8" s="74" t="s">
        <v>435</v>
      </c>
      <c r="Y8" s="74"/>
      <c r="Z8" s="80" t="s">
        <v>14</v>
      </c>
      <c r="AA8" s="80" t="s">
        <v>392</v>
      </c>
      <c r="AB8" s="28"/>
      <c r="AN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1:55" ht="15.6">
      <c r="A9" s="28"/>
      <c r="B9" s="34" t="s">
        <v>593</v>
      </c>
      <c r="C9" s="34"/>
      <c r="D9" s="34" t="s">
        <v>58</v>
      </c>
      <c r="E9" s="34"/>
      <c r="F9" s="34" t="s">
        <v>432</v>
      </c>
      <c r="G9" s="124" t="s">
        <v>437</v>
      </c>
      <c r="H9" s="302" t="s">
        <v>8</v>
      </c>
      <c r="I9" s="124"/>
      <c r="J9" s="302" t="s">
        <v>386</v>
      </c>
      <c r="K9" s="98" t="s">
        <v>357</v>
      </c>
      <c r="L9" s="124"/>
      <c r="M9" s="98" t="s">
        <v>357</v>
      </c>
      <c r="N9" s="80" t="s">
        <v>386</v>
      </c>
      <c r="O9" s="124" t="s">
        <v>437</v>
      </c>
      <c r="P9" s="98" t="s">
        <v>389</v>
      </c>
      <c r="Q9" s="124" t="s">
        <v>437</v>
      </c>
      <c r="R9" s="80" t="s">
        <v>389</v>
      </c>
      <c r="S9" s="80" t="s">
        <v>390</v>
      </c>
      <c r="T9" s="74" t="s">
        <v>386</v>
      </c>
      <c r="U9" s="74"/>
      <c r="V9" s="74" t="s">
        <v>416</v>
      </c>
      <c r="W9" s="74"/>
      <c r="X9" s="74" t="s">
        <v>464</v>
      </c>
      <c r="Y9" s="74"/>
      <c r="Z9" s="80" t="s">
        <v>26</v>
      </c>
      <c r="AA9" s="80" t="s">
        <v>395</v>
      </c>
      <c r="AB9" s="28"/>
      <c r="AN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1:55" ht="15.6">
      <c r="A10" s="28"/>
      <c r="B10" s="2" t="e">
        <f>+'Ark1'!#REF!</f>
        <v>#REF!</v>
      </c>
      <c r="C10" s="2" t="s">
        <v>594</v>
      </c>
      <c r="D10" s="2" t="e">
        <f>+'Ark1'!#REF!</f>
        <v>#REF!</v>
      </c>
      <c r="E10" s="34"/>
      <c r="F10" s="308" t="e">
        <f>+'Ark1'!#REF!</f>
        <v>#REF!</v>
      </c>
      <c r="G10" s="18"/>
      <c r="H10" s="308" t="e">
        <f>+'Ark1'!#REF!</f>
        <v>#REF!</v>
      </c>
      <c r="I10" s="124"/>
      <c r="J10" s="308" t="e">
        <f>+'Ark1'!#REF!</f>
        <v>#REF!</v>
      </c>
      <c r="K10" s="50" t="e">
        <f>+'Ark1'!#REF!</f>
        <v>#REF!</v>
      </c>
      <c r="L10" s="124"/>
      <c r="M10" s="50" t="e">
        <f>+'Ark1'!#REF!</f>
        <v>#REF!</v>
      </c>
      <c r="N10" s="5" t="e">
        <f>+'Ark1'!#REF!</f>
        <v>#REF!</v>
      </c>
      <c r="O10" s="5"/>
      <c r="P10" s="50" t="e">
        <f>+'Ark1'!#REF!</f>
        <v>#REF!</v>
      </c>
      <c r="Q10" s="50"/>
      <c r="R10" s="5" t="e">
        <f>+'Ark1'!#REF!</f>
        <v>#REF!</v>
      </c>
      <c r="S10" s="5" t="e">
        <f>+'Ark1'!#REF!</f>
        <v>#REF!</v>
      </c>
      <c r="T10" s="18" t="e">
        <f>+'Ark1'!#REF!</f>
        <v>#REF!</v>
      </c>
      <c r="U10" s="74"/>
      <c r="V10" s="260" t="e">
        <f>+'Ark1'!#REF!</f>
        <v>#REF!</v>
      </c>
      <c r="W10" s="74"/>
      <c r="X10" s="18" t="e">
        <f>+H10/F10</f>
        <v>#REF!</v>
      </c>
      <c r="Y10" s="74"/>
      <c r="Z10" s="5" t="e">
        <f>+'Ark1'!#REF!</f>
        <v>#REF!</v>
      </c>
      <c r="AA10" s="5" t="e">
        <f>+'Ark1'!#REF!</f>
        <v>#REF!</v>
      </c>
      <c r="AB10" s="28"/>
      <c r="AN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1:55" ht="15.6">
      <c r="A11" s="28"/>
      <c r="B11" s="2" t="e">
        <f>+'Ark1'!#REF!</f>
        <v>#REF!</v>
      </c>
      <c r="C11" s="2" t="s">
        <v>595</v>
      </c>
      <c r="D11" s="2" t="e">
        <f>+'Ark1'!#REF!</f>
        <v>#REF!</v>
      </c>
      <c r="E11" s="34"/>
      <c r="F11" s="308" t="e">
        <f>+'Ark1'!#REF!</f>
        <v>#REF!</v>
      </c>
      <c r="G11" s="18"/>
      <c r="H11" s="308" t="e">
        <f>+'Ark1'!#REF!</f>
        <v>#REF!</v>
      </c>
      <c r="I11" s="124"/>
      <c r="J11" s="308" t="e">
        <f>+'Ark1'!#REF!</f>
        <v>#REF!</v>
      </c>
      <c r="K11" s="50" t="e">
        <f>+'Ark1'!#REF!</f>
        <v>#REF!</v>
      </c>
      <c r="L11" s="124"/>
      <c r="M11" s="50" t="e">
        <f>+'Ark1'!#REF!</f>
        <v>#REF!</v>
      </c>
      <c r="N11" s="5" t="e">
        <f>+'Ark1'!#REF!</f>
        <v>#REF!</v>
      </c>
      <c r="O11" s="5"/>
      <c r="P11" s="50" t="e">
        <f>+'Ark1'!#REF!</f>
        <v>#REF!</v>
      </c>
      <c r="Q11" s="50"/>
      <c r="R11" s="5" t="e">
        <f>+'Ark1'!#REF!</f>
        <v>#REF!</v>
      </c>
      <c r="S11" s="5" t="e">
        <f>+'Ark1'!#REF!</f>
        <v>#REF!</v>
      </c>
      <c r="T11" s="18" t="e">
        <f>+'Ark1'!#REF!</f>
        <v>#REF!</v>
      </c>
      <c r="U11" s="74"/>
      <c r="V11" s="260" t="e">
        <f>+'Ark1'!#REF!</f>
        <v>#REF!</v>
      </c>
      <c r="W11" s="74"/>
      <c r="X11" s="18" t="e">
        <f>+H11/F11</f>
        <v>#REF!</v>
      </c>
      <c r="Y11" s="74"/>
      <c r="Z11" s="5" t="e">
        <f>+'Ark1'!#REF!</f>
        <v>#REF!</v>
      </c>
      <c r="AA11" s="5" t="e">
        <f>+'Ark1'!#REF!</f>
        <v>#REF!</v>
      </c>
      <c r="AB11" s="28"/>
      <c r="AN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1:55" ht="15.6">
      <c r="A12" s="28"/>
      <c r="B12" s="28"/>
      <c r="C12" s="28"/>
      <c r="D12" s="28"/>
      <c r="E12" s="34"/>
      <c r="F12" s="289"/>
      <c r="G12" s="28"/>
      <c r="H12" s="289"/>
      <c r="I12" s="124"/>
      <c r="J12" s="289"/>
      <c r="K12" s="28"/>
      <c r="L12" s="124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74"/>
      <c r="Z12" s="28"/>
      <c r="AA12" s="28"/>
      <c r="AB12" s="28"/>
      <c r="AN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1:55" ht="15.6">
      <c r="A13" s="28"/>
      <c r="B13" s="2" t="e">
        <f>+'Ark1'!#REF!</f>
        <v>#REF!</v>
      </c>
      <c r="C13" s="2" t="s">
        <v>594</v>
      </c>
      <c r="D13" s="2" t="e">
        <f>+'Ark1'!#REF!</f>
        <v>#REF!</v>
      </c>
      <c r="E13" s="34"/>
      <c r="F13" s="308" t="e">
        <f>+'Ark1'!#REF!</f>
        <v>#REF!</v>
      </c>
      <c r="G13" s="18"/>
      <c r="H13" s="308" t="e">
        <f>+'Ark1'!#REF!</f>
        <v>#REF!</v>
      </c>
      <c r="I13" s="124"/>
      <c r="J13" s="308" t="e">
        <f>+'Ark1'!#REF!</f>
        <v>#REF!</v>
      </c>
      <c r="K13" s="50" t="e">
        <f>+'Ark1'!#REF!</f>
        <v>#REF!</v>
      </c>
      <c r="L13" s="124"/>
      <c r="M13" s="50" t="e">
        <f>+'Ark1'!#REF!</f>
        <v>#REF!</v>
      </c>
      <c r="N13" s="5" t="e">
        <f>+'Ark1'!#REF!</f>
        <v>#REF!</v>
      </c>
      <c r="O13" s="5"/>
      <c r="P13" s="50" t="e">
        <f>+'Ark1'!#REF!</f>
        <v>#REF!</v>
      </c>
      <c r="Q13" s="50"/>
      <c r="R13" s="5" t="e">
        <f>+'Ark1'!#REF!</f>
        <v>#REF!</v>
      </c>
      <c r="S13" s="5" t="e">
        <f>+'Ark1'!#REF!</f>
        <v>#REF!</v>
      </c>
      <c r="T13" s="18" t="e">
        <f>+'Ark1'!#REF!</f>
        <v>#REF!</v>
      </c>
      <c r="U13" s="74"/>
      <c r="V13" s="260" t="e">
        <f>+'Ark1'!#REF!</f>
        <v>#REF!</v>
      </c>
      <c r="W13" s="74"/>
      <c r="X13" s="18" t="e">
        <f>+H13/F13</f>
        <v>#REF!</v>
      </c>
      <c r="Y13" s="74"/>
      <c r="Z13" s="5" t="e">
        <f>+'Ark1'!#REF!</f>
        <v>#REF!</v>
      </c>
      <c r="AA13" s="5" t="e">
        <f>+'Ark1'!#REF!</f>
        <v>#REF!</v>
      </c>
      <c r="AB13" s="28"/>
      <c r="AN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</row>
    <row r="14" spans="1:55" ht="15.6">
      <c r="A14" s="28"/>
      <c r="B14" s="2" t="e">
        <f>+'Ark1'!#REF!</f>
        <v>#REF!</v>
      </c>
      <c r="C14" s="2" t="s">
        <v>595</v>
      </c>
      <c r="D14" s="2" t="e">
        <f>+'Ark1'!#REF!</f>
        <v>#REF!</v>
      </c>
      <c r="E14" s="34"/>
      <c r="F14" s="308" t="e">
        <f>+'Ark1'!#REF!</f>
        <v>#REF!</v>
      </c>
      <c r="G14" s="18"/>
      <c r="H14" s="308" t="e">
        <f>+'Ark1'!#REF!</f>
        <v>#REF!</v>
      </c>
      <c r="I14" s="124"/>
      <c r="J14" s="308" t="e">
        <f>+'Ark1'!#REF!</f>
        <v>#REF!</v>
      </c>
      <c r="K14" s="50" t="e">
        <f>+'Ark1'!#REF!</f>
        <v>#REF!</v>
      </c>
      <c r="L14" s="124"/>
      <c r="M14" s="50" t="e">
        <f>+'Ark1'!#REF!</f>
        <v>#REF!</v>
      </c>
      <c r="N14" s="5" t="e">
        <f>+'Ark1'!#REF!</f>
        <v>#REF!</v>
      </c>
      <c r="O14" s="5"/>
      <c r="P14" s="50" t="e">
        <f>+'Ark1'!#REF!</f>
        <v>#REF!</v>
      </c>
      <c r="Q14" s="50"/>
      <c r="R14" s="5" t="e">
        <f>+'Ark1'!#REF!</f>
        <v>#REF!</v>
      </c>
      <c r="S14" s="5" t="e">
        <f>+'Ark1'!#REF!</f>
        <v>#REF!</v>
      </c>
      <c r="T14" s="18" t="e">
        <f>+'Ark1'!#REF!</f>
        <v>#REF!</v>
      </c>
      <c r="U14" s="74"/>
      <c r="V14" s="260" t="e">
        <f>+'Ark1'!#REF!</f>
        <v>#REF!</v>
      </c>
      <c r="W14" s="74"/>
      <c r="X14" s="18" t="e">
        <f>+H14/F14</f>
        <v>#REF!</v>
      </c>
      <c r="Y14" s="74"/>
      <c r="Z14" s="5" t="e">
        <f>+'Ark1'!#REF!</f>
        <v>#REF!</v>
      </c>
      <c r="AA14" s="5" t="e">
        <f>+'Ark1'!#REF!</f>
        <v>#REF!</v>
      </c>
      <c r="AB14" s="28"/>
      <c r="AN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</row>
    <row r="15" spans="1:55" ht="15.6">
      <c r="A15" s="28"/>
      <c r="B15" s="28"/>
      <c r="C15" s="28"/>
      <c r="D15" s="28"/>
      <c r="E15" s="34"/>
      <c r="F15" s="289"/>
      <c r="G15" s="28"/>
      <c r="H15" s="289"/>
      <c r="I15" s="124"/>
      <c r="J15" s="289"/>
      <c r="K15" s="28"/>
      <c r="L15" s="124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74"/>
      <c r="Z15" s="28"/>
      <c r="AA15" s="28"/>
      <c r="AB15" s="28"/>
      <c r="AN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  <row r="16" spans="1:55" ht="15.6">
      <c r="A16" s="28"/>
      <c r="B16" s="2" t="e">
        <f>+'Ark1'!#REF!</f>
        <v>#REF!</v>
      </c>
      <c r="C16" s="2" t="s">
        <v>594</v>
      </c>
      <c r="D16" s="2" t="e">
        <f>+'Ark1'!#REF!</f>
        <v>#REF!</v>
      </c>
      <c r="E16" s="34"/>
      <c r="F16" s="308" t="e">
        <f>+'Ark1'!#REF!</f>
        <v>#REF!</v>
      </c>
      <c r="G16" s="18"/>
      <c r="H16" s="308" t="e">
        <f>+'Ark1'!#REF!</f>
        <v>#REF!</v>
      </c>
      <c r="I16" s="124"/>
      <c r="J16" s="308" t="e">
        <f>+'Ark1'!#REF!</f>
        <v>#REF!</v>
      </c>
      <c r="K16" s="50" t="e">
        <f>+'Ark1'!#REF!</f>
        <v>#REF!</v>
      </c>
      <c r="L16" s="124"/>
      <c r="M16" s="50" t="e">
        <f>+'Ark1'!#REF!</f>
        <v>#REF!</v>
      </c>
      <c r="N16" s="5" t="e">
        <f>+'Ark1'!#REF!</f>
        <v>#REF!</v>
      </c>
      <c r="O16" s="5"/>
      <c r="P16" s="50" t="e">
        <f>+'Ark1'!#REF!</f>
        <v>#REF!</v>
      </c>
      <c r="Q16" s="50"/>
      <c r="R16" s="5" t="e">
        <f>+'Ark1'!#REF!</f>
        <v>#REF!</v>
      </c>
      <c r="S16" s="5" t="e">
        <f>+'Ark1'!#REF!</f>
        <v>#REF!</v>
      </c>
      <c r="T16" s="18" t="e">
        <f>+'Ark1'!#REF!</f>
        <v>#REF!</v>
      </c>
      <c r="U16" s="74"/>
      <c r="V16" s="260" t="e">
        <f>+'Ark1'!#REF!</f>
        <v>#REF!</v>
      </c>
      <c r="W16" s="74"/>
      <c r="X16" s="18" t="e">
        <f>+H16/F16</f>
        <v>#REF!</v>
      </c>
      <c r="Y16" s="74"/>
      <c r="Z16" s="5" t="e">
        <f>+'Ark1'!#REF!</f>
        <v>#REF!</v>
      </c>
      <c r="AA16" s="5" t="e">
        <f>+'Ark1'!#REF!</f>
        <v>#REF!</v>
      </c>
      <c r="AB16" s="28"/>
      <c r="AN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</row>
    <row r="17" spans="1:55" ht="15.6">
      <c r="A17" s="28"/>
      <c r="B17" s="2" t="e">
        <f>+'Ark1'!#REF!</f>
        <v>#REF!</v>
      </c>
      <c r="C17" s="2" t="s">
        <v>595</v>
      </c>
      <c r="D17" s="2" t="e">
        <f>+'Ark1'!#REF!</f>
        <v>#REF!</v>
      </c>
      <c r="E17" s="34"/>
      <c r="F17" s="308" t="e">
        <f>+'Ark1'!#REF!</f>
        <v>#REF!</v>
      </c>
      <c r="G17" s="18"/>
      <c r="H17" s="308" t="e">
        <f>+'Ark1'!#REF!</f>
        <v>#REF!</v>
      </c>
      <c r="I17" s="124"/>
      <c r="J17" s="308" t="e">
        <f>+'Ark1'!#REF!</f>
        <v>#REF!</v>
      </c>
      <c r="K17" s="50" t="e">
        <f>+'Ark1'!#REF!</f>
        <v>#REF!</v>
      </c>
      <c r="L17" s="124"/>
      <c r="M17" s="50" t="e">
        <f>+'Ark1'!#REF!</f>
        <v>#REF!</v>
      </c>
      <c r="N17" s="5" t="e">
        <f>+'Ark1'!#REF!</f>
        <v>#REF!</v>
      </c>
      <c r="O17" s="5"/>
      <c r="P17" s="50" t="e">
        <f>+'Ark1'!#REF!</f>
        <v>#REF!</v>
      </c>
      <c r="Q17" s="50"/>
      <c r="R17" s="5" t="e">
        <f>+'Ark1'!#REF!</f>
        <v>#REF!</v>
      </c>
      <c r="S17" s="5" t="e">
        <f>+'Ark1'!#REF!</f>
        <v>#REF!</v>
      </c>
      <c r="T17" s="18" t="e">
        <f>+'Ark1'!#REF!</f>
        <v>#REF!</v>
      </c>
      <c r="U17" s="74"/>
      <c r="V17" s="260" t="e">
        <f>+'Ark1'!#REF!</f>
        <v>#REF!</v>
      </c>
      <c r="W17" s="74"/>
      <c r="X17" s="18" t="e">
        <f>+H17/F17</f>
        <v>#REF!</v>
      </c>
      <c r="Y17" s="74"/>
      <c r="Z17" s="5" t="e">
        <f>+'Ark1'!#REF!</f>
        <v>#REF!</v>
      </c>
      <c r="AA17" s="5" t="e">
        <f>+'Ark1'!#REF!</f>
        <v>#REF!</v>
      </c>
      <c r="AB17" s="28"/>
      <c r="AN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</row>
    <row r="18" spans="1:55" ht="15.6">
      <c r="A18" s="28"/>
      <c r="B18" s="28"/>
      <c r="C18" s="28"/>
      <c r="D18" s="28"/>
      <c r="E18" s="34"/>
      <c r="F18" s="289"/>
      <c r="G18" s="28"/>
      <c r="H18" s="289"/>
      <c r="I18" s="124"/>
      <c r="J18" s="289"/>
      <c r="K18" s="28"/>
      <c r="L18" s="124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74"/>
      <c r="Z18" s="28"/>
      <c r="AA18" s="28"/>
      <c r="AB18" s="28"/>
      <c r="AN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</row>
    <row r="19" spans="1:55" ht="15.6">
      <c r="A19" s="28"/>
      <c r="B19" s="2">
        <f>+'Ark1'!AP2228</f>
        <v>0</v>
      </c>
      <c r="C19" s="2" t="s">
        <v>594</v>
      </c>
      <c r="D19" s="2">
        <f>+'Ark1'!C2228</f>
        <v>2022</v>
      </c>
      <c r="E19" s="34"/>
      <c r="F19" s="308">
        <f>+'Ark1'!Q2228</f>
        <v>1212</v>
      </c>
      <c r="G19" s="18"/>
      <c r="H19" s="308">
        <f>+'Ark1'!R2228</f>
        <v>772350</v>
      </c>
      <c r="I19" s="124"/>
      <c r="J19" s="308">
        <f>+'Ark1'!S2228</f>
        <v>769918</v>
      </c>
      <c r="K19" s="50">
        <f>+'Ark1'!AD2228</f>
        <v>52.356216144030945</v>
      </c>
      <c r="L19" s="124"/>
      <c r="M19" s="50">
        <f>+'Ark1'!AE2228</f>
        <v>52.444942587178382</v>
      </c>
      <c r="N19" s="5">
        <f>+'Ark1'!U2228</f>
        <v>60.615169407651187</v>
      </c>
      <c r="O19" s="5"/>
      <c r="P19" s="50">
        <f>+'Ark1'!W2228</f>
        <v>85.09748226434435</v>
      </c>
      <c r="Q19" s="50"/>
      <c r="R19" s="5">
        <f>+'Ark1'!AB2228</f>
        <v>2.5114451049506048</v>
      </c>
      <c r="S19" s="5">
        <f>+'Ark1'!AC2228</f>
        <v>-32.374990269916523</v>
      </c>
      <c r="T19" s="18">
        <f>+'Ark1'!AD2228</f>
        <v>52.356216144030945</v>
      </c>
      <c r="U19" s="74"/>
      <c r="V19" s="260">
        <f>+'Ark1'!Z2228</f>
        <v>0</v>
      </c>
      <c r="W19" s="74"/>
      <c r="X19" s="18">
        <f>+H19/F19</f>
        <v>637.25247524752479</v>
      </c>
      <c r="Y19" s="74"/>
      <c r="Z19" s="5">
        <f>+'Ark1'!T2228</f>
        <v>4.1084780216223207</v>
      </c>
      <c r="AA19" s="5">
        <f>+'Ark1'!V2228</f>
        <v>92.42313501624696</v>
      </c>
      <c r="AB19" s="28"/>
      <c r="AN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</row>
    <row r="20" spans="1:55" ht="15.6">
      <c r="A20" s="28"/>
      <c r="B20" s="2">
        <f>+'Ark1'!AP2229</f>
        <v>1</v>
      </c>
      <c r="C20" s="2" t="str">
        <f>+C17</f>
        <v>Smågris</v>
      </c>
      <c r="D20" s="2">
        <f>+'Ark1'!C2229</f>
        <v>2022</v>
      </c>
      <c r="E20" s="34"/>
      <c r="F20" s="308">
        <f>+'Ark1'!Q2229</f>
        <v>969</v>
      </c>
      <c r="G20" s="18"/>
      <c r="H20" s="308">
        <f>+'Ark1'!R2229</f>
        <v>702833</v>
      </c>
      <c r="I20" s="124"/>
      <c r="J20" s="308">
        <f>+'Ark1'!S2229</f>
        <v>698082</v>
      </c>
      <c r="K20" s="50">
        <f>+'Ark1'!AD2229</f>
        <v>47.643783855969055</v>
      </c>
      <c r="L20" s="124"/>
      <c r="M20" s="50">
        <f>+'Ark1'!AE2229</f>
        <v>47.555057412821618</v>
      </c>
      <c r="N20" s="5">
        <f>+'Ark1'!U2229</f>
        <v>60.719174824734019</v>
      </c>
      <c r="O20" s="5"/>
      <c r="P20" s="50">
        <f>+'Ark1'!W2229</f>
        <v>85.103582086345995</v>
      </c>
      <c r="Q20" s="50"/>
      <c r="R20" s="5">
        <f>+'Ark1'!AB2229</f>
        <v>2.5827284315800192</v>
      </c>
      <c r="S20" s="5">
        <f>+'Ark1'!AC2229</f>
        <v>-33.859398356171837</v>
      </c>
      <c r="T20" s="18">
        <f>+'Ark1'!AD2229</f>
        <v>47.643783855969055</v>
      </c>
      <c r="U20" s="74"/>
      <c r="V20" s="260">
        <f>+'Ark1'!Z2229</f>
        <v>0</v>
      </c>
      <c r="W20" s="74"/>
      <c r="X20" s="18">
        <f>+H20/F20</f>
        <v>725.3178534571723</v>
      </c>
      <c r="Y20" s="74"/>
      <c r="Z20" s="5">
        <f>+'Ark1'!T2229</f>
        <v>3.9118154668320928</v>
      </c>
      <c r="AA20" s="5">
        <f>+'Ark1'!V2229</f>
        <v>92.54137938322782</v>
      </c>
      <c r="AB20" s="28"/>
      <c r="AN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</row>
    <row r="21" spans="1:55" ht="15.6">
      <c r="A21" s="28"/>
      <c r="B21" s="28"/>
      <c r="C21" s="28"/>
      <c r="D21" s="28"/>
      <c r="E21" s="34"/>
      <c r="F21" s="289"/>
      <c r="G21" s="28"/>
      <c r="H21" s="289"/>
      <c r="I21" s="124"/>
      <c r="J21" s="289"/>
      <c r="K21" s="28"/>
      <c r="L21" s="124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74"/>
      <c r="Z21" s="28"/>
      <c r="AA21" s="28"/>
      <c r="AB21" s="28"/>
      <c r="AN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</row>
    <row r="22" spans="1:55" ht="15.6">
      <c r="A22" s="28"/>
      <c r="B22" s="2">
        <f>+'Ark1'!AP2230</f>
        <v>0</v>
      </c>
      <c r="C22" s="2" t="s">
        <v>594</v>
      </c>
      <c r="D22" s="2">
        <f>+'Ark1'!C2230</f>
        <v>2023</v>
      </c>
      <c r="E22" s="34"/>
      <c r="F22" s="308">
        <f>+'Ark1'!Q2230</f>
        <v>1159</v>
      </c>
      <c r="G22" s="18"/>
      <c r="H22" s="308">
        <f>+'Ark1'!R2230</f>
        <v>847546</v>
      </c>
      <c r="I22" s="124"/>
      <c r="J22" s="308">
        <f>+'Ark1'!S2230</f>
        <v>844940</v>
      </c>
      <c r="K22" s="50">
        <f>+'Ark1'!AD2230</f>
        <v>57.165461929194223</v>
      </c>
      <c r="L22" s="124"/>
      <c r="M22" s="50">
        <f>+'Ark1'!AE2230</f>
        <v>57.339004167062306</v>
      </c>
      <c r="N22" s="5">
        <f>+'Ark1'!U2230</f>
        <v>60.52144057566219</v>
      </c>
      <c r="O22" s="5"/>
      <c r="P22" s="50">
        <f>+'Ark1'!W2230</f>
        <v>83.990150081661085</v>
      </c>
      <c r="Q22" s="50"/>
      <c r="R22" s="5">
        <f>+'Ark1'!AB2230</f>
        <v>2.5432031834907805</v>
      </c>
      <c r="S22" s="5">
        <f>+'Ark1'!AC2230</f>
        <v>-31.073224765870279</v>
      </c>
      <c r="T22" s="18">
        <f>+'Ark1'!AD2230</f>
        <v>57.165461929194223</v>
      </c>
      <c r="U22" s="74"/>
      <c r="V22" s="260">
        <f>+'Ark1'!Z2230</f>
        <v>0</v>
      </c>
      <c r="W22" s="74"/>
      <c r="X22" s="18">
        <f>+H22/F22</f>
        <v>731.27351164797244</v>
      </c>
      <c r="Y22" s="74"/>
      <c r="Z22" s="5">
        <f>+'Ark1'!T2230</f>
        <v>4.2853780207799925</v>
      </c>
      <c r="AA22" s="5">
        <f>+'Ark1'!V2230</f>
        <v>91.201461310151444</v>
      </c>
      <c r="AB22" s="28"/>
      <c r="AN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</row>
    <row r="23" spans="1:55" ht="15.6">
      <c r="A23" s="28"/>
      <c r="B23" s="2">
        <f>+'Ark1'!AP2231</f>
        <v>1</v>
      </c>
      <c r="C23" s="2" t="s">
        <v>614</v>
      </c>
      <c r="D23" s="2">
        <f>+'Ark1'!C2231</f>
        <v>2023</v>
      </c>
      <c r="E23" s="34"/>
      <c r="F23" s="375">
        <f>+'Ark1'!Q2231</f>
        <v>907</v>
      </c>
      <c r="G23" s="18"/>
      <c r="H23" s="375">
        <f>+'Ark1'!R2231</f>
        <v>635073</v>
      </c>
      <c r="I23" s="124"/>
      <c r="J23" s="375">
        <f>+'Ark1'!S2231</f>
        <v>629509</v>
      </c>
      <c r="K23" s="50">
        <f>+'Ark1'!AD2231</f>
        <v>42.834538070805792</v>
      </c>
      <c r="L23" s="124"/>
      <c r="M23" s="50">
        <f>+'Ark1'!AE2231</f>
        <v>42.660995832937687</v>
      </c>
      <c r="N23" s="5">
        <f>+'Ark1'!U2231</f>
        <v>60.675084867730256</v>
      </c>
      <c r="O23" s="5"/>
      <c r="P23" s="50">
        <f>+'Ark1'!W2231</f>
        <v>83.875114684615184</v>
      </c>
      <c r="Q23" s="50"/>
      <c r="R23" s="5">
        <f>+'Ark1'!AB2231</f>
        <v>2.6132279051230847</v>
      </c>
      <c r="S23" s="5">
        <f>+'Ark1'!AC2231</f>
        <v>-31.364436066829654</v>
      </c>
      <c r="T23" s="18">
        <f>+'Ark1'!AD2231</f>
        <v>42.834538070805792</v>
      </c>
      <c r="U23" s="74"/>
      <c r="V23" s="260">
        <f>+'Ark1'!Z2231</f>
        <v>0</v>
      </c>
      <c r="W23" s="74"/>
      <c r="X23" s="18">
        <f t="shared" ref="X23:X26" si="0">+H23/F23</f>
        <v>700.19073869900774</v>
      </c>
      <c r="Y23" s="74"/>
      <c r="Z23" s="5">
        <f>+'Ark1'!T2231</f>
        <v>3.9997464858370608</v>
      </c>
      <c r="AA23" s="5">
        <f>+'Ark1'!V2231</f>
        <v>91.247359584230594</v>
      </c>
      <c r="AB23" s="28"/>
      <c r="AN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</row>
    <row r="24" spans="1:55" s="374" customFormat="1">
      <c r="A24" s="28"/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</row>
    <row r="25" spans="1:55" ht="15.6">
      <c r="A25" s="28"/>
      <c r="B25" s="2">
        <f>+'Ark1'!AP2232</f>
        <v>0</v>
      </c>
      <c r="C25" s="2" t="s">
        <v>594</v>
      </c>
      <c r="D25" s="2">
        <f>+'Ark1'!C2232</f>
        <v>2024</v>
      </c>
      <c r="E25" s="34"/>
      <c r="F25" s="375">
        <f>+'Ark1'!Q2232</f>
        <v>1197</v>
      </c>
      <c r="G25" s="18"/>
      <c r="H25" s="375">
        <f>+'Ark1'!R2232</f>
        <v>861171</v>
      </c>
      <c r="I25" s="124"/>
      <c r="J25" s="375">
        <f>+'Ark1'!S2232</f>
        <v>858561</v>
      </c>
      <c r="K25" s="50">
        <f>+'Ark1'!AD2232</f>
        <v>58.189431492002392</v>
      </c>
      <c r="L25" s="124"/>
      <c r="M25" s="50">
        <f>+'Ark1'!AE2232</f>
        <v>58.225383483258227</v>
      </c>
      <c r="N25" s="5">
        <f>+'Ark1'!U2232</f>
        <v>60.517287647587054</v>
      </c>
      <c r="O25" s="5"/>
      <c r="P25" s="50">
        <f>+'Ark1'!W2232</f>
        <v>81.973788001082653</v>
      </c>
      <c r="Q25" s="50"/>
      <c r="R25" s="5">
        <f>+'Ark1'!AB2232</f>
        <v>2.4952474001490832</v>
      </c>
      <c r="S25" s="5">
        <f>+'Ark1'!AC2232</f>
        <v>-29.005239336013524</v>
      </c>
      <c r="T25" s="18">
        <f>+'Ark1'!AD2232</f>
        <v>58.189431492002392</v>
      </c>
      <c r="U25" s="74"/>
      <c r="V25" s="260">
        <f>+'Ark1'!Z2232</f>
        <v>0</v>
      </c>
      <c r="W25" s="74"/>
      <c r="X25" s="18">
        <f t="shared" si="0"/>
        <v>719.44110275689218</v>
      </c>
      <c r="Y25" s="74"/>
      <c r="Z25" s="5">
        <f>+'Ark1'!T2232</f>
        <v>4.2946952463564152</v>
      </c>
      <c r="AA25" s="5">
        <f>+'Ark1'!V2232</f>
        <v>89.033908766315491</v>
      </c>
      <c r="AB25" s="28"/>
      <c r="AN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</row>
    <row r="26" spans="1:55" ht="15.6">
      <c r="A26" s="28"/>
      <c r="B26" s="2">
        <f>+'Ark1'!AP2233</f>
        <v>1</v>
      </c>
      <c r="C26" s="2" t="s">
        <v>595</v>
      </c>
      <c r="D26" s="2">
        <f>+'Ark1'!C2233</f>
        <v>2024</v>
      </c>
      <c r="E26" s="34"/>
      <c r="F26" s="375">
        <f>+'Ark1'!Q2233</f>
        <v>859</v>
      </c>
      <c r="G26" s="18"/>
      <c r="H26" s="375">
        <f>+'Ark1'!R2233</f>
        <v>618773</v>
      </c>
      <c r="I26" s="124"/>
      <c r="J26" s="375">
        <f>+'Ark1'!S2233</f>
        <v>613700</v>
      </c>
      <c r="K26" s="50">
        <f>+'Ark1'!AD2233</f>
        <v>41.810568507997608</v>
      </c>
      <c r="L26" s="124"/>
      <c r="M26" s="50">
        <f>+'Ark1'!AE2233</f>
        <v>41.774616516741773</v>
      </c>
      <c r="N26" s="5">
        <f>+'Ark1'!U2233</f>
        <v>60.524120905980119</v>
      </c>
      <c r="O26" s="5"/>
      <c r="P26" s="50">
        <f>+'Ark1'!W2233</f>
        <v>82.27921737005002</v>
      </c>
      <c r="Q26" s="50"/>
      <c r="R26" s="5">
        <f>+'Ark1'!AB2233</f>
        <v>2.6036899707201995</v>
      </c>
      <c r="S26" s="5">
        <f>+'Ark1'!AC2233</f>
        <v>-29.677679256374859</v>
      </c>
      <c r="T26" s="18">
        <f>+'Ark1'!AD2233</f>
        <v>41.810568507997608</v>
      </c>
      <c r="U26" s="74"/>
      <c r="V26" s="260">
        <f>+'Ark1'!Z2233</f>
        <v>0</v>
      </c>
      <c r="W26" s="74"/>
      <c r="X26" s="18">
        <f t="shared" si="0"/>
        <v>720.34109429569264</v>
      </c>
      <c r="Y26" s="74"/>
      <c r="Z26" s="5">
        <f>+'Ark1'!T2233</f>
        <v>4.261793905034641</v>
      </c>
      <c r="AA26" s="5">
        <f>+'Ark1'!V2233</f>
        <v>89.527857439322389</v>
      </c>
      <c r="AB26" s="28"/>
      <c r="AN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</row>
    <row r="27" spans="1:55">
      <c r="A27" s="28"/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N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</row>
    <row r="28" spans="1:55">
      <c r="K28" s="155"/>
      <c r="M28" s="155"/>
      <c r="T28" s="76"/>
      <c r="U28" s="76"/>
      <c r="V28" s="76"/>
      <c r="W28" s="76"/>
      <c r="X28" s="76"/>
      <c r="Y28" s="76"/>
      <c r="Z28" s="21"/>
      <c r="AA28" s="21"/>
      <c r="AB28" s="21"/>
      <c r="AN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</row>
    <row r="29" spans="1:55">
      <c r="K29" s="155"/>
      <c r="M29" s="155"/>
      <c r="T29" s="76"/>
      <c r="U29" s="76"/>
      <c r="V29" s="76"/>
      <c r="W29" s="76"/>
      <c r="X29" s="76"/>
      <c r="Y29" s="76"/>
      <c r="Z29" s="21"/>
      <c r="AA29" s="21"/>
      <c r="AB29" s="21"/>
      <c r="AN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</row>
    <row r="30" spans="1:55">
      <c r="K30" s="155"/>
      <c r="M30" s="155"/>
      <c r="T30" s="76"/>
      <c r="U30" s="76"/>
      <c r="V30" s="76"/>
      <c r="W30" s="76"/>
      <c r="X30" s="76"/>
      <c r="Y30" s="76"/>
      <c r="Z30" s="21"/>
      <c r="AA30" s="21"/>
      <c r="AB30" s="21"/>
      <c r="AN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</row>
    <row r="31" spans="1:55">
      <c r="K31" s="155"/>
      <c r="M31" s="155"/>
      <c r="T31" s="76"/>
      <c r="U31" s="76"/>
      <c r="V31" s="76"/>
      <c r="W31" s="76"/>
      <c r="X31" s="76"/>
      <c r="Y31" s="76"/>
      <c r="Z31" s="21"/>
      <c r="AA31" s="21"/>
      <c r="AB31" s="21"/>
      <c r="AN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</row>
    <row r="32" spans="1:55">
      <c r="K32" s="155"/>
      <c r="M32" s="155"/>
      <c r="T32" s="76"/>
      <c r="U32" s="76"/>
      <c r="V32" s="76"/>
      <c r="W32" s="76"/>
      <c r="X32" s="76"/>
      <c r="Y32" s="76"/>
      <c r="Z32" s="21"/>
      <c r="AA32" s="21"/>
      <c r="AB32" s="21"/>
      <c r="AN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</row>
    <row r="33" spans="11:55">
      <c r="K33" s="155"/>
      <c r="M33" s="155"/>
      <c r="T33" s="76"/>
      <c r="U33" s="76"/>
      <c r="V33" s="76"/>
      <c r="W33" s="76"/>
      <c r="X33" s="76"/>
      <c r="Y33" s="76"/>
      <c r="Z33" s="21"/>
      <c r="AA33" s="21"/>
      <c r="AB33" s="21"/>
      <c r="AN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</row>
    <row r="34" spans="11:55">
      <c r="K34" s="155"/>
      <c r="M34" s="155"/>
      <c r="T34" s="76"/>
      <c r="U34" s="76"/>
      <c r="V34" s="76"/>
      <c r="W34" s="76"/>
      <c r="X34" s="76"/>
      <c r="Y34" s="76"/>
      <c r="Z34" s="21"/>
      <c r="AA34" s="21"/>
      <c r="AB34" s="21"/>
      <c r="AN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</row>
    <row r="35" spans="11:55">
      <c r="K35" s="155"/>
      <c r="M35" s="155"/>
      <c r="T35" s="76"/>
      <c r="U35" s="76"/>
      <c r="V35" s="76"/>
      <c r="W35" s="76"/>
      <c r="X35" s="76"/>
      <c r="Y35" s="76"/>
      <c r="Z35" s="21"/>
      <c r="AA35" s="21"/>
      <c r="AB35" s="21"/>
      <c r="AN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</row>
    <row r="36" spans="11:55">
      <c r="K36" s="155"/>
      <c r="M36" s="155"/>
      <c r="T36" s="76"/>
      <c r="U36" s="76"/>
      <c r="V36" s="76"/>
      <c r="W36" s="76"/>
      <c r="X36" s="76"/>
      <c r="Y36" s="76"/>
      <c r="Z36" s="21"/>
      <c r="AA36" s="21"/>
      <c r="AB36" s="21"/>
      <c r="AN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</row>
    <row r="37" spans="11:55">
      <c r="K37" s="155"/>
      <c r="M37" s="155"/>
      <c r="T37" s="76"/>
      <c r="U37" s="76"/>
      <c r="V37" s="76"/>
      <c r="W37" s="76"/>
      <c r="X37" s="76"/>
      <c r="Y37" s="76"/>
      <c r="Z37" s="21"/>
      <c r="AA37" s="21"/>
      <c r="AB37" s="21"/>
      <c r="AN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</row>
    <row r="38" spans="11:55">
      <c r="K38" s="155"/>
      <c r="M38" s="155"/>
      <c r="T38" s="76"/>
      <c r="U38" s="76"/>
      <c r="V38" s="76"/>
      <c r="W38" s="76"/>
      <c r="X38" s="76"/>
      <c r="Y38" s="76"/>
      <c r="Z38" s="21"/>
      <c r="AA38" s="21"/>
      <c r="AB38" s="21"/>
      <c r="AN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</row>
    <row r="39" spans="11:55">
      <c r="K39" s="155"/>
      <c r="M39" s="155"/>
      <c r="T39" s="76"/>
      <c r="U39" s="76"/>
      <c r="V39" s="76"/>
      <c r="W39" s="76"/>
      <c r="X39" s="76"/>
      <c r="Y39" s="76"/>
      <c r="Z39" s="21"/>
      <c r="AA39" s="21"/>
      <c r="AB39" s="21"/>
      <c r="AN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</row>
    <row r="40" spans="11:55">
      <c r="K40" s="155"/>
      <c r="M40" s="155"/>
      <c r="T40" s="76"/>
      <c r="U40" s="76"/>
      <c r="V40" s="76"/>
      <c r="W40" s="76"/>
      <c r="X40" s="76"/>
      <c r="Y40" s="76"/>
      <c r="Z40" s="21"/>
      <c r="AA40" s="21"/>
      <c r="AB40" s="21"/>
      <c r="AN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1:55">
      <c r="K41" s="155"/>
      <c r="M41" s="155"/>
      <c r="T41" s="76"/>
      <c r="U41" s="76"/>
      <c r="V41" s="76"/>
      <c r="W41" s="76"/>
      <c r="X41" s="76"/>
      <c r="Y41" s="76"/>
      <c r="Z41" s="21"/>
      <c r="AA41" s="21"/>
      <c r="AB41" s="21"/>
      <c r="AN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1:55">
      <c r="K42" s="155"/>
      <c r="M42" s="155"/>
      <c r="T42" s="76"/>
      <c r="U42" s="76"/>
      <c r="V42" s="76"/>
      <c r="W42" s="76"/>
      <c r="X42" s="76"/>
      <c r="Y42" s="76"/>
      <c r="Z42" s="21"/>
      <c r="AA42" s="21"/>
      <c r="AB42" s="21"/>
      <c r="AN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</row>
    <row r="43" spans="11:55">
      <c r="K43" s="155"/>
      <c r="M43" s="155"/>
      <c r="T43" s="76"/>
      <c r="U43" s="76"/>
      <c r="V43" s="76"/>
      <c r="W43" s="76"/>
      <c r="X43" s="76"/>
      <c r="Y43" s="76"/>
      <c r="Z43" s="21"/>
      <c r="AA43" s="21"/>
      <c r="AB43" s="21"/>
      <c r="AN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</row>
    <row r="44" spans="11:55">
      <c r="K44" s="155"/>
      <c r="M44" s="155"/>
      <c r="T44" s="76"/>
      <c r="U44" s="76"/>
      <c r="V44" s="76"/>
      <c r="W44" s="76"/>
      <c r="X44" s="76"/>
      <c r="Y44" s="76"/>
      <c r="Z44" s="21"/>
      <c r="AA44" s="21"/>
      <c r="AB44" s="21"/>
      <c r="AN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</row>
    <row r="45" spans="11:55">
      <c r="K45" s="155"/>
      <c r="M45" s="155"/>
      <c r="T45" s="76"/>
      <c r="U45" s="76"/>
      <c r="V45" s="76"/>
      <c r="W45" s="76"/>
      <c r="X45" s="76"/>
      <c r="Y45" s="76"/>
      <c r="Z45" s="21"/>
      <c r="AA45" s="21"/>
      <c r="AB45" s="21"/>
      <c r="AN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</row>
    <row r="46" spans="11:55">
      <c r="K46" s="155"/>
      <c r="M46" s="155"/>
      <c r="T46" s="76"/>
      <c r="U46" s="76"/>
      <c r="V46" s="76"/>
      <c r="W46" s="76"/>
      <c r="X46" s="76"/>
      <c r="Y46" s="76"/>
      <c r="Z46" s="21"/>
      <c r="AA46" s="21"/>
      <c r="AB46" s="21"/>
      <c r="AN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</row>
    <row r="47" spans="11:55">
      <c r="K47" s="155"/>
      <c r="M47" s="155"/>
      <c r="T47" s="76"/>
      <c r="U47" s="76"/>
      <c r="V47" s="76"/>
      <c r="W47" s="76"/>
      <c r="X47" s="76"/>
      <c r="Y47" s="76"/>
      <c r="Z47" s="21"/>
      <c r="AA47" s="21"/>
      <c r="AB47" s="21"/>
      <c r="AN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</row>
    <row r="48" spans="11:55">
      <c r="K48" s="155"/>
      <c r="M48" s="155"/>
      <c r="T48" s="76"/>
      <c r="U48" s="76"/>
      <c r="V48" s="76"/>
      <c r="W48" s="76"/>
      <c r="X48" s="76"/>
      <c r="Y48" s="76"/>
      <c r="Z48" s="21"/>
      <c r="AA48" s="21"/>
      <c r="AB48" s="21"/>
      <c r="AN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</row>
    <row r="49" spans="11:55">
      <c r="K49" s="155"/>
      <c r="M49" s="155"/>
      <c r="T49" s="76"/>
      <c r="U49" s="76"/>
      <c r="V49" s="76"/>
      <c r="W49" s="76"/>
      <c r="X49" s="76"/>
      <c r="Y49" s="76"/>
      <c r="Z49" s="21"/>
      <c r="AA49" s="21"/>
      <c r="AB49" s="21"/>
      <c r="AN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</row>
    <row r="50" spans="11:55">
      <c r="K50" s="155"/>
      <c r="M50" s="155"/>
      <c r="T50" s="76"/>
      <c r="U50" s="76"/>
      <c r="V50" s="76"/>
      <c r="W50" s="76"/>
      <c r="X50" s="76"/>
      <c r="Y50" s="76"/>
      <c r="Z50" s="21"/>
      <c r="AA50" s="21"/>
      <c r="AB50" s="21"/>
      <c r="AN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</row>
    <row r="51" spans="11:55">
      <c r="K51" s="155"/>
      <c r="M51" s="155"/>
      <c r="T51" s="76"/>
      <c r="U51" s="76"/>
      <c r="V51" s="76"/>
      <c r="W51" s="76"/>
      <c r="X51" s="76"/>
      <c r="Y51" s="76"/>
      <c r="Z51" s="21"/>
      <c r="AA51" s="21"/>
      <c r="AB51" s="21"/>
      <c r="AN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</row>
    <row r="52" spans="11:55">
      <c r="K52" s="155"/>
      <c r="M52" s="155"/>
      <c r="T52" s="76"/>
      <c r="U52" s="76"/>
      <c r="V52" s="76"/>
      <c r="W52" s="76"/>
      <c r="X52" s="76"/>
      <c r="Y52" s="76"/>
      <c r="Z52" s="21"/>
      <c r="AA52" s="21"/>
      <c r="AB52" s="21"/>
      <c r="AN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</row>
    <row r="53" spans="11:55">
      <c r="K53" s="155"/>
      <c r="M53" s="155"/>
      <c r="T53" s="76"/>
      <c r="U53" s="76"/>
      <c r="V53" s="76"/>
      <c r="W53" s="76"/>
      <c r="X53" s="76"/>
      <c r="Y53" s="76"/>
      <c r="Z53" s="21"/>
      <c r="AA53" s="21"/>
      <c r="AB53" s="21"/>
      <c r="AN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</row>
    <row r="54" spans="11:55">
      <c r="K54" s="155"/>
      <c r="M54" s="155"/>
      <c r="T54" s="76"/>
      <c r="U54" s="76"/>
      <c r="V54" s="76"/>
      <c r="W54" s="76"/>
      <c r="X54" s="76"/>
      <c r="Y54" s="76"/>
      <c r="Z54" s="21"/>
      <c r="AA54" s="21"/>
      <c r="AB54" s="21"/>
      <c r="AN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</row>
    <row r="55" spans="11:55">
      <c r="K55" s="155"/>
      <c r="M55" s="155"/>
      <c r="T55" s="76"/>
      <c r="U55" s="76"/>
      <c r="V55" s="76"/>
      <c r="W55" s="76"/>
      <c r="X55" s="76"/>
      <c r="Y55" s="76"/>
      <c r="Z55" s="21"/>
      <c r="AA55" s="21"/>
      <c r="AB55" s="21"/>
      <c r="AN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</row>
    <row r="56" spans="11:55">
      <c r="K56" s="155"/>
      <c r="M56" s="155"/>
      <c r="T56" s="76"/>
      <c r="U56" s="76"/>
      <c r="V56" s="76"/>
      <c r="W56" s="76"/>
      <c r="X56" s="76"/>
      <c r="Y56" s="76"/>
      <c r="Z56" s="21"/>
      <c r="AA56" s="21"/>
      <c r="AB56" s="21"/>
      <c r="AN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</row>
    <row r="57" spans="11:55">
      <c r="K57" s="155"/>
      <c r="M57" s="155"/>
      <c r="T57" s="76"/>
      <c r="U57" s="76"/>
      <c r="V57" s="76"/>
      <c r="W57" s="76"/>
      <c r="X57" s="76"/>
      <c r="Y57" s="76"/>
      <c r="Z57" s="21"/>
      <c r="AA57" s="21"/>
      <c r="AB57" s="21"/>
      <c r="AN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</row>
    <row r="58" spans="11:55">
      <c r="K58" s="155"/>
      <c r="M58" s="155"/>
      <c r="T58" s="76"/>
      <c r="U58" s="76"/>
      <c r="V58" s="76"/>
      <c r="W58" s="76"/>
      <c r="X58" s="76"/>
      <c r="Y58" s="76"/>
      <c r="Z58" s="21"/>
      <c r="AA58" s="21"/>
      <c r="AB58" s="21"/>
      <c r="AN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</row>
    <row r="59" spans="11:55">
      <c r="K59" s="155"/>
      <c r="M59" s="155"/>
      <c r="T59" s="76"/>
      <c r="U59" s="76"/>
      <c r="V59" s="76"/>
      <c r="W59" s="76"/>
      <c r="X59" s="76"/>
      <c r="Y59" s="76"/>
      <c r="Z59" s="21"/>
      <c r="AA59" s="21"/>
      <c r="AB59" s="21"/>
      <c r="AN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</row>
    <row r="60" spans="11:55">
      <c r="K60" s="155"/>
      <c r="M60" s="155"/>
      <c r="T60" s="76"/>
      <c r="U60" s="76"/>
      <c r="V60" s="76"/>
      <c r="W60" s="76"/>
      <c r="X60" s="76"/>
      <c r="Y60" s="76"/>
      <c r="Z60" s="21"/>
      <c r="AA60" s="21"/>
      <c r="AB60" s="21"/>
      <c r="AN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</row>
    <row r="61" spans="11:55">
      <c r="K61" s="155"/>
      <c r="M61" s="155"/>
      <c r="T61" s="76"/>
      <c r="U61" s="76"/>
      <c r="V61" s="76"/>
      <c r="W61" s="76"/>
      <c r="X61" s="76"/>
      <c r="Y61" s="76"/>
      <c r="Z61" s="21"/>
      <c r="AA61" s="21"/>
      <c r="AB61" s="21"/>
      <c r="AN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1:55">
      <c r="K62" s="155"/>
      <c r="M62" s="155"/>
      <c r="T62" s="76"/>
      <c r="U62" s="76"/>
      <c r="V62" s="76"/>
      <c r="W62" s="76"/>
      <c r="X62" s="76"/>
      <c r="Y62" s="76"/>
      <c r="Z62" s="21"/>
      <c r="AA62" s="21"/>
      <c r="AB62" s="21"/>
      <c r="AN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1:55">
      <c r="K63" s="155"/>
      <c r="M63" s="155"/>
      <c r="T63" s="76"/>
      <c r="U63" s="76"/>
      <c r="V63" s="76"/>
      <c r="W63" s="76"/>
      <c r="X63" s="76"/>
      <c r="Y63" s="76"/>
      <c r="Z63" s="21"/>
      <c r="AA63" s="21"/>
      <c r="AB63" s="21"/>
      <c r="AN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1:55">
      <c r="K64" s="155"/>
      <c r="M64" s="155"/>
      <c r="T64" s="76"/>
      <c r="U64" s="76"/>
      <c r="V64" s="76"/>
      <c r="W64" s="76"/>
      <c r="X64" s="76"/>
      <c r="Y64" s="76"/>
      <c r="Z64" s="21"/>
      <c r="AA64" s="21"/>
      <c r="AB64" s="21"/>
      <c r="AN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1:55">
      <c r="K65" s="155"/>
      <c r="M65" s="155"/>
      <c r="T65" s="76"/>
      <c r="U65" s="76"/>
      <c r="V65" s="76"/>
      <c r="W65" s="76"/>
      <c r="X65" s="76"/>
      <c r="Y65" s="76"/>
      <c r="Z65" s="21"/>
      <c r="AA65" s="21"/>
      <c r="AB65" s="21"/>
      <c r="AN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1:55">
      <c r="K66" s="155"/>
      <c r="M66" s="155"/>
      <c r="T66" s="76"/>
      <c r="U66" s="76"/>
      <c r="V66" s="76"/>
      <c r="W66" s="76"/>
      <c r="X66" s="76"/>
      <c r="Y66" s="76"/>
      <c r="Z66" s="21"/>
      <c r="AA66" s="21"/>
      <c r="AB66" s="21"/>
      <c r="AN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1:55">
      <c r="K67" s="155"/>
      <c r="M67" s="155"/>
      <c r="T67" s="76"/>
      <c r="U67" s="76"/>
      <c r="V67" s="76"/>
      <c r="W67" s="76"/>
      <c r="X67" s="76"/>
      <c r="Y67" s="76"/>
      <c r="Z67" s="21"/>
      <c r="AA67" s="21"/>
      <c r="AB67" s="21"/>
      <c r="AN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1:55">
      <c r="K68" s="155"/>
      <c r="M68" s="155"/>
      <c r="T68" s="76"/>
      <c r="U68" s="76"/>
      <c r="V68" s="76"/>
      <c r="W68" s="76"/>
      <c r="X68" s="76"/>
      <c r="Y68" s="76"/>
      <c r="Z68" s="21"/>
      <c r="AA68" s="21"/>
      <c r="AB68" s="21"/>
      <c r="AN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1:55">
      <c r="K69" s="155"/>
      <c r="M69" s="155"/>
      <c r="T69" s="76"/>
      <c r="U69" s="76"/>
      <c r="V69" s="76"/>
      <c r="W69" s="76"/>
      <c r="X69" s="76"/>
      <c r="Y69" s="76"/>
      <c r="Z69" s="21"/>
      <c r="AA69" s="21"/>
      <c r="AB69" s="21"/>
      <c r="AN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1:55">
      <c r="K70" s="155"/>
      <c r="M70" s="155"/>
      <c r="T70" s="76"/>
      <c r="U70" s="76"/>
      <c r="V70" s="76"/>
      <c r="W70" s="76"/>
      <c r="X70" s="76"/>
      <c r="Y70" s="76"/>
      <c r="Z70" s="21"/>
      <c r="AA70" s="21"/>
      <c r="AB70" s="21"/>
      <c r="AN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1:55">
      <c r="K71" s="155"/>
      <c r="M71" s="155"/>
      <c r="T71" s="76"/>
      <c r="U71" s="76"/>
      <c r="V71" s="76"/>
      <c r="W71" s="76"/>
      <c r="X71" s="76"/>
      <c r="Y71" s="76"/>
      <c r="Z71" s="21"/>
      <c r="AA71" s="21"/>
      <c r="AB71" s="21"/>
      <c r="AN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1:55">
      <c r="K72" s="155"/>
      <c r="M72" s="155"/>
      <c r="T72" s="76"/>
      <c r="U72" s="76"/>
      <c r="V72" s="76"/>
      <c r="W72" s="76"/>
      <c r="X72" s="76"/>
      <c r="Y72" s="76"/>
      <c r="Z72" s="21"/>
      <c r="AA72" s="21"/>
      <c r="AB72" s="21"/>
      <c r="AN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1:55">
      <c r="K73" s="155"/>
      <c r="M73" s="155"/>
      <c r="T73" s="76"/>
      <c r="U73" s="76"/>
      <c r="V73" s="76"/>
      <c r="W73" s="76"/>
      <c r="X73" s="76"/>
      <c r="Y73" s="76"/>
      <c r="Z73" s="21"/>
      <c r="AA73" s="21"/>
      <c r="AB73" s="21"/>
      <c r="AN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1:55">
      <c r="K74" s="155"/>
      <c r="M74" s="155"/>
      <c r="T74" s="76"/>
      <c r="U74" s="76"/>
      <c r="V74" s="76"/>
      <c r="W74" s="76"/>
      <c r="X74" s="76"/>
      <c r="Y74" s="76"/>
      <c r="Z74" s="21"/>
      <c r="AA74" s="21"/>
      <c r="AB74" s="21"/>
      <c r="AN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1:55">
      <c r="K75" s="155"/>
      <c r="M75" s="155"/>
      <c r="T75" s="76"/>
      <c r="U75" s="76"/>
      <c r="V75" s="76"/>
      <c r="W75" s="76"/>
      <c r="X75" s="76"/>
      <c r="Y75" s="76"/>
      <c r="Z75" s="21"/>
      <c r="AA75" s="21"/>
      <c r="AB75" s="21"/>
      <c r="AN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1:55">
      <c r="K76" s="155"/>
      <c r="M76" s="155"/>
      <c r="T76" s="76"/>
      <c r="U76" s="76"/>
      <c r="V76" s="76"/>
      <c r="W76" s="76"/>
      <c r="X76" s="76"/>
      <c r="Y76" s="76"/>
      <c r="Z76" s="21"/>
      <c r="AA76" s="21"/>
      <c r="AB76" s="21"/>
      <c r="AN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1:55">
      <c r="K77" s="155"/>
      <c r="M77" s="155"/>
      <c r="T77" s="76"/>
      <c r="U77" s="76"/>
      <c r="V77" s="76"/>
      <c r="W77" s="76"/>
      <c r="X77" s="76"/>
      <c r="Y77" s="76"/>
      <c r="Z77" s="21"/>
      <c r="AA77" s="21"/>
      <c r="AB77" s="21"/>
      <c r="AN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1:55">
      <c r="K78" s="155"/>
      <c r="M78" s="155"/>
      <c r="T78" s="76"/>
      <c r="U78" s="76"/>
      <c r="V78" s="76"/>
      <c r="W78" s="76"/>
      <c r="X78" s="76"/>
      <c r="Y78" s="76"/>
      <c r="Z78" s="21"/>
      <c r="AA78" s="21"/>
      <c r="AB78" s="21"/>
      <c r="AN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1:55">
      <c r="K79" s="155"/>
      <c r="M79" s="155"/>
      <c r="T79" s="76"/>
      <c r="U79" s="76"/>
      <c r="V79" s="76"/>
      <c r="W79" s="76"/>
      <c r="X79" s="76"/>
      <c r="Y79" s="76"/>
      <c r="Z79" s="21"/>
      <c r="AA79" s="21"/>
      <c r="AB79" s="21"/>
      <c r="AN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1:55">
      <c r="K80" s="155"/>
      <c r="M80" s="155"/>
      <c r="T80" s="76"/>
      <c r="U80" s="76"/>
      <c r="V80" s="76"/>
      <c r="W80" s="76"/>
      <c r="X80" s="76"/>
      <c r="Y80" s="76"/>
      <c r="Z80" s="21"/>
      <c r="AA80" s="21"/>
      <c r="AB80" s="21"/>
      <c r="AN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1:55">
      <c r="K81" s="155"/>
      <c r="M81" s="155"/>
      <c r="T81" s="76"/>
      <c r="U81" s="76"/>
      <c r="V81" s="76"/>
      <c r="W81" s="76"/>
      <c r="X81" s="76"/>
      <c r="Y81" s="76"/>
      <c r="Z81" s="21"/>
      <c r="AA81" s="21"/>
      <c r="AB81" s="21"/>
      <c r="AN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1:55">
      <c r="K82" s="155"/>
      <c r="M82" s="155"/>
      <c r="T82" s="76"/>
      <c r="U82" s="76"/>
      <c r="V82" s="76"/>
      <c r="W82" s="76"/>
      <c r="X82" s="76"/>
      <c r="Y82" s="76"/>
      <c r="Z82" s="21"/>
      <c r="AA82" s="21"/>
      <c r="AB82" s="21"/>
      <c r="AN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1:55">
      <c r="K83" s="155"/>
      <c r="M83" s="155"/>
      <c r="T83" s="76"/>
      <c r="U83" s="76"/>
      <c r="V83" s="76"/>
      <c r="W83" s="76"/>
      <c r="X83" s="76"/>
      <c r="Y83" s="76"/>
      <c r="Z83" s="21"/>
      <c r="AA83" s="21"/>
      <c r="AB83" s="21"/>
      <c r="AN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1:55">
      <c r="K84" s="155"/>
      <c r="M84" s="155"/>
      <c r="T84" s="76"/>
      <c r="U84" s="76"/>
      <c r="V84" s="76"/>
      <c r="W84" s="76"/>
      <c r="X84" s="76"/>
      <c r="Y84" s="76"/>
      <c r="Z84" s="21"/>
      <c r="AA84" s="21"/>
      <c r="AB84" s="21"/>
      <c r="AN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1:55">
      <c r="K85" s="155"/>
      <c r="M85" s="155"/>
      <c r="T85" s="76"/>
      <c r="U85" s="76"/>
      <c r="V85" s="76"/>
      <c r="W85" s="76"/>
      <c r="X85" s="76"/>
      <c r="Y85" s="76"/>
      <c r="Z85" s="21"/>
      <c r="AA85" s="21"/>
      <c r="AB85" s="21"/>
      <c r="AN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1:55">
      <c r="K86" s="155"/>
      <c r="M86" s="155"/>
      <c r="T86" s="76"/>
      <c r="U86" s="76"/>
      <c r="V86" s="76"/>
      <c r="W86" s="76"/>
      <c r="X86" s="76"/>
      <c r="Y86" s="76"/>
      <c r="Z86" s="21"/>
      <c r="AA86" s="21"/>
      <c r="AB86" s="21"/>
      <c r="AN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1:55">
      <c r="K87" s="155"/>
      <c r="M87" s="155"/>
      <c r="T87" s="76"/>
      <c r="U87" s="76"/>
      <c r="V87" s="76"/>
      <c r="W87" s="76"/>
      <c r="X87" s="76"/>
      <c r="Y87" s="76"/>
      <c r="Z87" s="21"/>
      <c r="AA87" s="21"/>
      <c r="AB87" s="21"/>
      <c r="AN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1:55">
      <c r="K88" s="155"/>
      <c r="M88" s="155"/>
      <c r="T88" s="76"/>
      <c r="U88" s="76"/>
      <c r="V88" s="76"/>
      <c r="W88" s="76"/>
      <c r="X88" s="76"/>
      <c r="Y88" s="76"/>
      <c r="Z88" s="21"/>
      <c r="AA88" s="21"/>
      <c r="AB88" s="21"/>
      <c r="AN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1:55">
      <c r="K89" s="155"/>
      <c r="M89" s="155"/>
      <c r="T89" s="76"/>
      <c r="U89" s="76"/>
      <c r="V89" s="76"/>
      <c r="W89" s="76"/>
      <c r="X89" s="76"/>
      <c r="Y89" s="76"/>
      <c r="Z89" s="21"/>
      <c r="AA89" s="21"/>
      <c r="AB89" s="21"/>
      <c r="AN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1:55">
      <c r="K90" s="155"/>
      <c r="M90" s="155"/>
      <c r="T90" s="76"/>
      <c r="U90" s="76"/>
      <c r="V90" s="76"/>
      <c r="W90" s="76"/>
      <c r="X90" s="76"/>
      <c r="Y90" s="76"/>
      <c r="Z90" s="21"/>
      <c r="AA90" s="21"/>
      <c r="AB90" s="21"/>
      <c r="AN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1:55">
      <c r="K91" s="155"/>
      <c r="M91" s="155"/>
      <c r="T91" s="76"/>
      <c r="U91" s="76"/>
      <c r="V91" s="76"/>
      <c r="W91" s="76"/>
      <c r="X91" s="76"/>
      <c r="Y91" s="76"/>
      <c r="Z91" s="21"/>
      <c r="AA91" s="21"/>
      <c r="AB91" s="21"/>
      <c r="AN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1:55">
      <c r="K92" s="155"/>
      <c r="M92" s="155"/>
      <c r="T92" s="76"/>
      <c r="U92" s="76"/>
      <c r="V92" s="76"/>
      <c r="W92" s="76"/>
      <c r="X92" s="76"/>
      <c r="Y92" s="76"/>
      <c r="Z92" s="21"/>
      <c r="AA92" s="21"/>
      <c r="AB92" s="21"/>
      <c r="AN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1:55">
      <c r="K93" s="155"/>
      <c r="M93" s="155"/>
      <c r="T93" s="76"/>
      <c r="U93" s="76"/>
      <c r="V93" s="76"/>
      <c r="W93" s="76"/>
      <c r="X93" s="76"/>
      <c r="Y93" s="76"/>
      <c r="Z93" s="21"/>
      <c r="AA93" s="21"/>
      <c r="AB93" s="21"/>
      <c r="AN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1:55">
      <c r="K94" s="155"/>
      <c r="M94" s="155"/>
      <c r="T94" s="76"/>
      <c r="U94" s="76"/>
      <c r="V94" s="76"/>
      <c r="W94" s="76"/>
      <c r="X94" s="76"/>
      <c r="Y94" s="76"/>
      <c r="Z94" s="21"/>
      <c r="AA94" s="21"/>
      <c r="AB94" s="21"/>
      <c r="AN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1:55">
      <c r="K95" s="155"/>
      <c r="M95" s="155"/>
      <c r="T95" s="76"/>
      <c r="U95" s="76"/>
      <c r="V95" s="76"/>
      <c r="W95" s="76"/>
      <c r="X95" s="76"/>
      <c r="Y95" s="76"/>
      <c r="Z95" s="21"/>
      <c r="AA95" s="21"/>
      <c r="AB95" s="21"/>
      <c r="AN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1:55">
      <c r="K96" s="155"/>
      <c r="M96" s="155"/>
      <c r="T96" s="76"/>
      <c r="U96" s="76"/>
      <c r="V96" s="76"/>
      <c r="W96" s="76"/>
      <c r="X96" s="76"/>
      <c r="Y96" s="76"/>
      <c r="Z96" s="21"/>
      <c r="AA96" s="21"/>
      <c r="AB96" s="21"/>
      <c r="AN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1:55">
      <c r="K97" s="155"/>
      <c r="M97" s="155"/>
      <c r="T97" s="76"/>
      <c r="U97" s="76"/>
      <c r="V97" s="76"/>
      <c r="W97" s="76"/>
      <c r="X97" s="76"/>
      <c r="Y97" s="76"/>
      <c r="Z97" s="21"/>
      <c r="AA97" s="21"/>
      <c r="AB97" s="21"/>
      <c r="AN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1:55">
      <c r="K98" s="155"/>
      <c r="M98" s="155"/>
      <c r="T98" s="76"/>
      <c r="U98" s="76"/>
      <c r="V98" s="76"/>
      <c r="W98" s="76"/>
      <c r="X98" s="76"/>
      <c r="Y98" s="76"/>
      <c r="Z98" s="21"/>
      <c r="AA98" s="21"/>
      <c r="AB98" s="21"/>
      <c r="AN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</row>
    <row r="99" spans="11:55">
      <c r="K99" s="155"/>
      <c r="M99" s="155"/>
      <c r="T99" s="76"/>
      <c r="U99" s="76"/>
      <c r="V99" s="76"/>
      <c r="W99" s="76"/>
      <c r="X99" s="76"/>
      <c r="Y99" s="76"/>
      <c r="Z99" s="21"/>
      <c r="AA99" s="21"/>
      <c r="AB99" s="21"/>
      <c r="AN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1:55">
      <c r="K100" s="155"/>
      <c r="M100" s="155"/>
      <c r="T100" s="76"/>
      <c r="U100" s="76"/>
      <c r="V100" s="76"/>
      <c r="W100" s="76"/>
      <c r="X100" s="76"/>
      <c r="Y100" s="76"/>
      <c r="Z100" s="21"/>
      <c r="AA100" s="21"/>
      <c r="AB100" s="21"/>
      <c r="AN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</row>
    <row r="101" spans="11:55">
      <c r="K101" s="155"/>
      <c r="M101" s="155"/>
      <c r="T101" s="76"/>
      <c r="U101" s="76"/>
      <c r="V101" s="76"/>
      <c r="W101" s="76"/>
      <c r="X101" s="76"/>
      <c r="Y101" s="76"/>
      <c r="Z101" s="21"/>
      <c r="AA101" s="21"/>
      <c r="AB101" s="21"/>
      <c r="AN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</row>
    <row r="102" spans="11:55">
      <c r="K102" s="155"/>
      <c r="M102" s="155"/>
      <c r="T102" s="76"/>
      <c r="U102" s="76"/>
      <c r="V102" s="76"/>
      <c r="W102" s="76"/>
      <c r="X102" s="76"/>
      <c r="Y102" s="76"/>
      <c r="Z102" s="21"/>
      <c r="AA102" s="21"/>
      <c r="AB102" s="21"/>
      <c r="AN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</row>
    <row r="103" spans="11:55">
      <c r="K103" s="155"/>
      <c r="M103" s="155"/>
      <c r="T103" s="76"/>
      <c r="U103" s="76"/>
      <c r="V103" s="76"/>
      <c r="W103" s="76"/>
      <c r="X103" s="76"/>
      <c r="Y103" s="76"/>
      <c r="Z103" s="21"/>
      <c r="AA103" s="21"/>
      <c r="AB103" s="21"/>
      <c r="AN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</row>
    <row r="104" spans="11:55">
      <c r="K104" s="155"/>
      <c r="M104" s="155"/>
      <c r="T104" s="76"/>
      <c r="U104" s="76"/>
      <c r="V104" s="76"/>
      <c r="W104" s="76"/>
      <c r="X104" s="76"/>
      <c r="Y104" s="76"/>
      <c r="Z104" s="21"/>
      <c r="AA104" s="21"/>
      <c r="AB104" s="21"/>
      <c r="AN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</row>
    <row r="105" spans="11:55">
      <c r="K105" s="155"/>
      <c r="M105" s="155"/>
      <c r="T105" s="76"/>
      <c r="U105" s="76"/>
      <c r="V105" s="76"/>
      <c r="W105" s="76"/>
      <c r="X105" s="76"/>
      <c r="Y105" s="76"/>
      <c r="Z105" s="21"/>
      <c r="AA105" s="21"/>
      <c r="AB105" s="21"/>
      <c r="AN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</row>
    <row r="106" spans="11:55">
      <c r="K106" s="155"/>
      <c r="M106" s="155"/>
      <c r="T106" s="76"/>
      <c r="U106" s="76"/>
      <c r="V106" s="76"/>
      <c r="W106" s="76"/>
      <c r="X106" s="76"/>
      <c r="Y106" s="76"/>
      <c r="Z106" s="21"/>
      <c r="AA106" s="21"/>
      <c r="AB106" s="21"/>
      <c r="AN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</row>
    <row r="107" spans="11:55">
      <c r="K107" s="155"/>
      <c r="M107" s="155"/>
      <c r="T107" s="76"/>
      <c r="U107" s="76"/>
      <c r="V107" s="76"/>
      <c r="W107" s="76"/>
      <c r="X107" s="76"/>
      <c r="Y107" s="76"/>
      <c r="Z107" s="21"/>
      <c r="AA107" s="21"/>
      <c r="AB107" s="21"/>
      <c r="AN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</row>
    <row r="108" spans="11:55">
      <c r="K108" s="155"/>
      <c r="M108" s="155"/>
      <c r="T108" s="76"/>
      <c r="U108" s="76"/>
      <c r="V108" s="76"/>
      <c r="W108" s="76"/>
      <c r="X108" s="76"/>
      <c r="Y108" s="76"/>
      <c r="Z108" s="21"/>
      <c r="AA108" s="21"/>
      <c r="AB108" s="21"/>
      <c r="AN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</row>
    <row r="109" spans="11:55">
      <c r="K109" s="155"/>
      <c r="M109" s="155"/>
      <c r="T109" s="76"/>
      <c r="U109" s="76"/>
      <c r="V109" s="76"/>
      <c r="W109" s="76"/>
      <c r="X109" s="76"/>
      <c r="Y109" s="76"/>
      <c r="Z109" s="21"/>
      <c r="AA109" s="21"/>
      <c r="AB109" s="21"/>
      <c r="AN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</row>
    <row r="110" spans="11:55">
      <c r="K110" s="155"/>
      <c r="M110" s="155"/>
      <c r="T110" s="76"/>
      <c r="U110" s="76"/>
      <c r="V110" s="76"/>
      <c r="W110" s="76"/>
      <c r="X110" s="76"/>
      <c r="Y110" s="76"/>
      <c r="Z110" s="21"/>
      <c r="AA110" s="21"/>
      <c r="AB110" s="21"/>
      <c r="AN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</row>
    <row r="111" spans="11:55">
      <c r="K111" s="155"/>
      <c r="M111" s="155"/>
      <c r="T111" s="76"/>
      <c r="U111" s="76"/>
      <c r="V111" s="76"/>
      <c r="W111" s="76"/>
      <c r="X111" s="76"/>
      <c r="Y111" s="76"/>
      <c r="Z111" s="21"/>
      <c r="AA111" s="21"/>
      <c r="AB111" s="21"/>
      <c r="AN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</row>
    <row r="112" spans="11:55">
      <c r="K112" s="155"/>
      <c r="M112" s="155"/>
      <c r="T112" s="76"/>
      <c r="U112" s="76"/>
      <c r="V112" s="76"/>
      <c r="W112" s="76"/>
      <c r="X112" s="76"/>
      <c r="Y112" s="76"/>
      <c r="Z112" s="21"/>
      <c r="AA112" s="21"/>
      <c r="AB112" s="21"/>
      <c r="AN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</row>
    <row r="113" spans="11:55">
      <c r="K113" s="155"/>
      <c r="M113" s="155"/>
      <c r="T113" s="76"/>
      <c r="U113" s="76"/>
      <c r="V113" s="76"/>
      <c r="W113" s="76"/>
      <c r="X113" s="76"/>
      <c r="Y113" s="76"/>
      <c r="Z113" s="21"/>
      <c r="AA113" s="21"/>
      <c r="AB113" s="21"/>
      <c r="AN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</row>
    <row r="114" spans="11:55">
      <c r="K114" s="155"/>
      <c r="M114" s="155"/>
      <c r="T114" s="76"/>
      <c r="U114" s="76"/>
      <c r="V114" s="76"/>
      <c r="W114" s="76"/>
      <c r="X114" s="76"/>
      <c r="Y114" s="76"/>
      <c r="Z114" s="21"/>
      <c r="AA114" s="21"/>
      <c r="AB114" s="21"/>
      <c r="AN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</row>
    <row r="115" spans="11:55">
      <c r="K115" s="155"/>
      <c r="M115" s="155"/>
      <c r="T115" s="76"/>
      <c r="U115" s="76"/>
      <c r="V115" s="76"/>
      <c r="W115" s="76"/>
      <c r="X115" s="76"/>
      <c r="Y115" s="76"/>
      <c r="Z115" s="21"/>
      <c r="AA115" s="21"/>
      <c r="AB115" s="21"/>
      <c r="AN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</row>
    <row r="116" spans="11:55">
      <c r="K116" s="155"/>
      <c r="M116" s="155"/>
      <c r="T116" s="76"/>
      <c r="U116" s="76"/>
      <c r="V116" s="76"/>
      <c r="W116" s="76"/>
      <c r="X116" s="76"/>
      <c r="Y116" s="76"/>
      <c r="Z116" s="21"/>
      <c r="AA116" s="21"/>
      <c r="AB116" s="21"/>
      <c r="AN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</row>
    <row r="117" spans="11:55">
      <c r="K117" s="155"/>
      <c r="M117" s="155"/>
      <c r="T117" s="76"/>
      <c r="U117" s="76"/>
      <c r="V117" s="76"/>
      <c r="W117" s="76"/>
      <c r="X117" s="76"/>
      <c r="Y117" s="76"/>
      <c r="Z117" s="21"/>
      <c r="AA117" s="21"/>
      <c r="AB117" s="21"/>
      <c r="AN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</row>
    <row r="118" spans="11:55">
      <c r="K118" s="155"/>
      <c r="M118" s="155"/>
      <c r="T118" s="76"/>
      <c r="U118" s="76"/>
      <c r="V118" s="76"/>
      <c r="W118" s="76"/>
      <c r="X118" s="76"/>
      <c r="Y118" s="76"/>
      <c r="Z118" s="21"/>
      <c r="AA118" s="21"/>
      <c r="AB118" s="21"/>
      <c r="AN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1:55">
      <c r="K119" s="155"/>
      <c r="M119" s="155"/>
      <c r="T119" s="76"/>
      <c r="U119" s="76"/>
      <c r="V119" s="76"/>
      <c r="W119" s="76"/>
      <c r="X119" s="76"/>
      <c r="Y119" s="76"/>
      <c r="Z119" s="21"/>
      <c r="AA119" s="21"/>
      <c r="AB119" s="21"/>
      <c r="AN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1:55">
      <c r="K120" s="155"/>
      <c r="M120" s="155"/>
      <c r="T120" s="76"/>
      <c r="U120" s="76"/>
      <c r="V120" s="76"/>
      <c r="W120" s="76"/>
      <c r="X120" s="76"/>
      <c r="Y120" s="76"/>
      <c r="Z120" s="21"/>
      <c r="AA120" s="21"/>
      <c r="AB120" s="21"/>
      <c r="AN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1:55">
      <c r="K121" s="155"/>
      <c r="M121" s="155"/>
      <c r="T121" s="76"/>
      <c r="U121" s="76"/>
      <c r="V121" s="76"/>
      <c r="W121" s="76"/>
      <c r="X121" s="76"/>
      <c r="Y121" s="76"/>
      <c r="Z121" s="21"/>
      <c r="AA121" s="21"/>
      <c r="AB121" s="21"/>
      <c r="AN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</row>
    <row r="122" spans="11:55">
      <c r="K122" s="155"/>
      <c r="M122" s="155"/>
      <c r="T122" s="76"/>
      <c r="U122" s="76"/>
      <c r="V122" s="76"/>
      <c r="W122" s="76"/>
      <c r="X122" s="76"/>
      <c r="Y122" s="76"/>
      <c r="Z122" s="21"/>
      <c r="AA122" s="21"/>
      <c r="AB122" s="21"/>
      <c r="AN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</row>
    <row r="123" spans="11:55">
      <c r="K123" s="155"/>
      <c r="M123" s="155"/>
      <c r="T123" s="76"/>
      <c r="U123" s="76"/>
      <c r="V123" s="76"/>
      <c r="W123" s="76"/>
      <c r="X123" s="76"/>
      <c r="Y123" s="76"/>
      <c r="Z123" s="21"/>
      <c r="AA123" s="21"/>
      <c r="AB123" s="21"/>
      <c r="AN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</row>
    <row r="124" spans="11:55">
      <c r="K124" s="155"/>
      <c r="M124" s="155"/>
      <c r="T124" s="76"/>
      <c r="U124" s="76"/>
      <c r="V124" s="76"/>
      <c r="W124" s="76"/>
      <c r="X124" s="76"/>
      <c r="Y124" s="76"/>
      <c r="Z124" s="21"/>
      <c r="AA124" s="21"/>
      <c r="AB124" s="21"/>
      <c r="AN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</row>
    <row r="125" spans="11:55">
      <c r="K125" s="155"/>
      <c r="M125" s="155"/>
      <c r="T125" s="76"/>
      <c r="U125" s="76"/>
      <c r="V125" s="76"/>
      <c r="W125" s="76"/>
      <c r="X125" s="76"/>
      <c r="Y125" s="76"/>
      <c r="Z125" s="21"/>
      <c r="AA125" s="21"/>
      <c r="AB125" s="21"/>
      <c r="AN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</row>
    <row r="126" spans="11:55">
      <c r="K126" s="155"/>
      <c r="M126" s="155"/>
      <c r="T126" s="76"/>
      <c r="U126" s="76"/>
      <c r="V126" s="76"/>
      <c r="W126" s="76"/>
      <c r="X126" s="76"/>
      <c r="Y126" s="76"/>
      <c r="Z126" s="21"/>
      <c r="AA126" s="21"/>
      <c r="AB126" s="21"/>
      <c r="AN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</row>
    <row r="127" spans="11:55">
      <c r="K127" s="155"/>
      <c r="M127" s="155"/>
      <c r="T127" s="76"/>
      <c r="U127" s="76"/>
      <c r="V127" s="76"/>
      <c r="W127" s="76"/>
      <c r="X127" s="76"/>
      <c r="Y127" s="76"/>
      <c r="Z127" s="21"/>
      <c r="AA127" s="21"/>
      <c r="AB127" s="21"/>
      <c r="AN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</row>
    <row r="128" spans="11:55">
      <c r="K128" s="155"/>
      <c r="M128" s="155"/>
      <c r="T128" s="76"/>
      <c r="U128" s="76"/>
      <c r="V128" s="76"/>
      <c r="W128" s="76"/>
      <c r="X128" s="76"/>
      <c r="Y128" s="76"/>
      <c r="Z128" s="21"/>
      <c r="AA128" s="21"/>
      <c r="AB128" s="21"/>
      <c r="AN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</row>
    <row r="129" spans="11:55">
      <c r="K129" s="155"/>
      <c r="M129" s="155"/>
      <c r="T129" s="76"/>
      <c r="U129" s="76"/>
      <c r="V129" s="76"/>
      <c r="W129" s="76"/>
      <c r="X129" s="76"/>
      <c r="Y129" s="76"/>
      <c r="Z129" s="21"/>
      <c r="AA129" s="21"/>
      <c r="AB129" s="21"/>
      <c r="AN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1:55">
      <c r="K130" s="155"/>
      <c r="M130" s="155"/>
      <c r="T130" s="76"/>
      <c r="U130" s="76"/>
      <c r="V130" s="76"/>
      <c r="W130" s="76"/>
      <c r="X130" s="76"/>
      <c r="Y130" s="76"/>
      <c r="Z130" s="21"/>
      <c r="AA130" s="21"/>
      <c r="AB130" s="21"/>
      <c r="AN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1:55">
      <c r="K131" s="155"/>
      <c r="M131" s="155"/>
      <c r="T131" s="76"/>
      <c r="U131" s="76"/>
      <c r="V131" s="76"/>
      <c r="W131" s="76"/>
      <c r="X131" s="76"/>
      <c r="Y131" s="76"/>
      <c r="Z131" s="21"/>
      <c r="AA131" s="21"/>
      <c r="AB131" s="21"/>
      <c r="AN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</row>
    <row r="132" spans="11:55">
      <c r="K132" s="155"/>
      <c r="M132" s="155"/>
      <c r="T132" s="76"/>
      <c r="U132" s="76"/>
      <c r="V132" s="76"/>
      <c r="W132" s="76"/>
      <c r="X132" s="76"/>
      <c r="Y132" s="76"/>
      <c r="Z132" s="21"/>
      <c r="AA132" s="21"/>
      <c r="AB132" s="21"/>
      <c r="AN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</row>
    <row r="133" spans="11:55">
      <c r="K133" s="155"/>
      <c r="M133" s="155"/>
      <c r="T133" s="76"/>
      <c r="U133" s="76"/>
      <c r="V133" s="76"/>
      <c r="W133" s="76"/>
      <c r="X133" s="76"/>
      <c r="Y133" s="76"/>
      <c r="Z133" s="21"/>
      <c r="AA133" s="21"/>
      <c r="AB133" s="21"/>
      <c r="AN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</row>
    <row r="134" spans="11:55">
      <c r="K134" s="155"/>
      <c r="M134" s="155"/>
      <c r="T134" s="76"/>
      <c r="U134" s="76"/>
      <c r="V134" s="76"/>
      <c r="W134" s="76"/>
      <c r="X134" s="76"/>
      <c r="Y134" s="76"/>
      <c r="Z134" s="21"/>
      <c r="AA134" s="21"/>
      <c r="AB134" s="21"/>
      <c r="AN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</row>
    <row r="135" spans="11:55">
      <c r="K135" s="155"/>
      <c r="M135" s="155"/>
      <c r="T135" s="76"/>
      <c r="U135" s="76"/>
      <c r="V135" s="76"/>
      <c r="W135" s="76"/>
      <c r="X135" s="76"/>
      <c r="Y135" s="76"/>
      <c r="Z135" s="21"/>
      <c r="AA135" s="21"/>
      <c r="AB135" s="21"/>
      <c r="AN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</row>
    <row r="136" spans="11:55">
      <c r="K136" s="155"/>
      <c r="M136" s="155"/>
      <c r="T136" s="76"/>
      <c r="U136" s="76"/>
      <c r="V136" s="76"/>
      <c r="W136" s="76"/>
      <c r="X136" s="76"/>
      <c r="Y136" s="76"/>
      <c r="Z136" s="21"/>
      <c r="AA136" s="21"/>
      <c r="AB136" s="21"/>
      <c r="AN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</row>
    <row r="137" spans="11:55">
      <c r="K137" s="155"/>
      <c r="M137" s="155"/>
      <c r="T137" s="76"/>
      <c r="U137" s="76"/>
      <c r="V137" s="76"/>
      <c r="W137" s="76"/>
      <c r="X137" s="76"/>
      <c r="Y137" s="76"/>
      <c r="Z137" s="21"/>
      <c r="AA137" s="21"/>
      <c r="AB137" s="21"/>
      <c r="AN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</row>
    <row r="138" spans="11:55">
      <c r="K138" s="155"/>
      <c r="M138" s="155"/>
      <c r="T138" s="76"/>
      <c r="U138" s="76"/>
      <c r="V138" s="76"/>
      <c r="W138" s="76"/>
      <c r="X138" s="76"/>
      <c r="Y138" s="76"/>
      <c r="Z138" s="21"/>
      <c r="AA138" s="21"/>
      <c r="AB138" s="21"/>
      <c r="AN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</row>
    <row r="139" spans="11:55">
      <c r="K139" s="155"/>
      <c r="M139" s="155"/>
      <c r="T139" s="76"/>
      <c r="U139" s="76"/>
      <c r="V139" s="76"/>
      <c r="W139" s="76"/>
      <c r="X139" s="76"/>
      <c r="Y139" s="76"/>
      <c r="Z139" s="21"/>
      <c r="AA139" s="21"/>
      <c r="AB139" s="21"/>
      <c r="AN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</row>
    <row r="140" spans="11:55">
      <c r="K140" s="155"/>
      <c r="M140" s="155"/>
      <c r="T140" s="76"/>
      <c r="U140" s="76"/>
      <c r="V140" s="76"/>
      <c r="W140" s="76"/>
      <c r="X140" s="76"/>
      <c r="Y140" s="76"/>
      <c r="Z140" s="21"/>
      <c r="AA140" s="21"/>
      <c r="AB140" s="21"/>
      <c r="AN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</row>
    <row r="141" spans="11:55">
      <c r="K141" s="155"/>
      <c r="M141" s="155"/>
      <c r="T141" s="76"/>
      <c r="U141" s="76"/>
      <c r="V141" s="76"/>
      <c r="W141" s="76"/>
      <c r="X141" s="76"/>
      <c r="Y141" s="76"/>
      <c r="Z141" s="21"/>
      <c r="AA141" s="21"/>
      <c r="AB141" s="21"/>
      <c r="AN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</row>
    <row r="142" spans="11:55">
      <c r="K142" s="155"/>
      <c r="M142" s="155"/>
      <c r="T142" s="76"/>
      <c r="U142" s="76"/>
      <c r="V142" s="76"/>
      <c r="W142" s="76"/>
      <c r="X142" s="76"/>
      <c r="Y142" s="76"/>
      <c r="Z142" s="21"/>
      <c r="AA142" s="21"/>
      <c r="AB142" s="21"/>
      <c r="AN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</row>
    <row r="143" spans="11:55">
      <c r="K143" s="155"/>
      <c r="M143" s="155"/>
      <c r="T143" s="76"/>
      <c r="U143" s="76"/>
      <c r="V143" s="76"/>
      <c r="W143" s="76"/>
      <c r="X143" s="76"/>
      <c r="Y143" s="76"/>
      <c r="Z143" s="21"/>
      <c r="AA143" s="21"/>
      <c r="AB143" s="21"/>
      <c r="AN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</row>
    <row r="144" spans="11:55">
      <c r="K144" s="155"/>
      <c r="M144" s="155"/>
      <c r="T144" s="76"/>
      <c r="U144" s="76"/>
      <c r="V144" s="76"/>
      <c r="W144" s="76"/>
      <c r="X144" s="76"/>
      <c r="Y144" s="76"/>
      <c r="Z144" s="21"/>
      <c r="AA144" s="21"/>
      <c r="AB144" s="21"/>
      <c r="AN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</row>
    <row r="145" spans="11:55">
      <c r="K145" s="155"/>
      <c r="M145" s="155"/>
      <c r="T145" s="76"/>
      <c r="U145" s="76"/>
      <c r="V145" s="76"/>
      <c r="W145" s="76"/>
      <c r="X145" s="76"/>
      <c r="Y145" s="76"/>
      <c r="Z145" s="21"/>
      <c r="AA145" s="21"/>
      <c r="AB145" s="21"/>
      <c r="AN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</row>
    <row r="146" spans="11:55">
      <c r="K146" s="155"/>
      <c r="M146" s="155"/>
      <c r="T146" s="76"/>
      <c r="U146" s="76"/>
      <c r="V146" s="76"/>
      <c r="W146" s="76"/>
      <c r="X146" s="76"/>
      <c r="Y146" s="76"/>
      <c r="Z146" s="21"/>
      <c r="AA146" s="21"/>
      <c r="AB146" s="21"/>
      <c r="AN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</row>
    <row r="147" spans="11:55">
      <c r="K147" s="155"/>
      <c r="M147" s="155"/>
      <c r="T147" s="76"/>
      <c r="U147" s="76"/>
      <c r="V147" s="76"/>
      <c r="W147" s="76"/>
      <c r="X147" s="76"/>
      <c r="Y147" s="76"/>
      <c r="Z147" s="21"/>
      <c r="AA147" s="21"/>
      <c r="AB147" s="21"/>
      <c r="AN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</row>
    <row r="148" spans="11:55">
      <c r="K148" s="155"/>
      <c r="M148" s="155"/>
      <c r="T148" s="76"/>
      <c r="U148" s="76"/>
      <c r="V148" s="76"/>
      <c r="W148" s="76"/>
      <c r="X148" s="76"/>
      <c r="Y148" s="76"/>
      <c r="Z148" s="21"/>
      <c r="AA148" s="21"/>
      <c r="AB148" s="21"/>
      <c r="AN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</row>
    <row r="149" spans="11:55">
      <c r="K149" s="155"/>
      <c r="M149" s="155"/>
      <c r="T149" s="76"/>
      <c r="U149" s="76"/>
      <c r="V149" s="76"/>
      <c r="W149" s="76"/>
      <c r="X149" s="76"/>
      <c r="Y149" s="76"/>
      <c r="Z149" s="21"/>
      <c r="AA149" s="21"/>
      <c r="AB149" s="21"/>
      <c r="AN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</row>
    <row r="150" spans="11:55">
      <c r="K150" s="155"/>
      <c r="M150" s="155"/>
      <c r="T150" s="76"/>
      <c r="U150" s="76"/>
      <c r="V150" s="76"/>
      <c r="W150" s="76"/>
      <c r="X150" s="76"/>
      <c r="Y150" s="76"/>
      <c r="Z150" s="21"/>
      <c r="AA150" s="21"/>
      <c r="AB150" s="21"/>
      <c r="AN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</row>
    <row r="151" spans="11:55">
      <c r="K151" s="155"/>
      <c r="M151" s="155"/>
      <c r="T151" s="76"/>
      <c r="U151" s="76"/>
      <c r="V151" s="76"/>
      <c r="W151" s="76"/>
      <c r="X151" s="76"/>
      <c r="Y151" s="76"/>
      <c r="Z151" s="21"/>
      <c r="AA151" s="21"/>
      <c r="AB151" s="21"/>
      <c r="AN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</row>
    <row r="152" spans="11:55">
      <c r="K152" s="155"/>
      <c r="M152" s="155"/>
      <c r="T152" s="76"/>
      <c r="U152" s="76"/>
      <c r="V152" s="76"/>
      <c r="W152" s="76"/>
      <c r="X152" s="76"/>
      <c r="Y152" s="76"/>
      <c r="Z152" s="21"/>
      <c r="AA152" s="21"/>
      <c r="AB152" s="21"/>
      <c r="AN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</row>
    <row r="153" spans="11:55">
      <c r="K153" s="155"/>
      <c r="M153" s="155"/>
      <c r="T153" s="76"/>
      <c r="U153" s="76"/>
      <c r="V153" s="76"/>
      <c r="W153" s="76"/>
      <c r="X153" s="76"/>
      <c r="Y153" s="76"/>
      <c r="Z153" s="21"/>
      <c r="AA153" s="21"/>
      <c r="AB153" s="21"/>
      <c r="AN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</row>
    <row r="154" spans="11:55">
      <c r="K154" s="155"/>
      <c r="M154" s="155"/>
      <c r="T154" s="76"/>
      <c r="U154" s="76"/>
      <c r="V154" s="76"/>
      <c r="W154" s="76"/>
      <c r="X154" s="76"/>
      <c r="Y154" s="76"/>
      <c r="Z154" s="21"/>
      <c r="AA154" s="21"/>
      <c r="AB154" s="21"/>
      <c r="AN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</row>
    <row r="155" spans="11:55">
      <c r="K155" s="155"/>
      <c r="M155" s="155"/>
      <c r="T155" s="76"/>
      <c r="U155" s="76"/>
      <c r="V155" s="76"/>
      <c r="W155" s="76"/>
      <c r="X155" s="76"/>
      <c r="Y155" s="76"/>
      <c r="Z155" s="21"/>
      <c r="AA155" s="21"/>
      <c r="AB155" s="21"/>
      <c r="AN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</row>
    <row r="156" spans="11:55">
      <c r="K156" s="155"/>
      <c r="M156" s="155"/>
      <c r="T156" s="76"/>
      <c r="U156" s="76"/>
      <c r="V156" s="76"/>
      <c r="W156" s="76"/>
      <c r="X156" s="76"/>
      <c r="Y156" s="76"/>
      <c r="Z156" s="21"/>
      <c r="AA156" s="21"/>
      <c r="AB156" s="21"/>
      <c r="AN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</row>
    <row r="157" spans="11:55">
      <c r="K157" s="155"/>
      <c r="M157" s="155"/>
      <c r="T157" s="76"/>
      <c r="U157" s="76"/>
      <c r="V157" s="76"/>
      <c r="W157" s="76"/>
      <c r="X157" s="76"/>
      <c r="Y157" s="76"/>
      <c r="Z157" s="21"/>
      <c r="AA157" s="21"/>
      <c r="AB157" s="21"/>
      <c r="AN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</row>
    <row r="158" spans="11:55">
      <c r="K158" s="155"/>
      <c r="M158" s="155"/>
      <c r="T158" s="76"/>
      <c r="U158" s="76"/>
      <c r="V158" s="76"/>
      <c r="W158" s="76"/>
      <c r="X158" s="76"/>
      <c r="Y158" s="76"/>
      <c r="Z158" s="21"/>
      <c r="AA158" s="21"/>
      <c r="AB158" s="21"/>
      <c r="AN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</row>
    <row r="159" spans="11:55">
      <c r="K159" s="155"/>
      <c r="M159" s="155"/>
      <c r="T159" s="76"/>
      <c r="U159" s="76"/>
      <c r="V159" s="76"/>
      <c r="W159" s="76"/>
      <c r="X159" s="76"/>
      <c r="Y159" s="76"/>
      <c r="Z159" s="21"/>
      <c r="AA159" s="21"/>
      <c r="AB159" s="21"/>
      <c r="AN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</row>
    <row r="160" spans="11:55">
      <c r="K160" s="155"/>
      <c r="M160" s="155"/>
      <c r="T160" s="76"/>
      <c r="U160" s="76"/>
      <c r="V160" s="76"/>
      <c r="W160" s="76"/>
      <c r="X160" s="76"/>
      <c r="Y160" s="76"/>
      <c r="Z160" s="21"/>
      <c r="AA160" s="21"/>
      <c r="AB160" s="21"/>
      <c r="AN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</row>
    <row r="161" spans="11:55">
      <c r="K161" s="155"/>
      <c r="M161" s="155"/>
      <c r="T161" s="76"/>
      <c r="U161" s="76"/>
      <c r="V161" s="76"/>
      <c r="W161" s="76"/>
      <c r="X161" s="76"/>
      <c r="Y161" s="76"/>
      <c r="Z161" s="21"/>
      <c r="AA161" s="21"/>
      <c r="AB161" s="21"/>
      <c r="AN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</row>
    <row r="162" spans="11:55">
      <c r="K162" s="155"/>
      <c r="M162" s="155"/>
      <c r="T162" s="76"/>
      <c r="U162" s="76"/>
      <c r="V162" s="76"/>
      <c r="W162" s="76"/>
      <c r="X162" s="76"/>
      <c r="Y162" s="76"/>
      <c r="Z162" s="21"/>
      <c r="AA162" s="21"/>
      <c r="AB162" s="21"/>
      <c r="AN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</row>
    <row r="163" spans="11:55">
      <c r="K163" s="155"/>
      <c r="M163" s="155"/>
      <c r="T163" s="76"/>
      <c r="U163" s="76"/>
      <c r="V163" s="76"/>
      <c r="W163" s="76"/>
      <c r="X163" s="76"/>
      <c r="Y163" s="76"/>
      <c r="Z163" s="21"/>
      <c r="AA163" s="21"/>
      <c r="AB163" s="21"/>
      <c r="AN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</row>
    <row r="164" spans="11:55">
      <c r="K164" s="155"/>
      <c r="M164" s="155"/>
      <c r="T164" s="76"/>
      <c r="U164" s="76"/>
      <c r="V164" s="76"/>
      <c r="W164" s="76"/>
      <c r="X164" s="76"/>
      <c r="Y164" s="76"/>
      <c r="Z164" s="21"/>
      <c r="AA164" s="21"/>
      <c r="AB164" s="21"/>
      <c r="AN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</row>
    <row r="165" spans="11:55">
      <c r="K165" s="155"/>
      <c r="M165" s="155"/>
      <c r="T165" s="76"/>
      <c r="U165" s="76"/>
      <c r="V165" s="76"/>
      <c r="W165" s="76"/>
      <c r="X165" s="76"/>
      <c r="Y165" s="76"/>
      <c r="Z165" s="21"/>
      <c r="AA165" s="21"/>
      <c r="AB165" s="21"/>
      <c r="AN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</row>
    <row r="166" spans="11:55">
      <c r="K166" s="155"/>
      <c r="M166" s="155"/>
      <c r="T166" s="76"/>
      <c r="U166" s="76"/>
      <c r="V166" s="76"/>
      <c r="W166" s="76"/>
      <c r="X166" s="76"/>
      <c r="Y166" s="76"/>
      <c r="Z166" s="21"/>
      <c r="AA166" s="21"/>
      <c r="AB166" s="21"/>
      <c r="AN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</row>
    <row r="167" spans="11:55">
      <c r="K167" s="155"/>
      <c r="M167" s="155"/>
      <c r="T167" s="76"/>
      <c r="U167" s="76"/>
      <c r="V167" s="76"/>
      <c r="W167" s="76"/>
      <c r="X167" s="76"/>
      <c r="Y167" s="76"/>
      <c r="Z167" s="21"/>
      <c r="AA167" s="21"/>
      <c r="AB167" s="21"/>
      <c r="AN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</row>
    <row r="168" spans="11:55">
      <c r="K168" s="155"/>
      <c r="M168" s="155"/>
      <c r="T168" s="76"/>
      <c r="U168" s="76"/>
      <c r="V168" s="76"/>
      <c r="W168" s="76"/>
      <c r="X168" s="76"/>
      <c r="Y168" s="76"/>
      <c r="Z168" s="21"/>
      <c r="AA168" s="21"/>
      <c r="AB168" s="21"/>
      <c r="AN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</row>
    <row r="169" spans="11:55">
      <c r="K169" s="155"/>
      <c r="M169" s="155"/>
      <c r="T169" s="76"/>
      <c r="U169" s="76"/>
      <c r="V169" s="76"/>
      <c r="W169" s="76"/>
      <c r="X169" s="76"/>
      <c r="Y169" s="76"/>
      <c r="Z169" s="21"/>
      <c r="AA169" s="21"/>
      <c r="AB169" s="21"/>
      <c r="AN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</row>
    <row r="170" spans="11:55">
      <c r="K170" s="155"/>
      <c r="M170" s="155"/>
      <c r="T170" s="76"/>
      <c r="U170" s="76"/>
      <c r="V170" s="76"/>
      <c r="W170" s="76"/>
      <c r="X170" s="76"/>
      <c r="Y170" s="76"/>
      <c r="Z170" s="21"/>
      <c r="AA170" s="21"/>
      <c r="AB170" s="21"/>
      <c r="AN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</row>
    <row r="171" spans="11:55">
      <c r="K171" s="155"/>
      <c r="M171" s="155"/>
      <c r="T171" s="76"/>
      <c r="U171" s="76"/>
      <c r="V171" s="76"/>
      <c r="W171" s="76"/>
      <c r="X171" s="76"/>
      <c r="Y171" s="76"/>
      <c r="Z171" s="21"/>
      <c r="AA171" s="21"/>
      <c r="AB171" s="21"/>
      <c r="AN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</row>
    <row r="172" spans="11:55">
      <c r="K172" s="155"/>
      <c r="M172" s="155"/>
      <c r="T172" s="76"/>
      <c r="U172" s="76"/>
      <c r="V172" s="76"/>
      <c r="W172" s="76"/>
      <c r="X172" s="76"/>
      <c r="Y172" s="76"/>
      <c r="Z172" s="21"/>
      <c r="AA172" s="21"/>
      <c r="AB172" s="21"/>
      <c r="AN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</row>
    <row r="173" spans="11:55">
      <c r="K173" s="155"/>
      <c r="M173" s="155"/>
      <c r="T173" s="76"/>
      <c r="U173" s="76"/>
      <c r="V173" s="76"/>
      <c r="W173" s="76"/>
      <c r="X173" s="76"/>
      <c r="Y173" s="76"/>
      <c r="Z173" s="21"/>
      <c r="AA173" s="21"/>
      <c r="AB173" s="21"/>
      <c r="AN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</row>
    <row r="174" spans="11:55">
      <c r="K174" s="155"/>
      <c r="M174" s="155"/>
      <c r="T174" s="76"/>
      <c r="U174" s="76"/>
      <c r="V174" s="76"/>
      <c r="W174" s="76"/>
      <c r="X174" s="76"/>
      <c r="Y174" s="76"/>
      <c r="Z174" s="21"/>
      <c r="AA174" s="21"/>
      <c r="AB174" s="21"/>
      <c r="AN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</row>
    <row r="175" spans="11:55">
      <c r="K175" s="155"/>
      <c r="M175" s="155"/>
      <c r="T175" s="76"/>
      <c r="U175" s="76"/>
      <c r="V175" s="76"/>
      <c r="W175" s="76"/>
      <c r="X175" s="76"/>
      <c r="Y175" s="76"/>
      <c r="Z175" s="21"/>
      <c r="AA175" s="21"/>
      <c r="AB175" s="21"/>
      <c r="AN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</row>
    <row r="176" spans="11:55">
      <c r="K176" s="155"/>
      <c r="M176" s="155"/>
      <c r="T176" s="76"/>
      <c r="U176" s="76"/>
      <c r="V176" s="76"/>
      <c r="W176" s="76"/>
      <c r="X176" s="76"/>
      <c r="Y176" s="76"/>
      <c r="Z176" s="21"/>
      <c r="AA176" s="21"/>
      <c r="AB176" s="21"/>
      <c r="AN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</row>
    <row r="177" spans="11:55">
      <c r="K177" s="155"/>
      <c r="M177" s="155"/>
      <c r="T177" s="76"/>
      <c r="U177" s="76"/>
      <c r="V177" s="76"/>
      <c r="W177" s="76"/>
      <c r="X177" s="76"/>
      <c r="Y177" s="76"/>
      <c r="Z177" s="21"/>
      <c r="AA177" s="21"/>
      <c r="AB177" s="21"/>
      <c r="AN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</row>
    <row r="178" spans="11:55">
      <c r="K178" s="155"/>
      <c r="M178" s="155"/>
      <c r="T178" s="76"/>
      <c r="U178" s="76"/>
      <c r="V178" s="76"/>
      <c r="W178" s="76"/>
      <c r="X178" s="76"/>
      <c r="Y178" s="76"/>
      <c r="Z178" s="21"/>
      <c r="AA178" s="21"/>
      <c r="AB178" s="21"/>
      <c r="AN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</row>
    <row r="179" spans="11:55">
      <c r="K179" s="155"/>
      <c r="M179" s="155"/>
      <c r="T179" s="76"/>
      <c r="U179" s="76"/>
      <c r="V179" s="76"/>
      <c r="W179" s="76"/>
      <c r="X179" s="76"/>
      <c r="Y179" s="76"/>
      <c r="Z179" s="21"/>
      <c r="AA179" s="21"/>
      <c r="AB179" s="21"/>
      <c r="AN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</row>
    <row r="180" spans="11:55">
      <c r="K180" s="155"/>
      <c r="M180" s="155"/>
      <c r="T180" s="76"/>
      <c r="U180" s="76"/>
      <c r="V180" s="76"/>
      <c r="W180" s="76"/>
      <c r="X180" s="76"/>
      <c r="Y180" s="76"/>
      <c r="Z180" s="21"/>
      <c r="AA180" s="21"/>
      <c r="AB180" s="21"/>
      <c r="AN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</row>
    <row r="181" spans="11:55">
      <c r="K181" s="155"/>
      <c r="M181" s="155"/>
      <c r="T181" s="76"/>
      <c r="U181" s="76"/>
      <c r="V181" s="76"/>
      <c r="W181" s="76"/>
      <c r="X181" s="76"/>
      <c r="Y181" s="76"/>
      <c r="Z181" s="21"/>
      <c r="AA181" s="21"/>
      <c r="AB181" s="21"/>
      <c r="AN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</row>
    <row r="182" spans="11:55">
      <c r="K182" s="155"/>
      <c r="M182" s="155"/>
      <c r="T182" s="76"/>
      <c r="U182" s="76"/>
      <c r="V182" s="76"/>
      <c r="W182" s="76"/>
      <c r="X182" s="76"/>
      <c r="Y182" s="76"/>
      <c r="Z182" s="21"/>
      <c r="AA182" s="21"/>
      <c r="AB182" s="21"/>
      <c r="AN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</row>
    <row r="183" spans="11:55">
      <c r="K183" s="155"/>
      <c r="M183" s="155"/>
      <c r="T183" s="76"/>
      <c r="U183" s="76"/>
      <c r="V183" s="76"/>
      <c r="W183" s="76"/>
      <c r="X183" s="76"/>
      <c r="Y183" s="76"/>
      <c r="Z183" s="21"/>
      <c r="AA183" s="21"/>
      <c r="AB183" s="21"/>
      <c r="AN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</row>
    <row r="184" spans="11:55">
      <c r="K184" s="155"/>
      <c r="M184" s="155"/>
      <c r="T184" s="76"/>
      <c r="U184" s="76"/>
      <c r="V184" s="76"/>
      <c r="W184" s="76"/>
      <c r="X184" s="76"/>
      <c r="Y184" s="76"/>
      <c r="Z184" s="21"/>
      <c r="AA184" s="21"/>
      <c r="AB184" s="21"/>
      <c r="AN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1:55">
      <c r="K185" s="155"/>
      <c r="M185" s="155"/>
      <c r="T185" s="76"/>
      <c r="U185" s="76"/>
      <c r="V185" s="76"/>
      <c r="W185" s="76"/>
      <c r="X185" s="76"/>
      <c r="Y185" s="76"/>
      <c r="Z185" s="21"/>
      <c r="AA185" s="21"/>
      <c r="AB185" s="21"/>
      <c r="AN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1:55">
      <c r="K186" s="155"/>
      <c r="M186" s="155"/>
      <c r="T186" s="76"/>
      <c r="U186" s="76"/>
      <c r="V186" s="76"/>
      <c r="W186" s="76"/>
      <c r="X186" s="76"/>
      <c r="Y186" s="76"/>
      <c r="Z186" s="21"/>
      <c r="AA186" s="21"/>
      <c r="AB186" s="21"/>
      <c r="AN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1:55">
      <c r="K187" s="155"/>
      <c r="M187" s="155"/>
      <c r="T187" s="76"/>
      <c r="U187" s="76"/>
      <c r="V187" s="76"/>
      <c r="W187" s="76"/>
      <c r="X187" s="76"/>
      <c r="Y187" s="76"/>
      <c r="Z187" s="21"/>
      <c r="AA187" s="21"/>
      <c r="AB187" s="21"/>
      <c r="AN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1:55">
      <c r="K188" s="155"/>
      <c r="M188" s="155"/>
      <c r="T188" s="76"/>
      <c r="U188" s="76"/>
      <c r="V188" s="76"/>
      <c r="W188" s="76"/>
      <c r="X188" s="76"/>
      <c r="Y188" s="76"/>
      <c r="Z188" s="21"/>
      <c r="AA188" s="21"/>
      <c r="AB188" s="21"/>
      <c r="AN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</row>
    <row r="189" spans="11:55">
      <c r="K189" s="155"/>
      <c r="M189" s="155"/>
      <c r="T189" s="76"/>
      <c r="U189" s="76"/>
      <c r="V189" s="76"/>
      <c r="W189" s="76"/>
      <c r="X189" s="76"/>
      <c r="Y189" s="76"/>
      <c r="Z189" s="21"/>
      <c r="AA189" s="21"/>
      <c r="AB189" s="21"/>
      <c r="AN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</row>
    <row r="190" spans="11:55">
      <c r="K190" s="155"/>
      <c r="M190" s="155"/>
      <c r="T190" s="76"/>
      <c r="U190" s="76"/>
      <c r="V190" s="76"/>
      <c r="W190" s="76"/>
      <c r="X190" s="76"/>
      <c r="Y190" s="76"/>
      <c r="Z190" s="21"/>
      <c r="AA190" s="21"/>
      <c r="AB190" s="21"/>
      <c r="AN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</row>
    <row r="191" spans="11:55">
      <c r="K191" s="155"/>
      <c r="M191" s="155"/>
      <c r="T191" s="76"/>
      <c r="U191" s="76"/>
      <c r="V191" s="76"/>
      <c r="W191" s="76"/>
      <c r="X191" s="76"/>
      <c r="Y191" s="76"/>
      <c r="Z191" s="21"/>
      <c r="AA191" s="21"/>
      <c r="AB191" s="21"/>
      <c r="AN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1:55">
      <c r="K192" s="155"/>
      <c r="M192" s="155"/>
      <c r="T192" s="76"/>
      <c r="U192" s="76"/>
      <c r="V192" s="76"/>
      <c r="W192" s="76"/>
      <c r="X192" s="76"/>
      <c r="Y192" s="76"/>
      <c r="Z192" s="21"/>
      <c r="AA192" s="21"/>
      <c r="AB192" s="21"/>
      <c r="AN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</row>
    <row r="193" spans="11:55">
      <c r="K193" s="155"/>
      <c r="M193" s="155"/>
      <c r="T193" s="76"/>
      <c r="U193" s="76"/>
      <c r="V193" s="76"/>
      <c r="W193" s="76"/>
      <c r="X193" s="76"/>
      <c r="Y193" s="76"/>
      <c r="Z193" s="21"/>
      <c r="AA193" s="21"/>
      <c r="AB193" s="21"/>
      <c r="AN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</row>
    <row r="194" spans="11:55">
      <c r="K194" s="155"/>
      <c r="M194" s="155"/>
      <c r="T194" s="76"/>
      <c r="U194" s="76"/>
      <c r="V194" s="76"/>
      <c r="W194" s="76"/>
      <c r="X194" s="76"/>
      <c r="Y194" s="76"/>
      <c r="Z194" s="21"/>
      <c r="AA194" s="21"/>
      <c r="AB194" s="21"/>
      <c r="AN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</row>
    <row r="195" spans="11:55">
      <c r="K195" s="155"/>
      <c r="M195" s="155"/>
      <c r="T195" s="76"/>
      <c r="U195" s="76"/>
      <c r="V195" s="76"/>
      <c r="W195" s="76"/>
      <c r="X195" s="76"/>
      <c r="Y195" s="76"/>
      <c r="Z195" s="21"/>
      <c r="AA195" s="21"/>
      <c r="AB195" s="21"/>
      <c r="AN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</row>
    <row r="196" spans="11:55">
      <c r="K196" s="155"/>
      <c r="M196" s="155"/>
      <c r="T196" s="76"/>
      <c r="U196" s="76"/>
      <c r="V196" s="76"/>
      <c r="W196" s="76"/>
      <c r="X196" s="76"/>
      <c r="Y196" s="76"/>
      <c r="Z196" s="21"/>
      <c r="AA196" s="21"/>
      <c r="AB196" s="21"/>
      <c r="AN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</row>
    <row r="197" spans="11:55">
      <c r="K197" s="155"/>
      <c r="M197" s="155"/>
      <c r="T197" s="76"/>
      <c r="U197" s="76"/>
      <c r="V197" s="76"/>
      <c r="W197" s="76"/>
      <c r="X197" s="76"/>
      <c r="Y197" s="76"/>
      <c r="Z197" s="21"/>
      <c r="AA197" s="21"/>
      <c r="AB197" s="21"/>
      <c r="AC197" s="21"/>
      <c r="AD197" s="21"/>
      <c r="AF197" s="21"/>
      <c r="AG197" s="21"/>
      <c r="AH197" s="21"/>
      <c r="AI197" s="21"/>
      <c r="AJ197" s="21"/>
      <c r="AK197" s="62"/>
      <c r="AL197" s="62"/>
      <c r="AM197" s="62"/>
      <c r="AN197" s="63"/>
      <c r="AO197" s="62"/>
      <c r="AP197" s="63"/>
      <c r="AQ197" s="75"/>
      <c r="AR197" s="63"/>
      <c r="AS197" s="63"/>
      <c r="AT197" s="63"/>
      <c r="AU197" s="63"/>
      <c r="AV197" s="63"/>
      <c r="AW197" s="63"/>
      <c r="AX197" s="63"/>
      <c r="AY197" s="63"/>
      <c r="AZ197" s="63"/>
      <c r="BA197" s="63"/>
      <c r="BB197" s="63"/>
      <c r="BC197" s="127"/>
    </row>
    <row r="198" spans="11:55">
      <c r="K198" s="155"/>
      <c r="M198" s="155"/>
      <c r="T198" s="76"/>
      <c r="U198" s="76"/>
      <c r="V198" s="76"/>
      <c r="W198" s="76"/>
      <c r="X198" s="76"/>
      <c r="Y198" s="76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62"/>
      <c r="AL198" s="62"/>
      <c r="AM198" s="62"/>
      <c r="AN198" s="63"/>
      <c r="AO198" s="62"/>
      <c r="AP198" s="63"/>
      <c r="AQ198" s="75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127"/>
    </row>
    <row r="199" spans="11:55">
      <c r="K199" s="155"/>
      <c r="M199" s="155"/>
      <c r="T199" s="76"/>
      <c r="U199" s="76"/>
      <c r="V199" s="76"/>
      <c r="W199" s="76"/>
      <c r="X199" s="76"/>
      <c r="Y199" s="76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62"/>
      <c r="AL199" s="62"/>
      <c r="AM199" s="62"/>
      <c r="AN199" s="63"/>
      <c r="AO199" s="62"/>
      <c r="AP199" s="63"/>
      <c r="AQ199" s="75"/>
      <c r="AR199" s="63"/>
      <c r="AS199" s="63"/>
      <c r="AT199" s="63"/>
      <c r="AU199" s="63"/>
      <c r="AV199" s="63"/>
      <c r="AW199" s="63"/>
      <c r="AX199" s="63"/>
      <c r="AY199" s="63"/>
      <c r="AZ199" s="63"/>
      <c r="BA199" s="63"/>
      <c r="BB199" s="63"/>
      <c r="BC199" s="127"/>
    </row>
    <row r="200" spans="11:55">
      <c r="K200" s="155"/>
      <c r="M200" s="155"/>
      <c r="T200" s="76"/>
      <c r="U200" s="76"/>
      <c r="V200" s="76"/>
      <c r="W200" s="76"/>
      <c r="X200" s="76"/>
      <c r="Y200" s="76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62"/>
      <c r="AL200" s="62"/>
      <c r="AM200" s="62"/>
      <c r="AN200" s="63"/>
      <c r="AO200" s="62"/>
      <c r="AP200" s="63"/>
      <c r="AQ200" s="75"/>
      <c r="AR200" s="63"/>
      <c r="AS200" s="63"/>
      <c r="AT200" s="63"/>
      <c r="AU200" s="63"/>
      <c r="AV200" s="63"/>
      <c r="AW200" s="63"/>
      <c r="AX200" s="63"/>
      <c r="AY200" s="63"/>
      <c r="AZ200" s="63"/>
      <c r="BA200" s="63"/>
      <c r="BB200" s="63"/>
      <c r="BC200" s="127"/>
    </row>
    <row r="201" spans="11:55">
      <c r="K201" s="155"/>
      <c r="M201" s="155"/>
      <c r="T201" s="76"/>
      <c r="U201" s="76"/>
      <c r="V201" s="76"/>
      <c r="W201" s="76"/>
      <c r="X201" s="76"/>
      <c r="Y201" s="76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62"/>
      <c r="AL201" s="62"/>
      <c r="AM201" s="62"/>
      <c r="AN201" s="63"/>
      <c r="AO201" s="62"/>
      <c r="AP201" s="63"/>
      <c r="AQ201" s="75"/>
      <c r="AR201" s="63"/>
      <c r="AS201" s="63"/>
      <c r="AT201" s="63"/>
      <c r="AU201" s="63"/>
      <c r="AV201" s="63"/>
      <c r="AW201" s="63"/>
      <c r="AX201" s="63"/>
      <c r="AY201" s="63"/>
      <c r="AZ201" s="63"/>
      <c r="BA201" s="63"/>
      <c r="BB201" s="63"/>
      <c r="BC201" s="127"/>
    </row>
    <row r="202" spans="11:55">
      <c r="K202" s="155"/>
      <c r="M202" s="155"/>
      <c r="T202" s="76"/>
      <c r="U202" s="76"/>
      <c r="V202" s="76"/>
      <c r="W202" s="76"/>
      <c r="X202" s="76"/>
      <c r="Y202" s="76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62"/>
      <c r="AL202" s="62"/>
      <c r="AM202" s="62"/>
      <c r="AN202" s="63"/>
      <c r="AO202" s="62"/>
      <c r="AP202" s="63"/>
      <c r="AQ202" s="75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127"/>
    </row>
    <row r="203" spans="11:55">
      <c r="K203" s="155"/>
      <c r="M203" s="155"/>
      <c r="T203" s="76"/>
      <c r="U203" s="76"/>
      <c r="V203" s="76"/>
      <c r="W203" s="76"/>
      <c r="X203" s="76"/>
      <c r="Y203" s="76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62"/>
      <c r="AL203" s="62"/>
      <c r="AM203" s="62"/>
      <c r="AN203" s="63"/>
      <c r="AO203" s="62"/>
      <c r="AP203" s="63"/>
      <c r="AQ203" s="75"/>
      <c r="AR203" s="63"/>
      <c r="AS203" s="63"/>
      <c r="AT203" s="63"/>
      <c r="AU203" s="63"/>
      <c r="AV203" s="63"/>
      <c r="AW203" s="63"/>
      <c r="AX203" s="63"/>
      <c r="AY203" s="63"/>
      <c r="AZ203" s="63"/>
      <c r="BA203" s="63"/>
      <c r="BB203" s="63"/>
      <c r="BC203" s="127"/>
    </row>
    <row r="204" spans="11:55">
      <c r="K204" s="155"/>
      <c r="M204" s="155"/>
      <c r="T204" s="76"/>
      <c r="U204" s="76"/>
      <c r="V204" s="76"/>
      <c r="W204" s="76"/>
      <c r="X204" s="76"/>
      <c r="Y204" s="76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62"/>
      <c r="AL204" s="62"/>
      <c r="AM204" s="62"/>
      <c r="AN204" s="63"/>
      <c r="AO204" s="62"/>
      <c r="AP204" s="63"/>
      <c r="AQ204" s="75"/>
      <c r="AR204" s="63"/>
      <c r="AS204" s="63"/>
      <c r="AT204" s="63"/>
      <c r="AU204" s="63"/>
      <c r="AV204" s="63"/>
      <c r="AW204" s="63"/>
      <c r="AX204" s="63"/>
      <c r="AY204" s="63"/>
      <c r="AZ204" s="63"/>
      <c r="BA204" s="63"/>
      <c r="BB204" s="63"/>
      <c r="BC204" s="127"/>
    </row>
    <row r="205" spans="11:55">
      <c r="K205" s="155"/>
      <c r="M205" s="155"/>
      <c r="T205" s="76"/>
      <c r="U205" s="76"/>
      <c r="V205" s="76"/>
      <c r="W205" s="76"/>
      <c r="X205" s="76"/>
      <c r="Y205" s="76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62"/>
      <c r="AL205" s="62"/>
      <c r="AM205" s="62"/>
      <c r="AN205" s="63"/>
      <c r="AO205" s="62"/>
      <c r="AP205" s="63"/>
      <c r="AQ205" s="75"/>
      <c r="AR205" s="63"/>
      <c r="AS205" s="63"/>
      <c r="AT205" s="63"/>
      <c r="AU205" s="63"/>
      <c r="AV205" s="63"/>
      <c r="AW205" s="63"/>
      <c r="AX205" s="63"/>
      <c r="AY205" s="63"/>
      <c r="AZ205" s="63"/>
      <c r="BA205" s="63"/>
      <c r="BB205" s="63"/>
      <c r="BC205" s="127"/>
    </row>
    <row r="206" spans="11:55">
      <c r="K206" s="155"/>
      <c r="M206" s="155"/>
      <c r="T206" s="76"/>
      <c r="U206" s="76"/>
      <c r="V206" s="76"/>
      <c r="W206" s="76"/>
      <c r="X206" s="76"/>
      <c r="Y206" s="76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62"/>
      <c r="AL206" s="62"/>
      <c r="AM206" s="62"/>
      <c r="AN206" s="63"/>
      <c r="AO206" s="62"/>
      <c r="AP206" s="63"/>
      <c r="AQ206" s="75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127"/>
    </row>
    <row r="207" spans="11:55">
      <c r="K207" s="155"/>
      <c r="M207" s="155"/>
      <c r="T207" s="76"/>
      <c r="U207" s="76"/>
      <c r="V207" s="76"/>
      <c r="W207" s="76"/>
      <c r="X207" s="76"/>
      <c r="Y207" s="76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62"/>
      <c r="AL207" s="62"/>
      <c r="AM207" s="62"/>
      <c r="AN207" s="63"/>
      <c r="AO207" s="62"/>
      <c r="AP207" s="63"/>
      <c r="AQ207" s="75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127"/>
    </row>
    <row r="208" spans="11:55">
      <c r="K208" s="155"/>
      <c r="M208" s="155"/>
      <c r="T208" s="76"/>
      <c r="U208" s="76"/>
      <c r="V208" s="76"/>
      <c r="W208" s="76"/>
      <c r="X208" s="76"/>
      <c r="Y208" s="76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62"/>
      <c r="AL208" s="62"/>
      <c r="AM208" s="62"/>
      <c r="AN208" s="63"/>
      <c r="AO208" s="62"/>
      <c r="AP208" s="63"/>
      <c r="AQ208" s="75"/>
      <c r="AR208" s="63"/>
      <c r="AS208" s="63"/>
      <c r="AT208" s="63"/>
      <c r="AU208" s="63"/>
      <c r="AV208" s="63"/>
      <c r="AW208" s="63"/>
      <c r="AX208" s="63"/>
      <c r="AY208" s="63"/>
      <c r="AZ208" s="63"/>
      <c r="BA208" s="63"/>
      <c r="BB208" s="63"/>
      <c r="BC208" s="127"/>
    </row>
    <row r="209" spans="11:55">
      <c r="K209" s="155"/>
      <c r="M209" s="155"/>
      <c r="T209" s="76"/>
      <c r="U209" s="76"/>
      <c r="V209" s="76"/>
      <c r="W209" s="76"/>
      <c r="X209" s="76"/>
      <c r="Y209" s="76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62"/>
      <c r="AL209" s="62"/>
      <c r="AM209" s="62"/>
      <c r="AN209" s="63"/>
      <c r="AO209" s="62"/>
      <c r="AP209" s="63"/>
      <c r="AQ209" s="75"/>
      <c r="AR209" s="63"/>
      <c r="AS209" s="63"/>
      <c r="AT209" s="63"/>
      <c r="AU209" s="63"/>
      <c r="AV209" s="63"/>
      <c r="AW209" s="63"/>
      <c r="AX209" s="63"/>
      <c r="AY209" s="63"/>
      <c r="AZ209" s="63"/>
      <c r="BA209" s="63"/>
      <c r="BB209" s="63"/>
      <c r="BC209" s="127"/>
    </row>
    <row r="210" spans="11:55">
      <c r="K210" s="155"/>
      <c r="M210" s="155"/>
      <c r="T210" s="76"/>
      <c r="U210" s="76"/>
      <c r="V210" s="76"/>
      <c r="W210" s="76"/>
      <c r="X210" s="76"/>
      <c r="Y210" s="76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62"/>
      <c r="AL210" s="62"/>
      <c r="AM210" s="62"/>
      <c r="AN210" s="63"/>
      <c r="AO210" s="62"/>
      <c r="AP210" s="63"/>
      <c r="AQ210" s="75"/>
      <c r="AR210" s="63"/>
      <c r="AS210" s="63"/>
      <c r="AT210" s="63"/>
      <c r="AU210" s="63"/>
      <c r="AV210" s="63"/>
      <c r="AW210" s="63"/>
      <c r="AX210" s="63"/>
      <c r="AY210" s="63"/>
      <c r="AZ210" s="63"/>
      <c r="BA210" s="63"/>
      <c r="BB210" s="63"/>
      <c r="BC210" s="127"/>
    </row>
    <row r="211" spans="11:55">
      <c r="K211" s="155"/>
      <c r="M211" s="155"/>
      <c r="T211" s="76"/>
      <c r="U211" s="76"/>
      <c r="V211" s="76"/>
      <c r="W211" s="76"/>
      <c r="X211" s="76"/>
      <c r="Y211" s="76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62"/>
      <c r="AL211" s="62"/>
      <c r="AM211" s="62"/>
      <c r="AN211" s="63"/>
      <c r="AO211" s="62"/>
      <c r="AP211" s="63"/>
      <c r="AQ211" s="75"/>
      <c r="AR211" s="63"/>
      <c r="AS211" s="63"/>
      <c r="AT211" s="63"/>
      <c r="AU211" s="63"/>
      <c r="AV211" s="63"/>
      <c r="AW211" s="63"/>
      <c r="AX211" s="63"/>
      <c r="AY211" s="63"/>
      <c r="AZ211" s="63"/>
      <c r="BA211" s="63"/>
      <c r="BB211" s="63"/>
      <c r="BC211" s="127"/>
    </row>
    <row r="212" spans="11:55">
      <c r="K212" s="155"/>
      <c r="M212" s="155"/>
      <c r="T212" s="76"/>
      <c r="U212" s="76"/>
      <c r="V212" s="76"/>
      <c r="W212" s="76"/>
      <c r="X212" s="76"/>
      <c r="Y212" s="76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62"/>
      <c r="AL212" s="62"/>
      <c r="AM212" s="62"/>
      <c r="AN212" s="63"/>
      <c r="AO212" s="62"/>
      <c r="AP212" s="63"/>
      <c r="AQ212" s="75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127"/>
    </row>
    <row r="213" spans="11:55">
      <c r="K213" s="155"/>
      <c r="M213" s="155"/>
      <c r="T213" s="76"/>
      <c r="U213" s="76"/>
      <c r="V213" s="76"/>
      <c r="W213" s="76"/>
      <c r="X213" s="76"/>
      <c r="Y213" s="76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62"/>
      <c r="AL213" s="62"/>
      <c r="AM213" s="62"/>
      <c r="AN213" s="63"/>
      <c r="AO213" s="62"/>
      <c r="AP213" s="63"/>
      <c r="AQ213" s="75"/>
      <c r="AR213" s="63"/>
      <c r="AS213" s="63"/>
      <c r="AT213" s="63"/>
      <c r="AU213" s="63"/>
      <c r="AV213" s="63"/>
      <c r="AW213" s="63"/>
      <c r="AX213" s="63"/>
      <c r="AY213" s="63"/>
      <c r="AZ213" s="63"/>
      <c r="BA213" s="63"/>
      <c r="BB213" s="63"/>
      <c r="BC213" s="127"/>
    </row>
    <row r="214" spans="11:55">
      <c r="K214" s="155"/>
      <c r="M214" s="155"/>
      <c r="T214" s="76"/>
      <c r="U214" s="76"/>
      <c r="V214" s="76"/>
      <c r="W214" s="76"/>
      <c r="X214" s="76"/>
      <c r="Y214" s="76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62"/>
      <c r="AL214" s="62"/>
      <c r="AM214" s="62"/>
      <c r="AN214" s="63"/>
      <c r="AO214" s="62"/>
      <c r="AP214" s="63"/>
      <c r="AQ214" s="75"/>
      <c r="AR214" s="63"/>
      <c r="AS214" s="63"/>
      <c r="AT214" s="63"/>
      <c r="AU214" s="63"/>
      <c r="AV214" s="63"/>
      <c r="AW214" s="63"/>
      <c r="AX214" s="63"/>
      <c r="AY214" s="63"/>
      <c r="AZ214" s="63"/>
      <c r="BA214" s="63"/>
      <c r="BB214" s="63"/>
      <c r="BC214" s="127"/>
    </row>
    <row r="215" spans="11:55">
      <c r="K215" s="155"/>
      <c r="M215" s="155"/>
      <c r="T215" s="76"/>
      <c r="U215" s="76"/>
      <c r="V215" s="76"/>
      <c r="W215" s="76"/>
      <c r="X215" s="76"/>
      <c r="Y215" s="76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62"/>
      <c r="AL215" s="62"/>
      <c r="AM215" s="62"/>
      <c r="AN215" s="63"/>
      <c r="AO215" s="62"/>
      <c r="AP215" s="63"/>
      <c r="AQ215" s="75"/>
      <c r="AR215" s="63"/>
      <c r="AS215" s="63"/>
      <c r="AT215" s="63"/>
      <c r="AU215" s="63"/>
      <c r="AV215" s="63"/>
      <c r="AW215" s="63"/>
      <c r="AX215" s="63"/>
      <c r="AY215" s="63"/>
      <c r="AZ215" s="63"/>
      <c r="BA215" s="63"/>
      <c r="BB215" s="63"/>
      <c r="BC215" s="127"/>
    </row>
    <row r="216" spans="11:55">
      <c r="K216" s="155"/>
      <c r="M216" s="155"/>
      <c r="T216" s="76"/>
      <c r="U216" s="76"/>
      <c r="V216" s="76"/>
      <c r="W216" s="76"/>
      <c r="X216" s="76"/>
      <c r="Y216" s="76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62"/>
      <c r="AL216" s="62"/>
      <c r="AM216" s="62"/>
      <c r="AN216" s="63"/>
      <c r="AO216" s="62"/>
      <c r="AP216" s="63"/>
      <c r="AQ216" s="75"/>
      <c r="AR216" s="63"/>
      <c r="AS216" s="63"/>
      <c r="AT216" s="63"/>
      <c r="AU216" s="63"/>
      <c r="AV216" s="63"/>
      <c r="AW216" s="63"/>
      <c r="AX216" s="63"/>
      <c r="AY216" s="63"/>
      <c r="AZ216" s="63"/>
      <c r="BA216" s="63"/>
      <c r="BB216" s="63"/>
      <c r="BC216" s="127"/>
    </row>
    <row r="217" spans="11:55">
      <c r="K217" s="155"/>
      <c r="M217" s="155"/>
      <c r="T217" s="76"/>
      <c r="U217" s="76"/>
      <c r="V217" s="76"/>
      <c r="W217" s="76"/>
      <c r="X217" s="76"/>
      <c r="Y217" s="76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62"/>
      <c r="AL217" s="62"/>
      <c r="AM217" s="62"/>
      <c r="AN217" s="63"/>
      <c r="AO217" s="62"/>
      <c r="AP217" s="63"/>
      <c r="AQ217" s="75"/>
      <c r="AR217" s="63"/>
      <c r="AS217" s="63"/>
      <c r="AT217" s="63"/>
      <c r="AU217" s="63"/>
      <c r="AV217" s="63"/>
      <c r="AW217" s="63"/>
      <c r="AX217" s="63"/>
      <c r="AY217" s="63"/>
      <c r="AZ217" s="63"/>
      <c r="BA217" s="63"/>
      <c r="BB217" s="63"/>
      <c r="BC217" s="127"/>
    </row>
    <row r="218" spans="11:55">
      <c r="K218" s="155"/>
      <c r="M218" s="155"/>
      <c r="T218" s="76"/>
      <c r="U218" s="76"/>
      <c r="V218" s="76"/>
      <c r="W218" s="76"/>
      <c r="X218" s="76"/>
      <c r="Y218" s="76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62"/>
      <c r="AL218" s="62"/>
      <c r="AM218" s="62"/>
      <c r="AN218" s="63"/>
      <c r="AO218" s="62"/>
      <c r="AP218" s="63"/>
      <c r="AQ218" s="75"/>
      <c r="AR218" s="63"/>
      <c r="AS218" s="63"/>
      <c r="AT218" s="63"/>
      <c r="AU218" s="63"/>
      <c r="AV218" s="63"/>
      <c r="AW218" s="63"/>
      <c r="AX218" s="63"/>
      <c r="AY218" s="63"/>
      <c r="AZ218" s="63"/>
      <c r="BA218" s="63"/>
      <c r="BB218" s="63"/>
      <c r="BC218" s="127"/>
    </row>
    <row r="219" spans="11:55">
      <c r="K219" s="155"/>
      <c r="M219" s="155"/>
      <c r="T219" s="76"/>
      <c r="U219" s="76"/>
      <c r="V219" s="76"/>
      <c r="W219" s="76"/>
      <c r="X219" s="76"/>
      <c r="Y219" s="76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62"/>
      <c r="AL219" s="62"/>
      <c r="AM219" s="62"/>
      <c r="AN219" s="63"/>
      <c r="AO219" s="62"/>
      <c r="AP219" s="63"/>
      <c r="AQ219" s="75"/>
      <c r="AR219" s="63"/>
      <c r="AS219" s="63"/>
      <c r="AT219" s="63"/>
      <c r="AU219" s="63"/>
      <c r="AV219" s="63"/>
      <c r="AW219" s="63"/>
      <c r="AX219" s="63"/>
      <c r="AY219" s="63"/>
      <c r="AZ219" s="63"/>
      <c r="BA219" s="63"/>
      <c r="BB219" s="63"/>
      <c r="BC219" s="127"/>
    </row>
    <row r="220" spans="11:55">
      <c r="K220" s="155"/>
      <c r="M220" s="155"/>
      <c r="T220" s="76"/>
      <c r="U220" s="76"/>
      <c r="V220" s="76"/>
      <c r="W220" s="76"/>
      <c r="X220" s="76"/>
      <c r="Y220" s="76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62"/>
      <c r="AL220" s="62"/>
      <c r="AM220" s="62"/>
      <c r="AN220" s="63"/>
      <c r="AO220" s="62"/>
      <c r="AP220" s="63"/>
      <c r="AQ220" s="75"/>
      <c r="AR220" s="63"/>
      <c r="AS220" s="63"/>
      <c r="AT220" s="63"/>
      <c r="AU220" s="63"/>
      <c r="AV220" s="63"/>
      <c r="AW220" s="63"/>
      <c r="AX220" s="63"/>
      <c r="AY220" s="63"/>
      <c r="AZ220" s="63"/>
      <c r="BA220" s="63"/>
      <c r="BB220" s="63"/>
      <c r="BC220" s="127"/>
    </row>
    <row r="221" spans="11:55">
      <c r="K221" s="155"/>
      <c r="M221" s="155"/>
      <c r="T221" s="76"/>
      <c r="U221" s="76"/>
      <c r="V221" s="76"/>
      <c r="W221" s="76"/>
      <c r="X221" s="76"/>
      <c r="Y221" s="76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62"/>
      <c r="AL221" s="62"/>
      <c r="AM221" s="62"/>
      <c r="AN221" s="63"/>
      <c r="AO221" s="62"/>
      <c r="AP221" s="63"/>
      <c r="AQ221" s="75"/>
      <c r="AR221" s="63"/>
      <c r="AS221" s="63"/>
      <c r="AT221" s="63"/>
      <c r="AU221" s="63"/>
      <c r="AV221" s="63"/>
      <c r="AW221" s="63"/>
      <c r="AX221" s="63"/>
      <c r="AY221" s="63"/>
      <c r="AZ221" s="63"/>
      <c r="BA221" s="63"/>
      <c r="BB221" s="63"/>
      <c r="BC221" s="127"/>
    </row>
    <row r="222" spans="11:55">
      <c r="K222" s="155"/>
      <c r="M222" s="155"/>
      <c r="T222" s="76"/>
      <c r="U222" s="76"/>
      <c r="V222" s="76"/>
      <c r="W222" s="76"/>
      <c r="X222" s="76"/>
      <c r="Y222" s="76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62"/>
      <c r="AL222" s="62"/>
      <c r="AM222" s="62"/>
      <c r="AN222" s="63"/>
      <c r="AO222" s="62"/>
      <c r="AP222" s="63"/>
      <c r="AQ222" s="75"/>
      <c r="AR222" s="63"/>
      <c r="AS222" s="63"/>
      <c r="AT222" s="63"/>
      <c r="AU222" s="63"/>
      <c r="AV222" s="63"/>
      <c r="AW222" s="63"/>
      <c r="AX222" s="63"/>
      <c r="AY222" s="63"/>
      <c r="AZ222" s="63"/>
      <c r="BA222" s="63"/>
      <c r="BB222" s="63"/>
      <c r="BC222" s="127"/>
    </row>
    <row r="223" spans="11:55">
      <c r="K223" s="155"/>
      <c r="M223" s="155"/>
      <c r="T223" s="76"/>
      <c r="U223" s="76"/>
      <c r="V223" s="76"/>
      <c r="W223" s="76"/>
      <c r="X223" s="76"/>
      <c r="Y223" s="76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62"/>
      <c r="AL223" s="62"/>
      <c r="AM223" s="62"/>
      <c r="AN223" s="63"/>
      <c r="AO223" s="62"/>
      <c r="AP223" s="63"/>
      <c r="AQ223" s="75"/>
      <c r="AR223" s="63"/>
      <c r="AS223" s="63"/>
      <c r="AT223" s="63"/>
      <c r="AU223" s="63"/>
      <c r="AV223" s="63"/>
      <c r="AW223" s="63"/>
      <c r="AX223" s="63"/>
      <c r="AY223" s="63"/>
      <c r="AZ223" s="63"/>
      <c r="BA223" s="63"/>
      <c r="BB223" s="63"/>
      <c r="BC223" s="127"/>
    </row>
    <row r="224" spans="11:55">
      <c r="K224" s="155"/>
      <c r="M224" s="155"/>
      <c r="T224" s="76"/>
      <c r="U224" s="76"/>
      <c r="V224" s="76"/>
      <c r="W224" s="76"/>
      <c r="X224" s="76"/>
      <c r="Y224" s="76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62"/>
      <c r="AL224" s="62"/>
      <c r="AM224" s="62"/>
      <c r="AN224" s="63"/>
      <c r="AO224" s="62"/>
      <c r="AP224" s="63"/>
      <c r="AQ224" s="75"/>
      <c r="AR224" s="63"/>
      <c r="AS224" s="63"/>
      <c r="AT224" s="63"/>
      <c r="AU224" s="63"/>
      <c r="AV224" s="63"/>
      <c r="AW224" s="63"/>
      <c r="AX224" s="63"/>
      <c r="AY224" s="63"/>
      <c r="AZ224" s="63"/>
      <c r="BA224" s="63"/>
      <c r="BB224" s="63"/>
      <c r="BC224" s="127"/>
    </row>
    <row r="225" spans="1:90">
      <c r="AE225" s="21"/>
      <c r="AJ225" s="21"/>
      <c r="AK225" s="21"/>
      <c r="AL225" s="21"/>
      <c r="AM225" s="21"/>
      <c r="AO225" s="21"/>
      <c r="AQ225" s="76"/>
    </row>
    <row r="226" spans="1:90">
      <c r="AJ226" s="21"/>
      <c r="AK226" s="21"/>
      <c r="AL226" s="21"/>
      <c r="AM226" s="21"/>
      <c r="AO226" s="21"/>
      <c r="AQ226" s="76"/>
    </row>
    <row r="227" spans="1:90">
      <c r="AJ227" s="21"/>
      <c r="AK227" s="21"/>
      <c r="AL227" s="21"/>
      <c r="AM227" s="21"/>
      <c r="AO227" s="21"/>
      <c r="AQ227" s="76"/>
    </row>
    <row r="228" spans="1:90">
      <c r="AJ228" s="21"/>
      <c r="AK228" s="21"/>
      <c r="AL228" s="21"/>
      <c r="AM228" s="21"/>
      <c r="AO228" s="21"/>
      <c r="AQ228" s="76"/>
    </row>
    <row r="229" spans="1:90">
      <c r="K229" s="156"/>
      <c r="M229" s="156"/>
      <c r="T229" s="153"/>
      <c r="U229" s="153"/>
      <c r="V229" s="153"/>
      <c r="W229" s="153"/>
      <c r="X229" s="153"/>
      <c r="Y229" s="153"/>
      <c r="Z229" s="14"/>
      <c r="AA229" s="14"/>
      <c r="AB229" s="14"/>
      <c r="AC229" s="14"/>
      <c r="AD229" s="14"/>
      <c r="AF229" s="14"/>
      <c r="AG229" s="14"/>
      <c r="AH229" s="14"/>
      <c r="AI229" s="14"/>
      <c r="AJ229" s="21"/>
      <c r="AK229" s="21"/>
      <c r="AL229" s="21"/>
      <c r="AM229" s="21"/>
      <c r="AO229" s="21"/>
      <c r="AQ229" s="76"/>
    </row>
    <row r="230" spans="1:90">
      <c r="K230" s="156"/>
      <c r="M230" s="156"/>
      <c r="T230" s="153"/>
      <c r="U230" s="153"/>
      <c r="V230" s="153"/>
      <c r="W230" s="153"/>
      <c r="X230" s="153"/>
      <c r="Y230" s="153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21"/>
      <c r="AK230" s="21"/>
      <c r="AL230" s="21"/>
      <c r="AM230" s="21"/>
      <c r="AO230" s="21"/>
      <c r="AQ230" s="76"/>
    </row>
    <row r="231" spans="1:90">
      <c r="K231" s="156"/>
      <c r="M231" s="156"/>
      <c r="T231" s="153"/>
      <c r="U231" s="153"/>
      <c r="V231" s="153"/>
      <c r="W231" s="153"/>
      <c r="X231" s="153"/>
      <c r="Y231" s="153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21"/>
      <c r="AK231" s="21"/>
      <c r="AL231" s="21"/>
      <c r="AM231" s="21"/>
      <c r="AO231" s="21"/>
      <c r="AQ231" s="76"/>
    </row>
    <row r="232" spans="1:90">
      <c r="K232" s="156"/>
      <c r="M232" s="156"/>
      <c r="T232" s="153"/>
      <c r="U232" s="153"/>
      <c r="V232" s="153"/>
      <c r="W232" s="153"/>
      <c r="X232" s="153"/>
      <c r="Y232" s="153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21"/>
      <c r="AK232" s="21"/>
      <c r="AL232" s="21"/>
      <c r="AM232" s="21"/>
      <c r="AO232" s="21"/>
      <c r="AQ232" s="76"/>
    </row>
    <row r="233" spans="1:90">
      <c r="K233" s="156"/>
      <c r="M233" s="156"/>
      <c r="T233" s="153"/>
      <c r="U233" s="153"/>
      <c r="V233" s="153"/>
      <c r="W233" s="153"/>
      <c r="X233" s="153"/>
      <c r="Y233" s="153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21"/>
      <c r="AK233" s="21"/>
      <c r="AL233" s="21"/>
      <c r="AM233" s="21"/>
      <c r="AO233" s="21"/>
      <c r="AQ233" s="76"/>
    </row>
    <row r="234" spans="1:90">
      <c r="K234" s="156"/>
      <c r="M234" s="156"/>
      <c r="T234" s="153"/>
      <c r="U234" s="153"/>
      <c r="V234" s="153"/>
      <c r="W234" s="153"/>
      <c r="X234" s="153"/>
      <c r="Y234" s="153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21"/>
      <c r="AK234" s="21"/>
      <c r="AL234" s="21"/>
      <c r="AM234" s="21"/>
      <c r="AO234" s="21"/>
      <c r="AQ234" s="76"/>
    </row>
    <row r="235" spans="1:90" s="1" customFormat="1">
      <c r="A235"/>
      <c r="B235"/>
      <c r="C235"/>
      <c r="D235"/>
      <c r="E235"/>
      <c r="F235"/>
      <c r="G235"/>
      <c r="H235" s="295"/>
      <c r="I235"/>
      <c r="J235" s="295"/>
      <c r="K235" s="156"/>
      <c r="L235"/>
      <c r="M235" s="156"/>
      <c r="N235"/>
      <c r="O235"/>
      <c r="P235" s="100"/>
      <c r="Q235"/>
      <c r="R235"/>
      <c r="S235"/>
      <c r="T235" s="153"/>
      <c r="U235" s="153"/>
      <c r="V235" s="153"/>
      <c r="W235" s="153"/>
      <c r="X235" s="153"/>
      <c r="Y235" s="153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21"/>
      <c r="AK235" s="21"/>
      <c r="AL235" s="21"/>
      <c r="AM235" s="21"/>
      <c r="AO235" s="21"/>
      <c r="AQ235" s="76"/>
      <c r="BC235" s="100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</row>
    <row r="236" spans="1:90" s="1" customFormat="1">
      <c r="A236"/>
      <c r="B236"/>
      <c r="C236"/>
      <c r="D236"/>
      <c r="E236"/>
      <c r="F236"/>
      <c r="G236"/>
      <c r="H236" s="295"/>
      <c r="I236"/>
      <c r="J236" s="295"/>
      <c r="K236" s="156"/>
      <c r="L236"/>
      <c r="M236" s="156"/>
      <c r="N236"/>
      <c r="O236"/>
      <c r="P236" s="100"/>
      <c r="Q236"/>
      <c r="R236"/>
      <c r="S236"/>
      <c r="T236" s="153"/>
      <c r="U236" s="153"/>
      <c r="V236" s="153"/>
      <c r="W236" s="153"/>
      <c r="X236" s="153"/>
      <c r="Y236" s="153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21"/>
      <c r="AK236" s="21"/>
      <c r="AL236" s="21"/>
      <c r="AM236" s="21"/>
      <c r="AO236" s="21"/>
      <c r="AQ236" s="76"/>
      <c r="BC236" s="100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</row>
    <row r="237" spans="1:90" s="1" customFormat="1">
      <c r="A237"/>
      <c r="B237"/>
      <c r="C237"/>
      <c r="D237"/>
      <c r="E237"/>
      <c r="F237"/>
      <c r="G237"/>
      <c r="H237" s="295"/>
      <c r="I237"/>
      <c r="J237" s="295"/>
      <c r="K237" s="100"/>
      <c r="L237"/>
      <c r="M237" s="100"/>
      <c r="N237"/>
      <c r="O237"/>
      <c r="P237" s="100"/>
      <c r="Q237"/>
      <c r="R237"/>
      <c r="S237"/>
      <c r="T237" s="10"/>
      <c r="U237" s="10"/>
      <c r="V237" s="10"/>
      <c r="W237" s="10"/>
      <c r="X237" s="10"/>
      <c r="Y237" s="10"/>
      <c r="Z237"/>
      <c r="AA237"/>
      <c r="AB237"/>
      <c r="AC237"/>
      <c r="AD237"/>
      <c r="AE237" s="14"/>
      <c r="AF237"/>
      <c r="AG237"/>
      <c r="AH237"/>
      <c r="AI237"/>
      <c r="AJ237"/>
      <c r="AK237"/>
      <c r="AL237"/>
      <c r="AM237"/>
      <c r="AO237"/>
      <c r="AQ237" s="10"/>
      <c r="BC237" s="100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</row>
    <row r="241" spans="1:90" s="1" customFormat="1">
      <c r="A241"/>
      <c r="B241"/>
      <c r="C241"/>
      <c r="D241"/>
      <c r="E241"/>
      <c r="F241"/>
      <c r="G241"/>
      <c r="H241" s="295"/>
      <c r="I241"/>
      <c r="J241" s="295"/>
      <c r="K241" s="100"/>
      <c r="L241"/>
      <c r="M241" s="100"/>
      <c r="N241"/>
      <c r="O241"/>
      <c r="P241" s="100"/>
      <c r="Q241"/>
      <c r="R241"/>
      <c r="S241"/>
      <c r="T241" s="10"/>
      <c r="U241" s="10"/>
      <c r="V241" s="10"/>
      <c r="W241" s="10"/>
      <c r="X241" s="10"/>
      <c r="Y241" s="10"/>
      <c r="Z241"/>
      <c r="AA241"/>
      <c r="AB241"/>
      <c r="AC241"/>
      <c r="AD241"/>
      <c r="AE241"/>
      <c r="AF241"/>
      <c r="AG241"/>
      <c r="AH241"/>
      <c r="AI241"/>
      <c r="AJ241" s="14"/>
      <c r="AK241" s="14"/>
      <c r="AL241" s="14"/>
      <c r="AM241"/>
      <c r="AO241"/>
      <c r="AQ241" s="10"/>
      <c r="BC241" s="100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</row>
    <row r="242" spans="1:90" s="1" customFormat="1">
      <c r="A242"/>
      <c r="B242"/>
      <c r="C242"/>
      <c r="D242"/>
      <c r="E242"/>
      <c r="F242"/>
      <c r="G242"/>
      <c r="H242" s="295"/>
      <c r="I242"/>
      <c r="J242" s="295"/>
      <c r="K242" s="100"/>
      <c r="L242"/>
      <c r="M242" s="100"/>
      <c r="N242"/>
      <c r="O242"/>
      <c r="P242" s="100"/>
      <c r="Q242"/>
      <c r="R242"/>
      <c r="S242"/>
      <c r="T242" s="10"/>
      <c r="U242" s="10"/>
      <c r="V242" s="10"/>
      <c r="W242" s="10"/>
      <c r="X242" s="10"/>
      <c r="Y242" s="10"/>
      <c r="Z242"/>
      <c r="AA242"/>
      <c r="AB242"/>
      <c r="AC242"/>
      <c r="AD242"/>
      <c r="AE242"/>
      <c r="AF242"/>
      <c r="AG242"/>
      <c r="AH242"/>
      <c r="AI242"/>
      <c r="AJ242" s="14"/>
      <c r="AK242" s="14"/>
      <c r="AL242" s="14"/>
      <c r="AM242"/>
      <c r="AO242"/>
      <c r="AQ242" s="10"/>
      <c r="BC242" s="100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</row>
    <row r="243" spans="1:90" s="1" customFormat="1">
      <c r="A243"/>
      <c r="B243"/>
      <c r="C243"/>
      <c r="D243"/>
      <c r="E243"/>
      <c r="F243"/>
      <c r="G243"/>
      <c r="H243" s="295"/>
      <c r="I243"/>
      <c r="J243" s="295"/>
      <c r="K243" s="100"/>
      <c r="L243"/>
      <c r="M243" s="100"/>
      <c r="N243"/>
      <c r="O243"/>
      <c r="P243" s="100"/>
      <c r="Q243"/>
      <c r="R243"/>
      <c r="S243"/>
      <c r="T243" s="10"/>
      <c r="U243" s="10"/>
      <c r="V243" s="10"/>
      <c r="W243" s="10"/>
      <c r="X243" s="10"/>
      <c r="Y243" s="10"/>
      <c r="Z243"/>
      <c r="AA243"/>
      <c r="AB243"/>
      <c r="AC243"/>
      <c r="AD243"/>
      <c r="AE243"/>
      <c r="AF243"/>
      <c r="AG243"/>
      <c r="AH243"/>
      <c r="AI243"/>
      <c r="AJ243" s="14"/>
      <c r="AK243" s="14"/>
      <c r="AL243" s="14"/>
      <c r="AM243"/>
      <c r="AO243"/>
      <c r="AQ243" s="10"/>
      <c r="BC243" s="100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</row>
    <row r="244" spans="1:90" s="1" customFormat="1">
      <c r="A244"/>
      <c r="B244"/>
      <c r="C244"/>
      <c r="D244"/>
      <c r="E244"/>
      <c r="F244"/>
      <c r="G244"/>
      <c r="H244" s="295"/>
      <c r="I244"/>
      <c r="J244" s="295"/>
      <c r="K244" s="100"/>
      <c r="L244"/>
      <c r="M244" s="100"/>
      <c r="N244"/>
      <c r="O244"/>
      <c r="P244" s="100"/>
      <c r="Q244"/>
      <c r="R244"/>
      <c r="S244"/>
      <c r="T244" s="10"/>
      <c r="U244" s="10"/>
      <c r="V244" s="10"/>
      <c r="W244" s="10"/>
      <c r="X244" s="10"/>
      <c r="Y244" s="10"/>
      <c r="Z244"/>
      <c r="AA244"/>
      <c r="AB244"/>
      <c r="AC244"/>
      <c r="AD244"/>
      <c r="AE244"/>
      <c r="AF244"/>
      <c r="AG244"/>
      <c r="AH244"/>
      <c r="AI244"/>
      <c r="AJ244" s="14"/>
      <c r="AK244" s="14"/>
      <c r="AL244" s="14"/>
      <c r="AM244"/>
      <c r="AO244"/>
      <c r="AQ244" s="10"/>
      <c r="BC244" s="100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</row>
    <row r="245" spans="1:90" s="1" customFormat="1">
      <c r="A245"/>
      <c r="B245"/>
      <c r="C245"/>
      <c r="D245"/>
      <c r="E245"/>
      <c r="F245"/>
      <c r="G245"/>
      <c r="H245" s="295"/>
      <c r="I245"/>
      <c r="J245" s="295"/>
      <c r="K245" s="100"/>
      <c r="L245"/>
      <c r="M245" s="100"/>
      <c r="N245"/>
      <c r="O245"/>
      <c r="P245" s="100"/>
      <c r="Q245"/>
      <c r="R245"/>
      <c r="S245"/>
      <c r="T245" s="10"/>
      <c r="U245" s="10"/>
      <c r="V245" s="10"/>
      <c r="W245" s="10"/>
      <c r="X245" s="10"/>
      <c r="Y245" s="10"/>
      <c r="Z245"/>
      <c r="AA245"/>
      <c r="AB245"/>
      <c r="AC245"/>
      <c r="AD245"/>
      <c r="AE245"/>
      <c r="AF245"/>
      <c r="AG245"/>
      <c r="AH245"/>
      <c r="AI245"/>
      <c r="AJ245" s="14"/>
      <c r="AK245" s="14"/>
      <c r="AL245" s="14"/>
      <c r="AM245"/>
      <c r="AO245"/>
      <c r="AQ245" s="10"/>
      <c r="BC245" s="100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</row>
    <row r="246" spans="1:90" s="1" customFormat="1">
      <c r="A246"/>
      <c r="B246"/>
      <c r="C246"/>
      <c r="D246"/>
      <c r="E246"/>
      <c r="F246"/>
      <c r="G246"/>
      <c r="H246" s="295"/>
      <c r="I246"/>
      <c r="J246" s="295"/>
      <c r="K246" s="100"/>
      <c r="L246"/>
      <c r="M246" s="100"/>
      <c r="N246"/>
      <c r="O246"/>
      <c r="P246" s="100"/>
      <c r="Q246"/>
      <c r="R246"/>
      <c r="S246"/>
      <c r="T246" s="10"/>
      <c r="U246" s="10"/>
      <c r="V246" s="10"/>
      <c r="W246" s="10"/>
      <c r="X246" s="10"/>
      <c r="Y246" s="10"/>
      <c r="Z246"/>
      <c r="AA246"/>
      <c r="AB246"/>
      <c r="AC246"/>
      <c r="AD246"/>
      <c r="AE246"/>
      <c r="AF246"/>
      <c r="AG246"/>
      <c r="AH246"/>
      <c r="AI246"/>
      <c r="AJ246" s="14"/>
      <c r="AK246" s="14"/>
      <c r="AL246" s="14"/>
      <c r="AM246"/>
      <c r="AO246"/>
      <c r="AQ246" s="10"/>
      <c r="BC246" s="100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</row>
    <row r="247" spans="1:90" s="1" customFormat="1">
      <c r="A247"/>
      <c r="B247"/>
      <c r="C247"/>
      <c r="D247"/>
      <c r="E247"/>
      <c r="F247"/>
      <c r="G247"/>
      <c r="H247" s="295"/>
      <c r="I247"/>
      <c r="J247" s="295"/>
      <c r="K247" s="156"/>
      <c r="L247"/>
      <c r="M247" s="156"/>
      <c r="N247"/>
      <c r="O247"/>
      <c r="P247" s="100"/>
      <c r="Q247"/>
      <c r="R247"/>
      <c r="S247"/>
      <c r="T247" s="153"/>
      <c r="U247" s="153"/>
      <c r="V247" s="153"/>
      <c r="W247" s="153"/>
      <c r="X247" s="153"/>
      <c r="Y247" s="153"/>
      <c r="Z247" s="14"/>
      <c r="AA247" s="14"/>
      <c r="AB247" s="14"/>
      <c r="AC247" s="14"/>
      <c r="AD247" s="14"/>
      <c r="AE247"/>
      <c r="AF247" s="14"/>
      <c r="AG247" s="14"/>
      <c r="AH247" s="14"/>
      <c r="AI247" s="14"/>
      <c r="AJ247" s="14"/>
      <c r="AK247" s="14"/>
      <c r="AL247" s="14"/>
      <c r="AM247"/>
      <c r="AO247"/>
      <c r="AQ247" s="10"/>
      <c r="BC247" s="100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</row>
    <row r="248" spans="1:90" s="1" customFormat="1">
      <c r="A248"/>
      <c r="B248"/>
      <c r="C248"/>
      <c r="D248"/>
      <c r="E248"/>
      <c r="F248"/>
      <c r="G248"/>
      <c r="H248" s="295"/>
      <c r="I248"/>
      <c r="J248" s="295"/>
      <c r="K248" s="156"/>
      <c r="L248"/>
      <c r="M248" s="156"/>
      <c r="N248"/>
      <c r="O248"/>
      <c r="P248" s="100"/>
      <c r="Q248"/>
      <c r="R248"/>
      <c r="S248"/>
      <c r="T248" s="153"/>
      <c r="U248" s="153"/>
      <c r="V248" s="153"/>
      <c r="W248" s="153"/>
      <c r="X248" s="153"/>
      <c r="Y248" s="153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/>
      <c r="AO248"/>
      <c r="AQ248" s="10"/>
      <c r="BC248" s="100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</row>
    <row r="249" spans="1:90" s="1" customFormat="1">
      <c r="A249"/>
      <c r="B249"/>
      <c r="C249"/>
      <c r="D249"/>
      <c r="E249"/>
      <c r="F249"/>
      <c r="G249"/>
      <c r="H249" s="295"/>
      <c r="I249"/>
      <c r="J249" s="295"/>
      <c r="K249" s="156"/>
      <c r="L249"/>
      <c r="M249" s="156"/>
      <c r="N249"/>
      <c r="O249"/>
      <c r="P249" s="100"/>
      <c r="Q249"/>
      <c r="R249"/>
      <c r="S249"/>
      <c r="T249" s="153"/>
      <c r="U249" s="153"/>
      <c r="V249" s="153"/>
      <c r="W249" s="153"/>
      <c r="X249" s="153"/>
      <c r="Y249" s="153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/>
      <c r="AK249"/>
      <c r="AL249"/>
      <c r="AM249"/>
      <c r="AO249"/>
      <c r="AQ249" s="10"/>
      <c r="BC249" s="100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</row>
    <row r="250" spans="1:90" s="1" customFormat="1">
      <c r="A250"/>
      <c r="B250"/>
      <c r="C250"/>
      <c r="D250"/>
      <c r="E250"/>
      <c r="F250"/>
      <c r="G250"/>
      <c r="H250" s="295"/>
      <c r="I250"/>
      <c r="J250" s="295"/>
      <c r="K250" s="156"/>
      <c r="L250"/>
      <c r="M250" s="156"/>
      <c r="N250"/>
      <c r="O250"/>
      <c r="P250" s="100"/>
      <c r="Q250"/>
      <c r="R250"/>
      <c r="S250"/>
      <c r="T250" s="153"/>
      <c r="U250" s="153"/>
      <c r="V250" s="153"/>
      <c r="W250" s="153"/>
      <c r="X250" s="153"/>
      <c r="Y250" s="153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/>
      <c r="AK250"/>
      <c r="AL250"/>
      <c r="AM250"/>
      <c r="AO250"/>
      <c r="AQ250" s="10"/>
      <c r="BC250" s="10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</row>
    <row r="251" spans="1:90">
      <c r="K251" s="156"/>
      <c r="M251" s="156"/>
      <c r="T251" s="153"/>
      <c r="U251" s="153"/>
      <c r="V251" s="153"/>
      <c r="W251" s="153"/>
      <c r="X251" s="153"/>
      <c r="Y251" s="153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</row>
    <row r="252" spans="1:90">
      <c r="K252" s="156"/>
      <c r="M252" s="156"/>
      <c r="T252" s="153"/>
      <c r="U252" s="153"/>
      <c r="V252" s="153"/>
      <c r="W252" s="153"/>
      <c r="X252" s="153"/>
      <c r="Y252" s="153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</row>
    <row r="253" spans="1:90">
      <c r="K253" s="156"/>
      <c r="M253" s="156"/>
      <c r="T253" s="153"/>
      <c r="U253" s="153"/>
      <c r="V253" s="153"/>
      <c r="W253" s="153"/>
      <c r="X253" s="153"/>
      <c r="Y253" s="153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</row>
    <row r="254" spans="1:90">
      <c r="K254" s="156"/>
      <c r="M254" s="156"/>
      <c r="T254" s="153"/>
      <c r="U254" s="153"/>
      <c r="V254" s="153"/>
      <c r="W254" s="153"/>
      <c r="X254" s="153"/>
      <c r="Y254" s="153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</row>
    <row r="255" spans="1:90">
      <c r="AE255" s="14"/>
    </row>
    <row r="259" spans="11:38">
      <c r="AJ259" s="14"/>
      <c r="AK259" s="14"/>
      <c r="AL259" s="14"/>
    </row>
    <row r="260" spans="11:38">
      <c r="AJ260" s="14"/>
      <c r="AK260" s="14"/>
      <c r="AL260" s="14"/>
    </row>
    <row r="261" spans="11:38">
      <c r="AJ261" s="14"/>
      <c r="AK261" s="14"/>
      <c r="AL261" s="14"/>
    </row>
    <row r="262" spans="11:38">
      <c r="AJ262" s="14"/>
      <c r="AK262" s="14"/>
      <c r="AL262" s="14"/>
    </row>
    <row r="263" spans="11:38">
      <c r="AJ263" s="14"/>
      <c r="AK263" s="14"/>
      <c r="AL263" s="14"/>
    </row>
    <row r="264" spans="11:38">
      <c r="AJ264" s="14"/>
      <c r="AK264" s="14"/>
      <c r="AL264" s="14"/>
    </row>
    <row r="265" spans="11:38">
      <c r="K265" s="156"/>
      <c r="M265" s="156"/>
      <c r="T265" s="153"/>
      <c r="U265" s="153"/>
      <c r="V265" s="153"/>
      <c r="W265" s="153"/>
      <c r="X265" s="153"/>
      <c r="Y265" s="153"/>
      <c r="Z265" s="14"/>
      <c r="AA265" s="14"/>
      <c r="AB265" s="14"/>
      <c r="AC265" s="14"/>
      <c r="AD265" s="14"/>
      <c r="AF265" s="14"/>
      <c r="AG265" s="14"/>
      <c r="AH265" s="14"/>
      <c r="AI265" s="14"/>
      <c r="AJ265" s="14"/>
      <c r="AK265" s="14"/>
      <c r="AL265" s="14"/>
    </row>
    <row r="266" spans="11:38">
      <c r="K266" s="156"/>
      <c r="M266" s="156"/>
      <c r="T266" s="153"/>
      <c r="U266" s="153"/>
      <c r="V266" s="153"/>
      <c r="W266" s="153"/>
      <c r="X266" s="153"/>
      <c r="Y266" s="153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11:38">
      <c r="K267" s="156"/>
      <c r="M267" s="156"/>
      <c r="T267" s="153"/>
      <c r="U267" s="153"/>
      <c r="V267" s="153"/>
      <c r="W267" s="153"/>
      <c r="X267" s="153"/>
      <c r="Y267" s="153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</row>
    <row r="268" spans="11:38">
      <c r="K268" s="156"/>
      <c r="M268" s="156"/>
      <c r="T268" s="153"/>
      <c r="U268" s="153"/>
      <c r="V268" s="153"/>
      <c r="W268" s="153"/>
      <c r="X268" s="153"/>
      <c r="Y268" s="153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</row>
    <row r="269" spans="11:38">
      <c r="K269" s="156"/>
      <c r="M269" s="156"/>
      <c r="T269" s="153"/>
      <c r="U269" s="153"/>
      <c r="V269" s="153"/>
      <c r="W269" s="153"/>
      <c r="X269" s="153"/>
      <c r="Y269" s="153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</row>
    <row r="270" spans="11:38">
      <c r="K270" s="156"/>
      <c r="M270" s="156"/>
      <c r="T270" s="153"/>
      <c r="U270" s="153"/>
      <c r="V270" s="153"/>
      <c r="W270" s="153"/>
      <c r="X270" s="153"/>
      <c r="Y270" s="153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</row>
    <row r="271" spans="11:38">
      <c r="K271" s="156"/>
      <c r="M271" s="156"/>
      <c r="T271" s="153"/>
      <c r="U271" s="153"/>
      <c r="V271" s="153"/>
      <c r="W271" s="153"/>
      <c r="X271" s="153"/>
      <c r="Y271" s="153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</row>
    <row r="272" spans="11:38">
      <c r="K272" s="156"/>
      <c r="M272" s="156"/>
      <c r="T272" s="153"/>
      <c r="U272" s="153"/>
      <c r="V272" s="153"/>
      <c r="W272" s="153"/>
      <c r="X272" s="153"/>
      <c r="Y272" s="153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</row>
    <row r="273" spans="11:38">
      <c r="AE273" s="14"/>
    </row>
    <row r="277" spans="11:38">
      <c r="AJ277" s="14"/>
      <c r="AK277" s="14"/>
      <c r="AL277" s="14"/>
    </row>
    <row r="278" spans="11:38">
      <c r="AJ278" s="14"/>
      <c r="AK278" s="14"/>
      <c r="AL278" s="14"/>
    </row>
    <row r="279" spans="11:38">
      <c r="AJ279" s="14"/>
      <c r="AK279" s="14"/>
      <c r="AL279" s="14"/>
    </row>
    <row r="280" spans="11:38">
      <c r="AJ280" s="14"/>
      <c r="AK280" s="14"/>
      <c r="AL280" s="14"/>
    </row>
    <row r="281" spans="11:38">
      <c r="AJ281" s="14"/>
      <c r="AK281" s="14"/>
      <c r="AL281" s="14"/>
    </row>
    <row r="282" spans="11:38">
      <c r="AJ282" s="14"/>
      <c r="AK282" s="14"/>
      <c r="AL282" s="14"/>
    </row>
    <row r="283" spans="11:38">
      <c r="K283" s="156"/>
      <c r="M283" s="156"/>
      <c r="T283" s="153"/>
      <c r="U283" s="153"/>
      <c r="V283" s="153"/>
      <c r="W283" s="153"/>
      <c r="X283" s="153"/>
      <c r="Y283" s="153"/>
      <c r="Z283" s="14"/>
      <c r="AA283" s="14"/>
      <c r="AB283" s="14"/>
      <c r="AC283" s="14"/>
      <c r="AD283" s="14"/>
      <c r="AF283" s="14"/>
      <c r="AG283" s="14"/>
      <c r="AH283" s="14"/>
      <c r="AI283" s="14"/>
      <c r="AJ283" s="14"/>
      <c r="AK283" s="14"/>
      <c r="AL283" s="14"/>
    </row>
    <row r="284" spans="11:38">
      <c r="K284" s="156"/>
      <c r="M284" s="156"/>
      <c r="T284" s="153"/>
      <c r="U284" s="153"/>
      <c r="V284" s="153"/>
      <c r="W284" s="153"/>
      <c r="X284" s="153"/>
      <c r="Y284" s="153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</row>
    <row r="285" spans="11:38">
      <c r="K285" s="156"/>
      <c r="M285" s="156"/>
      <c r="T285" s="153"/>
      <c r="U285" s="153"/>
      <c r="V285" s="153"/>
      <c r="W285" s="153"/>
      <c r="X285" s="153"/>
      <c r="Y285" s="153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</row>
    <row r="286" spans="11:38">
      <c r="K286" s="156"/>
      <c r="M286" s="156"/>
      <c r="T286" s="153"/>
      <c r="U286" s="153"/>
      <c r="V286" s="153"/>
      <c r="W286" s="153"/>
      <c r="X286" s="153"/>
      <c r="Y286" s="153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</row>
    <row r="287" spans="11:38">
      <c r="K287" s="156"/>
      <c r="M287" s="156"/>
      <c r="T287" s="153"/>
      <c r="U287" s="153"/>
      <c r="V287" s="153"/>
      <c r="W287" s="153"/>
      <c r="X287" s="153"/>
      <c r="Y287" s="153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</row>
    <row r="288" spans="11:38">
      <c r="K288" s="156"/>
      <c r="M288" s="156"/>
      <c r="T288" s="153"/>
      <c r="U288" s="153"/>
      <c r="V288" s="153"/>
      <c r="W288" s="153"/>
      <c r="X288" s="153"/>
      <c r="Y288" s="153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</row>
    <row r="289" spans="11:38">
      <c r="K289" s="156"/>
      <c r="M289" s="156"/>
      <c r="T289" s="153"/>
      <c r="U289" s="153"/>
      <c r="V289" s="153"/>
      <c r="W289" s="153"/>
      <c r="X289" s="153"/>
      <c r="Y289" s="153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</row>
    <row r="290" spans="11:38">
      <c r="K290" s="156"/>
      <c r="M290" s="156"/>
      <c r="T290" s="153"/>
      <c r="U290" s="153"/>
      <c r="V290" s="153"/>
      <c r="W290" s="153"/>
      <c r="X290" s="153"/>
      <c r="Y290" s="153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</row>
    <row r="291" spans="11:38">
      <c r="AE291" s="14"/>
    </row>
    <row r="295" spans="11:38">
      <c r="AJ295" s="14"/>
      <c r="AK295" s="14"/>
      <c r="AL295" s="14"/>
    </row>
    <row r="296" spans="11:38">
      <c r="AJ296" s="14"/>
      <c r="AK296" s="14"/>
      <c r="AL296" s="14"/>
    </row>
    <row r="297" spans="11:38">
      <c r="AJ297" s="14"/>
      <c r="AK297" s="14"/>
      <c r="AL297" s="14"/>
    </row>
    <row r="298" spans="11:38">
      <c r="AJ298" s="14"/>
      <c r="AK298" s="14"/>
      <c r="AL298" s="14"/>
    </row>
    <row r="299" spans="11:38">
      <c r="AJ299" s="14"/>
      <c r="AK299" s="14"/>
      <c r="AL299" s="14"/>
    </row>
    <row r="300" spans="11:38">
      <c r="AJ300" s="14"/>
      <c r="AK300" s="14"/>
      <c r="AL300" s="14"/>
    </row>
    <row r="301" spans="11:38">
      <c r="AJ301" s="14"/>
      <c r="AK301" s="14"/>
      <c r="AL301" s="14"/>
    </row>
    <row r="302" spans="11:38">
      <c r="AJ302" s="14"/>
      <c r="AK302" s="14"/>
      <c r="AL302" s="14"/>
    </row>
  </sheetData>
  <sortState xmlns:xlrd2="http://schemas.microsoft.com/office/spreadsheetml/2017/richdata2" ref="B10:Z17">
    <sortCondition ref="D10:D17"/>
    <sortCondition ref="B10:B17"/>
  </sortState>
  <mergeCells count="1">
    <mergeCell ref="T4:W4"/>
  </mergeCells>
  <conditionalFormatting sqref="O10:O11 O13:O14 O16:O17 O19:O20 O22:O23 O25:O26">
    <cfRule type="cellIs" dxfId="5" priority="25" operator="lessThan">
      <formula>0</formula>
    </cfRule>
    <cfRule type="cellIs" dxfId="4" priority="26" operator="greaterThan">
      <formula>0</formula>
    </cfRule>
  </conditionalFormatting>
  <conditionalFormatting sqref="Q10:Q11 Q13:Q14 Q16:Q17 Q19:Q20 Q22:Q23 Q25:Q26">
    <cfRule type="cellIs" dxfId="3" priority="1" operator="lessThan">
      <formula>0</formula>
    </cfRule>
    <cfRule type="cellIs" dxfId="2" priority="24" operator="greaterThan">
      <formula>0</formula>
    </cfRule>
  </conditionalFormatting>
  <conditionalFormatting sqref="G10:G11 G13:G14 G16:G17 G19:G20 G22:G23 G25:G26">
    <cfRule type="cellIs" dxfId="1" priority="22" operator="lessThan">
      <formula>0</formula>
    </cfRule>
    <cfRule type="cellIs" dxfId="0" priority="23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16382-150B-4AF1-A91A-6BA06D6C80CC}">
  <dimension ref="A1"/>
  <sheetViews>
    <sheetView workbookViewId="0">
      <selection activeCell="O1" sqref="O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F58F0-043F-4D06-BE88-32161332983C}">
  <dimension ref="A1:D359"/>
  <sheetViews>
    <sheetView topLeftCell="A218" workbookViewId="0">
      <selection activeCell="E237" sqref="E237"/>
    </sheetView>
  </sheetViews>
  <sheetFormatPr baseColWidth="10" defaultRowHeight="15"/>
  <sheetData>
    <row r="1" spans="1:4">
      <c r="A1">
        <v>1101</v>
      </c>
      <c r="B1" t="s">
        <v>185</v>
      </c>
      <c r="C1" t="s">
        <v>65</v>
      </c>
      <c r="D1">
        <v>11</v>
      </c>
    </row>
    <row r="2" spans="1:4">
      <c r="A2">
        <v>1103</v>
      </c>
      <c r="B2" t="s">
        <v>187</v>
      </c>
      <c r="C2" t="s">
        <v>65</v>
      </c>
      <c r="D2">
        <v>11</v>
      </c>
    </row>
    <row r="3" spans="1:4">
      <c r="A3">
        <v>1106</v>
      </c>
      <c r="B3" t="s">
        <v>188</v>
      </c>
      <c r="C3" t="s">
        <v>65</v>
      </c>
      <c r="D3">
        <v>11</v>
      </c>
    </row>
    <row r="4" spans="1:4">
      <c r="A4">
        <v>1108</v>
      </c>
      <c r="B4" t="s">
        <v>186</v>
      </c>
      <c r="C4" t="s">
        <v>65</v>
      </c>
      <c r="D4">
        <v>11</v>
      </c>
    </row>
    <row r="5" spans="1:4">
      <c r="A5">
        <v>1111</v>
      </c>
      <c r="B5" t="s">
        <v>189</v>
      </c>
      <c r="C5" t="s">
        <v>65</v>
      </c>
      <c r="D5">
        <v>11</v>
      </c>
    </row>
    <row r="6" spans="1:4">
      <c r="A6">
        <v>1112</v>
      </c>
      <c r="B6" t="s">
        <v>190</v>
      </c>
      <c r="C6" t="s">
        <v>65</v>
      </c>
      <c r="D6">
        <v>11</v>
      </c>
    </row>
    <row r="7" spans="1:4">
      <c r="A7">
        <v>1114</v>
      </c>
      <c r="B7" t="s">
        <v>553</v>
      </c>
      <c r="C7" t="s">
        <v>65</v>
      </c>
      <c r="D7">
        <v>11</v>
      </c>
    </row>
    <row r="8" spans="1:4">
      <c r="A8">
        <v>1119</v>
      </c>
      <c r="B8" t="s">
        <v>554</v>
      </c>
      <c r="C8" t="s">
        <v>65</v>
      </c>
      <c r="D8">
        <v>11</v>
      </c>
    </row>
    <row r="9" spans="1:4">
      <c r="A9">
        <v>1120</v>
      </c>
      <c r="B9" t="s">
        <v>191</v>
      </c>
      <c r="C9" t="s">
        <v>65</v>
      </c>
      <c r="D9">
        <v>11</v>
      </c>
    </row>
    <row r="10" spans="1:4">
      <c r="A10">
        <v>1121</v>
      </c>
      <c r="B10" t="s">
        <v>192</v>
      </c>
      <c r="C10" t="s">
        <v>65</v>
      </c>
      <c r="D10">
        <v>11</v>
      </c>
    </row>
    <row r="11" spans="1:4">
      <c r="A11">
        <v>1122</v>
      </c>
      <c r="B11" t="s">
        <v>193</v>
      </c>
      <c r="C11" t="s">
        <v>65</v>
      </c>
      <c r="D11">
        <v>11</v>
      </c>
    </row>
    <row r="12" spans="1:4">
      <c r="A12">
        <v>1124</v>
      </c>
      <c r="B12" t="s">
        <v>194</v>
      </c>
      <c r="C12" t="s">
        <v>65</v>
      </c>
      <c r="D12">
        <v>11</v>
      </c>
    </row>
    <row r="13" spans="1:4">
      <c r="A13">
        <v>1127</v>
      </c>
      <c r="B13" t="s">
        <v>195</v>
      </c>
      <c r="C13" t="s">
        <v>65</v>
      </c>
      <c r="D13">
        <v>11</v>
      </c>
    </row>
    <row r="14" spans="1:4">
      <c r="A14">
        <v>1130</v>
      </c>
      <c r="B14" t="s">
        <v>196</v>
      </c>
      <c r="C14" t="s">
        <v>65</v>
      </c>
      <c r="D14">
        <v>11</v>
      </c>
    </row>
    <row r="15" spans="1:4">
      <c r="A15">
        <v>1133</v>
      </c>
      <c r="B15" t="s">
        <v>197</v>
      </c>
      <c r="C15" t="s">
        <v>65</v>
      </c>
      <c r="D15">
        <v>11</v>
      </c>
    </row>
    <row r="16" spans="1:4">
      <c r="A16">
        <v>1134</v>
      </c>
      <c r="B16" t="s">
        <v>428</v>
      </c>
      <c r="C16" t="s">
        <v>65</v>
      </c>
      <c r="D16">
        <v>11</v>
      </c>
    </row>
    <row r="17" spans="1:4">
      <c r="A17">
        <v>1135</v>
      </c>
      <c r="B17" t="s">
        <v>198</v>
      </c>
      <c r="C17" t="s">
        <v>65</v>
      </c>
      <c r="D17">
        <v>11</v>
      </c>
    </row>
    <row r="18" spans="1:4">
      <c r="A18">
        <v>1144</v>
      </c>
      <c r="B18" t="s">
        <v>199</v>
      </c>
      <c r="C18" t="s">
        <v>65</v>
      </c>
      <c r="D18">
        <v>11</v>
      </c>
    </row>
    <row r="19" spans="1:4">
      <c r="A19">
        <v>1145</v>
      </c>
      <c r="B19" t="s">
        <v>200</v>
      </c>
      <c r="C19" t="s">
        <v>65</v>
      </c>
      <c r="D19">
        <v>11</v>
      </c>
    </row>
    <row r="20" spans="1:4">
      <c r="A20">
        <v>1146</v>
      </c>
      <c r="B20" t="s">
        <v>201</v>
      </c>
      <c r="C20" t="s">
        <v>65</v>
      </c>
      <c r="D20">
        <v>11</v>
      </c>
    </row>
    <row r="21" spans="1:4">
      <c r="A21">
        <v>1149</v>
      </c>
      <c r="B21" t="s">
        <v>202</v>
      </c>
      <c r="C21" t="s">
        <v>65</v>
      </c>
      <c r="D21">
        <v>11</v>
      </c>
    </row>
    <row r="22" spans="1:4">
      <c r="A22">
        <v>1151</v>
      </c>
      <c r="B22" t="s">
        <v>203</v>
      </c>
      <c r="C22" t="s">
        <v>65</v>
      </c>
      <c r="D22">
        <v>11</v>
      </c>
    </row>
    <row r="23" spans="1:4">
      <c r="A23">
        <v>1160</v>
      </c>
      <c r="B23" t="s">
        <v>204</v>
      </c>
      <c r="C23" t="s">
        <v>65</v>
      </c>
      <c r="D23">
        <v>11</v>
      </c>
    </row>
    <row r="24" spans="1:4">
      <c r="A24">
        <v>1503</v>
      </c>
      <c r="B24" t="s">
        <v>242</v>
      </c>
      <c r="C24" t="s">
        <v>557</v>
      </c>
      <c r="D24">
        <v>15</v>
      </c>
    </row>
    <row r="25" spans="1:4">
      <c r="A25">
        <v>1504</v>
      </c>
      <c r="B25" t="s">
        <v>241</v>
      </c>
      <c r="C25" t="s">
        <v>557</v>
      </c>
      <c r="D25">
        <v>15</v>
      </c>
    </row>
    <row r="26" spans="1:4">
      <c r="A26">
        <v>1506</v>
      </c>
      <c r="B26" t="s">
        <v>240</v>
      </c>
      <c r="C26" t="s">
        <v>557</v>
      </c>
      <c r="D26">
        <v>15</v>
      </c>
    </row>
    <row r="27" spans="1:4">
      <c r="A27">
        <v>1511</v>
      </c>
      <c r="B27" t="s">
        <v>243</v>
      </c>
      <c r="C27" t="s">
        <v>557</v>
      </c>
      <c r="D27">
        <v>15</v>
      </c>
    </row>
    <row r="28" spans="1:4">
      <c r="A28">
        <v>1514</v>
      </c>
      <c r="B28" t="s">
        <v>147</v>
      </c>
      <c r="C28" t="s">
        <v>557</v>
      </c>
      <c r="D28">
        <v>15</v>
      </c>
    </row>
    <row r="29" spans="1:4">
      <c r="A29">
        <v>1515</v>
      </c>
      <c r="B29" t="s">
        <v>244</v>
      </c>
      <c r="C29" t="s">
        <v>557</v>
      </c>
      <c r="D29">
        <v>15</v>
      </c>
    </row>
    <row r="30" spans="1:4">
      <c r="A30">
        <v>1516</v>
      </c>
      <c r="B30" t="s">
        <v>245</v>
      </c>
      <c r="C30" t="s">
        <v>557</v>
      </c>
      <c r="D30">
        <v>15</v>
      </c>
    </row>
    <row r="31" spans="1:4">
      <c r="A31">
        <v>1517</v>
      </c>
      <c r="B31" t="s">
        <v>246</v>
      </c>
      <c r="C31" t="s">
        <v>557</v>
      </c>
      <c r="D31">
        <v>15</v>
      </c>
    </row>
    <row r="32" spans="1:4">
      <c r="A32">
        <v>1520</v>
      </c>
      <c r="B32" t="s">
        <v>248</v>
      </c>
      <c r="C32" t="s">
        <v>557</v>
      </c>
      <c r="D32">
        <v>15</v>
      </c>
    </row>
    <row r="33" spans="1:4">
      <c r="A33">
        <v>1525</v>
      </c>
      <c r="B33" t="s">
        <v>249</v>
      </c>
      <c r="C33" t="s">
        <v>557</v>
      </c>
      <c r="D33">
        <v>15</v>
      </c>
    </row>
    <row r="34" spans="1:4">
      <c r="A34">
        <v>1528</v>
      </c>
      <c r="B34" t="s">
        <v>250</v>
      </c>
      <c r="C34" t="s">
        <v>557</v>
      </c>
      <c r="D34">
        <v>15</v>
      </c>
    </row>
    <row r="35" spans="1:4">
      <c r="A35">
        <v>1531</v>
      </c>
      <c r="B35" t="s">
        <v>251</v>
      </c>
      <c r="C35" t="s">
        <v>557</v>
      </c>
      <c r="D35">
        <v>15</v>
      </c>
    </row>
    <row r="36" spans="1:4">
      <c r="A36">
        <v>1532</v>
      </c>
      <c r="B36" t="s">
        <v>252</v>
      </c>
      <c r="C36" t="s">
        <v>557</v>
      </c>
      <c r="D36">
        <v>15</v>
      </c>
    </row>
    <row r="37" spans="1:4">
      <c r="A37">
        <v>1535</v>
      </c>
      <c r="B37" t="s">
        <v>253</v>
      </c>
      <c r="C37" t="s">
        <v>557</v>
      </c>
      <c r="D37">
        <v>15</v>
      </c>
    </row>
    <row r="38" spans="1:4">
      <c r="A38">
        <v>1539</v>
      </c>
      <c r="B38" t="s">
        <v>254</v>
      </c>
      <c r="C38" t="s">
        <v>557</v>
      </c>
      <c r="D38">
        <v>15</v>
      </c>
    </row>
    <row r="39" spans="1:4">
      <c r="A39">
        <v>1547</v>
      </c>
      <c r="B39" t="s">
        <v>255</v>
      </c>
      <c r="C39" t="s">
        <v>557</v>
      </c>
      <c r="D39">
        <v>15</v>
      </c>
    </row>
    <row r="40" spans="1:4">
      <c r="A40">
        <v>1554</v>
      </c>
      <c r="B40" t="s">
        <v>256</v>
      </c>
      <c r="C40" t="s">
        <v>557</v>
      </c>
      <c r="D40">
        <v>15</v>
      </c>
    </row>
    <row r="41" spans="1:4">
      <c r="A41">
        <v>1557</v>
      </c>
      <c r="B41" t="s">
        <v>257</v>
      </c>
      <c r="C41" t="s">
        <v>557</v>
      </c>
      <c r="D41">
        <v>15</v>
      </c>
    </row>
    <row r="42" spans="1:4">
      <c r="A42">
        <v>1560</v>
      </c>
      <c r="B42" t="s">
        <v>258</v>
      </c>
      <c r="C42" t="s">
        <v>557</v>
      </c>
      <c r="D42">
        <v>15</v>
      </c>
    </row>
    <row r="43" spans="1:4">
      <c r="A43">
        <v>1563</v>
      </c>
      <c r="B43" t="s">
        <v>259</v>
      </c>
      <c r="C43" t="s">
        <v>557</v>
      </c>
      <c r="D43">
        <v>15</v>
      </c>
    </row>
    <row r="44" spans="1:4">
      <c r="A44">
        <v>1566</v>
      </c>
      <c r="B44" t="s">
        <v>260</v>
      </c>
      <c r="C44" t="s">
        <v>557</v>
      </c>
      <c r="D44">
        <v>15</v>
      </c>
    </row>
    <row r="45" spans="1:4">
      <c r="A45">
        <v>1573</v>
      </c>
      <c r="B45" t="s">
        <v>263</v>
      </c>
      <c r="C45" t="s">
        <v>557</v>
      </c>
      <c r="D45">
        <v>15</v>
      </c>
    </row>
    <row r="46" spans="1:4">
      <c r="A46">
        <v>1576</v>
      </c>
      <c r="B46" t="s">
        <v>262</v>
      </c>
      <c r="C46" t="s">
        <v>557</v>
      </c>
      <c r="D46">
        <v>15</v>
      </c>
    </row>
    <row r="47" spans="1:4">
      <c r="A47">
        <v>1577</v>
      </c>
      <c r="B47" t="s">
        <v>247</v>
      </c>
      <c r="C47" t="s">
        <v>557</v>
      </c>
      <c r="D47">
        <v>15</v>
      </c>
    </row>
    <row r="48" spans="1:4">
      <c r="A48">
        <v>1578</v>
      </c>
      <c r="B48" t="s">
        <v>568</v>
      </c>
      <c r="C48" t="s">
        <v>557</v>
      </c>
      <c r="D48">
        <v>15</v>
      </c>
    </row>
    <row r="49" spans="1:4">
      <c r="A49">
        <v>1579</v>
      </c>
      <c r="B49" t="s">
        <v>569</v>
      </c>
      <c r="C49" t="s">
        <v>557</v>
      </c>
      <c r="D49">
        <v>15</v>
      </c>
    </row>
    <row r="50" spans="1:4">
      <c r="A50">
        <v>1804</v>
      </c>
      <c r="B50" t="s">
        <v>292</v>
      </c>
      <c r="C50" t="s">
        <v>66</v>
      </c>
      <c r="D50">
        <v>18</v>
      </c>
    </row>
    <row r="51" spans="1:4">
      <c r="A51">
        <v>1806</v>
      </c>
      <c r="B51" t="s">
        <v>293</v>
      </c>
      <c r="C51" t="s">
        <v>66</v>
      </c>
      <c r="D51">
        <v>18</v>
      </c>
    </row>
    <row r="52" spans="1:4">
      <c r="A52">
        <v>1811</v>
      </c>
      <c r="B52" t="s">
        <v>294</v>
      </c>
      <c r="C52" t="s">
        <v>66</v>
      </c>
      <c r="D52">
        <v>18</v>
      </c>
    </row>
    <row r="53" spans="1:4">
      <c r="A53">
        <v>1812</v>
      </c>
      <c r="B53" t="s">
        <v>295</v>
      </c>
      <c r="C53" t="s">
        <v>66</v>
      </c>
      <c r="D53">
        <v>18</v>
      </c>
    </row>
    <row r="54" spans="1:4">
      <c r="A54">
        <v>1813</v>
      </c>
      <c r="B54" t="s">
        <v>296</v>
      </c>
      <c r="C54" t="s">
        <v>66</v>
      </c>
      <c r="D54">
        <v>18</v>
      </c>
    </row>
    <row r="55" spans="1:4">
      <c r="A55">
        <v>1815</v>
      </c>
      <c r="B55" t="s">
        <v>297</v>
      </c>
      <c r="C55" t="s">
        <v>66</v>
      </c>
      <c r="D55">
        <v>18</v>
      </c>
    </row>
    <row r="56" spans="1:4">
      <c r="A56">
        <v>1816</v>
      </c>
      <c r="B56" t="s">
        <v>298</v>
      </c>
      <c r="C56" t="s">
        <v>66</v>
      </c>
      <c r="D56">
        <v>18</v>
      </c>
    </row>
    <row r="57" spans="1:4">
      <c r="A57">
        <v>1818</v>
      </c>
      <c r="B57" t="s">
        <v>244</v>
      </c>
      <c r="C57" t="s">
        <v>66</v>
      </c>
      <c r="D57">
        <v>18</v>
      </c>
    </row>
    <row r="58" spans="1:4">
      <c r="A58">
        <v>1820</v>
      </c>
      <c r="B58" t="s">
        <v>558</v>
      </c>
      <c r="C58" t="s">
        <v>66</v>
      </c>
      <c r="D58">
        <v>18</v>
      </c>
    </row>
    <row r="59" spans="1:4">
      <c r="A59">
        <v>1822</v>
      </c>
      <c r="B59" t="s">
        <v>299</v>
      </c>
      <c r="C59" t="s">
        <v>66</v>
      </c>
      <c r="D59">
        <v>18</v>
      </c>
    </row>
    <row r="60" spans="1:4">
      <c r="A60">
        <v>1824</v>
      </c>
      <c r="B60" t="s">
        <v>300</v>
      </c>
      <c r="C60" t="s">
        <v>66</v>
      </c>
      <c r="D60">
        <v>18</v>
      </c>
    </row>
    <row r="61" spans="1:4">
      <c r="A61">
        <v>1825</v>
      </c>
      <c r="B61" t="s">
        <v>301</v>
      </c>
      <c r="C61" t="s">
        <v>66</v>
      </c>
      <c r="D61">
        <v>18</v>
      </c>
    </row>
    <row r="62" spans="1:4">
      <c r="A62">
        <v>1826</v>
      </c>
      <c r="B62" t="s">
        <v>302</v>
      </c>
      <c r="C62" t="s">
        <v>66</v>
      </c>
      <c r="D62">
        <v>18</v>
      </c>
    </row>
    <row r="63" spans="1:4">
      <c r="A63">
        <v>1827</v>
      </c>
      <c r="B63" t="s">
        <v>303</v>
      </c>
      <c r="C63" t="s">
        <v>66</v>
      </c>
      <c r="D63">
        <v>18</v>
      </c>
    </row>
    <row r="64" spans="1:4">
      <c r="A64">
        <v>1828</v>
      </c>
      <c r="B64" t="s">
        <v>304</v>
      </c>
      <c r="C64" t="s">
        <v>66</v>
      </c>
      <c r="D64">
        <v>18</v>
      </c>
    </row>
    <row r="65" spans="1:4">
      <c r="A65">
        <v>1832</v>
      </c>
      <c r="B65" t="s">
        <v>305</v>
      </c>
      <c r="C65" t="s">
        <v>66</v>
      </c>
      <c r="D65">
        <v>18</v>
      </c>
    </row>
    <row r="66" spans="1:4">
      <c r="A66">
        <v>1833</v>
      </c>
      <c r="B66" t="s">
        <v>306</v>
      </c>
      <c r="C66" t="s">
        <v>66</v>
      </c>
      <c r="D66">
        <v>18</v>
      </c>
    </row>
    <row r="67" spans="1:4">
      <c r="A67">
        <v>1834</v>
      </c>
      <c r="B67" t="s">
        <v>307</v>
      </c>
      <c r="C67" t="s">
        <v>66</v>
      </c>
      <c r="D67">
        <v>18</v>
      </c>
    </row>
    <row r="68" spans="1:4">
      <c r="A68">
        <v>1835</v>
      </c>
      <c r="B68" t="s">
        <v>360</v>
      </c>
      <c r="C68" t="s">
        <v>66</v>
      </c>
      <c r="D68">
        <v>18</v>
      </c>
    </row>
    <row r="69" spans="1:4">
      <c r="A69">
        <v>1836</v>
      </c>
      <c r="B69" t="s">
        <v>308</v>
      </c>
      <c r="C69" t="s">
        <v>66</v>
      </c>
      <c r="D69">
        <v>18</v>
      </c>
    </row>
    <row r="70" spans="1:4">
      <c r="A70">
        <v>1837</v>
      </c>
      <c r="B70" t="s">
        <v>309</v>
      </c>
      <c r="C70" t="s">
        <v>66</v>
      </c>
      <c r="D70">
        <v>18</v>
      </c>
    </row>
    <row r="71" spans="1:4">
      <c r="A71">
        <v>1838</v>
      </c>
      <c r="B71" t="s">
        <v>310</v>
      </c>
      <c r="C71" t="s">
        <v>66</v>
      </c>
      <c r="D71">
        <v>18</v>
      </c>
    </row>
    <row r="72" spans="1:4">
      <c r="A72">
        <v>1839</v>
      </c>
      <c r="B72" t="s">
        <v>311</v>
      </c>
      <c r="C72" t="s">
        <v>66</v>
      </c>
      <c r="D72">
        <v>18</v>
      </c>
    </row>
    <row r="73" spans="1:4">
      <c r="A73">
        <v>1840</v>
      </c>
      <c r="B73" t="s">
        <v>312</v>
      </c>
      <c r="C73" t="s">
        <v>66</v>
      </c>
      <c r="D73">
        <v>18</v>
      </c>
    </row>
    <row r="74" spans="1:4">
      <c r="A74">
        <v>1841</v>
      </c>
      <c r="B74" t="s">
        <v>313</v>
      </c>
      <c r="C74" t="s">
        <v>66</v>
      </c>
      <c r="D74">
        <v>18</v>
      </c>
    </row>
    <row r="75" spans="1:4">
      <c r="A75">
        <v>1845</v>
      </c>
      <c r="B75" t="s">
        <v>314</v>
      </c>
      <c r="C75" t="s">
        <v>66</v>
      </c>
      <c r="D75">
        <v>18</v>
      </c>
    </row>
    <row r="76" spans="1:4">
      <c r="A76">
        <v>1848</v>
      </c>
      <c r="B76" t="s">
        <v>315</v>
      </c>
      <c r="C76" t="s">
        <v>66</v>
      </c>
      <c r="D76">
        <v>18</v>
      </c>
    </row>
    <row r="77" spans="1:4">
      <c r="A77">
        <v>1851</v>
      </c>
      <c r="B77" t="s">
        <v>317</v>
      </c>
      <c r="C77" t="s">
        <v>66</v>
      </c>
      <c r="D77">
        <v>18</v>
      </c>
    </row>
    <row r="78" spans="1:4">
      <c r="A78">
        <v>1853</v>
      </c>
      <c r="B78" t="s">
        <v>318</v>
      </c>
      <c r="C78" t="s">
        <v>66</v>
      </c>
      <c r="D78">
        <v>18</v>
      </c>
    </row>
    <row r="79" spans="1:4">
      <c r="A79">
        <v>1854</v>
      </c>
      <c r="B79" t="s">
        <v>319</v>
      </c>
      <c r="C79" t="s">
        <v>66</v>
      </c>
      <c r="D79">
        <v>18</v>
      </c>
    </row>
    <row r="80" spans="1:4">
      <c r="A80">
        <v>1856</v>
      </c>
      <c r="B80" t="s">
        <v>358</v>
      </c>
      <c r="C80" t="s">
        <v>66</v>
      </c>
      <c r="D80">
        <v>18</v>
      </c>
    </row>
    <row r="81" spans="1:4">
      <c r="A81">
        <v>1857</v>
      </c>
      <c r="B81" t="s">
        <v>425</v>
      </c>
      <c r="C81" t="s">
        <v>66</v>
      </c>
      <c r="D81">
        <v>18</v>
      </c>
    </row>
    <row r="82" spans="1:4">
      <c r="A82">
        <v>1859</v>
      </c>
      <c r="B82" t="s">
        <v>320</v>
      </c>
      <c r="C82" t="s">
        <v>66</v>
      </c>
      <c r="D82">
        <v>18</v>
      </c>
    </row>
    <row r="83" spans="1:4">
      <c r="A83">
        <v>1860</v>
      </c>
      <c r="B83" t="s">
        <v>321</v>
      </c>
      <c r="C83" t="s">
        <v>66</v>
      </c>
      <c r="D83">
        <v>18</v>
      </c>
    </row>
    <row r="84" spans="1:4">
      <c r="A84">
        <v>1865</v>
      </c>
      <c r="B84" t="s">
        <v>322</v>
      </c>
      <c r="C84" t="s">
        <v>66</v>
      </c>
      <c r="D84">
        <v>18</v>
      </c>
    </row>
    <row r="85" spans="1:4">
      <c r="A85">
        <v>1866</v>
      </c>
      <c r="B85" t="s">
        <v>323</v>
      </c>
      <c r="C85" t="s">
        <v>66</v>
      </c>
      <c r="D85">
        <v>18</v>
      </c>
    </row>
    <row r="86" spans="1:4">
      <c r="A86">
        <v>1867</v>
      </c>
      <c r="B86" t="s">
        <v>156</v>
      </c>
      <c r="C86" t="s">
        <v>66</v>
      </c>
      <c r="D86">
        <v>18</v>
      </c>
    </row>
    <row r="87" spans="1:4">
      <c r="A87">
        <v>1868</v>
      </c>
      <c r="B87" t="s">
        <v>324</v>
      </c>
      <c r="C87" t="s">
        <v>66</v>
      </c>
      <c r="D87">
        <v>18</v>
      </c>
    </row>
    <row r="88" spans="1:4">
      <c r="A88">
        <v>1870</v>
      </c>
      <c r="B88" t="s">
        <v>60</v>
      </c>
      <c r="C88" t="s">
        <v>66</v>
      </c>
      <c r="D88">
        <v>18</v>
      </c>
    </row>
    <row r="89" spans="1:4">
      <c r="A89">
        <v>1871</v>
      </c>
      <c r="B89" t="s">
        <v>325</v>
      </c>
      <c r="C89" t="s">
        <v>66</v>
      </c>
      <c r="D89">
        <v>18</v>
      </c>
    </row>
    <row r="90" spans="1:4">
      <c r="A90">
        <v>1874</v>
      </c>
      <c r="B90" t="s">
        <v>326</v>
      </c>
      <c r="C90" t="s">
        <v>66</v>
      </c>
      <c r="D90">
        <v>18</v>
      </c>
    </row>
    <row r="91" spans="1:4">
      <c r="A91">
        <v>1875</v>
      </c>
      <c r="B91" t="s">
        <v>316</v>
      </c>
      <c r="C91" t="s">
        <v>66</v>
      </c>
      <c r="D91">
        <v>18</v>
      </c>
    </row>
    <row r="92" spans="1:4">
      <c r="A92">
        <v>3001</v>
      </c>
      <c r="B92" t="s">
        <v>69</v>
      </c>
      <c r="C92" t="s">
        <v>562</v>
      </c>
      <c r="D92">
        <v>1</v>
      </c>
    </row>
    <row r="93" spans="1:4">
      <c r="A93">
        <v>3002</v>
      </c>
      <c r="B93" t="s">
        <v>70</v>
      </c>
      <c r="C93" t="s">
        <v>562</v>
      </c>
      <c r="D93">
        <v>1</v>
      </c>
    </row>
    <row r="94" spans="1:4">
      <c r="A94">
        <v>3003</v>
      </c>
      <c r="B94" t="s">
        <v>54</v>
      </c>
      <c r="C94" t="s">
        <v>562</v>
      </c>
      <c r="D94">
        <v>1</v>
      </c>
    </row>
    <row r="95" spans="1:4">
      <c r="A95">
        <v>3004</v>
      </c>
      <c r="B95" t="s">
        <v>537</v>
      </c>
      <c r="C95" t="s">
        <v>562</v>
      </c>
      <c r="D95">
        <v>1</v>
      </c>
    </row>
    <row r="96" spans="1:4">
      <c r="A96">
        <v>3005</v>
      </c>
      <c r="B96" t="s">
        <v>129</v>
      </c>
      <c r="C96" t="s">
        <v>562</v>
      </c>
      <c r="D96">
        <v>1</v>
      </c>
    </row>
    <row r="97" spans="1:4">
      <c r="A97">
        <v>3006</v>
      </c>
      <c r="B97" t="s">
        <v>130</v>
      </c>
      <c r="C97" t="s">
        <v>562</v>
      </c>
      <c r="D97">
        <v>1</v>
      </c>
    </row>
    <row r="98" spans="1:4">
      <c r="A98">
        <v>3007</v>
      </c>
      <c r="B98" t="s">
        <v>131</v>
      </c>
      <c r="C98" t="s">
        <v>562</v>
      </c>
      <c r="D98">
        <v>1</v>
      </c>
    </row>
    <row r="99" spans="1:4">
      <c r="A99">
        <v>3007</v>
      </c>
      <c r="B99" t="s">
        <v>131</v>
      </c>
      <c r="C99" t="s">
        <v>562</v>
      </c>
      <c r="D99">
        <v>1</v>
      </c>
    </row>
    <row r="100" spans="1:4">
      <c r="A100">
        <v>3011</v>
      </c>
      <c r="B100" t="s">
        <v>71</v>
      </c>
      <c r="C100" t="s">
        <v>562</v>
      </c>
      <c r="D100">
        <v>1</v>
      </c>
    </row>
    <row r="101" spans="1:4">
      <c r="A101">
        <v>3012</v>
      </c>
      <c r="B101" t="s">
        <v>72</v>
      </c>
      <c r="C101" t="s">
        <v>562</v>
      </c>
      <c r="D101">
        <v>1</v>
      </c>
    </row>
    <row r="102" spans="1:4">
      <c r="A102">
        <v>3013</v>
      </c>
      <c r="B102" t="s">
        <v>73</v>
      </c>
      <c r="C102" t="s">
        <v>562</v>
      </c>
      <c r="D102">
        <v>1</v>
      </c>
    </row>
    <row r="103" spans="1:4">
      <c r="A103">
        <v>3014</v>
      </c>
      <c r="B103" t="s">
        <v>570</v>
      </c>
      <c r="C103" t="s">
        <v>562</v>
      </c>
      <c r="D103">
        <v>1</v>
      </c>
    </row>
    <row r="104" spans="1:4">
      <c r="A104">
        <v>3015</v>
      </c>
      <c r="B104" t="s">
        <v>538</v>
      </c>
      <c r="C104" t="s">
        <v>562</v>
      </c>
      <c r="D104">
        <v>1</v>
      </c>
    </row>
    <row r="105" spans="1:4">
      <c r="A105">
        <v>3016</v>
      </c>
      <c r="B105" t="s">
        <v>74</v>
      </c>
      <c r="C105" t="s">
        <v>562</v>
      </c>
      <c r="D105">
        <v>1</v>
      </c>
    </row>
    <row r="106" spans="1:4">
      <c r="A106">
        <v>3017</v>
      </c>
      <c r="B106" t="s">
        <v>75</v>
      </c>
      <c r="C106" t="s">
        <v>562</v>
      </c>
      <c r="D106">
        <v>1</v>
      </c>
    </row>
    <row r="107" spans="1:4">
      <c r="A107">
        <v>3018</v>
      </c>
      <c r="B107" t="s">
        <v>76</v>
      </c>
      <c r="C107" t="s">
        <v>562</v>
      </c>
      <c r="D107">
        <v>1</v>
      </c>
    </row>
    <row r="108" spans="1:4">
      <c r="A108">
        <v>3019</v>
      </c>
      <c r="B108" t="s">
        <v>77</v>
      </c>
      <c r="C108" t="s">
        <v>562</v>
      </c>
      <c r="D108">
        <v>1</v>
      </c>
    </row>
    <row r="109" spans="1:4">
      <c r="A109">
        <v>3020</v>
      </c>
      <c r="B109" t="s">
        <v>571</v>
      </c>
      <c r="C109" t="s">
        <v>562</v>
      </c>
      <c r="D109">
        <v>1</v>
      </c>
    </row>
    <row r="110" spans="1:4">
      <c r="A110">
        <v>3021</v>
      </c>
      <c r="B110" t="s">
        <v>78</v>
      </c>
      <c r="C110" t="s">
        <v>562</v>
      </c>
      <c r="D110">
        <v>1</v>
      </c>
    </row>
    <row r="111" spans="1:4">
      <c r="A111">
        <v>3022</v>
      </c>
      <c r="B111" t="s">
        <v>362</v>
      </c>
      <c r="C111" t="s">
        <v>562</v>
      </c>
      <c r="D111">
        <v>1</v>
      </c>
    </row>
    <row r="112" spans="1:4">
      <c r="A112">
        <v>3023</v>
      </c>
      <c r="B112" t="s">
        <v>79</v>
      </c>
      <c r="C112" t="s">
        <v>562</v>
      </c>
      <c r="D112">
        <v>1</v>
      </c>
    </row>
    <row r="113" spans="1:4">
      <c r="A113">
        <v>3024</v>
      </c>
      <c r="B113" t="s">
        <v>80</v>
      </c>
      <c r="C113" t="s">
        <v>562</v>
      </c>
      <c r="D113">
        <v>1</v>
      </c>
    </row>
    <row r="114" spans="1:4">
      <c r="A114">
        <v>3025</v>
      </c>
      <c r="B114" t="s">
        <v>81</v>
      </c>
      <c r="C114" t="s">
        <v>562</v>
      </c>
      <c r="D114">
        <v>1</v>
      </c>
    </row>
    <row r="115" spans="1:4">
      <c r="A115">
        <v>3026</v>
      </c>
      <c r="B115" t="s">
        <v>539</v>
      </c>
      <c r="C115" t="s">
        <v>562</v>
      </c>
      <c r="D115">
        <v>1</v>
      </c>
    </row>
    <row r="116" spans="1:4">
      <c r="A116">
        <v>3027</v>
      </c>
      <c r="B116" t="s">
        <v>82</v>
      </c>
      <c r="C116" t="s">
        <v>562</v>
      </c>
      <c r="D116">
        <v>1</v>
      </c>
    </row>
    <row r="117" spans="1:4">
      <c r="A117">
        <v>3028</v>
      </c>
      <c r="B117" t="s">
        <v>83</v>
      </c>
      <c r="C117" t="s">
        <v>562</v>
      </c>
      <c r="D117">
        <v>1</v>
      </c>
    </row>
    <row r="118" spans="1:4">
      <c r="A118">
        <v>3029</v>
      </c>
      <c r="B118" t="s">
        <v>363</v>
      </c>
      <c r="C118" t="s">
        <v>562</v>
      </c>
      <c r="D118">
        <v>1</v>
      </c>
    </row>
    <row r="119" spans="1:4">
      <c r="A119">
        <v>3030</v>
      </c>
      <c r="B119" t="s">
        <v>572</v>
      </c>
      <c r="C119" t="s">
        <v>562</v>
      </c>
      <c r="D119">
        <v>1</v>
      </c>
    </row>
    <row r="120" spans="1:4">
      <c r="A120">
        <v>3031</v>
      </c>
      <c r="B120" t="s">
        <v>84</v>
      </c>
      <c r="C120" t="s">
        <v>562</v>
      </c>
      <c r="D120">
        <v>1</v>
      </c>
    </row>
    <row r="121" spans="1:4">
      <c r="A121">
        <v>3032</v>
      </c>
      <c r="B121" t="s">
        <v>85</v>
      </c>
      <c r="C121" t="s">
        <v>562</v>
      </c>
      <c r="D121">
        <v>1</v>
      </c>
    </row>
    <row r="122" spans="1:4">
      <c r="A122">
        <v>3033</v>
      </c>
      <c r="B122" t="s">
        <v>86</v>
      </c>
      <c r="C122" t="s">
        <v>562</v>
      </c>
      <c r="D122">
        <v>1</v>
      </c>
    </row>
    <row r="123" spans="1:4">
      <c r="A123">
        <v>3034</v>
      </c>
      <c r="B123" t="s">
        <v>87</v>
      </c>
      <c r="C123" t="s">
        <v>562</v>
      </c>
      <c r="D123">
        <v>1</v>
      </c>
    </row>
    <row r="124" spans="1:4">
      <c r="A124">
        <v>3035</v>
      </c>
      <c r="B124" t="s">
        <v>88</v>
      </c>
      <c r="C124" t="s">
        <v>562</v>
      </c>
      <c r="D124">
        <v>1</v>
      </c>
    </row>
    <row r="125" spans="1:4">
      <c r="A125">
        <v>3036</v>
      </c>
      <c r="B125" t="s">
        <v>89</v>
      </c>
      <c r="C125" t="s">
        <v>562</v>
      </c>
      <c r="D125">
        <v>1</v>
      </c>
    </row>
    <row r="126" spans="1:4">
      <c r="A126">
        <v>3037</v>
      </c>
      <c r="B126" t="s">
        <v>90</v>
      </c>
      <c r="C126" t="s">
        <v>562</v>
      </c>
      <c r="D126">
        <v>1</v>
      </c>
    </row>
    <row r="127" spans="1:4">
      <c r="A127">
        <v>3038</v>
      </c>
      <c r="B127" t="s">
        <v>132</v>
      </c>
      <c r="C127" t="s">
        <v>562</v>
      </c>
      <c r="D127">
        <v>1</v>
      </c>
    </row>
    <row r="128" spans="1:4">
      <c r="A128">
        <v>3039</v>
      </c>
      <c r="B128" t="s">
        <v>133</v>
      </c>
      <c r="C128" t="s">
        <v>562</v>
      </c>
      <c r="D128">
        <v>1</v>
      </c>
    </row>
    <row r="129" spans="1:4">
      <c r="A129">
        <v>3040</v>
      </c>
      <c r="B129" t="s">
        <v>573</v>
      </c>
      <c r="C129" t="s">
        <v>562</v>
      </c>
      <c r="D129">
        <v>1</v>
      </c>
    </row>
    <row r="130" spans="1:4">
      <c r="A130">
        <v>3041</v>
      </c>
      <c r="B130" t="s">
        <v>29</v>
      </c>
      <c r="C130" t="s">
        <v>562</v>
      </c>
      <c r="D130">
        <v>1</v>
      </c>
    </row>
    <row r="131" spans="1:4">
      <c r="A131">
        <v>3042</v>
      </c>
      <c r="B131" t="s">
        <v>134</v>
      </c>
      <c r="C131" t="s">
        <v>562</v>
      </c>
      <c r="D131">
        <v>1</v>
      </c>
    </row>
    <row r="132" spans="1:4">
      <c r="A132">
        <v>3043</v>
      </c>
      <c r="B132" t="s">
        <v>135</v>
      </c>
      <c r="C132" t="s">
        <v>562</v>
      </c>
      <c r="D132">
        <v>1</v>
      </c>
    </row>
    <row r="133" spans="1:4">
      <c r="A133">
        <v>3044</v>
      </c>
      <c r="B133" t="s">
        <v>136</v>
      </c>
      <c r="C133" t="s">
        <v>562</v>
      </c>
      <c r="D133">
        <v>1</v>
      </c>
    </row>
    <row r="134" spans="1:4">
      <c r="A134">
        <v>3045</v>
      </c>
      <c r="B134" t="s">
        <v>137</v>
      </c>
      <c r="C134" t="s">
        <v>562</v>
      </c>
      <c r="D134">
        <v>1</v>
      </c>
    </row>
    <row r="135" spans="1:4">
      <c r="A135">
        <v>3046</v>
      </c>
      <c r="B135" t="s">
        <v>138</v>
      </c>
      <c r="C135" t="s">
        <v>562</v>
      </c>
      <c r="D135">
        <v>1</v>
      </c>
    </row>
    <row r="136" spans="1:4">
      <c r="A136">
        <v>3047</v>
      </c>
      <c r="B136" t="s">
        <v>139</v>
      </c>
      <c r="C136" t="s">
        <v>562</v>
      </c>
      <c r="D136">
        <v>1</v>
      </c>
    </row>
    <row r="137" spans="1:4">
      <c r="A137">
        <v>3048</v>
      </c>
      <c r="B137" t="s">
        <v>140</v>
      </c>
      <c r="C137" t="s">
        <v>562</v>
      </c>
      <c r="D137">
        <v>1</v>
      </c>
    </row>
    <row r="138" spans="1:4">
      <c r="A138">
        <v>3049</v>
      </c>
      <c r="B138" t="s">
        <v>141</v>
      </c>
      <c r="C138" t="s">
        <v>562</v>
      </c>
      <c r="D138">
        <v>1</v>
      </c>
    </row>
    <row r="139" spans="1:4">
      <c r="A139">
        <v>3050</v>
      </c>
      <c r="B139" t="s">
        <v>142</v>
      </c>
      <c r="C139" t="s">
        <v>562</v>
      </c>
      <c r="D139">
        <v>1</v>
      </c>
    </row>
    <row r="140" spans="1:4">
      <c r="A140">
        <v>3051</v>
      </c>
      <c r="B140" t="s">
        <v>143</v>
      </c>
      <c r="C140" t="s">
        <v>562</v>
      </c>
      <c r="D140">
        <v>1</v>
      </c>
    </row>
    <row r="141" spans="1:4">
      <c r="A141">
        <v>3052</v>
      </c>
      <c r="B141" t="s">
        <v>547</v>
      </c>
      <c r="C141" t="s">
        <v>562</v>
      </c>
      <c r="D141">
        <v>1</v>
      </c>
    </row>
    <row r="142" spans="1:4">
      <c r="A142">
        <v>3053</v>
      </c>
      <c r="B142" t="s">
        <v>120</v>
      </c>
      <c r="C142" t="s">
        <v>562</v>
      </c>
      <c r="D142">
        <v>1</v>
      </c>
    </row>
    <row r="143" spans="1:4">
      <c r="A143">
        <v>3054</v>
      </c>
      <c r="B143" t="s">
        <v>121</v>
      </c>
      <c r="C143" t="s">
        <v>562</v>
      </c>
      <c r="D143">
        <v>1</v>
      </c>
    </row>
    <row r="144" spans="1:4">
      <c r="A144">
        <v>3099</v>
      </c>
      <c r="B144" t="s">
        <v>28</v>
      </c>
      <c r="C144" t="s">
        <v>562</v>
      </c>
      <c r="D144">
        <v>1</v>
      </c>
    </row>
    <row r="145" spans="1:4">
      <c r="A145">
        <v>3099</v>
      </c>
      <c r="B145" t="s">
        <v>28</v>
      </c>
      <c r="C145" t="s">
        <v>562</v>
      </c>
      <c r="D145">
        <v>1</v>
      </c>
    </row>
    <row r="146" spans="1:4">
      <c r="A146">
        <v>3401</v>
      </c>
      <c r="B146" t="s">
        <v>91</v>
      </c>
      <c r="C146" t="s">
        <v>563</v>
      </c>
      <c r="D146">
        <v>4</v>
      </c>
    </row>
    <row r="147" spans="1:4">
      <c r="A147">
        <v>3402</v>
      </c>
      <c r="B147" t="s">
        <v>92</v>
      </c>
      <c r="C147" t="s">
        <v>563</v>
      </c>
      <c r="D147">
        <v>4</v>
      </c>
    </row>
    <row r="148" spans="1:4">
      <c r="A148">
        <v>3405</v>
      </c>
      <c r="B148" t="s">
        <v>108</v>
      </c>
      <c r="C148" t="s">
        <v>563</v>
      </c>
      <c r="D148">
        <v>4</v>
      </c>
    </row>
    <row r="149" spans="1:4">
      <c r="A149">
        <v>3407</v>
      </c>
      <c r="B149" t="s">
        <v>109</v>
      </c>
      <c r="C149" t="s">
        <v>563</v>
      </c>
      <c r="D149">
        <v>4</v>
      </c>
    </row>
    <row r="150" spans="1:4">
      <c r="A150">
        <v>3411</v>
      </c>
      <c r="B150" t="s">
        <v>93</v>
      </c>
      <c r="C150" t="s">
        <v>563</v>
      </c>
      <c r="D150">
        <v>4</v>
      </c>
    </row>
    <row r="151" spans="1:4">
      <c r="A151">
        <v>3412</v>
      </c>
      <c r="B151" t="s">
        <v>94</v>
      </c>
      <c r="C151" t="s">
        <v>563</v>
      </c>
      <c r="D151">
        <v>4</v>
      </c>
    </row>
    <row r="152" spans="1:4">
      <c r="A152">
        <v>3413</v>
      </c>
      <c r="B152" t="s">
        <v>95</v>
      </c>
      <c r="C152" t="s">
        <v>563</v>
      </c>
      <c r="D152">
        <v>4</v>
      </c>
    </row>
    <row r="153" spans="1:4">
      <c r="A153">
        <v>3414</v>
      </c>
      <c r="B153" t="s">
        <v>540</v>
      </c>
      <c r="C153" t="s">
        <v>563</v>
      </c>
      <c r="D153">
        <v>4</v>
      </c>
    </row>
    <row r="154" spans="1:4">
      <c r="A154">
        <v>3415</v>
      </c>
      <c r="B154" t="s">
        <v>541</v>
      </c>
      <c r="C154" t="s">
        <v>563</v>
      </c>
      <c r="D154">
        <v>4</v>
      </c>
    </row>
    <row r="155" spans="1:4">
      <c r="A155">
        <v>3416</v>
      </c>
      <c r="B155" t="s">
        <v>534</v>
      </c>
      <c r="C155" t="s">
        <v>563</v>
      </c>
      <c r="D155">
        <v>4</v>
      </c>
    </row>
    <row r="156" spans="1:4">
      <c r="A156">
        <v>3417</v>
      </c>
      <c r="B156" t="s">
        <v>96</v>
      </c>
      <c r="C156" t="s">
        <v>563</v>
      </c>
      <c r="D156">
        <v>4</v>
      </c>
    </row>
    <row r="157" spans="1:4">
      <c r="A157">
        <v>3418</v>
      </c>
      <c r="B157" t="s">
        <v>97</v>
      </c>
      <c r="C157" t="s">
        <v>563</v>
      </c>
      <c r="D157">
        <v>4</v>
      </c>
    </row>
    <row r="158" spans="1:4">
      <c r="A158">
        <v>3419</v>
      </c>
      <c r="B158" t="s">
        <v>76</v>
      </c>
      <c r="C158" t="s">
        <v>563</v>
      </c>
      <c r="D158">
        <v>4</v>
      </c>
    </row>
    <row r="159" spans="1:4">
      <c r="A159">
        <v>3420</v>
      </c>
      <c r="B159" t="s">
        <v>98</v>
      </c>
      <c r="C159" t="s">
        <v>563</v>
      </c>
      <c r="D159">
        <v>4</v>
      </c>
    </row>
    <row r="160" spans="1:4">
      <c r="A160">
        <v>3421</v>
      </c>
      <c r="B160" t="s">
        <v>99</v>
      </c>
      <c r="C160" t="s">
        <v>563</v>
      </c>
      <c r="D160">
        <v>4</v>
      </c>
    </row>
    <row r="161" spans="1:4">
      <c r="A161">
        <v>3422</v>
      </c>
      <c r="B161" t="s">
        <v>100</v>
      </c>
      <c r="C161" t="s">
        <v>563</v>
      </c>
      <c r="D161">
        <v>4</v>
      </c>
    </row>
    <row r="162" spans="1:4">
      <c r="A162">
        <v>3423</v>
      </c>
      <c r="B162" t="s">
        <v>535</v>
      </c>
      <c r="C162" t="s">
        <v>563</v>
      </c>
      <c r="D162">
        <v>4</v>
      </c>
    </row>
    <row r="163" spans="1:4">
      <c r="A163">
        <v>3424</v>
      </c>
      <c r="B163" t="s">
        <v>101</v>
      </c>
      <c r="C163" t="s">
        <v>563</v>
      </c>
      <c r="D163">
        <v>4</v>
      </c>
    </row>
    <row r="164" spans="1:4">
      <c r="A164">
        <v>3425</v>
      </c>
      <c r="B164" t="s">
        <v>102</v>
      </c>
      <c r="C164" t="s">
        <v>563</v>
      </c>
      <c r="D164">
        <v>4</v>
      </c>
    </row>
    <row r="165" spans="1:4">
      <c r="A165">
        <v>3426</v>
      </c>
      <c r="B165" t="s">
        <v>103</v>
      </c>
      <c r="C165" t="s">
        <v>563</v>
      </c>
      <c r="D165">
        <v>4</v>
      </c>
    </row>
    <row r="166" spans="1:4">
      <c r="A166">
        <v>3427</v>
      </c>
      <c r="B166" t="s">
        <v>104</v>
      </c>
      <c r="C166" t="s">
        <v>563</v>
      </c>
      <c r="D166">
        <v>4</v>
      </c>
    </row>
    <row r="167" spans="1:4">
      <c r="A167">
        <v>3428</v>
      </c>
      <c r="B167" t="s">
        <v>105</v>
      </c>
      <c r="C167" t="s">
        <v>563</v>
      </c>
      <c r="D167">
        <v>4</v>
      </c>
    </row>
    <row r="168" spans="1:4">
      <c r="A168">
        <v>3429</v>
      </c>
      <c r="B168" t="s">
        <v>106</v>
      </c>
      <c r="C168" t="s">
        <v>563</v>
      </c>
      <c r="D168">
        <v>4</v>
      </c>
    </row>
    <row r="169" spans="1:4">
      <c r="A169">
        <v>3430</v>
      </c>
      <c r="B169" t="s">
        <v>107</v>
      </c>
      <c r="C169" t="s">
        <v>563</v>
      </c>
      <c r="D169">
        <v>4</v>
      </c>
    </row>
    <row r="170" spans="1:4">
      <c r="A170">
        <v>3431</v>
      </c>
      <c r="B170" t="s">
        <v>110</v>
      </c>
      <c r="C170" t="s">
        <v>563</v>
      </c>
      <c r="D170">
        <v>4</v>
      </c>
    </row>
    <row r="171" spans="1:4">
      <c r="A171">
        <v>3432</v>
      </c>
      <c r="B171" t="s">
        <v>111</v>
      </c>
      <c r="C171" t="s">
        <v>563</v>
      </c>
      <c r="D171">
        <v>4</v>
      </c>
    </row>
    <row r="172" spans="1:4">
      <c r="A172">
        <v>3433</v>
      </c>
      <c r="B172" t="s">
        <v>542</v>
      </c>
      <c r="C172" t="s">
        <v>563</v>
      </c>
      <c r="D172">
        <v>4</v>
      </c>
    </row>
    <row r="173" spans="1:4">
      <c r="A173">
        <v>3434</v>
      </c>
      <c r="B173" t="s">
        <v>112</v>
      </c>
      <c r="C173" t="s">
        <v>563</v>
      </c>
      <c r="D173">
        <v>4</v>
      </c>
    </row>
    <row r="174" spans="1:4">
      <c r="A174">
        <v>3435</v>
      </c>
      <c r="B174" t="s">
        <v>113</v>
      </c>
      <c r="C174" t="s">
        <v>563</v>
      </c>
      <c r="D174">
        <v>4</v>
      </c>
    </row>
    <row r="175" spans="1:4">
      <c r="A175">
        <v>3436</v>
      </c>
      <c r="B175" t="s">
        <v>543</v>
      </c>
      <c r="C175" t="s">
        <v>563</v>
      </c>
      <c r="D175">
        <v>4</v>
      </c>
    </row>
    <row r="176" spans="1:4">
      <c r="A176">
        <v>3437</v>
      </c>
      <c r="B176" t="s">
        <v>114</v>
      </c>
      <c r="C176" t="s">
        <v>563</v>
      </c>
      <c r="D176">
        <v>4</v>
      </c>
    </row>
    <row r="177" spans="1:4">
      <c r="A177">
        <v>3438</v>
      </c>
      <c r="B177" t="s">
        <v>544</v>
      </c>
      <c r="C177" t="s">
        <v>563</v>
      </c>
      <c r="D177">
        <v>4</v>
      </c>
    </row>
    <row r="178" spans="1:4">
      <c r="A178">
        <v>3439</v>
      </c>
      <c r="B178" t="s">
        <v>115</v>
      </c>
      <c r="C178" t="s">
        <v>563</v>
      </c>
      <c r="D178">
        <v>4</v>
      </c>
    </row>
    <row r="179" spans="1:4">
      <c r="A179">
        <v>3440</v>
      </c>
      <c r="B179" t="s">
        <v>116</v>
      </c>
      <c r="C179" t="s">
        <v>563</v>
      </c>
      <c r="D179">
        <v>4</v>
      </c>
    </row>
    <row r="180" spans="1:4">
      <c r="A180">
        <v>3441</v>
      </c>
      <c r="B180" t="s">
        <v>117</v>
      </c>
      <c r="C180" t="s">
        <v>563</v>
      </c>
      <c r="D180">
        <v>4</v>
      </c>
    </row>
    <row r="181" spans="1:4">
      <c r="A181">
        <v>3442</v>
      </c>
      <c r="B181" t="s">
        <v>118</v>
      </c>
      <c r="C181" t="s">
        <v>563</v>
      </c>
      <c r="D181">
        <v>4</v>
      </c>
    </row>
    <row r="182" spans="1:4">
      <c r="A182">
        <v>3443</v>
      </c>
      <c r="B182" t="s">
        <v>119</v>
      </c>
      <c r="C182" t="s">
        <v>563</v>
      </c>
      <c r="D182">
        <v>4</v>
      </c>
    </row>
    <row r="183" spans="1:4">
      <c r="A183">
        <v>3446</v>
      </c>
      <c r="B183" t="s">
        <v>122</v>
      </c>
      <c r="C183" t="s">
        <v>563</v>
      </c>
      <c r="D183">
        <v>4</v>
      </c>
    </row>
    <row r="184" spans="1:4">
      <c r="A184">
        <v>3447</v>
      </c>
      <c r="B184" t="s">
        <v>123</v>
      </c>
      <c r="C184" t="s">
        <v>563</v>
      </c>
      <c r="D184">
        <v>4</v>
      </c>
    </row>
    <row r="185" spans="1:4">
      <c r="A185">
        <v>3448</v>
      </c>
      <c r="B185" t="s">
        <v>124</v>
      </c>
      <c r="C185" t="s">
        <v>563</v>
      </c>
      <c r="D185">
        <v>4</v>
      </c>
    </row>
    <row r="186" spans="1:4">
      <c r="A186">
        <v>3449</v>
      </c>
      <c r="B186" t="s">
        <v>545</v>
      </c>
      <c r="C186" t="s">
        <v>563</v>
      </c>
      <c r="D186">
        <v>4</v>
      </c>
    </row>
    <row r="187" spans="1:4">
      <c r="A187">
        <v>3450</v>
      </c>
      <c r="B187" t="s">
        <v>125</v>
      </c>
      <c r="C187" t="s">
        <v>563</v>
      </c>
      <c r="D187">
        <v>4</v>
      </c>
    </row>
    <row r="188" spans="1:4">
      <c r="A188">
        <v>3451</v>
      </c>
      <c r="B188" t="s">
        <v>546</v>
      </c>
      <c r="C188" t="s">
        <v>563</v>
      </c>
      <c r="D188">
        <v>4</v>
      </c>
    </row>
    <row r="189" spans="1:4">
      <c r="A189">
        <v>3452</v>
      </c>
      <c r="B189" t="s">
        <v>126</v>
      </c>
      <c r="C189" t="s">
        <v>563</v>
      </c>
      <c r="D189">
        <v>4</v>
      </c>
    </row>
    <row r="190" spans="1:4">
      <c r="A190">
        <v>3453</v>
      </c>
      <c r="B190" t="s">
        <v>127</v>
      </c>
      <c r="C190" t="s">
        <v>563</v>
      </c>
      <c r="D190">
        <v>4</v>
      </c>
    </row>
    <row r="191" spans="1:4">
      <c r="A191">
        <v>3454</v>
      </c>
      <c r="B191" t="s">
        <v>128</v>
      </c>
      <c r="C191" t="s">
        <v>563</v>
      </c>
      <c r="D191">
        <v>4</v>
      </c>
    </row>
    <row r="192" spans="1:4">
      <c r="A192">
        <v>3801</v>
      </c>
      <c r="B192" t="s">
        <v>427</v>
      </c>
      <c r="C192" t="s">
        <v>574</v>
      </c>
      <c r="D192">
        <v>8</v>
      </c>
    </row>
    <row r="193" spans="1:4">
      <c r="A193">
        <v>3802</v>
      </c>
      <c r="B193" t="s">
        <v>144</v>
      </c>
      <c r="C193" t="s">
        <v>574</v>
      </c>
      <c r="D193">
        <v>8</v>
      </c>
    </row>
    <row r="194" spans="1:4">
      <c r="A194">
        <v>3803</v>
      </c>
      <c r="B194" t="s">
        <v>57</v>
      </c>
      <c r="C194" t="s">
        <v>574</v>
      </c>
      <c r="D194">
        <v>8</v>
      </c>
    </row>
    <row r="195" spans="1:4">
      <c r="A195">
        <v>3804</v>
      </c>
      <c r="B195" t="s">
        <v>145</v>
      </c>
      <c r="C195" t="s">
        <v>574</v>
      </c>
      <c r="D195">
        <v>8</v>
      </c>
    </row>
    <row r="196" spans="1:4">
      <c r="A196">
        <v>3805</v>
      </c>
      <c r="B196" t="s">
        <v>146</v>
      </c>
      <c r="C196" t="s">
        <v>574</v>
      </c>
      <c r="D196">
        <v>8</v>
      </c>
    </row>
    <row r="197" spans="1:4">
      <c r="A197">
        <v>3806</v>
      </c>
      <c r="B197" t="s">
        <v>148</v>
      </c>
      <c r="C197" t="s">
        <v>574</v>
      </c>
      <c r="D197">
        <v>8</v>
      </c>
    </row>
    <row r="198" spans="1:4">
      <c r="A198">
        <v>3807</v>
      </c>
      <c r="B198" t="s">
        <v>149</v>
      </c>
      <c r="C198" t="s">
        <v>574</v>
      </c>
      <c r="D198">
        <v>8</v>
      </c>
    </row>
    <row r="199" spans="1:4">
      <c r="A199">
        <v>3808</v>
      </c>
      <c r="B199" t="s">
        <v>150</v>
      </c>
      <c r="C199" t="s">
        <v>574</v>
      </c>
      <c r="D199">
        <v>8</v>
      </c>
    </row>
    <row r="200" spans="1:4">
      <c r="A200">
        <v>3811</v>
      </c>
      <c r="B200" t="s">
        <v>528</v>
      </c>
      <c r="C200" t="s">
        <v>574</v>
      </c>
      <c r="D200">
        <v>8</v>
      </c>
    </row>
    <row r="201" spans="1:4">
      <c r="A201">
        <v>3812</v>
      </c>
      <c r="B201" t="s">
        <v>151</v>
      </c>
      <c r="C201" t="s">
        <v>574</v>
      </c>
      <c r="D201">
        <v>8</v>
      </c>
    </row>
    <row r="202" spans="1:4">
      <c r="A202">
        <v>3813</v>
      </c>
      <c r="B202" t="s">
        <v>152</v>
      </c>
      <c r="C202" t="s">
        <v>574</v>
      </c>
      <c r="D202">
        <v>8</v>
      </c>
    </row>
    <row r="203" spans="1:4">
      <c r="A203">
        <v>3814</v>
      </c>
      <c r="B203" t="s">
        <v>153</v>
      </c>
      <c r="C203" t="s">
        <v>574</v>
      </c>
      <c r="D203">
        <v>8</v>
      </c>
    </row>
    <row r="204" spans="1:4">
      <c r="A204">
        <v>3815</v>
      </c>
      <c r="B204" t="s">
        <v>154</v>
      </c>
      <c r="C204" t="s">
        <v>574</v>
      </c>
      <c r="D204">
        <v>8</v>
      </c>
    </row>
    <row r="205" spans="1:4">
      <c r="A205">
        <v>3816</v>
      </c>
      <c r="B205" t="s">
        <v>155</v>
      </c>
      <c r="C205" t="s">
        <v>574</v>
      </c>
      <c r="D205">
        <v>8</v>
      </c>
    </row>
    <row r="206" spans="1:4">
      <c r="A206">
        <v>3817</v>
      </c>
      <c r="B206" t="s">
        <v>575</v>
      </c>
      <c r="C206" t="s">
        <v>574</v>
      </c>
      <c r="D206">
        <v>8</v>
      </c>
    </row>
    <row r="207" spans="1:4">
      <c r="A207">
        <v>3818</v>
      </c>
      <c r="B207" t="s">
        <v>157</v>
      </c>
      <c r="C207" t="s">
        <v>574</v>
      </c>
      <c r="D207">
        <v>8</v>
      </c>
    </row>
    <row r="208" spans="1:4">
      <c r="A208">
        <v>3819</v>
      </c>
      <c r="B208" t="s">
        <v>158</v>
      </c>
      <c r="C208" t="s">
        <v>574</v>
      </c>
      <c r="D208">
        <v>8</v>
      </c>
    </row>
    <row r="209" spans="1:4">
      <c r="A209">
        <v>3820</v>
      </c>
      <c r="B209" t="s">
        <v>159</v>
      </c>
      <c r="C209" t="s">
        <v>574</v>
      </c>
      <c r="D209">
        <v>8</v>
      </c>
    </row>
    <row r="210" spans="1:4">
      <c r="A210">
        <v>3821</v>
      </c>
      <c r="B210" t="s">
        <v>548</v>
      </c>
      <c r="C210" t="s">
        <v>574</v>
      </c>
      <c r="D210">
        <v>8</v>
      </c>
    </row>
    <row r="211" spans="1:4">
      <c r="A211">
        <v>3822</v>
      </c>
      <c r="B211" t="s">
        <v>160</v>
      </c>
      <c r="C211" t="s">
        <v>574</v>
      </c>
      <c r="D211">
        <v>8</v>
      </c>
    </row>
    <row r="212" spans="1:4">
      <c r="A212">
        <v>3823</v>
      </c>
      <c r="B212" t="s">
        <v>161</v>
      </c>
      <c r="C212" t="s">
        <v>574</v>
      </c>
      <c r="D212">
        <v>8</v>
      </c>
    </row>
    <row r="213" spans="1:4">
      <c r="A213">
        <v>3824</v>
      </c>
      <c r="B213" t="s">
        <v>162</v>
      </c>
      <c r="C213" t="s">
        <v>574</v>
      </c>
      <c r="D213">
        <v>8</v>
      </c>
    </row>
    <row r="214" spans="1:4">
      <c r="A214">
        <v>3825</v>
      </c>
      <c r="B214" t="s">
        <v>163</v>
      </c>
      <c r="C214" t="s">
        <v>574</v>
      </c>
      <c r="D214">
        <v>8</v>
      </c>
    </row>
    <row r="215" spans="1:4">
      <c r="A215">
        <v>4201</v>
      </c>
      <c r="B215" t="s">
        <v>164</v>
      </c>
      <c r="C215" s="3" t="s">
        <v>565</v>
      </c>
      <c r="D215">
        <v>9</v>
      </c>
    </row>
    <row r="216" spans="1:4">
      <c r="A216">
        <v>4202</v>
      </c>
      <c r="B216" t="s">
        <v>165</v>
      </c>
      <c r="C216" s="3" t="s">
        <v>565</v>
      </c>
      <c r="D216">
        <v>9</v>
      </c>
    </row>
    <row r="217" spans="1:4">
      <c r="A217">
        <v>4203</v>
      </c>
      <c r="B217" t="s">
        <v>166</v>
      </c>
      <c r="C217" s="3" t="s">
        <v>565</v>
      </c>
      <c r="D217">
        <v>9</v>
      </c>
    </row>
    <row r="218" spans="1:4">
      <c r="A218">
        <v>4204</v>
      </c>
      <c r="B218" t="s">
        <v>176</v>
      </c>
      <c r="C218" s="3" t="s">
        <v>565</v>
      </c>
      <c r="D218">
        <v>9</v>
      </c>
    </row>
    <row r="219" spans="1:4">
      <c r="A219">
        <v>4205</v>
      </c>
      <c r="B219" t="s">
        <v>180</v>
      </c>
      <c r="C219" s="3" t="s">
        <v>565</v>
      </c>
      <c r="D219">
        <v>9</v>
      </c>
    </row>
    <row r="220" spans="1:4">
      <c r="A220">
        <v>4206</v>
      </c>
      <c r="B220" t="s">
        <v>177</v>
      </c>
      <c r="C220" s="3" t="s">
        <v>565</v>
      </c>
      <c r="D220">
        <v>9</v>
      </c>
    </row>
    <row r="221" spans="1:4">
      <c r="A221">
        <v>4207</v>
      </c>
      <c r="B221" t="s">
        <v>178</v>
      </c>
      <c r="C221" s="3" t="s">
        <v>565</v>
      </c>
      <c r="D221">
        <v>9</v>
      </c>
    </row>
    <row r="222" spans="1:4">
      <c r="A222">
        <v>4211</v>
      </c>
      <c r="B222" t="s">
        <v>167</v>
      </c>
      <c r="C222" s="3" t="s">
        <v>565</v>
      </c>
      <c r="D222">
        <v>9</v>
      </c>
    </row>
    <row r="223" spans="1:4">
      <c r="A223">
        <v>4212</v>
      </c>
      <c r="B223" t="s">
        <v>549</v>
      </c>
      <c r="C223" s="3" t="s">
        <v>565</v>
      </c>
      <c r="D223">
        <v>9</v>
      </c>
    </row>
    <row r="224" spans="1:4">
      <c r="A224">
        <v>4213</v>
      </c>
      <c r="B224" t="s">
        <v>550</v>
      </c>
      <c r="C224" s="3" t="s">
        <v>565</v>
      </c>
      <c r="D224">
        <v>9</v>
      </c>
    </row>
    <row r="225" spans="1:4">
      <c r="A225">
        <v>4214</v>
      </c>
      <c r="B225" t="s">
        <v>168</v>
      </c>
      <c r="C225" s="3" t="s">
        <v>565</v>
      </c>
      <c r="D225">
        <v>9</v>
      </c>
    </row>
    <row r="226" spans="1:4">
      <c r="A226">
        <v>4215</v>
      </c>
      <c r="B226" t="s">
        <v>169</v>
      </c>
      <c r="C226" s="3" t="s">
        <v>565</v>
      </c>
      <c r="D226">
        <v>9</v>
      </c>
    </row>
    <row r="227" spans="1:4">
      <c r="A227">
        <v>4216</v>
      </c>
      <c r="B227" t="s">
        <v>170</v>
      </c>
      <c r="C227" s="3" t="s">
        <v>565</v>
      </c>
      <c r="D227">
        <v>9</v>
      </c>
    </row>
    <row r="228" spans="1:4">
      <c r="A228">
        <v>4217</v>
      </c>
      <c r="B228" t="s">
        <v>171</v>
      </c>
      <c r="C228" s="3" t="s">
        <v>565</v>
      </c>
      <c r="D228">
        <v>9</v>
      </c>
    </row>
    <row r="229" spans="1:4">
      <c r="A229">
        <v>4218</v>
      </c>
      <c r="B229" t="s">
        <v>172</v>
      </c>
      <c r="C229" s="3" t="s">
        <v>565</v>
      </c>
      <c r="D229">
        <v>9</v>
      </c>
    </row>
    <row r="230" spans="1:4">
      <c r="A230">
        <v>4219</v>
      </c>
      <c r="B230" t="s">
        <v>551</v>
      </c>
      <c r="C230" s="3" t="s">
        <v>565</v>
      </c>
      <c r="D230">
        <v>9</v>
      </c>
    </row>
    <row r="231" spans="1:4">
      <c r="A231">
        <v>4220</v>
      </c>
      <c r="B231" t="s">
        <v>173</v>
      </c>
      <c r="C231" s="3" t="s">
        <v>565</v>
      </c>
      <c r="D231">
        <v>9</v>
      </c>
    </row>
    <row r="232" spans="1:4">
      <c r="A232">
        <v>4221</v>
      </c>
      <c r="B232" t="s">
        <v>174</v>
      </c>
      <c r="C232" s="3" t="s">
        <v>565</v>
      </c>
      <c r="D232">
        <v>9</v>
      </c>
    </row>
    <row r="233" spans="1:4">
      <c r="A233">
        <v>4222</v>
      </c>
      <c r="B233" t="s">
        <v>175</v>
      </c>
      <c r="C233" s="3" t="s">
        <v>565</v>
      </c>
      <c r="D233">
        <v>9</v>
      </c>
    </row>
    <row r="234" spans="1:4">
      <c r="A234">
        <v>4223</v>
      </c>
      <c r="B234" t="s">
        <v>179</v>
      </c>
      <c r="C234" s="3" t="s">
        <v>565</v>
      </c>
      <c r="D234">
        <v>9</v>
      </c>
    </row>
    <row r="235" spans="1:4">
      <c r="A235">
        <v>4224</v>
      </c>
      <c r="B235" t="s">
        <v>552</v>
      </c>
      <c r="C235" s="3" t="s">
        <v>565</v>
      </c>
      <c r="D235">
        <v>9</v>
      </c>
    </row>
    <row r="236" spans="1:4">
      <c r="A236">
        <v>4225</v>
      </c>
      <c r="B236" t="s">
        <v>181</v>
      </c>
      <c r="C236" s="3" t="s">
        <v>565</v>
      </c>
      <c r="D236">
        <v>9</v>
      </c>
    </row>
    <row r="237" spans="1:4">
      <c r="A237">
        <v>4226</v>
      </c>
      <c r="B237" t="s">
        <v>182</v>
      </c>
      <c r="C237" s="3" t="s">
        <v>565</v>
      </c>
      <c r="D237">
        <v>9</v>
      </c>
    </row>
    <row r="238" spans="1:4">
      <c r="A238">
        <v>4227</v>
      </c>
      <c r="B238" t="s">
        <v>183</v>
      </c>
      <c r="C238" s="3" t="s">
        <v>565</v>
      </c>
      <c r="D238">
        <v>9</v>
      </c>
    </row>
    <row r="239" spans="1:4">
      <c r="A239">
        <v>4228</v>
      </c>
      <c r="B239" t="s">
        <v>184</v>
      </c>
      <c r="C239" s="3" t="s">
        <v>565</v>
      </c>
      <c r="D239">
        <v>9</v>
      </c>
    </row>
    <row r="240" spans="1:4">
      <c r="A240">
        <v>4601</v>
      </c>
      <c r="B240" t="s">
        <v>205</v>
      </c>
      <c r="C240" t="s">
        <v>576</v>
      </c>
      <c r="D240">
        <v>14</v>
      </c>
    </row>
    <row r="241" spans="1:4">
      <c r="A241">
        <v>4602</v>
      </c>
      <c r="B241" t="s">
        <v>577</v>
      </c>
      <c r="C241" t="s">
        <v>576</v>
      </c>
      <c r="D241">
        <v>14</v>
      </c>
    </row>
    <row r="242" spans="1:4">
      <c r="A242">
        <v>4611</v>
      </c>
      <c r="B242" t="s">
        <v>206</v>
      </c>
      <c r="C242" t="s">
        <v>576</v>
      </c>
      <c r="D242">
        <v>14</v>
      </c>
    </row>
    <row r="243" spans="1:4">
      <c r="A243">
        <v>4612</v>
      </c>
      <c r="B243" t="s">
        <v>207</v>
      </c>
      <c r="C243" t="s">
        <v>576</v>
      </c>
      <c r="D243">
        <v>14</v>
      </c>
    </row>
    <row r="244" spans="1:4">
      <c r="A244">
        <v>4613</v>
      </c>
      <c r="B244" t="s">
        <v>208</v>
      </c>
      <c r="C244" t="s">
        <v>576</v>
      </c>
      <c r="D244">
        <v>14</v>
      </c>
    </row>
    <row r="245" spans="1:4">
      <c r="A245">
        <v>4614</v>
      </c>
      <c r="B245" t="s">
        <v>209</v>
      </c>
      <c r="C245" t="s">
        <v>576</v>
      </c>
      <c r="D245">
        <v>14</v>
      </c>
    </row>
    <row r="246" spans="1:4">
      <c r="A246">
        <v>4615</v>
      </c>
      <c r="B246" t="s">
        <v>210</v>
      </c>
      <c r="C246" t="s">
        <v>576</v>
      </c>
      <c r="D246">
        <v>14</v>
      </c>
    </row>
    <row r="247" spans="1:4">
      <c r="A247">
        <v>4616</v>
      </c>
      <c r="B247" t="s">
        <v>211</v>
      </c>
      <c r="C247" t="s">
        <v>576</v>
      </c>
      <c r="D247">
        <v>14</v>
      </c>
    </row>
    <row r="248" spans="1:4">
      <c r="A248">
        <v>4617</v>
      </c>
      <c r="B248" t="s">
        <v>212</v>
      </c>
      <c r="C248" t="s">
        <v>576</v>
      </c>
      <c r="D248">
        <v>14</v>
      </c>
    </row>
    <row r="249" spans="1:4">
      <c r="A249">
        <v>4618</v>
      </c>
      <c r="B249" t="s">
        <v>213</v>
      </c>
      <c r="C249" t="s">
        <v>576</v>
      </c>
      <c r="D249">
        <v>14</v>
      </c>
    </row>
    <row r="250" spans="1:4">
      <c r="A250">
        <v>4619</v>
      </c>
      <c r="B250" t="s">
        <v>555</v>
      </c>
      <c r="C250" t="s">
        <v>576</v>
      </c>
      <c r="D250">
        <v>14</v>
      </c>
    </row>
    <row r="251" spans="1:4">
      <c r="A251">
        <v>4620</v>
      </c>
      <c r="B251" t="s">
        <v>214</v>
      </c>
      <c r="C251" t="s">
        <v>576</v>
      </c>
      <c r="D251">
        <v>14</v>
      </c>
    </row>
    <row r="252" spans="1:4">
      <c r="A252">
        <v>4621</v>
      </c>
      <c r="B252" t="s">
        <v>215</v>
      </c>
      <c r="C252" t="s">
        <v>576</v>
      </c>
      <c r="D252">
        <v>14</v>
      </c>
    </row>
    <row r="253" spans="1:4">
      <c r="A253">
        <v>4622</v>
      </c>
      <c r="B253" t="s">
        <v>216</v>
      </c>
      <c r="C253" t="s">
        <v>576</v>
      </c>
      <c r="D253">
        <v>14</v>
      </c>
    </row>
    <row r="254" spans="1:4">
      <c r="A254">
        <v>4623</v>
      </c>
      <c r="B254" t="s">
        <v>217</v>
      </c>
      <c r="C254" t="s">
        <v>576</v>
      </c>
      <c r="D254">
        <v>14</v>
      </c>
    </row>
    <row r="255" spans="1:4">
      <c r="A255">
        <v>4624</v>
      </c>
      <c r="B255" t="s">
        <v>578</v>
      </c>
      <c r="C255" t="s">
        <v>576</v>
      </c>
      <c r="D255">
        <v>14</v>
      </c>
    </row>
    <row r="256" spans="1:4">
      <c r="A256">
        <v>4625</v>
      </c>
      <c r="B256" t="s">
        <v>218</v>
      </c>
      <c r="C256" t="s">
        <v>576</v>
      </c>
      <c r="D256">
        <v>14</v>
      </c>
    </row>
    <row r="257" spans="1:4">
      <c r="A257">
        <v>4626</v>
      </c>
      <c r="B257" t="s">
        <v>223</v>
      </c>
      <c r="C257" t="s">
        <v>576</v>
      </c>
      <c r="D257">
        <v>14</v>
      </c>
    </row>
    <row r="258" spans="1:4">
      <c r="A258">
        <v>4627</v>
      </c>
      <c r="B258" t="s">
        <v>219</v>
      </c>
      <c r="C258" t="s">
        <v>576</v>
      </c>
      <c r="D258">
        <v>14</v>
      </c>
    </row>
    <row r="259" spans="1:4">
      <c r="A259">
        <v>4628</v>
      </c>
      <c r="B259" t="s">
        <v>220</v>
      </c>
      <c r="C259" t="s">
        <v>576</v>
      </c>
      <c r="D259">
        <v>14</v>
      </c>
    </row>
    <row r="260" spans="1:4">
      <c r="A260">
        <v>4629</v>
      </c>
      <c r="B260" t="s">
        <v>221</v>
      </c>
      <c r="C260" t="s">
        <v>576</v>
      </c>
      <c r="D260">
        <v>14</v>
      </c>
    </row>
    <row r="261" spans="1:4">
      <c r="A261">
        <v>4630</v>
      </c>
      <c r="B261" t="s">
        <v>222</v>
      </c>
      <c r="C261" t="s">
        <v>576</v>
      </c>
      <c r="D261">
        <v>14</v>
      </c>
    </row>
    <row r="262" spans="1:4">
      <c r="A262">
        <v>4631</v>
      </c>
      <c r="B262" t="s">
        <v>579</v>
      </c>
      <c r="C262" t="s">
        <v>576</v>
      </c>
      <c r="D262">
        <v>14</v>
      </c>
    </row>
    <row r="263" spans="1:4">
      <c r="A263">
        <v>4632</v>
      </c>
      <c r="B263" t="s">
        <v>556</v>
      </c>
      <c r="C263" t="s">
        <v>576</v>
      </c>
      <c r="D263">
        <v>14</v>
      </c>
    </row>
    <row r="264" spans="1:4">
      <c r="A264">
        <v>4633</v>
      </c>
      <c r="B264" t="s">
        <v>224</v>
      </c>
      <c r="C264" t="s">
        <v>576</v>
      </c>
      <c r="D264">
        <v>14</v>
      </c>
    </row>
    <row r="265" spans="1:4">
      <c r="A265">
        <v>4634</v>
      </c>
      <c r="B265" t="s">
        <v>225</v>
      </c>
      <c r="C265" t="s">
        <v>576</v>
      </c>
      <c r="D265">
        <v>14</v>
      </c>
    </row>
    <row r="266" spans="1:4">
      <c r="A266">
        <v>4635</v>
      </c>
      <c r="B266" t="s">
        <v>226</v>
      </c>
      <c r="C266" t="s">
        <v>576</v>
      </c>
      <c r="D266">
        <v>14</v>
      </c>
    </row>
    <row r="267" spans="1:4">
      <c r="A267">
        <v>4636</v>
      </c>
      <c r="B267" t="s">
        <v>227</v>
      </c>
      <c r="C267" t="s">
        <v>576</v>
      </c>
      <c r="D267">
        <v>14</v>
      </c>
    </row>
    <row r="268" spans="1:4">
      <c r="A268">
        <v>4637</v>
      </c>
      <c r="B268" t="s">
        <v>228</v>
      </c>
      <c r="C268" t="s">
        <v>576</v>
      </c>
      <c r="D268">
        <v>14</v>
      </c>
    </row>
    <row r="269" spans="1:4">
      <c r="A269">
        <v>4638</v>
      </c>
      <c r="B269" t="s">
        <v>229</v>
      </c>
      <c r="C269" t="s">
        <v>576</v>
      </c>
      <c r="D269">
        <v>14</v>
      </c>
    </row>
    <row r="270" spans="1:4">
      <c r="A270">
        <v>4639</v>
      </c>
      <c r="B270" t="s">
        <v>230</v>
      </c>
      <c r="C270" t="s">
        <v>576</v>
      </c>
      <c r="D270">
        <v>14</v>
      </c>
    </row>
    <row r="271" spans="1:4">
      <c r="A271">
        <v>4640</v>
      </c>
      <c r="B271" t="s">
        <v>231</v>
      </c>
      <c r="C271" t="s">
        <v>576</v>
      </c>
      <c r="D271">
        <v>14</v>
      </c>
    </row>
    <row r="272" spans="1:4">
      <c r="A272">
        <v>4641</v>
      </c>
      <c r="B272" t="s">
        <v>232</v>
      </c>
      <c r="C272" t="s">
        <v>576</v>
      </c>
      <c r="D272">
        <v>14</v>
      </c>
    </row>
    <row r="273" spans="1:4">
      <c r="A273">
        <v>4642</v>
      </c>
      <c r="B273" t="s">
        <v>233</v>
      </c>
      <c r="C273" t="s">
        <v>576</v>
      </c>
      <c r="D273">
        <v>14</v>
      </c>
    </row>
    <row r="274" spans="1:4">
      <c r="A274">
        <v>4643</v>
      </c>
      <c r="B274" t="s">
        <v>234</v>
      </c>
      <c r="C274" t="s">
        <v>576</v>
      </c>
      <c r="D274">
        <v>14</v>
      </c>
    </row>
    <row r="275" spans="1:4">
      <c r="A275">
        <v>4644</v>
      </c>
      <c r="B275" t="s">
        <v>235</v>
      </c>
      <c r="C275" t="s">
        <v>576</v>
      </c>
      <c r="D275">
        <v>14</v>
      </c>
    </row>
    <row r="276" spans="1:4">
      <c r="A276">
        <v>4645</v>
      </c>
      <c r="B276" t="s">
        <v>236</v>
      </c>
      <c r="C276" t="s">
        <v>576</v>
      </c>
      <c r="D276">
        <v>14</v>
      </c>
    </row>
    <row r="277" spans="1:4">
      <c r="A277">
        <v>4646</v>
      </c>
      <c r="B277" t="s">
        <v>237</v>
      </c>
      <c r="C277" t="s">
        <v>576</v>
      </c>
      <c r="D277">
        <v>14</v>
      </c>
    </row>
    <row r="278" spans="1:4">
      <c r="A278">
        <v>4647</v>
      </c>
      <c r="B278" t="s">
        <v>580</v>
      </c>
      <c r="C278" t="s">
        <v>576</v>
      </c>
      <c r="D278">
        <v>14</v>
      </c>
    </row>
    <row r="279" spans="1:4">
      <c r="A279">
        <v>4648</v>
      </c>
      <c r="B279" t="s">
        <v>238</v>
      </c>
      <c r="C279" t="s">
        <v>576</v>
      </c>
      <c r="D279">
        <v>14</v>
      </c>
    </row>
    <row r="280" spans="1:4">
      <c r="A280">
        <v>4649</v>
      </c>
      <c r="B280" t="s">
        <v>581</v>
      </c>
      <c r="C280" t="s">
        <v>576</v>
      </c>
      <c r="D280">
        <v>14</v>
      </c>
    </row>
    <row r="281" spans="1:4">
      <c r="A281">
        <v>4650</v>
      </c>
      <c r="B281" t="s">
        <v>239</v>
      </c>
      <c r="C281" t="s">
        <v>576</v>
      </c>
      <c r="D281">
        <v>14</v>
      </c>
    </row>
    <row r="282" spans="1:4">
      <c r="A282">
        <v>4651</v>
      </c>
      <c r="B282" t="s">
        <v>582</v>
      </c>
      <c r="C282" t="s">
        <v>576</v>
      </c>
      <c r="D282">
        <v>14</v>
      </c>
    </row>
    <row r="283" spans="1:4">
      <c r="A283">
        <v>5001</v>
      </c>
      <c r="B283" t="s">
        <v>264</v>
      </c>
      <c r="C283" t="s">
        <v>527</v>
      </c>
      <c r="D283">
        <v>16</v>
      </c>
    </row>
    <row r="284" spans="1:4">
      <c r="A284">
        <v>5006</v>
      </c>
      <c r="B284" t="s">
        <v>276</v>
      </c>
      <c r="C284" t="s">
        <v>527</v>
      </c>
      <c r="D284">
        <v>16</v>
      </c>
    </row>
    <row r="285" spans="1:4">
      <c r="A285">
        <v>5007</v>
      </c>
      <c r="B285" t="s">
        <v>277</v>
      </c>
      <c r="C285" t="s">
        <v>527</v>
      </c>
      <c r="D285">
        <v>16</v>
      </c>
    </row>
    <row r="286" spans="1:4">
      <c r="A286">
        <v>5014</v>
      </c>
      <c r="B286" t="s">
        <v>266</v>
      </c>
      <c r="C286" t="s">
        <v>527</v>
      </c>
      <c r="D286">
        <v>16</v>
      </c>
    </row>
    <row r="287" spans="1:4">
      <c r="A287">
        <v>5020</v>
      </c>
      <c r="B287" t="s">
        <v>426</v>
      </c>
      <c r="C287" t="s">
        <v>527</v>
      </c>
      <c r="D287">
        <v>16</v>
      </c>
    </row>
    <row r="288" spans="1:4">
      <c r="A288">
        <v>5021</v>
      </c>
      <c r="B288" t="s">
        <v>49</v>
      </c>
      <c r="C288" t="s">
        <v>527</v>
      </c>
      <c r="D288">
        <v>16</v>
      </c>
    </row>
    <row r="289" spans="1:4">
      <c r="A289">
        <v>5022</v>
      </c>
      <c r="B289" t="s">
        <v>269</v>
      </c>
      <c r="C289" t="s">
        <v>527</v>
      </c>
      <c r="D289">
        <v>16</v>
      </c>
    </row>
    <row r="290" spans="1:4">
      <c r="A290">
        <v>5025</v>
      </c>
      <c r="B290" t="s">
        <v>32</v>
      </c>
      <c r="C290" t="s">
        <v>527</v>
      </c>
      <c r="D290">
        <v>16</v>
      </c>
    </row>
    <row r="291" spans="1:4">
      <c r="A291">
        <v>5026</v>
      </c>
      <c r="B291" t="s">
        <v>270</v>
      </c>
      <c r="C291" t="s">
        <v>527</v>
      </c>
      <c r="D291">
        <v>16</v>
      </c>
    </row>
    <row r="292" spans="1:4">
      <c r="A292">
        <v>5027</v>
      </c>
      <c r="B292" t="s">
        <v>271</v>
      </c>
      <c r="C292" t="s">
        <v>527</v>
      </c>
      <c r="D292">
        <v>16</v>
      </c>
    </row>
    <row r="293" spans="1:4">
      <c r="A293">
        <v>5028</v>
      </c>
      <c r="B293" t="s">
        <v>272</v>
      </c>
      <c r="C293" t="s">
        <v>527</v>
      </c>
      <c r="D293">
        <v>16</v>
      </c>
    </row>
    <row r="294" spans="1:4">
      <c r="A294">
        <v>5029</v>
      </c>
      <c r="B294" t="s">
        <v>273</v>
      </c>
      <c r="C294" t="s">
        <v>527</v>
      </c>
      <c r="D294">
        <v>16</v>
      </c>
    </row>
    <row r="295" spans="1:4">
      <c r="A295">
        <v>5031</v>
      </c>
      <c r="B295" t="s">
        <v>55</v>
      </c>
      <c r="C295" t="s">
        <v>527</v>
      </c>
      <c r="D295">
        <v>16</v>
      </c>
    </row>
    <row r="296" spans="1:4">
      <c r="A296">
        <v>5032</v>
      </c>
      <c r="B296" t="s">
        <v>274</v>
      </c>
      <c r="C296" t="s">
        <v>527</v>
      </c>
      <c r="D296">
        <v>16</v>
      </c>
    </row>
    <row r="297" spans="1:4">
      <c r="A297">
        <v>5033</v>
      </c>
      <c r="B297" t="s">
        <v>275</v>
      </c>
      <c r="C297" t="s">
        <v>527</v>
      </c>
      <c r="D297">
        <v>16</v>
      </c>
    </row>
    <row r="298" spans="1:4">
      <c r="A298">
        <v>5034</v>
      </c>
      <c r="B298" t="s">
        <v>278</v>
      </c>
      <c r="C298" t="s">
        <v>527</v>
      </c>
      <c r="D298">
        <v>16</v>
      </c>
    </row>
    <row r="299" spans="1:4">
      <c r="A299">
        <v>5035</v>
      </c>
      <c r="B299" t="s">
        <v>279</v>
      </c>
      <c r="C299" t="s">
        <v>527</v>
      </c>
      <c r="D299">
        <v>16</v>
      </c>
    </row>
    <row r="300" spans="1:4">
      <c r="A300">
        <v>5036</v>
      </c>
      <c r="B300" t="s">
        <v>280</v>
      </c>
      <c r="C300" t="s">
        <v>527</v>
      </c>
      <c r="D300">
        <v>16</v>
      </c>
    </row>
    <row r="301" spans="1:4">
      <c r="A301">
        <v>5037</v>
      </c>
      <c r="B301" t="s">
        <v>281</v>
      </c>
      <c r="C301" t="s">
        <v>527</v>
      </c>
      <c r="D301">
        <v>16</v>
      </c>
    </row>
    <row r="302" spans="1:4">
      <c r="A302">
        <v>5038</v>
      </c>
      <c r="B302" t="s">
        <v>282</v>
      </c>
      <c r="C302" t="s">
        <v>527</v>
      </c>
      <c r="D302">
        <v>16</v>
      </c>
    </row>
    <row r="303" spans="1:4">
      <c r="A303">
        <v>5041</v>
      </c>
      <c r="B303" t="s">
        <v>284</v>
      </c>
      <c r="C303" t="s">
        <v>527</v>
      </c>
      <c r="D303">
        <v>16</v>
      </c>
    </row>
    <row r="304" spans="1:4">
      <c r="A304">
        <v>5042</v>
      </c>
      <c r="B304" t="s">
        <v>285</v>
      </c>
      <c r="C304" t="s">
        <v>527</v>
      </c>
      <c r="D304">
        <v>16</v>
      </c>
    </row>
    <row r="305" spans="1:4">
      <c r="A305">
        <v>5043</v>
      </c>
      <c r="B305" t="s">
        <v>286</v>
      </c>
      <c r="C305" t="s">
        <v>527</v>
      </c>
      <c r="D305">
        <v>16</v>
      </c>
    </row>
    <row r="306" spans="1:4">
      <c r="A306">
        <v>5044</v>
      </c>
      <c r="B306" t="s">
        <v>561</v>
      </c>
      <c r="C306" t="s">
        <v>527</v>
      </c>
      <c r="D306">
        <v>16</v>
      </c>
    </row>
    <row r="307" spans="1:4">
      <c r="A307">
        <v>5045</v>
      </c>
      <c r="B307" t="s">
        <v>287</v>
      </c>
      <c r="C307" t="s">
        <v>527</v>
      </c>
      <c r="D307">
        <v>16</v>
      </c>
    </row>
    <row r="308" spans="1:4">
      <c r="A308">
        <v>5046</v>
      </c>
      <c r="B308" t="s">
        <v>288</v>
      </c>
      <c r="C308" t="s">
        <v>527</v>
      </c>
      <c r="D308">
        <v>16</v>
      </c>
    </row>
    <row r="309" spans="1:4">
      <c r="A309">
        <v>5047</v>
      </c>
      <c r="B309" t="s">
        <v>289</v>
      </c>
      <c r="C309" t="s">
        <v>527</v>
      </c>
      <c r="D309">
        <v>16</v>
      </c>
    </row>
    <row r="310" spans="1:4">
      <c r="A310">
        <v>5049</v>
      </c>
      <c r="B310" t="s">
        <v>290</v>
      </c>
      <c r="C310" t="s">
        <v>527</v>
      </c>
      <c r="D310">
        <v>16</v>
      </c>
    </row>
    <row r="311" spans="1:4">
      <c r="A311">
        <v>5052</v>
      </c>
      <c r="B311" t="s">
        <v>291</v>
      </c>
      <c r="C311" t="s">
        <v>527</v>
      </c>
      <c r="D311">
        <v>16</v>
      </c>
    </row>
    <row r="312" spans="1:4">
      <c r="A312">
        <v>5053</v>
      </c>
      <c r="B312" t="s">
        <v>283</v>
      </c>
      <c r="C312" t="s">
        <v>527</v>
      </c>
      <c r="D312">
        <v>16</v>
      </c>
    </row>
    <row r="313" spans="1:4">
      <c r="A313">
        <v>5054</v>
      </c>
      <c r="B313" t="s">
        <v>529</v>
      </c>
      <c r="C313" t="s">
        <v>527</v>
      </c>
      <c r="D313">
        <v>16</v>
      </c>
    </row>
    <row r="314" spans="1:4">
      <c r="A314">
        <v>5055</v>
      </c>
      <c r="B314" t="s">
        <v>583</v>
      </c>
      <c r="C314" t="s">
        <v>527</v>
      </c>
      <c r="D314">
        <v>16</v>
      </c>
    </row>
    <row r="315" spans="1:4">
      <c r="A315">
        <v>5056</v>
      </c>
      <c r="B315" t="s">
        <v>265</v>
      </c>
      <c r="C315" t="s">
        <v>527</v>
      </c>
      <c r="D315">
        <v>16</v>
      </c>
    </row>
    <row r="316" spans="1:4">
      <c r="A316">
        <v>5057</v>
      </c>
      <c r="B316" t="s">
        <v>267</v>
      </c>
      <c r="C316" t="s">
        <v>527</v>
      </c>
      <c r="D316">
        <v>16</v>
      </c>
    </row>
    <row r="317" spans="1:4">
      <c r="A317">
        <v>5058</v>
      </c>
      <c r="B317" t="s">
        <v>268</v>
      </c>
      <c r="C317" t="s">
        <v>527</v>
      </c>
      <c r="D317">
        <v>16</v>
      </c>
    </row>
    <row r="318" spans="1:4">
      <c r="A318">
        <v>5059</v>
      </c>
      <c r="B318" t="s">
        <v>584</v>
      </c>
      <c r="C318" t="s">
        <v>527</v>
      </c>
      <c r="D318">
        <v>16</v>
      </c>
    </row>
    <row r="319" spans="1:4">
      <c r="A319">
        <v>5060</v>
      </c>
      <c r="B319" t="s">
        <v>585</v>
      </c>
      <c r="C319" t="s">
        <v>527</v>
      </c>
      <c r="D319">
        <v>16</v>
      </c>
    </row>
    <row r="320" spans="1:4">
      <c r="A320">
        <v>5061</v>
      </c>
      <c r="B320" t="s">
        <v>261</v>
      </c>
      <c r="C320" t="s">
        <v>527</v>
      </c>
      <c r="D320">
        <v>16</v>
      </c>
    </row>
    <row r="321" spans="1:4">
      <c r="A321">
        <v>5401</v>
      </c>
      <c r="B321" t="s">
        <v>328</v>
      </c>
      <c r="C321" t="s">
        <v>586</v>
      </c>
      <c r="D321">
        <v>54</v>
      </c>
    </row>
    <row r="322" spans="1:4">
      <c r="A322">
        <v>5402</v>
      </c>
      <c r="B322" t="s">
        <v>327</v>
      </c>
      <c r="C322" t="s">
        <v>586</v>
      </c>
      <c r="D322">
        <v>54</v>
      </c>
    </row>
    <row r="323" spans="1:4">
      <c r="A323">
        <v>5403</v>
      </c>
      <c r="B323" t="s">
        <v>348</v>
      </c>
      <c r="C323" t="s">
        <v>586</v>
      </c>
      <c r="D323">
        <v>54</v>
      </c>
    </row>
    <row r="324" spans="1:4">
      <c r="A324">
        <v>5404</v>
      </c>
      <c r="B324" t="s">
        <v>345</v>
      </c>
      <c r="C324" t="s">
        <v>586</v>
      </c>
      <c r="D324">
        <v>54</v>
      </c>
    </row>
    <row r="325" spans="1:4">
      <c r="A325">
        <v>5405</v>
      </c>
      <c r="B325" t="s">
        <v>346</v>
      </c>
      <c r="C325" t="s">
        <v>586</v>
      </c>
      <c r="D325">
        <v>54</v>
      </c>
    </row>
    <row r="326" spans="1:4">
      <c r="A326">
        <v>5406</v>
      </c>
      <c r="B326" t="s">
        <v>347</v>
      </c>
      <c r="C326" t="s">
        <v>586</v>
      </c>
      <c r="D326">
        <v>54</v>
      </c>
    </row>
    <row r="327" spans="1:4">
      <c r="A327">
        <v>5411</v>
      </c>
      <c r="B327" t="s">
        <v>329</v>
      </c>
      <c r="C327" t="s">
        <v>586</v>
      </c>
      <c r="D327">
        <v>54</v>
      </c>
    </row>
    <row r="328" spans="1:4">
      <c r="A328">
        <v>5412</v>
      </c>
      <c r="B328" t="s">
        <v>559</v>
      </c>
      <c r="C328" t="s">
        <v>586</v>
      </c>
      <c r="D328">
        <v>54</v>
      </c>
    </row>
    <row r="329" spans="1:4">
      <c r="A329">
        <v>5413</v>
      </c>
      <c r="B329" t="s">
        <v>330</v>
      </c>
      <c r="C329" t="s">
        <v>586</v>
      </c>
      <c r="D329">
        <v>54</v>
      </c>
    </row>
    <row r="330" spans="1:4">
      <c r="A330">
        <v>5414</v>
      </c>
      <c r="B330" t="s">
        <v>331</v>
      </c>
      <c r="C330" t="s">
        <v>586</v>
      </c>
      <c r="D330">
        <v>54</v>
      </c>
    </row>
    <row r="331" spans="1:4">
      <c r="A331">
        <v>5415</v>
      </c>
      <c r="B331" t="s">
        <v>332</v>
      </c>
      <c r="C331" t="s">
        <v>586</v>
      </c>
      <c r="D331">
        <v>54</v>
      </c>
    </row>
    <row r="332" spans="1:4">
      <c r="A332">
        <v>5416</v>
      </c>
      <c r="B332" t="s">
        <v>333</v>
      </c>
      <c r="C332" t="s">
        <v>586</v>
      </c>
      <c r="D332">
        <v>54</v>
      </c>
    </row>
    <row r="333" spans="1:4">
      <c r="A333">
        <v>5417</v>
      </c>
      <c r="B333" t="s">
        <v>334</v>
      </c>
      <c r="C333" t="s">
        <v>586</v>
      </c>
      <c r="D333">
        <v>54</v>
      </c>
    </row>
    <row r="334" spans="1:4">
      <c r="A334">
        <v>5418</v>
      </c>
      <c r="B334" t="s">
        <v>33</v>
      </c>
      <c r="C334" t="s">
        <v>586</v>
      </c>
      <c r="D334">
        <v>54</v>
      </c>
    </row>
    <row r="335" spans="1:4">
      <c r="A335">
        <v>5419</v>
      </c>
      <c r="B335" t="s">
        <v>335</v>
      </c>
      <c r="C335" t="s">
        <v>586</v>
      </c>
      <c r="D335">
        <v>54</v>
      </c>
    </row>
    <row r="336" spans="1:4">
      <c r="A336">
        <v>5420</v>
      </c>
      <c r="B336" t="s">
        <v>336</v>
      </c>
      <c r="C336" t="s">
        <v>586</v>
      </c>
      <c r="D336">
        <v>54</v>
      </c>
    </row>
    <row r="337" spans="1:4">
      <c r="A337">
        <v>5421</v>
      </c>
      <c r="B337" t="s">
        <v>587</v>
      </c>
      <c r="C337" t="s">
        <v>586</v>
      </c>
      <c r="D337">
        <v>54</v>
      </c>
    </row>
    <row r="338" spans="1:4">
      <c r="A338">
        <v>5422</v>
      </c>
      <c r="B338" t="s">
        <v>337</v>
      </c>
      <c r="C338" t="s">
        <v>586</v>
      </c>
      <c r="D338">
        <v>54</v>
      </c>
    </row>
    <row r="339" spans="1:4">
      <c r="A339">
        <v>5423</v>
      </c>
      <c r="B339" t="s">
        <v>338</v>
      </c>
      <c r="C339" t="s">
        <v>586</v>
      </c>
      <c r="D339">
        <v>54</v>
      </c>
    </row>
    <row r="340" spans="1:4">
      <c r="A340">
        <v>5424</v>
      </c>
      <c r="B340" t="s">
        <v>339</v>
      </c>
      <c r="C340" t="s">
        <v>586</v>
      </c>
      <c r="D340">
        <v>54</v>
      </c>
    </row>
    <row r="341" spans="1:4">
      <c r="A341">
        <v>5425</v>
      </c>
      <c r="B341" t="s">
        <v>340</v>
      </c>
      <c r="C341" t="s">
        <v>586</v>
      </c>
      <c r="D341">
        <v>54</v>
      </c>
    </row>
    <row r="342" spans="1:4">
      <c r="A342">
        <v>5426</v>
      </c>
      <c r="B342" t="s">
        <v>341</v>
      </c>
      <c r="C342" t="s">
        <v>586</v>
      </c>
      <c r="D342">
        <v>54</v>
      </c>
    </row>
    <row r="343" spans="1:4">
      <c r="A343">
        <v>5427</v>
      </c>
      <c r="B343" t="s">
        <v>342</v>
      </c>
      <c r="C343" t="s">
        <v>586</v>
      </c>
      <c r="D343">
        <v>54</v>
      </c>
    </row>
    <row r="344" spans="1:4">
      <c r="A344">
        <v>5428</v>
      </c>
      <c r="B344" t="s">
        <v>343</v>
      </c>
      <c r="C344" t="s">
        <v>586</v>
      </c>
      <c r="D344">
        <v>54</v>
      </c>
    </row>
    <row r="345" spans="1:4">
      <c r="A345">
        <v>5429</v>
      </c>
      <c r="B345" t="s">
        <v>344</v>
      </c>
      <c r="C345" t="s">
        <v>586</v>
      </c>
      <c r="D345">
        <v>54</v>
      </c>
    </row>
    <row r="346" spans="1:4">
      <c r="A346">
        <v>5430</v>
      </c>
      <c r="B346" t="s">
        <v>359</v>
      </c>
      <c r="C346" t="s">
        <v>586</v>
      </c>
      <c r="D346">
        <v>54</v>
      </c>
    </row>
    <row r="347" spans="1:4">
      <c r="A347">
        <v>5432</v>
      </c>
      <c r="B347" t="s">
        <v>421</v>
      </c>
      <c r="C347" t="s">
        <v>586</v>
      </c>
      <c r="D347">
        <v>54</v>
      </c>
    </row>
    <row r="348" spans="1:4">
      <c r="A348">
        <v>5433</v>
      </c>
      <c r="B348" t="s">
        <v>349</v>
      </c>
      <c r="C348" t="s">
        <v>586</v>
      </c>
      <c r="D348">
        <v>54</v>
      </c>
    </row>
    <row r="349" spans="1:4">
      <c r="A349">
        <v>5434</v>
      </c>
      <c r="B349" t="s">
        <v>423</v>
      </c>
      <c r="C349" t="s">
        <v>586</v>
      </c>
      <c r="D349">
        <v>54</v>
      </c>
    </row>
    <row r="350" spans="1:4">
      <c r="A350">
        <v>5435</v>
      </c>
      <c r="B350" t="s">
        <v>424</v>
      </c>
      <c r="C350" t="s">
        <v>586</v>
      </c>
      <c r="D350">
        <v>54</v>
      </c>
    </row>
    <row r="351" spans="1:4">
      <c r="A351">
        <v>5436</v>
      </c>
      <c r="B351" t="s">
        <v>350</v>
      </c>
      <c r="C351" t="s">
        <v>586</v>
      </c>
      <c r="D351">
        <v>54</v>
      </c>
    </row>
    <row r="352" spans="1:4">
      <c r="A352">
        <v>5437</v>
      </c>
      <c r="B352" t="s">
        <v>50</v>
      </c>
      <c r="C352" t="s">
        <v>586</v>
      </c>
      <c r="D352">
        <v>54</v>
      </c>
    </row>
    <row r="353" spans="1:4">
      <c r="A353">
        <v>5438</v>
      </c>
      <c r="B353" t="s">
        <v>351</v>
      </c>
      <c r="C353" t="s">
        <v>586</v>
      </c>
      <c r="D353">
        <v>54</v>
      </c>
    </row>
    <row r="354" spans="1:4">
      <c r="A354">
        <v>5439</v>
      </c>
      <c r="B354" t="s">
        <v>361</v>
      </c>
      <c r="C354" t="s">
        <v>586</v>
      </c>
      <c r="D354">
        <v>54</v>
      </c>
    </row>
    <row r="355" spans="1:4">
      <c r="A355">
        <v>5440</v>
      </c>
      <c r="B355" t="s">
        <v>352</v>
      </c>
      <c r="C355" t="s">
        <v>586</v>
      </c>
      <c r="D355">
        <v>54</v>
      </c>
    </row>
    <row r="356" spans="1:4">
      <c r="A356">
        <v>5441</v>
      </c>
      <c r="B356" t="s">
        <v>353</v>
      </c>
      <c r="C356" t="s">
        <v>586</v>
      </c>
      <c r="D356">
        <v>54</v>
      </c>
    </row>
    <row r="357" spans="1:4">
      <c r="A357">
        <v>5442</v>
      </c>
      <c r="B357" t="s">
        <v>354</v>
      </c>
      <c r="C357" t="s">
        <v>586</v>
      </c>
      <c r="D357">
        <v>54</v>
      </c>
    </row>
    <row r="358" spans="1:4">
      <c r="A358">
        <v>5443</v>
      </c>
      <c r="B358" t="s">
        <v>422</v>
      </c>
      <c r="C358" t="s">
        <v>586</v>
      </c>
      <c r="D358">
        <v>54</v>
      </c>
    </row>
    <row r="359" spans="1:4">
      <c r="A359">
        <v>5444</v>
      </c>
      <c r="B359" t="s">
        <v>560</v>
      </c>
      <c r="C359" t="s">
        <v>586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J365"/>
  <sheetViews>
    <sheetView defaultGridColor="0" colorId="22" zoomScale="84" zoomScaleNormal="84" workbookViewId="0">
      <selection activeCell="W4" sqref="W4"/>
    </sheetView>
  </sheetViews>
  <sheetFormatPr baseColWidth="10" defaultRowHeight="15"/>
  <cols>
    <col min="1" max="1" width="3.54296875" customWidth="1"/>
    <col min="2" max="2" width="4.6328125" customWidth="1"/>
    <col min="3" max="3" width="10.6328125" customWidth="1"/>
    <col min="4" max="4" width="6.1796875" customWidth="1"/>
    <col min="5" max="5" width="6.90625" customWidth="1"/>
    <col min="6" max="6" width="5.08984375" customWidth="1"/>
    <col min="7" max="7" width="10.453125" style="295" customWidth="1"/>
    <col min="8" max="8" width="6.90625" customWidth="1"/>
    <col min="9" max="9" width="10.90625" style="295" customWidth="1"/>
    <col min="10" max="10" width="6.90625" style="1" customWidth="1"/>
    <col min="11" max="11" width="5.453125" style="1" customWidth="1"/>
    <col min="12" max="12" width="6" style="100" customWidth="1"/>
    <col min="13" max="13" width="7.54296875" customWidth="1"/>
    <col min="14" max="14" width="6.08984375" customWidth="1"/>
    <col min="15" max="15" width="6.81640625" style="100" customWidth="1"/>
    <col min="16" max="16" width="4.54296875" customWidth="1"/>
    <col min="17" max="17" width="6.6328125" customWidth="1"/>
    <col min="18" max="18" width="6.453125" customWidth="1"/>
    <col min="19" max="19" width="7.90625" style="10" customWidth="1"/>
    <col min="20" max="20" width="1.54296875" style="10" customWidth="1"/>
    <col min="21" max="21" width="5.6328125" style="10" customWidth="1"/>
    <col min="22" max="22" width="2" style="10" customWidth="1"/>
    <col min="23" max="23" width="9.08984375" style="10" customWidth="1"/>
    <col min="24" max="24" width="7.90625" customWidth="1"/>
    <col min="25" max="25" width="7.1796875" customWidth="1"/>
    <col min="26" max="26" width="3" customWidth="1"/>
    <col min="27" max="27" width="5.6328125" customWidth="1"/>
    <col min="28" max="28" width="6.36328125" customWidth="1"/>
    <col min="29" max="29" width="8.08984375" customWidth="1"/>
    <col min="30" max="30" width="7" customWidth="1"/>
    <col min="31" max="31" width="6.1796875" customWidth="1"/>
    <col min="32" max="32" width="5.90625" customWidth="1"/>
    <col min="33" max="33" width="8.08984375" customWidth="1"/>
    <col min="34" max="34" width="6.36328125" customWidth="1"/>
    <col min="35" max="35" width="5.81640625" customWidth="1"/>
    <col min="36" max="36" width="6.08984375" customWidth="1"/>
    <col min="37" max="37" width="7.90625" customWidth="1"/>
    <col min="38" max="38" width="5.81640625" style="1" customWidth="1"/>
    <col min="39" max="39" width="10.1796875" customWidth="1"/>
    <col min="40" max="40" width="8.36328125" style="1" customWidth="1"/>
    <col min="41" max="41" width="8.54296875" style="10" customWidth="1"/>
    <col min="42" max="42" width="7.90625" style="1" customWidth="1"/>
    <col min="43" max="43" width="6.90625" style="1" customWidth="1"/>
    <col min="44" max="44" width="8" style="1" customWidth="1"/>
    <col min="45" max="45" width="6.54296875" style="1" customWidth="1"/>
    <col min="46" max="46" width="8.08984375" style="1" customWidth="1"/>
    <col min="47" max="47" width="7" style="1" customWidth="1"/>
    <col min="48" max="48" width="11.08984375" style="1" customWidth="1"/>
    <col min="49" max="49" width="10.54296875" style="1" customWidth="1"/>
    <col min="50" max="50" width="10.08984375" style="1" customWidth="1"/>
    <col min="51" max="51" width="7.90625" style="1" customWidth="1"/>
    <col min="52" max="52" width="7.54296875" style="1" customWidth="1"/>
    <col min="53" max="53" width="12.08984375" style="100" customWidth="1"/>
    <col min="54" max="54" width="13.90625" customWidth="1"/>
    <col min="55" max="56" width="7.90625" customWidth="1"/>
    <col min="57" max="57" width="8.08984375" customWidth="1"/>
    <col min="58" max="58" width="8.54296875" customWidth="1"/>
    <col min="59" max="59" width="8" customWidth="1"/>
    <col min="60" max="60" width="6.453125" customWidth="1"/>
    <col min="61" max="61" width="8.08984375" customWidth="1"/>
    <col min="62" max="62" width="7.54296875" customWidth="1"/>
    <col min="63" max="63" width="8.36328125" customWidth="1"/>
    <col min="64" max="64" width="9.453125" customWidth="1"/>
    <col min="65" max="66" width="8.36328125" customWidth="1"/>
    <col min="67" max="67" width="8.90625" customWidth="1"/>
    <col min="68" max="68" width="8.36328125" customWidth="1"/>
    <col min="69" max="69" width="7.90625" customWidth="1"/>
    <col min="70" max="70" width="8" customWidth="1"/>
    <col min="71" max="72" width="9.90625" customWidth="1"/>
    <col min="73" max="73" width="9.08984375" customWidth="1"/>
    <col min="74" max="74" width="8.36328125" customWidth="1"/>
    <col min="75" max="75" width="8.6328125" customWidth="1"/>
    <col min="76" max="76" width="8.90625" customWidth="1"/>
    <col min="77" max="77" width="8.08984375" customWidth="1"/>
    <col min="78" max="78" width="8.6328125" customWidth="1"/>
    <col min="79" max="80" width="9.90625" customWidth="1"/>
    <col min="81" max="81" width="8.08984375" customWidth="1"/>
    <col min="82" max="82" width="8" customWidth="1"/>
    <col min="83" max="83" width="8.08984375" customWidth="1"/>
    <col min="84" max="84" width="11.08984375" customWidth="1"/>
    <col min="85" max="85" width="7.6328125" customWidth="1"/>
    <col min="86" max="86" width="8.08984375" customWidth="1"/>
    <col min="87" max="87" width="7.90625" customWidth="1"/>
    <col min="88" max="88" width="8.90625" customWidth="1"/>
    <col min="89" max="89" width="6.90625" customWidth="1"/>
    <col min="90" max="90" width="6.6328125" customWidth="1"/>
    <col min="91" max="92" width="8.08984375" customWidth="1"/>
    <col min="93" max="93" width="9.36328125" customWidth="1"/>
    <col min="94" max="94" width="10.08984375" customWidth="1"/>
    <col min="95" max="95" width="10.90625" customWidth="1"/>
    <col min="96" max="99" width="8.08984375" customWidth="1"/>
    <col min="100" max="100" width="8.36328125" customWidth="1"/>
    <col min="101" max="101" width="11.08984375" customWidth="1"/>
    <col min="102" max="102" width="8.08984375" customWidth="1"/>
    <col min="103" max="103" width="6.36328125" customWidth="1"/>
    <col min="104" max="104" width="7.453125" customWidth="1"/>
    <col min="105" max="105" width="7.6328125" customWidth="1"/>
    <col min="106" max="107" width="7.90625" customWidth="1"/>
    <col min="108" max="108" width="8" customWidth="1"/>
    <col min="109" max="109" width="7.6328125" customWidth="1"/>
    <col min="110" max="110" width="7.90625" customWidth="1"/>
    <col min="111" max="111" width="8.08984375" customWidth="1"/>
    <col min="112" max="112" width="7.54296875" customWidth="1"/>
    <col min="113" max="113" width="7.90625" customWidth="1"/>
    <col min="114" max="114" width="7.6328125" customWidth="1"/>
    <col min="115" max="115" width="7.90625" customWidth="1"/>
    <col min="116" max="116" width="7.54296875" customWidth="1"/>
    <col min="117" max="117" width="7.90625" customWidth="1"/>
    <col min="118" max="118" width="9.90625" customWidth="1"/>
    <col min="119" max="119" width="7.08984375" customWidth="1"/>
    <col min="120" max="120" width="8.08984375" customWidth="1"/>
    <col min="121" max="121" width="8.54296875" customWidth="1"/>
    <col min="122" max="122" width="9.90625" customWidth="1"/>
    <col min="123" max="123" width="8.36328125" customWidth="1"/>
    <col min="124" max="124" width="10.54296875" customWidth="1"/>
    <col min="125" max="125" width="7.90625" customWidth="1"/>
    <col min="126" max="126" width="8.08984375" customWidth="1"/>
    <col min="127" max="129" width="9.90625" customWidth="1"/>
    <col min="130" max="130" width="8.36328125" customWidth="1"/>
    <col min="131" max="131" width="8.6328125" customWidth="1"/>
    <col min="132" max="132" width="8.54296875" customWidth="1"/>
    <col min="133" max="133" width="8.6328125" customWidth="1"/>
    <col min="134" max="134" width="8.36328125" customWidth="1"/>
    <col min="135" max="135" width="10.6328125" customWidth="1"/>
    <col min="136" max="136" width="9.90625" customWidth="1"/>
    <col min="137" max="137" width="7.54296875" customWidth="1"/>
    <col min="138" max="138" width="8.54296875" customWidth="1"/>
    <col min="139" max="140" width="7.90625" customWidth="1"/>
    <col min="141" max="143" width="8.36328125" customWidth="1"/>
    <col min="144" max="145" width="8.08984375" customWidth="1"/>
    <col min="146" max="147" width="8.36328125" customWidth="1"/>
    <col min="148" max="148" width="8.54296875" customWidth="1"/>
    <col min="149" max="149" width="8.36328125" customWidth="1"/>
    <col min="150" max="150" width="8.6328125" customWidth="1"/>
    <col min="151" max="152" width="9.90625" customWidth="1"/>
    <col min="153" max="153" width="8.08984375" customWidth="1"/>
    <col min="154" max="154" width="8.54296875" customWidth="1"/>
    <col min="155" max="155" width="7.54296875" customWidth="1"/>
    <col min="156" max="156" width="8.08984375" customWidth="1"/>
    <col min="157" max="157" width="7.90625" customWidth="1"/>
    <col min="158" max="158" width="8.36328125" customWidth="1"/>
    <col min="159" max="159" width="8.08984375" customWidth="1"/>
    <col min="160" max="160" width="9.90625" customWidth="1"/>
    <col min="161" max="161" width="8" customWidth="1"/>
    <col min="162" max="162" width="7.90625" customWidth="1"/>
    <col min="163" max="163" width="8.90625" customWidth="1"/>
    <col min="164" max="164" width="8" customWidth="1"/>
    <col min="165" max="165" width="8.90625" customWidth="1"/>
    <col min="166" max="166" width="7.08984375" customWidth="1"/>
    <col min="167" max="167" width="9" customWidth="1"/>
    <col min="168" max="168" width="8.08984375" customWidth="1"/>
    <col min="169" max="169" width="10.36328125" customWidth="1"/>
    <col min="170" max="171" width="7.90625" customWidth="1"/>
    <col min="172" max="172" width="8.6328125" customWidth="1"/>
    <col min="173" max="173" width="8.90625" customWidth="1"/>
    <col min="174" max="174" width="8.6328125" customWidth="1"/>
    <col min="175" max="176" width="8.08984375" customWidth="1"/>
    <col min="177" max="177" width="7.54296875" customWidth="1"/>
    <col min="178" max="180" width="8.08984375" customWidth="1"/>
    <col min="181" max="181" width="8.6328125" customWidth="1"/>
    <col min="182" max="182" width="7.90625" customWidth="1"/>
    <col min="183" max="184" width="8.08984375" customWidth="1"/>
    <col min="185" max="185" width="7.90625" customWidth="1"/>
    <col min="188" max="188" width="8" customWidth="1"/>
    <col min="189" max="189" width="8.08984375" customWidth="1"/>
    <col min="190" max="190" width="8" customWidth="1"/>
    <col min="191" max="192" width="8.08984375" customWidth="1"/>
    <col min="193" max="195" width="7.90625" customWidth="1"/>
    <col min="196" max="196" width="8.08984375" customWidth="1"/>
    <col min="197" max="199" width="7.90625" customWidth="1"/>
    <col min="200" max="200" width="6.6328125" customWidth="1"/>
    <col min="201" max="201" width="8.36328125" customWidth="1"/>
    <col min="202" max="202" width="8" customWidth="1"/>
  </cols>
  <sheetData>
    <row r="1" spans="1:53">
      <c r="A1" s="28"/>
      <c r="B1" s="28"/>
      <c r="C1" s="28"/>
      <c r="D1" s="28"/>
      <c r="E1" s="28"/>
      <c r="F1" s="28"/>
      <c r="G1" s="289"/>
      <c r="H1" s="28"/>
      <c r="I1" s="289"/>
      <c r="J1" s="365"/>
      <c r="K1" s="365"/>
      <c r="L1" s="106"/>
      <c r="M1" s="28"/>
      <c r="N1" s="28"/>
      <c r="O1" s="106"/>
      <c r="P1" s="28"/>
      <c r="Q1" s="28"/>
      <c r="R1" s="28"/>
      <c r="S1" s="73"/>
      <c r="T1" s="73"/>
      <c r="U1" s="73"/>
      <c r="V1" s="73"/>
      <c r="W1" s="73"/>
      <c r="X1" s="28"/>
      <c r="Y1" s="28"/>
      <c r="Z1" s="28"/>
      <c r="AL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ht="29.4">
      <c r="A2" s="28"/>
      <c r="B2" s="130" t="s">
        <v>476</v>
      </c>
      <c r="C2" s="129"/>
      <c r="D2" s="28"/>
      <c r="E2" s="28"/>
      <c r="F2" s="28"/>
      <c r="G2" s="289"/>
      <c r="H2" s="28"/>
      <c r="I2" s="289"/>
      <c r="J2" s="365"/>
      <c r="K2" s="365"/>
      <c r="L2" s="106"/>
      <c r="M2" s="28"/>
      <c r="N2" s="28"/>
      <c r="O2" s="106"/>
      <c r="P2" s="28"/>
      <c r="Q2" s="28"/>
      <c r="R2" s="28"/>
      <c r="S2" s="73"/>
      <c r="T2" s="73"/>
      <c r="U2" s="73"/>
      <c r="V2" s="73"/>
      <c r="W2" s="73"/>
      <c r="X2" s="28"/>
      <c r="Y2" s="28"/>
      <c r="Z2" s="28"/>
      <c r="AL2"/>
      <c r="AN2"/>
      <c r="AO2"/>
      <c r="AP2"/>
      <c r="AQ2"/>
      <c r="AR2"/>
      <c r="AS2"/>
      <c r="AT2"/>
      <c r="AU2"/>
      <c r="AV2"/>
      <c r="AW2"/>
      <c r="AX2"/>
      <c r="AY2"/>
      <c r="AZ2"/>
      <c r="BA2"/>
    </row>
    <row r="3" spans="1:53">
      <c r="A3" s="28"/>
      <c r="B3" s="28"/>
      <c r="C3" s="28"/>
      <c r="D3" s="28"/>
      <c r="E3" s="28"/>
      <c r="F3" s="28"/>
      <c r="G3" s="289"/>
      <c r="H3" s="28"/>
      <c r="I3" s="289"/>
      <c r="J3" s="365"/>
      <c r="K3" s="365"/>
      <c r="L3" s="106"/>
      <c r="M3" s="28"/>
      <c r="N3" s="28"/>
      <c r="O3" s="106"/>
      <c r="P3" s="28"/>
      <c r="Q3" s="28"/>
      <c r="R3" s="28"/>
      <c r="S3" s="73"/>
      <c r="T3" s="73"/>
      <c r="U3" s="73"/>
      <c r="V3" s="73"/>
      <c r="W3" s="73"/>
      <c r="X3" s="28"/>
      <c r="Y3" s="28"/>
      <c r="Z3" s="28"/>
      <c r="AL3"/>
      <c r="AN3"/>
      <c r="AO3"/>
      <c r="AP3"/>
      <c r="AQ3"/>
      <c r="AR3"/>
      <c r="AS3"/>
      <c r="AT3"/>
      <c r="AU3"/>
      <c r="AV3"/>
      <c r="AW3"/>
      <c r="AX3"/>
      <c r="AY3"/>
      <c r="AZ3"/>
      <c r="BA3"/>
    </row>
    <row r="4" spans="1:53" ht="28.2">
      <c r="A4" s="28"/>
      <c r="B4" s="28"/>
      <c r="C4" s="28"/>
      <c r="D4" s="135" t="s">
        <v>369</v>
      </c>
      <c r="E4" s="135"/>
      <c r="F4" s="137">
        <f>+År!O2</f>
        <v>52</v>
      </c>
      <c r="G4" s="354"/>
      <c r="H4" s="135"/>
      <c r="I4" s="354"/>
      <c r="J4" s="366" t="s">
        <v>429</v>
      </c>
      <c r="K4" s="369"/>
      <c r="L4" s="154"/>
      <c r="M4" s="129" t="str">
        <f>+År!B2</f>
        <v>GRIS</v>
      </c>
      <c r="N4" s="157"/>
      <c r="O4" s="138"/>
      <c r="P4" s="154" t="s">
        <v>370</v>
      </c>
      <c r="Q4" s="154"/>
      <c r="R4" s="194"/>
      <c r="S4" s="404">
        <f>SUM(G10:G12)</f>
        <v>1479944</v>
      </c>
      <c r="T4" s="405"/>
      <c r="U4" s="406"/>
      <c r="V4" s="406"/>
      <c r="W4" s="28"/>
      <c r="X4" s="28"/>
      <c r="Y4" s="28"/>
      <c r="Z4" s="28"/>
      <c r="AL4"/>
      <c r="AN4"/>
      <c r="AO4"/>
      <c r="AP4"/>
      <c r="AQ4"/>
      <c r="AR4"/>
      <c r="AS4"/>
      <c r="AT4"/>
      <c r="AU4"/>
      <c r="AV4"/>
      <c r="AW4"/>
      <c r="AX4"/>
      <c r="AY4"/>
      <c r="AZ4"/>
      <c r="BA4"/>
    </row>
    <row r="5" spans="1:53">
      <c r="A5" s="28"/>
      <c r="B5" s="28"/>
      <c r="C5" s="28"/>
      <c r="D5" s="28"/>
      <c r="E5" s="28"/>
      <c r="F5" s="28"/>
      <c r="G5" s="289"/>
      <c r="H5" s="28"/>
      <c r="I5" s="289"/>
      <c r="J5" s="365"/>
      <c r="K5" s="365"/>
      <c r="L5" s="106"/>
      <c r="M5" s="28"/>
      <c r="N5" s="28"/>
      <c r="O5" s="106"/>
      <c r="P5" s="28"/>
      <c r="Q5" s="28"/>
      <c r="R5" s="28"/>
      <c r="S5" s="73"/>
      <c r="T5" s="73"/>
      <c r="U5" s="73"/>
      <c r="V5" s="73"/>
      <c r="W5" s="73"/>
      <c r="X5" s="28"/>
      <c r="Y5" s="28"/>
      <c r="Z5" s="28"/>
      <c r="AL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:53" ht="15.6">
      <c r="A6" s="28"/>
      <c r="B6" s="28"/>
      <c r="C6" s="28"/>
      <c r="D6" s="28"/>
      <c r="E6" s="28"/>
      <c r="F6" s="28"/>
      <c r="G6" s="289"/>
      <c r="H6" s="28"/>
      <c r="I6" s="289"/>
      <c r="J6" s="365"/>
      <c r="K6" s="365"/>
      <c r="L6" s="106"/>
      <c r="M6" s="28"/>
      <c r="N6" s="28"/>
      <c r="O6" s="106"/>
      <c r="P6" s="28"/>
      <c r="Q6" s="28"/>
      <c r="R6" s="28"/>
      <c r="S6" s="74" t="s">
        <v>455</v>
      </c>
      <c r="T6" s="74"/>
      <c r="U6" s="74"/>
      <c r="V6" s="74"/>
      <c r="W6" s="74" t="s">
        <v>3</v>
      </c>
      <c r="X6" s="28"/>
      <c r="Y6" s="28"/>
      <c r="Z6" s="28"/>
      <c r="AL6"/>
      <c r="AN6"/>
      <c r="AO6"/>
      <c r="AP6"/>
      <c r="AQ6"/>
      <c r="AR6"/>
      <c r="AS6"/>
      <c r="AT6"/>
      <c r="AU6"/>
      <c r="AV6"/>
      <c r="AW6"/>
      <c r="AX6"/>
      <c r="AY6"/>
      <c r="AZ6"/>
      <c r="BA6"/>
    </row>
    <row r="7" spans="1:53" ht="15.6">
      <c r="A7" s="28"/>
      <c r="B7" s="34"/>
      <c r="C7" s="34"/>
      <c r="D7" s="34"/>
      <c r="E7" s="34" t="s">
        <v>3</v>
      </c>
      <c r="F7" s="80"/>
      <c r="G7" s="302"/>
      <c r="H7" s="80"/>
      <c r="I7" s="302" t="s">
        <v>3</v>
      </c>
      <c r="J7" s="80"/>
      <c r="K7" s="80"/>
      <c r="L7" s="98"/>
      <c r="M7" s="80"/>
      <c r="N7" s="80"/>
      <c r="O7" s="98" t="s">
        <v>14</v>
      </c>
      <c r="P7" s="80"/>
      <c r="Q7" s="80" t="s">
        <v>388</v>
      </c>
      <c r="R7" s="80" t="s">
        <v>2</v>
      </c>
      <c r="S7" s="74" t="s">
        <v>456</v>
      </c>
      <c r="T7" s="74"/>
      <c r="U7" s="74"/>
      <c r="V7" s="74"/>
      <c r="W7" s="74" t="s">
        <v>419</v>
      </c>
      <c r="X7" s="80"/>
      <c r="Y7" s="80" t="s">
        <v>14</v>
      </c>
      <c r="Z7" s="28"/>
      <c r="AL7"/>
      <c r="AN7"/>
      <c r="AO7"/>
      <c r="AP7"/>
      <c r="AQ7"/>
      <c r="AR7"/>
      <c r="AS7"/>
      <c r="AT7"/>
      <c r="AU7"/>
      <c r="AV7"/>
      <c r="AW7"/>
      <c r="AX7"/>
      <c r="AY7"/>
      <c r="AZ7"/>
      <c r="BA7"/>
    </row>
    <row r="8" spans="1:53" ht="15.6">
      <c r="A8" s="28"/>
      <c r="B8" s="34"/>
      <c r="C8" s="34"/>
      <c r="D8" s="34"/>
      <c r="E8" s="34" t="s">
        <v>436</v>
      </c>
      <c r="F8" s="124"/>
      <c r="G8" s="302" t="s">
        <v>3</v>
      </c>
      <c r="H8" s="124"/>
      <c r="I8" s="302" t="s">
        <v>394</v>
      </c>
      <c r="J8" s="80" t="s">
        <v>3</v>
      </c>
      <c r="K8" s="124"/>
      <c r="L8" s="98" t="s">
        <v>1</v>
      </c>
      <c r="M8" s="80" t="s">
        <v>14</v>
      </c>
      <c r="N8" s="124"/>
      <c r="O8" s="98" t="s">
        <v>392</v>
      </c>
      <c r="P8" s="124"/>
      <c r="Q8" s="80" t="s">
        <v>392</v>
      </c>
      <c r="R8" s="80" t="s">
        <v>388</v>
      </c>
      <c r="S8" s="74" t="s">
        <v>454</v>
      </c>
      <c r="T8" s="74"/>
      <c r="U8" s="74" t="s">
        <v>357</v>
      </c>
      <c r="V8" s="74"/>
      <c r="W8" s="74" t="s">
        <v>435</v>
      </c>
      <c r="X8" s="80" t="s">
        <v>14</v>
      </c>
      <c r="Y8" s="80" t="s">
        <v>392</v>
      </c>
      <c r="Z8" s="28"/>
      <c r="AL8"/>
      <c r="AN8"/>
      <c r="AO8"/>
      <c r="AP8"/>
      <c r="AQ8"/>
      <c r="AR8"/>
      <c r="AS8"/>
      <c r="AT8"/>
      <c r="AU8"/>
      <c r="AV8"/>
      <c r="AW8"/>
      <c r="AX8"/>
      <c r="AY8"/>
      <c r="AZ8"/>
      <c r="BA8"/>
    </row>
    <row r="9" spans="1:53" ht="15.6">
      <c r="A9" s="28"/>
      <c r="B9" s="34" t="s">
        <v>477</v>
      </c>
      <c r="C9" s="34"/>
      <c r="D9" s="34" t="s">
        <v>58</v>
      </c>
      <c r="E9" s="34" t="s">
        <v>432</v>
      </c>
      <c r="F9" s="124" t="s">
        <v>437</v>
      </c>
      <c r="G9" s="302" t="s">
        <v>8</v>
      </c>
      <c r="H9" s="124" t="s">
        <v>437</v>
      </c>
      <c r="I9" s="302" t="s">
        <v>386</v>
      </c>
      <c r="J9" s="80" t="s">
        <v>357</v>
      </c>
      <c r="K9" s="124" t="s">
        <v>437</v>
      </c>
      <c r="L9" s="98" t="s">
        <v>357</v>
      </c>
      <c r="M9" s="80" t="s">
        <v>386</v>
      </c>
      <c r="N9" s="124" t="s">
        <v>437</v>
      </c>
      <c r="O9" s="98" t="s">
        <v>389</v>
      </c>
      <c r="P9" s="124" t="s">
        <v>437</v>
      </c>
      <c r="Q9" s="80" t="s">
        <v>389</v>
      </c>
      <c r="R9" s="80" t="s">
        <v>390</v>
      </c>
      <c r="S9" s="74" t="s">
        <v>386</v>
      </c>
      <c r="T9" s="74"/>
      <c r="U9" s="74" t="s">
        <v>416</v>
      </c>
      <c r="V9" s="74"/>
      <c r="W9" s="74" t="s">
        <v>464</v>
      </c>
      <c r="X9" s="80" t="s">
        <v>26</v>
      </c>
      <c r="Y9" s="80" t="s">
        <v>395</v>
      </c>
      <c r="Z9" s="28"/>
      <c r="AL9"/>
      <c r="AN9"/>
      <c r="AO9"/>
      <c r="AP9"/>
      <c r="AQ9"/>
      <c r="AR9"/>
      <c r="AS9"/>
      <c r="AT9"/>
      <c r="AU9"/>
      <c r="AV9"/>
      <c r="AW9"/>
      <c r="AX9"/>
      <c r="AY9"/>
      <c r="AZ9"/>
      <c r="BA9"/>
    </row>
    <row r="10" spans="1:53" ht="15.6">
      <c r="A10" s="28"/>
      <c r="B10" s="2">
        <f>+'Ark1'!F31</f>
        <v>170</v>
      </c>
      <c r="C10" s="2" t="str">
        <f>VLOOKUP(B10,RNR!$D$2:$E$4,2)</f>
        <v>Slaktegris</v>
      </c>
      <c r="D10" s="2">
        <f>+'Ark1'!C31</f>
        <v>2024</v>
      </c>
      <c r="E10" s="2">
        <f>+'Ark1'!Q31</f>
        <v>2056</v>
      </c>
      <c r="F10" s="18">
        <f>+E10-E14</f>
        <v>-10</v>
      </c>
      <c r="G10" s="308">
        <f>+'Ark1'!R31</f>
        <v>1448406</v>
      </c>
      <c r="H10" s="18">
        <f>+G10-G14</f>
        <v>-5850</v>
      </c>
      <c r="I10" s="308">
        <f>+'Ark1'!S31</f>
        <v>1440767</v>
      </c>
      <c r="J10" s="5">
        <f>100*G10/År!B36</f>
        <v>97.868973420615916</v>
      </c>
      <c r="K10" s="5">
        <f>+J10-J14</f>
        <v>-0.71242292139724839</v>
      </c>
      <c r="L10" s="50">
        <f>100*(G10*O10)/(År!$AB$36*1000)</f>
        <v>97.856192682008071</v>
      </c>
      <c r="M10" s="5">
        <f>+'Ark1'!U31</f>
        <v>60.512310456860817</v>
      </c>
      <c r="N10" s="5">
        <f>+M10-M14</f>
        <v>-6.9083283842878984E-2</v>
      </c>
      <c r="O10" s="50">
        <f>+'Ark1'!W31</f>
        <v>82.090382136735101</v>
      </c>
      <c r="P10" s="50">
        <f>+O10-O14</f>
        <v>-1.8299975230067815</v>
      </c>
      <c r="Q10" s="5">
        <f>+'Ark1'!AA31</f>
        <v>8.9076813254514402</v>
      </c>
      <c r="R10" s="5">
        <f>+'Ark1'!AB31</f>
        <v>2.5451752890748871</v>
      </c>
      <c r="S10" s="18">
        <f>+'Ark1'!AC31</f>
        <v>-29.325411287356722</v>
      </c>
      <c r="T10" s="74"/>
      <c r="U10" s="261">
        <f>+'Ark1'!Z31</f>
        <v>0</v>
      </c>
      <c r="V10" s="74"/>
      <c r="W10" s="18">
        <f t="shared" ref="W10:W49" si="0">+G10/E10</f>
        <v>704.47762645914395</v>
      </c>
      <c r="X10" s="5">
        <f>+'Ark1'!T31</f>
        <v>4.3012484068693446</v>
      </c>
      <c r="Y10" s="5">
        <f>+'Ark1'!V31</f>
        <v>89.232071857940923</v>
      </c>
      <c r="Z10" s="28"/>
      <c r="AL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</row>
    <row r="11" spans="1:53" ht="15.6">
      <c r="A11" s="28"/>
      <c r="B11" s="2">
        <f>+'Ark1'!F32</f>
        <v>173</v>
      </c>
      <c r="C11" s="2" t="str">
        <f>VLOOKUP(B11,RNR!$D$2:$E$4,2)</f>
        <v>Flådd gris</v>
      </c>
      <c r="D11" s="2">
        <f>+'Ark1'!C32</f>
        <v>2024</v>
      </c>
      <c r="E11" s="2">
        <f>+'Ark1'!Q32</f>
        <v>0</v>
      </c>
      <c r="F11" s="18">
        <f>+E11-E15</f>
        <v>0</v>
      </c>
      <c r="G11" s="308">
        <f>+'Ark1'!R32</f>
        <v>0</v>
      </c>
      <c r="H11" s="18">
        <f>+G11-G15</f>
        <v>0</v>
      </c>
      <c r="I11" s="308">
        <f>+'Ark1'!S32</f>
        <v>0</v>
      </c>
      <c r="J11" s="5">
        <f>100*G11/$S$4</f>
        <v>0</v>
      </c>
      <c r="K11" s="5">
        <f t="shared" ref="K11:K12" si="1">+J11-J15</f>
        <v>0</v>
      </c>
      <c r="L11" s="50">
        <f>100*(G11*O11)/(År!$AB$36*1000)</f>
        <v>0</v>
      </c>
      <c r="M11" s="5">
        <f>+'Ark1'!U32</f>
        <v>0</v>
      </c>
      <c r="N11" s="5">
        <f>+M11-M15</f>
        <v>0</v>
      </c>
      <c r="O11" s="50">
        <f>+'Ark1'!W32</f>
        <v>0</v>
      </c>
      <c r="P11" s="50">
        <f>+O11-O15</f>
        <v>0</v>
      </c>
      <c r="Q11" s="5">
        <f>+'Ark1'!AA32</f>
        <v>0</v>
      </c>
      <c r="R11" s="5">
        <f>+'Ark1'!AB32</f>
        <v>0</v>
      </c>
      <c r="S11" s="18">
        <f>+'Ark1'!AC32</f>
        <v>0</v>
      </c>
      <c r="T11" s="74"/>
      <c r="U11" s="261">
        <f>+'Ark1'!Z32</f>
        <v>0</v>
      </c>
      <c r="V11" s="74"/>
      <c r="W11" s="18" t="e">
        <f t="shared" si="0"/>
        <v>#DIV/0!</v>
      </c>
      <c r="X11" s="5">
        <f>+'Ark1'!T32</f>
        <v>0</v>
      </c>
      <c r="Y11" s="5">
        <f>+'Ark1'!V32</f>
        <v>0</v>
      </c>
      <c r="Z11" s="28"/>
      <c r="AL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</row>
    <row r="12" spans="1:53" ht="15.6">
      <c r="A12" s="28"/>
      <c r="B12" s="94">
        <f>+'Ark1'!F33</f>
        <v>176</v>
      </c>
      <c r="C12" s="2" t="str">
        <f>VLOOKUP(B12,RNR!$D$2:$E$4,2)</f>
        <v>VAK gris</v>
      </c>
      <c r="D12" s="94">
        <f>+'Ark1'!C33</f>
        <v>2024</v>
      </c>
      <c r="E12" s="94">
        <f>+'Ark1'!Q33</f>
        <v>199</v>
      </c>
      <c r="F12" s="95"/>
      <c r="G12" s="303">
        <f>+'Ark1'!R33</f>
        <v>31538</v>
      </c>
      <c r="H12" s="95"/>
      <c r="I12" s="303">
        <f>+'Ark1'!S33</f>
        <v>31494</v>
      </c>
      <c r="J12" s="96">
        <f>100*G12/År!$B$31</f>
        <v>2.0217003616726945</v>
      </c>
      <c r="K12" s="5">
        <f t="shared" si="1"/>
        <v>0.28511112506049763</v>
      </c>
      <c r="L12" s="107">
        <f>100*(G12*O12)/(År!$AB$31*1000)</f>
        <v>2.0966455329074942</v>
      </c>
      <c r="M12" s="96">
        <f>+'Ark1'!U33</f>
        <v>60.878135517876402</v>
      </c>
      <c r="N12" s="96"/>
      <c r="O12" s="107">
        <f>+'Ark1'!W33</f>
        <v>82.591588874071675</v>
      </c>
      <c r="P12" s="107"/>
      <c r="Q12" s="5">
        <f>+'Ark1'!AA33</f>
        <v>9.7990427607105595</v>
      </c>
      <c r="R12" s="5">
        <f>+'Ark1'!AB33</f>
        <v>2.3147177936830743</v>
      </c>
      <c r="S12" s="95">
        <f>+'Ark1'!AC33</f>
        <v>-28.258443307825281</v>
      </c>
      <c r="T12" s="74"/>
      <c r="U12" s="261">
        <f>+'Ark1'!Z33</f>
        <v>0</v>
      </c>
      <c r="V12" s="74"/>
      <c r="W12" s="95">
        <f t="shared" si="0"/>
        <v>158.4824120603015</v>
      </c>
      <c r="X12" s="96">
        <f>+'Ark1'!T33</f>
        <v>3.3482148519246615</v>
      </c>
      <c r="Y12" s="96">
        <f>+'Ark1'!V33</f>
        <v>89.593680710028821</v>
      </c>
      <c r="Z12" s="28"/>
      <c r="AL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</row>
    <row r="13" spans="1:53" ht="15.6">
      <c r="A13" s="28"/>
      <c r="B13" s="28"/>
      <c r="C13" s="28"/>
      <c r="D13" s="28"/>
      <c r="E13" s="28"/>
      <c r="F13" s="28"/>
      <c r="G13" s="289"/>
      <c r="H13" s="28"/>
      <c r="I13" s="289"/>
      <c r="J13" s="365"/>
      <c r="K13" s="365"/>
      <c r="L13" s="106"/>
      <c r="M13" s="28"/>
      <c r="N13" s="28"/>
      <c r="O13" s="106"/>
      <c r="P13" s="28"/>
      <c r="Q13" s="28"/>
      <c r="R13" s="28"/>
      <c r="S13" s="28"/>
      <c r="T13" s="28"/>
      <c r="U13" s="73"/>
      <c r="V13" s="74"/>
      <c r="W13" s="28"/>
      <c r="X13" s="28"/>
      <c r="Y13" s="28"/>
      <c r="Z13" s="28"/>
      <c r="AL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</row>
    <row r="14" spans="1:53" ht="15.6">
      <c r="A14" s="28"/>
      <c r="B14" s="94">
        <f>+'Ark1'!F34</f>
        <v>170</v>
      </c>
      <c r="C14" s="2" t="str">
        <f>VLOOKUP(B14,RNR!$D$2:$E$4,2)</f>
        <v>Slaktegris</v>
      </c>
      <c r="D14" s="94">
        <f>+'Ark1'!C34</f>
        <v>2023</v>
      </c>
      <c r="E14" s="94">
        <f>+'Ark1'!Q34</f>
        <v>2066</v>
      </c>
      <c r="F14" s="95"/>
      <c r="G14" s="303">
        <f>+'Ark1'!R34</f>
        <v>1454256</v>
      </c>
      <c r="H14" s="95"/>
      <c r="I14" s="303">
        <f>+'Ark1'!S34</f>
        <v>1446137</v>
      </c>
      <c r="J14" s="96">
        <f>100*G14/År!$B$34</f>
        <v>98.581396342013164</v>
      </c>
      <c r="K14" s="96"/>
      <c r="L14" s="107">
        <f>100*(G14*O14)/(År!$AB$31*1000)</f>
        <v>98.234343597203249</v>
      </c>
      <c r="M14" s="96">
        <f>+'Ark1'!U34</f>
        <v>60.581393740703696</v>
      </c>
      <c r="N14" s="96"/>
      <c r="O14" s="107">
        <f>+'Ark1'!W34</f>
        <v>83.920379659741883</v>
      </c>
      <c r="P14" s="107"/>
      <c r="Q14" s="5">
        <f>+'Ark1'!AA34</f>
        <v>9.5174413992842872</v>
      </c>
      <c r="R14" s="5">
        <f>+'Ark1'!AB34</f>
        <v>2.577248805823988</v>
      </c>
      <c r="S14" s="95">
        <f>+'Ark1'!AC34</f>
        <v>-31.227280984931223</v>
      </c>
      <c r="T14" s="74"/>
      <c r="U14" s="261">
        <f>+'Ark1'!Z34</f>
        <v>0</v>
      </c>
      <c r="V14" s="74"/>
      <c r="W14" s="95">
        <f>+G14/E14</f>
        <v>703.89932236205232</v>
      </c>
      <c r="X14" s="96">
        <f>+'Ark1'!T34</f>
        <v>4.1777788779967215</v>
      </c>
      <c r="Y14" s="96">
        <f>+'Ark1'!V34</f>
        <v>91.201593904396731</v>
      </c>
      <c r="Z14" s="28"/>
      <c r="AL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</row>
    <row r="15" spans="1:53" ht="15.6">
      <c r="A15" s="28"/>
      <c r="B15" s="94">
        <f>+'Ark1'!F35</f>
        <v>173</v>
      </c>
      <c r="C15" s="2" t="str">
        <f>VLOOKUP(B15,RNR!$D$2:$E$4,2)</f>
        <v>Flådd gris</v>
      </c>
      <c r="D15" s="94">
        <f>+'Ark1'!C35</f>
        <v>2023</v>
      </c>
      <c r="E15" s="94">
        <f>+'Ark1'!Q35</f>
        <v>0</v>
      </c>
      <c r="F15" s="95"/>
      <c r="G15" s="303">
        <f>+'Ark1'!R35</f>
        <v>0</v>
      </c>
      <c r="H15" s="95"/>
      <c r="I15" s="303">
        <f>+'Ark1'!S35</f>
        <v>0</v>
      </c>
      <c r="J15" s="96">
        <f>100*G15/År!$B$31</f>
        <v>0</v>
      </c>
      <c r="K15" s="96"/>
      <c r="L15" s="107">
        <f>100*(G15*O15)/(År!$AB$31*1000)</f>
        <v>0</v>
      </c>
      <c r="M15" s="96">
        <f>+'Ark1'!U35</f>
        <v>0</v>
      </c>
      <c r="N15" s="96"/>
      <c r="O15" s="107">
        <f>+'Ark1'!W35</f>
        <v>0</v>
      </c>
      <c r="P15" s="107"/>
      <c r="Q15" s="5">
        <f>+'Ark1'!AA35</f>
        <v>0</v>
      </c>
      <c r="R15" s="5">
        <f>+'Ark1'!AB35</f>
        <v>0</v>
      </c>
      <c r="S15" s="95">
        <f>+'Ark1'!AC35</f>
        <v>0</v>
      </c>
      <c r="T15" s="74"/>
      <c r="U15" s="261">
        <f>+'Ark1'!Z35</f>
        <v>0</v>
      </c>
      <c r="V15" s="74"/>
      <c r="W15" s="95" t="e">
        <f>+G15/E15</f>
        <v>#DIV/0!</v>
      </c>
      <c r="X15" s="96">
        <f>+'Ark1'!T35</f>
        <v>0</v>
      </c>
      <c r="Y15" s="96">
        <f>+'Ark1'!V35</f>
        <v>0</v>
      </c>
      <c r="Z15" s="28"/>
      <c r="AL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</row>
    <row r="16" spans="1:53" ht="15.6">
      <c r="A16" s="28"/>
      <c r="B16" s="2">
        <f>+'Ark1'!F36</f>
        <v>176</v>
      </c>
      <c r="C16" s="2" t="str">
        <f>VLOOKUP(B16,RNR!$D$2:$E$4,2)</f>
        <v>VAK gris</v>
      </c>
      <c r="D16" s="2">
        <f>+'Ark1'!C36</f>
        <v>2023</v>
      </c>
      <c r="E16" s="2">
        <f>+'Ark1'!Q36</f>
        <v>210</v>
      </c>
      <c r="F16" s="18"/>
      <c r="G16" s="308">
        <f>+'Ark1'!R36</f>
        <v>28363</v>
      </c>
      <c r="H16" s="18"/>
      <c r="I16" s="308">
        <f>+'Ark1'!S36</f>
        <v>28312</v>
      </c>
      <c r="J16" s="5">
        <f>100*G16/År!$B$30</f>
        <v>1.7365892366121969</v>
      </c>
      <c r="K16" s="5"/>
      <c r="L16" s="50">
        <f>100*(G16*O16)/(År!$AB$30*1000)</f>
        <v>1.8610908721016886</v>
      </c>
      <c r="M16" s="5">
        <f>+'Ark1'!U36</f>
        <v>60.875353207120654</v>
      </c>
      <c r="N16" s="5"/>
      <c r="O16" s="50">
        <f>+'Ark1'!W36</f>
        <v>84.99614651031375</v>
      </c>
      <c r="P16" s="50"/>
      <c r="Q16" s="5">
        <f>+'Ark1'!AA36</f>
        <v>10.381853621963794</v>
      </c>
      <c r="R16" s="5">
        <f>+'Ark1'!AB36</f>
        <v>2.4099574555185277</v>
      </c>
      <c r="S16" s="18">
        <f>+'Ark1'!AC36</f>
        <v>-27.653980925809289</v>
      </c>
      <c r="T16" s="74"/>
      <c r="U16" s="261">
        <f>+'Ark1'!Z36</f>
        <v>0</v>
      </c>
      <c r="V16" s="74"/>
      <c r="W16" s="18">
        <f t="shared" si="0"/>
        <v>135.06190476190477</v>
      </c>
      <c r="X16" s="5">
        <f>+'Ark1'!T36</f>
        <v>3.4067623312061497</v>
      </c>
      <c r="Y16" s="5">
        <f>+'Ark1'!V36</f>
        <v>92.215223219245686</v>
      </c>
      <c r="Z16" s="28"/>
      <c r="AL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</row>
    <row r="17" spans="1:53">
      <c r="A17" s="28"/>
      <c r="B17" s="28"/>
      <c r="C17" s="28"/>
      <c r="D17" s="28"/>
      <c r="E17" s="28"/>
      <c r="F17" s="28"/>
      <c r="G17" s="289"/>
      <c r="H17" s="28"/>
      <c r="I17" s="289"/>
      <c r="J17" s="365"/>
      <c r="K17" s="365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L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</row>
    <row r="18" spans="1:53" ht="15.6">
      <c r="A18" s="28"/>
      <c r="B18" s="2">
        <f>+'Ark1'!F37</f>
        <v>170</v>
      </c>
      <c r="C18" s="2" t="str">
        <f>VLOOKUP(B18,RNR!$D$2:$E$4,2)</f>
        <v>Slaktegris</v>
      </c>
      <c r="D18" s="2">
        <f>+'Ark1'!C37</f>
        <v>2022</v>
      </c>
      <c r="E18" s="2">
        <f>+'Ark1'!Q37</f>
        <v>2181</v>
      </c>
      <c r="F18" s="18"/>
      <c r="G18" s="308">
        <f>+'Ark1'!R37</f>
        <v>1446353</v>
      </c>
      <c r="H18" s="18"/>
      <c r="I18" s="308">
        <f>+'Ark1'!S37</f>
        <v>1439209</v>
      </c>
      <c r="J18" s="5">
        <f>100*G18/År!$B$33</f>
        <v>96.19936124448347</v>
      </c>
      <c r="K18" s="5"/>
      <c r="L18" s="50">
        <f>100*(G18*O18)/(År!$AB$30*1000)</f>
        <v>95.006257571133943</v>
      </c>
      <c r="M18" s="5">
        <f>+'Ark1'!U37</f>
        <v>60.660594812845105</v>
      </c>
      <c r="N18" s="5"/>
      <c r="O18" s="50">
        <f>+'Ark1'!W37</f>
        <v>85.086710234581204</v>
      </c>
      <c r="P18" s="50"/>
      <c r="Q18" s="5">
        <f>+'Ark1'!AA37</f>
        <v>9.6244944664684056</v>
      </c>
      <c r="R18" s="5">
        <f>+'Ark1'!AB37</f>
        <v>2.5488432647882906</v>
      </c>
      <c r="S18" s="18">
        <f>+'Ark1'!AC37</f>
        <v>-33.074890733975998</v>
      </c>
      <c r="T18" s="74"/>
      <c r="U18" s="261">
        <f>+'Ark1'!Z37</f>
        <v>0</v>
      </c>
      <c r="V18" s="74"/>
      <c r="W18" s="18">
        <f t="shared" si="0"/>
        <v>663.16047684548369</v>
      </c>
      <c r="X18" s="5">
        <f>+'Ark1'!T37</f>
        <v>4.0275064247801202</v>
      </c>
      <c r="Y18" s="5">
        <f>+'Ark1'!V37</f>
        <v>92.468079998745253</v>
      </c>
      <c r="Z18" s="28"/>
      <c r="AL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</row>
    <row r="19" spans="1:53" ht="15.6">
      <c r="A19" s="28"/>
      <c r="B19" s="2">
        <f>+'Ark1'!F38</f>
        <v>173</v>
      </c>
      <c r="C19" s="2" t="str">
        <f>VLOOKUP(B19,RNR!$D$2:$E$4,2)</f>
        <v>Flådd gris</v>
      </c>
      <c r="D19" s="2">
        <f>+'Ark1'!C38</f>
        <v>2022</v>
      </c>
      <c r="E19" s="2">
        <f>+'Ark1'!Q38</f>
        <v>0</v>
      </c>
      <c r="F19" s="18"/>
      <c r="G19" s="308">
        <f>+'Ark1'!R38</f>
        <v>0</v>
      </c>
      <c r="H19" s="18"/>
      <c r="I19" s="308">
        <f>+'Ark1'!S38</f>
        <v>0</v>
      </c>
      <c r="J19" s="5">
        <f>100*G19/År!$B$27</f>
        <v>0</v>
      </c>
      <c r="K19" s="5"/>
      <c r="L19" s="50">
        <f>100*(G19*O19)/(År!$AB$30*1000)</f>
        <v>0</v>
      </c>
      <c r="M19" s="5">
        <f>+'Ark1'!U38</f>
        <v>0</v>
      </c>
      <c r="N19" s="5"/>
      <c r="O19" s="50">
        <f>+'Ark1'!W38</f>
        <v>0</v>
      </c>
      <c r="P19" s="50"/>
      <c r="Q19" s="5">
        <f>+'Ark1'!AA38</f>
        <v>0</v>
      </c>
      <c r="R19" s="5">
        <f>+'Ark1'!AB38</f>
        <v>0</v>
      </c>
      <c r="S19" s="18">
        <f>+'Ark1'!AC38</f>
        <v>0</v>
      </c>
      <c r="T19" s="74"/>
      <c r="U19" s="261">
        <f>+'Ark1'!Z38</f>
        <v>0</v>
      </c>
      <c r="V19" s="74"/>
      <c r="W19" s="18" t="e">
        <f t="shared" si="0"/>
        <v>#DIV/0!</v>
      </c>
      <c r="X19" s="5">
        <f>+'Ark1'!T38</f>
        <v>0</v>
      </c>
      <c r="Y19" s="5">
        <f>+'Ark1'!V38</f>
        <v>0</v>
      </c>
      <c r="Z19" s="28"/>
      <c r="AL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</row>
    <row r="20" spans="1:53" ht="15.6">
      <c r="A20" s="28"/>
      <c r="B20" s="94">
        <f>+'Ark1'!F39</f>
        <v>176</v>
      </c>
      <c r="C20" s="2" t="str">
        <f>VLOOKUP(B20,RNR!$D$2:$E$4,2)</f>
        <v>VAK gris</v>
      </c>
      <c r="D20" s="94">
        <f>+'Ark1'!C39</f>
        <v>2022</v>
      </c>
      <c r="E20" s="94">
        <f>+'Ark1'!Q39</f>
        <v>212</v>
      </c>
      <c r="F20" s="95"/>
      <c r="G20" s="303">
        <f>+'Ark1'!R39</f>
        <v>28830</v>
      </c>
      <c r="H20" s="95"/>
      <c r="I20" s="303">
        <f>+'Ark1'!S39</f>
        <v>28791</v>
      </c>
      <c r="J20" s="96">
        <f>100*G20/År!$B$29</f>
        <v>1.8248048129780776</v>
      </c>
      <c r="K20" s="96"/>
      <c r="L20" s="107">
        <f>100*(G20*O20)/(År!$AB$29*1000)</f>
        <v>1.9298246781461006</v>
      </c>
      <c r="M20" s="96">
        <f>+'Ark1'!U39</f>
        <v>60.866208190059389</v>
      </c>
      <c r="N20" s="96"/>
      <c r="O20" s="107">
        <f>+'Ark1'!W39</f>
        <v>85.783855718800993</v>
      </c>
      <c r="P20" s="107"/>
      <c r="Q20" s="5">
        <f>+'Ark1'!AA39</f>
        <v>10.569750735776275</v>
      </c>
      <c r="R20" s="5">
        <f>+'Ark1'!AB39</f>
        <v>2.3975129370715527</v>
      </c>
      <c r="S20" s="95">
        <f>+'Ark1'!AC39</f>
        <v>-33.185967597268323</v>
      </c>
      <c r="T20" s="74"/>
      <c r="U20" s="261">
        <f>+'Ark1'!Z39</f>
        <v>0</v>
      </c>
      <c r="V20" s="74"/>
      <c r="W20" s="95">
        <f t="shared" si="0"/>
        <v>135.99056603773585</v>
      </c>
      <c r="X20" s="96">
        <f>+'Ark1'!T39</f>
        <v>3.3763440860215046</v>
      </c>
      <c r="Y20" s="96">
        <f>+'Ark1'!V39</f>
        <v>93.043434445721104</v>
      </c>
      <c r="Z20" s="28"/>
      <c r="AL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</row>
    <row r="21" spans="1:53">
      <c r="A21" s="28"/>
      <c r="B21" s="28"/>
      <c r="C21" s="28"/>
      <c r="D21" s="28"/>
      <c r="E21" s="28"/>
      <c r="F21" s="28"/>
      <c r="G21" s="289"/>
      <c r="H21" s="28"/>
      <c r="I21" s="289"/>
      <c r="J21" s="365"/>
      <c r="K21" s="365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L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</row>
    <row r="22" spans="1:53" ht="15.6">
      <c r="A22" s="28"/>
      <c r="B22" s="94" t="e">
        <f>+'Ark1'!#REF!</f>
        <v>#REF!</v>
      </c>
      <c r="C22" s="2" t="e">
        <f>VLOOKUP(B22,RNR!$D$2:$E$4,2)</f>
        <v>#REF!</v>
      </c>
      <c r="D22" s="94" t="e">
        <f>+'Ark1'!#REF!</f>
        <v>#REF!</v>
      </c>
      <c r="E22" s="94" t="e">
        <f>+'Ark1'!#REF!</f>
        <v>#REF!</v>
      </c>
      <c r="F22" s="95"/>
      <c r="G22" s="303" t="e">
        <f>+'Ark1'!#REF!</f>
        <v>#REF!</v>
      </c>
      <c r="H22" s="95"/>
      <c r="I22" s="303" t="e">
        <f>+'Ark1'!#REF!</f>
        <v>#REF!</v>
      </c>
      <c r="J22" s="96" t="e">
        <f>100*G22/År!$B$29</f>
        <v>#REF!</v>
      </c>
      <c r="K22" s="96"/>
      <c r="L22" s="107" t="e">
        <f>100*(G22*O22)/(År!$AB$29*1000)</f>
        <v>#REF!</v>
      </c>
      <c r="M22" s="96" t="e">
        <f>+'Ark1'!#REF!</f>
        <v>#REF!</v>
      </c>
      <c r="N22" s="96"/>
      <c r="O22" s="107" t="e">
        <f>+'Ark1'!#REF!</f>
        <v>#REF!</v>
      </c>
      <c r="P22" s="107"/>
      <c r="Q22" s="5" t="e">
        <f>+'Ark1'!#REF!</f>
        <v>#REF!</v>
      </c>
      <c r="R22" s="5" t="e">
        <f>+'Ark1'!#REF!</f>
        <v>#REF!</v>
      </c>
      <c r="S22" s="95" t="e">
        <f>+'Ark1'!#REF!</f>
        <v>#REF!</v>
      </c>
      <c r="T22" s="74"/>
      <c r="U22" s="261" t="e">
        <f>+'Ark1'!#REF!</f>
        <v>#REF!</v>
      </c>
      <c r="V22" s="74"/>
      <c r="W22" s="95" t="e">
        <f t="shared" si="0"/>
        <v>#REF!</v>
      </c>
      <c r="X22" s="96" t="e">
        <f>+'Ark1'!#REF!</f>
        <v>#REF!</v>
      </c>
      <c r="Y22" s="96" t="e">
        <f>+'Ark1'!#REF!</f>
        <v>#REF!</v>
      </c>
      <c r="Z22" s="28"/>
      <c r="AL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</row>
    <row r="23" spans="1:53" ht="15.6">
      <c r="A23" s="28"/>
      <c r="B23" s="94" t="e">
        <f>+'Ark1'!#REF!</f>
        <v>#REF!</v>
      </c>
      <c r="C23" s="2" t="e">
        <f>VLOOKUP(B23,RNR!$D$2:$E$4,2)</f>
        <v>#REF!</v>
      </c>
      <c r="D23" s="94" t="e">
        <f>+'Ark1'!#REF!</f>
        <v>#REF!</v>
      </c>
      <c r="E23" s="94" t="e">
        <f>+'Ark1'!#REF!</f>
        <v>#REF!</v>
      </c>
      <c r="F23" s="95"/>
      <c r="G23" s="303" t="e">
        <f>+'Ark1'!#REF!</f>
        <v>#REF!</v>
      </c>
      <c r="H23" s="95"/>
      <c r="I23" s="303" t="e">
        <f>+'Ark1'!#REF!</f>
        <v>#REF!</v>
      </c>
      <c r="J23" s="96" t="e">
        <f>100*G23/År!$B$29</f>
        <v>#REF!</v>
      </c>
      <c r="K23" s="96"/>
      <c r="L23" s="107" t="e">
        <f>100*(G23*O23)/(År!$AB$29*1000)</f>
        <v>#REF!</v>
      </c>
      <c r="M23" s="96" t="e">
        <f>+'Ark1'!#REF!</f>
        <v>#REF!</v>
      </c>
      <c r="N23" s="96"/>
      <c r="O23" s="107" t="e">
        <f>+'Ark1'!#REF!</f>
        <v>#REF!</v>
      </c>
      <c r="P23" s="107"/>
      <c r="Q23" s="5" t="e">
        <f>+'Ark1'!#REF!</f>
        <v>#REF!</v>
      </c>
      <c r="R23" s="5" t="e">
        <f>+'Ark1'!#REF!</f>
        <v>#REF!</v>
      </c>
      <c r="S23" s="95" t="e">
        <f>+'Ark1'!#REF!</f>
        <v>#REF!</v>
      </c>
      <c r="T23" s="74"/>
      <c r="U23" s="261" t="e">
        <f>+'Ark1'!#REF!</f>
        <v>#REF!</v>
      </c>
      <c r="V23" s="74"/>
      <c r="W23" s="95" t="e">
        <f t="shared" si="0"/>
        <v>#REF!</v>
      </c>
      <c r="X23" s="96" t="e">
        <f>+'Ark1'!#REF!</f>
        <v>#REF!</v>
      </c>
      <c r="Y23" s="96" t="e">
        <f>+'Ark1'!#REF!</f>
        <v>#REF!</v>
      </c>
      <c r="Z23" s="28"/>
      <c r="AL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</row>
    <row r="24" spans="1:53" ht="15.6">
      <c r="A24" s="28"/>
      <c r="B24" s="2" t="e">
        <f>+'Ark1'!#REF!</f>
        <v>#REF!</v>
      </c>
      <c r="C24" s="2" t="e">
        <f>VLOOKUP(B24,RNR!$D$2:$E$4,2)</f>
        <v>#REF!</v>
      </c>
      <c r="D24" s="2" t="e">
        <f>+'Ark1'!#REF!</f>
        <v>#REF!</v>
      </c>
      <c r="E24" s="2" t="e">
        <f>+'Ark1'!#REF!</f>
        <v>#REF!</v>
      </c>
      <c r="F24" s="18"/>
      <c r="G24" s="308" t="e">
        <f>+'Ark1'!#REF!</f>
        <v>#REF!</v>
      </c>
      <c r="H24" s="18"/>
      <c r="I24" s="308" t="e">
        <f>+'Ark1'!#REF!</f>
        <v>#REF!</v>
      </c>
      <c r="J24" s="5" t="e">
        <f>100*G24/År!$B$28</f>
        <v>#REF!</v>
      </c>
      <c r="K24" s="5"/>
      <c r="L24" s="50" t="e">
        <f>100*(G24*O24)/(År!$AB$28*1000)</f>
        <v>#REF!</v>
      </c>
      <c r="M24" s="5" t="e">
        <f>+'Ark1'!#REF!</f>
        <v>#REF!</v>
      </c>
      <c r="N24" s="5"/>
      <c r="O24" s="50" t="e">
        <f>+'Ark1'!#REF!</f>
        <v>#REF!</v>
      </c>
      <c r="P24" s="50"/>
      <c r="Q24" s="5" t="e">
        <f>+'Ark1'!#REF!</f>
        <v>#REF!</v>
      </c>
      <c r="R24" s="5" t="e">
        <f>+'Ark1'!#REF!</f>
        <v>#REF!</v>
      </c>
      <c r="S24" s="18" t="e">
        <f>+'Ark1'!#REF!</f>
        <v>#REF!</v>
      </c>
      <c r="T24" s="74"/>
      <c r="U24" s="261" t="e">
        <f>+'Ark1'!#REF!</f>
        <v>#REF!</v>
      </c>
      <c r="V24" s="74"/>
      <c r="W24" s="18" t="e">
        <f t="shared" si="0"/>
        <v>#REF!</v>
      </c>
      <c r="X24" s="5" t="e">
        <f>+'Ark1'!#REF!</f>
        <v>#REF!</v>
      </c>
      <c r="Y24" s="5" t="e">
        <f>+'Ark1'!#REF!</f>
        <v>#REF!</v>
      </c>
      <c r="Z24" s="28"/>
      <c r="AL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</row>
    <row r="25" spans="1:53">
      <c r="A25" s="28"/>
      <c r="B25" s="28"/>
      <c r="C25" s="28"/>
      <c r="D25" s="28"/>
      <c r="E25" s="28"/>
      <c r="F25" s="28"/>
      <c r="G25" s="289"/>
      <c r="H25" s="28"/>
      <c r="I25" s="289"/>
      <c r="J25" s="365"/>
      <c r="K25" s="365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L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</row>
    <row r="26" spans="1:53" ht="15.6">
      <c r="A26" s="28"/>
      <c r="B26" s="2" t="e">
        <f>+'Ark1'!#REF!</f>
        <v>#REF!</v>
      </c>
      <c r="C26" s="2" t="e">
        <f>VLOOKUP(B26,RNR!$D$2:$E$4,2)</f>
        <v>#REF!</v>
      </c>
      <c r="D26" s="2" t="e">
        <f>+'Ark1'!#REF!</f>
        <v>#REF!</v>
      </c>
      <c r="E26" s="2" t="e">
        <f>+'Ark1'!#REF!</f>
        <v>#REF!</v>
      </c>
      <c r="F26" s="18"/>
      <c r="G26" s="308" t="e">
        <f>+'Ark1'!#REF!</f>
        <v>#REF!</v>
      </c>
      <c r="H26" s="18"/>
      <c r="I26" s="308" t="e">
        <f>+'Ark1'!#REF!</f>
        <v>#REF!</v>
      </c>
      <c r="J26" s="5" t="e">
        <f>100*G26/År!$B$28</f>
        <v>#REF!</v>
      </c>
      <c r="K26" s="5"/>
      <c r="L26" s="50" t="e">
        <f>100*(G26*O26)/(År!$AB$28*1000)</f>
        <v>#REF!</v>
      </c>
      <c r="M26" s="5" t="e">
        <f>+'Ark1'!#REF!</f>
        <v>#REF!</v>
      </c>
      <c r="N26" s="5"/>
      <c r="O26" s="50" t="e">
        <f>+'Ark1'!#REF!</f>
        <v>#REF!</v>
      </c>
      <c r="P26" s="50"/>
      <c r="Q26" s="5" t="e">
        <f>+'Ark1'!#REF!</f>
        <v>#REF!</v>
      </c>
      <c r="R26" s="5" t="e">
        <f>+'Ark1'!#REF!</f>
        <v>#REF!</v>
      </c>
      <c r="S26" s="18" t="e">
        <f>+'Ark1'!#REF!</f>
        <v>#REF!</v>
      </c>
      <c r="T26" s="74"/>
      <c r="U26" s="261" t="e">
        <f>+'Ark1'!#REF!</f>
        <v>#REF!</v>
      </c>
      <c r="V26" s="74"/>
      <c r="W26" s="18" t="e">
        <f t="shared" si="0"/>
        <v>#REF!</v>
      </c>
      <c r="X26" s="5" t="e">
        <f>+'Ark1'!#REF!</f>
        <v>#REF!</v>
      </c>
      <c r="Y26" s="5" t="e">
        <f>+'Ark1'!#REF!</f>
        <v>#REF!</v>
      </c>
      <c r="Z26" s="28"/>
      <c r="AL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</row>
    <row r="27" spans="1:53" ht="15.6">
      <c r="A27" s="28"/>
      <c r="B27" s="2" t="e">
        <f>+'Ark1'!#REF!</f>
        <v>#REF!</v>
      </c>
      <c r="C27" s="2" t="e">
        <f>VLOOKUP(B27,RNR!$D$2:$E$4,2)</f>
        <v>#REF!</v>
      </c>
      <c r="D27" s="2" t="e">
        <f>+'Ark1'!#REF!</f>
        <v>#REF!</v>
      </c>
      <c r="E27" s="2" t="e">
        <f>+'Ark1'!#REF!</f>
        <v>#REF!</v>
      </c>
      <c r="F27" s="18"/>
      <c r="G27" s="308" t="e">
        <f>+'Ark1'!#REF!</f>
        <v>#REF!</v>
      </c>
      <c r="H27" s="18"/>
      <c r="I27" s="308" t="e">
        <f>+'Ark1'!#REF!</f>
        <v>#REF!</v>
      </c>
      <c r="J27" s="5" t="e">
        <f>100*G27/År!$B$28</f>
        <v>#REF!</v>
      </c>
      <c r="K27" s="5"/>
      <c r="L27" s="50" t="e">
        <f>100*(G27*O27)/(År!$AB$28*1000)</f>
        <v>#REF!</v>
      </c>
      <c r="M27" s="5" t="e">
        <f>+'Ark1'!#REF!</f>
        <v>#REF!</v>
      </c>
      <c r="N27" s="5"/>
      <c r="O27" s="50" t="e">
        <f>+'Ark1'!#REF!</f>
        <v>#REF!</v>
      </c>
      <c r="P27" s="50"/>
      <c r="Q27" s="5" t="e">
        <f>+'Ark1'!#REF!</f>
        <v>#REF!</v>
      </c>
      <c r="R27" s="5" t="e">
        <f>+'Ark1'!#REF!</f>
        <v>#REF!</v>
      </c>
      <c r="S27" s="18" t="e">
        <f>+'Ark1'!#REF!</f>
        <v>#REF!</v>
      </c>
      <c r="T27" s="74"/>
      <c r="U27" s="261" t="e">
        <f>+'Ark1'!#REF!</f>
        <v>#REF!</v>
      </c>
      <c r="V27" s="74"/>
      <c r="W27" s="18" t="e">
        <f t="shared" si="0"/>
        <v>#REF!</v>
      </c>
      <c r="X27" s="5" t="e">
        <f>+'Ark1'!#REF!</f>
        <v>#REF!</v>
      </c>
      <c r="Y27" s="5" t="e">
        <f>+'Ark1'!#REF!</f>
        <v>#REF!</v>
      </c>
      <c r="Z27" s="28"/>
      <c r="AL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</row>
    <row r="28" spans="1:53" ht="15.6">
      <c r="A28" s="28"/>
      <c r="B28" s="94" t="e">
        <f>+'Ark1'!#REF!</f>
        <v>#REF!</v>
      </c>
      <c r="C28" s="2" t="e">
        <f>VLOOKUP(B28,RNR!$D$2:$E$4,2)</f>
        <v>#REF!</v>
      </c>
      <c r="D28" s="94" t="e">
        <f>+'Ark1'!#REF!</f>
        <v>#REF!</v>
      </c>
      <c r="E28" s="94" t="e">
        <f>+'Ark1'!#REF!</f>
        <v>#REF!</v>
      </c>
      <c r="F28" s="95"/>
      <c r="G28" s="303" t="e">
        <f>+'Ark1'!#REF!</f>
        <v>#REF!</v>
      </c>
      <c r="H28" s="95"/>
      <c r="I28" s="303" t="e">
        <f>+'Ark1'!#REF!</f>
        <v>#REF!</v>
      </c>
      <c r="J28" s="96" t="e">
        <f>100*G28/År!$B$27</f>
        <v>#REF!</v>
      </c>
      <c r="K28" s="96"/>
      <c r="L28" s="107" t="e">
        <f>100*(G28*O28)/(År!$AB$27*1000)</f>
        <v>#REF!</v>
      </c>
      <c r="M28" s="96" t="e">
        <f>+'Ark1'!#REF!</f>
        <v>#REF!</v>
      </c>
      <c r="N28" s="96"/>
      <c r="O28" s="107" t="e">
        <f>+'Ark1'!#REF!</f>
        <v>#REF!</v>
      </c>
      <c r="P28" s="107"/>
      <c r="Q28" s="5" t="e">
        <f>+'Ark1'!#REF!</f>
        <v>#REF!</v>
      </c>
      <c r="R28" s="5" t="e">
        <f>+'Ark1'!#REF!</f>
        <v>#REF!</v>
      </c>
      <c r="S28" s="95" t="e">
        <f>+'Ark1'!#REF!</f>
        <v>#REF!</v>
      </c>
      <c r="T28" s="74"/>
      <c r="U28" s="95"/>
      <c r="V28" s="74"/>
      <c r="W28" s="95" t="e">
        <f t="shared" si="0"/>
        <v>#REF!</v>
      </c>
      <c r="X28" s="96" t="e">
        <f>+'Ark1'!#REF!</f>
        <v>#REF!</v>
      </c>
      <c r="Y28" s="96" t="e">
        <f>+'Ark1'!#REF!</f>
        <v>#REF!</v>
      </c>
      <c r="Z28" s="28"/>
      <c r="AL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</row>
    <row r="29" spans="1:53">
      <c r="A29" s="28"/>
      <c r="B29" s="28"/>
      <c r="C29" s="28"/>
      <c r="D29" s="28"/>
      <c r="E29" s="28"/>
      <c r="F29" s="28"/>
      <c r="G29" s="289"/>
      <c r="H29" s="28"/>
      <c r="I29" s="289"/>
      <c r="J29" s="365"/>
      <c r="K29" s="365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L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</row>
    <row r="30" spans="1:53" ht="15.6">
      <c r="A30" s="28"/>
      <c r="B30" s="94" t="e">
        <f>+'Ark1'!#REF!</f>
        <v>#REF!</v>
      </c>
      <c r="C30" s="2" t="e">
        <f>VLOOKUP(B30,RNR!$D$2:$E$4,2)</f>
        <v>#REF!</v>
      </c>
      <c r="D30" s="94" t="e">
        <f>+'Ark1'!#REF!</f>
        <v>#REF!</v>
      </c>
      <c r="E30" s="94" t="e">
        <f>+'Ark1'!#REF!</f>
        <v>#REF!</v>
      </c>
      <c r="F30" s="95"/>
      <c r="G30" s="303" t="e">
        <f>+'Ark1'!#REF!</f>
        <v>#REF!</v>
      </c>
      <c r="H30" s="95"/>
      <c r="I30" s="303" t="e">
        <f>+'Ark1'!#REF!</f>
        <v>#REF!</v>
      </c>
      <c r="J30" s="96" t="e">
        <f>100*G30/År!$B$27</f>
        <v>#REF!</v>
      </c>
      <c r="K30" s="96"/>
      <c r="L30" s="107" t="e">
        <f>100*(G30*O30)/(År!$AB$27*1000)</f>
        <v>#REF!</v>
      </c>
      <c r="M30" s="96" t="e">
        <f>+'Ark1'!#REF!</f>
        <v>#REF!</v>
      </c>
      <c r="N30" s="96"/>
      <c r="O30" s="107" t="e">
        <f>+'Ark1'!#REF!</f>
        <v>#REF!</v>
      </c>
      <c r="P30" s="107"/>
      <c r="Q30" s="5" t="e">
        <f>+'Ark1'!#REF!</f>
        <v>#REF!</v>
      </c>
      <c r="R30" s="5" t="e">
        <f>+'Ark1'!#REF!</f>
        <v>#REF!</v>
      </c>
      <c r="S30" s="95" t="e">
        <f>+'Ark1'!#REF!</f>
        <v>#REF!</v>
      </c>
      <c r="T30" s="74"/>
      <c r="U30" s="95"/>
      <c r="V30" s="74"/>
      <c r="W30" s="95" t="e">
        <f t="shared" si="0"/>
        <v>#REF!</v>
      </c>
      <c r="X30" s="96" t="e">
        <f>+'Ark1'!#REF!</f>
        <v>#REF!</v>
      </c>
      <c r="Y30" s="96" t="e">
        <f>+'Ark1'!#REF!</f>
        <v>#REF!</v>
      </c>
      <c r="Z30" s="28"/>
      <c r="AL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</row>
    <row r="31" spans="1:53" ht="15.6">
      <c r="A31" s="28"/>
      <c r="B31" s="94" t="e">
        <f>+'Ark1'!#REF!</f>
        <v>#REF!</v>
      </c>
      <c r="C31" s="2" t="e">
        <f>VLOOKUP(B31,RNR!$D$2:$E$4,2)</f>
        <v>#REF!</v>
      </c>
      <c r="D31" s="94" t="e">
        <f>+'Ark1'!#REF!</f>
        <v>#REF!</v>
      </c>
      <c r="E31" s="94" t="e">
        <f>+'Ark1'!#REF!</f>
        <v>#REF!</v>
      </c>
      <c r="F31" s="95"/>
      <c r="G31" s="303" t="e">
        <f>+'Ark1'!#REF!</f>
        <v>#REF!</v>
      </c>
      <c r="H31" s="95"/>
      <c r="I31" s="303" t="e">
        <f>+'Ark1'!#REF!</f>
        <v>#REF!</v>
      </c>
      <c r="J31" s="96" t="e">
        <f>100*G31/År!$B$27</f>
        <v>#REF!</v>
      </c>
      <c r="K31" s="96"/>
      <c r="L31" s="107" t="e">
        <f>100*(G31*O31)/(År!$AB$27*1000)</f>
        <v>#REF!</v>
      </c>
      <c r="M31" s="96" t="e">
        <f>+'Ark1'!#REF!</f>
        <v>#REF!</v>
      </c>
      <c r="N31" s="96"/>
      <c r="O31" s="107" t="e">
        <f>+'Ark1'!#REF!</f>
        <v>#REF!</v>
      </c>
      <c r="P31" s="107"/>
      <c r="Q31" s="5" t="e">
        <f>+'Ark1'!#REF!</f>
        <v>#REF!</v>
      </c>
      <c r="R31" s="5" t="e">
        <f>+'Ark1'!#REF!</f>
        <v>#REF!</v>
      </c>
      <c r="S31" s="95" t="e">
        <f>+'Ark1'!#REF!</f>
        <v>#REF!</v>
      </c>
      <c r="T31" s="74"/>
      <c r="U31" s="95"/>
      <c r="V31" s="74"/>
      <c r="W31" s="95" t="e">
        <f t="shared" si="0"/>
        <v>#REF!</v>
      </c>
      <c r="X31" s="96" t="e">
        <f>+'Ark1'!#REF!</f>
        <v>#REF!</v>
      </c>
      <c r="Y31" s="96" t="e">
        <f>+'Ark1'!#REF!</f>
        <v>#REF!</v>
      </c>
      <c r="Z31" s="28"/>
      <c r="AL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</row>
    <row r="32" spans="1:53" ht="15.6">
      <c r="A32" s="28"/>
      <c r="B32" s="2" t="e">
        <f>+'Ark1'!#REF!</f>
        <v>#REF!</v>
      </c>
      <c r="C32" s="2" t="e">
        <f>VLOOKUP(B32,RNR!$D$2:$E$4,2)</f>
        <v>#REF!</v>
      </c>
      <c r="D32" s="2" t="e">
        <f>+'Ark1'!#REF!</f>
        <v>#REF!</v>
      </c>
      <c r="E32" s="2" t="e">
        <f>+'Ark1'!#REF!</f>
        <v>#REF!</v>
      </c>
      <c r="F32" s="18"/>
      <c r="G32" s="308" t="e">
        <f>+'Ark1'!#REF!</f>
        <v>#REF!</v>
      </c>
      <c r="H32" s="18"/>
      <c r="I32" s="308" t="e">
        <f>+'Ark1'!#REF!</f>
        <v>#REF!</v>
      </c>
      <c r="J32" s="5" t="e">
        <f>100*G32/År!$B$23</f>
        <v>#REF!</v>
      </c>
      <c r="K32" s="5"/>
      <c r="L32" s="50" t="e">
        <f>+'Ark1'!#REF!</f>
        <v>#REF!</v>
      </c>
      <c r="M32" s="5" t="e">
        <f>+'Ark1'!#REF!</f>
        <v>#REF!</v>
      </c>
      <c r="N32" s="5"/>
      <c r="O32" s="50" t="e">
        <f>+'Ark1'!#REF!</f>
        <v>#REF!</v>
      </c>
      <c r="P32" s="50"/>
      <c r="Q32" s="5" t="e">
        <f>+'Ark1'!#REF!</f>
        <v>#REF!</v>
      </c>
      <c r="R32" s="5" t="e">
        <f>+'Ark1'!#REF!</f>
        <v>#REF!</v>
      </c>
      <c r="S32" s="18" t="e">
        <f>+'Ark1'!#REF!</f>
        <v>#REF!</v>
      </c>
      <c r="T32" s="74"/>
      <c r="U32" s="18"/>
      <c r="V32" s="74"/>
      <c r="W32" s="18" t="e">
        <f t="shared" si="0"/>
        <v>#REF!</v>
      </c>
      <c r="X32" s="5" t="e">
        <f>+'Ark1'!#REF!</f>
        <v>#REF!</v>
      </c>
      <c r="Y32" s="5" t="e">
        <f>+'Ark1'!#REF!</f>
        <v>#REF!</v>
      </c>
      <c r="Z32" s="28"/>
      <c r="AL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</row>
    <row r="33" spans="1:53">
      <c r="A33" s="28"/>
      <c r="B33" s="28"/>
      <c r="C33" s="28"/>
      <c r="D33" s="28"/>
      <c r="E33" s="28"/>
      <c r="F33" s="28"/>
      <c r="G33" s="289"/>
      <c r="H33" s="28"/>
      <c r="I33" s="289"/>
      <c r="J33" s="365"/>
      <c r="K33" s="365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L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</row>
    <row r="34" spans="1:53" ht="15.6">
      <c r="A34" s="28"/>
      <c r="B34" s="2" t="e">
        <f>+'Ark1'!#REF!</f>
        <v>#REF!</v>
      </c>
      <c r="C34" s="2" t="e">
        <f>VLOOKUP(B34,RNR!$D$2:$E$4,2)</f>
        <v>#REF!</v>
      </c>
      <c r="D34" s="2" t="e">
        <f>+'Ark1'!#REF!</f>
        <v>#REF!</v>
      </c>
      <c r="E34" s="2" t="e">
        <f>+'Ark1'!#REF!</f>
        <v>#REF!</v>
      </c>
      <c r="F34" s="18"/>
      <c r="G34" s="308" t="e">
        <f>+'Ark1'!#REF!</f>
        <v>#REF!</v>
      </c>
      <c r="H34" s="18"/>
      <c r="I34" s="308" t="e">
        <f>+'Ark1'!#REF!</f>
        <v>#REF!</v>
      </c>
      <c r="J34" s="5" t="e">
        <f>100*G34/År!$B$23</f>
        <v>#REF!</v>
      </c>
      <c r="K34" s="5"/>
      <c r="L34" s="50" t="e">
        <f>+'Ark1'!#REF!</f>
        <v>#REF!</v>
      </c>
      <c r="M34" s="5" t="e">
        <f>+'Ark1'!#REF!</f>
        <v>#REF!</v>
      </c>
      <c r="N34" s="5"/>
      <c r="O34" s="50" t="e">
        <f>+'Ark1'!#REF!</f>
        <v>#REF!</v>
      </c>
      <c r="P34" s="50"/>
      <c r="Q34" s="5" t="e">
        <f>+'Ark1'!#REF!</f>
        <v>#REF!</v>
      </c>
      <c r="R34" s="5" t="e">
        <f>+'Ark1'!#REF!</f>
        <v>#REF!</v>
      </c>
      <c r="S34" s="18" t="e">
        <f>+'Ark1'!#REF!</f>
        <v>#REF!</v>
      </c>
      <c r="T34" s="74"/>
      <c r="U34" s="18"/>
      <c r="V34" s="74"/>
      <c r="W34" s="18" t="e">
        <f t="shared" si="0"/>
        <v>#REF!</v>
      </c>
      <c r="X34" s="5" t="e">
        <f>+'Ark1'!#REF!</f>
        <v>#REF!</v>
      </c>
      <c r="Y34" s="5" t="e">
        <f>+'Ark1'!#REF!</f>
        <v>#REF!</v>
      </c>
      <c r="Z34" s="28"/>
      <c r="AL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</row>
    <row r="35" spans="1:53" ht="15.6">
      <c r="A35" s="28"/>
      <c r="B35" s="2" t="e">
        <f>+'Ark1'!#REF!</f>
        <v>#REF!</v>
      </c>
      <c r="C35" s="2" t="e">
        <f>VLOOKUP(B35,RNR!$D$2:$E$4,2)</f>
        <v>#REF!</v>
      </c>
      <c r="D35" s="2" t="e">
        <f>+'Ark1'!#REF!</f>
        <v>#REF!</v>
      </c>
      <c r="E35" s="2" t="e">
        <f>+'Ark1'!#REF!</f>
        <v>#REF!</v>
      </c>
      <c r="F35" s="18"/>
      <c r="G35" s="308" t="e">
        <f>+'Ark1'!#REF!</f>
        <v>#REF!</v>
      </c>
      <c r="H35" s="18"/>
      <c r="I35" s="308" t="e">
        <f>+'Ark1'!#REF!</f>
        <v>#REF!</v>
      </c>
      <c r="J35" s="5" t="e">
        <f>100*G35/År!$B$23</f>
        <v>#REF!</v>
      </c>
      <c r="K35" s="5"/>
      <c r="L35" s="50" t="e">
        <f>+'Ark1'!#REF!</f>
        <v>#REF!</v>
      </c>
      <c r="M35" s="5" t="e">
        <f>+'Ark1'!#REF!</f>
        <v>#REF!</v>
      </c>
      <c r="N35" s="5"/>
      <c r="O35" s="50" t="e">
        <f>+'Ark1'!#REF!</f>
        <v>#REF!</v>
      </c>
      <c r="P35" s="50"/>
      <c r="Q35" s="5" t="e">
        <f>+'Ark1'!#REF!</f>
        <v>#REF!</v>
      </c>
      <c r="R35" s="5" t="e">
        <f>+'Ark1'!#REF!</f>
        <v>#REF!</v>
      </c>
      <c r="S35" s="18" t="e">
        <f>+'Ark1'!#REF!</f>
        <v>#REF!</v>
      </c>
      <c r="T35" s="74"/>
      <c r="U35" s="18"/>
      <c r="V35" s="74"/>
      <c r="W35" s="18" t="e">
        <f t="shared" si="0"/>
        <v>#REF!</v>
      </c>
      <c r="X35" s="5" t="e">
        <f>+'Ark1'!#REF!</f>
        <v>#REF!</v>
      </c>
      <c r="Y35" s="5" t="e">
        <f>+'Ark1'!#REF!</f>
        <v>#REF!</v>
      </c>
      <c r="Z35" s="28"/>
      <c r="AL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</row>
    <row r="36" spans="1:53" ht="15.6">
      <c r="A36" s="28"/>
      <c r="B36" s="94" t="e">
        <f>+'Ark1'!#REF!</f>
        <v>#REF!</v>
      </c>
      <c r="C36" s="2" t="e">
        <f>VLOOKUP(B36,RNR!$D$2:$E$4,2)</f>
        <v>#REF!</v>
      </c>
      <c r="D36" s="94" t="e">
        <f>+'Ark1'!#REF!</f>
        <v>#REF!</v>
      </c>
      <c r="E36" s="94" t="e">
        <f>+'Ark1'!#REF!</f>
        <v>#REF!</v>
      </c>
      <c r="F36" s="95"/>
      <c r="G36" s="303" t="e">
        <f>+'Ark1'!#REF!</f>
        <v>#REF!</v>
      </c>
      <c r="H36" s="95"/>
      <c r="I36" s="303" t="e">
        <f>+'Ark1'!#REF!</f>
        <v>#REF!</v>
      </c>
      <c r="J36" s="96" t="e">
        <f>100*G36/År!$B$22</f>
        <v>#REF!</v>
      </c>
      <c r="K36" s="96"/>
      <c r="L36" s="107" t="e">
        <f>+'Ark1'!#REF!</f>
        <v>#REF!</v>
      </c>
      <c r="M36" s="96" t="e">
        <f>+'Ark1'!#REF!</f>
        <v>#REF!</v>
      </c>
      <c r="N36" s="96"/>
      <c r="O36" s="107" t="e">
        <f>+'Ark1'!#REF!</f>
        <v>#REF!</v>
      </c>
      <c r="P36" s="107"/>
      <c r="Q36" s="5" t="e">
        <f>+'Ark1'!#REF!</f>
        <v>#REF!</v>
      </c>
      <c r="R36" s="5" t="e">
        <f>+'Ark1'!#REF!</f>
        <v>#REF!</v>
      </c>
      <c r="S36" s="95" t="e">
        <f>+'Ark1'!#REF!</f>
        <v>#REF!</v>
      </c>
      <c r="T36" s="74"/>
      <c r="U36" s="95"/>
      <c r="V36" s="74"/>
      <c r="W36" s="95" t="e">
        <f t="shared" si="0"/>
        <v>#REF!</v>
      </c>
      <c r="X36" s="96" t="e">
        <f>+'Ark1'!#REF!</f>
        <v>#REF!</v>
      </c>
      <c r="Y36" s="96" t="e">
        <f>+'Ark1'!#REF!</f>
        <v>#REF!</v>
      </c>
      <c r="Z36" s="28"/>
      <c r="AL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</row>
    <row r="37" spans="1:53">
      <c r="A37" s="28"/>
      <c r="B37" s="28"/>
      <c r="C37" s="28"/>
      <c r="D37" s="28"/>
      <c r="E37" s="28"/>
      <c r="F37" s="28"/>
      <c r="G37" s="289"/>
      <c r="H37" s="28"/>
      <c r="I37" s="289"/>
      <c r="J37" s="365"/>
      <c r="K37" s="365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L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</row>
    <row r="38" spans="1:53" ht="15.6">
      <c r="A38" s="28"/>
      <c r="B38" s="94" t="e">
        <f>+'Ark1'!#REF!</f>
        <v>#REF!</v>
      </c>
      <c r="C38" s="2" t="e">
        <f>VLOOKUP(B38,RNR!$D$2:$E$4,2)</f>
        <v>#REF!</v>
      </c>
      <c r="D38" s="94" t="e">
        <f>+'Ark1'!#REF!</f>
        <v>#REF!</v>
      </c>
      <c r="E38" s="94" t="e">
        <f>+'Ark1'!#REF!</f>
        <v>#REF!</v>
      </c>
      <c r="F38" s="95"/>
      <c r="G38" s="303" t="e">
        <f>+'Ark1'!#REF!</f>
        <v>#REF!</v>
      </c>
      <c r="H38" s="95"/>
      <c r="I38" s="303" t="e">
        <f>+'Ark1'!#REF!</f>
        <v>#REF!</v>
      </c>
      <c r="J38" s="96" t="e">
        <f>100*G38/År!$B$22</f>
        <v>#REF!</v>
      </c>
      <c r="K38" s="96"/>
      <c r="L38" s="107" t="e">
        <f>+'Ark1'!#REF!</f>
        <v>#REF!</v>
      </c>
      <c r="M38" s="96" t="e">
        <f>+'Ark1'!#REF!</f>
        <v>#REF!</v>
      </c>
      <c r="N38" s="96"/>
      <c r="O38" s="107" t="e">
        <f>+'Ark1'!#REF!</f>
        <v>#REF!</v>
      </c>
      <c r="P38" s="107"/>
      <c r="Q38" s="5" t="e">
        <f>+'Ark1'!#REF!</f>
        <v>#REF!</v>
      </c>
      <c r="R38" s="5" t="e">
        <f>+'Ark1'!#REF!</f>
        <v>#REF!</v>
      </c>
      <c r="S38" s="95" t="e">
        <f>+'Ark1'!#REF!</f>
        <v>#REF!</v>
      </c>
      <c r="T38" s="74"/>
      <c r="U38" s="95"/>
      <c r="V38" s="74"/>
      <c r="W38" s="95" t="e">
        <f t="shared" si="0"/>
        <v>#REF!</v>
      </c>
      <c r="X38" s="96" t="e">
        <f>+'Ark1'!#REF!</f>
        <v>#REF!</v>
      </c>
      <c r="Y38" s="96" t="e">
        <f>+'Ark1'!#REF!</f>
        <v>#REF!</v>
      </c>
      <c r="Z38" s="28"/>
      <c r="AL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</row>
    <row r="39" spans="1:53" ht="15.6">
      <c r="A39" s="28"/>
      <c r="B39" s="94" t="e">
        <f>+'Ark1'!#REF!</f>
        <v>#REF!</v>
      </c>
      <c r="C39" s="2" t="e">
        <f>VLOOKUP(B39,RNR!$D$2:$E$4,2)</f>
        <v>#REF!</v>
      </c>
      <c r="D39" s="94" t="e">
        <f>+'Ark1'!#REF!</f>
        <v>#REF!</v>
      </c>
      <c r="E39" s="94" t="e">
        <f>+'Ark1'!#REF!</f>
        <v>#REF!</v>
      </c>
      <c r="F39" s="95"/>
      <c r="G39" s="303" t="e">
        <f>+'Ark1'!#REF!</f>
        <v>#REF!</v>
      </c>
      <c r="H39" s="95"/>
      <c r="I39" s="303" t="e">
        <f>+'Ark1'!#REF!</f>
        <v>#REF!</v>
      </c>
      <c r="J39" s="96" t="e">
        <f>100*G39/År!$B$22</f>
        <v>#REF!</v>
      </c>
      <c r="K39" s="96"/>
      <c r="L39" s="107" t="e">
        <f>+'Ark1'!#REF!</f>
        <v>#REF!</v>
      </c>
      <c r="M39" s="96" t="e">
        <f>+'Ark1'!#REF!</f>
        <v>#REF!</v>
      </c>
      <c r="N39" s="96"/>
      <c r="O39" s="107" t="e">
        <f>+'Ark1'!#REF!</f>
        <v>#REF!</v>
      </c>
      <c r="P39" s="107"/>
      <c r="Q39" s="5" t="e">
        <f>+'Ark1'!#REF!</f>
        <v>#REF!</v>
      </c>
      <c r="R39" s="5" t="e">
        <f>+'Ark1'!#REF!</f>
        <v>#REF!</v>
      </c>
      <c r="S39" s="95" t="e">
        <f>+'Ark1'!#REF!</f>
        <v>#REF!</v>
      </c>
      <c r="T39" s="74"/>
      <c r="U39" s="95"/>
      <c r="V39" s="74"/>
      <c r="W39" s="95" t="e">
        <f t="shared" si="0"/>
        <v>#REF!</v>
      </c>
      <c r="X39" s="96" t="e">
        <f>+'Ark1'!#REF!</f>
        <v>#REF!</v>
      </c>
      <c r="Y39" s="96" t="e">
        <f>+'Ark1'!#REF!</f>
        <v>#REF!</v>
      </c>
      <c r="Z39" s="28"/>
      <c r="AL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</row>
    <row r="40" spans="1:53" ht="15.6">
      <c r="A40" s="28"/>
      <c r="B40" s="2" t="e">
        <f>+'Ark1'!#REF!</f>
        <v>#REF!</v>
      </c>
      <c r="C40" s="2" t="e">
        <f>VLOOKUP(B40,RNR!$D$2:$E$4,2)</f>
        <v>#REF!</v>
      </c>
      <c r="D40" s="2" t="e">
        <f>+'Ark1'!#REF!</f>
        <v>#REF!</v>
      </c>
      <c r="E40" s="2" t="e">
        <f>+'Ark1'!#REF!</f>
        <v>#REF!</v>
      </c>
      <c r="F40" s="18"/>
      <c r="G40" s="308" t="e">
        <f>+'Ark1'!#REF!</f>
        <v>#REF!</v>
      </c>
      <c r="H40" s="18"/>
      <c r="I40" s="308" t="e">
        <f>+'Ark1'!#REF!</f>
        <v>#REF!</v>
      </c>
      <c r="J40" s="5" t="e">
        <f>+'Ark1'!#REF!</f>
        <v>#REF!</v>
      </c>
      <c r="K40" s="5"/>
      <c r="L40" s="50" t="e">
        <f>+'Ark1'!#REF!</f>
        <v>#REF!</v>
      </c>
      <c r="M40" s="5" t="e">
        <f>+'Ark1'!#REF!</f>
        <v>#REF!</v>
      </c>
      <c r="N40" s="5"/>
      <c r="O40" s="50" t="e">
        <f>+'Ark1'!#REF!</f>
        <v>#REF!</v>
      </c>
      <c r="P40" s="50"/>
      <c r="Q40" s="5" t="e">
        <f>+'Ark1'!#REF!</f>
        <v>#REF!</v>
      </c>
      <c r="R40" s="5" t="e">
        <f>+'Ark1'!#REF!</f>
        <v>#REF!</v>
      </c>
      <c r="S40" s="18" t="e">
        <f>+'Ark1'!#REF!</f>
        <v>#REF!</v>
      </c>
      <c r="T40" s="74"/>
      <c r="U40" s="18"/>
      <c r="V40" s="74"/>
      <c r="W40" s="18" t="e">
        <f t="shared" si="0"/>
        <v>#REF!</v>
      </c>
      <c r="X40" s="5" t="e">
        <f>+'Ark1'!#REF!</f>
        <v>#REF!</v>
      </c>
      <c r="Y40" s="5" t="e">
        <f>+'Ark1'!#REF!</f>
        <v>#REF!</v>
      </c>
      <c r="Z40" s="28"/>
      <c r="AL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</row>
    <row r="41" spans="1:53">
      <c r="A41" s="28"/>
      <c r="B41" s="28"/>
      <c r="C41" s="28"/>
      <c r="D41" s="28"/>
      <c r="E41" s="28"/>
      <c r="F41" s="28"/>
      <c r="G41" s="289"/>
      <c r="H41" s="28"/>
      <c r="I41" s="289"/>
      <c r="J41" s="365"/>
      <c r="K41" s="365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L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</row>
    <row r="42" spans="1:53" ht="15.6">
      <c r="A42" s="28"/>
      <c r="B42" s="2" t="e">
        <f>+'Ark1'!#REF!</f>
        <v>#REF!</v>
      </c>
      <c r="C42" s="2" t="e">
        <f>VLOOKUP(B42,RNR!$D$2:$E$4,2)</f>
        <v>#REF!</v>
      </c>
      <c r="D42" s="2" t="e">
        <f>+'Ark1'!#REF!</f>
        <v>#REF!</v>
      </c>
      <c r="E42" s="2" t="e">
        <f>+'Ark1'!#REF!</f>
        <v>#REF!</v>
      </c>
      <c r="F42" s="18"/>
      <c r="G42" s="308" t="e">
        <f>+'Ark1'!#REF!</f>
        <v>#REF!</v>
      </c>
      <c r="H42" s="18"/>
      <c r="I42" s="308" t="e">
        <f>+'Ark1'!#REF!</f>
        <v>#REF!</v>
      </c>
      <c r="J42" s="5" t="e">
        <f>+'Ark1'!#REF!</f>
        <v>#REF!</v>
      </c>
      <c r="K42" s="5"/>
      <c r="L42" s="50" t="e">
        <f>+'Ark1'!#REF!</f>
        <v>#REF!</v>
      </c>
      <c r="M42" s="5" t="e">
        <f>+'Ark1'!#REF!</f>
        <v>#REF!</v>
      </c>
      <c r="N42" s="5"/>
      <c r="O42" s="50" t="e">
        <f>+'Ark1'!#REF!</f>
        <v>#REF!</v>
      </c>
      <c r="P42" s="50"/>
      <c r="Q42" s="5" t="e">
        <f>+'Ark1'!#REF!</f>
        <v>#REF!</v>
      </c>
      <c r="R42" s="5" t="e">
        <f>+'Ark1'!#REF!</f>
        <v>#REF!</v>
      </c>
      <c r="S42" s="18" t="e">
        <f>+'Ark1'!#REF!</f>
        <v>#REF!</v>
      </c>
      <c r="T42" s="74"/>
      <c r="U42" s="18"/>
      <c r="V42" s="74"/>
      <c r="W42" s="18" t="e">
        <f t="shared" si="0"/>
        <v>#REF!</v>
      </c>
      <c r="X42" s="5" t="e">
        <f>+'Ark1'!#REF!</f>
        <v>#REF!</v>
      </c>
      <c r="Y42" s="5" t="e">
        <f>+'Ark1'!#REF!</f>
        <v>#REF!</v>
      </c>
      <c r="Z42" s="28"/>
      <c r="AL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</row>
    <row r="43" spans="1:53" ht="15.6">
      <c r="A43" s="28"/>
      <c r="B43" s="2" t="e">
        <f>+'Ark1'!#REF!</f>
        <v>#REF!</v>
      </c>
      <c r="C43" s="2" t="e">
        <f>VLOOKUP(B43,RNR!$D$2:$E$4,2)</f>
        <v>#REF!</v>
      </c>
      <c r="D43" s="2" t="e">
        <f>+'Ark1'!#REF!</f>
        <v>#REF!</v>
      </c>
      <c r="E43" s="2" t="e">
        <f>+'Ark1'!#REF!</f>
        <v>#REF!</v>
      </c>
      <c r="F43" s="18"/>
      <c r="G43" s="308" t="e">
        <f>+'Ark1'!#REF!</f>
        <v>#REF!</v>
      </c>
      <c r="H43" s="18"/>
      <c r="I43" s="308" t="e">
        <f>+'Ark1'!#REF!</f>
        <v>#REF!</v>
      </c>
      <c r="J43" s="5" t="e">
        <f>+'Ark1'!#REF!</f>
        <v>#REF!</v>
      </c>
      <c r="K43" s="5"/>
      <c r="L43" s="50" t="e">
        <f>+'Ark1'!#REF!</f>
        <v>#REF!</v>
      </c>
      <c r="M43" s="5" t="e">
        <f>+'Ark1'!#REF!</f>
        <v>#REF!</v>
      </c>
      <c r="N43" s="5"/>
      <c r="O43" s="50" t="e">
        <f>+'Ark1'!#REF!</f>
        <v>#REF!</v>
      </c>
      <c r="P43" s="50"/>
      <c r="Q43" s="5" t="e">
        <f>+'Ark1'!#REF!</f>
        <v>#REF!</v>
      </c>
      <c r="R43" s="5" t="e">
        <f>+'Ark1'!#REF!</f>
        <v>#REF!</v>
      </c>
      <c r="S43" s="18" t="e">
        <f>+'Ark1'!#REF!</f>
        <v>#REF!</v>
      </c>
      <c r="T43" s="74"/>
      <c r="U43" s="18"/>
      <c r="V43" s="74"/>
      <c r="W43" s="18" t="e">
        <f t="shared" si="0"/>
        <v>#REF!</v>
      </c>
      <c r="X43" s="5" t="e">
        <f>+'Ark1'!#REF!</f>
        <v>#REF!</v>
      </c>
      <c r="Y43" s="5" t="e">
        <f>+'Ark1'!#REF!</f>
        <v>#REF!</v>
      </c>
      <c r="Z43" s="28"/>
      <c r="AL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</row>
    <row r="44" spans="1:53" ht="15.6">
      <c r="A44" s="28"/>
      <c r="B44" s="94" t="e">
        <f>+'Ark1'!#REF!</f>
        <v>#REF!</v>
      </c>
      <c r="C44" s="2" t="e">
        <f>VLOOKUP(B44,RNR!$D$2:$E$4,2)</f>
        <v>#REF!</v>
      </c>
      <c r="D44" s="94" t="e">
        <f>+'Ark1'!#REF!</f>
        <v>#REF!</v>
      </c>
      <c r="E44" s="94" t="e">
        <f>+'Ark1'!#REF!</f>
        <v>#REF!</v>
      </c>
      <c r="F44" s="95"/>
      <c r="G44" s="303" t="e">
        <f>+'Ark1'!#REF!</f>
        <v>#REF!</v>
      </c>
      <c r="H44" s="95"/>
      <c r="I44" s="303" t="e">
        <f>+'Ark1'!#REF!</f>
        <v>#REF!</v>
      </c>
      <c r="J44" s="96" t="e">
        <f>+'Ark1'!#REF!</f>
        <v>#REF!</v>
      </c>
      <c r="K44" s="96"/>
      <c r="L44" s="107" t="e">
        <f>+'Ark1'!#REF!</f>
        <v>#REF!</v>
      </c>
      <c r="M44" s="96" t="e">
        <f>+'Ark1'!#REF!</f>
        <v>#REF!</v>
      </c>
      <c r="N44" s="96"/>
      <c r="O44" s="107" t="e">
        <f>+'Ark1'!#REF!</f>
        <v>#REF!</v>
      </c>
      <c r="P44" s="107"/>
      <c r="Q44" s="5" t="e">
        <f>+'Ark1'!#REF!</f>
        <v>#REF!</v>
      </c>
      <c r="R44" s="5" t="e">
        <f>+'Ark1'!#REF!</f>
        <v>#REF!</v>
      </c>
      <c r="S44" s="95" t="e">
        <f>+'Ark1'!#REF!</f>
        <v>#REF!</v>
      </c>
      <c r="T44" s="74"/>
      <c r="U44" s="95"/>
      <c r="V44" s="74"/>
      <c r="W44" s="95" t="e">
        <f t="shared" si="0"/>
        <v>#REF!</v>
      </c>
      <c r="X44" s="96" t="e">
        <f>+'Ark1'!#REF!</f>
        <v>#REF!</v>
      </c>
      <c r="Y44" s="96" t="e">
        <f>+'Ark1'!#REF!</f>
        <v>#REF!</v>
      </c>
      <c r="Z44" s="28"/>
      <c r="AL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</row>
    <row r="45" spans="1:53">
      <c r="A45" s="28"/>
      <c r="B45" s="28"/>
      <c r="C45" s="28"/>
      <c r="D45" s="28"/>
      <c r="E45" s="28"/>
      <c r="F45" s="28"/>
      <c r="G45" s="289"/>
      <c r="H45" s="28"/>
      <c r="I45" s="289"/>
      <c r="J45" s="365"/>
      <c r="K45" s="365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L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</row>
    <row r="46" spans="1:53" ht="15.6">
      <c r="A46" s="28"/>
      <c r="B46" s="94" t="e">
        <f>+'Ark1'!#REF!</f>
        <v>#REF!</v>
      </c>
      <c r="C46" s="2" t="e">
        <f>VLOOKUP(B46,RNR!$D$2:$E$4,2)</f>
        <v>#REF!</v>
      </c>
      <c r="D46" s="94" t="e">
        <f>+'Ark1'!#REF!</f>
        <v>#REF!</v>
      </c>
      <c r="E46" s="94" t="e">
        <f>+'Ark1'!#REF!</f>
        <v>#REF!</v>
      </c>
      <c r="F46" s="95"/>
      <c r="G46" s="303" t="e">
        <f>+'Ark1'!#REF!</f>
        <v>#REF!</v>
      </c>
      <c r="H46" s="95"/>
      <c r="I46" s="303" t="e">
        <f>+'Ark1'!#REF!</f>
        <v>#REF!</v>
      </c>
      <c r="J46" s="96" t="e">
        <f>+'Ark1'!#REF!</f>
        <v>#REF!</v>
      </c>
      <c r="K46" s="96"/>
      <c r="L46" s="107" t="e">
        <f>+'Ark1'!#REF!</f>
        <v>#REF!</v>
      </c>
      <c r="M46" s="96" t="e">
        <f>+'Ark1'!#REF!</f>
        <v>#REF!</v>
      </c>
      <c r="N46" s="96"/>
      <c r="O46" s="107" t="e">
        <f>+'Ark1'!#REF!</f>
        <v>#REF!</v>
      </c>
      <c r="P46" s="107"/>
      <c r="Q46" s="5" t="e">
        <f>+'Ark1'!#REF!</f>
        <v>#REF!</v>
      </c>
      <c r="R46" s="5" t="e">
        <f>+'Ark1'!#REF!</f>
        <v>#REF!</v>
      </c>
      <c r="S46" s="95" t="e">
        <f>+'Ark1'!#REF!</f>
        <v>#REF!</v>
      </c>
      <c r="T46" s="74"/>
      <c r="U46" s="95"/>
      <c r="V46" s="74"/>
      <c r="W46" s="95" t="e">
        <f t="shared" si="0"/>
        <v>#REF!</v>
      </c>
      <c r="X46" s="96" t="e">
        <f>+'Ark1'!#REF!</f>
        <v>#REF!</v>
      </c>
      <c r="Y46" s="96" t="e">
        <f>+'Ark1'!#REF!</f>
        <v>#REF!</v>
      </c>
      <c r="Z46" s="28"/>
      <c r="AL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</row>
    <row r="47" spans="1:53" ht="15.6">
      <c r="A47" s="28"/>
      <c r="B47" s="94" t="e">
        <f>+'Ark1'!#REF!</f>
        <v>#REF!</v>
      </c>
      <c r="C47" s="2" t="e">
        <f>VLOOKUP(B47,RNR!$D$2:$E$4,2)</f>
        <v>#REF!</v>
      </c>
      <c r="D47" s="94" t="e">
        <f>+'Ark1'!#REF!</f>
        <v>#REF!</v>
      </c>
      <c r="E47" s="94" t="e">
        <f>+'Ark1'!#REF!</f>
        <v>#REF!</v>
      </c>
      <c r="F47" s="95"/>
      <c r="G47" s="303" t="e">
        <f>+'Ark1'!#REF!</f>
        <v>#REF!</v>
      </c>
      <c r="H47" s="95"/>
      <c r="I47" s="303" t="e">
        <f>+'Ark1'!#REF!</f>
        <v>#REF!</v>
      </c>
      <c r="J47" s="96" t="e">
        <f>+'Ark1'!#REF!</f>
        <v>#REF!</v>
      </c>
      <c r="K47" s="96"/>
      <c r="L47" s="107" t="e">
        <f>+'Ark1'!#REF!</f>
        <v>#REF!</v>
      </c>
      <c r="M47" s="96" t="e">
        <f>+'Ark1'!#REF!</f>
        <v>#REF!</v>
      </c>
      <c r="N47" s="96"/>
      <c r="O47" s="107" t="e">
        <f>+'Ark1'!#REF!</f>
        <v>#REF!</v>
      </c>
      <c r="P47" s="107"/>
      <c r="Q47" s="5" t="e">
        <f>+'Ark1'!#REF!</f>
        <v>#REF!</v>
      </c>
      <c r="R47" s="5" t="e">
        <f>+'Ark1'!#REF!</f>
        <v>#REF!</v>
      </c>
      <c r="S47" s="95" t="e">
        <f>+'Ark1'!#REF!</f>
        <v>#REF!</v>
      </c>
      <c r="T47" s="74"/>
      <c r="U47" s="95"/>
      <c r="V47" s="74"/>
      <c r="W47" s="95" t="e">
        <f t="shared" si="0"/>
        <v>#REF!</v>
      </c>
      <c r="X47" s="96" t="e">
        <f>+'Ark1'!#REF!</f>
        <v>#REF!</v>
      </c>
      <c r="Y47" s="96" t="e">
        <f>+'Ark1'!#REF!</f>
        <v>#REF!</v>
      </c>
      <c r="Z47" s="28"/>
      <c r="AL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</row>
    <row r="48" spans="1:53" ht="15.6">
      <c r="A48" s="28"/>
      <c r="B48" s="2" t="e">
        <f>+'Ark1'!#REF!</f>
        <v>#REF!</v>
      </c>
      <c r="C48" s="2" t="e">
        <f>VLOOKUP(B48,RNR!$D$2:$E$4,2)</f>
        <v>#REF!</v>
      </c>
      <c r="D48" s="2" t="e">
        <f>+'Ark1'!#REF!</f>
        <v>#REF!</v>
      </c>
      <c r="E48" s="2" t="e">
        <f>+'Ark1'!#REF!</f>
        <v>#REF!</v>
      </c>
      <c r="F48" s="18"/>
      <c r="G48" s="308" t="e">
        <f>+'Ark1'!#REF!</f>
        <v>#REF!</v>
      </c>
      <c r="H48" s="18"/>
      <c r="I48" s="308" t="e">
        <f>+'Ark1'!#REF!</f>
        <v>#REF!</v>
      </c>
      <c r="J48" s="5" t="e">
        <f>+'Ark1'!#REF!</f>
        <v>#REF!</v>
      </c>
      <c r="K48" s="5"/>
      <c r="L48" s="50" t="e">
        <f>+'Ark1'!#REF!</f>
        <v>#REF!</v>
      </c>
      <c r="M48" s="5" t="e">
        <f>+'Ark1'!#REF!</f>
        <v>#REF!</v>
      </c>
      <c r="N48" s="5"/>
      <c r="O48" s="50" t="e">
        <f>+'Ark1'!#REF!</f>
        <v>#REF!</v>
      </c>
      <c r="P48" s="50"/>
      <c r="Q48" s="5" t="e">
        <f>+'Ark1'!#REF!</f>
        <v>#REF!</v>
      </c>
      <c r="R48" s="5" t="e">
        <f>+'Ark1'!#REF!</f>
        <v>#REF!</v>
      </c>
      <c r="S48" s="18" t="e">
        <f>+'Ark1'!#REF!</f>
        <v>#REF!</v>
      </c>
      <c r="T48" s="74"/>
      <c r="U48" s="18"/>
      <c r="V48" s="74"/>
      <c r="W48" s="18" t="e">
        <f t="shared" si="0"/>
        <v>#REF!</v>
      </c>
      <c r="X48" s="5" t="e">
        <f>+'Ark1'!#REF!</f>
        <v>#REF!</v>
      </c>
      <c r="Y48" s="5" t="e">
        <f>+'Ark1'!#REF!</f>
        <v>#REF!</v>
      </c>
      <c r="Z48" s="28"/>
      <c r="AL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</row>
    <row r="49" spans="1:85" ht="15.6">
      <c r="A49" s="28"/>
      <c r="B49" s="2" t="e">
        <f>+'Ark1'!#REF!</f>
        <v>#REF!</v>
      </c>
      <c r="C49" s="2" t="e">
        <f>VLOOKUP(B49,RNR!$D$2:$E$4,2)</f>
        <v>#REF!</v>
      </c>
      <c r="D49" s="2" t="e">
        <f>+'Ark1'!#REF!</f>
        <v>#REF!</v>
      </c>
      <c r="E49" s="2" t="e">
        <f>+'Ark1'!#REF!</f>
        <v>#REF!</v>
      </c>
      <c r="F49" s="18"/>
      <c r="G49" s="308" t="e">
        <f>+'Ark1'!#REF!</f>
        <v>#REF!</v>
      </c>
      <c r="H49" s="18"/>
      <c r="I49" s="308" t="e">
        <f>+'Ark1'!#REF!</f>
        <v>#REF!</v>
      </c>
      <c r="J49" s="5" t="e">
        <f>+'Ark1'!#REF!</f>
        <v>#REF!</v>
      </c>
      <c r="K49" s="5"/>
      <c r="L49" s="50" t="e">
        <f>+'Ark1'!#REF!</f>
        <v>#REF!</v>
      </c>
      <c r="M49" s="5" t="e">
        <f>+'Ark1'!#REF!</f>
        <v>#REF!</v>
      </c>
      <c r="N49" s="5"/>
      <c r="O49" s="50" t="e">
        <f>+'Ark1'!#REF!</f>
        <v>#REF!</v>
      </c>
      <c r="P49" s="50"/>
      <c r="Q49" s="5" t="e">
        <f>+'Ark1'!#REF!</f>
        <v>#REF!</v>
      </c>
      <c r="R49" s="5" t="e">
        <f>+'Ark1'!#REF!</f>
        <v>#REF!</v>
      </c>
      <c r="S49" s="18" t="e">
        <f>+'Ark1'!#REF!</f>
        <v>#REF!</v>
      </c>
      <c r="T49" s="74"/>
      <c r="U49" s="18"/>
      <c r="V49" s="74"/>
      <c r="W49" s="18" t="e">
        <f t="shared" si="0"/>
        <v>#REF!</v>
      </c>
      <c r="X49" s="5" t="e">
        <f>+'Ark1'!#REF!</f>
        <v>#REF!</v>
      </c>
      <c r="Y49" s="5" t="e">
        <f>+'Ark1'!#REF!</f>
        <v>#REF!</v>
      </c>
      <c r="Z49" s="28"/>
      <c r="AL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</row>
    <row r="50" spans="1:85" ht="15.6">
      <c r="A50" s="28"/>
      <c r="B50" s="2" t="e">
        <f>+'Ark1'!#REF!</f>
        <v>#REF!</v>
      </c>
      <c r="C50" s="2" t="e">
        <f>VLOOKUP(B50,RNR!$D$2:$E$4,2)</f>
        <v>#REF!</v>
      </c>
      <c r="D50" s="2" t="e">
        <f>+'Ark1'!#REF!</f>
        <v>#REF!</v>
      </c>
      <c r="E50" s="2" t="e">
        <f>+'Ark1'!#REF!</f>
        <v>#REF!</v>
      </c>
      <c r="F50" s="18"/>
      <c r="G50" s="308" t="e">
        <f>+'Ark1'!#REF!</f>
        <v>#REF!</v>
      </c>
      <c r="H50" s="18"/>
      <c r="I50" s="308" t="e">
        <f>+'Ark1'!#REF!</f>
        <v>#REF!</v>
      </c>
      <c r="J50" s="5" t="e">
        <f>+'Ark1'!#REF!</f>
        <v>#REF!</v>
      </c>
      <c r="K50" s="5"/>
      <c r="L50" s="50" t="e">
        <f>+'Ark1'!#REF!</f>
        <v>#REF!</v>
      </c>
      <c r="M50" s="5" t="e">
        <f>+'Ark1'!#REF!</f>
        <v>#REF!</v>
      </c>
      <c r="N50" s="5"/>
      <c r="O50" s="50" t="e">
        <f>+'Ark1'!#REF!</f>
        <v>#REF!</v>
      </c>
      <c r="P50" s="50"/>
      <c r="Q50" s="5" t="e">
        <f>+'Ark1'!#REF!</f>
        <v>#REF!</v>
      </c>
      <c r="R50" s="5" t="e">
        <f>+'Ark1'!#REF!</f>
        <v>#REF!</v>
      </c>
      <c r="S50" s="18" t="e">
        <f>+'Ark1'!#REF!</f>
        <v>#REF!</v>
      </c>
      <c r="T50" s="74"/>
      <c r="U50" s="18"/>
      <c r="V50" s="74"/>
      <c r="W50" s="18" t="e">
        <f t="shared" ref="W50:W83" si="2">+G50/E50</f>
        <v>#REF!</v>
      </c>
      <c r="X50" s="5" t="e">
        <f>+'Ark1'!#REF!</f>
        <v>#REF!</v>
      </c>
      <c r="Y50" s="5" t="e">
        <f>+'Ark1'!#REF!</f>
        <v>#REF!</v>
      </c>
      <c r="Z50" s="28"/>
      <c r="AL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</row>
    <row r="51" spans="1:85" ht="15.6">
      <c r="A51" s="28"/>
      <c r="B51" s="94" t="e">
        <f>+'Ark1'!#REF!</f>
        <v>#REF!</v>
      </c>
      <c r="C51" s="2" t="e">
        <f>VLOOKUP(B51,RNR!$D$2:$E$4,2)</f>
        <v>#REF!</v>
      </c>
      <c r="D51" s="94" t="e">
        <f>+'Ark1'!#REF!</f>
        <v>#REF!</v>
      </c>
      <c r="E51" s="94" t="e">
        <f>+'Ark1'!#REF!</f>
        <v>#REF!</v>
      </c>
      <c r="F51" s="95"/>
      <c r="G51" s="303" t="e">
        <f>+'Ark1'!#REF!</f>
        <v>#REF!</v>
      </c>
      <c r="H51" s="95"/>
      <c r="I51" s="303" t="e">
        <f>+'Ark1'!#REF!</f>
        <v>#REF!</v>
      </c>
      <c r="J51" s="96" t="e">
        <f>+'Ark1'!#REF!</f>
        <v>#REF!</v>
      </c>
      <c r="K51" s="96"/>
      <c r="L51" s="107" t="e">
        <f>+'Ark1'!#REF!</f>
        <v>#REF!</v>
      </c>
      <c r="M51" s="96" t="e">
        <f>+'Ark1'!#REF!</f>
        <v>#REF!</v>
      </c>
      <c r="N51" s="96"/>
      <c r="O51" s="107" t="e">
        <f>+'Ark1'!#REF!</f>
        <v>#REF!</v>
      </c>
      <c r="P51" s="107"/>
      <c r="Q51" s="5" t="e">
        <f>+'Ark1'!#REF!</f>
        <v>#REF!</v>
      </c>
      <c r="R51" s="5" t="e">
        <f>+'Ark1'!#REF!</f>
        <v>#REF!</v>
      </c>
      <c r="S51" s="95" t="e">
        <f>+'Ark1'!#REF!</f>
        <v>#REF!</v>
      </c>
      <c r="T51" s="74"/>
      <c r="U51" s="95"/>
      <c r="V51" s="74"/>
      <c r="W51" s="95" t="e">
        <f t="shared" si="2"/>
        <v>#REF!</v>
      </c>
      <c r="X51" s="96" t="e">
        <f>+'Ark1'!#REF!</f>
        <v>#REF!</v>
      </c>
      <c r="Y51" s="96" t="e">
        <f>+'Ark1'!#REF!</f>
        <v>#REF!</v>
      </c>
      <c r="Z51" s="28"/>
      <c r="AC51" s="35"/>
      <c r="AL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</row>
    <row r="52" spans="1:85" ht="15.6">
      <c r="A52" s="28"/>
      <c r="B52" s="94" t="e">
        <f>+'Ark1'!#REF!</f>
        <v>#REF!</v>
      </c>
      <c r="C52" s="2" t="e">
        <f>VLOOKUP(B52,RNR!$D$2:$E$4,2)</f>
        <v>#REF!</v>
      </c>
      <c r="D52" s="94" t="e">
        <f>+'Ark1'!#REF!</f>
        <v>#REF!</v>
      </c>
      <c r="E52" s="94" t="e">
        <f>+'Ark1'!#REF!</f>
        <v>#REF!</v>
      </c>
      <c r="F52" s="95"/>
      <c r="G52" s="303" t="e">
        <f>+'Ark1'!#REF!</f>
        <v>#REF!</v>
      </c>
      <c r="H52" s="95"/>
      <c r="I52" s="303" t="e">
        <f>+'Ark1'!#REF!</f>
        <v>#REF!</v>
      </c>
      <c r="J52" s="96" t="e">
        <f>+'Ark1'!#REF!</f>
        <v>#REF!</v>
      </c>
      <c r="K52" s="96"/>
      <c r="L52" s="107" t="e">
        <f>+'Ark1'!#REF!</f>
        <v>#REF!</v>
      </c>
      <c r="M52" s="96" t="e">
        <f>+'Ark1'!#REF!</f>
        <v>#REF!</v>
      </c>
      <c r="N52" s="96"/>
      <c r="O52" s="107" t="e">
        <f>+'Ark1'!#REF!</f>
        <v>#REF!</v>
      </c>
      <c r="P52" s="107"/>
      <c r="Q52" s="5" t="e">
        <f>+'Ark1'!#REF!</f>
        <v>#REF!</v>
      </c>
      <c r="R52" s="5" t="e">
        <f>+'Ark1'!#REF!</f>
        <v>#REF!</v>
      </c>
      <c r="S52" s="95" t="e">
        <f>+'Ark1'!#REF!</f>
        <v>#REF!</v>
      </c>
      <c r="T52" s="74"/>
      <c r="U52" s="95"/>
      <c r="V52" s="74"/>
      <c r="W52" s="95" t="e">
        <f t="shared" si="2"/>
        <v>#REF!</v>
      </c>
      <c r="X52" s="96" t="e">
        <f>+'Ark1'!#REF!</f>
        <v>#REF!</v>
      </c>
      <c r="Y52" s="96" t="e">
        <f>+'Ark1'!#REF!</f>
        <v>#REF!</v>
      </c>
      <c r="Z52" s="28"/>
      <c r="AC52" s="26"/>
      <c r="AL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</row>
    <row r="53" spans="1:85" ht="15.6">
      <c r="A53" s="28"/>
      <c r="B53" s="94" t="e">
        <f>+'Ark1'!#REF!</f>
        <v>#REF!</v>
      </c>
      <c r="C53" s="2" t="e">
        <f>VLOOKUP(B53,RNR!$D$2:$E$4,2)</f>
        <v>#REF!</v>
      </c>
      <c r="D53" s="94" t="e">
        <f>+'Ark1'!#REF!</f>
        <v>#REF!</v>
      </c>
      <c r="E53" s="94" t="e">
        <f>+'Ark1'!#REF!</f>
        <v>#REF!</v>
      </c>
      <c r="F53" s="95"/>
      <c r="G53" s="303" t="e">
        <f>+'Ark1'!#REF!</f>
        <v>#REF!</v>
      </c>
      <c r="H53" s="95"/>
      <c r="I53" s="303" t="e">
        <f>+'Ark1'!#REF!</f>
        <v>#REF!</v>
      </c>
      <c r="J53" s="96" t="e">
        <f>+'Ark1'!#REF!</f>
        <v>#REF!</v>
      </c>
      <c r="K53" s="96"/>
      <c r="L53" s="107" t="e">
        <f>+'Ark1'!#REF!</f>
        <v>#REF!</v>
      </c>
      <c r="M53" s="96" t="e">
        <f>+'Ark1'!#REF!</f>
        <v>#REF!</v>
      </c>
      <c r="N53" s="96"/>
      <c r="O53" s="107" t="e">
        <f>+'Ark1'!#REF!</f>
        <v>#REF!</v>
      </c>
      <c r="P53" s="107"/>
      <c r="Q53" s="5" t="e">
        <f>+'Ark1'!#REF!</f>
        <v>#REF!</v>
      </c>
      <c r="R53" s="5" t="e">
        <f>+'Ark1'!#REF!</f>
        <v>#REF!</v>
      </c>
      <c r="S53" s="95" t="e">
        <f>+'Ark1'!#REF!</f>
        <v>#REF!</v>
      </c>
      <c r="T53" s="74"/>
      <c r="U53" s="95"/>
      <c r="V53" s="74"/>
      <c r="W53" s="95" t="e">
        <f t="shared" si="2"/>
        <v>#REF!</v>
      </c>
      <c r="X53" s="96" t="e">
        <f>+'Ark1'!#REF!</f>
        <v>#REF!</v>
      </c>
      <c r="Y53" s="96" t="e">
        <f>+'Ark1'!#REF!</f>
        <v>#REF!</v>
      </c>
      <c r="Z53" s="28"/>
      <c r="AC53" s="36"/>
      <c r="AL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</row>
    <row r="54" spans="1:85" ht="15.6">
      <c r="A54" s="28"/>
      <c r="B54" s="2" t="e">
        <f>+'Ark1'!#REF!</f>
        <v>#REF!</v>
      </c>
      <c r="C54" s="2" t="e">
        <f>VLOOKUP(B54,RNR!$D$2:$E$4,2)</f>
        <v>#REF!</v>
      </c>
      <c r="D54" s="2" t="e">
        <f>+'Ark1'!#REF!</f>
        <v>#REF!</v>
      </c>
      <c r="E54" s="2" t="e">
        <f>+'Ark1'!#REF!</f>
        <v>#REF!</v>
      </c>
      <c r="F54" s="18"/>
      <c r="G54" s="308" t="e">
        <f>+'Ark1'!#REF!</f>
        <v>#REF!</v>
      </c>
      <c r="H54" s="18"/>
      <c r="I54" s="308" t="e">
        <f>+'Ark1'!#REF!</f>
        <v>#REF!</v>
      </c>
      <c r="J54" s="5" t="e">
        <f>+'Ark1'!#REF!</f>
        <v>#REF!</v>
      </c>
      <c r="K54" s="5"/>
      <c r="L54" s="50" t="e">
        <f>+'Ark1'!#REF!</f>
        <v>#REF!</v>
      </c>
      <c r="M54" s="5" t="e">
        <f>+'Ark1'!#REF!</f>
        <v>#REF!</v>
      </c>
      <c r="N54" s="5"/>
      <c r="O54" s="50" t="e">
        <f>+'Ark1'!#REF!</f>
        <v>#REF!</v>
      </c>
      <c r="P54" s="50"/>
      <c r="Q54" s="5" t="e">
        <f>+'Ark1'!#REF!</f>
        <v>#REF!</v>
      </c>
      <c r="R54" s="5" t="e">
        <f>+'Ark1'!#REF!</f>
        <v>#REF!</v>
      </c>
      <c r="S54" s="18" t="e">
        <f>+'Ark1'!#REF!</f>
        <v>#REF!</v>
      </c>
      <c r="T54" s="74"/>
      <c r="U54" s="18"/>
      <c r="V54" s="74"/>
      <c r="W54" s="18" t="e">
        <f t="shared" si="2"/>
        <v>#REF!</v>
      </c>
      <c r="X54" s="5" t="e">
        <f>+'Ark1'!#REF!</f>
        <v>#REF!</v>
      </c>
      <c r="Y54" s="5" t="e">
        <f>+'Ark1'!#REF!</f>
        <v>#REF!</v>
      </c>
      <c r="Z54" s="28"/>
      <c r="AC54" s="36"/>
      <c r="AL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</row>
    <row r="55" spans="1:85" ht="15.6">
      <c r="A55" s="28"/>
      <c r="B55" s="2" t="e">
        <f>+'Ark1'!#REF!</f>
        <v>#REF!</v>
      </c>
      <c r="C55" s="2" t="e">
        <f>VLOOKUP(B55,RNR!$D$2:$E$4,2)</f>
        <v>#REF!</v>
      </c>
      <c r="D55" s="2" t="e">
        <f>+'Ark1'!#REF!</f>
        <v>#REF!</v>
      </c>
      <c r="E55" s="2" t="e">
        <f>+'Ark1'!#REF!</f>
        <v>#REF!</v>
      </c>
      <c r="F55" s="18"/>
      <c r="G55" s="308" t="e">
        <f>+'Ark1'!#REF!</f>
        <v>#REF!</v>
      </c>
      <c r="H55" s="18"/>
      <c r="I55" s="308" t="e">
        <f>+'Ark1'!#REF!</f>
        <v>#REF!</v>
      </c>
      <c r="J55" s="5" t="e">
        <f>+'Ark1'!#REF!</f>
        <v>#REF!</v>
      </c>
      <c r="K55" s="5"/>
      <c r="L55" s="50" t="e">
        <f>+'Ark1'!#REF!</f>
        <v>#REF!</v>
      </c>
      <c r="M55" s="5" t="e">
        <f>+'Ark1'!#REF!</f>
        <v>#REF!</v>
      </c>
      <c r="N55" s="5"/>
      <c r="O55" s="50" t="e">
        <f>+'Ark1'!#REF!</f>
        <v>#REF!</v>
      </c>
      <c r="P55" s="50"/>
      <c r="Q55" s="5" t="e">
        <f>+'Ark1'!#REF!</f>
        <v>#REF!</v>
      </c>
      <c r="R55" s="5" t="e">
        <f>+'Ark1'!#REF!</f>
        <v>#REF!</v>
      </c>
      <c r="S55" s="18" t="e">
        <f>+'Ark1'!#REF!</f>
        <v>#REF!</v>
      </c>
      <c r="T55" s="74"/>
      <c r="U55" s="18"/>
      <c r="V55" s="74"/>
      <c r="W55" s="18" t="e">
        <f t="shared" si="2"/>
        <v>#REF!</v>
      </c>
      <c r="X55" s="5" t="e">
        <f>+'Ark1'!#REF!</f>
        <v>#REF!</v>
      </c>
      <c r="Y55" s="5" t="e">
        <f>+'Ark1'!#REF!</f>
        <v>#REF!</v>
      </c>
      <c r="Z55" s="28"/>
      <c r="AC55" s="37"/>
      <c r="AL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</row>
    <row r="56" spans="1:85" ht="15.6">
      <c r="A56" s="28"/>
      <c r="B56" s="2" t="e">
        <f>+'Ark1'!#REF!</f>
        <v>#REF!</v>
      </c>
      <c r="C56" s="2" t="e">
        <f>VLOOKUP(B56,RNR!$D$2:$E$4,2)</f>
        <v>#REF!</v>
      </c>
      <c r="D56" s="2" t="e">
        <f>+'Ark1'!#REF!</f>
        <v>#REF!</v>
      </c>
      <c r="E56" s="2" t="e">
        <f>+'Ark1'!#REF!</f>
        <v>#REF!</v>
      </c>
      <c r="F56" s="18"/>
      <c r="G56" s="308" t="e">
        <f>+'Ark1'!#REF!</f>
        <v>#REF!</v>
      </c>
      <c r="H56" s="18"/>
      <c r="I56" s="308" t="e">
        <f>+'Ark1'!#REF!</f>
        <v>#REF!</v>
      </c>
      <c r="J56" s="5" t="e">
        <f>+'Ark1'!#REF!</f>
        <v>#REF!</v>
      </c>
      <c r="K56" s="5"/>
      <c r="L56" s="50" t="e">
        <f>+'Ark1'!#REF!</f>
        <v>#REF!</v>
      </c>
      <c r="M56" s="5" t="e">
        <f>+'Ark1'!#REF!</f>
        <v>#REF!</v>
      </c>
      <c r="N56" s="5"/>
      <c r="O56" s="50" t="e">
        <f>+'Ark1'!#REF!</f>
        <v>#REF!</v>
      </c>
      <c r="P56" s="50"/>
      <c r="Q56" s="5" t="e">
        <f>+'Ark1'!#REF!</f>
        <v>#REF!</v>
      </c>
      <c r="R56" s="5" t="e">
        <f>+'Ark1'!#REF!</f>
        <v>#REF!</v>
      </c>
      <c r="S56" s="18" t="e">
        <f>+'Ark1'!#REF!</f>
        <v>#REF!</v>
      </c>
      <c r="T56" s="74"/>
      <c r="U56" s="18"/>
      <c r="V56" s="74"/>
      <c r="W56" s="18" t="e">
        <f t="shared" si="2"/>
        <v>#REF!</v>
      </c>
      <c r="X56" s="5" t="e">
        <f>+'Ark1'!#REF!</f>
        <v>#REF!</v>
      </c>
      <c r="Y56" s="5" t="e">
        <f>+'Ark1'!#REF!</f>
        <v>#REF!</v>
      </c>
      <c r="Z56" s="28"/>
      <c r="AC56" s="36"/>
      <c r="AL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</row>
    <row r="57" spans="1:85" ht="15.6">
      <c r="A57" s="28"/>
      <c r="B57" s="2" t="e">
        <f>+'Ark1'!#REF!</f>
        <v>#REF!</v>
      </c>
      <c r="C57" s="2" t="e">
        <f>VLOOKUP(B57,RNR!$D$2:$E$4,2)</f>
        <v>#REF!</v>
      </c>
      <c r="D57" s="2" t="e">
        <f>+'Ark1'!#REF!</f>
        <v>#REF!</v>
      </c>
      <c r="E57" s="2" t="e">
        <f>+'Ark1'!#REF!</f>
        <v>#REF!</v>
      </c>
      <c r="F57" s="18"/>
      <c r="G57" s="308" t="e">
        <f>+'Ark1'!#REF!</f>
        <v>#REF!</v>
      </c>
      <c r="H57" s="18"/>
      <c r="I57" s="308" t="e">
        <f>+'Ark1'!#REF!</f>
        <v>#REF!</v>
      </c>
      <c r="J57" s="5" t="e">
        <f>+'Ark1'!#REF!</f>
        <v>#REF!</v>
      </c>
      <c r="K57" s="5"/>
      <c r="L57" s="50" t="e">
        <f>+'Ark1'!#REF!</f>
        <v>#REF!</v>
      </c>
      <c r="M57" s="5" t="e">
        <f>+'Ark1'!#REF!</f>
        <v>#REF!</v>
      </c>
      <c r="N57" s="5"/>
      <c r="O57" s="50" t="e">
        <f>+'Ark1'!#REF!</f>
        <v>#REF!</v>
      </c>
      <c r="P57" s="50"/>
      <c r="Q57" s="5" t="e">
        <f>+'Ark1'!#REF!</f>
        <v>#REF!</v>
      </c>
      <c r="R57" s="5" t="e">
        <f>+'Ark1'!#REF!</f>
        <v>#REF!</v>
      </c>
      <c r="S57" s="18" t="e">
        <f>+'Ark1'!#REF!</f>
        <v>#REF!</v>
      </c>
      <c r="T57" s="74"/>
      <c r="U57" s="18"/>
      <c r="V57" s="74"/>
      <c r="W57" s="18" t="e">
        <f t="shared" si="2"/>
        <v>#REF!</v>
      </c>
      <c r="X57" s="5" t="e">
        <f>+'Ark1'!#REF!</f>
        <v>#REF!</v>
      </c>
      <c r="Y57" s="5" t="e">
        <f>+'Ark1'!#REF!</f>
        <v>#REF!</v>
      </c>
      <c r="Z57" s="28"/>
      <c r="AC57" s="36"/>
      <c r="AL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</row>
    <row r="58" spans="1:85" ht="15.6">
      <c r="A58" s="28"/>
      <c r="B58" s="2" t="e">
        <f>+'Ark1'!#REF!</f>
        <v>#REF!</v>
      </c>
      <c r="C58" s="2" t="e">
        <f>VLOOKUP(B58,RNR!$D$2:$E$4,2)</f>
        <v>#REF!</v>
      </c>
      <c r="D58" s="2" t="e">
        <f>+'Ark1'!#REF!</f>
        <v>#REF!</v>
      </c>
      <c r="E58" s="2" t="e">
        <f>+'Ark1'!#REF!</f>
        <v>#REF!</v>
      </c>
      <c r="F58" s="18"/>
      <c r="G58" s="308" t="e">
        <f>+'Ark1'!#REF!</f>
        <v>#REF!</v>
      </c>
      <c r="H58" s="18"/>
      <c r="I58" s="308" t="e">
        <f>+'Ark1'!#REF!</f>
        <v>#REF!</v>
      </c>
      <c r="J58" s="5" t="e">
        <f>+'Ark1'!#REF!</f>
        <v>#REF!</v>
      </c>
      <c r="K58" s="5"/>
      <c r="L58" s="50" t="e">
        <f>+'Ark1'!#REF!</f>
        <v>#REF!</v>
      </c>
      <c r="M58" s="5" t="e">
        <f>+'Ark1'!#REF!</f>
        <v>#REF!</v>
      </c>
      <c r="N58" s="5"/>
      <c r="O58" s="50" t="e">
        <f>+'Ark1'!#REF!</f>
        <v>#REF!</v>
      </c>
      <c r="P58" s="50"/>
      <c r="Q58" s="5" t="e">
        <f>+'Ark1'!#REF!</f>
        <v>#REF!</v>
      </c>
      <c r="R58" s="5" t="e">
        <f>+'Ark1'!#REF!</f>
        <v>#REF!</v>
      </c>
      <c r="S58" s="18" t="e">
        <f>+'Ark1'!#REF!</f>
        <v>#REF!</v>
      </c>
      <c r="T58" s="74"/>
      <c r="U58" s="18"/>
      <c r="V58" s="74"/>
      <c r="W58" s="18" t="e">
        <f t="shared" si="2"/>
        <v>#REF!</v>
      </c>
      <c r="X58" s="5" t="e">
        <f>+'Ark1'!#REF!</f>
        <v>#REF!</v>
      </c>
      <c r="Y58" s="5" t="e">
        <f>+'Ark1'!#REF!</f>
        <v>#REF!</v>
      </c>
      <c r="Z58" s="28"/>
      <c r="AC58" s="36"/>
      <c r="AL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</row>
    <row r="59" spans="1:85" ht="15.6">
      <c r="A59" s="28"/>
      <c r="B59" s="2" t="e">
        <f>+'Ark1'!#REF!</f>
        <v>#REF!</v>
      </c>
      <c r="C59" s="2" t="e">
        <f>VLOOKUP(B59,RNR!$D$2:$E$4,2)</f>
        <v>#REF!</v>
      </c>
      <c r="D59" s="2" t="e">
        <f>+'Ark1'!#REF!</f>
        <v>#REF!</v>
      </c>
      <c r="E59" s="2" t="e">
        <f>+'Ark1'!#REF!</f>
        <v>#REF!</v>
      </c>
      <c r="F59" s="18"/>
      <c r="G59" s="308" t="e">
        <f>+'Ark1'!#REF!</f>
        <v>#REF!</v>
      </c>
      <c r="H59" s="18"/>
      <c r="I59" s="308" t="e">
        <f>+'Ark1'!#REF!</f>
        <v>#REF!</v>
      </c>
      <c r="J59" s="5" t="e">
        <f>+'Ark1'!#REF!</f>
        <v>#REF!</v>
      </c>
      <c r="K59" s="5"/>
      <c r="L59" s="50" t="e">
        <f>+'Ark1'!#REF!</f>
        <v>#REF!</v>
      </c>
      <c r="M59" s="5" t="e">
        <f>+'Ark1'!#REF!</f>
        <v>#REF!</v>
      </c>
      <c r="N59" s="5"/>
      <c r="O59" s="50" t="e">
        <f>+'Ark1'!#REF!</f>
        <v>#REF!</v>
      </c>
      <c r="P59" s="50"/>
      <c r="Q59" s="5" t="e">
        <f>+'Ark1'!#REF!</f>
        <v>#REF!</v>
      </c>
      <c r="R59" s="5" t="e">
        <f>+'Ark1'!#REF!</f>
        <v>#REF!</v>
      </c>
      <c r="S59" s="18" t="e">
        <f>+'Ark1'!#REF!</f>
        <v>#REF!</v>
      </c>
      <c r="T59" s="74"/>
      <c r="U59" s="18"/>
      <c r="V59" s="74"/>
      <c r="W59" s="18" t="e">
        <f t="shared" si="2"/>
        <v>#REF!</v>
      </c>
      <c r="X59" s="5" t="e">
        <f>+'Ark1'!#REF!</f>
        <v>#REF!</v>
      </c>
      <c r="Y59" s="5" t="e">
        <f>+'Ark1'!#REF!</f>
        <v>#REF!</v>
      </c>
      <c r="Z59" s="28"/>
      <c r="AL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</row>
    <row r="60" spans="1:85" ht="15.6">
      <c r="A60" s="28"/>
      <c r="B60" s="2" t="e">
        <f>+'Ark1'!#REF!</f>
        <v>#REF!</v>
      </c>
      <c r="C60" s="2" t="e">
        <f>VLOOKUP(B60,RNR!$D$2:$E$4,2)</f>
        <v>#REF!</v>
      </c>
      <c r="D60" s="2" t="e">
        <f>+'Ark1'!#REF!</f>
        <v>#REF!</v>
      </c>
      <c r="E60" s="2" t="e">
        <f>+'Ark1'!#REF!</f>
        <v>#REF!</v>
      </c>
      <c r="F60" s="18"/>
      <c r="G60" s="308" t="e">
        <f>+'Ark1'!#REF!</f>
        <v>#REF!</v>
      </c>
      <c r="H60" s="18"/>
      <c r="I60" s="308" t="e">
        <f>+'Ark1'!#REF!</f>
        <v>#REF!</v>
      </c>
      <c r="J60" s="5" t="e">
        <f>+'Ark1'!#REF!</f>
        <v>#REF!</v>
      </c>
      <c r="K60" s="5"/>
      <c r="L60" s="50" t="e">
        <f>+'Ark1'!#REF!</f>
        <v>#REF!</v>
      </c>
      <c r="M60" s="5" t="e">
        <f>+'Ark1'!#REF!</f>
        <v>#REF!</v>
      </c>
      <c r="N60" s="5"/>
      <c r="O60" s="50" t="e">
        <f>+'Ark1'!#REF!</f>
        <v>#REF!</v>
      </c>
      <c r="P60" s="50"/>
      <c r="Q60" s="5" t="e">
        <f>+'Ark1'!#REF!</f>
        <v>#REF!</v>
      </c>
      <c r="R60" s="5" t="e">
        <f>+'Ark1'!#REF!</f>
        <v>#REF!</v>
      </c>
      <c r="S60" s="18" t="e">
        <f>+'Ark1'!#REF!</f>
        <v>#REF!</v>
      </c>
      <c r="T60" s="74"/>
      <c r="U60" s="18"/>
      <c r="V60" s="74"/>
      <c r="W60" s="18" t="e">
        <f t="shared" si="2"/>
        <v>#REF!</v>
      </c>
      <c r="X60" s="5" t="e">
        <f>+'Ark1'!#REF!</f>
        <v>#REF!</v>
      </c>
      <c r="Y60" s="5" t="e">
        <f>+'Ark1'!#REF!</f>
        <v>#REF!</v>
      </c>
      <c r="Z60" s="28"/>
      <c r="AL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</row>
    <row r="61" spans="1:85" ht="15.6">
      <c r="A61" s="28"/>
      <c r="B61" s="2" t="e">
        <f>+'Ark1'!#REF!</f>
        <v>#REF!</v>
      </c>
      <c r="C61" s="2" t="e">
        <f>VLOOKUP(B61,RNR!$D$2:$E$4,2)</f>
        <v>#REF!</v>
      </c>
      <c r="D61" s="2" t="e">
        <f>+'Ark1'!#REF!</f>
        <v>#REF!</v>
      </c>
      <c r="E61" s="2" t="e">
        <f>+'Ark1'!#REF!</f>
        <v>#REF!</v>
      </c>
      <c r="F61" s="18"/>
      <c r="G61" s="308" t="e">
        <f>+'Ark1'!#REF!</f>
        <v>#REF!</v>
      </c>
      <c r="H61" s="18"/>
      <c r="I61" s="308" t="e">
        <f>+'Ark1'!#REF!</f>
        <v>#REF!</v>
      </c>
      <c r="J61" s="5" t="e">
        <f>+'Ark1'!#REF!</f>
        <v>#REF!</v>
      </c>
      <c r="K61" s="5"/>
      <c r="L61" s="50" t="e">
        <f>+'Ark1'!#REF!</f>
        <v>#REF!</v>
      </c>
      <c r="M61" s="5" t="e">
        <f>+'Ark1'!#REF!</f>
        <v>#REF!</v>
      </c>
      <c r="N61" s="5"/>
      <c r="O61" s="50" t="e">
        <f>+'Ark1'!#REF!</f>
        <v>#REF!</v>
      </c>
      <c r="P61" s="50"/>
      <c r="Q61" s="5" t="e">
        <f>+'Ark1'!#REF!</f>
        <v>#REF!</v>
      </c>
      <c r="R61" s="5" t="e">
        <f>+'Ark1'!#REF!</f>
        <v>#REF!</v>
      </c>
      <c r="S61" s="18" t="e">
        <f>+'Ark1'!#REF!</f>
        <v>#REF!</v>
      </c>
      <c r="T61" s="74"/>
      <c r="U61" s="18"/>
      <c r="V61" s="74"/>
      <c r="W61" s="18" t="e">
        <f t="shared" si="2"/>
        <v>#REF!</v>
      </c>
      <c r="X61" s="5" t="e">
        <f>+'Ark1'!#REF!</f>
        <v>#REF!</v>
      </c>
      <c r="Y61" s="5" t="e">
        <f>+'Ark1'!#REF!</f>
        <v>#REF!</v>
      </c>
      <c r="Z61" s="28"/>
      <c r="AL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</row>
    <row r="62" spans="1:85" ht="15.6">
      <c r="A62" s="28"/>
      <c r="B62" s="2" t="e">
        <f>+'Ark1'!#REF!</f>
        <v>#REF!</v>
      </c>
      <c r="C62" s="2" t="e">
        <f>VLOOKUP(B62,RNR!$D$2:$E$4,2)</f>
        <v>#REF!</v>
      </c>
      <c r="D62" s="2" t="e">
        <f>+'Ark1'!#REF!</f>
        <v>#REF!</v>
      </c>
      <c r="E62" s="2" t="e">
        <f>+'Ark1'!#REF!</f>
        <v>#REF!</v>
      </c>
      <c r="F62" s="18"/>
      <c r="G62" s="308" t="e">
        <f>+'Ark1'!#REF!</f>
        <v>#REF!</v>
      </c>
      <c r="H62" s="18"/>
      <c r="I62" s="308" t="e">
        <f>+'Ark1'!#REF!</f>
        <v>#REF!</v>
      </c>
      <c r="J62" s="5" t="e">
        <f>+'Ark1'!#REF!</f>
        <v>#REF!</v>
      </c>
      <c r="K62" s="5"/>
      <c r="L62" s="50" t="e">
        <f>+'Ark1'!#REF!</f>
        <v>#REF!</v>
      </c>
      <c r="M62" s="5" t="e">
        <f>+'Ark1'!#REF!</f>
        <v>#REF!</v>
      </c>
      <c r="N62" s="5"/>
      <c r="O62" s="50" t="e">
        <f>+'Ark1'!#REF!</f>
        <v>#REF!</v>
      </c>
      <c r="P62" s="50"/>
      <c r="Q62" s="5" t="e">
        <f>+'Ark1'!#REF!</f>
        <v>#REF!</v>
      </c>
      <c r="R62" s="5" t="e">
        <f>+'Ark1'!#REF!</f>
        <v>#REF!</v>
      </c>
      <c r="S62" s="18" t="e">
        <f>+'Ark1'!#REF!</f>
        <v>#REF!</v>
      </c>
      <c r="T62" s="74"/>
      <c r="U62" s="18"/>
      <c r="V62" s="74"/>
      <c r="W62" s="18" t="e">
        <f t="shared" si="2"/>
        <v>#REF!</v>
      </c>
      <c r="X62" s="5" t="e">
        <f>+'Ark1'!#REF!</f>
        <v>#REF!</v>
      </c>
      <c r="Y62" s="5" t="e">
        <f>+'Ark1'!#REF!</f>
        <v>#REF!</v>
      </c>
      <c r="Z62" s="28"/>
      <c r="AA62" s="35"/>
      <c r="AB62" s="35"/>
      <c r="AD62" s="35"/>
      <c r="AE62" s="35"/>
      <c r="AF62" s="4"/>
      <c r="AG62" s="2"/>
      <c r="AH62" s="2"/>
      <c r="AI62" s="2"/>
      <c r="AJ62" s="2"/>
      <c r="AK62" s="2"/>
      <c r="AL62" s="2"/>
      <c r="AM62" s="2"/>
      <c r="AN62" s="2"/>
      <c r="AO62" s="2"/>
      <c r="AP62"/>
      <c r="AQ62" s="2"/>
      <c r="AR62"/>
      <c r="AS62"/>
      <c r="AT62"/>
      <c r="AU62"/>
      <c r="AV62"/>
      <c r="AW62"/>
      <c r="AX62" s="4"/>
      <c r="AY62" s="2"/>
      <c r="AZ62" s="2"/>
      <c r="BA62" s="2"/>
      <c r="BB62" s="2"/>
      <c r="BC62" s="2"/>
      <c r="BD62" s="2"/>
      <c r="BE62" s="2"/>
      <c r="BF62" s="2"/>
      <c r="BG62" s="2"/>
      <c r="BI62" s="2"/>
      <c r="BP62" s="4"/>
      <c r="BQ62" s="2"/>
      <c r="BR62" s="2"/>
      <c r="BS62" s="2"/>
      <c r="BT62" s="2"/>
      <c r="BU62" s="2"/>
      <c r="BV62" s="2"/>
      <c r="BW62" s="2"/>
      <c r="BX62" s="2"/>
      <c r="BY62" s="2"/>
      <c r="CA62" s="2"/>
    </row>
    <row r="63" spans="1:85" ht="15.6">
      <c r="A63" s="28"/>
      <c r="B63" s="2" t="e">
        <f>+'Ark1'!#REF!</f>
        <v>#REF!</v>
      </c>
      <c r="C63" s="2" t="e">
        <f>VLOOKUP(B63,RNR!$D$2:$E$4,2)</f>
        <v>#REF!</v>
      </c>
      <c r="D63" s="2" t="e">
        <f>+'Ark1'!#REF!</f>
        <v>#REF!</v>
      </c>
      <c r="E63" s="2" t="e">
        <f>+'Ark1'!#REF!</f>
        <v>#REF!</v>
      </c>
      <c r="F63" s="18"/>
      <c r="G63" s="308" t="e">
        <f>+'Ark1'!#REF!</f>
        <v>#REF!</v>
      </c>
      <c r="H63" s="18"/>
      <c r="I63" s="308" t="e">
        <f>+'Ark1'!#REF!</f>
        <v>#REF!</v>
      </c>
      <c r="J63" s="5" t="e">
        <f>+'Ark1'!#REF!</f>
        <v>#REF!</v>
      </c>
      <c r="K63" s="5"/>
      <c r="L63" s="50" t="e">
        <f>+'Ark1'!#REF!</f>
        <v>#REF!</v>
      </c>
      <c r="M63" s="5" t="e">
        <f>+'Ark1'!#REF!</f>
        <v>#REF!</v>
      </c>
      <c r="N63" s="5"/>
      <c r="O63" s="50" t="e">
        <f>+'Ark1'!#REF!</f>
        <v>#REF!</v>
      </c>
      <c r="P63" s="50"/>
      <c r="Q63" s="5" t="e">
        <f>+'Ark1'!#REF!</f>
        <v>#REF!</v>
      </c>
      <c r="R63" s="5" t="e">
        <f>+'Ark1'!#REF!</f>
        <v>#REF!</v>
      </c>
      <c r="S63" s="18" t="e">
        <f>+'Ark1'!#REF!</f>
        <v>#REF!</v>
      </c>
      <c r="T63" s="74"/>
      <c r="U63" s="18"/>
      <c r="V63" s="74"/>
      <c r="W63" s="18" t="e">
        <f t="shared" si="2"/>
        <v>#REF!</v>
      </c>
      <c r="X63" s="5" t="e">
        <f>+'Ark1'!#REF!</f>
        <v>#REF!</v>
      </c>
      <c r="Y63" s="5" t="e">
        <f>+'Ark1'!#REF!</f>
        <v>#REF!</v>
      </c>
      <c r="Z63" s="28"/>
      <c r="AA63" s="26"/>
      <c r="AB63" s="26"/>
      <c r="AD63" s="26"/>
      <c r="AE63" s="26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</row>
    <row r="64" spans="1:85" s="2" customFormat="1" ht="15.6">
      <c r="A64" s="28"/>
      <c r="B64" s="2" t="e">
        <f>+'Ark1'!#REF!</f>
        <v>#REF!</v>
      </c>
      <c r="C64" s="2" t="e">
        <f>VLOOKUP(B64,RNR!$D$2:$E$4,2)</f>
        <v>#REF!</v>
      </c>
      <c r="D64" s="2" t="e">
        <f>+'Ark1'!#REF!</f>
        <v>#REF!</v>
      </c>
      <c r="E64" s="2" t="e">
        <f>+'Ark1'!#REF!</f>
        <v>#REF!</v>
      </c>
      <c r="F64" s="18"/>
      <c r="G64" s="308" t="e">
        <f>+'Ark1'!#REF!</f>
        <v>#REF!</v>
      </c>
      <c r="H64" s="18"/>
      <c r="I64" s="308" t="e">
        <f>+'Ark1'!#REF!</f>
        <v>#REF!</v>
      </c>
      <c r="J64" s="5" t="e">
        <f>+'Ark1'!#REF!</f>
        <v>#REF!</v>
      </c>
      <c r="K64" s="5"/>
      <c r="L64" s="50" t="e">
        <f>+'Ark1'!#REF!</f>
        <v>#REF!</v>
      </c>
      <c r="M64" s="5" t="e">
        <f>+'Ark1'!#REF!</f>
        <v>#REF!</v>
      </c>
      <c r="N64" s="5"/>
      <c r="O64" s="50" t="e">
        <f>+'Ark1'!#REF!</f>
        <v>#REF!</v>
      </c>
      <c r="P64" s="50"/>
      <c r="Q64" s="5" t="e">
        <f>+'Ark1'!#REF!</f>
        <v>#REF!</v>
      </c>
      <c r="R64" s="5" t="e">
        <f>+'Ark1'!#REF!</f>
        <v>#REF!</v>
      </c>
      <c r="S64" s="18" t="e">
        <f>+'Ark1'!#REF!</f>
        <v>#REF!</v>
      </c>
      <c r="T64" s="74"/>
      <c r="U64" s="18"/>
      <c r="V64" s="74"/>
      <c r="W64" s="18" t="e">
        <f t="shared" si="2"/>
        <v>#REF!</v>
      </c>
      <c r="X64" s="5" t="e">
        <f>+'Ark1'!#REF!</f>
        <v>#REF!</v>
      </c>
      <c r="Y64" s="5" t="e">
        <f>+'Ark1'!#REF!</f>
        <v>#REF!</v>
      </c>
      <c r="Z64" s="28"/>
      <c r="AA64" s="36"/>
      <c r="AB64" s="36"/>
      <c r="AC64"/>
      <c r="AD64" s="36"/>
      <c r="AE64" s="36"/>
      <c r="AF64" s="38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38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38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</row>
    <row r="65" spans="1:85" s="3" customFormat="1" ht="15.6">
      <c r="A65" s="28"/>
      <c r="B65" s="2" t="e">
        <f>+'Ark1'!#REF!</f>
        <v>#REF!</v>
      </c>
      <c r="C65" s="2" t="e">
        <f>VLOOKUP(B65,RNR!$D$2:$E$4,2)</f>
        <v>#REF!</v>
      </c>
      <c r="D65" s="2" t="e">
        <f>+'Ark1'!#REF!</f>
        <v>#REF!</v>
      </c>
      <c r="E65" s="2" t="e">
        <f>+'Ark1'!#REF!</f>
        <v>#REF!</v>
      </c>
      <c r="F65" s="18"/>
      <c r="G65" s="308" t="e">
        <f>+'Ark1'!#REF!</f>
        <v>#REF!</v>
      </c>
      <c r="H65" s="18"/>
      <c r="I65" s="308" t="e">
        <f>+'Ark1'!#REF!</f>
        <v>#REF!</v>
      </c>
      <c r="J65" s="5" t="e">
        <f>+'Ark1'!#REF!</f>
        <v>#REF!</v>
      </c>
      <c r="K65" s="5"/>
      <c r="L65" s="50" t="e">
        <f>+'Ark1'!#REF!</f>
        <v>#REF!</v>
      </c>
      <c r="M65" s="5" t="e">
        <f>+'Ark1'!#REF!</f>
        <v>#REF!</v>
      </c>
      <c r="N65" s="5"/>
      <c r="O65" s="50" t="e">
        <f>+'Ark1'!#REF!</f>
        <v>#REF!</v>
      </c>
      <c r="P65" s="50"/>
      <c r="Q65" s="5" t="e">
        <f>+'Ark1'!#REF!</f>
        <v>#REF!</v>
      </c>
      <c r="R65" s="5" t="e">
        <f>+'Ark1'!#REF!</f>
        <v>#REF!</v>
      </c>
      <c r="S65" s="18" t="e">
        <f>+'Ark1'!#REF!</f>
        <v>#REF!</v>
      </c>
      <c r="T65" s="74"/>
      <c r="U65" s="18"/>
      <c r="V65" s="74"/>
      <c r="W65" s="18" t="e">
        <f t="shared" si="2"/>
        <v>#REF!</v>
      </c>
      <c r="X65" s="5" t="e">
        <f>+'Ark1'!#REF!</f>
        <v>#REF!</v>
      </c>
      <c r="Y65" s="5" t="e">
        <f>+'Ark1'!#REF!</f>
        <v>#REF!</v>
      </c>
      <c r="Z65" s="28"/>
      <c r="AA65" s="36"/>
      <c r="AB65" s="36"/>
      <c r="AC65"/>
      <c r="AD65" s="36"/>
      <c r="AE65" s="36"/>
      <c r="AF65" s="31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31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31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</row>
    <row r="66" spans="1:85" s="2" customFormat="1" ht="15.6">
      <c r="A66" s="28"/>
      <c r="B66" s="2" t="e">
        <f>+'Ark1'!#REF!</f>
        <v>#REF!</v>
      </c>
      <c r="C66" s="2" t="e">
        <f>VLOOKUP(B66,RNR!$D$2:$E$4,2)</f>
        <v>#REF!</v>
      </c>
      <c r="D66" s="2" t="e">
        <f>+'Ark1'!#REF!</f>
        <v>#REF!</v>
      </c>
      <c r="E66" s="2" t="e">
        <f>+'Ark1'!#REF!</f>
        <v>#REF!</v>
      </c>
      <c r="F66" s="18"/>
      <c r="G66" s="308" t="e">
        <f>+'Ark1'!#REF!</f>
        <v>#REF!</v>
      </c>
      <c r="H66" s="18"/>
      <c r="I66" s="308" t="e">
        <f>+'Ark1'!#REF!</f>
        <v>#REF!</v>
      </c>
      <c r="J66" s="5" t="e">
        <f>+'Ark1'!#REF!</f>
        <v>#REF!</v>
      </c>
      <c r="K66" s="5"/>
      <c r="L66" s="50" t="e">
        <f>+'Ark1'!#REF!</f>
        <v>#REF!</v>
      </c>
      <c r="M66" s="5" t="e">
        <f>+'Ark1'!#REF!</f>
        <v>#REF!</v>
      </c>
      <c r="N66" s="5"/>
      <c r="O66" s="50" t="e">
        <f>+'Ark1'!#REF!</f>
        <v>#REF!</v>
      </c>
      <c r="P66" s="50"/>
      <c r="Q66" s="5" t="e">
        <f>+'Ark1'!#REF!</f>
        <v>#REF!</v>
      </c>
      <c r="R66" s="5" t="e">
        <f>+'Ark1'!#REF!</f>
        <v>#REF!</v>
      </c>
      <c r="S66" s="18" t="e">
        <f>+'Ark1'!#REF!</f>
        <v>#REF!</v>
      </c>
      <c r="T66" s="74"/>
      <c r="U66" s="18"/>
      <c r="V66" s="74"/>
      <c r="W66" s="18" t="e">
        <f t="shared" si="2"/>
        <v>#REF!</v>
      </c>
      <c r="X66" s="5" t="e">
        <f>+'Ark1'!#REF!</f>
        <v>#REF!</v>
      </c>
      <c r="Y66" s="5" t="e">
        <f>+'Ark1'!#REF!</f>
        <v>#REF!</v>
      </c>
      <c r="Z66" s="28"/>
      <c r="AA66" s="37"/>
      <c r="AB66" s="37"/>
      <c r="AC66"/>
      <c r="AD66" s="37"/>
      <c r="AE66" s="37"/>
      <c r="AF66" s="4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4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4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</row>
    <row r="67" spans="1:85" s="3" customFormat="1" ht="15.6">
      <c r="A67" s="28"/>
      <c r="B67" s="2" t="e">
        <f>+'Ark1'!#REF!</f>
        <v>#REF!</v>
      </c>
      <c r="C67" s="2" t="e">
        <f>VLOOKUP(B67,RNR!$D$2:$E$4,2)</f>
        <v>#REF!</v>
      </c>
      <c r="D67" s="2" t="e">
        <f>+'Ark1'!#REF!</f>
        <v>#REF!</v>
      </c>
      <c r="E67" s="2" t="e">
        <f>+'Ark1'!#REF!</f>
        <v>#REF!</v>
      </c>
      <c r="F67" s="18"/>
      <c r="G67" s="308" t="e">
        <f>+'Ark1'!#REF!</f>
        <v>#REF!</v>
      </c>
      <c r="H67" s="18"/>
      <c r="I67" s="308" t="e">
        <f>+'Ark1'!#REF!</f>
        <v>#REF!</v>
      </c>
      <c r="J67" s="5" t="e">
        <f>+'Ark1'!#REF!</f>
        <v>#REF!</v>
      </c>
      <c r="K67" s="5"/>
      <c r="L67" s="50" t="e">
        <f>+'Ark1'!#REF!</f>
        <v>#REF!</v>
      </c>
      <c r="M67" s="5" t="e">
        <f>+'Ark1'!#REF!</f>
        <v>#REF!</v>
      </c>
      <c r="N67" s="5"/>
      <c r="O67" s="50" t="e">
        <f>+'Ark1'!#REF!</f>
        <v>#REF!</v>
      </c>
      <c r="P67" s="50"/>
      <c r="Q67" s="5" t="e">
        <f>+'Ark1'!#REF!</f>
        <v>#REF!</v>
      </c>
      <c r="R67" s="5" t="e">
        <f>+'Ark1'!#REF!</f>
        <v>#REF!</v>
      </c>
      <c r="S67" s="18" t="e">
        <f>+'Ark1'!#REF!</f>
        <v>#REF!</v>
      </c>
      <c r="T67" s="74"/>
      <c r="U67" s="18"/>
      <c r="V67" s="74"/>
      <c r="W67" s="18" t="e">
        <f t="shared" si="2"/>
        <v>#REF!</v>
      </c>
      <c r="X67" s="5" t="e">
        <f>+'Ark1'!#REF!</f>
        <v>#REF!</v>
      </c>
      <c r="Y67" s="5" t="e">
        <f>+'Ark1'!#REF!</f>
        <v>#REF!</v>
      </c>
      <c r="Z67" s="28"/>
      <c r="AA67" s="36"/>
      <c r="AB67" s="36"/>
      <c r="AC67"/>
      <c r="AD67" s="36"/>
      <c r="AE67" s="36"/>
      <c r="AF67" s="4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4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4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</row>
    <row r="68" spans="1:85" s="3" customFormat="1" ht="15.6">
      <c r="A68" s="28"/>
      <c r="B68" s="2" t="e">
        <f>+'Ark1'!#REF!</f>
        <v>#REF!</v>
      </c>
      <c r="C68" s="2" t="e">
        <f>VLOOKUP(B68,RNR!$D$2:$E$4,2)</f>
        <v>#REF!</v>
      </c>
      <c r="D68" s="2" t="e">
        <f>+'Ark1'!#REF!</f>
        <v>#REF!</v>
      </c>
      <c r="E68" s="2" t="e">
        <f>+'Ark1'!#REF!</f>
        <v>#REF!</v>
      </c>
      <c r="F68" s="18"/>
      <c r="G68" s="308" t="e">
        <f>+'Ark1'!#REF!</f>
        <v>#REF!</v>
      </c>
      <c r="H68" s="18"/>
      <c r="I68" s="308" t="e">
        <f>+'Ark1'!#REF!</f>
        <v>#REF!</v>
      </c>
      <c r="J68" s="5" t="e">
        <f>+'Ark1'!#REF!</f>
        <v>#REF!</v>
      </c>
      <c r="K68" s="5"/>
      <c r="L68" s="50" t="e">
        <f>+'Ark1'!#REF!</f>
        <v>#REF!</v>
      </c>
      <c r="M68" s="5" t="e">
        <f>+'Ark1'!#REF!</f>
        <v>#REF!</v>
      </c>
      <c r="N68" s="5"/>
      <c r="O68" s="50" t="e">
        <f>+'Ark1'!#REF!</f>
        <v>#REF!</v>
      </c>
      <c r="P68" s="50"/>
      <c r="Q68" s="5" t="e">
        <f>+'Ark1'!#REF!</f>
        <v>#REF!</v>
      </c>
      <c r="R68" s="5" t="e">
        <f>+'Ark1'!#REF!</f>
        <v>#REF!</v>
      </c>
      <c r="S68" s="18" t="e">
        <f>+'Ark1'!#REF!</f>
        <v>#REF!</v>
      </c>
      <c r="T68" s="74"/>
      <c r="U68" s="18"/>
      <c r="V68" s="74"/>
      <c r="W68" s="18" t="e">
        <f t="shared" si="2"/>
        <v>#REF!</v>
      </c>
      <c r="X68" s="5" t="e">
        <f>+'Ark1'!#REF!</f>
        <v>#REF!</v>
      </c>
      <c r="Y68" s="5" t="e">
        <f>+'Ark1'!#REF!</f>
        <v>#REF!</v>
      </c>
      <c r="Z68" s="28"/>
      <c r="AA68" s="36"/>
      <c r="AB68" s="36"/>
      <c r="AC68"/>
      <c r="AD68" s="36"/>
      <c r="AE68" s="36"/>
      <c r="AF68" s="4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4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4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</row>
    <row r="69" spans="1:85" s="3" customFormat="1" ht="15.6">
      <c r="A69" s="28"/>
      <c r="B69" s="2" t="e">
        <f>+'Ark1'!#REF!</f>
        <v>#REF!</v>
      </c>
      <c r="C69" s="2" t="e">
        <f>VLOOKUP(B69,RNR!$D$2:$E$4,2)</f>
        <v>#REF!</v>
      </c>
      <c r="D69" s="2" t="e">
        <f>+'Ark1'!#REF!</f>
        <v>#REF!</v>
      </c>
      <c r="E69" s="2" t="e">
        <f>+'Ark1'!#REF!</f>
        <v>#REF!</v>
      </c>
      <c r="F69" s="18"/>
      <c r="G69" s="308" t="e">
        <f>+'Ark1'!#REF!</f>
        <v>#REF!</v>
      </c>
      <c r="H69" s="18"/>
      <c r="I69" s="308" t="e">
        <f>+'Ark1'!#REF!</f>
        <v>#REF!</v>
      </c>
      <c r="J69" s="5" t="e">
        <f>+'Ark1'!#REF!</f>
        <v>#REF!</v>
      </c>
      <c r="K69" s="5"/>
      <c r="L69" s="50" t="e">
        <f>+'Ark1'!#REF!</f>
        <v>#REF!</v>
      </c>
      <c r="M69" s="5" t="e">
        <f>+'Ark1'!#REF!</f>
        <v>#REF!</v>
      </c>
      <c r="N69" s="5"/>
      <c r="O69" s="50" t="e">
        <f>+'Ark1'!#REF!</f>
        <v>#REF!</v>
      </c>
      <c r="P69" s="50"/>
      <c r="Q69" s="5" t="e">
        <f>+'Ark1'!#REF!</f>
        <v>#REF!</v>
      </c>
      <c r="R69" s="5" t="e">
        <f>+'Ark1'!#REF!</f>
        <v>#REF!</v>
      </c>
      <c r="S69" s="18" t="e">
        <f>+'Ark1'!#REF!</f>
        <v>#REF!</v>
      </c>
      <c r="T69" s="74"/>
      <c r="U69" s="18"/>
      <c r="V69" s="74"/>
      <c r="W69" s="18" t="e">
        <f t="shared" si="2"/>
        <v>#REF!</v>
      </c>
      <c r="X69" s="5" t="e">
        <f>+'Ark1'!#REF!</f>
        <v>#REF!</v>
      </c>
      <c r="Y69" s="5" t="e">
        <f>+'Ark1'!#REF!</f>
        <v>#REF!</v>
      </c>
      <c r="Z69" s="28"/>
      <c r="AA69" s="36"/>
      <c r="AB69" s="36"/>
      <c r="AC69"/>
      <c r="AD69" s="36"/>
      <c r="AE69" s="36"/>
      <c r="AF69" s="31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4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4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</row>
    <row r="70" spans="1:85" ht="15.6">
      <c r="A70" s="28"/>
      <c r="B70" s="2" t="e">
        <f>+'Ark1'!#REF!</f>
        <v>#REF!</v>
      </c>
      <c r="C70" s="2" t="e">
        <f>VLOOKUP(B70,RNR!$D$2:$E$4,2)</f>
        <v>#REF!</v>
      </c>
      <c r="D70" s="2" t="e">
        <f>+'Ark1'!#REF!</f>
        <v>#REF!</v>
      </c>
      <c r="E70" s="2" t="e">
        <f>+'Ark1'!#REF!</f>
        <v>#REF!</v>
      </c>
      <c r="F70" s="18"/>
      <c r="G70" s="308" t="e">
        <f>+'Ark1'!#REF!</f>
        <v>#REF!</v>
      </c>
      <c r="H70" s="18"/>
      <c r="I70" s="308" t="e">
        <f>+'Ark1'!#REF!</f>
        <v>#REF!</v>
      </c>
      <c r="J70" s="5" t="e">
        <f>+'Ark1'!#REF!</f>
        <v>#REF!</v>
      </c>
      <c r="K70" s="5"/>
      <c r="L70" s="50" t="e">
        <f>+'Ark1'!#REF!</f>
        <v>#REF!</v>
      </c>
      <c r="M70" s="5" t="e">
        <f>+'Ark1'!#REF!</f>
        <v>#REF!</v>
      </c>
      <c r="N70" s="5"/>
      <c r="O70" s="50" t="e">
        <f>+'Ark1'!#REF!</f>
        <v>#REF!</v>
      </c>
      <c r="P70" s="50"/>
      <c r="Q70" s="5" t="e">
        <f>+'Ark1'!#REF!</f>
        <v>#REF!</v>
      </c>
      <c r="R70" s="5" t="e">
        <f>+'Ark1'!#REF!</f>
        <v>#REF!</v>
      </c>
      <c r="S70" s="18" t="e">
        <f>+'Ark1'!#REF!</f>
        <v>#REF!</v>
      </c>
      <c r="T70" s="74"/>
      <c r="U70" s="18"/>
      <c r="V70" s="74"/>
      <c r="W70" s="18" t="e">
        <f t="shared" si="2"/>
        <v>#REF!</v>
      </c>
      <c r="X70" s="5" t="e">
        <f>+'Ark1'!#REF!</f>
        <v>#REF!</v>
      </c>
      <c r="Y70" s="5" t="e">
        <f>+'Ark1'!#REF!</f>
        <v>#REF!</v>
      </c>
      <c r="Z70" s="28"/>
      <c r="AL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</row>
    <row r="71" spans="1:85" ht="15.6">
      <c r="A71" s="28"/>
      <c r="B71" s="2" t="e">
        <f>+'Ark1'!#REF!</f>
        <v>#REF!</v>
      </c>
      <c r="C71" s="2" t="e">
        <f>VLOOKUP(B71,RNR!$D$2:$E$4,2)</f>
        <v>#REF!</v>
      </c>
      <c r="D71" s="2" t="e">
        <f>+'Ark1'!#REF!</f>
        <v>#REF!</v>
      </c>
      <c r="E71" s="2" t="e">
        <f>+'Ark1'!#REF!</f>
        <v>#REF!</v>
      </c>
      <c r="F71" s="18"/>
      <c r="G71" s="308" t="e">
        <f>+'Ark1'!#REF!</f>
        <v>#REF!</v>
      </c>
      <c r="H71" s="18"/>
      <c r="I71" s="308" t="e">
        <f>+'Ark1'!#REF!</f>
        <v>#REF!</v>
      </c>
      <c r="J71" s="5" t="e">
        <f>+'Ark1'!#REF!</f>
        <v>#REF!</v>
      </c>
      <c r="K71" s="5"/>
      <c r="L71" s="50" t="e">
        <f>+'Ark1'!#REF!</f>
        <v>#REF!</v>
      </c>
      <c r="M71" s="5" t="e">
        <f>+'Ark1'!#REF!</f>
        <v>#REF!</v>
      </c>
      <c r="N71" s="5"/>
      <c r="O71" s="50" t="e">
        <f>+'Ark1'!#REF!</f>
        <v>#REF!</v>
      </c>
      <c r="P71" s="50"/>
      <c r="Q71" s="5" t="e">
        <f>+'Ark1'!#REF!</f>
        <v>#REF!</v>
      </c>
      <c r="R71" s="5" t="e">
        <f>+'Ark1'!#REF!</f>
        <v>#REF!</v>
      </c>
      <c r="S71" s="18" t="e">
        <f>+'Ark1'!#REF!</f>
        <v>#REF!</v>
      </c>
      <c r="T71" s="74"/>
      <c r="U71" s="18"/>
      <c r="V71" s="74"/>
      <c r="W71" s="18" t="e">
        <f t="shared" si="2"/>
        <v>#REF!</v>
      </c>
      <c r="X71" s="5" t="e">
        <f>+'Ark1'!#REF!</f>
        <v>#REF!</v>
      </c>
      <c r="Y71" s="5" t="e">
        <f>+'Ark1'!#REF!</f>
        <v>#REF!</v>
      </c>
      <c r="Z71" s="28"/>
      <c r="AL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</row>
    <row r="72" spans="1:85" ht="15.6">
      <c r="A72" s="28"/>
      <c r="B72" s="2" t="e">
        <f>+'Ark1'!#REF!</f>
        <v>#REF!</v>
      </c>
      <c r="C72" s="2" t="e">
        <f>VLOOKUP(B72,RNR!$D$2:$E$4,2)</f>
        <v>#REF!</v>
      </c>
      <c r="D72" s="2" t="e">
        <f>+'Ark1'!#REF!</f>
        <v>#REF!</v>
      </c>
      <c r="E72" s="2" t="e">
        <f>+'Ark1'!#REF!</f>
        <v>#REF!</v>
      </c>
      <c r="F72" s="18"/>
      <c r="G72" s="308" t="e">
        <f>+'Ark1'!#REF!</f>
        <v>#REF!</v>
      </c>
      <c r="H72" s="18"/>
      <c r="I72" s="308" t="e">
        <f>+'Ark1'!#REF!</f>
        <v>#REF!</v>
      </c>
      <c r="J72" s="5" t="e">
        <f>+'Ark1'!#REF!</f>
        <v>#REF!</v>
      </c>
      <c r="K72" s="5"/>
      <c r="L72" s="50" t="e">
        <f>+'Ark1'!#REF!</f>
        <v>#REF!</v>
      </c>
      <c r="M72" s="5" t="e">
        <f>+'Ark1'!#REF!</f>
        <v>#REF!</v>
      </c>
      <c r="N72" s="5"/>
      <c r="O72" s="50" t="e">
        <f>+'Ark1'!#REF!</f>
        <v>#REF!</v>
      </c>
      <c r="P72" s="50"/>
      <c r="Q72" s="5" t="e">
        <f>+'Ark1'!#REF!</f>
        <v>#REF!</v>
      </c>
      <c r="R72" s="5" t="e">
        <f>+'Ark1'!#REF!</f>
        <v>#REF!</v>
      </c>
      <c r="S72" s="18" t="e">
        <f>+'Ark1'!#REF!</f>
        <v>#REF!</v>
      </c>
      <c r="T72" s="74"/>
      <c r="U72" s="18"/>
      <c r="V72" s="74"/>
      <c r="W72" s="18" t="e">
        <f t="shared" si="2"/>
        <v>#REF!</v>
      </c>
      <c r="X72" s="5" t="e">
        <f>+'Ark1'!#REF!</f>
        <v>#REF!</v>
      </c>
      <c r="Y72" s="5" t="e">
        <f>+'Ark1'!#REF!</f>
        <v>#REF!</v>
      </c>
      <c r="Z72" s="28"/>
      <c r="AL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</row>
    <row r="73" spans="1:85" ht="15.6">
      <c r="A73" s="28"/>
      <c r="B73" s="2" t="e">
        <f>+'Ark1'!#REF!</f>
        <v>#REF!</v>
      </c>
      <c r="C73" s="2" t="e">
        <f>VLOOKUP(B73,RNR!$D$2:$E$4,2)</f>
        <v>#REF!</v>
      </c>
      <c r="D73" s="2" t="e">
        <f>+'Ark1'!#REF!</f>
        <v>#REF!</v>
      </c>
      <c r="E73" s="2" t="e">
        <f>+'Ark1'!#REF!</f>
        <v>#REF!</v>
      </c>
      <c r="F73" s="18"/>
      <c r="G73" s="308" t="e">
        <f>+'Ark1'!#REF!</f>
        <v>#REF!</v>
      </c>
      <c r="H73" s="18"/>
      <c r="I73" s="308" t="e">
        <f>+'Ark1'!#REF!</f>
        <v>#REF!</v>
      </c>
      <c r="J73" s="5" t="e">
        <f>+'Ark1'!#REF!</f>
        <v>#REF!</v>
      </c>
      <c r="K73" s="5"/>
      <c r="L73" s="50" t="e">
        <f>+'Ark1'!#REF!</f>
        <v>#REF!</v>
      </c>
      <c r="M73" s="5" t="e">
        <f>+'Ark1'!#REF!</f>
        <v>#REF!</v>
      </c>
      <c r="N73" s="5"/>
      <c r="O73" s="50" t="e">
        <f>+'Ark1'!#REF!</f>
        <v>#REF!</v>
      </c>
      <c r="P73" s="50"/>
      <c r="Q73" s="5" t="e">
        <f>+'Ark1'!#REF!</f>
        <v>#REF!</v>
      </c>
      <c r="R73" s="5" t="e">
        <f>+'Ark1'!#REF!</f>
        <v>#REF!</v>
      </c>
      <c r="S73" s="18" t="e">
        <f>+'Ark1'!#REF!</f>
        <v>#REF!</v>
      </c>
      <c r="T73" s="74"/>
      <c r="U73" s="18"/>
      <c r="V73" s="74"/>
      <c r="W73" s="18" t="e">
        <f t="shared" si="2"/>
        <v>#REF!</v>
      </c>
      <c r="X73" s="5" t="e">
        <f>+'Ark1'!#REF!</f>
        <v>#REF!</v>
      </c>
      <c r="Y73" s="5" t="e">
        <f>+'Ark1'!#REF!</f>
        <v>#REF!</v>
      </c>
      <c r="Z73" s="28"/>
      <c r="AL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</row>
    <row r="74" spans="1:85" ht="15.6">
      <c r="A74" s="28"/>
      <c r="B74" s="2" t="e">
        <f>+'Ark1'!#REF!</f>
        <v>#REF!</v>
      </c>
      <c r="C74" s="2" t="e">
        <f>VLOOKUP(B74,RNR!$D$2:$E$4,2)</f>
        <v>#REF!</v>
      </c>
      <c r="D74" s="2" t="e">
        <f>+'Ark1'!#REF!</f>
        <v>#REF!</v>
      </c>
      <c r="E74" s="2" t="e">
        <f>+'Ark1'!#REF!</f>
        <v>#REF!</v>
      </c>
      <c r="F74" s="18"/>
      <c r="G74" s="308" t="e">
        <f>+'Ark1'!#REF!</f>
        <v>#REF!</v>
      </c>
      <c r="H74" s="18"/>
      <c r="I74" s="308" t="e">
        <f>+'Ark1'!#REF!</f>
        <v>#REF!</v>
      </c>
      <c r="J74" s="5" t="e">
        <f>+'Ark1'!#REF!</f>
        <v>#REF!</v>
      </c>
      <c r="K74" s="5"/>
      <c r="L74" s="50" t="e">
        <f>+'Ark1'!#REF!</f>
        <v>#REF!</v>
      </c>
      <c r="M74" s="5" t="e">
        <f>+'Ark1'!#REF!</f>
        <v>#REF!</v>
      </c>
      <c r="N74" s="5"/>
      <c r="O74" s="50" t="e">
        <f>+'Ark1'!#REF!</f>
        <v>#REF!</v>
      </c>
      <c r="P74" s="50"/>
      <c r="Q74" s="5" t="e">
        <f>+'Ark1'!#REF!</f>
        <v>#REF!</v>
      </c>
      <c r="R74" s="5" t="e">
        <f>+'Ark1'!#REF!</f>
        <v>#REF!</v>
      </c>
      <c r="S74" s="18" t="e">
        <f>+'Ark1'!#REF!</f>
        <v>#REF!</v>
      </c>
      <c r="T74" s="74"/>
      <c r="U74" s="18"/>
      <c r="V74" s="74"/>
      <c r="W74" s="18" t="e">
        <f t="shared" si="2"/>
        <v>#REF!</v>
      </c>
      <c r="X74" s="5" t="e">
        <f>+'Ark1'!#REF!</f>
        <v>#REF!</v>
      </c>
      <c r="Y74" s="5" t="e">
        <f>+'Ark1'!#REF!</f>
        <v>#REF!</v>
      </c>
      <c r="Z74" s="28"/>
      <c r="AL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</row>
    <row r="75" spans="1:85" ht="15.6">
      <c r="A75" s="28"/>
      <c r="B75" s="2" t="e">
        <f>+'Ark1'!#REF!</f>
        <v>#REF!</v>
      </c>
      <c r="C75" s="2" t="e">
        <f>VLOOKUP(B75,RNR!$D$2:$E$4,2)</f>
        <v>#REF!</v>
      </c>
      <c r="D75" s="2" t="e">
        <f>+'Ark1'!#REF!</f>
        <v>#REF!</v>
      </c>
      <c r="E75" s="2" t="e">
        <f>+'Ark1'!#REF!</f>
        <v>#REF!</v>
      </c>
      <c r="F75" s="18"/>
      <c r="G75" s="308" t="e">
        <f>+'Ark1'!#REF!</f>
        <v>#REF!</v>
      </c>
      <c r="H75" s="18"/>
      <c r="I75" s="308" t="e">
        <f>+'Ark1'!#REF!</f>
        <v>#REF!</v>
      </c>
      <c r="J75" s="5" t="e">
        <f>+'Ark1'!#REF!</f>
        <v>#REF!</v>
      </c>
      <c r="K75" s="5"/>
      <c r="L75" s="50" t="e">
        <f>+'Ark1'!#REF!</f>
        <v>#REF!</v>
      </c>
      <c r="M75" s="5" t="e">
        <f>+'Ark1'!#REF!</f>
        <v>#REF!</v>
      </c>
      <c r="N75" s="5"/>
      <c r="O75" s="50" t="e">
        <f>+'Ark1'!#REF!</f>
        <v>#REF!</v>
      </c>
      <c r="P75" s="50"/>
      <c r="Q75" s="5" t="e">
        <f>+'Ark1'!#REF!</f>
        <v>#REF!</v>
      </c>
      <c r="R75" s="5" t="e">
        <f>+'Ark1'!#REF!</f>
        <v>#REF!</v>
      </c>
      <c r="S75" s="18" t="e">
        <f>+'Ark1'!#REF!</f>
        <v>#REF!</v>
      </c>
      <c r="T75" s="74"/>
      <c r="U75" s="18"/>
      <c r="V75" s="74"/>
      <c r="W75" s="18" t="e">
        <f t="shared" si="2"/>
        <v>#REF!</v>
      </c>
      <c r="X75" s="5" t="e">
        <f>+'Ark1'!#REF!</f>
        <v>#REF!</v>
      </c>
      <c r="Y75" s="5" t="e">
        <f>+'Ark1'!#REF!</f>
        <v>#REF!</v>
      </c>
      <c r="Z75" s="28"/>
      <c r="AL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</row>
    <row r="76" spans="1:85" ht="15.6">
      <c r="A76" s="28"/>
      <c r="B76" s="2" t="e">
        <f>+'Ark1'!#REF!</f>
        <v>#REF!</v>
      </c>
      <c r="C76" s="2" t="e">
        <f>VLOOKUP(B76,RNR!$D$2:$E$4,2)</f>
        <v>#REF!</v>
      </c>
      <c r="D76" s="2" t="e">
        <f>+'Ark1'!#REF!</f>
        <v>#REF!</v>
      </c>
      <c r="E76" s="2" t="e">
        <f>+'Ark1'!#REF!</f>
        <v>#REF!</v>
      </c>
      <c r="F76" s="18"/>
      <c r="G76" s="308" t="e">
        <f>+'Ark1'!#REF!</f>
        <v>#REF!</v>
      </c>
      <c r="H76" s="18"/>
      <c r="I76" s="308" t="e">
        <f>+'Ark1'!#REF!</f>
        <v>#REF!</v>
      </c>
      <c r="J76" s="5" t="e">
        <f>+'Ark1'!#REF!</f>
        <v>#REF!</v>
      </c>
      <c r="K76" s="5"/>
      <c r="L76" s="50" t="e">
        <f>+'Ark1'!#REF!</f>
        <v>#REF!</v>
      </c>
      <c r="M76" s="5" t="e">
        <f>+'Ark1'!#REF!</f>
        <v>#REF!</v>
      </c>
      <c r="N76" s="5"/>
      <c r="O76" s="50" t="e">
        <f>+'Ark1'!#REF!</f>
        <v>#REF!</v>
      </c>
      <c r="P76" s="50"/>
      <c r="Q76" s="5" t="e">
        <f>+'Ark1'!#REF!</f>
        <v>#REF!</v>
      </c>
      <c r="R76" s="5" t="e">
        <f>+'Ark1'!#REF!</f>
        <v>#REF!</v>
      </c>
      <c r="S76" s="18" t="e">
        <f>+'Ark1'!#REF!</f>
        <v>#REF!</v>
      </c>
      <c r="T76" s="74"/>
      <c r="U76" s="18"/>
      <c r="V76" s="74"/>
      <c r="W76" s="18" t="e">
        <f t="shared" si="2"/>
        <v>#REF!</v>
      </c>
      <c r="X76" s="5" t="e">
        <f>+'Ark1'!#REF!</f>
        <v>#REF!</v>
      </c>
      <c r="Y76" s="5" t="e">
        <f>+'Ark1'!#REF!</f>
        <v>#REF!</v>
      </c>
      <c r="Z76" s="28"/>
      <c r="AL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</row>
    <row r="77" spans="1:85" ht="15.6">
      <c r="A77" s="28"/>
      <c r="B77" s="2" t="e">
        <f>+'Ark1'!#REF!</f>
        <v>#REF!</v>
      </c>
      <c r="C77" s="2" t="e">
        <f>VLOOKUP(B77,RNR!$D$2:$E$4,2)</f>
        <v>#REF!</v>
      </c>
      <c r="D77" s="2" t="e">
        <f>+'Ark1'!#REF!</f>
        <v>#REF!</v>
      </c>
      <c r="E77" s="2" t="e">
        <f>+'Ark1'!#REF!</f>
        <v>#REF!</v>
      </c>
      <c r="F77" s="18"/>
      <c r="G77" s="308" t="e">
        <f>+'Ark1'!#REF!</f>
        <v>#REF!</v>
      </c>
      <c r="H77" s="18"/>
      <c r="I77" s="308" t="e">
        <f>+'Ark1'!#REF!</f>
        <v>#REF!</v>
      </c>
      <c r="J77" s="5" t="e">
        <f>+'Ark1'!#REF!</f>
        <v>#REF!</v>
      </c>
      <c r="K77" s="5"/>
      <c r="L77" s="50" t="e">
        <f>+'Ark1'!#REF!</f>
        <v>#REF!</v>
      </c>
      <c r="M77" s="5" t="e">
        <f>+'Ark1'!#REF!</f>
        <v>#REF!</v>
      </c>
      <c r="N77" s="5"/>
      <c r="O77" s="50" t="e">
        <f>+'Ark1'!#REF!</f>
        <v>#REF!</v>
      </c>
      <c r="P77" s="50"/>
      <c r="Q77" s="5" t="e">
        <f>+'Ark1'!#REF!</f>
        <v>#REF!</v>
      </c>
      <c r="R77" s="5" t="e">
        <f>+'Ark1'!#REF!</f>
        <v>#REF!</v>
      </c>
      <c r="S77" s="18" t="e">
        <f>+'Ark1'!#REF!</f>
        <v>#REF!</v>
      </c>
      <c r="T77" s="74"/>
      <c r="U77" s="18"/>
      <c r="V77" s="74"/>
      <c r="W77" s="18" t="e">
        <f t="shared" si="2"/>
        <v>#REF!</v>
      </c>
      <c r="X77" s="5" t="e">
        <f>+'Ark1'!#REF!</f>
        <v>#REF!</v>
      </c>
      <c r="Y77" s="5" t="e">
        <f>+'Ark1'!#REF!</f>
        <v>#REF!</v>
      </c>
      <c r="Z77" s="28"/>
      <c r="AL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</row>
    <row r="78" spans="1:85" ht="15.6">
      <c r="A78" s="28"/>
      <c r="B78" s="2" t="e">
        <f>+'Ark1'!#REF!</f>
        <v>#REF!</v>
      </c>
      <c r="C78" s="2" t="e">
        <f>VLOOKUP(B78,RNR!$D$2:$E$4,2)</f>
        <v>#REF!</v>
      </c>
      <c r="D78" s="2" t="e">
        <f>+'Ark1'!#REF!</f>
        <v>#REF!</v>
      </c>
      <c r="E78" s="2" t="e">
        <f>+'Ark1'!#REF!</f>
        <v>#REF!</v>
      </c>
      <c r="F78" s="18"/>
      <c r="G78" s="308" t="e">
        <f>+'Ark1'!#REF!</f>
        <v>#REF!</v>
      </c>
      <c r="H78" s="18"/>
      <c r="I78" s="308" t="e">
        <f>+'Ark1'!#REF!</f>
        <v>#REF!</v>
      </c>
      <c r="J78" s="5" t="e">
        <f>+'Ark1'!#REF!</f>
        <v>#REF!</v>
      </c>
      <c r="K78" s="5"/>
      <c r="L78" s="50" t="e">
        <f>+'Ark1'!#REF!</f>
        <v>#REF!</v>
      </c>
      <c r="M78" s="5" t="e">
        <f>+'Ark1'!#REF!</f>
        <v>#REF!</v>
      </c>
      <c r="N78" s="5"/>
      <c r="O78" s="50" t="e">
        <f>+'Ark1'!#REF!</f>
        <v>#REF!</v>
      </c>
      <c r="P78" s="50"/>
      <c r="Q78" s="5" t="e">
        <f>+'Ark1'!#REF!</f>
        <v>#REF!</v>
      </c>
      <c r="R78" s="5" t="e">
        <f>+'Ark1'!#REF!</f>
        <v>#REF!</v>
      </c>
      <c r="S78" s="18" t="e">
        <f>+'Ark1'!#REF!</f>
        <v>#REF!</v>
      </c>
      <c r="T78" s="74"/>
      <c r="U78" s="18"/>
      <c r="V78" s="74"/>
      <c r="W78" s="18" t="e">
        <f t="shared" si="2"/>
        <v>#REF!</v>
      </c>
      <c r="X78" s="5" t="e">
        <f>+'Ark1'!#REF!</f>
        <v>#REF!</v>
      </c>
      <c r="Y78" s="5" t="e">
        <f>+'Ark1'!#REF!</f>
        <v>#REF!</v>
      </c>
      <c r="Z78" s="28"/>
      <c r="AL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</row>
    <row r="79" spans="1:85" ht="15.6">
      <c r="A79" s="28"/>
      <c r="B79" s="2" t="e">
        <f>+'Ark1'!#REF!</f>
        <v>#REF!</v>
      </c>
      <c r="C79" s="2" t="e">
        <f>VLOOKUP(B79,RNR!$D$2:$E$4,2)</f>
        <v>#REF!</v>
      </c>
      <c r="D79" s="2" t="e">
        <f>+'Ark1'!#REF!</f>
        <v>#REF!</v>
      </c>
      <c r="E79" s="2" t="e">
        <f>+'Ark1'!#REF!</f>
        <v>#REF!</v>
      </c>
      <c r="F79" s="18"/>
      <c r="G79" s="308" t="e">
        <f>+'Ark1'!#REF!</f>
        <v>#REF!</v>
      </c>
      <c r="H79" s="18"/>
      <c r="I79" s="308" t="e">
        <f>+'Ark1'!#REF!</f>
        <v>#REF!</v>
      </c>
      <c r="J79" s="5" t="e">
        <f>+'Ark1'!#REF!</f>
        <v>#REF!</v>
      </c>
      <c r="K79" s="5"/>
      <c r="L79" s="50" t="e">
        <f>+'Ark1'!#REF!</f>
        <v>#REF!</v>
      </c>
      <c r="M79" s="5" t="e">
        <f>+'Ark1'!#REF!</f>
        <v>#REF!</v>
      </c>
      <c r="N79" s="5"/>
      <c r="O79" s="50" t="e">
        <f>+'Ark1'!#REF!</f>
        <v>#REF!</v>
      </c>
      <c r="P79" s="50"/>
      <c r="Q79" s="5" t="e">
        <f>+'Ark1'!#REF!</f>
        <v>#REF!</v>
      </c>
      <c r="R79" s="5" t="e">
        <f>+'Ark1'!#REF!</f>
        <v>#REF!</v>
      </c>
      <c r="S79" s="18" t="e">
        <f>+'Ark1'!#REF!</f>
        <v>#REF!</v>
      </c>
      <c r="T79" s="74"/>
      <c r="U79" s="18"/>
      <c r="V79" s="74"/>
      <c r="W79" s="18" t="e">
        <f t="shared" si="2"/>
        <v>#REF!</v>
      </c>
      <c r="X79" s="5" t="e">
        <f>+'Ark1'!#REF!</f>
        <v>#REF!</v>
      </c>
      <c r="Y79" s="5" t="e">
        <f>+'Ark1'!#REF!</f>
        <v>#REF!</v>
      </c>
      <c r="Z79" s="28"/>
      <c r="AL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</row>
    <row r="80" spans="1:85" ht="15.6">
      <c r="A80" s="28"/>
      <c r="B80" s="2" t="e">
        <f>+'Ark1'!#REF!</f>
        <v>#REF!</v>
      </c>
      <c r="C80" s="2" t="e">
        <f>VLOOKUP(B80,RNR!$D$2:$E$4,2)</f>
        <v>#REF!</v>
      </c>
      <c r="D80" s="2" t="e">
        <f>+'Ark1'!#REF!</f>
        <v>#REF!</v>
      </c>
      <c r="E80" s="2" t="e">
        <f>+'Ark1'!#REF!</f>
        <v>#REF!</v>
      </c>
      <c r="F80" s="18"/>
      <c r="G80" s="308" t="e">
        <f>+'Ark1'!#REF!</f>
        <v>#REF!</v>
      </c>
      <c r="H80" s="18"/>
      <c r="I80" s="308" t="e">
        <f>+'Ark1'!#REF!</f>
        <v>#REF!</v>
      </c>
      <c r="J80" s="5" t="e">
        <f>+'Ark1'!#REF!</f>
        <v>#REF!</v>
      </c>
      <c r="K80" s="5"/>
      <c r="L80" s="50" t="e">
        <f>+'Ark1'!#REF!</f>
        <v>#REF!</v>
      </c>
      <c r="M80" s="5" t="e">
        <f>+'Ark1'!#REF!</f>
        <v>#REF!</v>
      </c>
      <c r="N80" s="5"/>
      <c r="O80" s="50" t="e">
        <f>+'Ark1'!#REF!</f>
        <v>#REF!</v>
      </c>
      <c r="P80" s="50"/>
      <c r="Q80" s="5" t="e">
        <f>+'Ark1'!#REF!</f>
        <v>#REF!</v>
      </c>
      <c r="R80" s="5" t="e">
        <f>+'Ark1'!#REF!</f>
        <v>#REF!</v>
      </c>
      <c r="S80" s="18" t="e">
        <f>+'Ark1'!#REF!</f>
        <v>#REF!</v>
      </c>
      <c r="T80" s="74"/>
      <c r="U80" s="18"/>
      <c r="V80" s="74"/>
      <c r="W80" s="18" t="e">
        <f t="shared" si="2"/>
        <v>#REF!</v>
      </c>
      <c r="X80" s="5" t="e">
        <f>+'Ark1'!#REF!</f>
        <v>#REF!</v>
      </c>
      <c r="Y80" s="5" t="e">
        <f>+'Ark1'!#REF!</f>
        <v>#REF!</v>
      </c>
      <c r="Z80" s="28"/>
      <c r="AL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</row>
    <row r="81" spans="1:53" ht="15.6">
      <c r="A81" s="28"/>
      <c r="B81" s="2" t="e">
        <f>+'Ark1'!#REF!</f>
        <v>#REF!</v>
      </c>
      <c r="C81" s="2" t="e">
        <f>VLOOKUP(B81,RNR!$D$2:$E$4,2)</f>
        <v>#REF!</v>
      </c>
      <c r="D81" s="2" t="e">
        <f>+'Ark1'!#REF!</f>
        <v>#REF!</v>
      </c>
      <c r="E81" s="2" t="e">
        <f>+'Ark1'!#REF!</f>
        <v>#REF!</v>
      </c>
      <c r="F81" s="18"/>
      <c r="G81" s="308" t="e">
        <f>+'Ark1'!#REF!</f>
        <v>#REF!</v>
      </c>
      <c r="H81" s="18"/>
      <c r="I81" s="308" t="e">
        <f>+'Ark1'!#REF!</f>
        <v>#REF!</v>
      </c>
      <c r="J81" s="5" t="e">
        <f>+'Ark1'!#REF!</f>
        <v>#REF!</v>
      </c>
      <c r="K81" s="5"/>
      <c r="L81" s="50" t="e">
        <f>+'Ark1'!#REF!</f>
        <v>#REF!</v>
      </c>
      <c r="M81" s="5" t="e">
        <f>+'Ark1'!#REF!</f>
        <v>#REF!</v>
      </c>
      <c r="N81" s="5"/>
      <c r="O81" s="50" t="e">
        <f>+'Ark1'!#REF!</f>
        <v>#REF!</v>
      </c>
      <c r="P81" s="50"/>
      <c r="Q81" s="5" t="e">
        <f>+'Ark1'!#REF!</f>
        <v>#REF!</v>
      </c>
      <c r="R81" s="5" t="e">
        <f>+'Ark1'!#REF!</f>
        <v>#REF!</v>
      </c>
      <c r="S81" s="18" t="e">
        <f>+'Ark1'!#REF!</f>
        <v>#REF!</v>
      </c>
      <c r="T81" s="74"/>
      <c r="U81" s="18"/>
      <c r="V81" s="74"/>
      <c r="W81" s="18" t="e">
        <f t="shared" si="2"/>
        <v>#REF!</v>
      </c>
      <c r="X81" s="5" t="e">
        <f>+'Ark1'!#REF!</f>
        <v>#REF!</v>
      </c>
      <c r="Y81" s="5" t="e">
        <f>+'Ark1'!#REF!</f>
        <v>#REF!</v>
      </c>
      <c r="Z81" s="28"/>
      <c r="AL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</row>
    <row r="82" spans="1:53" ht="15.6">
      <c r="A82" s="28"/>
      <c r="B82" s="2" t="e">
        <f>+'Ark1'!#REF!</f>
        <v>#REF!</v>
      </c>
      <c r="C82" s="2" t="e">
        <f>VLOOKUP(B82,RNR!$D$2:$E$4,2)</f>
        <v>#REF!</v>
      </c>
      <c r="D82" s="2" t="e">
        <f>+'Ark1'!#REF!</f>
        <v>#REF!</v>
      </c>
      <c r="E82" s="2" t="e">
        <f>+'Ark1'!#REF!</f>
        <v>#REF!</v>
      </c>
      <c r="F82" s="18"/>
      <c r="G82" s="308" t="e">
        <f>+'Ark1'!#REF!</f>
        <v>#REF!</v>
      </c>
      <c r="H82" s="18"/>
      <c r="I82" s="308" t="e">
        <f>+'Ark1'!#REF!</f>
        <v>#REF!</v>
      </c>
      <c r="J82" s="5" t="e">
        <f>+'Ark1'!#REF!</f>
        <v>#REF!</v>
      </c>
      <c r="K82" s="5"/>
      <c r="L82" s="50" t="e">
        <f>+'Ark1'!#REF!</f>
        <v>#REF!</v>
      </c>
      <c r="M82" s="5" t="e">
        <f>+'Ark1'!#REF!</f>
        <v>#REF!</v>
      </c>
      <c r="N82" s="5"/>
      <c r="O82" s="50" t="e">
        <f>+'Ark1'!#REF!</f>
        <v>#REF!</v>
      </c>
      <c r="P82" s="50"/>
      <c r="Q82" s="5" t="e">
        <f>+'Ark1'!#REF!</f>
        <v>#REF!</v>
      </c>
      <c r="R82" s="5" t="e">
        <f>+'Ark1'!#REF!</f>
        <v>#REF!</v>
      </c>
      <c r="S82" s="18" t="e">
        <f>+'Ark1'!#REF!</f>
        <v>#REF!</v>
      </c>
      <c r="T82" s="74"/>
      <c r="U82" s="18"/>
      <c r="V82" s="74"/>
      <c r="W82" s="18" t="e">
        <f t="shared" si="2"/>
        <v>#REF!</v>
      </c>
      <c r="X82" s="5" t="e">
        <f>+'Ark1'!#REF!</f>
        <v>#REF!</v>
      </c>
      <c r="Y82" s="5" t="e">
        <f>+'Ark1'!#REF!</f>
        <v>#REF!</v>
      </c>
      <c r="Z82" s="28"/>
      <c r="AL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</row>
    <row r="83" spans="1:53" ht="15.6">
      <c r="A83" s="28"/>
      <c r="B83" s="2" t="e">
        <f>+'Ark1'!#REF!</f>
        <v>#REF!</v>
      </c>
      <c r="C83" s="2" t="e">
        <f>VLOOKUP(B83,RNR!$D$2:$E$4,2)</f>
        <v>#REF!</v>
      </c>
      <c r="D83" s="2" t="e">
        <f>+'Ark1'!#REF!</f>
        <v>#REF!</v>
      </c>
      <c r="E83" s="2" t="e">
        <f>+'Ark1'!#REF!</f>
        <v>#REF!</v>
      </c>
      <c r="F83" s="18"/>
      <c r="G83" s="308" t="e">
        <f>+'Ark1'!#REF!</f>
        <v>#REF!</v>
      </c>
      <c r="H83" s="18"/>
      <c r="I83" s="308" t="e">
        <f>+'Ark1'!#REF!</f>
        <v>#REF!</v>
      </c>
      <c r="J83" s="5" t="e">
        <f>+'Ark1'!#REF!</f>
        <v>#REF!</v>
      </c>
      <c r="K83" s="5"/>
      <c r="L83" s="50" t="e">
        <f>+'Ark1'!#REF!</f>
        <v>#REF!</v>
      </c>
      <c r="M83" s="5" t="e">
        <f>+'Ark1'!#REF!</f>
        <v>#REF!</v>
      </c>
      <c r="N83" s="5"/>
      <c r="O83" s="50" t="e">
        <f>+'Ark1'!#REF!</f>
        <v>#REF!</v>
      </c>
      <c r="P83" s="50"/>
      <c r="Q83" s="5" t="e">
        <f>+'Ark1'!#REF!</f>
        <v>#REF!</v>
      </c>
      <c r="R83" s="5" t="e">
        <f>+'Ark1'!#REF!</f>
        <v>#REF!</v>
      </c>
      <c r="S83" s="18" t="e">
        <f>+'Ark1'!#REF!</f>
        <v>#REF!</v>
      </c>
      <c r="T83" s="74"/>
      <c r="U83" s="18"/>
      <c r="V83" s="74"/>
      <c r="W83" s="18" t="e">
        <f t="shared" si="2"/>
        <v>#REF!</v>
      </c>
      <c r="X83" s="5" t="e">
        <f>+'Ark1'!#REF!</f>
        <v>#REF!</v>
      </c>
      <c r="Y83" s="5" t="e">
        <f>+'Ark1'!#REF!</f>
        <v>#REF!</v>
      </c>
      <c r="Z83" s="28"/>
      <c r="AL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</row>
    <row r="84" spans="1:53" ht="15.6">
      <c r="A84" s="28"/>
      <c r="B84" s="28"/>
      <c r="C84" s="28"/>
      <c r="D84" s="28"/>
      <c r="E84" s="28"/>
      <c r="F84" s="28"/>
      <c r="G84" s="289"/>
      <c r="H84" s="28"/>
      <c r="I84" s="289"/>
      <c r="J84" s="365"/>
      <c r="K84" s="365"/>
      <c r="L84" s="106"/>
      <c r="M84" s="28"/>
      <c r="N84" s="28"/>
      <c r="O84" s="106"/>
      <c r="P84" s="28"/>
      <c r="Q84" s="28"/>
      <c r="R84" s="28"/>
      <c r="S84" s="28"/>
      <c r="T84" s="74"/>
      <c r="U84" s="28"/>
      <c r="V84" s="74"/>
      <c r="W84" s="28"/>
      <c r="X84" s="28"/>
      <c r="Y84" s="28"/>
      <c r="Z84" s="28"/>
      <c r="AL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</row>
    <row r="85" spans="1:53" ht="15.6">
      <c r="A85" s="28"/>
      <c r="B85" s="28"/>
      <c r="C85" s="28"/>
      <c r="D85" s="28"/>
      <c r="E85" s="28"/>
      <c r="F85" s="28"/>
      <c r="G85" s="289"/>
      <c r="H85" s="28"/>
      <c r="I85" s="289"/>
      <c r="J85" s="365"/>
      <c r="K85" s="365"/>
      <c r="L85" s="106"/>
      <c r="M85" s="28"/>
      <c r="N85" s="28"/>
      <c r="O85" s="106"/>
      <c r="P85" s="28"/>
      <c r="Q85" s="28"/>
      <c r="R85" s="28"/>
      <c r="S85" s="28"/>
      <c r="T85" s="74"/>
      <c r="U85" s="28"/>
      <c r="V85" s="74"/>
      <c r="W85" s="28"/>
      <c r="X85" s="28"/>
      <c r="Y85" s="28"/>
      <c r="Z85" s="28"/>
      <c r="AL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</row>
    <row r="86" spans="1:53">
      <c r="J86" s="367"/>
      <c r="L86" s="155"/>
      <c r="S86" s="76"/>
      <c r="T86" s="76"/>
      <c r="U86" s="76"/>
      <c r="V86" s="76"/>
      <c r="W86" s="76"/>
      <c r="X86" s="21"/>
      <c r="Y86" s="21"/>
      <c r="Z86" s="21"/>
      <c r="AL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</row>
    <row r="87" spans="1:53">
      <c r="J87" s="367"/>
      <c r="L87" s="155"/>
      <c r="S87" s="76"/>
      <c r="T87" s="76"/>
      <c r="U87" s="76"/>
      <c r="V87" s="76"/>
      <c r="W87" s="76"/>
      <c r="X87" s="21"/>
      <c r="Y87" s="21"/>
      <c r="Z87" s="21"/>
      <c r="AL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</row>
    <row r="88" spans="1:53">
      <c r="J88" s="367"/>
      <c r="L88" s="155"/>
      <c r="S88" s="76"/>
      <c r="T88" s="76"/>
      <c r="U88" s="76"/>
      <c r="V88" s="76"/>
      <c r="W88" s="76"/>
      <c r="X88" s="21"/>
      <c r="Y88" s="21"/>
      <c r="Z88" s="21"/>
      <c r="AL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</row>
    <row r="89" spans="1:53">
      <c r="J89" s="367"/>
      <c r="L89" s="155"/>
      <c r="S89" s="76"/>
      <c r="T89" s="76"/>
      <c r="U89" s="76"/>
      <c r="V89" s="76"/>
      <c r="W89" s="76"/>
      <c r="X89" s="21"/>
      <c r="Y89" s="21"/>
      <c r="Z89" s="21"/>
      <c r="AL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</row>
    <row r="90" spans="1:53">
      <c r="J90" s="367"/>
      <c r="L90" s="155"/>
      <c r="S90" s="76"/>
      <c r="T90" s="76"/>
      <c r="U90" s="76"/>
      <c r="V90" s="76"/>
      <c r="W90" s="76"/>
      <c r="X90" s="21"/>
      <c r="Y90" s="21"/>
      <c r="Z90" s="21"/>
      <c r="AL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</row>
    <row r="91" spans="1:53">
      <c r="J91" s="367"/>
      <c r="L91" s="155"/>
      <c r="S91" s="76"/>
      <c r="T91" s="76"/>
      <c r="U91" s="76"/>
      <c r="V91" s="76"/>
      <c r="W91" s="76"/>
      <c r="X91" s="21"/>
      <c r="Y91" s="21"/>
      <c r="Z91" s="21"/>
      <c r="AL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</row>
    <row r="92" spans="1:53">
      <c r="J92" s="367"/>
      <c r="L92" s="155"/>
      <c r="S92" s="76"/>
      <c r="T92" s="76"/>
      <c r="U92" s="76"/>
      <c r="V92" s="76"/>
      <c r="W92" s="76"/>
      <c r="X92" s="21"/>
      <c r="Y92" s="21"/>
      <c r="Z92" s="21"/>
      <c r="AL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</row>
    <row r="93" spans="1:53">
      <c r="J93" s="367"/>
      <c r="L93" s="155"/>
      <c r="S93" s="76"/>
      <c r="T93" s="76"/>
      <c r="U93" s="76"/>
      <c r="V93" s="76"/>
      <c r="W93" s="76"/>
      <c r="X93" s="21"/>
      <c r="Y93" s="21"/>
      <c r="Z93" s="21"/>
      <c r="AL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</row>
    <row r="94" spans="1:53">
      <c r="J94" s="367"/>
      <c r="L94" s="155"/>
      <c r="S94" s="76"/>
      <c r="T94" s="76"/>
      <c r="U94" s="76"/>
      <c r="V94" s="76"/>
      <c r="W94" s="76"/>
      <c r="X94" s="21"/>
      <c r="Y94" s="21"/>
      <c r="Z94" s="21"/>
      <c r="AL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53">
      <c r="J95" s="367"/>
      <c r="L95" s="155"/>
      <c r="S95" s="76"/>
      <c r="T95" s="76"/>
      <c r="U95" s="76"/>
      <c r="V95" s="76"/>
      <c r="W95" s="76"/>
      <c r="X95" s="21"/>
      <c r="Y95" s="21"/>
      <c r="Z95" s="21"/>
      <c r="AL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53">
      <c r="J96" s="367"/>
      <c r="L96" s="155"/>
      <c r="S96" s="76"/>
      <c r="T96" s="76"/>
      <c r="U96" s="76"/>
      <c r="V96" s="76"/>
      <c r="W96" s="76"/>
      <c r="X96" s="21"/>
      <c r="Y96" s="21"/>
      <c r="Z96" s="21"/>
      <c r="AL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0:53">
      <c r="J97" s="367"/>
      <c r="L97" s="155"/>
      <c r="S97" s="76"/>
      <c r="T97" s="76"/>
      <c r="U97" s="76"/>
      <c r="V97" s="76"/>
      <c r="W97" s="76"/>
      <c r="X97" s="21"/>
      <c r="Y97" s="21"/>
      <c r="Z97" s="21"/>
      <c r="AL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0:53">
      <c r="J98" s="367"/>
      <c r="L98" s="155"/>
      <c r="S98" s="76"/>
      <c r="T98" s="76"/>
      <c r="U98" s="76"/>
      <c r="V98" s="76"/>
      <c r="W98" s="76"/>
      <c r="X98" s="21"/>
      <c r="Y98" s="21"/>
      <c r="Z98" s="21"/>
      <c r="AL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0:53">
      <c r="J99" s="367"/>
      <c r="L99" s="155"/>
      <c r="S99" s="76"/>
      <c r="T99" s="76"/>
      <c r="U99" s="76"/>
      <c r="V99" s="76"/>
      <c r="W99" s="76"/>
      <c r="X99" s="21"/>
      <c r="Y99" s="21"/>
      <c r="Z99" s="21"/>
      <c r="AL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</row>
    <row r="100" spans="10:53">
      <c r="J100" s="367"/>
      <c r="L100" s="155"/>
      <c r="S100" s="76"/>
      <c r="T100" s="76"/>
      <c r="U100" s="76"/>
      <c r="V100" s="76"/>
      <c r="W100" s="76"/>
      <c r="X100" s="21"/>
      <c r="Y100" s="21"/>
      <c r="Z100" s="21"/>
      <c r="AL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</row>
    <row r="101" spans="10:53">
      <c r="J101" s="367"/>
      <c r="L101" s="155"/>
      <c r="S101" s="76"/>
      <c r="T101" s="76"/>
      <c r="U101" s="76"/>
      <c r="V101" s="76"/>
      <c r="W101" s="76"/>
      <c r="X101" s="21"/>
      <c r="Y101" s="21"/>
      <c r="Z101" s="21"/>
      <c r="AL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</row>
    <row r="102" spans="10:53">
      <c r="J102" s="367"/>
      <c r="L102" s="155"/>
      <c r="S102" s="76"/>
      <c r="T102" s="76"/>
      <c r="U102" s="76"/>
      <c r="V102" s="76"/>
      <c r="W102" s="76"/>
      <c r="X102" s="21"/>
      <c r="Y102" s="21"/>
      <c r="Z102" s="21"/>
      <c r="AL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</row>
    <row r="103" spans="10:53">
      <c r="J103" s="367"/>
      <c r="L103" s="155"/>
      <c r="S103" s="76"/>
      <c r="T103" s="76"/>
      <c r="U103" s="76"/>
      <c r="V103" s="76"/>
      <c r="W103" s="76"/>
      <c r="X103" s="21"/>
      <c r="Y103" s="21"/>
      <c r="Z103" s="21"/>
      <c r="AL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</row>
    <row r="104" spans="10:53">
      <c r="J104" s="367"/>
      <c r="L104" s="155"/>
      <c r="S104" s="76"/>
      <c r="T104" s="76"/>
      <c r="U104" s="76"/>
      <c r="V104" s="76"/>
      <c r="W104" s="76"/>
      <c r="X104" s="21"/>
      <c r="Y104" s="21"/>
      <c r="Z104" s="21"/>
      <c r="AL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</row>
    <row r="105" spans="10:53">
      <c r="J105" s="367"/>
      <c r="L105" s="155"/>
      <c r="S105" s="76"/>
      <c r="T105" s="76"/>
      <c r="U105" s="76"/>
      <c r="V105" s="76"/>
      <c r="W105" s="76"/>
      <c r="X105" s="21"/>
      <c r="Y105" s="21"/>
      <c r="Z105" s="21"/>
      <c r="AL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</row>
    <row r="106" spans="10:53">
      <c r="J106" s="367"/>
      <c r="L106" s="155"/>
      <c r="S106" s="76"/>
      <c r="T106" s="76"/>
      <c r="U106" s="76"/>
      <c r="V106" s="76"/>
      <c r="W106" s="76"/>
      <c r="X106" s="21"/>
      <c r="Y106" s="21"/>
      <c r="Z106" s="21"/>
      <c r="AL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</row>
    <row r="107" spans="10:53">
      <c r="J107" s="367"/>
      <c r="L107" s="155"/>
      <c r="S107" s="76"/>
      <c r="T107" s="76"/>
      <c r="U107" s="76"/>
      <c r="V107" s="76"/>
      <c r="W107" s="76"/>
      <c r="X107" s="21"/>
      <c r="Y107" s="21"/>
      <c r="Z107" s="21"/>
      <c r="AL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</row>
    <row r="108" spans="10:53">
      <c r="J108" s="367"/>
      <c r="L108" s="155"/>
      <c r="S108" s="76"/>
      <c r="T108" s="76"/>
      <c r="U108" s="76"/>
      <c r="V108" s="76"/>
      <c r="W108" s="76"/>
      <c r="X108" s="21"/>
      <c r="Y108" s="21"/>
      <c r="Z108" s="21"/>
      <c r="AL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</row>
    <row r="109" spans="10:53">
      <c r="J109" s="367"/>
      <c r="L109" s="155"/>
      <c r="S109" s="76"/>
      <c r="T109" s="76"/>
      <c r="U109" s="76"/>
      <c r="V109" s="76"/>
      <c r="W109" s="76"/>
      <c r="X109" s="21"/>
      <c r="Y109" s="21"/>
      <c r="Z109" s="21"/>
      <c r="AL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</row>
    <row r="110" spans="10:53">
      <c r="J110" s="367"/>
      <c r="L110" s="155"/>
      <c r="S110" s="76"/>
      <c r="T110" s="76"/>
      <c r="U110" s="76"/>
      <c r="V110" s="76"/>
      <c r="W110" s="76"/>
      <c r="X110" s="21"/>
      <c r="Y110" s="21"/>
      <c r="Z110" s="21"/>
      <c r="AL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</row>
    <row r="111" spans="10:53">
      <c r="J111" s="367"/>
      <c r="L111" s="155"/>
      <c r="S111" s="76"/>
      <c r="T111" s="76"/>
      <c r="U111" s="76"/>
      <c r="V111" s="76"/>
      <c r="W111" s="76"/>
      <c r="X111" s="21"/>
      <c r="Y111" s="21"/>
      <c r="Z111" s="21"/>
      <c r="AL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</row>
    <row r="112" spans="10:53">
      <c r="J112" s="367"/>
      <c r="L112" s="155"/>
      <c r="S112" s="76"/>
      <c r="T112" s="76"/>
      <c r="U112" s="76"/>
      <c r="V112" s="76"/>
      <c r="W112" s="76"/>
      <c r="X112" s="21"/>
      <c r="Y112" s="21"/>
      <c r="Z112" s="21"/>
      <c r="AL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</row>
    <row r="113" spans="10:53">
      <c r="J113" s="367"/>
      <c r="L113" s="155"/>
      <c r="S113" s="76"/>
      <c r="T113" s="76"/>
      <c r="U113" s="76"/>
      <c r="V113" s="76"/>
      <c r="W113" s="76"/>
      <c r="X113" s="21"/>
      <c r="Y113" s="21"/>
      <c r="Z113" s="21"/>
      <c r="AL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</row>
    <row r="114" spans="10:53">
      <c r="J114" s="367"/>
      <c r="L114" s="155"/>
      <c r="S114" s="76"/>
      <c r="T114" s="76"/>
      <c r="U114" s="76"/>
      <c r="V114" s="76"/>
      <c r="W114" s="76"/>
      <c r="X114" s="21"/>
      <c r="Y114" s="21"/>
      <c r="Z114" s="21"/>
      <c r="AL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</row>
    <row r="115" spans="10:53">
      <c r="J115" s="367"/>
      <c r="L115" s="155"/>
      <c r="S115" s="76"/>
      <c r="T115" s="76"/>
      <c r="U115" s="76"/>
      <c r="V115" s="76"/>
      <c r="W115" s="76"/>
      <c r="X115" s="21"/>
      <c r="Y115" s="21"/>
      <c r="Z115" s="21"/>
      <c r="AL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</row>
    <row r="116" spans="10:53">
      <c r="J116" s="367"/>
      <c r="L116" s="155"/>
      <c r="S116" s="76"/>
      <c r="T116" s="76"/>
      <c r="U116" s="76"/>
      <c r="V116" s="76"/>
      <c r="W116" s="76"/>
      <c r="X116" s="21"/>
      <c r="Y116" s="21"/>
      <c r="Z116" s="21"/>
      <c r="AL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</row>
    <row r="117" spans="10:53">
      <c r="J117" s="367"/>
      <c r="L117" s="155"/>
      <c r="S117" s="76"/>
      <c r="T117" s="76"/>
      <c r="U117" s="76"/>
      <c r="V117" s="76"/>
      <c r="W117" s="76"/>
      <c r="X117" s="21"/>
      <c r="Y117" s="21"/>
      <c r="Z117" s="21"/>
      <c r="AL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</row>
    <row r="118" spans="10:53">
      <c r="J118" s="367"/>
      <c r="L118" s="155"/>
      <c r="S118" s="76"/>
      <c r="T118" s="76"/>
      <c r="U118" s="76"/>
      <c r="V118" s="76"/>
      <c r="W118" s="76"/>
      <c r="X118" s="21"/>
      <c r="Y118" s="21"/>
      <c r="Z118" s="21"/>
      <c r="AL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</row>
    <row r="119" spans="10:53">
      <c r="J119" s="367"/>
      <c r="L119" s="155"/>
      <c r="S119" s="76"/>
      <c r="T119" s="76"/>
      <c r="U119" s="76"/>
      <c r="V119" s="76"/>
      <c r="W119" s="76"/>
      <c r="X119" s="21"/>
      <c r="Y119" s="21"/>
      <c r="Z119" s="21"/>
      <c r="AL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</row>
    <row r="120" spans="10:53">
      <c r="J120" s="367"/>
      <c r="L120" s="155"/>
      <c r="S120" s="76"/>
      <c r="T120" s="76"/>
      <c r="U120" s="76"/>
      <c r="V120" s="76"/>
      <c r="W120" s="76"/>
      <c r="X120" s="21"/>
      <c r="Y120" s="21"/>
      <c r="Z120" s="21"/>
      <c r="AL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</row>
    <row r="121" spans="10:53">
      <c r="J121" s="367"/>
      <c r="L121" s="155"/>
      <c r="S121" s="76"/>
      <c r="T121" s="76"/>
      <c r="U121" s="76"/>
      <c r="V121" s="76"/>
      <c r="W121" s="76"/>
      <c r="X121" s="21"/>
      <c r="Y121" s="21"/>
      <c r="Z121" s="21"/>
      <c r="AL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</row>
    <row r="122" spans="10:53">
      <c r="J122" s="367"/>
      <c r="L122" s="155"/>
      <c r="S122" s="76"/>
      <c r="T122" s="76"/>
      <c r="U122" s="76"/>
      <c r="V122" s="76"/>
      <c r="W122" s="76"/>
      <c r="X122" s="21"/>
      <c r="Y122" s="21"/>
      <c r="Z122" s="21"/>
      <c r="AL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</row>
    <row r="123" spans="10:53">
      <c r="J123" s="367"/>
      <c r="L123" s="155"/>
      <c r="S123" s="76"/>
      <c r="T123" s="76"/>
      <c r="U123" s="76"/>
      <c r="V123" s="76"/>
      <c r="W123" s="76"/>
      <c r="X123" s="21"/>
      <c r="Y123" s="21"/>
      <c r="Z123" s="21"/>
      <c r="AL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</row>
    <row r="124" spans="10:53">
      <c r="J124" s="367"/>
      <c r="L124" s="155"/>
      <c r="S124" s="76"/>
      <c r="T124" s="76"/>
      <c r="U124" s="76"/>
      <c r="V124" s="76"/>
      <c r="W124" s="76"/>
      <c r="X124" s="21"/>
      <c r="Y124" s="21"/>
      <c r="Z124" s="21"/>
      <c r="AL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</row>
    <row r="125" spans="10:53">
      <c r="J125" s="367"/>
      <c r="L125" s="155"/>
      <c r="S125" s="76"/>
      <c r="T125" s="76"/>
      <c r="U125" s="76"/>
      <c r="V125" s="76"/>
      <c r="W125" s="76"/>
      <c r="X125" s="21"/>
      <c r="Y125" s="21"/>
      <c r="Z125" s="21"/>
      <c r="AL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</row>
    <row r="126" spans="10:53">
      <c r="J126" s="367"/>
      <c r="L126" s="155"/>
      <c r="S126" s="76"/>
      <c r="T126" s="76"/>
      <c r="U126" s="76"/>
      <c r="V126" s="76"/>
      <c r="W126" s="76"/>
      <c r="X126" s="21"/>
      <c r="Y126" s="21"/>
      <c r="Z126" s="21"/>
      <c r="AL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</row>
    <row r="127" spans="10:53">
      <c r="J127" s="367"/>
      <c r="L127" s="155"/>
      <c r="S127" s="76"/>
      <c r="T127" s="76"/>
      <c r="U127" s="76"/>
      <c r="V127" s="76"/>
      <c r="W127" s="76"/>
      <c r="X127" s="21"/>
      <c r="Y127" s="21"/>
      <c r="Z127" s="21"/>
      <c r="AL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</row>
    <row r="128" spans="10:53">
      <c r="J128" s="367"/>
      <c r="L128" s="155"/>
      <c r="S128" s="76"/>
      <c r="T128" s="76"/>
      <c r="U128" s="76"/>
      <c r="V128" s="76"/>
      <c r="W128" s="76"/>
      <c r="X128" s="21"/>
      <c r="Y128" s="21"/>
      <c r="Z128" s="21"/>
      <c r="AL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</row>
    <row r="129" spans="10:53">
      <c r="J129" s="367"/>
      <c r="L129" s="155"/>
      <c r="S129" s="76"/>
      <c r="T129" s="76"/>
      <c r="U129" s="76"/>
      <c r="V129" s="76"/>
      <c r="W129" s="76"/>
      <c r="X129" s="21"/>
      <c r="Y129" s="21"/>
      <c r="Z129" s="21"/>
      <c r="AL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</row>
    <row r="130" spans="10:53">
      <c r="J130" s="367"/>
      <c r="L130" s="155"/>
      <c r="S130" s="76"/>
      <c r="T130" s="76"/>
      <c r="U130" s="76"/>
      <c r="V130" s="76"/>
      <c r="W130" s="76"/>
      <c r="X130" s="21"/>
      <c r="Y130" s="21"/>
      <c r="Z130" s="21"/>
      <c r="AL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</row>
    <row r="131" spans="10:53">
      <c r="J131" s="367"/>
      <c r="L131" s="155"/>
      <c r="S131" s="76"/>
      <c r="T131" s="76"/>
      <c r="U131" s="76"/>
      <c r="V131" s="76"/>
      <c r="W131" s="76"/>
      <c r="X131" s="21"/>
      <c r="Y131" s="21"/>
      <c r="Z131" s="21"/>
      <c r="AL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</row>
    <row r="132" spans="10:53">
      <c r="J132" s="367"/>
      <c r="L132" s="155"/>
      <c r="S132" s="76"/>
      <c r="T132" s="76"/>
      <c r="U132" s="76"/>
      <c r="V132" s="76"/>
      <c r="W132" s="76"/>
      <c r="X132" s="21"/>
      <c r="Y132" s="21"/>
      <c r="Z132" s="21"/>
      <c r="AL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</row>
    <row r="133" spans="10:53">
      <c r="J133" s="367"/>
      <c r="L133" s="155"/>
      <c r="S133" s="76"/>
      <c r="T133" s="76"/>
      <c r="U133" s="76"/>
      <c r="V133" s="76"/>
      <c r="W133" s="76"/>
      <c r="X133" s="21"/>
      <c r="Y133" s="21"/>
      <c r="Z133" s="21"/>
      <c r="AL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</row>
    <row r="134" spans="10:53">
      <c r="J134" s="367"/>
      <c r="L134" s="155"/>
      <c r="S134" s="76"/>
      <c r="T134" s="76"/>
      <c r="U134" s="76"/>
      <c r="V134" s="76"/>
      <c r="W134" s="76"/>
      <c r="X134" s="21"/>
      <c r="Y134" s="21"/>
      <c r="Z134" s="21"/>
      <c r="AL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</row>
    <row r="135" spans="10:53">
      <c r="J135" s="367"/>
      <c r="L135" s="155"/>
      <c r="S135" s="76"/>
      <c r="T135" s="76"/>
      <c r="U135" s="76"/>
      <c r="V135" s="76"/>
      <c r="W135" s="76"/>
      <c r="X135" s="21"/>
      <c r="Y135" s="21"/>
      <c r="Z135" s="21"/>
      <c r="AL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</row>
    <row r="136" spans="10:53">
      <c r="J136" s="367"/>
      <c r="L136" s="155"/>
      <c r="S136" s="76"/>
      <c r="T136" s="76"/>
      <c r="U136" s="76"/>
      <c r="V136" s="76"/>
      <c r="W136" s="76"/>
      <c r="X136" s="21"/>
      <c r="Y136" s="21"/>
      <c r="Z136" s="21"/>
      <c r="AL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</row>
    <row r="137" spans="10:53">
      <c r="J137" s="367"/>
      <c r="L137" s="155"/>
      <c r="S137" s="76"/>
      <c r="T137" s="76"/>
      <c r="U137" s="76"/>
      <c r="V137" s="76"/>
      <c r="W137" s="76"/>
      <c r="X137" s="21"/>
      <c r="Y137" s="21"/>
      <c r="Z137" s="21"/>
      <c r="AL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</row>
    <row r="138" spans="10:53">
      <c r="J138" s="367"/>
      <c r="L138" s="155"/>
      <c r="S138" s="76"/>
      <c r="T138" s="76"/>
      <c r="U138" s="76"/>
      <c r="V138" s="76"/>
      <c r="W138" s="76"/>
      <c r="X138" s="21"/>
      <c r="Y138" s="21"/>
      <c r="Z138" s="21"/>
      <c r="AL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</row>
    <row r="139" spans="10:53">
      <c r="J139" s="367"/>
      <c r="L139" s="155"/>
      <c r="S139" s="76"/>
      <c r="T139" s="76"/>
      <c r="U139" s="76"/>
      <c r="V139" s="76"/>
      <c r="W139" s="76"/>
      <c r="X139" s="21"/>
      <c r="Y139" s="21"/>
      <c r="Z139" s="21"/>
      <c r="AL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</row>
    <row r="140" spans="10:53">
      <c r="J140" s="367"/>
      <c r="L140" s="155"/>
      <c r="S140" s="76"/>
      <c r="T140" s="76"/>
      <c r="U140" s="76"/>
      <c r="V140" s="76"/>
      <c r="W140" s="76"/>
      <c r="X140" s="21"/>
      <c r="Y140" s="21"/>
      <c r="Z140" s="21"/>
      <c r="AL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</row>
    <row r="141" spans="10:53">
      <c r="J141" s="367"/>
      <c r="L141" s="155"/>
      <c r="S141" s="76"/>
      <c r="T141" s="76"/>
      <c r="U141" s="76"/>
      <c r="V141" s="76"/>
      <c r="W141" s="76"/>
      <c r="X141" s="21"/>
      <c r="Y141" s="21"/>
      <c r="Z141" s="21"/>
      <c r="AL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</row>
    <row r="142" spans="10:53">
      <c r="J142" s="367"/>
      <c r="L142" s="155"/>
      <c r="S142" s="76"/>
      <c r="T142" s="76"/>
      <c r="U142" s="76"/>
      <c r="V142" s="76"/>
      <c r="W142" s="76"/>
      <c r="X142" s="21"/>
      <c r="Y142" s="21"/>
      <c r="Z142" s="21"/>
      <c r="AL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</row>
    <row r="143" spans="10:53">
      <c r="J143" s="367"/>
      <c r="L143" s="155"/>
      <c r="S143" s="76"/>
      <c r="T143" s="76"/>
      <c r="U143" s="76"/>
      <c r="V143" s="76"/>
      <c r="W143" s="76"/>
      <c r="X143" s="21"/>
      <c r="Y143" s="21"/>
      <c r="Z143" s="21"/>
      <c r="AL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</row>
    <row r="144" spans="10:53">
      <c r="J144" s="367"/>
      <c r="L144" s="155"/>
      <c r="S144" s="76"/>
      <c r="T144" s="76"/>
      <c r="U144" s="76"/>
      <c r="V144" s="76"/>
      <c r="W144" s="76"/>
      <c r="X144" s="21"/>
      <c r="Y144" s="21"/>
      <c r="Z144" s="21"/>
      <c r="AL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</row>
    <row r="145" spans="10:53">
      <c r="J145" s="367"/>
      <c r="L145" s="155"/>
      <c r="S145" s="76"/>
      <c r="T145" s="76"/>
      <c r="U145" s="76"/>
      <c r="V145" s="76"/>
      <c r="W145" s="76"/>
      <c r="X145" s="21"/>
      <c r="Y145" s="21"/>
      <c r="Z145" s="21"/>
      <c r="AL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</row>
    <row r="146" spans="10:53">
      <c r="J146" s="367"/>
      <c r="L146" s="155"/>
      <c r="S146" s="76"/>
      <c r="T146" s="76"/>
      <c r="U146" s="76"/>
      <c r="V146" s="76"/>
      <c r="W146" s="76"/>
      <c r="X146" s="21"/>
      <c r="Y146" s="21"/>
      <c r="Z146" s="21"/>
      <c r="AL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</row>
    <row r="147" spans="10:53">
      <c r="J147" s="367"/>
      <c r="L147" s="155"/>
      <c r="S147" s="76"/>
      <c r="T147" s="76"/>
      <c r="U147" s="76"/>
      <c r="V147" s="76"/>
      <c r="W147" s="76"/>
      <c r="X147" s="21"/>
      <c r="Y147" s="21"/>
      <c r="Z147" s="21"/>
      <c r="AL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</row>
    <row r="148" spans="10:53">
      <c r="J148" s="367"/>
      <c r="L148" s="155"/>
      <c r="S148" s="76"/>
      <c r="T148" s="76"/>
      <c r="U148" s="76"/>
      <c r="V148" s="76"/>
      <c r="W148" s="76"/>
      <c r="X148" s="21"/>
      <c r="Y148" s="21"/>
      <c r="Z148" s="21"/>
      <c r="AL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</row>
    <row r="149" spans="10:53">
      <c r="J149" s="367"/>
      <c r="L149" s="155"/>
      <c r="S149" s="76"/>
      <c r="T149" s="76"/>
      <c r="U149" s="76"/>
      <c r="V149" s="76"/>
      <c r="W149" s="76"/>
      <c r="X149" s="21"/>
      <c r="Y149" s="21"/>
      <c r="Z149" s="21"/>
      <c r="AL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</row>
    <row r="150" spans="10:53">
      <c r="J150" s="367"/>
      <c r="L150" s="155"/>
      <c r="S150" s="76"/>
      <c r="T150" s="76"/>
      <c r="U150" s="76"/>
      <c r="V150" s="76"/>
      <c r="W150" s="76"/>
      <c r="X150" s="21"/>
      <c r="Y150" s="21"/>
      <c r="Z150" s="21"/>
      <c r="AL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</row>
    <row r="151" spans="10:53">
      <c r="J151" s="367"/>
      <c r="L151" s="155"/>
      <c r="S151" s="76"/>
      <c r="T151" s="76"/>
      <c r="U151" s="76"/>
      <c r="V151" s="76"/>
      <c r="W151" s="76"/>
      <c r="X151" s="21"/>
      <c r="Y151" s="21"/>
      <c r="Z151" s="21"/>
      <c r="AL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</row>
    <row r="152" spans="10:53">
      <c r="J152" s="367"/>
      <c r="L152" s="155"/>
      <c r="S152" s="76"/>
      <c r="T152" s="76"/>
      <c r="U152" s="76"/>
      <c r="V152" s="76"/>
      <c r="W152" s="76"/>
      <c r="X152" s="21"/>
      <c r="Y152" s="21"/>
      <c r="Z152" s="21"/>
      <c r="AL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</row>
    <row r="153" spans="10:53">
      <c r="J153" s="367"/>
      <c r="L153" s="155"/>
      <c r="S153" s="76"/>
      <c r="T153" s="76"/>
      <c r="U153" s="76"/>
      <c r="V153" s="76"/>
      <c r="W153" s="76"/>
      <c r="X153" s="21"/>
      <c r="Y153" s="21"/>
      <c r="Z153" s="21"/>
      <c r="AL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</row>
    <row r="154" spans="10:53">
      <c r="J154" s="367"/>
      <c r="L154" s="155"/>
      <c r="S154" s="76"/>
      <c r="T154" s="76"/>
      <c r="U154" s="76"/>
      <c r="V154" s="76"/>
      <c r="W154" s="76"/>
      <c r="X154" s="21"/>
      <c r="Y154" s="21"/>
      <c r="Z154" s="21"/>
      <c r="AL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</row>
    <row r="155" spans="10:53">
      <c r="J155" s="367"/>
      <c r="L155" s="155"/>
      <c r="S155" s="76"/>
      <c r="T155" s="76"/>
      <c r="U155" s="76"/>
      <c r="V155" s="76"/>
      <c r="W155" s="76"/>
      <c r="X155" s="21"/>
      <c r="Y155" s="21"/>
      <c r="Z155" s="21"/>
      <c r="AL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</row>
    <row r="156" spans="10:53">
      <c r="J156" s="367"/>
      <c r="L156" s="155"/>
      <c r="S156" s="76"/>
      <c r="T156" s="76"/>
      <c r="U156" s="76"/>
      <c r="V156" s="76"/>
      <c r="W156" s="76"/>
      <c r="X156" s="21"/>
      <c r="Y156" s="21"/>
      <c r="Z156" s="21"/>
      <c r="AL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</row>
    <row r="157" spans="10:53">
      <c r="J157" s="367"/>
      <c r="L157" s="155"/>
      <c r="S157" s="76"/>
      <c r="T157" s="76"/>
      <c r="U157" s="76"/>
      <c r="V157" s="76"/>
      <c r="W157" s="76"/>
      <c r="X157" s="21"/>
      <c r="Y157" s="21"/>
      <c r="Z157" s="21"/>
      <c r="AL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</row>
    <row r="158" spans="10:53">
      <c r="J158" s="367"/>
      <c r="L158" s="155"/>
      <c r="S158" s="76"/>
      <c r="T158" s="76"/>
      <c r="U158" s="76"/>
      <c r="V158" s="76"/>
      <c r="W158" s="76"/>
      <c r="X158" s="21"/>
      <c r="Y158" s="21"/>
      <c r="Z158" s="21"/>
      <c r="AL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</row>
    <row r="159" spans="10:53">
      <c r="J159" s="367"/>
      <c r="L159" s="155"/>
      <c r="S159" s="76"/>
      <c r="T159" s="76"/>
      <c r="U159" s="76"/>
      <c r="V159" s="76"/>
      <c r="W159" s="76"/>
      <c r="X159" s="21"/>
      <c r="Y159" s="21"/>
      <c r="Z159" s="21"/>
      <c r="AL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</row>
    <row r="160" spans="10:53">
      <c r="J160" s="367"/>
      <c r="L160" s="155"/>
      <c r="S160" s="76"/>
      <c r="T160" s="76"/>
      <c r="U160" s="76"/>
      <c r="V160" s="76"/>
      <c r="W160" s="76"/>
      <c r="X160" s="21"/>
      <c r="Y160" s="21"/>
      <c r="Z160" s="21"/>
      <c r="AL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</row>
    <row r="161" spans="10:53">
      <c r="J161" s="367"/>
      <c r="L161" s="155"/>
      <c r="S161" s="76"/>
      <c r="T161" s="76"/>
      <c r="U161" s="76"/>
      <c r="V161" s="76"/>
      <c r="W161" s="76"/>
      <c r="X161" s="21"/>
      <c r="Y161" s="21"/>
      <c r="Z161" s="21"/>
      <c r="AL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</row>
    <row r="162" spans="10:53">
      <c r="J162" s="367"/>
      <c r="L162" s="155"/>
      <c r="S162" s="76"/>
      <c r="T162" s="76"/>
      <c r="U162" s="76"/>
      <c r="V162" s="76"/>
      <c r="W162" s="76"/>
      <c r="X162" s="21"/>
      <c r="Y162" s="21"/>
      <c r="Z162" s="21"/>
      <c r="AL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</row>
    <row r="163" spans="10:53">
      <c r="J163" s="367"/>
      <c r="L163" s="155"/>
      <c r="S163" s="76"/>
      <c r="T163" s="76"/>
      <c r="U163" s="76"/>
      <c r="V163" s="76"/>
      <c r="W163" s="76"/>
      <c r="X163" s="21"/>
      <c r="Y163" s="21"/>
      <c r="Z163" s="21"/>
      <c r="AL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</row>
    <row r="164" spans="10:53">
      <c r="J164" s="367"/>
      <c r="L164" s="155"/>
      <c r="S164" s="76"/>
      <c r="T164" s="76"/>
      <c r="U164" s="76"/>
      <c r="V164" s="76"/>
      <c r="W164" s="76"/>
      <c r="X164" s="21"/>
      <c r="Y164" s="21"/>
      <c r="Z164" s="21"/>
      <c r="AL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</row>
    <row r="165" spans="10:53">
      <c r="J165" s="367"/>
      <c r="L165" s="155"/>
      <c r="S165" s="76"/>
      <c r="T165" s="76"/>
      <c r="U165" s="76"/>
      <c r="V165" s="76"/>
      <c r="W165" s="76"/>
      <c r="X165" s="21"/>
      <c r="Y165" s="21"/>
      <c r="Z165" s="21"/>
      <c r="AL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</row>
    <row r="166" spans="10:53">
      <c r="J166" s="367"/>
      <c r="L166" s="155"/>
      <c r="S166" s="76"/>
      <c r="T166" s="76"/>
      <c r="U166" s="76"/>
      <c r="V166" s="76"/>
      <c r="W166" s="76"/>
      <c r="X166" s="21"/>
      <c r="Y166" s="21"/>
      <c r="Z166" s="21"/>
      <c r="AL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</row>
    <row r="167" spans="10:53">
      <c r="J167" s="367"/>
      <c r="L167" s="155"/>
      <c r="S167" s="76"/>
      <c r="T167" s="76"/>
      <c r="U167" s="76"/>
      <c r="V167" s="76"/>
      <c r="W167" s="76"/>
      <c r="X167" s="21"/>
      <c r="Y167" s="21"/>
      <c r="Z167" s="21"/>
      <c r="AL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</row>
    <row r="168" spans="10:53">
      <c r="J168" s="367"/>
      <c r="L168" s="155"/>
      <c r="S168" s="76"/>
      <c r="T168" s="76"/>
      <c r="U168" s="76"/>
      <c r="V168" s="76"/>
      <c r="W168" s="76"/>
      <c r="X168" s="21"/>
      <c r="Y168" s="21"/>
      <c r="Z168" s="21"/>
      <c r="AL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</row>
    <row r="169" spans="10:53">
      <c r="J169" s="367"/>
      <c r="L169" s="155"/>
      <c r="S169" s="76"/>
      <c r="T169" s="76"/>
      <c r="U169" s="76"/>
      <c r="V169" s="76"/>
      <c r="W169" s="76"/>
      <c r="X169" s="21"/>
      <c r="Y169" s="21"/>
      <c r="Z169" s="21"/>
      <c r="AL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</row>
    <row r="170" spans="10:53">
      <c r="J170" s="367"/>
      <c r="L170" s="155"/>
      <c r="S170" s="76"/>
      <c r="T170" s="76"/>
      <c r="U170" s="76"/>
      <c r="V170" s="76"/>
      <c r="W170" s="76"/>
      <c r="X170" s="21"/>
      <c r="Y170" s="21"/>
      <c r="Z170" s="21"/>
      <c r="AL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</row>
    <row r="171" spans="10:53">
      <c r="J171" s="367"/>
      <c r="L171" s="155"/>
      <c r="S171" s="76"/>
      <c r="T171" s="76"/>
      <c r="U171" s="76"/>
      <c r="V171" s="76"/>
      <c r="W171" s="76"/>
      <c r="X171" s="21"/>
      <c r="Y171" s="21"/>
      <c r="Z171" s="21"/>
      <c r="AL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</row>
    <row r="172" spans="10:53">
      <c r="J172" s="367"/>
      <c r="L172" s="155"/>
      <c r="S172" s="76"/>
      <c r="T172" s="76"/>
      <c r="U172" s="76"/>
      <c r="V172" s="76"/>
      <c r="W172" s="76"/>
      <c r="X172" s="21"/>
      <c r="Y172" s="21"/>
      <c r="Z172" s="21"/>
      <c r="AL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</row>
    <row r="173" spans="10:53">
      <c r="J173" s="367"/>
      <c r="L173" s="155"/>
      <c r="S173" s="76"/>
      <c r="T173" s="76"/>
      <c r="U173" s="76"/>
      <c r="V173" s="76"/>
      <c r="W173" s="76"/>
      <c r="X173" s="21"/>
      <c r="Y173" s="21"/>
      <c r="Z173" s="21"/>
      <c r="AL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</row>
    <row r="174" spans="10:53">
      <c r="J174" s="367"/>
      <c r="L174" s="155"/>
      <c r="S174" s="76"/>
      <c r="T174" s="76"/>
      <c r="U174" s="76"/>
      <c r="V174" s="76"/>
      <c r="W174" s="76"/>
      <c r="X174" s="21"/>
      <c r="Y174" s="21"/>
      <c r="Z174" s="21"/>
      <c r="AL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</row>
    <row r="175" spans="10:53">
      <c r="J175" s="367"/>
      <c r="L175" s="155"/>
      <c r="S175" s="76"/>
      <c r="T175" s="76"/>
      <c r="U175" s="76"/>
      <c r="V175" s="76"/>
      <c r="W175" s="76"/>
      <c r="X175" s="21"/>
      <c r="Y175" s="21"/>
      <c r="Z175" s="21"/>
      <c r="AL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</row>
    <row r="176" spans="10:53">
      <c r="J176" s="367"/>
      <c r="L176" s="155"/>
      <c r="S176" s="76"/>
      <c r="T176" s="76"/>
      <c r="U176" s="76"/>
      <c r="V176" s="76"/>
      <c r="W176" s="76"/>
      <c r="X176" s="21"/>
      <c r="Y176" s="21"/>
      <c r="Z176" s="21"/>
      <c r="AL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</row>
    <row r="177" spans="10:53">
      <c r="J177" s="367"/>
      <c r="L177" s="155"/>
      <c r="S177" s="76"/>
      <c r="T177" s="76"/>
      <c r="U177" s="76"/>
      <c r="V177" s="76"/>
      <c r="W177" s="76"/>
      <c r="X177" s="21"/>
      <c r="Y177" s="21"/>
      <c r="Z177" s="21"/>
      <c r="AL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</row>
    <row r="178" spans="10:53">
      <c r="J178" s="367"/>
      <c r="L178" s="155"/>
      <c r="S178" s="76"/>
      <c r="T178" s="76"/>
      <c r="U178" s="76"/>
      <c r="V178" s="76"/>
      <c r="W178" s="76"/>
      <c r="X178" s="21"/>
      <c r="Y178" s="21"/>
      <c r="Z178" s="21"/>
      <c r="AL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</row>
    <row r="179" spans="10:53">
      <c r="J179" s="367"/>
      <c r="L179" s="155"/>
      <c r="S179" s="76"/>
      <c r="T179" s="76"/>
      <c r="U179" s="76"/>
      <c r="V179" s="76"/>
      <c r="W179" s="76"/>
      <c r="X179" s="21"/>
      <c r="Y179" s="21"/>
      <c r="Z179" s="21"/>
      <c r="AL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</row>
    <row r="180" spans="10:53">
      <c r="J180" s="367"/>
      <c r="L180" s="155"/>
      <c r="S180" s="76"/>
      <c r="T180" s="76"/>
      <c r="U180" s="76"/>
      <c r="V180" s="76"/>
      <c r="W180" s="76"/>
      <c r="X180" s="21"/>
      <c r="Y180" s="21"/>
      <c r="Z180" s="21"/>
      <c r="AL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</row>
    <row r="181" spans="10:53">
      <c r="J181" s="367"/>
      <c r="L181" s="155"/>
      <c r="S181" s="76"/>
      <c r="T181" s="76"/>
      <c r="U181" s="76"/>
      <c r="V181" s="76"/>
      <c r="W181" s="76"/>
      <c r="X181" s="21"/>
      <c r="Y181" s="21"/>
      <c r="Z181" s="21"/>
      <c r="AL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</row>
    <row r="182" spans="10:53">
      <c r="J182" s="367"/>
      <c r="L182" s="155"/>
      <c r="S182" s="76"/>
      <c r="T182" s="76"/>
      <c r="U182" s="76"/>
      <c r="V182" s="76"/>
      <c r="W182" s="76"/>
      <c r="X182" s="21"/>
      <c r="Y182" s="21"/>
      <c r="Z182" s="21"/>
      <c r="AL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</row>
    <row r="183" spans="10:53">
      <c r="J183" s="367"/>
      <c r="L183" s="155"/>
      <c r="S183" s="76"/>
      <c r="T183" s="76"/>
      <c r="U183" s="76"/>
      <c r="V183" s="76"/>
      <c r="W183" s="76"/>
      <c r="X183" s="21"/>
      <c r="Y183" s="21"/>
      <c r="Z183" s="21"/>
      <c r="AL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</row>
    <row r="184" spans="10:53">
      <c r="J184" s="367"/>
      <c r="L184" s="155"/>
      <c r="S184" s="76"/>
      <c r="T184" s="76"/>
      <c r="U184" s="76"/>
      <c r="V184" s="76"/>
      <c r="W184" s="76"/>
      <c r="X184" s="21"/>
      <c r="Y184" s="21"/>
      <c r="Z184" s="21"/>
      <c r="AL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</row>
    <row r="185" spans="10:53">
      <c r="J185" s="367"/>
      <c r="L185" s="155"/>
      <c r="S185" s="76"/>
      <c r="T185" s="76"/>
      <c r="U185" s="76"/>
      <c r="V185" s="76"/>
      <c r="W185" s="76"/>
      <c r="X185" s="21"/>
      <c r="Y185" s="21"/>
      <c r="Z185" s="21"/>
      <c r="AL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</row>
    <row r="186" spans="10:53">
      <c r="J186" s="367"/>
      <c r="L186" s="155"/>
      <c r="S186" s="76"/>
      <c r="T186" s="76"/>
      <c r="U186" s="76"/>
      <c r="V186" s="76"/>
      <c r="W186" s="76"/>
      <c r="X186" s="21"/>
      <c r="Y186" s="21"/>
      <c r="Z186" s="21"/>
      <c r="AL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</row>
    <row r="187" spans="10:53">
      <c r="J187" s="367"/>
      <c r="L187" s="155"/>
      <c r="S187" s="76"/>
      <c r="T187" s="76"/>
      <c r="U187" s="76"/>
      <c r="V187" s="76"/>
      <c r="W187" s="76"/>
      <c r="X187" s="21"/>
      <c r="Y187" s="21"/>
      <c r="Z187" s="21"/>
      <c r="AL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</row>
    <row r="188" spans="10:53">
      <c r="J188" s="367"/>
      <c r="L188" s="155"/>
      <c r="S188" s="76"/>
      <c r="T188" s="76"/>
      <c r="U188" s="76"/>
      <c r="V188" s="76"/>
      <c r="W188" s="76"/>
      <c r="X188" s="21"/>
      <c r="Y188" s="21"/>
      <c r="Z188" s="21"/>
      <c r="AL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</row>
    <row r="189" spans="10:53">
      <c r="J189" s="367"/>
      <c r="L189" s="155"/>
      <c r="S189" s="76"/>
      <c r="T189" s="76"/>
      <c r="U189" s="76"/>
      <c r="V189" s="76"/>
      <c r="W189" s="76"/>
      <c r="X189" s="21"/>
      <c r="Y189" s="21"/>
      <c r="Z189" s="21"/>
      <c r="AL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</row>
    <row r="190" spans="10:53">
      <c r="J190" s="367"/>
      <c r="L190" s="155"/>
      <c r="S190" s="76"/>
      <c r="T190" s="76"/>
      <c r="U190" s="76"/>
      <c r="V190" s="76"/>
      <c r="W190" s="76"/>
      <c r="X190" s="21"/>
      <c r="Y190" s="21"/>
      <c r="Z190" s="21"/>
      <c r="AL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</row>
    <row r="191" spans="10:53">
      <c r="J191" s="367"/>
      <c r="L191" s="155"/>
      <c r="S191" s="76"/>
      <c r="T191" s="76"/>
      <c r="U191" s="76"/>
      <c r="V191" s="76"/>
      <c r="W191" s="76"/>
      <c r="X191" s="21"/>
      <c r="Y191" s="21"/>
      <c r="Z191" s="21"/>
      <c r="AL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</row>
    <row r="192" spans="10:53">
      <c r="J192" s="367"/>
      <c r="L192" s="155"/>
      <c r="S192" s="76"/>
      <c r="T192" s="76"/>
      <c r="U192" s="76"/>
      <c r="V192" s="76"/>
      <c r="W192" s="76"/>
      <c r="X192" s="21"/>
      <c r="Y192" s="21"/>
      <c r="Z192" s="21"/>
      <c r="AL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</row>
    <row r="193" spans="10:53">
      <c r="J193" s="367"/>
      <c r="L193" s="155"/>
      <c r="S193" s="76"/>
      <c r="T193" s="76"/>
      <c r="U193" s="76"/>
      <c r="V193" s="76"/>
      <c r="W193" s="76"/>
      <c r="X193" s="21"/>
      <c r="Y193" s="21"/>
      <c r="Z193" s="21"/>
      <c r="AL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</row>
    <row r="194" spans="10:53">
      <c r="J194" s="367"/>
      <c r="L194" s="155"/>
      <c r="S194" s="76"/>
      <c r="T194" s="76"/>
      <c r="U194" s="76"/>
      <c r="V194" s="76"/>
      <c r="W194" s="76"/>
      <c r="X194" s="21"/>
      <c r="Y194" s="21"/>
      <c r="Z194" s="21"/>
      <c r="AL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</row>
    <row r="195" spans="10:53">
      <c r="J195" s="367"/>
      <c r="L195" s="155"/>
      <c r="S195" s="76"/>
      <c r="T195" s="76"/>
      <c r="U195" s="76"/>
      <c r="V195" s="76"/>
      <c r="W195" s="76"/>
      <c r="X195" s="21"/>
      <c r="Y195" s="21"/>
      <c r="Z195" s="21"/>
      <c r="AL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</row>
    <row r="196" spans="10:53">
      <c r="J196" s="367"/>
      <c r="L196" s="155"/>
      <c r="S196" s="76"/>
      <c r="T196" s="76"/>
      <c r="U196" s="76"/>
      <c r="V196" s="76"/>
      <c r="W196" s="76"/>
      <c r="X196" s="21"/>
      <c r="Y196" s="21"/>
      <c r="Z196" s="21"/>
      <c r="AL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</row>
    <row r="197" spans="10:53">
      <c r="J197" s="367"/>
      <c r="L197" s="155"/>
      <c r="S197" s="76"/>
      <c r="T197" s="76"/>
      <c r="U197" s="76"/>
      <c r="V197" s="76"/>
      <c r="W197" s="76"/>
      <c r="X197" s="21"/>
      <c r="Y197" s="21"/>
      <c r="Z197" s="21"/>
      <c r="AL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</row>
    <row r="198" spans="10:53">
      <c r="J198" s="367"/>
      <c r="L198" s="155"/>
      <c r="S198" s="76"/>
      <c r="T198" s="76"/>
      <c r="U198" s="76"/>
      <c r="V198" s="76"/>
      <c r="W198" s="76"/>
      <c r="X198" s="21"/>
      <c r="Y198" s="21"/>
      <c r="Z198" s="21"/>
      <c r="AL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</row>
    <row r="199" spans="10:53">
      <c r="J199" s="367"/>
      <c r="L199" s="155"/>
      <c r="S199" s="76"/>
      <c r="T199" s="76"/>
      <c r="U199" s="76"/>
      <c r="V199" s="76"/>
      <c r="W199" s="76"/>
      <c r="X199" s="21"/>
      <c r="Y199" s="21"/>
      <c r="Z199" s="21"/>
      <c r="AL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</row>
    <row r="200" spans="10:53">
      <c r="J200" s="367"/>
      <c r="L200" s="155"/>
      <c r="S200" s="76"/>
      <c r="T200" s="76"/>
      <c r="U200" s="76"/>
      <c r="V200" s="76"/>
      <c r="W200" s="76"/>
      <c r="X200" s="21"/>
      <c r="Y200" s="21"/>
      <c r="Z200" s="21"/>
      <c r="AL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</row>
    <row r="201" spans="10:53">
      <c r="J201" s="367"/>
      <c r="L201" s="155"/>
      <c r="S201" s="76"/>
      <c r="T201" s="76"/>
      <c r="U201" s="76"/>
      <c r="V201" s="76"/>
      <c r="W201" s="76"/>
      <c r="X201" s="21"/>
      <c r="Y201" s="21"/>
      <c r="Z201" s="21"/>
      <c r="AL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</row>
    <row r="202" spans="10:53">
      <c r="J202" s="367"/>
      <c r="L202" s="155"/>
      <c r="S202" s="76"/>
      <c r="T202" s="76"/>
      <c r="U202" s="76"/>
      <c r="V202" s="76"/>
      <c r="W202" s="76"/>
      <c r="X202" s="21"/>
      <c r="Y202" s="21"/>
      <c r="Z202" s="21"/>
      <c r="AL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</row>
    <row r="203" spans="10:53">
      <c r="J203" s="367"/>
      <c r="L203" s="155"/>
      <c r="S203" s="76"/>
      <c r="T203" s="76"/>
      <c r="U203" s="76"/>
      <c r="V203" s="76"/>
      <c r="W203" s="76"/>
      <c r="X203" s="21"/>
      <c r="Y203" s="21"/>
      <c r="Z203" s="21"/>
      <c r="AL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</row>
    <row r="204" spans="10:53">
      <c r="J204" s="367"/>
      <c r="L204" s="155"/>
      <c r="S204" s="76"/>
      <c r="T204" s="76"/>
      <c r="U204" s="76"/>
      <c r="V204" s="76"/>
      <c r="W204" s="76"/>
      <c r="X204" s="21"/>
      <c r="Y204" s="21"/>
      <c r="Z204" s="21"/>
      <c r="AL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</row>
    <row r="205" spans="10:53">
      <c r="J205" s="367"/>
      <c r="L205" s="155"/>
      <c r="S205" s="76"/>
      <c r="T205" s="76"/>
      <c r="U205" s="76"/>
      <c r="V205" s="76"/>
      <c r="W205" s="76"/>
      <c r="X205" s="21"/>
      <c r="Y205" s="21"/>
      <c r="Z205" s="21"/>
      <c r="AL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</row>
    <row r="206" spans="10:53">
      <c r="J206" s="367"/>
      <c r="L206" s="155"/>
      <c r="S206" s="76"/>
      <c r="T206" s="76"/>
      <c r="U206" s="76"/>
      <c r="V206" s="76"/>
      <c r="W206" s="76"/>
      <c r="X206" s="21"/>
      <c r="Y206" s="21"/>
      <c r="Z206" s="21"/>
      <c r="AL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</row>
    <row r="207" spans="10:53">
      <c r="J207" s="367"/>
      <c r="L207" s="155"/>
      <c r="S207" s="76"/>
      <c r="T207" s="76"/>
      <c r="U207" s="76"/>
      <c r="V207" s="76"/>
      <c r="W207" s="76"/>
      <c r="X207" s="21"/>
      <c r="Y207" s="21"/>
      <c r="Z207" s="21"/>
      <c r="AL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</row>
    <row r="208" spans="10:53">
      <c r="J208" s="367"/>
      <c r="L208" s="155"/>
      <c r="S208" s="76"/>
      <c r="T208" s="76"/>
      <c r="U208" s="76"/>
      <c r="V208" s="76"/>
      <c r="W208" s="76"/>
      <c r="X208" s="21"/>
      <c r="Y208" s="21"/>
      <c r="Z208" s="21"/>
      <c r="AL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</row>
    <row r="209" spans="10:53">
      <c r="J209" s="367"/>
      <c r="L209" s="155"/>
      <c r="S209" s="76"/>
      <c r="T209" s="76"/>
      <c r="U209" s="76"/>
      <c r="V209" s="76"/>
      <c r="W209" s="76"/>
      <c r="X209" s="21"/>
      <c r="Y209" s="21"/>
      <c r="Z209" s="21"/>
      <c r="AL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</row>
    <row r="210" spans="10:53">
      <c r="J210" s="367"/>
      <c r="L210" s="155"/>
      <c r="S210" s="76"/>
      <c r="T210" s="76"/>
      <c r="U210" s="76"/>
      <c r="V210" s="76"/>
      <c r="W210" s="76"/>
      <c r="X210" s="21"/>
      <c r="Y210" s="21"/>
      <c r="Z210" s="21"/>
      <c r="AL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</row>
    <row r="211" spans="10:53">
      <c r="J211" s="367"/>
      <c r="L211" s="155"/>
      <c r="S211" s="76"/>
      <c r="T211" s="76"/>
      <c r="U211" s="76"/>
      <c r="V211" s="76"/>
      <c r="W211" s="76"/>
      <c r="X211" s="21"/>
      <c r="Y211" s="21"/>
      <c r="Z211" s="21"/>
      <c r="AL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</row>
    <row r="212" spans="10:53">
      <c r="J212" s="367"/>
      <c r="L212" s="155"/>
      <c r="S212" s="76"/>
      <c r="T212" s="76"/>
      <c r="U212" s="76"/>
      <c r="V212" s="76"/>
      <c r="W212" s="76"/>
      <c r="X212" s="21"/>
      <c r="Y212" s="21"/>
      <c r="Z212" s="21"/>
      <c r="AL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</row>
    <row r="213" spans="10:53">
      <c r="J213" s="367"/>
      <c r="L213" s="155"/>
      <c r="S213" s="76"/>
      <c r="T213" s="76"/>
      <c r="U213" s="76"/>
      <c r="V213" s="76"/>
      <c r="W213" s="76"/>
      <c r="X213" s="21"/>
      <c r="Y213" s="21"/>
      <c r="Z213" s="21"/>
      <c r="AL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</row>
    <row r="214" spans="10:53">
      <c r="J214" s="367"/>
      <c r="L214" s="155"/>
      <c r="S214" s="76"/>
      <c r="T214" s="76"/>
      <c r="U214" s="76"/>
      <c r="V214" s="76"/>
      <c r="W214" s="76"/>
      <c r="X214" s="21"/>
      <c r="Y214" s="21"/>
      <c r="Z214" s="21"/>
      <c r="AL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0:53">
      <c r="J215" s="367"/>
      <c r="L215" s="155"/>
      <c r="S215" s="76"/>
      <c r="T215" s="76"/>
      <c r="U215" s="76"/>
      <c r="V215" s="76"/>
      <c r="W215" s="76"/>
      <c r="X215" s="21"/>
      <c r="Y215" s="21"/>
      <c r="Z215" s="21"/>
      <c r="AL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</row>
    <row r="216" spans="10:53">
      <c r="J216" s="367"/>
      <c r="L216" s="155"/>
      <c r="S216" s="76"/>
      <c r="T216" s="76"/>
      <c r="U216" s="76"/>
      <c r="V216" s="76"/>
      <c r="W216" s="76"/>
      <c r="X216" s="21"/>
      <c r="Y216" s="21"/>
      <c r="Z216" s="21"/>
      <c r="AL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</row>
    <row r="217" spans="10:53">
      <c r="J217" s="367"/>
      <c r="L217" s="155"/>
      <c r="S217" s="76"/>
      <c r="T217" s="76"/>
      <c r="U217" s="76"/>
      <c r="V217" s="76"/>
      <c r="W217" s="76"/>
      <c r="X217" s="21"/>
      <c r="Y217" s="21"/>
      <c r="Z217" s="21"/>
      <c r="AL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</row>
    <row r="218" spans="10:53">
      <c r="J218" s="367"/>
      <c r="L218" s="155"/>
      <c r="S218" s="76"/>
      <c r="T218" s="76"/>
      <c r="U218" s="76"/>
      <c r="V218" s="76"/>
      <c r="W218" s="76"/>
      <c r="X218" s="21"/>
      <c r="Y218" s="21"/>
      <c r="Z218" s="21"/>
      <c r="AL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</row>
    <row r="219" spans="10:53">
      <c r="J219" s="367"/>
      <c r="L219" s="155"/>
      <c r="S219" s="76"/>
      <c r="T219" s="76"/>
      <c r="U219" s="76"/>
      <c r="V219" s="76"/>
      <c r="W219" s="76"/>
      <c r="X219" s="21"/>
      <c r="Y219" s="21"/>
      <c r="Z219" s="21"/>
      <c r="AL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</row>
    <row r="220" spans="10:53">
      <c r="J220" s="367"/>
      <c r="L220" s="155"/>
      <c r="S220" s="76"/>
      <c r="T220" s="76"/>
      <c r="U220" s="76"/>
      <c r="V220" s="76"/>
      <c r="W220" s="76"/>
      <c r="X220" s="21"/>
      <c r="Y220" s="21"/>
      <c r="Z220" s="21"/>
      <c r="AL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</row>
    <row r="221" spans="10:53">
      <c r="J221" s="367"/>
      <c r="L221" s="155"/>
      <c r="S221" s="76"/>
      <c r="T221" s="76"/>
      <c r="U221" s="76"/>
      <c r="V221" s="76"/>
      <c r="W221" s="76"/>
      <c r="X221" s="21"/>
      <c r="Y221" s="21"/>
      <c r="Z221" s="21"/>
      <c r="AL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</row>
    <row r="222" spans="10:53">
      <c r="J222" s="367"/>
      <c r="L222" s="155"/>
      <c r="S222" s="76"/>
      <c r="T222" s="76"/>
      <c r="U222" s="76"/>
      <c r="V222" s="76"/>
      <c r="W222" s="76"/>
      <c r="X222" s="21"/>
      <c r="Y222" s="21"/>
      <c r="Z222" s="21"/>
      <c r="AL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</row>
    <row r="223" spans="10:53">
      <c r="J223" s="367"/>
      <c r="L223" s="155"/>
      <c r="S223" s="76"/>
      <c r="T223" s="76"/>
      <c r="U223" s="76"/>
      <c r="V223" s="76"/>
      <c r="W223" s="76"/>
      <c r="X223" s="21"/>
      <c r="Y223" s="21"/>
      <c r="Z223" s="21"/>
      <c r="AL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</row>
    <row r="224" spans="10:53">
      <c r="J224" s="367"/>
      <c r="L224" s="155"/>
      <c r="S224" s="76"/>
      <c r="T224" s="76"/>
      <c r="U224" s="76"/>
      <c r="V224" s="76"/>
      <c r="W224" s="76"/>
      <c r="X224" s="21"/>
      <c r="Y224" s="21"/>
      <c r="Z224" s="21"/>
      <c r="AL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</row>
    <row r="225" spans="10:53">
      <c r="J225" s="367"/>
      <c r="L225" s="155"/>
      <c r="S225" s="76"/>
      <c r="T225" s="76"/>
      <c r="U225" s="76"/>
      <c r="V225" s="76"/>
      <c r="W225" s="76"/>
      <c r="X225" s="21"/>
      <c r="Y225" s="21"/>
      <c r="Z225" s="21"/>
      <c r="AL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</row>
    <row r="226" spans="10:53">
      <c r="J226" s="367"/>
      <c r="L226" s="155"/>
      <c r="S226" s="76"/>
      <c r="T226" s="76"/>
      <c r="U226" s="76"/>
      <c r="V226" s="76"/>
      <c r="W226" s="76"/>
      <c r="X226" s="21"/>
      <c r="Y226" s="21"/>
      <c r="Z226" s="21"/>
      <c r="AL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</row>
    <row r="227" spans="10:53">
      <c r="J227" s="367"/>
      <c r="L227" s="155"/>
      <c r="S227" s="76"/>
      <c r="T227" s="76"/>
      <c r="U227" s="76"/>
      <c r="V227" s="76"/>
      <c r="W227" s="76"/>
      <c r="X227" s="21"/>
      <c r="Y227" s="21"/>
      <c r="Z227" s="21"/>
      <c r="AL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</row>
    <row r="228" spans="10:53">
      <c r="J228" s="367"/>
      <c r="L228" s="155"/>
      <c r="S228" s="76"/>
      <c r="T228" s="76"/>
      <c r="U228" s="76"/>
      <c r="V228" s="76"/>
      <c r="W228" s="76"/>
      <c r="X228" s="21"/>
      <c r="Y228" s="21"/>
      <c r="Z228" s="21"/>
      <c r="AL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</row>
    <row r="229" spans="10:53">
      <c r="J229" s="367"/>
      <c r="L229" s="155"/>
      <c r="S229" s="76"/>
      <c r="T229" s="76"/>
      <c r="U229" s="76"/>
      <c r="V229" s="76"/>
      <c r="W229" s="76"/>
      <c r="X229" s="21"/>
      <c r="Y229" s="21"/>
      <c r="Z229" s="21"/>
      <c r="AL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</row>
    <row r="230" spans="10:53">
      <c r="J230" s="367"/>
      <c r="L230" s="155"/>
      <c r="S230" s="76"/>
      <c r="T230" s="76"/>
      <c r="U230" s="76"/>
      <c r="V230" s="76"/>
      <c r="W230" s="76"/>
      <c r="X230" s="21"/>
      <c r="Y230" s="21"/>
      <c r="Z230" s="21"/>
      <c r="AL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</row>
    <row r="231" spans="10:53">
      <c r="J231" s="367"/>
      <c r="L231" s="155"/>
      <c r="S231" s="76"/>
      <c r="T231" s="76"/>
      <c r="U231" s="76"/>
      <c r="V231" s="76"/>
      <c r="W231" s="76"/>
      <c r="X231" s="21"/>
      <c r="Y231" s="21"/>
      <c r="Z231" s="21"/>
      <c r="AL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</row>
    <row r="232" spans="10:53">
      <c r="J232" s="367"/>
      <c r="L232" s="155"/>
      <c r="S232" s="76"/>
      <c r="T232" s="76"/>
      <c r="U232" s="76"/>
      <c r="V232" s="76"/>
      <c r="W232" s="76"/>
      <c r="X232" s="21"/>
      <c r="Y232" s="21"/>
      <c r="Z232" s="21"/>
      <c r="AL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</row>
    <row r="233" spans="10:53">
      <c r="J233" s="367"/>
      <c r="L233" s="155"/>
      <c r="S233" s="76"/>
      <c r="T233" s="76"/>
      <c r="U233" s="76"/>
      <c r="V233" s="76"/>
      <c r="W233" s="76"/>
      <c r="X233" s="21"/>
      <c r="Y233" s="21"/>
      <c r="Z233" s="21"/>
      <c r="AL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</row>
    <row r="234" spans="10:53">
      <c r="J234" s="367"/>
      <c r="L234" s="155"/>
      <c r="S234" s="76"/>
      <c r="T234" s="76"/>
      <c r="U234" s="76"/>
      <c r="V234" s="76"/>
      <c r="W234" s="76"/>
      <c r="X234" s="21"/>
      <c r="Y234" s="21"/>
      <c r="Z234" s="21"/>
      <c r="AL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</row>
    <row r="235" spans="10:53">
      <c r="J235" s="367"/>
      <c r="L235" s="155"/>
      <c r="S235" s="76"/>
      <c r="T235" s="76"/>
      <c r="U235" s="76"/>
      <c r="V235" s="76"/>
      <c r="W235" s="76"/>
      <c r="X235" s="21"/>
      <c r="Y235" s="21"/>
      <c r="Z235" s="21"/>
      <c r="AL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</row>
    <row r="236" spans="10:53">
      <c r="J236" s="367"/>
      <c r="L236" s="155"/>
      <c r="S236" s="76"/>
      <c r="T236" s="76"/>
      <c r="U236" s="76"/>
      <c r="V236" s="76"/>
      <c r="W236" s="76"/>
      <c r="X236" s="21"/>
      <c r="Y236" s="21"/>
      <c r="Z236" s="21"/>
      <c r="AL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</row>
    <row r="237" spans="10:53">
      <c r="J237" s="367"/>
      <c r="L237" s="155"/>
      <c r="S237" s="76"/>
      <c r="T237" s="76"/>
      <c r="U237" s="76"/>
      <c r="V237" s="76"/>
      <c r="W237" s="76"/>
      <c r="X237" s="21"/>
      <c r="Y237" s="21"/>
      <c r="Z237" s="21"/>
      <c r="AL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</row>
    <row r="238" spans="10:53">
      <c r="J238" s="367"/>
      <c r="L238" s="155"/>
      <c r="S238" s="76"/>
      <c r="T238" s="76"/>
      <c r="U238" s="76"/>
      <c r="V238" s="76"/>
      <c r="W238" s="76"/>
      <c r="X238" s="21"/>
      <c r="Y238" s="21"/>
      <c r="Z238" s="21"/>
      <c r="AL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</row>
    <row r="239" spans="10:53">
      <c r="J239" s="367"/>
      <c r="L239" s="155"/>
      <c r="S239" s="76"/>
      <c r="T239" s="76"/>
      <c r="U239" s="76"/>
      <c r="V239" s="76"/>
      <c r="W239" s="76"/>
      <c r="X239" s="21"/>
      <c r="Y239" s="21"/>
      <c r="Z239" s="21"/>
      <c r="AL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</row>
    <row r="240" spans="10:53">
      <c r="J240" s="367"/>
      <c r="L240" s="155"/>
      <c r="S240" s="76"/>
      <c r="T240" s="76"/>
      <c r="U240" s="76"/>
      <c r="V240" s="76"/>
      <c r="W240" s="76"/>
      <c r="X240" s="21"/>
      <c r="Y240" s="21"/>
      <c r="Z240" s="21"/>
      <c r="AL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</row>
    <row r="241" spans="10:53">
      <c r="J241" s="367"/>
      <c r="L241" s="155"/>
      <c r="S241" s="76"/>
      <c r="T241" s="76"/>
      <c r="U241" s="76"/>
      <c r="V241" s="76"/>
      <c r="W241" s="76"/>
      <c r="X241" s="21"/>
      <c r="Y241" s="21"/>
      <c r="Z241" s="21"/>
      <c r="AL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</row>
    <row r="242" spans="10:53">
      <c r="J242" s="367"/>
      <c r="L242" s="155"/>
      <c r="S242" s="76"/>
      <c r="T242" s="76"/>
      <c r="U242" s="76"/>
      <c r="V242" s="76"/>
      <c r="W242" s="76"/>
      <c r="X242" s="21"/>
      <c r="Y242" s="21"/>
      <c r="Z242" s="21"/>
      <c r="AL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</row>
    <row r="243" spans="10:53">
      <c r="J243" s="367"/>
      <c r="L243" s="155"/>
      <c r="S243" s="76"/>
      <c r="T243" s="76"/>
      <c r="U243" s="76"/>
      <c r="V243" s="76"/>
      <c r="W243" s="76"/>
      <c r="X243" s="21"/>
      <c r="Y243" s="21"/>
      <c r="Z243" s="21"/>
      <c r="AL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</row>
    <row r="244" spans="10:53">
      <c r="J244" s="367"/>
      <c r="L244" s="155"/>
      <c r="S244" s="76"/>
      <c r="T244" s="76"/>
      <c r="U244" s="76"/>
      <c r="V244" s="76"/>
      <c r="W244" s="76"/>
      <c r="X244" s="21"/>
      <c r="Y244" s="21"/>
      <c r="Z244" s="21"/>
      <c r="AL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</row>
    <row r="245" spans="10:53">
      <c r="J245" s="367"/>
      <c r="L245" s="155"/>
      <c r="S245" s="76"/>
      <c r="T245" s="76"/>
      <c r="U245" s="76"/>
      <c r="V245" s="76"/>
      <c r="W245" s="76"/>
      <c r="X245" s="21"/>
      <c r="Y245" s="21"/>
      <c r="Z245" s="21"/>
      <c r="AL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</row>
    <row r="246" spans="10:53">
      <c r="J246" s="367"/>
      <c r="L246" s="155"/>
      <c r="S246" s="76"/>
      <c r="T246" s="76"/>
      <c r="U246" s="76"/>
      <c r="V246" s="76"/>
      <c r="W246" s="76"/>
      <c r="X246" s="21"/>
      <c r="Y246" s="21"/>
      <c r="Z246" s="21"/>
      <c r="AL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</row>
    <row r="247" spans="10:53">
      <c r="J247" s="367"/>
      <c r="L247" s="155"/>
      <c r="S247" s="76"/>
      <c r="T247" s="76"/>
      <c r="U247" s="76"/>
      <c r="V247" s="76"/>
      <c r="W247" s="76"/>
      <c r="X247" s="21"/>
      <c r="Y247" s="21"/>
      <c r="Z247" s="21"/>
      <c r="AL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</row>
    <row r="248" spans="10:53">
      <c r="J248" s="367"/>
      <c r="L248" s="155"/>
      <c r="S248" s="76"/>
      <c r="T248" s="76"/>
      <c r="U248" s="76"/>
      <c r="V248" s="76"/>
      <c r="W248" s="76"/>
      <c r="X248" s="21"/>
      <c r="Y248" s="21"/>
      <c r="Z248" s="21"/>
      <c r="AL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</row>
    <row r="249" spans="10:53">
      <c r="J249" s="367"/>
      <c r="L249" s="155"/>
      <c r="S249" s="76"/>
      <c r="T249" s="76"/>
      <c r="U249" s="76"/>
      <c r="V249" s="76"/>
      <c r="W249" s="76"/>
      <c r="X249" s="21"/>
      <c r="Y249" s="21"/>
      <c r="Z249" s="21"/>
      <c r="AL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</row>
    <row r="250" spans="10:53">
      <c r="J250" s="367"/>
      <c r="L250" s="155"/>
      <c r="S250" s="76"/>
      <c r="T250" s="76"/>
      <c r="U250" s="76"/>
      <c r="V250" s="76"/>
      <c r="W250" s="76"/>
      <c r="X250" s="21"/>
      <c r="Y250" s="21"/>
      <c r="Z250" s="21"/>
      <c r="AL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</row>
    <row r="251" spans="10:53">
      <c r="J251" s="367"/>
      <c r="L251" s="155"/>
      <c r="S251" s="76"/>
      <c r="T251" s="76"/>
      <c r="U251" s="76"/>
      <c r="V251" s="76"/>
      <c r="W251" s="76"/>
      <c r="X251" s="21"/>
      <c r="Y251" s="21"/>
      <c r="Z251" s="21"/>
      <c r="AL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</row>
    <row r="252" spans="10:53">
      <c r="J252" s="367"/>
      <c r="L252" s="155"/>
      <c r="S252" s="76"/>
      <c r="T252" s="76"/>
      <c r="U252" s="76"/>
      <c r="V252" s="76"/>
      <c r="W252" s="76"/>
      <c r="X252" s="21"/>
      <c r="Y252" s="21"/>
      <c r="Z252" s="21"/>
      <c r="AL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</row>
    <row r="253" spans="10:53">
      <c r="J253" s="367"/>
      <c r="L253" s="155"/>
      <c r="S253" s="76"/>
      <c r="T253" s="76"/>
      <c r="U253" s="76"/>
      <c r="V253" s="76"/>
      <c r="W253" s="76"/>
      <c r="X253" s="21"/>
      <c r="Y253" s="21"/>
      <c r="Z253" s="21"/>
      <c r="AL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</row>
    <row r="254" spans="10:53">
      <c r="J254" s="367"/>
      <c r="L254" s="155"/>
      <c r="S254" s="76"/>
      <c r="T254" s="76"/>
      <c r="U254" s="76"/>
      <c r="V254" s="76"/>
      <c r="W254" s="76"/>
      <c r="X254" s="21"/>
      <c r="Y254" s="21"/>
      <c r="Z254" s="21"/>
      <c r="AL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</row>
    <row r="255" spans="10:53">
      <c r="J255" s="367"/>
      <c r="L255" s="155"/>
      <c r="S255" s="76"/>
      <c r="T255" s="76"/>
      <c r="U255" s="76"/>
      <c r="V255" s="76"/>
      <c r="W255" s="76"/>
      <c r="X255" s="21"/>
      <c r="Y255" s="21"/>
      <c r="Z255" s="21"/>
      <c r="AL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</row>
    <row r="256" spans="10:53">
      <c r="J256" s="367"/>
      <c r="L256" s="155"/>
      <c r="S256" s="76"/>
      <c r="T256" s="76"/>
      <c r="U256" s="76"/>
      <c r="V256" s="76"/>
      <c r="W256" s="76"/>
      <c r="X256" s="21"/>
      <c r="Y256" s="21"/>
      <c r="Z256" s="21"/>
      <c r="AL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</row>
    <row r="257" spans="10:53">
      <c r="J257" s="367"/>
      <c r="L257" s="155"/>
      <c r="S257" s="76"/>
      <c r="T257" s="76"/>
      <c r="U257" s="76"/>
      <c r="V257" s="76"/>
      <c r="W257" s="76"/>
      <c r="X257" s="21"/>
      <c r="Y257" s="21"/>
      <c r="Z257" s="21"/>
      <c r="AL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</row>
    <row r="258" spans="10:53">
      <c r="J258" s="367"/>
      <c r="L258" s="155"/>
      <c r="S258" s="76"/>
      <c r="T258" s="76"/>
      <c r="U258" s="76"/>
      <c r="V258" s="76"/>
      <c r="W258" s="76"/>
      <c r="X258" s="21"/>
      <c r="Y258" s="21"/>
      <c r="Z258" s="21"/>
      <c r="AL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</row>
    <row r="259" spans="10:53">
      <c r="J259" s="367"/>
      <c r="L259" s="155"/>
      <c r="S259" s="76"/>
      <c r="T259" s="76"/>
      <c r="U259" s="76"/>
      <c r="V259" s="76"/>
      <c r="W259" s="76"/>
      <c r="X259" s="21"/>
      <c r="Y259" s="21"/>
      <c r="Z259" s="21"/>
      <c r="AL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</row>
    <row r="260" spans="10:53">
      <c r="J260" s="367"/>
      <c r="L260" s="155"/>
      <c r="S260" s="76"/>
      <c r="T260" s="76"/>
      <c r="U260" s="76"/>
      <c r="V260" s="76"/>
      <c r="W260" s="76"/>
      <c r="X260" s="21"/>
      <c r="Y260" s="21"/>
      <c r="Z260" s="21"/>
      <c r="AA260" s="21"/>
      <c r="AB260" s="21"/>
      <c r="AD260" s="21"/>
      <c r="AE260" s="21"/>
      <c r="AF260" s="21"/>
      <c r="AG260" s="21"/>
      <c r="AH260" s="21"/>
      <c r="AI260" s="62"/>
      <c r="AJ260" s="62"/>
      <c r="AK260" s="62"/>
      <c r="AL260" s="63"/>
      <c r="AM260" s="62"/>
      <c r="AN260" s="63"/>
      <c r="AO260" s="75"/>
      <c r="AP260" s="63"/>
      <c r="AQ260" s="63"/>
      <c r="AR260" s="63"/>
      <c r="AS260" s="63"/>
      <c r="AT260" s="63"/>
      <c r="AU260" s="63"/>
      <c r="AV260" s="63"/>
      <c r="AW260" s="63"/>
      <c r="AX260" s="63"/>
      <c r="AY260" s="63"/>
      <c r="AZ260" s="63"/>
      <c r="BA260" s="127"/>
    </row>
    <row r="261" spans="10:53">
      <c r="J261" s="367"/>
      <c r="L261" s="155"/>
      <c r="S261" s="76"/>
      <c r="T261" s="76"/>
      <c r="U261" s="76"/>
      <c r="V261" s="76"/>
      <c r="W261" s="76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62"/>
      <c r="AJ261" s="62"/>
      <c r="AK261" s="62"/>
      <c r="AL261" s="63"/>
      <c r="AM261" s="62"/>
      <c r="AN261" s="63"/>
      <c r="AO261" s="75"/>
      <c r="AP261" s="63"/>
      <c r="AQ261" s="63"/>
      <c r="AR261" s="63"/>
      <c r="AS261" s="63"/>
      <c r="AT261" s="63"/>
      <c r="AU261" s="63"/>
      <c r="AV261" s="63"/>
      <c r="AW261" s="63"/>
      <c r="AX261" s="63"/>
      <c r="AY261" s="63"/>
      <c r="AZ261" s="63"/>
      <c r="BA261" s="127"/>
    </row>
    <row r="262" spans="10:53">
      <c r="J262" s="367"/>
      <c r="L262" s="155"/>
      <c r="S262" s="76"/>
      <c r="T262" s="76"/>
      <c r="U262" s="76"/>
      <c r="V262" s="76"/>
      <c r="W262" s="76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62"/>
      <c r="AJ262" s="62"/>
      <c r="AK262" s="62"/>
      <c r="AL262" s="63"/>
      <c r="AM262" s="62"/>
      <c r="AN262" s="63"/>
      <c r="AO262" s="75"/>
      <c r="AP262" s="63"/>
      <c r="AQ262" s="63"/>
      <c r="AR262" s="63"/>
      <c r="AS262" s="63"/>
      <c r="AT262" s="63"/>
      <c r="AU262" s="63"/>
      <c r="AV262" s="63"/>
      <c r="AW262" s="63"/>
      <c r="AX262" s="63"/>
      <c r="AY262" s="63"/>
      <c r="AZ262" s="63"/>
      <c r="BA262" s="127"/>
    </row>
    <row r="263" spans="10:53">
      <c r="J263" s="367"/>
      <c r="L263" s="155"/>
      <c r="S263" s="76"/>
      <c r="T263" s="76"/>
      <c r="U263" s="76"/>
      <c r="V263" s="76"/>
      <c r="W263" s="76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62"/>
      <c r="AJ263" s="62"/>
      <c r="AK263" s="62"/>
      <c r="AL263" s="63"/>
      <c r="AM263" s="62"/>
      <c r="AN263" s="63"/>
      <c r="AO263" s="75"/>
      <c r="AP263" s="63"/>
      <c r="AQ263" s="63"/>
      <c r="AR263" s="63"/>
      <c r="AS263" s="63"/>
      <c r="AT263" s="63"/>
      <c r="AU263" s="63"/>
      <c r="AV263" s="63"/>
      <c r="AW263" s="63"/>
      <c r="AX263" s="63"/>
      <c r="AY263" s="63"/>
      <c r="AZ263" s="63"/>
      <c r="BA263" s="127"/>
    </row>
    <row r="264" spans="10:53">
      <c r="J264" s="367"/>
      <c r="L264" s="155"/>
      <c r="S264" s="76"/>
      <c r="T264" s="76"/>
      <c r="U264" s="76"/>
      <c r="V264" s="76"/>
      <c r="W264" s="76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62"/>
      <c r="AJ264" s="62"/>
      <c r="AK264" s="62"/>
      <c r="AL264" s="63"/>
      <c r="AM264" s="62"/>
      <c r="AN264" s="63"/>
      <c r="AO264" s="75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127"/>
    </row>
    <row r="265" spans="10:53">
      <c r="J265" s="367"/>
      <c r="L265" s="155"/>
      <c r="S265" s="76"/>
      <c r="T265" s="76"/>
      <c r="U265" s="76"/>
      <c r="V265" s="76"/>
      <c r="W265" s="76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62"/>
      <c r="AJ265" s="62"/>
      <c r="AK265" s="62"/>
      <c r="AL265" s="63"/>
      <c r="AM265" s="62"/>
      <c r="AN265" s="63"/>
      <c r="AO265" s="75"/>
      <c r="AP265" s="63"/>
      <c r="AQ265" s="63"/>
      <c r="AR265" s="63"/>
      <c r="AS265" s="63"/>
      <c r="AT265" s="63"/>
      <c r="AU265" s="63"/>
      <c r="AV265" s="63"/>
      <c r="AW265" s="63"/>
      <c r="AX265" s="63"/>
      <c r="AY265" s="63"/>
      <c r="AZ265" s="63"/>
      <c r="BA265" s="127"/>
    </row>
    <row r="266" spans="10:53">
      <c r="J266" s="367"/>
      <c r="L266" s="155"/>
      <c r="S266" s="76"/>
      <c r="T266" s="76"/>
      <c r="U266" s="76"/>
      <c r="V266" s="76"/>
      <c r="W266" s="76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62"/>
      <c r="AJ266" s="62"/>
      <c r="AK266" s="62"/>
      <c r="AL266" s="63"/>
      <c r="AM266" s="62"/>
      <c r="AN266" s="63"/>
      <c r="AO266" s="75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/>
      <c r="BA266" s="127"/>
    </row>
    <row r="267" spans="10:53">
      <c r="J267" s="367"/>
      <c r="L267" s="155"/>
      <c r="S267" s="76"/>
      <c r="T267" s="76"/>
      <c r="U267" s="76"/>
      <c r="V267" s="76"/>
      <c r="W267" s="76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62"/>
      <c r="AJ267" s="62"/>
      <c r="AK267" s="62"/>
      <c r="AL267" s="63"/>
      <c r="AM267" s="62"/>
      <c r="AN267" s="63"/>
      <c r="AO267" s="75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127"/>
    </row>
    <row r="268" spans="10:53">
      <c r="J268" s="367"/>
      <c r="L268" s="155"/>
      <c r="S268" s="76"/>
      <c r="T268" s="76"/>
      <c r="U268" s="76"/>
      <c r="V268" s="76"/>
      <c r="W268" s="76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62"/>
      <c r="AJ268" s="62"/>
      <c r="AK268" s="62"/>
      <c r="AL268" s="63"/>
      <c r="AM268" s="62"/>
      <c r="AN268" s="63"/>
      <c r="AO268" s="75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127"/>
    </row>
    <row r="269" spans="10:53">
      <c r="J269" s="367"/>
      <c r="L269" s="155"/>
      <c r="S269" s="76"/>
      <c r="T269" s="76"/>
      <c r="U269" s="76"/>
      <c r="V269" s="76"/>
      <c r="W269" s="76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62"/>
      <c r="AJ269" s="62"/>
      <c r="AK269" s="62"/>
      <c r="AL269" s="63"/>
      <c r="AM269" s="62"/>
      <c r="AN269" s="63"/>
      <c r="AO269" s="75"/>
      <c r="AP269" s="63"/>
      <c r="AQ269" s="63"/>
      <c r="AR269" s="63"/>
      <c r="AS269" s="63"/>
      <c r="AT269" s="63"/>
      <c r="AU269" s="63"/>
      <c r="AV269" s="63"/>
      <c r="AW269" s="63"/>
      <c r="AX269" s="63"/>
      <c r="AY269" s="63"/>
      <c r="AZ269" s="63"/>
      <c r="BA269" s="127"/>
    </row>
    <row r="270" spans="10:53">
      <c r="J270" s="367"/>
      <c r="L270" s="155"/>
      <c r="S270" s="76"/>
      <c r="T270" s="76"/>
      <c r="U270" s="76"/>
      <c r="V270" s="76"/>
      <c r="W270" s="76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62"/>
      <c r="AJ270" s="62"/>
      <c r="AK270" s="62"/>
      <c r="AL270" s="63"/>
      <c r="AM270" s="62"/>
      <c r="AN270" s="63"/>
      <c r="AO270" s="75"/>
      <c r="AP270" s="63"/>
      <c r="AQ270" s="63"/>
      <c r="AR270" s="63"/>
      <c r="AS270" s="63"/>
      <c r="AT270" s="63"/>
      <c r="AU270" s="63"/>
      <c r="AV270" s="63"/>
      <c r="AW270" s="63"/>
      <c r="AX270" s="63"/>
      <c r="AY270" s="63"/>
      <c r="AZ270" s="63"/>
      <c r="BA270" s="127"/>
    </row>
    <row r="271" spans="10:53">
      <c r="J271" s="367"/>
      <c r="L271" s="155"/>
      <c r="S271" s="76"/>
      <c r="T271" s="76"/>
      <c r="U271" s="76"/>
      <c r="V271" s="76"/>
      <c r="W271" s="76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62"/>
      <c r="AJ271" s="62"/>
      <c r="AK271" s="62"/>
      <c r="AL271" s="63"/>
      <c r="AM271" s="62"/>
      <c r="AN271" s="63"/>
      <c r="AO271" s="75"/>
      <c r="AP271" s="63"/>
      <c r="AQ271" s="63"/>
      <c r="AR271" s="63"/>
      <c r="AS271" s="63"/>
      <c r="AT271" s="63"/>
      <c r="AU271" s="63"/>
      <c r="AV271" s="63"/>
      <c r="AW271" s="63"/>
      <c r="AX271" s="63"/>
      <c r="AY271" s="63"/>
      <c r="AZ271" s="63"/>
      <c r="BA271" s="127"/>
    </row>
    <row r="272" spans="10:53">
      <c r="J272" s="367"/>
      <c r="L272" s="155"/>
      <c r="S272" s="76"/>
      <c r="T272" s="76"/>
      <c r="U272" s="76"/>
      <c r="V272" s="76"/>
      <c r="W272" s="76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62"/>
      <c r="AJ272" s="62"/>
      <c r="AK272" s="62"/>
      <c r="AL272" s="63"/>
      <c r="AM272" s="62"/>
      <c r="AN272" s="63"/>
      <c r="AO272" s="75"/>
      <c r="AP272" s="63"/>
      <c r="AQ272" s="63"/>
      <c r="AR272" s="63"/>
      <c r="AS272" s="63"/>
      <c r="AT272" s="63"/>
      <c r="AU272" s="63"/>
      <c r="AV272" s="63"/>
      <c r="AW272" s="63"/>
      <c r="AX272" s="63"/>
      <c r="AY272" s="63"/>
      <c r="AZ272" s="63"/>
      <c r="BA272" s="127"/>
    </row>
    <row r="273" spans="10:53">
      <c r="J273" s="367"/>
      <c r="L273" s="155"/>
      <c r="S273" s="76"/>
      <c r="T273" s="76"/>
      <c r="U273" s="76"/>
      <c r="V273" s="76"/>
      <c r="W273" s="76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62"/>
      <c r="AJ273" s="62"/>
      <c r="AK273" s="62"/>
      <c r="AL273" s="63"/>
      <c r="AM273" s="62"/>
      <c r="AN273" s="63"/>
      <c r="AO273" s="75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127"/>
    </row>
    <row r="274" spans="10:53">
      <c r="J274" s="367"/>
      <c r="L274" s="155"/>
      <c r="S274" s="76"/>
      <c r="T274" s="76"/>
      <c r="U274" s="76"/>
      <c r="V274" s="76"/>
      <c r="W274" s="76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62"/>
      <c r="AJ274" s="62"/>
      <c r="AK274" s="62"/>
      <c r="AL274" s="63"/>
      <c r="AM274" s="62"/>
      <c r="AN274" s="63"/>
      <c r="AO274" s="75"/>
      <c r="AP274" s="63"/>
      <c r="AQ274" s="63"/>
      <c r="AR274" s="63"/>
      <c r="AS274" s="63"/>
      <c r="AT274" s="63"/>
      <c r="AU274" s="63"/>
      <c r="AV274" s="63"/>
      <c r="AW274" s="63"/>
      <c r="AX274" s="63"/>
      <c r="AY274" s="63"/>
      <c r="AZ274" s="63"/>
      <c r="BA274" s="127"/>
    </row>
    <row r="275" spans="10:53">
      <c r="J275" s="367"/>
      <c r="L275" s="155"/>
      <c r="S275" s="76"/>
      <c r="T275" s="76"/>
      <c r="U275" s="76"/>
      <c r="V275" s="76"/>
      <c r="W275" s="76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62"/>
      <c r="AJ275" s="62"/>
      <c r="AK275" s="62"/>
      <c r="AL275" s="63"/>
      <c r="AM275" s="62"/>
      <c r="AN275" s="63"/>
      <c r="AO275" s="75"/>
      <c r="AP275" s="63"/>
      <c r="AQ275" s="63"/>
      <c r="AR275" s="63"/>
      <c r="AS275" s="63"/>
      <c r="AT275" s="63"/>
      <c r="AU275" s="63"/>
      <c r="AV275" s="63"/>
      <c r="AW275" s="63"/>
      <c r="AX275" s="63"/>
      <c r="AY275" s="63"/>
      <c r="AZ275" s="63"/>
      <c r="BA275" s="127"/>
    </row>
    <row r="276" spans="10:53">
      <c r="J276" s="367"/>
      <c r="L276" s="155"/>
      <c r="S276" s="76"/>
      <c r="T276" s="76"/>
      <c r="U276" s="76"/>
      <c r="V276" s="76"/>
      <c r="W276" s="76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62"/>
      <c r="AJ276" s="62"/>
      <c r="AK276" s="62"/>
      <c r="AL276" s="63"/>
      <c r="AM276" s="62"/>
      <c r="AN276" s="63"/>
      <c r="AO276" s="75"/>
      <c r="AP276" s="63"/>
      <c r="AQ276" s="63"/>
      <c r="AR276" s="63"/>
      <c r="AS276" s="63"/>
      <c r="AT276" s="63"/>
      <c r="AU276" s="63"/>
      <c r="AV276" s="63"/>
      <c r="AW276" s="63"/>
      <c r="AX276" s="63"/>
      <c r="AY276" s="63"/>
      <c r="AZ276" s="63"/>
      <c r="BA276" s="127"/>
    </row>
    <row r="277" spans="10:53">
      <c r="J277" s="367"/>
      <c r="L277" s="155"/>
      <c r="S277" s="76"/>
      <c r="T277" s="76"/>
      <c r="U277" s="76"/>
      <c r="V277" s="76"/>
      <c r="W277" s="76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62"/>
      <c r="AJ277" s="62"/>
      <c r="AK277" s="62"/>
      <c r="AL277" s="63"/>
      <c r="AM277" s="62"/>
      <c r="AN277" s="63"/>
      <c r="AO277" s="75"/>
      <c r="AP277" s="63"/>
      <c r="AQ277" s="63"/>
      <c r="AR277" s="63"/>
      <c r="AS277" s="63"/>
      <c r="AT277" s="63"/>
      <c r="AU277" s="63"/>
      <c r="AV277" s="63"/>
      <c r="AW277" s="63"/>
      <c r="AX277" s="63"/>
      <c r="AY277" s="63"/>
      <c r="AZ277" s="63"/>
      <c r="BA277" s="127"/>
    </row>
    <row r="278" spans="10:53">
      <c r="J278" s="367"/>
      <c r="L278" s="155"/>
      <c r="S278" s="76"/>
      <c r="T278" s="76"/>
      <c r="U278" s="76"/>
      <c r="V278" s="76"/>
      <c r="W278" s="76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62"/>
      <c r="AJ278" s="62"/>
      <c r="AK278" s="62"/>
      <c r="AL278" s="63"/>
      <c r="AM278" s="62"/>
      <c r="AN278" s="63"/>
      <c r="AO278" s="75"/>
      <c r="AP278" s="63"/>
      <c r="AQ278" s="63"/>
      <c r="AR278" s="63"/>
      <c r="AS278" s="63"/>
      <c r="AT278" s="63"/>
      <c r="AU278" s="63"/>
      <c r="AV278" s="63"/>
      <c r="AW278" s="63"/>
      <c r="AX278" s="63"/>
      <c r="AY278" s="63"/>
      <c r="AZ278" s="63"/>
      <c r="BA278" s="127"/>
    </row>
    <row r="279" spans="10:53">
      <c r="J279" s="367"/>
      <c r="L279" s="155"/>
      <c r="S279" s="76"/>
      <c r="T279" s="76"/>
      <c r="U279" s="76"/>
      <c r="V279" s="76"/>
      <c r="W279" s="76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62"/>
      <c r="AJ279" s="62"/>
      <c r="AK279" s="62"/>
      <c r="AL279" s="63"/>
      <c r="AM279" s="62"/>
      <c r="AN279" s="63"/>
      <c r="AO279" s="75"/>
      <c r="AP279" s="63"/>
      <c r="AQ279" s="63"/>
      <c r="AR279" s="63"/>
      <c r="AS279" s="63"/>
      <c r="AT279" s="63"/>
      <c r="AU279" s="63"/>
      <c r="AV279" s="63"/>
      <c r="AW279" s="63"/>
      <c r="AX279" s="63"/>
      <c r="AY279" s="63"/>
      <c r="AZ279" s="63"/>
      <c r="BA279" s="127"/>
    </row>
    <row r="280" spans="10:53">
      <c r="J280" s="367"/>
      <c r="L280" s="155"/>
      <c r="S280" s="76"/>
      <c r="T280" s="76"/>
      <c r="U280" s="76"/>
      <c r="V280" s="76"/>
      <c r="W280" s="76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62"/>
      <c r="AJ280" s="62"/>
      <c r="AK280" s="62"/>
      <c r="AL280" s="63"/>
      <c r="AM280" s="62"/>
      <c r="AN280" s="63"/>
      <c r="AO280" s="75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/>
      <c r="BA280" s="127"/>
    </row>
    <row r="281" spans="10:53">
      <c r="J281" s="367"/>
      <c r="L281" s="155"/>
      <c r="S281" s="76"/>
      <c r="T281" s="76"/>
      <c r="U281" s="76"/>
      <c r="V281" s="76"/>
      <c r="W281" s="76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62"/>
      <c r="AJ281" s="62"/>
      <c r="AK281" s="62"/>
      <c r="AL281" s="63"/>
      <c r="AM281" s="62"/>
      <c r="AN281" s="63"/>
      <c r="AO281" s="75"/>
      <c r="AP281" s="63"/>
      <c r="AQ281" s="63"/>
      <c r="AR281" s="63"/>
      <c r="AS281" s="63"/>
      <c r="AT281" s="63"/>
      <c r="AU281" s="63"/>
      <c r="AV281" s="63"/>
      <c r="AW281" s="63"/>
      <c r="AX281" s="63"/>
      <c r="AY281" s="63"/>
      <c r="AZ281" s="63"/>
      <c r="BA281" s="127"/>
    </row>
    <row r="282" spans="10:53">
      <c r="J282" s="367"/>
      <c r="L282" s="155"/>
      <c r="S282" s="76"/>
      <c r="T282" s="76"/>
      <c r="U282" s="76"/>
      <c r="V282" s="76"/>
      <c r="W282" s="76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62"/>
      <c r="AJ282" s="62"/>
      <c r="AK282" s="62"/>
      <c r="AL282" s="63"/>
      <c r="AM282" s="62"/>
      <c r="AN282" s="63"/>
      <c r="AO282" s="75"/>
      <c r="AP282" s="63"/>
      <c r="AQ282" s="63"/>
      <c r="AR282" s="63"/>
      <c r="AS282" s="63"/>
      <c r="AT282" s="63"/>
      <c r="AU282" s="63"/>
      <c r="AV282" s="63"/>
      <c r="AW282" s="63"/>
      <c r="AX282" s="63"/>
      <c r="AY282" s="63"/>
      <c r="AZ282" s="63"/>
      <c r="BA282" s="127"/>
    </row>
    <row r="283" spans="10:53">
      <c r="J283" s="367"/>
      <c r="L283" s="155"/>
      <c r="S283" s="76"/>
      <c r="T283" s="76"/>
      <c r="U283" s="76"/>
      <c r="V283" s="76"/>
      <c r="W283" s="76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62"/>
      <c r="AJ283" s="62"/>
      <c r="AK283" s="62"/>
      <c r="AL283" s="63"/>
      <c r="AM283" s="62"/>
      <c r="AN283" s="63"/>
      <c r="AO283" s="75"/>
      <c r="AP283" s="63"/>
      <c r="AQ283" s="63"/>
      <c r="AR283" s="63"/>
      <c r="AS283" s="63"/>
      <c r="AT283" s="63"/>
      <c r="AU283" s="63"/>
      <c r="AV283" s="63"/>
      <c r="AW283" s="63"/>
      <c r="AX283" s="63"/>
      <c r="AY283" s="63"/>
      <c r="AZ283" s="63"/>
      <c r="BA283" s="127"/>
    </row>
    <row r="284" spans="10:53">
      <c r="J284" s="367"/>
      <c r="L284" s="155"/>
      <c r="S284" s="76"/>
      <c r="T284" s="76"/>
      <c r="U284" s="76"/>
      <c r="V284" s="76"/>
      <c r="W284" s="76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62"/>
      <c r="AJ284" s="62"/>
      <c r="AK284" s="62"/>
      <c r="AL284" s="63"/>
      <c r="AM284" s="62"/>
      <c r="AN284" s="63"/>
      <c r="AO284" s="75"/>
      <c r="AP284" s="63"/>
      <c r="AQ284" s="63"/>
      <c r="AR284" s="63"/>
      <c r="AS284" s="63"/>
      <c r="AT284" s="63"/>
      <c r="AU284" s="63"/>
      <c r="AV284" s="63"/>
      <c r="AW284" s="63"/>
      <c r="AX284" s="63"/>
      <c r="AY284" s="63"/>
      <c r="AZ284" s="63"/>
      <c r="BA284" s="127"/>
    </row>
    <row r="285" spans="10:53">
      <c r="J285" s="367"/>
      <c r="L285" s="155"/>
      <c r="S285" s="76"/>
      <c r="T285" s="76"/>
      <c r="U285" s="76"/>
      <c r="V285" s="76"/>
      <c r="W285" s="76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62"/>
      <c r="AJ285" s="62"/>
      <c r="AK285" s="62"/>
      <c r="AL285" s="63"/>
      <c r="AM285" s="62"/>
      <c r="AN285" s="63"/>
      <c r="AO285" s="75"/>
      <c r="AP285" s="63"/>
      <c r="AQ285" s="63"/>
      <c r="AR285" s="63"/>
      <c r="AS285" s="63"/>
      <c r="AT285" s="63"/>
      <c r="AU285" s="63"/>
      <c r="AV285" s="63"/>
      <c r="AW285" s="63"/>
      <c r="AX285" s="63"/>
      <c r="AY285" s="63"/>
      <c r="AZ285" s="63"/>
      <c r="BA285" s="127"/>
    </row>
    <row r="286" spans="10:53">
      <c r="J286" s="367"/>
      <c r="L286" s="155"/>
      <c r="S286" s="76"/>
      <c r="T286" s="76"/>
      <c r="U286" s="76"/>
      <c r="V286" s="76"/>
      <c r="W286" s="76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62"/>
      <c r="AJ286" s="62"/>
      <c r="AK286" s="62"/>
      <c r="AL286" s="63"/>
      <c r="AM286" s="62"/>
      <c r="AN286" s="63"/>
      <c r="AO286" s="75"/>
      <c r="AP286" s="63"/>
      <c r="AQ286" s="63"/>
      <c r="AR286" s="63"/>
      <c r="AS286" s="63"/>
      <c r="AT286" s="63"/>
      <c r="AU286" s="63"/>
      <c r="AV286" s="63"/>
      <c r="AW286" s="63"/>
      <c r="AX286" s="63"/>
      <c r="AY286" s="63"/>
      <c r="AZ286" s="63"/>
      <c r="BA286" s="127"/>
    </row>
    <row r="287" spans="10:53">
      <c r="J287" s="367"/>
      <c r="L287" s="155"/>
      <c r="S287" s="76"/>
      <c r="T287" s="76"/>
      <c r="U287" s="76"/>
      <c r="V287" s="76"/>
      <c r="W287" s="76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62"/>
      <c r="AJ287" s="62"/>
      <c r="AK287" s="62"/>
      <c r="AL287" s="63"/>
      <c r="AM287" s="62"/>
      <c r="AN287" s="63"/>
      <c r="AO287" s="75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/>
      <c r="BA287" s="127"/>
    </row>
    <row r="288" spans="10:53">
      <c r="AC288" s="21"/>
      <c r="AH288" s="21"/>
      <c r="AI288" s="21"/>
      <c r="AJ288" s="21"/>
      <c r="AK288" s="21"/>
      <c r="AM288" s="21"/>
      <c r="AO288" s="76"/>
    </row>
    <row r="289" spans="1:88">
      <c r="AH289" s="21"/>
      <c r="AI289" s="21"/>
      <c r="AJ289" s="21"/>
      <c r="AK289" s="21"/>
      <c r="AM289" s="21"/>
      <c r="AO289" s="76"/>
    </row>
    <row r="290" spans="1:88">
      <c r="AH290" s="21"/>
      <c r="AI290" s="21"/>
      <c r="AJ290" s="21"/>
      <c r="AK290" s="21"/>
      <c r="AM290" s="21"/>
      <c r="AO290" s="76"/>
    </row>
    <row r="291" spans="1:88">
      <c r="AH291" s="21"/>
      <c r="AI291" s="21"/>
      <c r="AJ291" s="21"/>
      <c r="AK291" s="21"/>
      <c r="AM291" s="21"/>
      <c r="AO291" s="76"/>
    </row>
    <row r="292" spans="1:88">
      <c r="J292" s="368"/>
      <c r="L292" s="156"/>
      <c r="S292" s="153"/>
      <c r="T292" s="153"/>
      <c r="U292" s="153"/>
      <c r="V292" s="153"/>
      <c r="W292" s="153"/>
      <c r="X292" s="14"/>
      <c r="Y292" s="14"/>
      <c r="Z292" s="14"/>
      <c r="AA292" s="14"/>
      <c r="AB292" s="14"/>
      <c r="AD292" s="14"/>
      <c r="AE292" s="14"/>
      <c r="AF292" s="14"/>
      <c r="AG292" s="14"/>
      <c r="AH292" s="21"/>
      <c r="AI292" s="21"/>
      <c r="AJ292" s="21"/>
      <c r="AK292" s="21"/>
      <c r="AM292" s="21"/>
      <c r="AO292" s="76"/>
    </row>
    <row r="293" spans="1:88">
      <c r="J293" s="368"/>
      <c r="L293" s="156"/>
      <c r="S293" s="153"/>
      <c r="T293" s="153"/>
      <c r="U293" s="153"/>
      <c r="V293" s="153"/>
      <c r="W293" s="153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21"/>
      <c r="AI293" s="21"/>
      <c r="AJ293" s="21"/>
      <c r="AK293" s="21"/>
      <c r="AM293" s="21"/>
      <c r="AO293" s="76"/>
    </row>
    <row r="294" spans="1:88">
      <c r="J294" s="368"/>
      <c r="L294" s="156"/>
      <c r="S294" s="153"/>
      <c r="T294" s="153"/>
      <c r="U294" s="153"/>
      <c r="V294" s="153"/>
      <c r="W294" s="153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21"/>
      <c r="AI294" s="21"/>
      <c r="AJ294" s="21"/>
      <c r="AK294" s="21"/>
      <c r="AM294" s="21"/>
      <c r="AO294" s="76"/>
    </row>
    <row r="295" spans="1:88">
      <c r="J295" s="368"/>
      <c r="L295" s="156"/>
      <c r="S295" s="153"/>
      <c r="T295" s="153"/>
      <c r="U295" s="153"/>
      <c r="V295" s="153"/>
      <c r="W295" s="153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21"/>
      <c r="AI295" s="21"/>
      <c r="AJ295" s="21"/>
      <c r="AK295" s="21"/>
      <c r="AM295" s="21"/>
      <c r="AO295" s="76"/>
    </row>
    <row r="296" spans="1:88">
      <c r="J296" s="368"/>
      <c r="L296" s="156"/>
      <c r="S296" s="153"/>
      <c r="T296" s="153"/>
      <c r="U296" s="153"/>
      <c r="V296" s="153"/>
      <c r="W296" s="153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21"/>
      <c r="AI296" s="21"/>
      <c r="AJ296" s="21"/>
      <c r="AK296" s="21"/>
      <c r="AM296" s="21"/>
      <c r="AO296" s="76"/>
    </row>
    <row r="297" spans="1:88">
      <c r="J297" s="368"/>
      <c r="L297" s="156"/>
      <c r="S297" s="153"/>
      <c r="T297" s="153"/>
      <c r="U297" s="153"/>
      <c r="V297" s="153"/>
      <c r="W297" s="153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21"/>
      <c r="AI297" s="21"/>
      <c r="AJ297" s="21"/>
      <c r="AK297" s="21"/>
      <c r="AM297" s="21"/>
      <c r="AO297" s="76"/>
    </row>
    <row r="298" spans="1:88" s="1" customFormat="1">
      <c r="A298"/>
      <c r="B298"/>
      <c r="C298"/>
      <c r="D298"/>
      <c r="E298"/>
      <c r="F298"/>
      <c r="G298" s="295"/>
      <c r="H298"/>
      <c r="I298" s="295"/>
      <c r="J298" s="368"/>
      <c r="L298" s="156"/>
      <c r="M298"/>
      <c r="N298"/>
      <c r="O298" s="100"/>
      <c r="P298"/>
      <c r="Q298"/>
      <c r="R298"/>
      <c r="S298" s="153"/>
      <c r="T298" s="153"/>
      <c r="U298" s="153"/>
      <c r="V298" s="153"/>
      <c r="W298" s="153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21"/>
      <c r="AI298" s="21"/>
      <c r="AJ298" s="21"/>
      <c r="AK298" s="21"/>
      <c r="AM298" s="21"/>
      <c r="AO298" s="76"/>
      <c r="BA298" s="100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</row>
    <row r="299" spans="1:88" s="1" customFormat="1">
      <c r="A299"/>
      <c r="B299"/>
      <c r="C299"/>
      <c r="D299"/>
      <c r="E299"/>
      <c r="F299"/>
      <c r="G299" s="295"/>
      <c r="H299"/>
      <c r="I299" s="295"/>
      <c r="J299" s="368"/>
      <c r="L299" s="156"/>
      <c r="M299"/>
      <c r="N299"/>
      <c r="O299" s="100"/>
      <c r="P299"/>
      <c r="Q299"/>
      <c r="R299"/>
      <c r="S299" s="153"/>
      <c r="T299" s="153"/>
      <c r="U299" s="153"/>
      <c r="V299" s="153"/>
      <c r="W299" s="153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21"/>
      <c r="AI299" s="21"/>
      <c r="AJ299" s="21"/>
      <c r="AK299" s="21"/>
      <c r="AM299" s="21"/>
      <c r="AO299" s="76"/>
      <c r="BA299" s="100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</row>
    <row r="300" spans="1:88" s="1" customFormat="1">
      <c r="A300"/>
      <c r="B300"/>
      <c r="C300"/>
      <c r="D300"/>
      <c r="E300"/>
      <c r="F300"/>
      <c r="G300" s="295"/>
      <c r="H300"/>
      <c r="I300" s="295"/>
      <c r="L300" s="100"/>
      <c r="M300"/>
      <c r="N300"/>
      <c r="O300" s="100"/>
      <c r="P300"/>
      <c r="Q300"/>
      <c r="R300"/>
      <c r="S300" s="10"/>
      <c r="T300" s="10"/>
      <c r="U300" s="10"/>
      <c r="V300" s="10"/>
      <c r="W300" s="10"/>
      <c r="X300"/>
      <c r="Y300"/>
      <c r="Z300"/>
      <c r="AA300"/>
      <c r="AB300"/>
      <c r="AC300" s="14"/>
      <c r="AD300"/>
      <c r="AE300"/>
      <c r="AF300"/>
      <c r="AG300"/>
      <c r="AH300"/>
      <c r="AI300"/>
      <c r="AJ300"/>
      <c r="AK300"/>
      <c r="AM300"/>
      <c r="AO300" s="10"/>
      <c r="BA300" s="1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</row>
    <row r="304" spans="1:88" s="1" customFormat="1">
      <c r="A304"/>
      <c r="B304"/>
      <c r="C304"/>
      <c r="D304"/>
      <c r="E304"/>
      <c r="F304"/>
      <c r="G304" s="295"/>
      <c r="H304"/>
      <c r="I304" s="295"/>
      <c r="L304" s="100"/>
      <c r="M304"/>
      <c r="N304"/>
      <c r="O304" s="100"/>
      <c r="P304"/>
      <c r="Q304"/>
      <c r="R304"/>
      <c r="S304" s="10"/>
      <c r="T304" s="10"/>
      <c r="U304" s="10"/>
      <c r="V304" s="10"/>
      <c r="W304" s="10"/>
      <c r="X304"/>
      <c r="Y304"/>
      <c r="Z304"/>
      <c r="AA304"/>
      <c r="AB304"/>
      <c r="AC304"/>
      <c r="AD304"/>
      <c r="AE304"/>
      <c r="AF304"/>
      <c r="AG304"/>
      <c r="AH304" s="14"/>
      <c r="AI304" s="14"/>
      <c r="AJ304" s="14"/>
      <c r="AK304"/>
      <c r="AM304"/>
      <c r="AO304" s="10"/>
      <c r="BA304" s="100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</row>
    <row r="305" spans="1:88" s="1" customFormat="1">
      <c r="A305"/>
      <c r="B305"/>
      <c r="C305"/>
      <c r="D305"/>
      <c r="E305"/>
      <c r="F305"/>
      <c r="G305" s="295"/>
      <c r="H305"/>
      <c r="I305" s="295"/>
      <c r="L305" s="100"/>
      <c r="M305"/>
      <c r="N305"/>
      <c r="O305" s="100"/>
      <c r="P305"/>
      <c r="Q305"/>
      <c r="R305"/>
      <c r="S305" s="10"/>
      <c r="T305" s="10"/>
      <c r="U305" s="10"/>
      <c r="V305" s="10"/>
      <c r="W305" s="10"/>
      <c r="X305"/>
      <c r="Y305"/>
      <c r="Z305"/>
      <c r="AA305"/>
      <c r="AB305"/>
      <c r="AC305"/>
      <c r="AD305"/>
      <c r="AE305"/>
      <c r="AF305"/>
      <c r="AG305"/>
      <c r="AH305" s="14"/>
      <c r="AI305" s="14"/>
      <c r="AJ305" s="14"/>
      <c r="AK305"/>
      <c r="AM305"/>
      <c r="AO305" s="10"/>
      <c r="BA305" s="100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</row>
    <row r="306" spans="1:88" s="1" customFormat="1">
      <c r="A306"/>
      <c r="B306"/>
      <c r="C306"/>
      <c r="D306"/>
      <c r="E306"/>
      <c r="F306"/>
      <c r="G306" s="295"/>
      <c r="H306"/>
      <c r="I306" s="295"/>
      <c r="L306" s="100"/>
      <c r="M306"/>
      <c r="N306"/>
      <c r="O306" s="100"/>
      <c r="P306"/>
      <c r="Q306"/>
      <c r="R306"/>
      <c r="S306" s="10"/>
      <c r="T306" s="10"/>
      <c r="U306" s="10"/>
      <c r="V306" s="10"/>
      <c r="W306" s="10"/>
      <c r="X306"/>
      <c r="Y306"/>
      <c r="Z306"/>
      <c r="AA306"/>
      <c r="AB306"/>
      <c r="AC306"/>
      <c r="AD306"/>
      <c r="AE306"/>
      <c r="AF306"/>
      <c r="AG306"/>
      <c r="AH306" s="14"/>
      <c r="AI306" s="14"/>
      <c r="AJ306" s="14"/>
      <c r="AK306"/>
      <c r="AM306"/>
      <c r="AO306" s="10"/>
      <c r="BA306" s="100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</row>
    <row r="307" spans="1:88" s="1" customFormat="1">
      <c r="A307"/>
      <c r="B307"/>
      <c r="C307"/>
      <c r="D307"/>
      <c r="E307"/>
      <c r="F307"/>
      <c r="G307" s="295"/>
      <c r="H307"/>
      <c r="I307" s="295"/>
      <c r="L307" s="100"/>
      <c r="M307"/>
      <c r="N307"/>
      <c r="O307" s="100"/>
      <c r="P307"/>
      <c r="Q307"/>
      <c r="R307"/>
      <c r="S307" s="10"/>
      <c r="T307" s="10"/>
      <c r="U307" s="10"/>
      <c r="V307" s="10"/>
      <c r="W307" s="10"/>
      <c r="X307"/>
      <c r="Y307"/>
      <c r="Z307"/>
      <c r="AA307"/>
      <c r="AB307"/>
      <c r="AC307"/>
      <c r="AD307"/>
      <c r="AE307"/>
      <c r="AF307"/>
      <c r="AG307"/>
      <c r="AH307" s="14"/>
      <c r="AI307" s="14"/>
      <c r="AJ307" s="14"/>
      <c r="AK307"/>
      <c r="AM307"/>
      <c r="AO307" s="10"/>
      <c r="BA307" s="100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</row>
    <row r="308" spans="1:88" s="1" customFormat="1">
      <c r="A308"/>
      <c r="B308"/>
      <c r="C308"/>
      <c r="D308"/>
      <c r="E308"/>
      <c r="F308"/>
      <c r="G308" s="295"/>
      <c r="H308"/>
      <c r="I308" s="295"/>
      <c r="L308" s="100"/>
      <c r="M308"/>
      <c r="N308"/>
      <c r="O308" s="100"/>
      <c r="P308"/>
      <c r="Q308"/>
      <c r="R308"/>
      <c r="S308" s="10"/>
      <c r="T308" s="10"/>
      <c r="U308" s="10"/>
      <c r="V308" s="10"/>
      <c r="W308" s="10"/>
      <c r="X308"/>
      <c r="Y308"/>
      <c r="Z308"/>
      <c r="AA308"/>
      <c r="AB308"/>
      <c r="AC308"/>
      <c r="AD308"/>
      <c r="AE308"/>
      <c r="AF308"/>
      <c r="AG308"/>
      <c r="AH308" s="14"/>
      <c r="AI308" s="14"/>
      <c r="AJ308" s="14"/>
      <c r="AK308"/>
      <c r="AM308"/>
      <c r="AO308" s="10"/>
      <c r="BA308" s="100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</row>
    <row r="309" spans="1:88" s="1" customFormat="1">
      <c r="A309"/>
      <c r="B309"/>
      <c r="C309"/>
      <c r="D309"/>
      <c r="E309"/>
      <c r="F309"/>
      <c r="G309" s="295"/>
      <c r="H309"/>
      <c r="I309" s="295"/>
      <c r="L309" s="100"/>
      <c r="M309"/>
      <c r="N309"/>
      <c r="O309" s="100"/>
      <c r="P309"/>
      <c r="Q309"/>
      <c r="R309"/>
      <c r="S309" s="10"/>
      <c r="T309" s="10"/>
      <c r="U309" s="10"/>
      <c r="V309" s="10"/>
      <c r="W309" s="10"/>
      <c r="X309"/>
      <c r="Y309"/>
      <c r="Z309"/>
      <c r="AA309"/>
      <c r="AB309"/>
      <c r="AC309"/>
      <c r="AD309"/>
      <c r="AE309"/>
      <c r="AF309"/>
      <c r="AG309"/>
      <c r="AH309" s="14"/>
      <c r="AI309" s="14"/>
      <c r="AJ309" s="14"/>
      <c r="AK309"/>
      <c r="AM309"/>
      <c r="AO309" s="10"/>
      <c r="BA309" s="100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</row>
    <row r="310" spans="1:88" s="1" customFormat="1">
      <c r="A310"/>
      <c r="B310"/>
      <c r="C310"/>
      <c r="D310"/>
      <c r="E310"/>
      <c r="F310"/>
      <c r="G310" s="295"/>
      <c r="H310"/>
      <c r="I310" s="295"/>
      <c r="J310" s="368"/>
      <c r="L310" s="156"/>
      <c r="M310"/>
      <c r="N310"/>
      <c r="O310" s="100"/>
      <c r="P310"/>
      <c r="Q310"/>
      <c r="R310"/>
      <c r="S310" s="153"/>
      <c r="T310" s="153"/>
      <c r="U310" s="153"/>
      <c r="V310" s="153"/>
      <c r="W310" s="153"/>
      <c r="X310" s="14"/>
      <c r="Y310" s="14"/>
      <c r="Z310" s="14"/>
      <c r="AA310" s="14"/>
      <c r="AB310" s="14"/>
      <c r="AC310"/>
      <c r="AD310" s="14"/>
      <c r="AE310" s="14"/>
      <c r="AF310" s="14"/>
      <c r="AG310" s="14"/>
      <c r="AH310" s="14"/>
      <c r="AI310" s="14"/>
      <c r="AJ310" s="14"/>
      <c r="AK310"/>
      <c r="AM310"/>
      <c r="AO310" s="10"/>
      <c r="BA310" s="10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</row>
    <row r="311" spans="1:88" s="1" customFormat="1">
      <c r="A311"/>
      <c r="B311"/>
      <c r="C311"/>
      <c r="D311"/>
      <c r="E311"/>
      <c r="F311"/>
      <c r="G311" s="295"/>
      <c r="H311"/>
      <c r="I311" s="295"/>
      <c r="J311" s="368"/>
      <c r="L311" s="156"/>
      <c r="M311"/>
      <c r="N311"/>
      <c r="O311" s="100"/>
      <c r="P311"/>
      <c r="Q311"/>
      <c r="R311"/>
      <c r="S311" s="153"/>
      <c r="T311" s="153"/>
      <c r="U311" s="153"/>
      <c r="V311" s="153"/>
      <c r="W311" s="153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/>
      <c r="AM311"/>
      <c r="AO311" s="10"/>
      <c r="BA311" s="100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</row>
    <row r="312" spans="1:88" s="1" customFormat="1">
      <c r="A312"/>
      <c r="B312"/>
      <c r="C312"/>
      <c r="D312"/>
      <c r="E312"/>
      <c r="F312"/>
      <c r="G312" s="295"/>
      <c r="H312"/>
      <c r="I312" s="295"/>
      <c r="J312" s="368"/>
      <c r="L312" s="156"/>
      <c r="M312"/>
      <c r="N312"/>
      <c r="O312" s="100"/>
      <c r="P312"/>
      <c r="Q312"/>
      <c r="R312"/>
      <c r="S312" s="153"/>
      <c r="T312" s="153"/>
      <c r="U312" s="153"/>
      <c r="V312" s="153"/>
      <c r="W312" s="153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/>
      <c r="AI312"/>
      <c r="AJ312"/>
      <c r="AK312"/>
      <c r="AM312"/>
      <c r="AO312" s="10"/>
      <c r="BA312" s="100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</row>
    <row r="313" spans="1:88" s="1" customFormat="1">
      <c r="A313"/>
      <c r="B313"/>
      <c r="C313"/>
      <c r="D313"/>
      <c r="E313"/>
      <c r="F313"/>
      <c r="G313" s="295"/>
      <c r="H313"/>
      <c r="I313" s="295"/>
      <c r="J313" s="368"/>
      <c r="L313" s="156"/>
      <c r="M313"/>
      <c r="N313"/>
      <c r="O313" s="100"/>
      <c r="P313"/>
      <c r="Q313"/>
      <c r="R313"/>
      <c r="S313" s="153"/>
      <c r="T313" s="153"/>
      <c r="U313" s="153"/>
      <c r="V313" s="153"/>
      <c r="W313" s="153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/>
      <c r="AI313"/>
      <c r="AJ313"/>
      <c r="AK313"/>
      <c r="AM313"/>
      <c r="AO313" s="10"/>
      <c r="BA313" s="100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</row>
    <row r="314" spans="1:88">
      <c r="J314" s="368"/>
      <c r="L314" s="156"/>
      <c r="S314" s="153"/>
      <c r="T314" s="153"/>
      <c r="U314" s="153"/>
      <c r="V314" s="153"/>
      <c r="W314" s="153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</row>
    <row r="315" spans="1:88">
      <c r="J315" s="368"/>
      <c r="L315" s="156"/>
      <c r="S315" s="153"/>
      <c r="T315" s="153"/>
      <c r="U315" s="153"/>
      <c r="V315" s="153"/>
      <c r="W315" s="153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</row>
    <row r="316" spans="1:88">
      <c r="J316" s="368"/>
      <c r="L316" s="156"/>
      <c r="S316" s="153"/>
      <c r="T316" s="153"/>
      <c r="U316" s="153"/>
      <c r="V316" s="153"/>
      <c r="W316" s="153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</row>
    <row r="317" spans="1:88">
      <c r="J317" s="368"/>
      <c r="L317" s="156"/>
      <c r="S317" s="153"/>
      <c r="T317" s="153"/>
      <c r="U317" s="153"/>
      <c r="V317" s="153"/>
      <c r="W317" s="153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</row>
    <row r="318" spans="1:88">
      <c r="AC318" s="14"/>
    </row>
    <row r="322" spans="10:36">
      <c r="AH322" s="14"/>
      <c r="AI322" s="14"/>
      <c r="AJ322" s="14"/>
    </row>
    <row r="323" spans="10:36">
      <c r="AH323" s="14"/>
      <c r="AI323" s="14"/>
      <c r="AJ323" s="14"/>
    </row>
    <row r="324" spans="10:36">
      <c r="AH324" s="14"/>
      <c r="AI324" s="14"/>
      <c r="AJ324" s="14"/>
    </row>
    <row r="325" spans="10:36">
      <c r="AH325" s="14"/>
      <c r="AI325" s="14"/>
      <c r="AJ325" s="14"/>
    </row>
    <row r="326" spans="10:36">
      <c r="AH326" s="14"/>
      <c r="AI326" s="14"/>
      <c r="AJ326" s="14"/>
    </row>
    <row r="327" spans="10:36">
      <c r="AH327" s="14"/>
      <c r="AI327" s="14"/>
      <c r="AJ327" s="14"/>
    </row>
    <row r="328" spans="10:36">
      <c r="J328" s="368"/>
      <c r="L328" s="156"/>
      <c r="S328" s="153"/>
      <c r="T328" s="153"/>
      <c r="U328" s="153"/>
      <c r="V328" s="153"/>
      <c r="W328" s="153"/>
      <c r="X328" s="14"/>
      <c r="Y328" s="14"/>
      <c r="Z328" s="14"/>
      <c r="AA328" s="14"/>
      <c r="AB328" s="14"/>
      <c r="AD328" s="14"/>
      <c r="AE328" s="14"/>
      <c r="AF328" s="14"/>
      <c r="AG328" s="14"/>
      <c r="AH328" s="14"/>
      <c r="AI328" s="14"/>
      <c r="AJ328" s="14"/>
    </row>
    <row r="329" spans="10:36">
      <c r="J329" s="368"/>
      <c r="L329" s="156"/>
      <c r="S329" s="153"/>
      <c r="T329" s="153"/>
      <c r="U329" s="153"/>
      <c r="V329" s="153"/>
      <c r="W329" s="153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</row>
    <row r="330" spans="10:36">
      <c r="J330" s="368"/>
      <c r="L330" s="156"/>
      <c r="S330" s="153"/>
      <c r="T330" s="153"/>
      <c r="U330" s="153"/>
      <c r="V330" s="153"/>
      <c r="W330" s="153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</row>
    <row r="331" spans="10:36">
      <c r="J331" s="368"/>
      <c r="L331" s="156"/>
      <c r="S331" s="153"/>
      <c r="T331" s="153"/>
      <c r="U331" s="153"/>
      <c r="V331" s="153"/>
      <c r="W331" s="153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</row>
    <row r="332" spans="10:36">
      <c r="J332" s="368"/>
      <c r="L332" s="156"/>
      <c r="S332" s="153"/>
      <c r="T332" s="153"/>
      <c r="U332" s="153"/>
      <c r="V332" s="153"/>
      <c r="W332" s="153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</row>
    <row r="333" spans="10:36">
      <c r="J333" s="368"/>
      <c r="L333" s="156"/>
      <c r="S333" s="153"/>
      <c r="T333" s="153"/>
      <c r="U333" s="153"/>
      <c r="V333" s="153"/>
      <c r="W333" s="153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</row>
    <row r="334" spans="10:36">
      <c r="J334" s="368"/>
      <c r="L334" s="156"/>
      <c r="S334" s="153"/>
      <c r="T334" s="153"/>
      <c r="U334" s="153"/>
      <c r="V334" s="153"/>
      <c r="W334" s="153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</row>
    <row r="335" spans="10:36">
      <c r="J335" s="368"/>
      <c r="L335" s="156"/>
      <c r="S335" s="153"/>
      <c r="T335" s="153"/>
      <c r="U335" s="153"/>
      <c r="V335" s="153"/>
      <c r="W335" s="153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</row>
    <row r="336" spans="10:36">
      <c r="AC336" s="14"/>
    </row>
    <row r="340" spans="10:36">
      <c r="AH340" s="14"/>
      <c r="AI340" s="14"/>
      <c r="AJ340" s="14"/>
    </row>
    <row r="341" spans="10:36">
      <c r="AH341" s="14"/>
      <c r="AI341" s="14"/>
      <c r="AJ341" s="14"/>
    </row>
    <row r="342" spans="10:36">
      <c r="AH342" s="14"/>
      <c r="AI342" s="14"/>
      <c r="AJ342" s="14"/>
    </row>
    <row r="343" spans="10:36">
      <c r="AH343" s="14"/>
      <c r="AI343" s="14"/>
      <c r="AJ343" s="14"/>
    </row>
    <row r="344" spans="10:36">
      <c r="AH344" s="14"/>
      <c r="AI344" s="14"/>
      <c r="AJ344" s="14"/>
    </row>
    <row r="345" spans="10:36">
      <c r="AH345" s="14"/>
      <c r="AI345" s="14"/>
      <c r="AJ345" s="14"/>
    </row>
    <row r="346" spans="10:36">
      <c r="J346" s="368"/>
      <c r="L346" s="156"/>
      <c r="S346" s="153"/>
      <c r="T346" s="153"/>
      <c r="U346" s="153"/>
      <c r="V346" s="153"/>
      <c r="W346" s="153"/>
      <c r="X346" s="14"/>
      <c r="Y346" s="14"/>
      <c r="Z346" s="14"/>
      <c r="AA346" s="14"/>
      <c r="AB346" s="14"/>
      <c r="AD346" s="14"/>
      <c r="AE346" s="14"/>
      <c r="AF346" s="14"/>
      <c r="AG346" s="14"/>
      <c r="AH346" s="14"/>
      <c r="AI346" s="14"/>
      <c r="AJ346" s="14"/>
    </row>
    <row r="347" spans="10:36">
      <c r="J347" s="368"/>
      <c r="L347" s="156"/>
      <c r="S347" s="153"/>
      <c r="T347" s="153"/>
      <c r="U347" s="153"/>
      <c r="V347" s="153"/>
      <c r="W347" s="153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</row>
    <row r="348" spans="10:36">
      <c r="J348" s="368"/>
      <c r="L348" s="156"/>
      <c r="S348" s="153"/>
      <c r="T348" s="153"/>
      <c r="U348" s="153"/>
      <c r="V348" s="153"/>
      <c r="W348" s="153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</row>
    <row r="349" spans="10:36">
      <c r="J349" s="368"/>
      <c r="L349" s="156"/>
      <c r="S349" s="153"/>
      <c r="T349" s="153"/>
      <c r="U349" s="153"/>
      <c r="V349" s="153"/>
      <c r="W349" s="153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</row>
    <row r="350" spans="10:36">
      <c r="J350" s="368"/>
      <c r="L350" s="156"/>
      <c r="S350" s="153"/>
      <c r="T350" s="153"/>
      <c r="U350" s="153"/>
      <c r="V350" s="153"/>
      <c r="W350" s="153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</row>
    <row r="351" spans="10:36">
      <c r="J351" s="368"/>
      <c r="L351" s="156"/>
      <c r="S351" s="153"/>
      <c r="T351" s="153"/>
      <c r="U351" s="153"/>
      <c r="V351" s="153"/>
      <c r="W351" s="153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</row>
    <row r="352" spans="10:36">
      <c r="J352" s="368"/>
      <c r="L352" s="156"/>
      <c r="S352" s="153"/>
      <c r="T352" s="153"/>
      <c r="U352" s="153"/>
      <c r="V352" s="153"/>
      <c r="W352" s="153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</row>
    <row r="353" spans="10:36">
      <c r="J353" s="368"/>
      <c r="L353" s="156"/>
      <c r="S353" s="153"/>
      <c r="T353" s="153"/>
      <c r="U353" s="153"/>
      <c r="V353" s="153"/>
      <c r="W353" s="153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</row>
    <row r="354" spans="10:36">
      <c r="AC354" s="14"/>
    </row>
    <row r="358" spans="10:36">
      <c r="AH358" s="14"/>
      <c r="AI358" s="14"/>
      <c r="AJ358" s="14"/>
    </row>
    <row r="359" spans="10:36">
      <c r="AH359" s="14"/>
      <c r="AI359" s="14"/>
      <c r="AJ359" s="14"/>
    </row>
    <row r="360" spans="10:36">
      <c r="AH360" s="14"/>
      <c r="AI360" s="14"/>
      <c r="AJ360" s="14"/>
    </row>
    <row r="361" spans="10:36">
      <c r="AH361" s="14"/>
      <c r="AI361" s="14"/>
      <c r="AJ361" s="14"/>
    </row>
    <row r="362" spans="10:36">
      <c r="AH362" s="14"/>
      <c r="AI362" s="14"/>
      <c r="AJ362" s="14"/>
    </row>
    <row r="363" spans="10:36">
      <c r="AH363" s="14"/>
      <c r="AI363" s="14"/>
      <c r="AJ363" s="14"/>
    </row>
    <row r="364" spans="10:36">
      <c r="AH364" s="14"/>
      <c r="AI364" s="14"/>
      <c r="AJ364" s="14"/>
    </row>
    <row r="365" spans="10:36">
      <c r="AH365" s="14"/>
      <c r="AI365" s="14"/>
      <c r="AJ365" s="14"/>
    </row>
  </sheetData>
  <mergeCells count="1">
    <mergeCell ref="S4:V4"/>
  </mergeCells>
  <conditionalFormatting sqref="N10:N11 P10:P11 F10:F11 H10:H11 K10:K12">
    <cfRule type="cellIs" dxfId="304" priority="43" operator="lessThan">
      <formula>0</formula>
    </cfRule>
    <cfRule type="cellIs" dxfId="303" priority="44" operator="greaterThan">
      <formula>0</formula>
    </cfRule>
  </conditionalFormatting>
  <conditionalFormatting sqref="N12:N40 N42:N44 N46:N80">
    <cfRule type="cellIs" dxfId="302" priority="36" operator="lessThan">
      <formula>0</formula>
    </cfRule>
    <cfRule type="cellIs" dxfId="301" priority="37" operator="greaterThan">
      <formula>0</formula>
    </cfRule>
  </conditionalFormatting>
  <conditionalFormatting sqref="P12:P40 P42:P44 P46:P80">
    <cfRule type="cellIs" dxfId="300" priority="35" operator="greaterThan">
      <formula>0</formula>
    </cfRule>
  </conditionalFormatting>
  <conditionalFormatting sqref="H12:H40 H42:H44 H46:H80">
    <cfRule type="cellIs" dxfId="299" priority="33" operator="lessThan">
      <formula>0</formula>
    </cfRule>
    <cfRule type="cellIs" dxfId="298" priority="34" operator="greaterThan">
      <formula>0</formula>
    </cfRule>
  </conditionalFormatting>
  <conditionalFormatting sqref="F12 F14:F40 F42:F44 F46:F80">
    <cfRule type="cellIs" dxfId="297" priority="31" operator="lessThan">
      <formula>0</formula>
    </cfRule>
    <cfRule type="cellIs" dxfId="296" priority="32" operator="greaterThan">
      <formula>0</formula>
    </cfRule>
  </conditionalFormatting>
  <conditionalFormatting sqref="F81:F83">
    <cfRule type="cellIs" dxfId="295" priority="22" operator="lessThan">
      <formula>0</formula>
    </cfRule>
    <cfRule type="cellIs" dxfId="294" priority="23" operator="greaterThan">
      <formula>0</formula>
    </cfRule>
  </conditionalFormatting>
  <conditionalFormatting sqref="N81:N83">
    <cfRule type="cellIs" dxfId="293" priority="27" operator="lessThan">
      <formula>0</formula>
    </cfRule>
    <cfRule type="cellIs" dxfId="292" priority="28" operator="greaterThan">
      <formula>0</formula>
    </cfRule>
  </conditionalFormatting>
  <conditionalFormatting sqref="P81:P83">
    <cfRule type="cellIs" dxfId="291" priority="26" operator="greaterThan">
      <formula>0</formula>
    </cfRule>
  </conditionalFormatting>
  <conditionalFormatting sqref="H81:H83">
    <cfRule type="cellIs" dxfId="290" priority="24" operator="lessThan">
      <formula>0</formula>
    </cfRule>
    <cfRule type="cellIs" dxfId="289" priority="25" operator="greaterThan">
      <formula>0</formula>
    </cfRule>
  </conditionalFormatting>
  <conditionalFormatting sqref="K13:K40 K42:K44 K46:K80">
    <cfRule type="cellIs" dxfId="288" priority="20" operator="greaterThan">
      <formula>0</formula>
    </cfRule>
  </conditionalFormatting>
  <conditionalFormatting sqref="K81:K83">
    <cfRule type="cellIs" dxfId="287" priority="19" operator="greaterThan">
      <formula>0</formula>
    </cfRule>
  </conditionalFormatting>
  <conditionalFormatting sqref="N41">
    <cfRule type="cellIs" dxfId="286" priority="15" operator="lessThan">
      <formula>0</formula>
    </cfRule>
    <cfRule type="cellIs" dxfId="285" priority="16" operator="greaterThan">
      <formula>0</formula>
    </cfRule>
  </conditionalFormatting>
  <conditionalFormatting sqref="P41">
    <cfRule type="cellIs" dxfId="284" priority="14" operator="greaterThan">
      <formula>0</formula>
    </cfRule>
  </conditionalFormatting>
  <conditionalFormatting sqref="H41">
    <cfRule type="cellIs" dxfId="283" priority="12" operator="lessThan">
      <formula>0</formula>
    </cfRule>
    <cfRule type="cellIs" dxfId="282" priority="13" operator="greaterThan">
      <formula>0</formula>
    </cfRule>
  </conditionalFormatting>
  <conditionalFormatting sqref="F41">
    <cfRule type="cellIs" dxfId="281" priority="10" operator="lessThan">
      <formula>0</formula>
    </cfRule>
    <cfRule type="cellIs" dxfId="280" priority="11" operator="greaterThan">
      <formula>0</formula>
    </cfRule>
  </conditionalFormatting>
  <conditionalFormatting sqref="K41">
    <cfRule type="cellIs" dxfId="279" priority="9" operator="greaterThan">
      <formula>0</formula>
    </cfRule>
  </conditionalFormatting>
  <conditionalFormatting sqref="N45">
    <cfRule type="cellIs" dxfId="278" priority="7" operator="lessThan">
      <formula>0</formula>
    </cfRule>
    <cfRule type="cellIs" dxfId="277" priority="8" operator="greaterThan">
      <formula>0</formula>
    </cfRule>
  </conditionalFormatting>
  <conditionalFormatting sqref="P45">
    <cfRule type="cellIs" dxfId="276" priority="6" operator="greaterThan">
      <formula>0</formula>
    </cfRule>
  </conditionalFormatting>
  <conditionalFormatting sqref="H45">
    <cfRule type="cellIs" dxfId="275" priority="4" operator="lessThan">
      <formula>0</formula>
    </cfRule>
    <cfRule type="cellIs" dxfId="274" priority="5" operator="greaterThan">
      <formula>0</formula>
    </cfRule>
  </conditionalFormatting>
  <conditionalFormatting sqref="F45">
    <cfRule type="cellIs" dxfId="273" priority="2" operator="lessThan">
      <formula>0</formula>
    </cfRule>
    <cfRule type="cellIs" dxfId="272" priority="3" operator="greaterThan">
      <formula>0</formula>
    </cfRule>
  </conditionalFormatting>
  <conditionalFormatting sqref="K45">
    <cfRule type="cellIs" dxfId="271" priority="1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34E20-F17B-4AA8-8100-B2B92D5C5E69}">
  <dimension ref="A1"/>
  <sheetViews>
    <sheetView workbookViewId="0">
      <selection activeCell="C33" sqref="C3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G72"/>
  <sheetViews>
    <sheetView defaultGridColor="0" colorId="22" zoomScale="96" zoomScaleNormal="96" workbookViewId="0">
      <pane xSplit="6" ySplit="9" topLeftCell="G10" activePane="bottomRight" state="frozen"/>
      <selection pane="topRight" activeCell="G1" sqref="G1"/>
      <selection pane="bottomLeft" activeCell="A10" sqref="A10"/>
      <selection pane="bottomRight" activeCell="C10" sqref="C10"/>
    </sheetView>
  </sheetViews>
  <sheetFormatPr baseColWidth="10" defaultRowHeight="15"/>
  <cols>
    <col min="1" max="1" width="1.81640625" customWidth="1"/>
    <col min="2" max="2" width="3.6328125" customWidth="1"/>
    <col min="3" max="3" width="5.90625" customWidth="1"/>
    <col min="4" max="4" width="5.08984375" customWidth="1"/>
    <col min="5" max="5" width="6.90625" style="295" customWidth="1"/>
    <col min="6" max="6" width="5.26953125" style="10" customWidth="1"/>
    <col min="7" max="7" width="1.453125" style="10" customWidth="1"/>
    <col min="8" max="8" width="7.54296875" style="295" customWidth="1"/>
    <col min="9" max="9" width="6.81640625" style="295" customWidth="1"/>
    <col min="10" max="10" width="7.36328125" style="295" customWidth="1"/>
    <col min="11" max="11" width="5.6328125" style="100" customWidth="1"/>
    <col min="12" max="12" width="7" style="100" customWidth="1"/>
    <col min="13" max="13" width="2.08984375" style="100" customWidth="1"/>
    <col min="14" max="14" width="6.1796875" customWidth="1"/>
    <col min="15" max="15" width="5.453125" customWidth="1"/>
    <col min="16" max="16" width="6.81640625" customWidth="1"/>
    <col min="17" max="17" width="4.6328125" style="100" customWidth="1"/>
    <col min="18" max="18" width="4.54296875" customWidth="1"/>
    <col min="19" max="19" width="4.54296875" style="100" customWidth="1"/>
    <col min="20" max="20" width="6.1796875" customWidth="1"/>
    <col min="21" max="21" width="1.54296875" customWidth="1"/>
    <col min="22" max="22" width="5.54296875" customWidth="1"/>
    <col min="23" max="23" width="1.1796875" customWidth="1"/>
    <col min="24" max="24" width="6.6328125" style="100" customWidth="1"/>
    <col min="25" max="25" width="6" customWidth="1"/>
    <col min="26" max="26" width="7.453125" style="10" customWidth="1"/>
    <col min="27" max="27" width="7.54296875" style="10" customWidth="1"/>
    <col min="28" max="28" width="7.1796875" customWidth="1"/>
    <col min="29" max="29" width="6.6328125" style="100" customWidth="1"/>
    <col min="30" max="30" width="6" style="10" customWidth="1"/>
    <col min="31" max="31" width="7.81640625" style="295" customWidth="1"/>
    <col min="32" max="32" width="2.36328125" customWidth="1"/>
    <col min="33" max="33" width="5.36328125" customWidth="1"/>
    <col min="34" max="34" width="5.81640625" customWidth="1"/>
    <col min="35" max="35" width="7.36328125" customWidth="1"/>
    <col min="36" max="36" width="6" customWidth="1"/>
    <col min="37" max="37" width="6.453125" customWidth="1"/>
    <col min="38" max="38" width="5" customWidth="1"/>
    <col min="39" max="39" width="8.08984375" customWidth="1"/>
    <col min="40" max="40" width="5.90625" customWidth="1"/>
    <col min="41" max="41" width="3.453125" customWidth="1"/>
    <col min="42" max="42" width="6.08984375" customWidth="1"/>
    <col min="43" max="43" width="7.90625" customWidth="1"/>
    <col min="44" max="44" width="5.81640625" style="1" customWidth="1"/>
    <col min="45" max="45" width="10.1796875" customWidth="1"/>
    <col min="46" max="46" width="8.36328125" style="1" customWidth="1"/>
    <col min="47" max="47" width="8.54296875" style="10" customWidth="1"/>
    <col min="48" max="48" width="7.90625" style="1" customWidth="1"/>
    <col min="49" max="49" width="6.90625" style="1" customWidth="1"/>
    <col min="50" max="50" width="8" style="1" customWidth="1"/>
    <col min="51" max="51" width="6.54296875" style="1" customWidth="1"/>
    <col min="52" max="52" width="8.08984375" style="1" customWidth="1"/>
    <col min="53" max="53" width="7" style="1" customWidth="1"/>
    <col min="54" max="54" width="11.08984375" style="1" customWidth="1"/>
    <col min="55" max="55" width="10.54296875" style="1" customWidth="1"/>
    <col min="56" max="56" width="10.08984375" style="1" customWidth="1"/>
    <col min="57" max="57" width="7.90625" style="1" customWidth="1"/>
    <col min="58" max="58" width="7.54296875" style="1" customWidth="1"/>
    <col min="59" max="59" width="12.08984375" style="100" customWidth="1"/>
    <col min="60" max="60" width="13.90625" customWidth="1"/>
    <col min="61" max="62" width="7.90625" customWidth="1"/>
    <col min="63" max="63" width="8.08984375" customWidth="1"/>
    <col min="64" max="64" width="8.54296875" customWidth="1"/>
    <col min="65" max="65" width="8" customWidth="1"/>
    <col min="66" max="66" width="6.453125" customWidth="1"/>
    <col min="67" max="67" width="8.08984375" customWidth="1"/>
    <col min="68" max="68" width="7.54296875" customWidth="1"/>
    <col min="69" max="69" width="8.36328125" customWidth="1"/>
    <col min="70" max="70" width="9.453125" customWidth="1"/>
    <col min="71" max="72" width="8.36328125" customWidth="1"/>
    <col min="73" max="73" width="8.90625" customWidth="1"/>
    <col min="74" max="74" width="8.36328125" customWidth="1"/>
    <col min="75" max="75" width="7.90625" customWidth="1"/>
    <col min="76" max="76" width="8" customWidth="1"/>
    <col min="77" max="78" width="9.90625" customWidth="1"/>
    <col min="79" max="79" width="9.08984375" customWidth="1"/>
    <col min="80" max="80" width="8.36328125" customWidth="1"/>
    <col min="81" max="81" width="8.6328125" customWidth="1"/>
    <col min="82" max="82" width="8.90625" customWidth="1"/>
    <col min="83" max="83" width="8.08984375" customWidth="1"/>
    <col min="84" max="84" width="8.6328125" customWidth="1"/>
    <col min="85" max="86" width="9.90625" customWidth="1"/>
    <col min="87" max="87" width="8.08984375" customWidth="1"/>
    <col min="88" max="88" width="8" customWidth="1"/>
    <col min="89" max="89" width="8.08984375" customWidth="1"/>
    <col min="90" max="90" width="11.08984375" customWidth="1"/>
    <col min="91" max="91" width="7.6328125" customWidth="1"/>
    <col min="92" max="92" width="8.08984375" customWidth="1"/>
    <col min="93" max="93" width="7.90625" customWidth="1"/>
    <col min="94" max="94" width="8.90625" customWidth="1"/>
    <col min="95" max="95" width="6.90625" customWidth="1"/>
    <col min="96" max="96" width="6.6328125" customWidth="1"/>
    <col min="97" max="98" width="8.08984375" customWidth="1"/>
    <col min="99" max="99" width="9.36328125" customWidth="1"/>
    <col min="100" max="100" width="10.08984375" customWidth="1"/>
    <col min="101" max="101" width="10.90625" customWidth="1"/>
    <col min="102" max="105" width="8.08984375" customWidth="1"/>
    <col min="106" max="106" width="8.36328125" customWidth="1"/>
    <col min="107" max="107" width="11.08984375" customWidth="1"/>
    <col min="108" max="108" width="8.08984375" customWidth="1"/>
    <col min="109" max="109" width="6.36328125" customWidth="1"/>
    <col min="110" max="110" width="7.453125" customWidth="1"/>
    <col min="111" max="111" width="7.6328125" customWidth="1"/>
    <col min="112" max="113" width="7.90625" customWidth="1"/>
    <col min="114" max="114" width="8" customWidth="1"/>
    <col min="115" max="115" width="7.6328125" customWidth="1"/>
    <col min="116" max="116" width="7.90625" customWidth="1"/>
    <col min="117" max="117" width="8.08984375" customWidth="1"/>
    <col min="118" max="118" width="7.54296875" customWidth="1"/>
    <col min="119" max="119" width="7.90625" customWidth="1"/>
    <col min="120" max="120" width="7.6328125" customWidth="1"/>
    <col min="121" max="121" width="7.90625" customWidth="1"/>
    <col min="122" max="122" width="7.54296875" customWidth="1"/>
    <col min="123" max="123" width="7.90625" customWidth="1"/>
    <col min="124" max="124" width="9.90625" customWidth="1"/>
    <col min="125" max="125" width="7.08984375" customWidth="1"/>
    <col min="126" max="126" width="8.08984375" customWidth="1"/>
    <col min="127" max="127" width="8.54296875" customWidth="1"/>
    <col min="128" max="128" width="9.90625" customWidth="1"/>
    <col min="129" max="129" width="8.36328125" customWidth="1"/>
    <col min="130" max="130" width="10.54296875" customWidth="1"/>
    <col min="131" max="131" width="7.90625" customWidth="1"/>
    <col min="132" max="132" width="8.08984375" customWidth="1"/>
    <col min="133" max="135" width="9.90625" customWidth="1"/>
    <col min="136" max="136" width="8.36328125" customWidth="1"/>
    <col min="137" max="137" width="8.6328125" customWidth="1"/>
    <col min="138" max="138" width="8.54296875" customWidth="1"/>
    <col min="139" max="139" width="8.6328125" customWidth="1"/>
    <col min="140" max="140" width="8.36328125" customWidth="1"/>
    <col min="141" max="141" width="10.6328125" customWidth="1"/>
    <col min="142" max="142" width="9.90625" customWidth="1"/>
    <col min="143" max="143" width="7.54296875" customWidth="1"/>
    <col min="144" max="144" width="8.54296875" customWidth="1"/>
    <col min="145" max="146" width="7.90625" customWidth="1"/>
    <col min="147" max="149" width="8.36328125" customWidth="1"/>
    <col min="150" max="151" width="8.08984375" customWidth="1"/>
    <col min="152" max="153" width="8.36328125" customWidth="1"/>
    <col min="154" max="154" width="8.54296875" customWidth="1"/>
    <col min="155" max="155" width="8.36328125" customWidth="1"/>
    <col min="156" max="156" width="8.6328125" customWidth="1"/>
    <col min="157" max="158" width="9.90625" customWidth="1"/>
    <col min="159" max="159" width="8.08984375" customWidth="1"/>
    <col min="160" max="160" width="8.54296875" customWidth="1"/>
    <col min="161" max="161" width="7.54296875" customWidth="1"/>
    <col min="162" max="162" width="8.08984375" customWidth="1"/>
    <col min="163" max="163" width="7.90625" customWidth="1"/>
    <col min="164" max="164" width="8.36328125" customWidth="1"/>
    <col min="165" max="165" width="8.08984375" customWidth="1"/>
    <col min="166" max="166" width="9.90625" customWidth="1"/>
    <col min="167" max="167" width="8" customWidth="1"/>
    <col min="168" max="168" width="7.90625" customWidth="1"/>
    <col min="169" max="169" width="8.90625" customWidth="1"/>
    <col min="170" max="170" width="8" customWidth="1"/>
    <col min="171" max="171" width="8.90625" customWidth="1"/>
    <col min="172" max="172" width="7.08984375" customWidth="1"/>
    <col min="173" max="173" width="9" customWidth="1"/>
    <col min="174" max="174" width="8.08984375" customWidth="1"/>
    <col min="175" max="175" width="10.36328125" customWidth="1"/>
    <col min="176" max="177" width="7.90625" customWidth="1"/>
    <col min="178" max="178" width="8.6328125" customWidth="1"/>
    <col min="179" max="179" width="8.90625" customWidth="1"/>
    <col min="180" max="180" width="8.6328125" customWidth="1"/>
    <col min="181" max="182" width="8.08984375" customWidth="1"/>
    <col min="183" max="183" width="7.54296875" customWidth="1"/>
    <col min="184" max="186" width="8.08984375" customWidth="1"/>
    <col min="187" max="187" width="8.6328125" customWidth="1"/>
    <col min="188" max="188" width="7.90625" customWidth="1"/>
    <col min="189" max="190" width="8.08984375" customWidth="1"/>
    <col min="191" max="191" width="7.90625" customWidth="1"/>
    <col min="194" max="194" width="8" customWidth="1"/>
    <col min="195" max="195" width="8.08984375" customWidth="1"/>
    <col min="196" max="196" width="8" customWidth="1"/>
    <col min="197" max="198" width="8.08984375" customWidth="1"/>
    <col min="199" max="201" width="7.90625" customWidth="1"/>
    <col min="202" max="202" width="8.08984375" customWidth="1"/>
    <col min="203" max="205" width="7.90625" customWidth="1"/>
    <col min="206" max="206" width="6.6328125" customWidth="1"/>
    <col min="207" max="207" width="8.36328125" customWidth="1"/>
    <col min="208" max="208" width="8" customWidth="1"/>
  </cols>
  <sheetData>
    <row r="1" spans="1:59" ht="15.6">
      <c r="A1" s="28"/>
      <c r="B1" s="28"/>
      <c r="C1" s="28"/>
      <c r="D1" s="28"/>
      <c r="E1" s="289"/>
      <c r="F1" s="73"/>
      <c r="G1" s="73"/>
      <c r="H1" s="289"/>
      <c r="I1" s="289"/>
      <c r="J1" s="289"/>
      <c r="K1" s="106"/>
      <c r="L1" s="106"/>
      <c r="M1" s="106"/>
      <c r="N1" s="28"/>
      <c r="O1" s="28"/>
      <c r="P1" s="28"/>
      <c r="Q1" s="106"/>
      <c r="R1" s="28"/>
      <c r="S1" s="106"/>
      <c r="T1" s="28"/>
      <c r="U1" s="28"/>
      <c r="V1" s="28"/>
      <c r="W1" s="28"/>
      <c r="X1" s="106"/>
      <c r="Y1" s="28"/>
      <c r="Z1" s="73"/>
      <c r="AA1" s="73"/>
      <c r="AB1" s="28"/>
      <c r="AC1" s="106"/>
      <c r="AD1" s="73"/>
      <c r="AE1" s="289"/>
      <c r="AF1" s="28"/>
      <c r="AI1" s="37"/>
      <c r="AR1"/>
      <c r="AT1"/>
      <c r="AU1"/>
      <c r="AV1"/>
      <c r="AW1"/>
      <c r="AX1"/>
      <c r="AY1"/>
      <c r="AZ1"/>
      <c r="BA1"/>
      <c r="BB1"/>
      <c r="BC1"/>
      <c r="BD1"/>
      <c r="BE1"/>
      <c r="BF1"/>
      <c r="BG1"/>
    </row>
    <row r="2" spans="1:59" ht="29.4">
      <c r="A2" s="28"/>
      <c r="B2" s="130" t="s">
        <v>447</v>
      </c>
      <c r="C2" s="129"/>
      <c r="D2" s="28"/>
      <c r="E2" s="289"/>
      <c r="F2" s="73"/>
      <c r="G2" s="73"/>
      <c r="H2" s="289"/>
      <c r="I2" s="289"/>
      <c r="J2" s="289"/>
      <c r="K2" s="106"/>
      <c r="L2" s="106"/>
      <c r="M2" s="106"/>
      <c r="N2" s="28"/>
      <c r="O2" s="28"/>
      <c r="P2" s="134" t="s">
        <v>429</v>
      </c>
      <c r="Q2" s="154"/>
      <c r="R2" s="134"/>
      <c r="S2" s="106"/>
      <c r="T2" s="129" t="str">
        <f>+År!B2</f>
        <v>GRIS</v>
      </c>
      <c r="U2" s="129"/>
      <c r="V2" s="129"/>
      <c r="W2" s="129"/>
      <c r="X2" s="233"/>
      <c r="Y2" s="28"/>
      <c r="Z2" s="73"/>
      <c r="AA2" s="73"/>
      <c r="AB2" s="28"/>
      <c r="AC2" s="106"/>
      <c r="AD2" s="73"/>
      <c r="AE2" s="289"/>
      <c r="AF2" s="28"/>
      <c r="AI2" s="37"/>
      <c r="AR2"/>
      <c r="AT2"/>
      <c r="AU2"/>
      <c r="AV2"/>
      <c r="AW2"/>
      <c r="AX2"/>
      <c r="AY2"/>
      <c r="AZ2"/>
      <c r="BA2"/>
      <c r="BB2"/>
      <c r="BC2"/>
      <c r="BD2"/>
      <c r="BE2"/>
      <c r="BF2"/>
      <c r="BG2"/>
    </row>
    <row r="3" spans="1:59" ht="15.6">
      <c r="A3" s="28"/>
      <c r="B3" s="28"/>
      <c r="C3" s="28"/>
      <c r="D3" s="28"/>
      <c r="E3" s="289"/>
      <c r="F3" s="73"/>
      <c r="G3" s="73"/>
      <c r="H3" s="289"/>
      <c r="I3" s="289"/>
      <c r="J3" s="289"/>
      <c r="K3" s="106"/>
      <c r="L3" s="106"/>
      <c r="M3" s="106"/>
      <c r="N3" s="28"/>
      <c r="O3" s="28"/>
      <c r="P3" s="28"/>
      <c r="Q3" s="106"/>
      <c r="R3" s="28"/>
      <c r="S3" s="106"/>
      <c r="T3" s="28"/>
      <c r="U3" s="28"/>
      <c r="V3" s="28"/>
      <c r="W3" s="28"/>
      <c r="X3" s="106"/>
      <c r="Y3" s="28"/>
      <c r="Z3" s="73"/>
      <c r="AA3" s="73"/>
      <c r="AB3" s="28"/>
      <c r="AC3" s="106"/>
      <c r="AD3" s="73"/>
      <c r="AE3" s="289"/>
      <c r="AF3" s="28"/>
      <c r="AI3" s="37"/>
      <c r="AR3"/>
      <c r="AT3"/>
      <c r="AU3"/>
      <c r="AV3"/>
      <c r="AW3"/>
      <c r="AX3"/>
      <c r="AY3"/>
      <c r="AZ3"/>
      <c r="BA3"/>
      <c r="BB3"/>
      <c r="BC3"/>
      <c r="BD3"/>
      <c r="BE3"/>
      <c r="BF3"/>
      <c r="BG3"/>
    </row>
    <row r="4" spans="1:59" ht="22.2">
      <c r="A4" s="28"/>
      <c r="B4" s="28"/>
      <c r="C4" s="28"/>
      <c r="D4" s="135" t="s">
        <v>369</v>
      </c>
      <c r="E4" s="364"/>
      <c r="F4" s="363">
        <f>+År!O2</f>
        <v>52</v>
      </c>
      <c r="G4" s="73"/>
      <c r="H4" s="289"/>
      <c r="I4" s="364"/>
      <c r="J4" s="354"/>
      <c r="K4" s="138"/>
      <c r="L4" s="138"/>
      <c r="M4" s="138"/>
      <c r="N4" s="138"/>
      <c r="O4" s="138"/>
      <c r="P4" s="154" t="s">
        <v>370</v>
      </c>
      <c r="Q4" s="157"/>
      <c r="R4" s="195"/>
      <c r="S4" s="157"/>
      <c r="T4" s="404">
        <f>SUM(H10:H21)</f>
        <v>1479944</v>
      </c>
      <c r="U4" s="406"/>
      <c r="V4" s="406"/>
      <c r="W4" s="406"/>
      <c r="X4" s="399"/>
      <c r="Y4" s="28"/>
      <c r="Z4" s="73"/>
      <c r="AA4" s="73"/>
      <c r="AB4" s="106"/>
      <c r="AC4" s="28"/>
      <c r="AD4" s="73"/>
      <c r="AE4" s="289"/>
      <c r="AF4" s="73"/>
      <c r="AI4" s="37"/>
      <c r="AR4"/>
      <c r="AT4"/>
      <c r="AU4"/>
      <c r="AV4"/>
      <c r="AW4"/>
      <c r="AX4"/>
      <c r="AY4"/>
      <c r="AZ4"/>
      <c r="BA4"/>
      <c r="BB4"/>
      <c r="BC4"/>
      <c r="BD4"/>
      <c r="BE4"/>
      <c r="BF4"/>
      <c r="BG4"/>
    </row>
    <row r="5" spans="1:59" ht="16.5" customHeight="1">
      <c r="A5" s="28"/>
      <c r="B5" s="28"/>
      <c r="C5" s="28"/>
      <c r="D5" s="135"/>
      <c r="E5" s="364"/>
      <c r="F5" s="227"/>
      <c r="G5" s="227"/>
      <c r="H5" s="354"/>
      <c r="I5" s="364"/>
      <c r="J5" s="354"/>
      <c r="K5" s="134"/>
      <c r="L5" s="134"/>
      <c r="M5" s="134"/>
      <c r="N5" s="134"/>
      <c r="O5" s="129"/>
      <c r="P5" s="129"/>
      <c r="Q5" s="233"/>
      <c r="R5" s="138"/>
      <c r="S5" s="233"/>
      <c r="T5" s="138"/>
      <c r="U5" s="138"/>
      <c r="V5" s="138"/>
      <c r="W5" s="28"/>
      <c r="X5" s="106"/>
      <c r="Y5" s="28"/>
      <c r="Z5" s="195"/>
      <c r="AA5" s="195"/>
      <c r="AB5" s="157"/>
      <c r="AC5" s="157"/>
      <c r="AD5" s="28"/>
      <c r="AE5" s="289"/>
      <c r="AF5" s="73"/>
      <c r="AI5" s="37"/>
      <c r="AR5"/>
      <c r="AT5"/>
      <c r="AU5"/>
      <c r="AV5"/>
      <c r="AW5"/>
      <c r="AX5"/>
      <c r="AY5"/>
      <c r="AZ5"/>
      <c r="BA5"/>
      <c r="BB5"/>
      <c r="BC5"/>
      <c r="BD5"/>
      <c r="BE5"/>
      <c r="BF5"/>
      <c r="BG5"/>
    </row>
    <row r="6" spans="1:59" ht="17.399999999999999">
      <c r="A6" s="28"/>
      <c r="B6" s="28"/>
      <c r="C6" s="28"/>
      <c r="D6" s="28"/>
      <c r="E6" s="289"/>
      <c r="F6" s="73"/>
      <c r="G6" s="73"/>
      <c r="H6" s="289"/>
      <c r="I6" s="289"/>
      <c r="J6" s="289"/>
      <c r="K6" s="106"/>
      <c r="L6" s="106"/>
      <c r="M6" s="106"/>
      <c r="N6" s="28"/>
      <c r="O6" s="28"/>
      <c r="P6" s="28"/>
      <c r="Q6" s="106"/>
      <c r="R6" s="11"/>
      <c r="S6" s="106"/>
      <c r="T6" s="8" t="s">
        <v>472</v>
      </c>
      <c r="U6" s="8"/>
      <c r="V6" s="8"/>
      <c r="W6" s="8"/>
      <c r="X6" s="106"/>
      <c r="Y6" s="28"/>
      <c r="Z6" s="74" t="s">
        <v>455</v>
      </c>
      <c r="AA6" s="74" t="s">
        <v>3</v>
      </c>
      <c r="AB6" s="28"/>
      <c r="AC6" s="106"/>
      <c r="AD6" s="74" t="s">
        <v>3</v>
      </c>
      <c r="AE6" s="302"/>
      <c r="AF6" s="28"/>
      <c r="AI6" s="37"/>
      <c r="AR6"/>
      <c r="AT6"/>
      <c r="AU6"/>
      <c r="AV6"/>
      <c r="AW6"/>
      <c r="AX6"/>
      <c r="AY6"/>
      <c r="AZ6"/>
      <c r="BA6"/>
      <c r="BB6"/>
      <c r="BC6"/>
      <c r="BD6"/>
      <c r="BE6"/>
      <c r="BF6"/>
      <c r="BG6"/>
    </row>
    <row r="7" spans="1:59" ht="15.6">
      <c r="A7" s="28"/>
      <c r="B7" s="34"/>
      <c r="C7" s="34"/>
      <c r="D7" s="34"/>
      <c r="E7" s="302" t="s">
        <v>3</v>
      </c>
      <c r="F7" s="74"/>
      <c r="G7" s="74"/>
      <c r="H7" s="302"/>
      <c r="I7" s="302"/>
      <c r="J7" s="302" t="s">
        <v>3</v>
      </c>
      <c r="K7" s="98"/>
      <c r="L7" s="98"/>
      <c r="M7" s="98"/>
      <c r="N7" s="80" t="s">
        <v>14</v>
      </c>
      <c r="O7" s="80"/>
      <c r="P7" s="80" t="s">
        <v>14</v>
      </c>
      <c r="Q7" s="98"/>
      <c r="R7" s="112"/>
      <c r="S7" s="98"/>
      <c r="T7" s="112" t="s">
        <v>473</v>
      </c>
      <c r="U7" s="112"/>
      <c r="V7" s="112"/>
      <c r="W7" s="112"/>
      <c r="X7" s="98" t="s">
        <v>388</v>
      </c>
      <c r="Y7" s="80" t="s">
        <v>2</v>
      </c>
      <c r="Z7" s="74" t="s">
        <v>456</v>
      </c>
      <c r="AA7" s="74" t="s">
        <v>591</v>
      </c>
      <c r="AB7" s="80" t="s">
        <v>14</v>
      </c>
      <c r="AC7" s="98"/>
      <c r="AD7" s="74" t="s">
        <v>8</v>
      </c>
      <c r="AE7" s="302"/>
      <c r="AF7" s="28"/>
      <c r="AI7" s="37"/>
      <c r="AR7"/>
      <c r="AT7"/>
      <c r="AU7"/>
      <c r="AV7"/>
      <c r="AW7"/>
      <c r="AX7"/>
      <c r="AY7"/>
      <c r="AZ7"/>
      <c r="BA7"/>
      <c r="BB7"/>
      <c r="BC7"/>
      <c r="BD7"/>
      <c r="BE7"/>
      <c r="BF7"/>
      <c r="BG7"/>
    </row>
    <row r="8" spans="1:59" ht="15.6">
      <c r="A8" s="28"/>
      <c r="B8" s="34" t="s">
        <v>444</v>
      </c>
      <c r="C8" s="34"/>
      <c r="D8" s="34"/>
      <c r="E8" s="302" t="s">
        <v>436</v>
      </c>
      <c r="F8" s="111"/>
      <c r="G8" s="111"/>
      <c r="H8" s="302" t="s">
        <v>3</v>
      </c>
      <c r="I8" s="318"/>
      <c r="J8" s="302" t="s">
        <v>394</v>
      </c>
      <c r="K8" s="98" t="s">
        <v>3</v>
      </c>
      <c r="L8" s="98" t="s">
        <v>1</v>
      </c>
      <c r="M8" s="98"/>
      <c r="N8" s="80" t="s">
        <v>386</v>
      </c>
      <c r="O8" s="124"/>
      <c r="P8" s="80" t="s">
        <v>392</v>
      </c>
      <c r="Q8" s="114"/>
      <c r="R8" s="8" t="s">
        <v>357</v>
      </c>
      <c r="S8" s="114"/>
      <c r="T8" s="8" t="s">
        <v>470</v>
      </c>
      <c r="U8" s="8"/>
      <c r="V8" s="8" t="s">
        <v>357</v>
      </c>
      <c r="W8" s="8"/>
      <c r="X8" s="98" t="s">
        <v>392</v>
      </c>
      <c r="Y8" s="80" t="s">
        <v>388</v>
      </c>
      <c r="Z8" s="74" t="s">
        <v>454</v>
      </c>
      <c r="AA8" s="74" t="s">
        <v>436</v>
      </c>
      <c r="AB8" s="80" t="s">
        <v>392</v>
      </c>
      <c r="AC8" s="98" t="s">
        <v>14</v>
      </c>
      <c r="AD8" s="74" t="s">
        <v>435</v>
      </c>
      <c r="AE8" s="302" t="s">
        <v>3</v>
      </c>
      <c r="AF8" s="28"/>
      <c r="AI8" s="37"/>
      <c r="AR8"/>
      <c r="AT8"/>
      <c r="AU8"/>
      <c r="AV8"/>
      <c r="AW8"/>
      <c r="AX8"/>
      <c r="AY8"/>
      <c r="AZ8"/>
      <c r="BA8"/>
      <c r="BB8"/>
      <c r="BC8"/>
      <c r="BD8"/>
      <c r="BE8"/>
      <c r="BF8"/>
      <c r="BG8"/>
    </row>
    <row r="9" spans="1:59" ht="15.6">
      <c r="A9" s="28"/>
      <c r="B9" s="34" t="s">
        <v>445</v>
      </c>
      <c r="C9" s="34"/>
      <c r="D9" s="34" t="s">
        <v>58</v>
      </c>
      <c r="E9" s="302" t="s">
        <v>432</v>
      </c>
      <c r="F9" s="111" t="s">
        <v>437</v>
      </c>
      <c r="G9" s="111"/>
      <c r="H9" s="302" t="s">
        <v>8</v>
      </c>
      <c r="I9" s="318" t="s">
        <v>437</v>
      </c>
      <c r="J9" s="302" t="s">
        <v>386</v>
      </c>
      <c r="K9" s="98" t="s">
        <v>357</v>
      </c>
      <c r="L9" s="98" t="s">
        <v>357</v>
      </c>
      <c r="M9" s="98"/>
      <c r="N9" s="80"/>
      <c r="O9" s="124" t="s">
        <v>437</v>
      </c>
      <c r="P9" s="80" t="s">
        <v>389</v>
      </c>
      <c r="Q9" s="114" t="s">
        <v>437</v>
      </c>
      <c r="R9" s="8" t="s">
        <v>469</v>
      </c>
      <c r="S9" s="114" t="s">
        <v>437</v>
      </c>
      <c r="T9" s="8" t="s">
        <v>471</v>
      </c>
      <c r="U9" s="8"/>
      <c r="V9" s="8" t="s">
        <v>416</v>
      </c>
      <c r="W9" s="8"/>
      <c r="X9" s="98" t="s">
        <v>389</v>
      </c>
      <c r="Y9" s="80" t="s">
        <v>390</v>
      </c>
      <c r="Z9" s="74" t="s">
        <v>386</v>
      </c>
      <c r="AA9" s="74" t="s">
        <v>432</v>
      </c>
      <c r="AB9" s="80" t="s">
        <v>395</v>
      </c>
      <c r="AC9" s="98" t="s">
        <v>26</v>
      </c>
      <c r="AD9" s="74" t="s">
        <v>464</v>
      </c>
      <c r="AE9" s="302" t="s">
        <v>442</v>
      </c>
      <c r="AF9" s="28"/>
      <c r="AI9" s="37"/>
      <c r="AR9"/>
      <c r="AT9"/>
      <c r="AU9"/>
      <c r="AV9"/>
      <c r="AW9"/>
      <c r="AX9"/>
      <c r="AY9"/>
      <c r="AZ9"/>
      <c r="BA9"/>
      <c r="BB9"/>
      <c r="BC9"/>
      <c r="BD9"/>
      <c r="BE9"/>
      <c r="BF9"/>
      <c r="BG9"/>
    </row>
    <row r="10" spans="1:59" ht="15.6">
      <c r="A10" s="28"/>
      <c r="B10" s="2">
        <f>+'Ark1'!D40</f>
        <v>1</v>
      </c>
      <c r="C10" s="2" t="s">
        <v>490</v>
      </c>
      <c r="D10" s="2">
        <f>+'Ark1'!C40</f>
        <v>2024</v>
      </c>
      <c r="E10" s="308">
        <f>+'Ark1'!Q40</f>
        <v>1047</v>
      </c>
      <c r="F10" s="24">
        <f t="shared" ref="F10:F18" si="0">+E10-E23</f>
        <v>-46</v>
      </c>
      <c r="G10" s="111"/>
      <c r="H10" s="300">
        <f>+'Ark1'!R40</f>
        <v>132169</v>
      </c>
      <c r="I10" s="361">
        <f t="shared" ref="I10:I18" si="1">+H10-H23</f>
        <v>1124</v>
      </c>
      <c r="J10" s="308">
        <f>+IF(H10=0,"",'Ark1'!S40)</f>
        <v>131373</v>
      </c>
      <c r="K10" s="50">
        <f>+IF(H10=0,"",'Ark1'!AD40)</f>
        <v>8.9306757552988518</v>
      </c>
      <c r="L10" s="50">
        <f>+IF(I10=0,"",'Ark1'!AE40)</f>
        <v>9.0759674692046808</v>
      </c>
      <c r="M10" s="98"/>
      <c r="N10" s="96">
        <f>+IF(H10=0,"",'Ark1'!U40)</f>
        <v>60.662700859385112</v>
      </c>
      <c r="O10" s="5">
        <f t="shared" ref="O10:O21" si="2">+IF(H10=0,"",N10-N23)</f>
        <v>4.7529345303303216E-2</v>
      </c>
      <c r="P10" s="96">
        <f>+IF(H10=0,"",'Ark1'!W40)</f>
        <v>83.506564438660348</v>
      </c>
      <c r="Q10" s="50">
        <f t="shared" ref="Q10:Q18" si="3">+IF(H10=0,"",P10-P23)</f>
        <v>-2.061168659335749</v>
      </c>
      <c r="R10" s="5">
        <f>+IF(H10=0,"",'Ark1'!X40)</f>
        <v>2.0186276660941678</v>
      </c>
      <c r="S10" s="50">
        <f t="shared" ref="S10:S18" si="4">+IF(H10=0,"",R10-R23)</f>
        <v>-0.16535493530229939</v>
      </c>
      <c r="T10" s="50">
        <f>+IF(H10=0,"",'Ark1'!Y40)</f>
        <v>4.0372553321883355</v>
      </c>
      <c r="U10" s="8"/>
      <c r="V10" s="265">
        <f>+IF(J10=0,"",'Ark1'!Z40)</f>
        <v>0</v>
      </c>
      <c r="W10" s="8"/>
      <c r="X10" s="50">
        <f>+IF(H10=0,"",'Ark1'!AA40)</f>
        <v>9.221567937413921</v>
      </c>
      <c r="Y10" s="5">
        <f>+IF(I10=0,"",'Ark1'!AB40)</f>
        <v>2.5473697988024102</v>
      </c>
      <c r="Z10" s="18">
        <f>+IF(H10=0,"",'Ark1'!AC40)</f>
        <v>-31.545038956749224</v>
      </c>
      <c r="AA10" s="271">
        <f>+IF(H10=0,"",'Ark1'!AP40)</f>
        <v>579</v>
      </c>
      <c r="AB10" s="5">
        <f>+IF(H10=0,"",'Ark1'!V40)</f>
        <v>90.805057484427422</v>
      </c>
      <c r="AC10" s="50">
        <f>+IF(H10=0,"",'Ark1'!T40)</f>
        <v>4.0211169033585792</v>
      </c>
      <c r="AD10" s="18">
        <f t="shared" ref="AD10:AD15" si="5">+IF(H10=0,"",H10/E10)</f>
        <v>126.23591212989494</v>
      </c>
      <c r="AE10" s="308">
        <f>+(H10*P10)/1000</f>
        <v>11036.979115293299</v>
      </c>
      <c r="AF10" s="28"/>
      <c r="AI10" s="37"/>
      <c r="AR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</row>
    <row r="11" spans="1:59" ht="15.6">
      <c r="A11" s="28"/>
      <c r="B11" s="2">
        <f>+'Ark1'!D41</f>
        <v>2</v>
      </c>
      <c r="C11" s="2" t="s">
        <v>491</v>
      </c>
      <c r="D11" s="2">
        <f>+'Ark1'!C41</f>
        <v>2024</v>
      </c>
      <c r="E11" s="308">
        <f>+'Ark1'!Q41</f>
        <v>1041</v>
      </c>
      <c r="F11" s="24">
        <f t="shared" si="0"/>
        <v>1</v>
      </c>
      <c r="G11" s="111"/>
      <c r="H11" s="300">
        <f>+'Ark1'!R41</f>
        <v>122215</v>
      </c>
      <c r="I11" s="361">
        <f t="shared" si="1"/>
        <v>11984</v>
      </c>
      <c r="J11" s="308">
        <f>+IF(H11=0,"",'Ark1'!S41)</f>
        <v>121617</v>
      </c>
      <c r="K11" s="50">
        <f>+IF(H11=0,"",'Ark1'!AD41)</f>
        <v>8.258082738265772</v>
      </c>
      <c r="L11" s="50">
        <f>+IF(I11=0,"",'Ark1'!AE41)</f>
        <v>8.3305266769007211</v>
      </c>
      <c r="M11" s="98"/>
      <c r="N11" s="96">
        <f>+IF(H11=0,"",'Ark1'!U41)</f>
        <v>60.678663344762647</v>
      </c>
      <c r="O11" s="5">
        <f t="shared" si="2"/>
        <v>3.042529679965611E-2</v>
      </c>
      <c r="P11" s="96">
        <f>+IF(H11=0,"",'Ark1'!W41)</f>
        <v>82.796499666987245</v>
      </c>
      <c r="Q11" s="50">
        <f t="shared" si="3"/>
        <v>-1.7716021245665274</v>
      </c>
      <c r="R11" s="5">
        <f>+IF(H11=0,"",'Ark1'!X41)</f>
        <v>1.7632860123552756</v>
      </c>
      <c r="S11" s="50">
        <f t="shared" si="4"/>
        <v>-0.22254374515395559</v>
      </c>
      <c r="T11" s="50">
        <f>+IF(H11=0,"",'Ark1'!Y41)</f>
        <v>3.5265720247105512</v>
      </c>
      <c r="U11" s="8"/>
      <c r="V11" s="265">
        <f>+IF(J11=0,"",'Ark1'!Z41)</f>
        <v>0</v>
      </c>
      <c r="W11" s="8"/>
      <c r="X11" s="50">
        <f>+IF(H11=0,"",'Ark1'!AA41)</f>
        <v>8.9648313695386346</v>
      </c>
      <c r="Y11" s="5">
        <f>+IF(I11=0,"",'Ark1'!AB41)</f>
        <v>2.5452904603556061</v>
      </c>
      <c r="Z11" s="18">
        <f>+IF(H11=0,"",'Ark1'!AC41)</f>
        <v>-29.358039035988043</v>
      </c>
      <c r="AA11" s="271">
        <f>+IF(H11=0,"",'Ark1'!AP41)</f>
        <v>565</v>
      </c>
      <c r="AB11" s="5">
        <f>+IF(H11=0,"",'Ark1'!V41)</f>
        <v>89.994577135932445</v>
      </c>
      <c r="AC11" s="50">
        <f>+IF(H11=0,"",'Ark1'!T41)</f>
        <v>3.9957124739189136</v>
      </c>
      <c r="AD11" s="18">
        <f t="shared" si="5"/>
        <v>117.40153698366954</v>
      </c>
      <c r="AE11" s="308">
        <f>+(H11*P11)/1000</f>
        <v>10118.974206800847</v>
      </c>
      <c r="AF11" s="28"/>
      <c r="AI11" s="37"/>
      <c r="AR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</row>
    <row r="12" spans="1:59" ht="15.6">
      <c r="A12" s="28"/>
      <c r="B12" s="2">
        <f>+'Ark1'!D42</f>
        <v>3</v>
      </c>
      <c r="C12" s="2" t="s">
        <v>492</v>
      </c>
      <c r="D12" s="2">
        <f>+'Ark1'!C42</f>
        <v>2024</v>
      </c>
      <c r="E12" s="308">
        <f>+'Ark1'!Q42</f>
        <v>986</v>
      </c>
      <c r="F12" s="24">
        <f t="shared" si="0"/>
        <v>-127</v>
      </c>
      <c r="G12" s="111"/>
      <c r="H12" s="300">
        <f>+'Ark1'!R42</f>
        <v>103716</v>
      </c>
      <c r="I12" s="361">
        <f t="shared" si="1"/>
        <v>-29135</v>
      </c>
      <c r="J12" s="308">
        <f>+IF(H12=0,"",'Ark1'!S42)</f>
        <v>103275</v>
      </c>
      <c r="K12" s="50">
        <f>+IF(H12=0,"",'Ark1'!AD42)</f>
        <v>7.0081030093030554</v>
      </c>
      <c r="L12" s="50">
        <f>+IF(I12=0,"",'Ark1'!AE42)</f>
        <v>7.0141037338910701</v>
      </c>
      <c r="M12" s="98"/>
      <c r="N12" s="96">
        <f>+IF(H12=0,"",'Ark1'!U42)</f>
        <v>60.742812878237721</v>
      </c>
      <c r="O12" s="5">
        <f t="shared" si="2"/>
        <v>6.0672854812331423E-2</v>
      </c>
      <c r="P12" s="96">
        <f>+IF(H12=0,"",'Ark1'!W42)</f>
        <v>82.093880416364399</v>
      </c>
      <c r="Q12" s="50">
        <f t="shared" si="3"/>
        <v>-2.1790866747290352</v>
      </c>
      <c r="R12" s="5">
        <f>+IF(H12=0,"",'Ark1'!X42)</f>
        <v>2.3805391646419061</v>
      </c>
      <c r="S12" s="50">
        <f t="shared" si="4"/>
        <v>0.24054774568382475</v>
      </c>
      <c r="T12" s="50">
        <f>+IF(H12=0,"",'Ark1'!Y42)</f>
        <v>4.7610783292838121</v>
      </c>
      <c r="U12" s="8"/>
      <c r="V12" s="265">
        <f>+IF(J12=0,"",'Ark1'!Z42)</f>
        <v>0</v>
      </c>
      <c r="W12" s="8"/>
      <c r="X12" s="50">
        <f>+IF(H12=0,"",'Ark1'!AA42)</f>
        <v>8.6152294557853519</v>
      </c>
      <c r="Y12" s="5">
        <f>+IF(I12=0,"",'Ark1'!AB42)</f>
        <v>2.4976112584126478</v>
      </c>
      <c r="Z12" s="18">
        <f>+IF(H12=0,"",'Ark1'!AC42)</f>
        <v>-28.53298368899166</v>
      </c>
      <c r="AA12" s="271">
        <f>+IF(H12=0,"",'Ark1'!AP42)</f>
        <v>555</v>
      </c>
      <c r="AB12" s="5">
        <f>+IF(H12=0,"",'Ark1'!V42)</f>
        <v>89.180699376043549</v>
      </c>
      <c r="AC12" s="50">
        <f>+IF(H12=0,"",'Ark1'!T42)</f>
        <v>3.8630105287515906</v>
      </c>
      <c r="AD12" s="18">
        <f t="shared" si="5"/>
        <v>105.18864097363083</v>
      </c>
      <c r="AE12" s="308">
        <f>+(H12*P12)/1000</f>
        <v>8514.4489012636514</v>
      </c>
      <c r="AF12" s="28"/>
      <c r="AI12" s="37"/>
      <c r="AR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</row>
    <row r="13" spans="1:59" ht="15.6">
      <c r="A13" s="28"/>
      <c r="B13" s="2">
        <f>+'Ark1'!D43</f>
        <v>4</v>
      </c>
      <c r="C13" s="2" t="s">
        <v>493</v>
      </c>
      <c r="D13" s="2">
        <f>+'Ark1'!C43</f>
        <v>2024</v>
      </c>
      <c r="E13" s="308">
        <f>+'Ark1'!Q43</f>
        <v>1082</v>
      </c>
      <c r="F13" s="24">
        <f t="shared" si="0"/>
        <v>103</v>
      </c>
      <c r="G13" s="111"/>
      <c r="H13" s="300">
        <f>+'Ark1'!R43</f>
        <v>143271</v>
      </c>
      <c r="I13" s="361">
        <f t="shared" si="1"/>
        <v>37688</v>
      </c>
      <c r="J13" s="308">
        <f>+IF(H13=0,"",'Ark1'!S43)</f>
        <v>142705</v>
      </c>
      <c r="K13" s="50">
        <f>+IF(H13=0,"",'Ark1'!AD43)</f>
        <v>9.6808392749995971</v>
      </c>
      <c r="L13" s="50">
        <f>+IF(I13=0,"",'Ark1'!AE43)</f>
        <v>9.7581239159689144</v>
      </c>
      <c r="M13" s="98"/>
      <c r="N13" s="96">
        <f>+IF(H13=0,"",'Ark1'!U43)</f>
        <v>60.654286815458477</v>
      </c>
      <c r="O13" s="5">
        <f t="shared" si="2"/>
        <v>8.7555159174300456E-2</v>
      </c>
      <c r="P13" s="96">
        <f>+IF(H13=0,"",'Ark1'!W43)</f>
        <v>82.65344171542614</v>
      </c>
      <c r="Q13" s="50">
        <f t="shared" si="3"/>
        <v>-3.0046304706031037</v>
      </c>
      <c r="R13" s="5">
        <f>+IF(H13=0,"",'Ark1'!X43)</f>
        <v>2.2649384732430153</v>
      </c>
      <c r="S13" s="50">
        <f t="shared" si="4"/>
        <v>0.59042647794074132</v>
      </c>
      <c r="T13" s="50">
        <f>+IF(H13=0,"",'Ark1'!Y43)</f>
        <v>4.5298769464860307</v>
      </c>
      <c r="U13" s="8"/>
      <c r="V13" s="265">
        <f>+IF(J13=0,"",'Ark1'!Z43)</f>
        <v>0</v>
      </c>
      <c r="W13" s="8"/>
      <c r="X13" s="50">
        <f>+IF(H13=0,"",'Ark1'!AA43)</f>
        <v>8.7680091981724253</v>
      </c>
      <c r="Y13" s="5">
        <f>+IF(I13=0,"",'Ark1'!AB43)</f>
        <v>2.5620627464134751</v>
      </c>
      <c r="Z13" s="18">
        <f>+IF(H13=0,"",'Ark1'!AC43)</f>
        <v>-28.670577045974248</v>
      </c>
      <c r="AA13" s="271">
        <f>+IF(H13=0,"",'Ark1'!AP43)</f>
        <v>608</v>
      </c>
      <c r="AB13" s="5">
        <f>+IF(H13=0,"",'Ark1'!V43)</f>
        <v>89.828095849491547</v>
      </c>
      <c r="AC13" s="50">
        <f>+IF(H13=0,"",'Ark1'!T43)</f>
        <v>4.0521808321293218</v>
      </c>
      <c r="AD13" s="18">
        <f t="shared" si="5"/>
        <v>132.41312384473198</v>
      </c>
      <c r="AE13" s="308">
        <f>+(H13*P13)/1000</f>
        <v>11841.841248010818</v>
      </c>
      <c r="AF13" s="28"/>
      <c r="AI13" s="37"/>
      <c r="AR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</row>
    <row r="14" spans="1:59" ht="15.6">
      <c r="A14" s="28"/>
      <c r="B14" s="2">
        <f>+'Ark1'!D44</f>
        <v>5</v>
      </c>
      <c r="C14" s="2" t="s">
        <v>377</v>
      </c>
      <c r="D14" s="2">
        <f>+'Ark1'!C44</f>
        <v>2024</v>
      </c>
      <c r="E14" s="308">
        <f>+'Ark1'!Q44</f>
        <v>1061</v>
      </c>
      <c r="F14" s="24">
        <f t="shared" si="0"/>
        <v>-7</v>
      </c>
      <c r="G14" s="111"/>
      <c r="H14" s="300">
        <f>+'Ark1'!R44</f>
        <v>125670</v>
      </c>
      <c r="I14" s="361">
        <f t="shared" si="1"/>
        <v>772</v>
      </c>
      <c r="J14" s="308">
        <f>+IF(H14=0,"",'Ark1'!S44)</f>
        <v>125027</v>
      </c>
      <c r="K14" s="50">
        <f>+IF(H14=0,"",'Ark1'!AD44)</f>
        <v>8.4915375176358054</v>
      </c>
      <c r="L14" s="50">
        <f>+IF(I14=0,"",'Ark1'!AE44)</f>
        <v>8.4843622500117775</v>
      </c>
      <c r="M14" s="98"/>
      <c r="N14" s="96">
        <f>+IF(H14=0,"",'Ark1'!U44)</f>
        <v>60.629024130787734</v>
      </c>
      <c r="O14" s="5">
        <f t="shared" si="2"/>
        <v>2.7700809460228015E-2</v>
      </c>
      <c r="P14" s="96">
        <f>+IF(H14=0,"",'Ark1'!W44)</f>
        <v>82.025558479369053</v>
      </c>
      <c r="Q14" s="50">
        <f t="shared" si="3"/>
        <v>-2.7466919708509323</v>
      </c>
      <c r="R14" s="5">
        <f>+IF(H14=0,"",'Ark1'!X44)</f>
        <v>1.6113630938171397</v>
      </c>
      <c r="S14" s="50">
        <f t="shared" si="4"/>
        <v>-0.20692062569798519</v>
      </c>
      <c r="T14" s="50">
        <f>+IF(H14=0,"",'Ark1'!Y44)</f>
        <v>3.2227261876342794</v>
      </c>
      <c r="U14" s="8"/>
      <c r="V14" s="265">
        <f>+IF(J14=0,"",'Ark1'!Z44)</f>
        <v>0</v>
      </c>
      <c r="W14" s="8"/>
      <c r="X14" s="50">
        <f>+IF(H14=0,"",'Ark1'!AB44)</f>
        <v>2.5139208622157718</v>
      </c>
      <c r="Y14" s="5">
        <f>+IF(H14=0,"",'Ark1'!AC44)</f>
        <v>-28.417025141618609</v>
      </c>
      <c r="Z14" s="18">
        <f>+IF(H14=0,"",'Ark1'!AD44)</f>
        <v>8.4915375176358054</v>
      </c>
      <c r="AA14" s="271">
        <f>+IF(H14=0,"",'Ark1'!AP44)</f>
        <v>597</v>
      </c>
      <c r="AB14" s="5">
        <f>+IF(H14=0,"",'Ark1'!V44)</f>
        <v>89.151069349519744</v>
      </c>
      <c r="AC14" s="50">
        <f>+IF(H14=0,"",'Ark1'!T44)</f>
        <v>4.1060316702474733</v>
      </c>
      <c r="AD14" s="18">
        <f t="shared" si="5"/>
        <v>118.44486333647502</v>
      </c>
      <c r="AE14" s="308">
        <f>+(H14*P14)/1000</f>
        <v>10308.151934102309</v>
      </c>
      <c r="AF14" s="28"/>
      <c r="AI14" s="37"/>
      <c r="AR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</row>
    <row r="15" spans="1:59" ht="15.6">
      <c r="A15" s="28"/>
      <c r="B15" s="2">
        <f>+'Ark1'!D45</f>
        <v>6</v>
      </c>
      <c r="C15" s="2" t="s">
        <v>494</v>
      </c>
      <c r="D15" s="2">
        <f>+'Ark1'!C45</f>
        <v>2024</v>
      </c>
      <c r="E15" s="308">
        <f>+'Ark1'!Q45</f>
        <v>991</v>
      </c>
      <c r="F15" s="24">
        <f t="shared" si="0"/>
        <v>-92</v>
      </c>
      <c r="G15" s="111"/>
      <c r="H15" s="300">
        <f>+'Ark1'!R45</f>
        <v>114593</v>
      </c>
      <c r="I15" s="361">
        <f t="shared" si="1"/>
        <v>-15114</v>
      </c>
      <c r="J15" s="308">
        <f>+IF(H15=0,"",'Ark1'!S45)</f>
        <v>113584</v>
      </c>
      <c r="K15" s="50">
        <f>+IF(H15=0,"",'Ark1'!AE45)</f>
        <v>7.6361254140398254</v>
      </c>
      <c r="L15" s="50">
        <f>+IF(I15=0,"",'Ark1'!AE45)</f>
        <v>7.6361254140398254</v>
      </c>
      <c r="M15" s="98"/>
      <c r="N15" s="96">
        <f>+IF(H15=0,"",'Ark1'!U45)</f>
        <v>60.473895971263566</v>
      </c>
      <c r="O15" s="5">
        <f t="shared" si="2"/>
        <v>-3.4803623401188588E-2</v>
      </c>
      <c r="P15" s="96">
        <f>+IF(H15=0,"",'Ark1'!W45)</f>
        <v>81.262409846456492</v>
      </c>
      <c r="Q15" s="50">
        <f t="shared" si="3"/>
        <v>-3.0750414241886119</v>
      </c>
      <c r="R15" s="5">
        <f>+IF(H15=0,"",'Ark1'!X45)</f>
        <v>2.3858350859127526</v>
      </c>
      <c r="S15" s="50">
        <f t="shared" si="4"/>
        <v>0.55478510403051029</v>
      </c>
      <c r="T15" s="50">
        <f>+IF(H15=0,"",'Ark1'!Y45)</f>
        <v>4.7716701718255052</v>
      </c>
      <c r="U15" s="8"/>
      <c r="V15" s="265">
        <f>+IF(J15=0,"",'Ark1'!Z45)</f>
        <v>0</v>
      </c>
      <c r="W15" s="8"/>
      <c r="X15" s="50">
        <f>+IF(H15=0,"",'Ark1'!AB45)</f>
        <v>2.5558155113746222</v>
      </c>
      <c r="Y15" s="5">
        <f>+IF(H15=0,"",'Ark1'!AC45)</f>
        <v>-29.010117399020999</v>
      </c>
      <c r="Z15" s="18">
        <f>+IF(H15=0,"",'Ark1'!AD45)</f>
        <v>7.7430632510419315</v>
      </c>
      <c r="AA15" s="271">
        <f>+IF(H15=0,"",'Ark1'!AP45)</f>
        <v>567</v>
      </c>
      <c r="AB15" s="5">
        <f>+IF(H15=0,"",'Ark1'!V45)</f>
        <v>88.410687258991771</v>
      </c>
      <c r="AC15" s="50">
        <f>+IF(H15=0,"",'Ark1'!T45)</f>
        <v>4.3510947440070504</v>
      </c>
      <c r="AD15" s="18">
        <f t="shared" si="5"/>
        <v>115.63370332996973</v>
      </c>
      <c r="AE15" s="308">
        <f t="shared" ref="AE15:AE17" si="6">+(H15*P15)/1000</f>
        <v>9312.1033315349887</v>
      </c>
      <c r="AF15" s="28"/>
      <c r="AI15" s="37"/>
      <c r="AR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</row>
    <row r="16" spans="1:59" ht="15.6">
      <c r="A16" s="28"/>
      <c r="B16" s="2">
        <f>+'Ark1'!D46</f>
        <v>7</v>
      </c>
      <c r="C16" s="2" t="s">
        <v>495</v>
      </c>
      <c r="D16" s="2">
        <f>+'Ark1'!C46</f>
        <v>2024</v>
      </c>
      <c r="E16" s="308">
        <f>+'Ark1'!Q46</f>
        <v>1042</v>
      </c>
      <c r="F16" s="24">
        <f t="shared" si="0"/>
        <v>26</v>
      </c>
      <c r="G16" s="111"/>
      <c r="H16" s="300">
        <f>+'Ark1'!R46</f>
        <v>127728</v>
      </c>
      <c r="I16" s="361">
        <f t="shared" si="1"/>
        <v>6082</v>
      </c>
      <c r="J16" s="308">
        <f>+IF(H16=0,"",'Ark1'!S46)</f>
        <v>127168</v>
      </c>
      <c r="K16" s="50">
        <f>+IF(H16=0,"",'Ark1'!AE46)</f>
        <v>8.5447387140875826</v>
      </c>
      <c r="L16" s="50">
        <f>+IF(I16=0,"",'Ark1'!AE46)</f>
        <v>8.5447387140875826</v>
      </c>
      <c r="M16" s="98"/>
      <c r="N16" s="96">
        <f>+IF(H16=0,"",'Ark1'!U46)</f>
        <v>60.510364242576749</v>
      </c>
      <c r="O16" s="5">
        <f t="shared" si="2"/>
        <v>0.10118171548186439</v>
      </c>
      <c r="P16" s="96">
        <f>+IF(H16=0,"",'Ark1'!W46)</f>
        <v>81.218459832661523</v>
      </c>
      <c r="Q16" s="50">
        <f t="shared" si="3"/>
        <v>-2.4613207647482511</v>
      </c>
      <c r="R16" s="5">
        <f>+IF(H16=0,"",'Ark1'!X46)</f>
        <v>2.1295252411374164</v>
      </c>
      <c r="S16" s="50">
        <f t="shared" si="4"/>
        <v>0.543776429010425</v>
      </c>
      <c r="T16" s="50">
        <f>+IF(H16=0,"",'Ark1'!Y46)</f>
        <v>4.2590504822748327</v>
      </c>
      <c r="U16" s="8"/>
      <c r="V16" s="265">
        <f>+IF(J16=0,"",'Ark1'!Z46)</f>
        <v>0</v>
      </c>
      <c r="W16" s="8"/>
      <c r="X16" s="50">
        <f>+IF(H16=0,"",'Ark1'!AB46)</f>
        <v>2.5194986022087935</v>
      </c>
      <c r="Y16" s="5">
        <f>+IF(H16=0,"",'Ark1'!AC46)</f>
        <v>-28.828374374922312</v>
      </c>
      <c r="Z16" s="18">
        <f>+IF(H16=0,"",'Ark1'!AD46)</f>
        <v>8.6305968333936942</v>
      </c>
      <c r="AA16" s="271">
        <f>+IF(H16=0,"",'Ark1'!AP46)</f>
        <v>573</v>
      </c>
      <c r="AB16" s="5">
        <f>+IF(H16=0,"",'Ark1'!V46)</f>
        <v>88.260393277456643</v>
      </c>
      <c r="AC16" s="50">
        <f>+IF(H16=0,"",'Ark1'!T46)</f>
        <v>4.3007171489415006</v>
      </c>
      <c r="AD16" s="18">
        <f t="shared" ref="AD16:AD21" si="7">+IF(H16=0,"",H16/E16)</f>
        <v>122.57965451055662</v>
      </c>
      <c r="AE16" s="308">
        <f t="shared" si="6"/>
        <v>10373.871437506192</v>
      </c>
      <c r="AF16" s="28"/>
      <c r="AI16" s="37"/>
      <c r="AR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</row>
    <row r="17" spans="1:59" ht="15.6">
      <c r="A17" s="28"/>
      <c r="B17" s="2">
        <f>+'Ark1'!D47</f>
        <v>8</v>
      </c>
      <c r="C17" s="2" t="s">
        <v>496</v>
      </c>
      <c r="D17" s="2">
        <f>+'Ark1'!C47</f>
        <v>2024</v>
      </c>
      <c r="E17" s="308">
        <f>+'Ark1'!Q47</f>
        <v>1043</v>
      </c>
      <c r="F17" s="24">
        <f t="shared" si="0"/>
        <v>-88</v>
      </c>
      <c r="G17" s="111"/>
      <c r="H17" s="300">
        <f>+'Ark1'!R47</f>
        <v>120778</v>
      </c>
      <c r="I17" s="361">
        <f t="shared" si="1"/>
        <v>-8925</v>
      </c>
      <c r="J17" s="308">
        <f>+IF(H17=0,"",'Ark1'!S47)</f>
        <v>119982</v>
      </c>
      <c r="K17" s="50">
        <f>+IF(H17=0,"",'Ark1'!AE47)</f>
        <v>8.1076329728320324</v>
      </c>
      <c r="L17" s="50">
        <f>+IF(I17=0,"",'Ark1'!AE47)</f>
        <v>8.1076329728320324</v>
      </c>
      <c r="M17" s="98"/>
      <c r="N17" s="96">
        <f>+IF(H17=0,"",'Ark1'!U47)</f>
        <v>60.409511426713998</v>
      </c>
      <c r="O17" s="5">
        <f t="shared" si="2"/>
        <v>7.7130577927988497E-3</v>
      </c>
      <c r="P17" s="96">
        <f>+IF(H17=0,"",'Ark1'!W47)</f>
        <v>81.679258555450303</v>
      </c>
      <c r="Q17" s="50">
        <f t="shared" si="3"/>
        <v>-2.0305070060178423</v>
      </c>
      <c r="R17" s="5">
        <f>+IF(H17=0,"",'Ark1'!X47)</f>
        <v>2.5551010945702033</v>
      </c>
      <c r="S17" s="50">
        <f t="shared" si="4"/>
        <v>0.5196817133685343</v>
      </c>
      <c r="T17" s="50">
        <f>+IF(H17=0,"",'Ark1'!Y47)</f>
        <v>5.1102021891404066</v>
      </c>
      <c r="U17" s="8"/>
      <c r="V17" s="265">
        <f>+IF(J17=0,"",'Ark1'!Z47)</f>
        <v>0</v>
      </c>
      <c r="W17" s="8"/>
      <c r="X17" s="50">
        <f>+IF(H17=0,"",'Ark1'!AB47)</f>
        <v>2.5248561241714409</v>
      </c>
      <c r="Y17" s="5">
        <f>+IF(H17=0,"",'Ark1'!AC47)</f>
        <v>-29.791134427431576</v>
      </c>
      <c r="Z17" s="18">
        <f>+IF(H17=0,"",'Ark1'!AD47)</f>
        <v>8.1609844696826368</v>
      </c>
      <c r="AA17" s="271">
        <f>+IF(H17=0,"",'Ark1'!AP47)</f>
        <v>566</v>
      </c>
      <c r="AB17" s="5">
        <f>+IF(H17=0,"",'Ark1'!V47)</f>
        <v>88.812997825441855</v>
      </c>
      <c r="AC17" s="50">
        <f>+IF(H17=0,"",'Ark1'!T47)</f>
        <v>4.4480368941363508</v>
      </c>
      <c r="AD17" s="18">
        <f t="shared" si="7"/>
        <v>115.79865771812081</v>
      </c>
      <c r="AE17" s="308">
        <f t="shared" si="6"/>
        <v>9865.0574898101768</v>
      </c>
      <c r="AF17" s="28"/>
      <c r="AI17" s="37"/>
      <c r="AR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</row>
    <row r="18" spans="1:59" ht="15.6">
      <c r="A18" s="28"/>
      <c r="B18" s="2">
        <f>+'Ark1'!D48</f>
        <v>9</v>
      </c>
      <c r="C18" s="2" t="s">
        <v>497</v>
      </c>
      <c r="D18" s="2">
        <f>+'Ark1'!C48</f>
        <v>2024</v>
      </c>
      <c r="E18" s="308">
        <f>+'Ark1'!Q48</f>
        <v>1117</v>
      </c>
      <c r="F18" s="24">
        <f t="shared" si="0"/>
        <v>-49</v>
      </c>
      <c r="G18" s="111"/>
      <c r="H18" s="300">
        <f>+'Ark1'!R48</f>
        <v>120803</v>
      </c>
      <c r="I18" s="361">
        <f t="shared" si="1"/>
        <v>393</v>
      </c>
      <c r="J18" s="308">
        <f>+IF(H18=0,"",'Ark1'!S48)</f>
        <v>120345</v>
      </c>
      <c r="K18" s="50">
        <f>+IF(H18=0,"",'Ark1'!AE48)</f>
        <v>8.1857023280336492</v>
      </c>
      <c r="L18" s="50">
        <f>+IF(I18=0,"",'Ark1'!AE48)</f>
        <v>8.1857023280336492</v>
      </c>
      <c r="M18" s="98"/>
      <c r="N18" s="96">
        <f>+IF(H18=0,"",'Ark1'!U48)</f>
        <v>60.274203332086927</v>
      </c>
      <c r="O18" s="5">
        <f t="shared" si="2"/>
        <v>-0.23382715541287524</v>
      </c>
      <c r="P18" s="96">
        <f>+IF(H18=0,"",'Ark1'!W48)</f>
        <v>82.217014001412394</v>
      </c>
      <c r="Q18" s="50">
        <f t="shared" si="3"/>
        <v>-1.0404335877733928</v>
      </c>
      <c r="R18" s="5">
        <f>+IF(H18=0,"",'Ark1'!X48)</f>
        <v>2.1555756065660625</v>
      </c>
      <c r="S18" s="50">
        <f t="shared" si="4"/>
        <v>0.40987342236209257</v>
      </c>
      <c r="T18" s="50">
        <f>+IF(H18=0,"",'Ark1'!Y48)</f>
        <v>4.311151213132125</v>
      </c>
      <c r="U18" s="8"/>
      <c r="V18" s="265">
        <f>+IF(J18=0,"",'Ark1'!Z48)</f>
        <v>0</v>
      </c>
      <c r="W18" s="8"/>
      <c r="X18" s="50">
        <f>+IF(H18=0,"",'Ark1'!AB48)</f>
        <v>2.5926555267070177</v>
      </c>
      <c r="Y18" s="5">
        <f>+IF(H18=0,"",'Ark1'!AC48)</f>
        <v>-30.327367590398488</v>
      </c>
      <c r="Z18" s="18">
        <f>+IF(H18=0,"",'Ark1'!AD48)</f>
        <v>8.1626737227895116</v>
      </c>
      <c r="AA18" s="271">
        <f>+IF(H18=0,"",'Ark1'!AP48)</f>
        <v>564</v>
      </c>
      <c r="AB18" s="5">
        <f>+IF(H18=0,"",'Ark1'!V48)</f>
        <v>89.306872481594297</v>
      </c>
      <c r="AC18" s="50">
        <f>+IF(H18=0,"",'Ark1'!T48)</f>
        <v>4.7739542892146716</v>
      </c>
      <c r="AD18" s="18">
        <f t="shared" si="7"/>
        <v>108.14950760966876</v>
      </c>
      <c r="AE18" s="308"/>
      <c r="AF18" s="28"/>
      <c r="AI18" s="37"/>
      <c r="AR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</row>
    <row r="19" spans="1:59" ht="15.6">
      <c r="A19" s="28"/>
      <c r="B19" s="2">
        <f>+'Ark1'!D49</f>
        <v>10</v>
      </c>
      <c r="C19" s="2" t="s">
        <v>498</v>
      </c>
      <c r="D19" s="2">
        <f>+'Ark1'!C49</f>
        <v>2024</v>
      </c>
      <c r="E19" s="308">
        <f>+'Ark1'!Q49</f>
        <v>1179</v>
      </c>
      <c r="F19" s="24">
        <f>+E19-E35</f>
        <v>1179</v>
      </c>
      <c r="G19" s="111"/>
      <c r="H19" s="300">
        <f>+'Ark1'!R49</f>
        <v>129448</v>
      </c>
      <c r="I19" s="361">
        <f>+H19-H35</f>
        <v>129448</v>
      </c>
      <c r="J19" s="308">
        <f>+IF(H19=0,"",'Ark1'!S49)</f>
        <v>128857</v>
      </c>
      <c r="K19" s="50">
        <f>+IF(H19=0,"",'Ark1'!AE49)</f>
        <v>8.8373479264957151</v>
      </c>
      <c r="L19" s="50">
        <f>+IF(I19=0,"",'Ark1'!AE49)</f>
        <v>8.8373479264957151</v>
      </c>
      <c r="M19" s="98"/>
      <c r="N19" s="96">
        <f>+IF(H19=0,"",'Ark1'!U49)</f>
        <v>60.248562359825215</v>
      </c>
      <c r="O19" s="5">
        <f t="shared" si="2"/>
        <v>-0.32057099544375944</v>
      </c>
      <c r="P19" s="96">
        <f>+IF(H19=0,"",'Ark1'!W49)</f>
        <v>82.898703989694198</v>
      </c>
      <c r="Q19" s="50">
        <f>+IF(H19=0,"",P19-P35)</f>
        <v>82.898703989694198</v>
      </c>
      <c r="R19" s="5">
        <f>+IF(H19=0,"",'Ark1'!X49)</f>
        <v>1.9930783017118836</v>
      </c>
      <c r="S19" s="50">
        <f>+IF(H19=0,"",R19-R35)</f>
        <v>1.9930783017118836</v>
      </c>
      <c r="T19" s="50">
        <f>+IF(H19=0,"",'Ark1'!Y49)</f>
        <v>3.9861566034237672</v>
      </c>
      <c r="U19" s="8"/>
      <c r="V19" s="265">
        <f>+IF(J19=0,"",'Ark1'!Z49)</f>
        <v>0</v>
      </c>
      <c r="W19" s="8"/>
      <c r="X19" s="50">
        <f>+IF(H19=0,"",'Ark1'!AB49)</f>
        <v>2.538273112719863</v>
      </c>
      <c r="Y19" s="5">
        <f>+IF(H19=0,"",'Ark1'!AC49)</f>
        <v>-29.684881361128756</v>
      </c>
      <c r="Z19" s="18">
        <f>+IF(H19=0,"",'Ark1'!AD49)</f>
        <v>8.7468174471466451</v>
      </c>
      <c r="AA19" s="271">
        <f>+IF(H19=0,"",'Ark1'!AP49)</f>
        <v>596</v>
      </c>
      <c r="AB19" s="5">
        <f>+IF(H19=0,"",'Ark1'!V49)</f>
        <v>90.066027067506099</v>
      </c>
      <c r="AC19" s="50">
        <f>+IF(H19=0,"",'Ark1'!T49)</f>
        <v>4.7640519745380381</v>
      </c>
      <c r="AD19" s="18">
        <f t="shared" si="7"/>
        <v>109.79474130619168</v>
      </c>
      <c r="AE19" s="308"/>
      <c r="AF19" s="28"/>
      <c r="AI19" s="37"/>
      <c r="AR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</row>
    <row r="20" spans="1:59" ht="15.6">
      <c r="A20" s="28"/>
      <c r="B20" s="2">
        <f>+'Ark1'!D50</f>
        <v>11</v>
      </c>
      <c r="C20" s="2" t="s">
        <v>499</v>
      </c>
      <c r="D20" s="2">
        <f>+'Ark1'!C50</f>
        <v>2024</v>
      </c>
      <c r="E20" s="308">
        <f>+'Ark1'!Q50</f>
        <v>1117</v>
      </c>
      <c r="F20" s="24">
        <f>+E20-E32</f>
        <v>-104</v>
      </c>
      <c r="G20" s="111"/>
      <c r="H20" s="300">
        <f>+'Ark1'!R50</f>
        <v>127326</v>
      </c>
      <c r="I20" s="361">
        <f>+H20-H32</f>
        <v>1182</v>
      </c>
      <c r="J20" s="308">
        <f>+IF(H20=0,"",'Ark1'!S50)</f>
        <v>126734</v>
      </c>
      <c r="K20" s="50">
        <f>+IF(H20=0,"",'Ark1'!AE50)</f>
        <v>8.6697183488118377</v>
      </c>
      <c r="L20" s="50">
        <f>+IF(I20=0,"",'Ark1'!AE50)</f>
        <v>8.6697183488118377</v>
      </c>
      <c r="M20" s="98"/>
      <c r="N20" s="96">
        <f>+IF(H20=0,"",'Ark1'!U50)</f>
        <v>60.381405147789849</v>
      </c>
      <c r="O20" s="5">
        <f t="shared" si="2"/>
        <v>-0.31152863748184956</v>
      </c>
      <c r="P20" s="96">
        <f>+IF(H20=0,"",'Ark1'!W50)</f>
        <v>82.688602111508786</v>
      </c>
      <c r="Q20" s="50">
        <f>+IF(H20=0,"",P20-P32)</f>
        <v>-0.90441730152672051</v>
      </c>
      <c r="R20" s="5">
        <f>+IF(H20=0,"",'Ark1'!X50)</f>
        <v>2.2956819502693873</v>
      </c>
      <c r="S20" s="50">
        <f>+IF(H20=0,"",R20-R32)</f>
        <v>0.23058174732671866</v>
      </c>
      <c r="T20" s="50">
        <f>+IF(H20=0,"",'Ark1'!Y50)</f>
        <v>4.5913639005387745</v>
      </c>
      <c r="U20" s="8"/>
      <c r="V20" s="265">
        <f>+IF(J20=0,"",'Ark1'!Z50)</f>
        <v>0</v>
      </c>
      <c r="W20" s="8"/>
      <c r="X20" s="50">
        <f>+IF(H20=0,"",'Ark1'!AB50)</f>
        <v>2.5562385597674542</v>
      </c>
      <c r="Y20" s="5">
        <f>+IF(H20=0,"",'Ark1'!AC50)</f>
        <v>-28.821536808672526</v>
      </c>
      <c r="Z20" s="18">
        <f>+IF(H20=0,"",'Ark1'!AD50)</f>
        <v>8.6034336434351548</v>
      </c>
      <c r="AA20" s="271">
        <f>+IF(H20=0,"",'Ark1'!AP50)</f>
        <v>597</v>
      </c>
      <c r="AB20" s="5">
        <f>+IF(H20=0,"",'Ark1'!V50)</f>
        <v>89.866285825607264</v>
      </c>
      <c r="AC20" s="50">
        <f>+IF(H20=0,"",'Ark1'!T50)</f>
        <v>4.5246925215588316</v>
      </c>
      <c r="AD20" s="18">
        <f t="shared" si="7"/>
        <v>113.9892569382274</v>
      </c>
      <c r="AE20" s="308"/>
      <c r="AF20" s="28"/>
      <c r="AI20" s="37"/>
      <c r="AR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</row>
    <row r="21" spans="1:59" ht="15.6">
      <c r="A21" s="28"/>
      <c r="B21" s="2">
        <f>+'Ark1'!D51</f>
        <v>12</v>
      </c>
      <c r="C21" s="2" t="s">
        <v>500</v>
      </c>
      <c r="D21" s="2">
        <f>+'Ark1'!C51</f>
        <v>2024</v>
      </c>
      <c r="E21" s="308">
        <f>+'Ark1'!Q51</f>
        <v>1013</v>
      </c>
      <c r="F21" s="24">
        <f>+E21-E33</f>
        <v>-159</v>
      </c>
      <c r="G21" s="111"/>
      <c r="H21" s="300">
        <f>+'Ark1'!R51</f>
        <v>112227</v>
      </c>
      <c r="I21" s="361">
        <f>+H21-H33</f>
        <v>-27482</v>
      </c>
      <c r="J21" s="308">
        <f>+IF(H21=0,"",'Ark1'!S51)</f>
        <v>111594</v>
      </c>
      <c r="K21" s="50">
        <f>+IF(H21=0,"",'Ark1'!AE51)</f>
        <v>7.3556502497221796</v>
      </c>
      <c r="L21" s="50">
        <f>+IF(I21=0,"",'Ark1'!AE51)</f>
        <v>7.3556502497221796</v>
      </c>
      <c r="M21" s="98"/>
      <c r="N21" s="96">
        <f>+IF(H21=0,"",'Ark1'!U51)</f>
        <v>60.593410039966322</v>
      </c>
      <c r="O21" s="5">
        <f t="shared" si="2"/>
        <v>-0.26625953507147671</v>
      </c>
      <c r="P21" s="96">
        <f>+IF(H21=0,"",'Ark1'!W51)</f>
        <v>79.673524562252126</v>
      </c>
      <c r="Q21" s="50">
        <f>+IF(H21=0,"",P21-P33)</f>
        <v>-3.8046565297401287</v>
      </c>
      <c r="R21" s="5">
        <f>+IF(H21=0,"",'Ark1'!X51)</f>
        <v>2.0752581820773965</v>
      </c>
      <c r="S21" s="50">
        <f>+IF(H21=0,"",R21-R33)</f>
        <v>-1.1937345769772012E-2</v>
      </c>
      <c r="T21" s="50">
        <f>+IF(H21=0,"",'Ark1'!Y51)</f>
        <v>4.1505163641547931</v>
      </c>
      <c r="U21" s="8"/>
      <c r="V21" s="265">
        <f>+IF(J21=0,"",'Ark1'!Z51)</f>
        <v>0</v>
      </c>
      <c r="W21" s="8"/>
      <c r="X21" s="50">
        <f>+IF(H21=0,"",'Ark1'!AB51)</f>
        <v>2.4625859512696127</v>
      </c>
      <c r="Y21" s="5">
        <f>+IF(H21=0,"",'Ark1'!AC51)</f>
        <v>-30.815238755982399</v>
      </c>
      <c r="Z21" s="18">
        <f>+IF(H21=0,"",'Ark1'!AD51)</f>
        <v>7.583192337007346</v>
      </c>
      <c r="AA21" s="271">
        <f>+IF(H21=0,"",'Ark1'!AP51)</f>
        <v>567</v>
      </c>
      <c r="AB21" s="5">
        <f>+IF(H21=0,"",'Ark1'!V51)</f>
        <v>86.657462507597188</v>
      </c>
      <c r="AC21" s="50">
        <f>+IF(H21=0,"",'Ark1'!T51)</f>
        <v>4.1332121503737937</v>
      </c>
      <c r="AD21" s="18">
        <f t="shared" si="7"/>
        <v>110.78677196446199</v>
      </c>
      <c r="AE21" s="308"/>
      <c r="AF21" s="28"/>
      <c r="AI21" s="37"/>
      <c r="AR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</row>
    <row r="22" spans="1:59" ht="18" customHeight="1">
      <c r="A22" s="28"/>
      <c r="B22" s="28"/>
      <c r="C22" s="28"/>
      <c r="D22" s="28"/>
      <c r="E22" s="289"/>
      <c r="F22" s="28"/>
      <c r="G22" s="111"/>
      <c r="H22" s="289"/>
      <c r="I22" s="289"/>
      <c r="J22" s="289"/>
      <c r="K22" s="28"/>
      <c r="L22" s="28"/>
      <c r="M22" s="98"/>
      <c r="N22" s="28"/>
      <c r="O22" s="28"/>
      <c r="P22" s="28"/>
      <c r="Q22" s="28"/>
      <c r="R22" s="28"/>
      <c r="S22" s="28"/>
      <c r="T22" s="28"/>
      <c r="U22" s="8"/>
      <c r="V22" s="28"/>
      <c r="W22" s="8"/>
      <c r="X22" s="28"/>
      <c r="Y22" s="28"/>
      <c r="Z22" s="28"/>
      <c r="AA22" s="28"/>
      <c r="AB22" s="28"/>
      <c r="AC22" s="28"/>
      <c r="AD22" s="28"/>
      <c r="AE22" s="289"/>
      <c r="AF22" s="28"/>
      <c r="AI22" s="37"/>
      <c r="AR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</row>
    <row r="23" spans="1:59" ht="15.6">
      <c r="A23" s="28"/>
      <c r="B23" s="94">
        <f>+'Ark1'!D52</f>
        <v>1</v>
      </c>
      <c r="C23" s="94" t="str">
        <f>+C10</f>
        <v>Jan</v>
      </c>
      <c r="D23" s="94">
        <f>+'Ark1'!C52</f>
        <v>2023</v>
      </c>
      <c r="E23" s="303">
        <f>+'Ark1'!Q52</f>
        <v>1093</v>
      </c>
      <c r="F23" s="95"/>
      <c r="G23" s="111"/>
      <c r="H23" s="303">
        <f>+'Ark1'!R52</f>
        <v>131045</v>
      </c>
      <c r="I23" s="303"/>
      <c r="J23" s="303">
        <f>+IF(H23=0,"",'Ark1'!S52)</f>
        <v>130310</v>
      </c>
      <c r="K23" s="107">
        <f>+IF(H23=0,"",'Ark1'!AE52)</f>
        <v>9.009147343153062</v>
      </c>
      <c r="L23" s="107" t="str">
        <f>+IF(I23=0,"",'Ark1'!AF52)</f>
        <v/>
      </c>
      <c r="M23" s="98"/>
      <c r="N23" s="96">
        <f>+IF(H23=0,"",'Ark1'!U52)</f>
        <v>60.615171514081808</v>
      </c>
      <c r="O23" s="96"/>
      <c r="P23" s="96">
        <f>+IF(H23=0,"",'Ark1'!W52)</f>
        <v>85.567733097996097</v>
      </c>
      <c r="Q23" s="107"/>
      <c r="R23" s="96">
        <f>+IF(H23=0,"",'Ark1'!X52)</f>
        <v>2.1839826013964672</v>
      </c>
      <c r="S23" s="107"/>
      <c r="T23" s="96">
        <f>+IF(H23=0,"",'Ark1'!Y52)</f>
        <v>4.3679652027929343</v>
      </c>
      <c r="U23" s="8"/>
      <c r="V23" s="265">
        <f>+IF(J23=0,"",'Ark1'!Z52)</f>
        <v>0</v>
      </c>
      <c r="W23" s="8"/>
      <c r="X23" s="107">
        <f>+IF(H23=0,"",'Ark1'!AB52)</f>
        <v>2.5371780983827326</v>
      </c>
      <c r="Y23" s="96">
        <f>+IF(H23=0,"",'Ark1'!AC52)</f>
        <v>-32.567830855845571</v>
      </c>
      <c r="Z23" s="95">
        <f>+IF(H23=0,"",'Ark1'!AD52)</f>
        <v>8.8387508861008808</v>
      </c>
      <c r="AA23" s="271">
        <f>+IF(H23=0,"",'Ark1'!AP52)</f>
        <v>630</v>
      </c>
      <c r="AB23" s="96">
        <f>+IF(H23=0,"",'Ark1'!V52)</f>
        <v>92.982649175693183</v>
      </c>
      <c r="AC23" s="107">
        <f>+IF(H23=0,"",'Ark1'!T52)</f>
        <v>4.104193216070815</v>
      </c>
      <c r="AD23" s="95">
        <f>+IF(H23=0,"",H23/E23)</f>
        <v>119.89478499542544</v>
      </c>
      <c r="AE23" s="308">
        <f>+(H23*P23)/1000</f>
        <v>11213.223583826897</v>
      </c>
      <c r="AF23" s="28"/>
      <c r="AI23" s="37"/>
      <c r="AR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</row>
    <row r="24" spans="1:59" ht="15.6">
      <c r="A24" s="28"/>
      <c r="B24" s="94">
        <f>+'Ark1'!D53</f>
        <v>2</v>
      </c>
      <c r="C24" s="94" t="str">
        <f t="shared" ref="C24:C34" si="8">+C11</f>
        <v>Feb</v>
      </c>
      <c r="D24" s="94">
        <f>+'Ark1'!C53</f>
        <v>2023</v>
      </c>
      <c r="E24" s="303">
        <f>+'Ark1'!Q53</f>
        <v>1040</v>
      </c>
      <c r="F24" s="95"/>
      <c r="G24" s="111"/>
      <c r="H24" s="303">
        <f>+'Ark1'!R53</f>
        <v>110231</v>
      </c>
      <c r="I24" s="303"/>
      <c r="J24" s="303">
        <f>+IF(H24=0,"",'Ark1'!S53)</f>
        <v>109793</v>
      </c>
      <c r="K24" s="107">
        <f>+IF(H24=0,"",'Ark1'!AE53)</f>
        <v>7.5020016086388388</v>
      </c>
      <c r="L24" s="107" t="str">
        <f>+IF(I24=0,"",'Ark1'!AF53)</f>
        <v/>
      </c>
      <c r="M24" s="98"/>
      <c r="N24" s="96">
        <f>+IF(H24=0,"",'Ark1'!U53)</f>
        <v>60.648238047962991</v>
      </c>
      <c r="O24" s="96"/>
      <c r="P24" s="96">
        <f>+IF(H24=0,"",'Ark1'!W53)</f>
        <v>84.568101791553772</v>
      </c>
      <c r="Q24" s="107"/>
      <c r="R24" s="96">
        <f>+IF(H24=0,"",'Ark1'!X53)</f>
        <v>1.9858297575092312</v>
      </c>
      <c r="S24" s="107"/>
      <c r="T24" s="96">
        <f>+IF(H24=0,"",'Ark1'!Y53)</f>
        <v>3.9716595150184624</v>
      </c>
      <c r="U24" s="8"/>
      <c r="V24" s="265">
        <f>+IF(J24=0,"",'Ark1'!Z53)</f>
        <v>0</v>
      </c>
      <c r="W24" s="8"/>
      <c r="X24" s="107">
        <f>+IF(H24=0,"",'Ark1'!AB53)</f>
        <v>2.5326690647270302</v>
      </c>
      <c r="Y24" s="96">
        <f>+IF(H24=0,"",'Ark1'!AC53)</f>
        <v>-29.390314678822399</v>
      </c>
      <c r="Z24" s="95">
        <f>+IF(H24=0,"",'Ark1'!AD53)</f>
        <v>7.4348838103383299</v>
      </c>
      <c r="AA24" s="271">
        <f>+IF(H24=0,"",'Ark1'!AP53)</f>
        <v>591</v>
      </c>
      <c r="AB24" s="96">
        <f>+IF(H24=0,"",'Ark1'!V53)</f>
        <v>91.863657660754242</v>
      </c>
      <c r="AC24" s="107">
        <f>+IF(H24=0,"",'Ark1'!T53)</f>
        <v>4.0416035416534379</v>
      </c>
      <c r="AD24" s="95">
        <f t="shared" ref="AD24:AD34" si="9">+IF(H24=0,"",H24/E24)</f>
        <v>105.99134615384615</v>
      </c>
      <c r="AE24" s="308">
        <f>+(H24*P24)/1000</f>
        <v>9322.0264285847643</v>
      </c>
      <c r="AF24" s="28"/>
      <c r="AI24" s="37"/>
      <c r="AR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</row>
    <row r="25" spans="1:59" ht="15.6">
      <c r="A25" s="28"/>
      <c r="B25" s="94">
        <f>+'Ark1'!D54</f>
        <v>3</v>
      </c>
      <c r="C25" s="94" t="str">
        <f t="shared" si="8"/>
        <v>Mar</v>
      </c>
      <c r="D25" s="94">
        <f>+'Ark1'!C54</f>
        <v>2023</v>
      </c>
      <c r="E25" s="303">
        <f>+'Ark1'!Q54</f>
        <v>1113</v>
      </c>
      <c r="F25" s="95"/>
      <c r="G25" s="111"/>
      <c r="H25" s="303">
        <f>+'Ark1'!R54</f>
        <v>132851</v>
      </c>
      <c r="I25" s="303"/>
      <c r="J25" s="303">
        <f>+IF(H25=0,"",'Ark1'!S54)</f>
        <v>132335</v>
      </c>
      <c r="K25" s="107">
        <f>+IF(H25=0,"",'Ark1'!AE54)</f>
        <v>9.0107081820527437</v>
      </c>
      <c r="L25" s="107" t="str">
        <f>+IF(I25=0,"",'Ark1'!AF54)</f>
        <v/>
      </c>
      <c r="M25" s="98"/>
      <c r="N25" s="96">
        <f>+IF(H25=0,"",'Ark1'!U54)</f>
        <v>60.68214002342539</v>
      </c>
      <c r="O25" s="96"/>
      <c r="P25" s="96">
        <f>+IF(H25=0,"",'Ark1'!W54)</f>
        <v>84.272967091093435</v>
      </c>
      <c r="Q25" s="107"/>
      <c r="R25" s="96">
        <f>+IF(H25=0,"",'Ark1'!X54)</f>
        <v>2.1399914189580813</v>
      </c>
      <c r="S25" s="107"/>
      <c r="T25" s="96">
        <f>+IF(H25=0,"",'Ark1'!Y54)</f>
        <v>4.2799828379161626</v>
      </c>
      <c r="U25" s="8"/>
      <c r="V25" s="265">
        <f>+IF(J25=0,"",'Ark1'!Z54)</f>
        <v>0</v>
      </c>
      <c r="W25" s="8"/>
      <c r="X25" s="107">
        <f>+IF(H25=0,"",'Ark1'!AB54)</f>
        <v>2.5821794221587258</v>
      </c>
      <c r="Y25" s="96">
        <f>+IF(H25=0,"",'Ark1'!AC54)</f>
        <v>-31.3833248004082</v>
      </c>
      <c r="Z25" s="95">
        <f>+IF(H25=0,"",'Ark1'!AD54)</f>
        <v>8.960562356208845</v>
      </c>
      <c r="AA25" s="271">
        <f>+IF(H25=0,"",'Ark1'!AP54)</f>
        <v>632</v>
      </c>
      <c r="AB25" s="96">
        <f>+IF(H25=0,"",'Ark1'!V54)</f>
        <v>91.539893031413115</v>
      </c>
      <c r="AC25" s="107">
        <f>+IF(H25=0,"",'Ark1'!T54)</f>
        <v>4.017786843907837</v>
      </c>
      <c r="AD25" s="95">
        <f t="shared" si="9"/>
        <v>119.36298292902066</v>
      </c>
      <c r="AE25" s="308">
        <f>+(H25*P25)/1000</f>
        <v>11195.747951018853</v>
      </c>
      <c r="AF25" s="28"/>
      <c r="AI25" s="37"/>
      <c r="AR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</row>
    <row r="26" spans="1:59" ht="15.6">
      <c r="A26" s="28"/>
      <c r="B26" s="94">
        <f>+'Ark1'!D55</f>
        <v>4</v>
      </c>
      <c r="C26" s="94" t="str">
        <f t="shared" si="8"/>
        <v>Apr</v>
      </c>
      <c r="D26" s="94">
        <f>+'Ark1'!C55</f>
        <v>2023</v>
      </c>
      <c r="E26" s="303">
        <f>+'Ark1'!Q55</f>
        <v>979</v>
      </c>
      <c r="F26" s="95"/>
      <c r="G26" s="111"/>
      <c r="H26" s="303">
        <f>+'Ark1'!R55</f>
        <v>105583</v>
      </c>
      <c r="I26" s="303"/>
      <c r="J26" s="303">
        <f>+IF(H26=0,"",'Ark1'!S55)</f>
        <v>105145</v>
      </c>
      <c r="K26" s="107">
        <f>+IF(H26=0,"",'Ark1'!AE55)</f>
        <v>7.2770077881687314</v>
      </c>
      <c r="L26" s="107" t="str">
        <f>+IF(I26=0,"",'Ark1'!AF55)</f>
        <v/>
      </c>
      <c r="M26" s="98"/>
      <c r="N26" s="96">
        <f>+IF(H26=0,"",'Ark1'!U55)</f>
        <v>60.566731656284176</v>
      </c>
      <c r="O26" s="96"/>
      <c r="P26" s="96">
        <f>+IF(H26=0,"",'Ark1'!W55)</f>
        <v>85.658072186029244</v>
      </c>
      <c r="Q26" s="107"/>
      <c r="R26" s="96">
        <f>+IF(H26=0,"",'Ark1'!X55)</f>
        <v>1.674511995302274</v>
      </c>
      <c r="S26" s="107"/>
      <c r="T26" s="96">
        <f>+IF(H26=0,"",'Ark1'!Y55)</f>
        <v>3.349023990604548</v>
      </c>
      <c r="U26" s="8"/>
      <c r="V26" s="265">
        <f>+IF(J26=0,"",'Ark1'!Z55)</f>
        <v>0</v>
      </c>
      <c r="W26" s="8"/>
      <c r="X26" s="107">
        <f>+IF(H26=0,"",'Ark1'!AB55)</f>
        <v>2.6084322223060559</v>
      </c>
      <c r="Y26" s="96">
        <f>+IF(H26=0,"",'Ark1'!AC55)</f>
        <v>-30.863747684437815</v>
      </c>
      <c r="Z26" s="95">
        <f>+IF(H26=0,"",'Ark1'!AD55)</f>
        <v>7.1213845229286807</v>
      </c>
      <c r="AA26" s="271">
        <f>+IF(H26=0,"",'Ark1'!AP55)</f>
        <v>583</v>
      </c>
      <c r="AB26" s="96">
        <f>+IF(H26=0,"",'Ark1'!V55)</f>
        <v>93.040256485306571</v>
      </c>
      <c r="AC26" s="107">
        <f>+IF(H26=0,"",'Ark1'!T55)</f>
        <v>4.2181222355871677</v>
      </c>
      <c r="AD26" s="95">
        <f t="shared" si="9"/>
        <v>107.84780388151175</v>
      </c>
      <c r="AE26" s="308">
        <f>+(H26*P26)/1000</f>
        <v>9044.0362356175265</v>
      </c>
      <c r="AF26" s="28"/>
      <c r="AI26" s="37"/>
      <c r="AR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</row>
    <row r="27" spans="1:59" ht="15.6">
      <c r="A27" s="28"/>
      <c r="B27" s="94">
        <f>+'Ark1'!D56</f>
        <v>5</v>
      </c>
      <c r="C27" s="94" t="str">
        <f t="shared" si="8"/>
        <v>Mai</v>
      </c>
      <c r="D27" s="94">
        <f>+'Ark1'!C56</f>
        <v>2023</v>
      </c>
      <c r="E27" s="303">
        <f>+'Ark1'!Q56</f>
        <v>1068</v>
      </c>
      <c r="F27" s="95"/>
      <c r="G27" s="111"/>
      <c r="H27" s="303">
        <f>+'Ark1'!R56</f>
        <v>124898</v>
      </c>
      <c r="I27" s="303"/>
      <c r="J27" s="303">
        <f>+IF(H27=0,"",'Ark1'!S56)</f>
        <v>124384</v>
      </c>
      <c r="K27" s="107">
        <f>+IF(H27=0,"",'Ark1'!AE56)</f>
        <v>8.5195008364029992</v>
      </c>
      <c r="L27" s="107" t="str">
        <f>+IF(I27=0,"",'Ark1'!AF56)</f>
        <v/>
      </c>
      <c r="M27" s="98"/>
      <c r="N27" s="96">
        <f>+IF(H27=0,"",'Ark1'!U56)</f>
        <v>60.601323321327506</v>
      </c>
      <c r="O27" s="96"/>
      <c r="P27" s="96">
        <f>+IF(H27=0,"",'Ark1'!W56)</f>
        <v>84.772250450219985</v>
      </c>
      <c r="Q27" s="107"/>
      <c r="R27" s="96">
        <f>+IF(H27=0,"",'Ark1'!X56)</f>
        <v>1.8182837195151249</v>
      </c>
      <c r="S27" s="107"/>
      <c r="T27" s="96">
        <f>+IF(H27=0,"",'Ark1'!Y56)</f>
        <v>3.6365674390302498</v>
      </c>
      <c r="U27" s="8"/>
      <c r="V27" s="265">
        <f>+IF(J27=0,"",'Ark1'!Z56)</f>
        <v>0</v>
      </c>
      <c r="W27" s="8"/>
      <c r="X27" s="107">
        <f>+IF(H27=0,"",'Ark1'!AB56)</f>
        <v>2.6042685984050689</v>
      </c>
      <c r="Y27" s="96">
        <f>+IF(H27=0,"",'Ark1'!AC56)</f>
        <v>-30.520355542933196</v>
      </c>
      <c r="Z27" s="95">
        <f>+IF(H27=0,"",'Ark1'!AD56)</f>
        <v>8.4241467295373909</v>
      </c>
      <c r="AA27" s="271">
        <f>+IF(H27=0,"",'Ark1'!AP56)</f>
        <v>607</v>
      </c>
      <c r="AB27" s="96">
        <f>+IF(H27=0,"",'Ark1'!V56)</f>
        <v>92.073586957217799</v>
      </c>
      <c r="AC27" s="107">
        <f>+IF(H27=0,"",'Ark1'!T56)</f>
        <v>4.1883216704831128</v>
      </c>
      <c r="AD27" s="95">
        <f t="shared" si="9"/>
        <v>116.94569288389513</v>
      </c>
      <c r="AE27" s="308">
        <f t="shared" ref="AE27:AE30" si="10">+(H27*P27)/1000</f>
        <v>10587.884536731577</v>
      </c>
      <c r="AF27" s="28"/>
      <c r="AI27" s="37"/>
      <c r="AR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</row>
    <row r="28" spans="1:59" ht="15.6">
      <c r="A28" s="28"/>
      <c r="B28" s="94">
        <f>+'Ark1'!D57</f>
        <v>6</v>
      </c>
      <c r="C28" s="94" t="str">
        <f t="shared" si="8"/>
        <v>Jun</v>
      </c>
      <c r="D28" s="94">
        <f>+'Ark1'!C57</f>
        <v>2023</v>
      </c>
      <c r="E28" s="303">
        <f>+'Ark1'!Q57</f>
        <v>1083</v>
      </c>
      <c r="F28" s="95"/>
      <c r="G28" s="111"/>
      <c r="H28" s="303">
        <f>+'Ark1'!R57</f>
        <v>129707</v>
      </c>
      <c r="I28" s="303"/>
      <c r="J28" s="303">
        <f>+IF(H28=0,"",'Ark1'!S57)</f>
        <v>129029</v>
      </c>
      <c r="K28" s="107">
        <f>+IF(H28=0,"",'Ark1'!AE57)</f>
        <v>8.7923247785296237</v>
      </c>
      <c r="L28" s="107" t="str">
        <f>+IF(I28=0,"",'Ark1'!AF57)</f>
        <v/>
      </c>
      <c r="M28" s="98"/>
      <c r="N28" s="96">
        <f>+IF(H28=0,"",'Ark1'!U57)</f>
        <v>60.508699594664755</v>
      </c>
      <c r="O28" s="96"/>
      <c r="P28" s="96">
        <f>+IF(H28=0,"",'Ark1'!W57)</f>
        <v>84.337451270645104</v>
      </c>
      <c r="Q28" s="107"/>
      <c r="R28" s="96">
        <f>+IF(H28=0,"",'Ark1'!X57)</f>
        <v>1.8310499818822423</v>
      </c>
      <c r="S28" s="107"/>
      <c r="T28" s="96">
        <f>+IF(H28=0,"",'Ark1'!Y57)</f>
        <v>3.6620999637644847</v>
      </c>
      <c r="U28" s="8"/>
      <c r="V28" s="265">
        <f>+IF(J28=0,"",'Ark1'!Z57)</f>
        <v>0</v>
      </c>
      <c r="W28" s="8"/>
      <c r="X28" s="107">
        <f>+IF(H28=0,"",'Ark1'!AB57)</f>
        <v>2.6389032461755022</v>
      </c>
      <c r="Y28" s="96">
        <f>+IF(H28=0,"",'Ark1'!AC57)</f>
        <v>-33.336533308596437</v>
      </c>
      <c r="Z28" s="95">
        <f>+IF(H28=0,"",'Ark1'!AD57)</f>
        <v>8.7485051790109267</v>
      </c>
      <c r="AA28" s="271">
        <f>+IF(H28=0,"",'Ark1'!AP57)</f>
        <v>618</v>
      </c>
      <c r="AB28" s="96">
        <f>+IF(H28=0,"",'Ark1'!V57)</f>
        <v>91.644259770540017</v>
      </c>
      <c r="AC28" s="107">
        <f>+IF(H28=0,"",'Ark1'!T57)</f>
        <v>4.3142852737323354</v>
      </c>
      <c r="AD28" s="95">
        <f t="shared" si="9"/>
        <v>119.76638965835642</v>
      </c>
      <c r="AE28" s="308">
        <f t="shared" si="10"/>
        <v>10939.157791961563</v>
      </c>
      <c r="AF28" s="28"/>
      <c r="AI28" s="37"/>
      <c r="AR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</row>
    <row r="29" spans="1:59" ht="15.6">
      <c r="A29" s="28"/>
      <c r="B29" s="94">
        <f>+'Ark1'!D58</f>
        <v>7</v>
      </c>
      <c r="C29" s="94" t="str">
        <f t="shared" si="8"/>
        <v>Jul</v>
      </c>
      <c r="D29" s="94">
        <f>+'Ark1'!C58</f>
        <v>2023</v>
      </c>
      <c r="E29" s="303">
        <f>+'Ark1'!Q58</f>
        <v>1016</v>
      </c>
      <c r="F29" s="95"/>
      <c r="G29" s="111"/>
      <c r="H29" s="303">
        <f>+'Ark1'!R58</f>
        <v>121646</v>
      </c>
      <c r="I29" s="303"/>
      <c r="J29" s="303">
        <f>+IF(H29=0,"",'Ark1'!S58)</f>
        <v>121056</v>
      </c>
      <c r="K29" s="107">
        <f>+IF(H29=0,"",'Ark1'!AE58)</f>
        <v>8.184700100606932</v>
      </c>
      <c r="L29" s="107" t="str">
        <f>+IF(I29=0,"",'Ark1'!AF58)</f>
        <v/>
      </c>
      <c r="M29" s="98"/>
      <c r="N29" s="96">
        <f>+IF(H29=0,"",'Ark1'!U58)</f>
        <v>60.409182527094885</v>
      </c>
      <c r="O29" s="96"/>
      <c r="P29" s="96">
        <f>+IF(H29=0,"",'Ark1'!W58)</f>
        <v>83.679780597409774</v>
      </c>
      <c r="Q29" s="107"/>
      <c r="R29" s="96">
        <f>+IF(H29=0,"",'Ark1'!X58)</f>
        <v>1.5857488121269914</v>
      </c>
      <c r="S29" s="107"/>
      <c r="T29" s="96">
        <f>+IF(H29=0,"",'Ark1'!Y58)</f>
        <v>3.1714976242539827</v>
      </c>
      <c r="U29" s="8"/>
      <c r="V29" s="265">
        <f>+IF(J29=0,"",'Ark1'!Z58)</f>
        <v>0</v>
      </c>
      <c r="W29" s="8"/>
      <c r="X29" s="107">
        <f>+IF(H29=0,"",'Ark1'!AB58)</f>
        <v>2.6084233163328641</v>
      </c>
      <c r="Y29" s="96">
        <f>+IF(H29=0,"",'Ark1'!AC58)</f>
        <v>-31.625195750555424</v>
      </c>
      <c r="Z29" s="95">
        <f>+IF(H29=0,"",'Ark1'!AD58)</f>
        <v>8.2048051454891624</v>
      </c>
      <c r="AA29" s="271">
        <f>+IF(H29=0,"",'Ark1'!AP58)</f>
        <v>585</v>
      </c>
      <c r="AB29" s="96">
        <f>+IF(H29=0,"",'Ark1'!V58)</f>
        <v>90.907838933601155</v>
      </c>
      <c r="AC29" s="107">
        <f>+IF(H29=0,"",'Ark1'!T58)</f>
        <v>4.512815875573386</v>
      </c>
      <c r="AD29" s="95">
        <f t="shared" si="9"/>
        <v>119.73031496062993</v>
      </c>
      <c r="AE29" s="308">
        <f t="shared" si="10"/>
        <v>10179.310590552508</v>
      </c>
      <c r="AF29" s="28"/>
      <c r="AI29" s="37"/>
      <c r="AR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</row>
    <row r="30" spans="1:59" ht="15.6">
      <c r="A30" s="28"/>
      <c r="B30" s="94">
        <f>+'Ark1'!D59</f>
        <v>8</v>
      </c>
      <c r="C30" s="94" t="str">
        <f t="shared" si="8"/>
        <v>Aug</v>
      </c>
      <c r="D30" s="94">
        <f>+'Ark1'!C59</f>
        <v>2023</v>
      </c>
      <c r="E30" s="303">
        <f>+'Ark1'!Q59</f>
        <v>1131</v>
      </c>
      <c r="F30" s="95"/>
      <c r="G30" s="111"/>
      <c r="H30" s="303">
        <f>+'Ark1'!R59</f>
        <v>129703</v>
      </c>
      <c r="I30" s="303"/>
      <c r="J30" s="303">
        <f>+IF(H30=0,"",'Ark1'!S59)</f>
        <v>129117</v>
      </c>
      <c r="K30" s="107">
        <f>+IF(H30=0,"",'Ark1'!AE59)</f>
        <v>8.732839348112476</v>
      </c>
      <c r="L30" s="107" t="str">
        <f>+IF(I30=0,"",'Ark1'!AF59)</f>
        <v/>
      </c>
      <c r="M30" s="98"/>
      <c r="N30" s="96">
        <f>+IF(H30=0,"",'Ark1'!U59)</f>
        <v>60.401798368921199</v>
      </c>
      <c r="O30" s="96"/>
      <c r="P30" s="96">
        <f>+IF(H30=0,"",'Ark1'!W59)</f>
        <v>83.709765561468146</v>
      </c>
      <c r="Q30" s="107"/>
      <c r="R30" s="96">
        <f>+IF(H30=0,"",'Ark1'!X59)</f>
        <v>2.035419381201669</v>
      </c>
      <c r="S30" s="107"/>
      <c r="T30" s="96">
        <f>+IF(H30=0,"",'Ark1'!Y59)</f>
        <v>4.070838762403338</v>
      </c>
      <c r="U30" s="8"/>
      <c r="V30" s="265">
        <f>+IF(J30=0,"",'Ark1'!Z59)</f>
        <v>0</v>
      </c>
      <c r="W30" s="8"/>
      <c r="X30" s="107">
        <f>+IF(H30=0,"",'Ark1'!AB59)</f>
        <v>2.5825948975702966</v>
      </c>
      <c r="Y30" s="96">
        <f>+IF(H30=0,"",'Ark1'!AC59)</f>
        <v>-27.509551367563141</v>
      </c>
      <c r="Z30" s="95">
        <f>+IF(H30=0,"",'Ark1'!AD59)</f>
        <v>8.7482353861646196</v>
      </c>
      <c r="AA30" s="271">
        <f>+IF(H30=0,"",'Ark1'!AP59)</f>
        <v>621</v>
      </c>
      <c r="AB30" s="96">
        <f>+IF(H30=0,"",'Ark1'!V59)</f>
        <v>90.923255870017513</v>
      </c>
      <c r="AC30" s="107">
        <f>+IF(H30=0,"",'Ark1'!T59)</f>
        <v>4.51129118062034</v>
      </c>
      <c r="AD30" s="95">
        <f t="shared" si="9"/>
        <v>114.67992926613616</v>
      </c>
      <c r="AE30" s="308">
        <f t="shared" si="10"/>
        <v>10857.407722619104</v>
      </c>
      <c r="AF30" s="28"/>
      <c r="AI30" s="37"/>
      <c r="AR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</row>
    <row r="31" spans="1:59" ht="15.6">
      <c r="A31" s="28"/>
      <c r="B31" s="94">
        <f>+'Ark1'!D60</f>
        <v>9</v>
      </c>
      <c r="C31" s="94" t="str">
        <f t="shared" si="8"/>
        <v>Sep</v>
      </c>
      <c r="D31" s="94">
        <f>+'Ark1'!C60</f>
        <v>2023</v>
      </c>
      <c r="E31" s="303">
        <f>+'Ark1'!Q60</f>
        <v>1166</v>
      </c>
      <c r="F31" s="95"/>
      <c r="G31" s="111"/>
      <c r="H31" s="303">
        <f>+'Ark1'!R60</f>
        <v>120410</v>
      </c>
      <c r="I31" s="303"/>
      <c r="J31" s="303">
        <f>+IF(H31=0,"",'Ark1'!S60)</f>
        <v>119918</v>
      </c>
      <c r="K31" s="107">
        <f>+IF(H31=0,"",'Ark1'!AE60)</f>
        <v>8.0668389721527003</v>
      </c>
      <c r="L31" s="107" t="str">
        <f>+IF(I31=0,"",'Ark1'!AF60)</f>
        <v/>
      </c>
      <c r="M31" s="98"/>
      <c r="N31" s="96">
        <f>+IF(H31=0,"",'Ark1'!U60)</f>
        <v>60.508030487499802</v>
      </c>
      <c r="O31" s="96"/>
      <c r="P31" s="96">
        <f>+IF(H31=0,"",'Ark1'!W60)</f>
        <v>83.257447589185787</v>
      </c>
      <c r="Q31" s="107"/>
      <c r="R31" s="96">
        <f>+IF(H31=0,"",'Ark1'!X60)</f>
        <v>1.7457021842039699</v>
      </c>
      <c r="S31" s="107"/>
      <c r="T31" s="96">
        <f>+IF(H31=0,"",'Ark1'!Y60)</f>
        <v>3.4914043684079399</v>
      </c>
      <c r="U31" s="8"/>
      <c r="V31" s="265">
        <f>+IF(J31=0,"",'Ark1'!Z60)</f>
        <v>0</v>
      </c>
      <c r="W31" s="8"/>
      <c r="X31" s="107">
        <f>+IF(H31=0,"",'Ark1'!AB60)</f>
        <v>2.6277271112149809</v>
      </c>
      <c r="Y31" s="96">
        <f>+IF(H31=0,"",'Ark1'!AC60)</f>
        <v>-31.69131043858</v>
      </c>
      <c r="Z31" s="95">
        <f>+IF(H31=0,"",'Ark1'!AD60)</f>
        <v>8.1214391559800614</v>
      </c>
      <c r="AA31" s="271">
        <f>+IF(H31=0,"",'Ark1'!AP60)</f>
        <v>611</v>
      </c>
      <c r="AB31" s="96">
        <f>+IF(H31=0,"",'Ark1'!V60)</f>
        <v>90.457275635281988</v>
      </c>
      <c r="AC31" s="107">
        <f>+IF(H31=0,"",'Ark1'!T60)</f>
        <v>4.2821194252969006</v>
      </c>
      <c r="AD31" s="95">
        <f t="shared" si="9"/>
        <v>103.26758147512865</v>
      </c>
      <c r="AE31" s="303"/>
      <c r="AF31" s="28"/>
      <c r="AI31" s="37"/>
      <c r="AR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</row>
    <row r="32" spans="1:59" ht="15.6">
      <c r="A32" s="28"/>
      <c r="B32" s="94">
        <f>+'Ark1'!D61</f>
        <v>10</v>
      </c>
      <c r="C32" s="94" t="str">
        <f t="shared" si="8"/>
        <v>Okt</v>
      </c>
      <c r="D32" s="94">
        <f>+'Ark1'!C61</f>
        <v>2023</v>
      </c>
      <c r="E32" s="303">
        <f>+'Ark1'!Q61</f>
        <v>1221</v>
      </c>
      <c r="F32" s="95"/>
      <c r="G32" s="111"/>
      <c r="H32" s="303">
        <f>+'Ark1'!R61</f>
        <v>126144</v>
      </c>
      <c r="I32" s="303"/>
      <c r="J32" s="303">
        <f>+IF(H32=0,"",'Ark1'!S61)</f>
        <v>124607</v>
      </c>
      <c r="K32" s="107">
        <f>+IF(H32=0,"",'Ark1'!AE61)</f>
        <v>8.41605124102351</v>
      </c>
      <c r="L32" s="107" t="str">
        <f>+IF(I32=0,"",'Ark1'!AF61)</f>
        <v/>
      </c>
      <c r="M32" s="98"/>
      <c r="N32" s="96">
        <f>+IF(H32=0,"",'Ark1'!U61)</f>
        <v>60.569133355268974</v>
      </c>
      <c r="O32" s="96"/>
      <c r="P32" s="96">
        <f>+IF(H32=0,"",'Ark1'!W61)</f>
        <v>83.593019413035506</v>
      </c>
      <c r="Q32" s="107"/>
      <c r="R32" s="96">
        <f>+IF(H32=0,"",'Ark1'!X61)</f>
        <v>2.0651002029426686</v>
      </c>
      <c r="S32" s="107"/>
      <c r="T32" s="96">
        <f>+IF(H32=0,"",'Ark1'!Y61)</f>
        <v>4.1302004058853372</v>
      </c>
      <c r="U32" s="8"/>
      <c r="V32" s="265">
        <f>+IF(J32=0,"",'Ark1'!Z61)</f>
        <v>0</v>
      </c>
      <c r="W32" s="8"/>
      <c r="X32" s="107">
        <f>+IF(H32=0,"",'Ark1'!AB61)</f>
        <v>2.5497154553872305</v>
      </c>
      <c r="Y32" s="96">
        <f>+IF(H32=0,"",'Ark1'!AC61)</f>
        <v>-31.420994060019542</v>
      </c>
      <c r="Z32" s="95">
        <f>+IF(H32=0,"",'Ark1'!AD61)</f>
        <v>8.5081872011622632</v>
      </c>
      <c r="AA32" s="271">
        <f>+IF(H32=0,"",'Ark1'!AP61)</f>
        <v>655</v>
      </c>
      <c r="AB32" s="96">
        <f>+IF(H32=0,"",'Ark1'!V61)</f>
        <v>91.032497917766563</v>
      </c>
      <c r="AC32" s="107">
        <f>+IF(H32=0,"",'Ark1'!T61)</f>
        <v>4.160483257229834</v>
      </c>
      <c r="AD32" s="95">
        <f t="shared" si="9"/>
        <v>103.31203931203932</v>
      </c>
      <c r="AE32" s="303"/>
      <c r="AF32" s="28"/>
      <c r="AI32" s="37"/>
      <c r="AR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</row>
    <row r="33" spans="1:59" ht="15.6">
      <c r="A33" s="28"/>
      <c r="B33" s="94">
        <f>+'Ark1'!D62</f>
        <v>11</v>
      </c>
      <c r="C33" s="94" t="str">
        <f t="shared" si="8"/>
        <v>Nov</v>
      </c>
      <c r="D33" s="94">
        <f>+'Ark1'!C62</f>
        <v>2023</v>
      </c>
      <c r="E33" s="303">
        <f>+'Ark1'!Q62</f>
        <v>1172</v>
      </c>
      <c r="F33" s="95"/>
      <c r="G33" s="111"/>
      <c r="H33" s="303">
        <f>+'Ark1'!R62</f>
        <v>139709</v>
      </c>
      <c r="I33" s="303"/>
      <c r="J33" s="303">
        <f>+IF(H33=0,"",'Ark1'!S62)</f>
        <v>138957</v>
      </c>
      <c r="K33" s="107">
        <f>+IF(H33=0,"",'Ark1'!AE62)</f>
        <v>9.3723678462390687</v>
      </c>
      <c r="L33" s="107" t="str">
        <f>+IF(I33=0,"",'Ark1'!AF62)</f>
        <v/>
      </c>
      <c r="M33" s="98"/>
      <c r="N33" s="96">
        <f>+IF(H33=0,"",'Ark1'!U62)</f>
        <v>60.692933785271698</v>
      </c>
      <c r="O33" s="96"/>
      <c r="P33" s="96">
        <f>+IF(H33=0,"",'Ark1'!W62)</f>
        <v>83.478181091992255</v>
      </c>
      <c r="Q33" s="107"/>
      <c r="R33" s="96">
        <f>+IF(H33=0,"",'Ark1'!X62)</f>
        <v>2.0871955278471686</v>
      </c>
      <c r="S33" s="107"/>
      <c r="T33" s="96">
        <f>+IF(H33=0,"",'Ark1'!Y62)</f>
        <v>4.1743910556943371</v>
      </c>
      <c r="U33" s="8"/>
      <c r="V33" s="265">
        <f>+IF(J33=0,"",'Ark1'!Z62)</f>
        <v>0</v>
      </c>
      <c r="W33" s="8"/>
      <c r="X33" s="107">
        <f>+IF(H33=0,"",'Ark1'!AB62)</f>
        <v>2.5227689185692688</v>
      </c>
      <c r="Y33" s="96">
        <f>+IF(H33=0,"",'Ark1'!AC62)</f>
        <v>-31.779596271203445</v>
      </c>
      <c r="Z33" s="95">
        <f>+IF(H33=0,"",'Ark1'!AD62)</f>
        <v>9.4231221912035377</v>
      </c>
      <c r="AA33" s="271">
        <f>+IF(H33=0,"",'Ark1'!AP62)</f>
        <v>630</v>
      </c>
      <c r="AB33" s="96">
        <f>+IF(H33=0,"",'Ark1'!V62)</f>
        <v>90.731614667955554</v>
      </c>
      <c r="AC33" s="107">
        <f>+IF(H33=0,"",'Ark1'!T62)</f>
        <v>3.9602387820398119</v>
      </c>
      <c r="AD33" s="95">
        <f t="shared" si="9"/>
        <v>119.20563139931741</v>
      </c>
      <c r="AE33" s="303"/>
      <c r="AF33" s="28"/>
      <c r="AI33" s="37"/>
      <c r="AR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</row>
    <row r="34" spans="1:59" ht="15.6">
      <c r="A34" s="28"/>
      <c r="B34" s="94">
        <f>+'Ark1'!D63</f>
        <v>12</v>
      </c>
      <c r="C34" s="94" t="str">
        <f t="shared" si="8"/>
        <v>Des</v>
      </c>
      <c r="D34" s="94">
        <f>+'Ark1'!C63</f>
        <v>2023</v>
      </c>
      <c r="E34" s="303">
        <f>+'Ark1'!Q63</f>
        <v>1025</v>
      </c>
      <c r="F34" s="95"/>
      <c r="G34" s="111"/>
      <c r="H34" s="303">
        <f>+'Ark1'!R63</f>
        <v>110692</v>
      </c>
      <c r="I34" s="303"/>
      <c r="J34" s="303">
        <f>+IF(H34=0,"",'Ark1'!S63)</f>
        <v>109798</v>
      </c>
      <c r="K34" s="107">
        <f>+IF(H34=0,"",'Ark1'!AE63)</f>
        <v>7.1165119549193108</v>
      </c>
      <c r="L34" s="107" t="str">
        <f>+IF(I34=0,"",'Ark1'!AF63)</f>
        <v/>
      </c>
      <c r="M34" s="98"/>
      <c r="N34" s="96">
        <f>+IF(H34=0,"",'Ark1'!U63)</f>
        <v>60.859669575037799</v>
      </c>
      <c r="O34" s="96"/>
      <c r="P34" s="96">
        <f>+IF(H34=0,"",'Ark1'!W63)</f>
        <v>80.218924570575439</v>
      </c>
      <c r="Q34" s="107"/>
      <c r="R34" s="96">
        <f>+IF(H34=0,"",'Ark1'!X63)</f>
        <v>1.6830484587865429</v>
      </c>
      <c r="S34" s="107"/>
      <c r="T34" s="96">
        <f>+IF(H34=0,"",'Ark1'!Y63)</f>
        <v>3.3660969175730857</v>
      </c>
      <c r="U34" s="8"/>
      <c r="V34" s="265">
        <f>+IF(J34=0,"",'Ark1'!Z63)</f>
        <v>0</v>
      </c>
      <c r="W34" s="8"/>
      <c r="X34" s="107">
        <f>+IF(H34=0,"",'Ark1'!AB63)</f>
        <v>2.4531118936801839</v>
      </c>
      <c r="Y34" s="96">
        <f>+IF(H34=0,"",'Ark1'!AC63)</f>
        <v>-32.163629990674728</v>
      </c>
      <c r="Z34" s="95">
        <f>+IF(H34=0,"",'Ark1'!AD63)</f>
        <v>7.4659774358752991</v>
      </c>
      <c r="AA34" s="271">
        <f>+IF(H34=0,"",'Ark1'!AP63)</f>
        <v>580</v>
      </c>
      <c r="AB34" s="96">
        <f>+IF(H34=0,"",'Ark1'!V63)</f>
        <v>87.261435295628516</v>
      </c>
      <c r="AC34" s="107">
        <f>+IF(H34=0,"",'Ark1'!T63)</f>
        <v>3.6064214216022847</v>
      </c>
      <c r="AD34" s="95">
        <f t="shared" si="9"/>
        <v>107.99219512195123</v>
      </c>
      <c r="AE34" s="303"/>
      <c r="AF34" s="28"/>
      <c r="AI34" s="37"/>
      <c r="AR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</row>
    <row r="35" spans="1:59" ht="15.6">
      <c r="A35" s="28"/>
      <c r="B35" s="28"/>
      <c r="C35" s="28"/>
      <c r="D35" s="28"/>
      <c r="E35" s="289"/>
      <c r="F35" s="28"/>
      <c r="G35" s="111"/>
      <c r="H35" s="289"/>
      <c r="I35" s="289"/>
      <c r="J35" s="289"/>
      <c r="K35" s="28"/>
      <c r="L35" s="28"/>
      <c r="M35" s="9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9"/>
      <c r="AF35" s="28"/>
      <c r="AI35" s="37"/>
      <c r="AR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</row>
    <row r="36" spans="1:59" ht="15.6">
      <c r="A36" s="28"/>
      <c r="B36" s="3">
        <f>+'Ark1'!D64</f>
        <v>1</v>
      </c>
      <c r="C36" s="3" t="s">
        <v>490</v>
      </c>
      <c r="D36" s="3">
        <f>+'Ark1'!C64</f>
        <v>2022</v>
      </c>
      <c r="E36" s="304">
        <f>+'Ark1'!Q64</f>
        <v>1125</v>
      </c>
      <c r="F36" s="15"/>
      <c r="G36" s="15"/>
      <c r="H36" s="304">
        <f>+'Ark1'!R64</f>
        <v>132354</v>
      </c>
      <c r="I36" s="304"/>
      <c r="J36" s="304">
        <f>+IF(H36=0,"",'Ark1'!S64)</f>
        <v>131747</v>
      </c>
      <c r="K36" s="51">
        <f>+IF(H36=0,"",'Ark1'!AE64)</f>
        <v>9.0346660144407487</v>
      </c>
      <c r="L36" s="51" t="str">
        <f>+IF(I36=0,"",'Ark1'!AF64)</f>
        <v/>
      </c>
      <c r="M36" s="98"/>
      <c r="N36" s="12">
        <f>+IF(H36=0,"",'Ark1'!U64)</f>
        <v>60.697086081656494</v>
      </c>
      <c r="O36" s="12"/>
      <c r="P36" s="12">
        <f>+IF(H36=0,"",'Ark1'!W64)</f>
        <v>85.670033700956409</v>
      </c>
      <c r="Q36" s="51"/>
      <c r="R36" s="12">
        <f>+IF(H36=0,"",'Ark1'!X64)</f>
        <v>2.2711818305453559</v>
      </c>
      <c r="S36" s="51"/>
      <c r="T36" s="12">
        <f>+IF(H36=0,"",'Ark1'!Y64)</f>
        <v>4.5423636610907119</v>
      </c>
      <c r="U36" s="8"/>
      <c r="V36" s="265">
        <f>+IF(J36=0,"",'Ark1'!Z65)</f>
        <v>0</v>
      </c>
      <c r="W36" s="8"/>
      <c r="X36" s="51">
        <f>+IF(H36=0,"",'Ark1'!AB64)</f>
        <v>2.4810443080209477</v>
      </c>
      <c r="Y36" s="12">
        <f>+IF(H36=0,"",'Ark1'!AC64)</f>
        <v>-33.78370960733681</v>
      </c>
      <c r="Z36" s="15">
        <f>+IF(H36=0,"",'Ark1'!AD64)</f>
        <v>8.9720394012132729</v>
      </c>
      <c r="AA36" s="15"/>
      <c r="AB36" s="12">
        <f>+IF(H36=0,"",'Ark1'!V64)</f>
        <v>93.128216027107058</v>
      </c>
      <c r="AC36" s="51">
        <f>+IF(H36=0,"",'Ark1'!T64)</f>
        <v>3.9469755353068288</v>
      </c>
      <c r="AD36" s="15">
        <f>+IF(H36=0,"",H36/E36)</f>
        <v>117.648</v>
      </c>
      <c r="AE36" s="304"/>
      <c r="AF36" s="28"/>
      <c r="AI36" s="37"/>
      <c r="AR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</row>
    <row r="37" spans="1:59" ht="15.6">
      <c r="A37" s="28"/>
      <c r="B37" s="3">
        <f>+'Ark1'!D65</f>
        <v>2</v>
      </c>
      <c r="C37" s="3" t="s">
        <v>491</v>
      </c>
      <c r="D37" s="3">
        <f>+'Ark1'!C65</f>
        <v>2022</v>
      </c>
      <c r="E37" s="304">
        <f>+'Ark1'!Q65</f>
        <v>1040</v>
      </c>
      <c r="F37" s="15"/>
      <c r="G37" s="15"/>
      <c r="H37" s="304">
        <f>+'Ark1'!R65</f>
        <v>111760</v>
      </c>
      <c r="I37" s="304"/>
      <c r="J37" s="304">
        <f>+IF(H37=0,"",'Ark1'!S65)</f>
        <v>111312</v>
      </c>
      <c r="K37" s="51">
        <f>+IF(H37=0,"",'Ark1'!AE65)</f>
        <v>7.5808970411035519</v>
      </c>
      <c r="L37" s="51" t="str">
        <f>+IF(I37=0,"",'Ark1'!AF65)</f>
        <v/>
      </c>
      <c r="M37" s="98"/>
      <c r="N37" s="12">
        <f>+IF(H37=0,"",'Ark1'!U65)</f>
        <v>60.771066911024874</v>
      </c>
      <c r="O37" s="12"/>
      <c r="P37" s="12">
        <f>+IF(H37=0,"",'Ark1'!W65)</f>
        <v>85.08170457812264</v>
      </c>
      <c r="Q37" s="51"/>
      <c r="R37" s="12">
        <f>+IF(H37=0,"",'Ark1'!X65)</f>
        <v>2.1447745168217605</v>
      </c>
      <c r="S37" s="51"/>
      <c r="T37" s="12">
        <f>+IF(H37=0,"",'Ark1'!Y65)</f>
        <v>4.2895490336435209</v>
      </c>
      <c r="U37" s="8"/>
      <c r="V37" s="265">
        <f>+IF(J37=0,"",'Ark1'!Z66)</f>
        <v>0</v>
      </c>
      <c r="W37" s="8"/>
      <c r="X37" s="51">
        <f>+IF(H37=0,"",'Ark1'!AB65)</f>
        <v>2.4464420819351722</v>
      </c>
      <c r="Y37" s="12">
        <f>+IF(H37=0,"",'Ark1'!AC65)</f>
        <v>-33.563182712148958</v>
      </c>
      <c r="Z37" s="15">
        <f>+IF(H37=0,"",'Ark1'!AD65)</f>
        <v>7.5760092137721244</v>
      </c>
      <c r="AA37" s="15"/>
      <c r="AB37" s="12">
        <f>+IF(H37=0,"",'Ark1'!V65)</f>
        <v>92.435124521300011</v>
      </c>
      <c r="AC37" s="51">
        <f>+IF(H37=0,"",'Ark1'!T65)</f>
        <v>3.7865246957766647</v>
      </c>
      <c r="AD37" s="15">
        <f t="shared" ref="AD37:AD47" si="11">+IF(H37=0,"",H37/E37)</f>
        <v>107.46153846153847</v>
      </c>
      <c r="AE37" s="304"/>
      <c r="AF37" s="28"/>
      <c r="AI37" s="37"/>
      <c r="AR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</row>
    <row r="38" spans="1:59" ht="15.6">
      <c r="A38" s="28"/>
      <c r="B38" s="3">
        <f>+'Ark1'!D66</f>
        <v>3</v>
      </c>
      <c r="C38" s="3" t="s">
        <v>492</v>
      </c>
      <c r="D38" s="3">
        <f>+'Ark1'!C66</f>
        <v>2022</v>
      </c>
      <c r="E38" s="304">
        <f>+'Ark1'!Q66</f>
        <v>1165</v>
      </c>
      <c r="F38" s="15"/>
      <c r="G38" s="15"/>
      <c r="H38" s="304">
        <f>+'Ark1'!R66</f>
        <v>138913</v>
      </c>
      <c r="I38" s="304"/>
      <c r="J38" s="304">
        <f>+IF(H38=0,"",'Ark1'!S66)</f>
        <v>138001</v>
      </c>
      <c r="K38" s="51">
        <f>+IF(H38=0,"",'Ark1'!AE66)</f>
        <v>9.3844217144854696</v>
      </c>
      <c r="L38" s="51" t="str">
        <f>+IF(I38=0,"",'Ark1'!AF66)</f>
        <v/>
      </c>
      <c r="M38" s="98"/>
      <c r="N38" s="12">
        <f>+IF(H38=0,"",'Ark1'!U66)</f>
        <v>60.744965616191188</v>
      </c>
      <c r="O38" s="12"/>
      <c r="P38" s="12">
        <f>+IF(H38=0,"",'Ark1'!W66)</f>
        <v>84.953808305737411</v>
      </c>
      <c r="Q38" s="51"/>
      <c r="R38" s="12">
        <f>+IF(H38=0,"",'Ark1'!X66)</f>
        <v>1.4620661853102299</v>
      </c>
      <c r="S38" s="51"/>
      <c r="T38" s="12">
        <f>+IF(H38=0,"",'Ark1'!Y66)</f>
        <v>2.9241323706204598</v>
      </c>
      <c r="U38" s="8"/>
      <c r="V38" s="265">
        <f>+IF(J38=0,"",'Ark1'!Z67)</f>
        <v>0</v>
      </c>
      <c r="W38" s="8"/>
      <c r="X38" s="51">
        <f>+IF(H38=0,"",'Ark1'!AB66)</f>
        <v>2.5324569205655094</v>
      </c>
      <c r="Y38" s="12">
        <f>+IF(H38=0,"",'Ark1'!AC66)</f>
        <v>-35.965922240931555</v>
      </c>
      <c r="Z38" s="15">
        <f>+IF(H38=0,"",'Ark1'!AD66)</f>
        <v>9.4166622039435079</v>
      </c>
      <c r="AA38" s="15"/>
      <c r="AB38" s="12">
        <f>+IF(H38=0,"",'Ark1'!V66)</f>
        <v>92.376036451068501</v>
      </c>
      <c r="AC38" s="51">
        <f>+IF(H38=0,"",'Ark1'!T66)</f>
        <v>3.8880450353818574</v>
      </c>
      <c r="AD38" s="15">
        <f t="shared" si="11"/>
        <v>119.23862660944206</v>
      </c>
      <c r="AE38" s="304"/>
      <c r="AF38" s="28"/>
      <c r="AI38" s="37"/>
      <c r="AR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</row>
    <row r="39" spans="1:59" ht="15.6">
      <c r="A39" s="28"/>
      <c r="B39" s="3">
        <f>+'Ark1'!D67</f>
        <v>4</v>
      </c>
      <c r="C39" s="3" t="s">
        <v>493</v>
      </c>
      <c r="D39" s="3">
        <f>+'Ark1'!C67</f>
        <v>2022</v>
      </c>
      <c r="E39" s="304">
        <f>+'Ark1'!Q67</f>
        <v>1030</v>
      </c>
      <c r="F39" s="15"/>
      <c r="G39" s="15"/>
      <c r="H39" s="304">
        <f>+'Ark1'!R67</f>
        <v>113704</v>
      </c>
      <c r="I39" s="304"/>
      <c r="J39" s="304">
        <f>+IF(H39=0,"",'Ark1'!S67)</f>
        <v>113152</v>
      </c>
      <c r="K39" s="51">
        <f>+IF(H39=0,"",'Ark1'!AE67)</f>
        <v>7.7275277526322643</v>
      </c>
      <c r="L39" s="51" t="str">
        <f>+IF(I39=0,"",'Ark1'!AF67)</f>
        <v/>
      </c>
      <c r="M39" s="98"/>
      <c r="N39" s="12">
        <f>+IF(H39=0,"",'Ark1'!U67)</f>
        <v>60.743168481334806</v>
      </c>
      <c r="O39" s="12"/>
      <c r="P39" s="12">
        <f>+IF(H39=0,"",'Ark1'!W67)</f>
        <v>85.317065363404282</v>
      </c>
      <c r="Q39" s="51"/>
      <c r="R39" s="12">
        <f>+IF(H39=0,"",'Ark1'!X67)</f>
        <v>2.0060859776261171</v>
      </c>
      <c r="S39" s="51"/>
      <c r="T39" s="12">
        <f>+IF(H39=0,"",'Ark1'!Y67)</f>
        <v>4.0121719552522341</v>
      </c>
      <c r="U39" s="8"/>
      <c r="V39" s="265">
        <f>+IF(J39=0,"",'Ark1'!Z68)</f>
        <v>0</v>
      </c>
      <c r="W39" s="8"/>
      <c r="X39" s="51">
        <f>+IF(H39=0,"",'Ark1'!AB67)</f>
        <v>2.5655215108220726</v>
      </c>
      <c r="Y39" s="12">
        <f>+IF(H39=0,"",'Ark1'!AC67)</f>
        <v>-34.897675934146882</v>
      </c>
      <c r="Z39" s="15">
        <f>+IF(H39=0,"",'Ark1'!AD67)</f>
        <v>7.7077894742550592</v>
      </c>
      <c r="AA39" s="15"/>
      <c r="AB39" s="12">
        <f>+IF(H39=0,"",'Ark1'!V67)</f>
        <v>92.709131436504833</v>
      </c>
      <c r="AC39" s="51">
        <f>+IF(H39=0,"",'Ark1'!T67)</f>
        <v>3.9210230071061698</v>
      </c>
      <c r="AD39" s="15">
        <f t="shared" si="11"/>
        <v>110.39223300970873</v>
      </c>
      <c r="AE39" s="304"/>
      <c r="AF39" s="28"/>
      <c r="AI39" s="37"/>
      <c r="AR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</row>
    <row r="40" spans="1:59" ht="15.6">
      <c r="A40" s="28"/>
      <c r="B40" s="3">
        <f>+'Ark1'!D68</f>
        <v>5</v>
      </c>
      <c r="C40" s="3" t="s">
        <v>377</v>
      </c>
      <c r="D40" s="3">
        <f>+'Ark1'!C68</f>
        <v>2022</v>
      </c>
      <c r="E40" s="304">
        <f>+'Ark1'!Q68</f>
        <v>1079</v>
      </c>
      <c r="F40" s="15"/>
      <c r="G40" s="15"/>
      <c r="H40" s="304">
        <f>+'Ark1'!R68</f>
        <v>119836</v>
      </c>
      <c r="I40" s="304"/>
      <c r="J40" s="304">
        <f>+IF(H40=0,"",'Ark1'!S68)</f>
        <v>119234</v>
      </c>
      <c r="K40" s="51">
        <f>+IF(H40=0,"",'Ark1'!AE68)</f>
        <v>8.1047486287699098</v>
      </c>
      <c r="L40" s="51" t="str">
        <f>+IF(I40=0,"",'Ark1'!AF68)</f>
        <v/>
      </c>
      <c r="M40" s="98"/>
      <c r="N40" s="12">
        <f>+IF(H40=0,"",'Ark1'!U68)</f>
        <v>60.700035224851987</v>
      </c>
      <c r="O40" s="12"/>
      <c r="P40" s="12">
        <f>+IF(H40=0,"",'Ark1'!W68)</f>
        <v>84.917462049416073</v>
      </c>
      <c r="Q40" s="51"/>
      <c r="R40" s="12">
        <f>+IF(H40=0,"",'Ark1'!X68)</f>
        <v>2.0694949764678396</v>
      </c>
      <c r="S40" s="51"/>
      <c r="T40" s="12">
        <f>+IF(H40=0,"",'Ark1'!Y68)</f>
        <v>4.1389899529356793</v>
      </c>
      <c r="U40" s="8"/>
      <c r="V40" s="265">
        <f>+IF(J40=0,"",'Ark1'!Z69)</f>
        <v>0</v>
      </c>
      <c r="W40" s="8"/>
      <c r="X40" s="51">
        <f>+IF(H40=0,"",'Ark1'!AB68)</f>
        <v>2.5456093525840848</v>
      </c>
      <c r="Y40" s="12">
        <f>+IF(H40=0,"",'Ark1'!AC68)</f>
        <v>-34.682013171320875</v>
      </c>
      <c r="Z40" s="15">
        <f>+IF(H40=0,"",'Ark1'!AD68)</f>
        <v>8.1234667156549385</v>
      </c>
      <c r="AA40" s="15"/>
      <c r="AB40" s="12">
        <f>+IF(H40=0,"",'Ark1'!V68)</f>
        <v>92.284423606077581</v>
      </c>
      <c r="AC40" s="51">
        <f>+IF(H40=0,"",'Ark1'!T68)</f>
        <v>3.9878667512266777</v>
      </c>
      <c r="AD40" s="15">
        <f t="shared" si="11"/>
        <v>111.06209453197405</v>
      </c>
      <c r="AE40" s="304"/>
      <c r="AF40" s="28"/>
      <c r="AI40" s="37"/>
      <c r="AR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</row>
    <row r="41" spans="1:59" ht="15.6">
      <c r="A41" s="28"/>
      <c r="B41" s="3">
        <f>+'Ark1'!D69</f>
        <v>6</v>
      </c>
      <c r="C41" s="3" t="s">
        <v>494</v>
      </c>
      <c r="D41" s="3">
        <f>+'Ark1'!C69</f>
        <v>2022</v>
      </c>
      <c r="E41" s="304">
        <f>+'Ark1'!Q69</f>
        <v>1114</v>
      </c>
      <c r="F41" s="15"/>
      <c r="G41" s="15"/>
      <c r="H41" s="304">
        <f>+'Ark1'!R69</f>
        <v>123909</v>
      </c>
      <c r="I41" s="304"/>
      <c r="J41" s="304">
        <f>+IF(H41=0,"",'Ark1'!S69)</f>
        <v>123325</v>
      </c>
      <c r="K41" s="51">
        <f>+IF(H41=0,"",'Ark1'!AE69)</f>
        <v>8.4159169135563054</v>
      </c>
      <c r="L41" s="51" t="str">
        <f>+IF(I41=0,"",'Ark1'!AF69)</f>
        <v/>
      </c>
      <c r="M41" s="98"/>
      <c r="N41" s="12">
        <f>+IF(H41=0,"",'Ark1'!U69)</f>
        <v>60.590269612811674</v>
      </c>
      <c r="O41" s="12"/>
      <c r="P41" s="12">
        <f>+IF(H41=0,"",'Ark1'!W69)</f>
        <v>85.25264950334487</v>
      </c>
      <c r="Q41" s="51"/>
      <c r="R41" s="12">
        <f>+IF(H41=0,"",'Ark1'!X69)</f>
        <v>1.333236488067856</v>
      </c>
      <c r="S41" s="51"/>
      <c r="T41" s="12">
        <f>+IF(H41=0,"",'Ark1'!Y69)</f>
        <v>2.666472976135712</v>
      </c>
      <c r="U41" s="8"/>
      <c r="V41" s="265">
        <f>+IF(J41=0,"",'Ark1'!Z70)</f>
        <v>0</v>
      </c>
      <c r="W41" s="8"/>
      <c r="X41" s="51">
        <f>+IF(H41=0,"",'Ark1'!AB69)</f>
        <v>2.5161119948302431</v>
      </c>
      <c r="Y41" s="12">
        <f>+IF(H41=0,"",'Ark1'!AC69)</f>
        <v>-31.274534547836968</v>
      </c>
      <c r="Z41" s="15">
        <f>+IF(H41=0,"",'Ark1'!AD69)</f>
        <v>8.3995680535906381</v>
      </c>
      <c r="AA41" s="15"/>
      <c r="AB41" s="12">
        <f>+IF(H41=0,"",'Ark1'!V69)</f>
        <v>92.624988848402737</v>
      </c>
      <c r="AC41" s="51">
        <f>+IF(H41=0,"",'Ark1'!T69)</f>
        <v>4.1509656280011935</v>
      </c>
      <c r="AD41" s="15">
        <f t="shared" si="11"/>
        <v>111.22890484739676</v>
      </c>
      <c r="AE41" s="304"/>
      <c r="AF41" s="28"/>
      <c r="AI41" s="37"/>
      <c r="AR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</row>
    <row r="42" spans="1:59" ht="15.6">
      <c r="A42" s="28"/>
      <c r="B42" s="3">
        <f>+'Ark1'!D70</f>
        <v>7</v>
      </c>
      <c r="C42" s="3" t="s">
        <v>495</v>
      </c>
      <c r="D42" s="3">
        <f>+'Ark1'!C70</f>
        <v>2022</v>
      </c>
      <c r="E42" s="304">
        <f>+'Ark1'!Q70</f>
        <v>1032</v>
      </c>
      <c r="F42" s="15"/>
      <c r="G42" s="15"/>
      <c r="H42" s="304">
        <f>+'Ark1'!R70</f>
        <v>116006</v>
      </c>
      <c r="I42" s="304"/>
      <c r="J42" s="304">
        <f>+IF(H42=0,"",'Ark1'!S70)</f>
        <v>115313</v>
      </c>
      <c r="K42" s="51">
        <f>+IF(H42=0,"",'Ark1'!AE70)</f>
        <v>7.8197212305279074</v>
      </c>
      <c r="L42" s="51" t="str">
        <f>+IF(I42=0,"",'Ark1'!AF70)</f>
        <v/>
      </c>
      <c r="M42" s="98"/>
      <c r="N42" s="12">
        <f>+IF(H42=0,"",'Ark1'!U70)</f>
        <v>60.561601900913189</v>
      </c>
      <c r="O42" s="12"/>
      <c r="P42" s="12">
        <f>+IF(H42=0,"",'Ark1'!W70)</f>
        <v>84.717000338210553</v>
      </c>
      <c r="Q42" s="51"/>
      <c r="R42" s="12">
        <f>+IF(H42=0,"",'Ark1'!X70)</f>
        <v>1.9180042411599401</v>
      </c>
      <c r="S42" s="51"/>
      <c r="T42" s="12">
        <f>+IF(H42=0,"",'Ark1'!Y70)</f>
        <v>3.8360084823198801</v>
      </c>
      <c r="U42" s="8"/>
      <c r="V42" s="265">
        <f>+IF(J42=0,"",'Ark1'!Z71)</f>
        <v>0</v>
      </c>
      <c r="W42" s="8"/>
      <c r="X42" s="51">
        <f>+IF(H42=0,"",'Ark1'!AB70)</f>
        <v>2.5405928225946877</v>
      </c>
      <c r="Y42" s="12">
        <f>+IF(H42=0,"",'Ark1'!AC70)</f>
        <v>-34.540319518903559</v>
      </c>
      <c r="Z42" s="15">
        <f>+IF(H42=0,"",'Ark1'!AD70)</f>
        <v>7.8638379102796048</v>
      </c>
      <c r="AA42" s="15"/>
      <c r="AB42" s="12">
        <f>+IF(H42=0,"",'Ark1'!V70)</f>
        <v>92.071747272925904</v>
      </c>
      <c r="AC42" s="51">
        <f>+IF(H42=0,"",'Ark1'!T70)</f>
        <v>4.1714221678189052</v>
      </c>
      <c r="AD42" s="15">
        <f t="shared" si="11"/>
        <v>112.40891472868218</v>
      </c>
      <c r="AE42" s="304"/>
      <c r="AF42" s="28"/>
      <c r="AI42" s="37"/>
      <c r="AR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</row>
    <row r="43" spans="1:59" ht="15.6">
      <c r="A43" s="28"/>
      <c r="B43" s="3">
        <f>+'Ark1'!D71</f>
        <v>8</v>
      </c>
      <c r="C43" s="3" t="s">
        <v>496</v>
      </c>
      <c r="D43" s="3">
        <f>+'Ark1'!C71</f>
        <v>2022</v>
      </c>
      <c r="E43" s="304">
        <f>+'Ark1'!Q71</f>
        <v>1152</v>
      </c>
      <c r="F43" s="15"/>
      <c r="G43" s="15"/>
      <c r="H43" s="304">
        <f>+'Ark1'!R71</f>
        <v>132479</v>
      </c>
      <c r="I43" s="304"/>
      <c r="J43" s="304">
        <f>+IF(H43=0,"",'Ark1'!S71)</f>
        <v>131896</v>
      </c>
      <c r="K43" s="51">
        <f>+IF(H43=0,"",'Ark1'!AE71)</f>
        <v>8.9975567461382298</v>
      </c>
      <c r="L43" s="51" t="str">
        <f>+IF(I43=0,"",'Ark1'!AF71)</f>
        <v/>
      </c>
      <c r="M43" s="98"/>
      <c r="N43" s="12">
        <f>+IF(H43=0,"",'Ark1'!U71)</f>
        <v>60.569964214229394</v>
      </c>
      <c r="O43" s="12"/>
      <c r="P43" s="12">
        <f>+IF(H43=0,"",'Ark1'!W71)</f>
        <v>85.221767908049614</v>
      </c>
      <c r="Q43" s="51"/>
      <c r="R43" s="12">
        <f>+IF(H43=0,"",'Ark1'!X71)</f>
        <v>2.1346779489579495</v>
      </c>
      <c r="S43" s="51"/>
      <c r="T43" s="12">
        <f>+IF(H43=0,"",'Ark1'!Y71)</f>
        <v>4.269355897915899</v>
      </c>
      <c r="U43" s="8"/>
      <c r="V43" s="265">
        <f>+IF(J43=0,"",'Ark1'!Z72)</f>
        <v>0</v>
      </c>
      <c r="W43" s="8"/>
      <c r="X43" s="51">
        <f>+IF(H43=0,"",'Ark1'!AB71)</f>
        <v>2.5984327486720553</v>
      </c>
      <c r="Y43" s="12">
        <f>+IF(H43=0,"",'Ark1'!AC71)</f>
        <v>-33.457586426331595</v>
      </c>
      <c r="Z43" s="15">
        <f>+IF(H43=0,"",'Ark1'!AD71)</f>
        <v>8.9805129261928816</v>
      </c>
      <c r="AA43" s="15"/>
      <c r="AB43" s="12">
        <f>+IF(H43=0,"",'Ark1'!V71)</f>
        <v>92.570396413971068</v>
      </c>
      <c r="AC43" s="51">
        <f>+IF(H43=0,"",'Ark1'!T71)</f>
        <v>4.220049970183954</v>
      </c>
      <c r="AD43" s="15">
        <f t="shared" si="11"/>
        <v>114.99913194444444</v>
      </c>
      <c r="AE43" s="304"/>
      <c r="AF43" s="28"/>
      <c r="AI43" s="37"/>
      <c r="AR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</row>
    <row r="44" spans="1:59" ht="15.6">
      <c r="A44" s="28"/>
      <c r="B44" s="3">
        <f>+'Ark1'!D72</f>
        <v>9</v>
      </c>
      <c r="C44" s="3" t="s">
        <v>497</v>
      </c>
      <c r="D44" s="3">
        <f>+'Ark1'!C72</f>
        <v>2022</v>
      </c>
      <c r="E44" s="304">
        <f>+'Ark1'!Q72</f>
        <v>1198</v>
      </c>
      <c r="F44" s="15"/>
      <c r="G44" s="15"/>
      <c r="H44" s="304">
        <f>+'Ark1'!R72</f>
        <v>119392</v>
      </c>
      <c r="I44" s="304"/>
      <c r="J44" s="304">
        <f>+IF(H44=0,"",'Ark1'!S72)</f>
        <v>118914</v>
      </c>
      <c r="K44" s="51">
        <f>+IF(H44=0,"",'Ark1'!AE72)</f>
        <v>8.1584562624304375</v>
      </c>
      <c r="L44" s="51" t="str">
        <f>+IF(I44=0,"",'Ark1'!AF72)</f>
        <v/>
      </c>
      <c r="M44" s="98"/>
      <c r="N44" s="12">
        <f>+IF(H44=0,"",'Ark1'!U72)</f>
        <v>60.686193383453592</v>
      </c>
      <c r="O44" s="12"/>
      <c r="P44" s="12">
        <f>+IF(H44=0,"",'Ark1'!W72)</f>
        <v>85.71021242242287</v>
      </c>
      <c r="Q44" s="51"/>
      <c r="R44" s="12">
        <f>+IF(H44=0,"",'Ark1'!X72)</f>
        <v>2.2287925489144995</v>
      </c>
      <c r="S44" s="51"/>
      <c r="T44" s="12">
        <f>+IF(H44=0,"",'Ark1'!Y72)</f>
        <v>4.457585097828999</v>
      </c>
      <c r="U44" s="8"/>
      <c r="V44" s="265">
        <f>+IF(J44=0,"",'Ark1'!Z73)</f>
        <v>0</v>
      </c>
      <c r="W44" s="8"/>
      <c r="X44" s="51">
        <f>+IF(H44=0,"",'Ark1'!AB72)</f>
        <v>2.5837470456184537</v>
      </c>
      <c r="Y44" s="12">
        <f>+IF(H44=0,"",'Ark1'!AC72)</f>
        <v>-31.788565292410201</v>
      </c>
      <c r="Z44" s="15">
        <f>+IF(H44=0,"",'Ark1'!AD72)</f>
        <v>8.0933687549273561</v>
      </c>
      <c r="AA44" s="15"/>
      <c r="AB44" s="12">
        <f>+IF(H44=0,"",'Ark1'!V72)</f>
        <v>93.103332450114266</v>
      </c>
      <c r="AC44" s="51">
        <f>+IF(H44=0,"",'Ark1'!T72)</f>
        <v>3.9707434333958735</v>
      </c>
      <c r="AD44" s="15">
        <f t="shared" si="11"/>
        <v>99.659432387312194</v>
      </c>
      <c r="AE44" s="304"/>
      <c r="AF44" s="28"/>
      <c r="AI44" s="37"/>
      <c r="AR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</row>
    <row r="45" spans="1:59" ht="15.6">
      <c r="A45" s="28"/>
      <c r="B45" s="3">
        <f>+'Ark1'!D73</f>
        <v>10</v>
      </c>
      <c r="C45" s="3" t="s">
        <v>498</v>
      </c>
      <c r="D45" s="3">
        <f>+'Ark1'!C73</f>
        <v>2022</v>
      </c>
      <c r="E45" s="304">
        <f>+'Ark1'!Q73</f>
        <v>1216</v>
      </c>
      <c r="F45" s="15"/>
      <c r="G45" s="15"/>
      <c r="H45" s="304">
        <f>+'Ark1'!R73</f>
        <v>117465</v>
      </c>
      <c r="I45" s="304"/>
      <c r="J45" s="304">
        <f>+IF(H45=0,"",'Ark1'!S73)</f>
        <v>116990</v>
      </c>
      <c r="K45" s="51">
        <f>+IF(H45=0,"",'Ark1'!AE73)</f>
        <v>8.0815923165701022</v>
      </c>
      <c r="L45" s="51" t="str">
        <f>+IF(I45=0,"",'Ark1'!AF73)</f>
        <v/>
      </c>
      <c r="M45" s="98"/>
      <c r="N45" s="12">
        <f>+IF(H45=0,"",'Ark1'!U73)</f>
        <v>60.556833917428818</v>
      </c>
      <c r="O45" s="12"/>
      <c r="P45" s="12">
        <f>+IF(H45=0,"",'Ark1'!W73)</f>
        <v>86.299000769296171</v>
      </c>
      <c r="Q45" s="51"/>
      <c r="R45" s="12">
        <f>+IF(H45=0,"",'Ark1'!X73)</f>
        <v>1.9239773549567964</v>
      </c>
      <c r="S45" s="51"/>
      <c r="T45" s="12">
        <f>+IF(H45=0,"",'Ark1'!Y73)</f>
        <v>3.8479547099135929</v>
      </c>
      <c r="U45" s="8"/>
      <c r="V45" s="265">
        <f>+IF(J45=0,"",'Ark1'!Z74)</f>
        <v>0</v>
      </c>
      <c r="W45" s="8"/>
      <c r="X45" s="51">
        <f>+IF(H45=0,"",'Ark1'!AB73)</f>
        <v>2.628051629273167</v>
      </c>
      <c r="Y45" s="12">
        <f>+IF(H45=0,"",'Ark1'!AC73)</f>
        <v>-31.80371526166396</v>
      </c>
      <c r="Z45" s="15">
        <f>+IF(H45=0,"",'Ark1'!AD73)</f>
        <v>7.9627408938416444</v>
      </c>
      <c r="AA45" s="15"/>
      <c r="AB45" s="12">
        <f>+IF(H45=0,"",'Ark1'!V73)</f>
        <v>93.759496348320141</v>
      </c>
      <c r="AC45" s="51">
        <f>+IF(H45=0,"",'Ark1'!T73)</f>
        <v>4.2058144979355561</v>
      </c>
      <c r="AD45" s="15">
        <f t="shared" si="11"/>
        <v>96.59950657894737</v>
      </c>
      <c r="AE45" s="304"/>
      <c r="AF45" s="28"/>
      <c r="AI45" s="37"/>
      <c r="AR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</row>
    <row r="46" spans="1:59" ht="15.6">
      <c r="A46" s="28"/>
      <c r="B46" s="3">
        <f>+'Ark1'!D74</f>
        <v>11</v>
      </c>
      <c r="C46" s="3" t="s">
        <v>499</v>
      </c>
      <c r="D46" s="3">
        <f>+'Ark1'!C74</f>
        <v>2022</v>
      </c>
      <c r="E46" s="304">
        <f>+'Ark1'!Q74</f>
        <v>1284</v>
      </c>
      <c r="F46" s="15"/>
      <c r="G46" s="15"/>
      <c r="H46" s="304">
        <f>+'Ark1'!R74</f>
        <v>137987</v>
      </c>
      <c r="I46" s="304"/>
      <c r="J46" s="304">
        <f>+IF(H46=0,"",'Ark1'!S74)</f>
        <v>137201</v>
      </c>
      <c r="K46" s="51">
        <f>+IF(H46=0,"",'Ark1'!AE74)</f>
        <v>9.3852548386163122</v>
      </c>
      <c r="L46" s="51" t="str">
        <f>+IF(I46=0,"",'Ark1'!AF74)</f>
        <v/>
      </c>
      <c r="M46" s="98"/>
      <c r="N46" s="12">
        <f>+IF(H46=0,"",'Ark1'!U74)</f>
        <v>60.626482314268841</v>
      </c>
      <c r="O46" s="12"/>
      <c r="P46" s="12">
        <f>+IF(H46=0,"",'Ark1'!W74)</f>
        <v>85.456748128658518</v>
      </c>
      <c r="Q46" s="51"/>
      <c r="R46" s="12">
        <f>+IF(H46=0,"",'Ark1'!X74)</f>
        <v>1.9219201808866049</v>
      </c>
      <c r="S46" s="51"/>
      <c r="T46" s="12">
        <f>+IF(H46=0,"",'Ark1'!Y74)</f>
        <v>3.8438403617732098</v>
      </c>
      <c r="U46" s="8"/>
      <c r="V46" s="265">
        <f>+IF(J46=0,"",'Ark1'!Z75)</f>
        <v>0</v>
      </c>
      <c r="W46" s="8"/>
      <c r="X46" s="51">
        <f>+IF(H46=0,"",'Ark1'!AB74)</f>
        <v>2.5830387937718751</v>
      </c>
      <c r="Y46" s="12">
        <f>+IF(H46=0,"",'Ark1'!AC74)</f>
        <v>-30.092576950897879</v>
      </c>
      <c r="Z46" s="15">
        <f>+IF(H46=0,"",'Ark1'!AD74)</f>
        <v>9.3538903308945436</v>
      </c>
      <c r="AA46" s="15"/>
      <c r="AB46" s="12">
        <f>+IF(H46=0,"",'Ark1'!V74)</f>
        <v>92.915345598994435</v>
      </c>
      <c r="AC46" s="51">
        <f>+IF(H46=0,"",'Ark1'!T74)</f>
        <v>4.0646292766709911</v>
      </c>
      <c r="AD46" s="15">
        <f t="shared" si="11"/>
        <v>107.46651090342679</v>
      </c>
      <c r="AE46" s="304"/>
      <c r="AF46" s="28"/>
      <c r="AI46" s="37"/>
      <c r="AR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</row>
    <row r="47" spans="1:59" ht="15.6">
      <c r="A47" s="28"/>
      <c r="B47" s="3">
        <f>+'Ark1'!D75</f>
        <v>12</v>
      </c>
      <c r="C47" s="3" t="s">
        <v>500</v>
      </c>
      <c r="D47" s="3">
        <f>+'Ark1'!C75</f>
        <v>2022</v>
      </c>
      <c r="E47" s="304">
        <f>+'Ark1'!Q75</f>
        <v>1064</v>
      </c>
      <c r="F47" s="15"/>
      <c r="G47" s="15"/>
      <c r="H47" s="304">
        <f>+'Ark1'!R75</f>
        <v>111378</v>
      </c>
      <c r="I47" s="304"/>
      <c r="J47" s="304">
        <f>+IF(H47=0,"",'Ark1'!S75)</f>
        <v>110915</v>
      </c>
      <c r="K47" s="51">
        <f>+IF(H47=0,"",'Ark1'!AE75)</f>
        <v>7.3092405407287933</v>
      </c>
      <c r="L47" s="51" t="str">
        <f>+IF(I47=0,"",'Ark1'!AF75)</f>
        <v/>
      </c>
      <c r="M47" s="98"/>
      <c r="N47" s="12">
        <f>+IF(H47=0,"",'Ark1'!U75)</f>
        <v>60.741225262588493</v>
      </c>
      <c r="O47" s="12"/>
      <c r="P47" s="12">
        <f>+IF(H47=0,"",'Ark1'!W75)</f>
        <v>82.326478835143675</v>
      </c>
      <c r="Q47" s="51"/>
      <c r="R47" s="12">
        <f>+IF(H47=0,"",'Ark1'!X75)</f>
        <v>2.1162168471331859</v>
      </c>
      <c r="S47" s="51"/>
      <c r="T47" s="12">
        <f>+IF(H47=0,"",'Ark1'!Y75)</f>
        <v>4.2324336942663718</v>
      </c>
      <c r="U47" s="8"/>
      <c r="V47" s="265" t="e">
        <f>+IF(J47=0,"",'Ark1'!#REF!)</f>
        <v>#REF!</v>
      </c>
      <c r="W47" s="8"/>
      <c r="X47" s="51">
        <f>+IF(H47=0,"",'Ark1'!AB75)</f>
        <v>2.5043993163045881</v>
      </c>
      <c r="Y47" s="12">
        <f>+IF(H47=0,"",'Ark1'!AC75)</f>
        <v>-31.908626344053804</v>
      </c>
      <c r="Z47" s="15">
        <f>+IF(H47=0,"",'Ark1'!AD75)</f>
        <v>7.5501141214344258</v>
      </c>
      <c r="AA47" s="15"/>
      <c r="AB47" s="12">
        <f>+IF(H47=0,"",'Ark1'!V75)</f>
        <v>89.451852020442502</v>
      </c>
      <c r="AC47" s="51">
        <f>+IF(H47=0,"",'Ark1'!T75)</f>
        <v>3.8322918350123008</v>
      </c>
      <c r="AD47" s="15">
        <f t="shared" si="11"/>
        <v>104.67857142857143</v>
      </c>
      <c r="AE47" s="304"/>
      <c r="AF47" s="28"/>
      <c r="AI47" s="36"/>
      <c r="AR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</row>
    <row r="48" spans="1:59" ht="15.6">
      <c r="A48" s="28"/>
      <c r="B48" s="28"/>
      <c r="C48" s="28"/>
      <c r="D48" s="28"/>
      <c r="E48" s="289"/>
      <c r="F48" s="28"/>
      <c r="G48" s="28"/>
      <c r="H48" s="289"/>
      <c r="I48" s="289"/>
      <c r="J48" s="289"/>
      <c r="K48" s="28"/>
      <c r="L48" s="28"/>
      <c r="M48" s="9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9"/>
      <c r="AF48" s="28"/>
      <c r="AI48" s="37"/>
      <c r="AR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</row>
    <row r="49" spans="1:42" ht="15.6">
      <c r="A49" s="28"/>
      <c r="B49" s="28"/>
      <c r="C49" s="28"/>
      <c r="D49" s="28"/>
      <c r="E49" s="289"/>
      <c r="F49" s="28"/>
      <c r="G49" s="28"/>
      <c r="H49" s="289"/>
      <c r="I49" s="289"/>
      <c r="J49" s="289"/>
      <c r="K49" s="28"/>
      <c r="L49" s="28"/>
      <c r="M49" s="9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9"/>
      <c r="AF49" s="28"/>
      <c r="AN49" s="14"/>
      <c r="AO49" s="14"/>
      <c r="AP49" s="14"/>
    </row>
    <row r="50" spans="1:42" ht="15.6">
      <c r="A50" s="28"/>
      <c r="B50" s="28"/>
      <c r="C50" s="28"/>
      <c r="D50" s="28"/>
      <c r="E50" s="289"/>
      <c r="F50" s="28"/>
      <c r="G50" s="28"/>
      <c r="H50" s="289"/>
      <c r="I50" s="289"/>
      <c r="J50" s="289"/>
      <c r="K50" s="28"/>
      <c r="L50" s="28"/>
      <c r="M50" s="9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9"/>
      <c r="AF50" s="28"/>
      <c r="AN50" s="14"/>
      <c r="AO50" s="14"/>
      <c r="AP50" s="14"/>
    </row>
    <row r="51" spans="1:42">
      <c r="AN51" s="14"/>
      <c r="AO51" s="14"/>
      <c r="AP51" s="14"/>
    </row>
    <row r="52" spans="1:42">
      <c r="AN52" s="14"/>
      <c r="AO52" s="14"/>
      <c r="AP52" s="14"/>
    </row>
    <row r="53" spans="1:42">
      <c r="K53" s="156"/>
      <c r="L53" s="156"/>
      <c r="M53" s="156"/>
      <c r="Z53" s="153"/>
      <c r="AA53" s="153"/>
      <c r="AB53" s="14"/>
      <c r="AC53" s="156"/>
      <c r="AD53" s="153"/>
      <c r="AE53" s="353"/>
      <c r="AF53" s="14"/>
      <c r="AG53" s="14"/>
      <c r="AH53" s="14"/>
      <c r="AJ53" s="14"/>
      <c r="AK53" s="14"/>
      <c r="AL53" s="14"/>
      <c r="AM53" s="14"/>
      <c r="AN53" s="14"/>
      <c r="AO53" s="14"/>
      <c r="AP53" s="14"/>
    </row>
    <row r="54" spans="1:42">
      <c r="K54" s="156"/>
      <c r="L54" s="156"/>
      <c r="M54" s="156"/>
      <c r="Z54" s="153"/>
      <c r="AA54" s="153"/>
      <c r="AB54" s="14"/>
      <c r="AC54" s="156"/>
      <c r="AD54" s="153"/>
      <c r="AE54" s="353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</row>
    <row r="55" spans="1:42">
      <c r="K55" s="156"/>
      <c r="L55" s="156"/>
      <c r="M55" s="156"/>
      <c r="Z55" s="153"/>
      <c r="AA55" s="153"/>
      <c r="AB55" s="14"/>
      <c r="AC55" s="156"/>
      <c r="AD55" s="153"/>
      <c r="AE55" s="353"/>
      <c r="AF55" s="14"/>
      <c r="AG55" s="14"/>
      <c r="AH55" s="14"/>
      <c r="AI55" s="14"/>
      <c r="AJ55" s="14"/>
      <c r="AK55" s="14"/>
      <c r="AL55" s="14"/>
      <c r="AM55" s="14"/>
    </row>
    <row r="56" spans="1:42">
      <c r="K56" s="156"/>
      <c r="L56" s="156"/>
      <c r="M56" s="156"/>
      <c r="Z56" s="153"/>
      <c r="AA56" s="153"/>
      <c r="AB56" s="14"/>
      <c r="AC56" s="156"/>
      <c r="AD56" s="153"/>
      <c r="AE56" s="353"/>
      <c r="AF56" s="14"/>
      <c r="AG56" s="14"/>
      <c r="AH56" s="14"/>
      <c r="AI56" s="14"/>
      <c r="AJ56" s="14"/>
      <c r="AK56" s="14"/>
      <c r="AL56" s="14"/>
      <c r="AM56" s="14"/>
    </row>
    <row r="57" spans="1:42">
      <c r="K57" s="156"/>
      <c r="L57" s="156"/>
      <c r="M57" s="156"/>
      <c r="Z57" s="153"/>
      <c r="AA57" s="153"/>
      <c r="AB57" s="14"/>
      <c r="AC57" s="156"/>
      <c r="AD57" s="153"/>
      <c r="AE57" s="353"/>
      <c r="AF57" s="14"/>
      <c r="AG57" s="14"/>
      <c r="AH57" s="14"/>
      <c r="AI57" s="14"/>
      <c r="AJ57" s="14"/>
      <c r="AK57" s="14"/>
      <c r="AL57" s="14"/>
      <c r="AM57" s="14"/>
    </row>
    <row r="58" spans="1:42">
      <c r="K58" s="156"/>
      <c r="L58" s="156"/>
      <c r="M58" s="156"/>
      <c r="Z58" s="153"/>
      <c r="AA58" s="153"/>
      <c r="AB58" s="14"/>
      <c r="AC58" s="156"/>
      <c r="AD58" s="153"/>
      <c r="AE58" s="353"/>
      <c r="AF58" s="14"/>
      <c r="AG58" s="14"/>
      <c r="AH58" s="14"/>
      <c r="AI58" s="14"/>
      <c r="AJ58" s="14"/>
      <c r="AK58" s="14"/>
      <c r="AL58" s="14"/>
      <c r="AM58" s="14"/>
    </row>
    <row r="59" spans="1:42">
      <c r="K59" s="156"/>
      <c r="L59" s="156"/>
      <c r="M59" s="156"/>
      <c r="Z59" s="153"/>
      <c r="AA59" s="153"/>
      <c r="AB59" s="14"/>
      <c r="AC59" s="156"/>
      <c r="AD59" s="153"/>
      <c r="AE59" s="353"/>
      <c r="AF59" s="14"/>
      <c r="AG59" s="14"/>
      <c r="AH59" s="14"/>
      <c r="AI59" s="14"/>
      <c r="AJ59" s="14"/>
      <c r="AK59" s="14"/>
      <c r="AL59" s="14"/>
      <c r="AM59" s="14"/>
    </row>
    <row r="60" spans="1:42">
      <c r="K60" s="156"/>
      <c r="L60" s="156"/>
      <c r="M60" s="156"/>
      <c r="Z60" s="153"/>
      <c r="AA60" s="153"/>
      <c r="AB60" s="14"/>
      <c r="AC60" s="156"/>
      <c r="AD60" s="153"/>
      <c r="AE60" s="353"/>
      <c r="AF60" s="14"/>
      <c r="AG60" s="14"/>
      <c r="AH60" s="14"/>
      <c r="AI60" s="14"/>
      <c r="AJ60" s="14"/>
      <c r="AK60" s="14"/>
      <c r="AL60" s="14"/>
      <c r="AM60" s="14"/>
    </row>
    <row r="61" spans="1:42">
      <c r="AI61" s="14"/>
    </row>
    <row r="65" spans="40:42">
      <c r="AN65" s="14"/>
      <c r="AO65" s="14"/>
      <c r="AP65" s="14"/>
    </row>
    <row r="66" spans="40:42">
      <c r="AN66" s="14"/>
      <c r="AO66" s="14"/>
      <c r="AP66" s="14"/>
    </row>
    <row r="67" spans="40:42">
      <c r="AN67" s="14"/>
      <c r="AO67" s="14"/>
      <c r="AP67" s="14"/>
    </row>
    <row r="68" spans="40:42">
      <c r="AN68" s="14"/>
      <c r="AO68" s="14"/>
      <c r="AP68" s="14"/>
    </row>
    <row r="69" spans="40:42">
      <c r="AN69" s="14"/>
      <c r="AO69" s="14"/>
      <c r="AP69" s="14"/>
    </row>
    <row r="70" spans="40:42">
      <c r="AN70" s="14"/>
      <c r="AO70" s="14"/>
      <c r="AP70" s="14"/>
    </row>
    <row r="71" spans="40:42">
      <c r="AN71" s="14"/>
      <c r="AO71" s="14"/>
      <c r="AP71" s="14"/>
    </row>
    <row r="72" spans="40:42">
      <c r="AN72" s="14"/>
      <c r="AO72" s="14"/>
      <c r="AP72" s="14"/>
    </row>
  </sheetData>
  <mergeCells count="1">
    <mergeCell ref="T4:X4"/>
  </mergeCells>
  <phoneticPr fontId="11" type="noConversion"/>
  <conditionalFormatting sqref="I10:I21 F10:F21 S10:S21 Q10:Q21 O10:O21">
    <cfRule type="cellIs" dxfId="270" priority="11" operator="lessThan">
      <formula>0</formula>
    </cfRule>
    <cfRule type="cellIs" dxfId="269" priority="1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X229"/>
  <sheetViews>
    <sheetView defaultGridColor="0" colorId="22" zoomScale="84" zoomScaleNormal="84" workbookViewId="0">
      <selection activeCell="W19" sqref="W19"/>
    </sheetView>
  </sheetViews>
  <sheetFormatPr baseColWidth="10" defaultRowHeight="15"/>
  <cols>
    <col min="1" max="1" width="6.08984375" customWidth="1"/>
    <col min="2" max="2" width="7.90625" customWidth="1"/>
    <col min="3" max="3" width="5.81640625" style="1" customWidth="1"/>
    <col min="4" max="4" width="10.1796875" customWidth="1"/>
    <col min="5" max="5" width="8.36328125" style="1" customWidth="1"/>
    <col min="6" max="6" width="8.54296875" style="10" customWidth="1"/>
    <col min="7" max="7" width="7.90625" style="1" customWidth="1"/>
    <col min="8" max="8" width="6.90625" style="1" customWidth="1"/>
    <col min="9" max="9" width="8" style="1" customWidth="1"/>
    <col min="10" max="10" width="6.54296875" style="1" customWidth="1"/>
    <col min="11" max="11" width="8.08984375" style="1" customWidth="1"/>
    <col min="12" max="12" width="7" style="1" customWidth="1"/>
    <col min="13" max="13" width="11.08984375" style="1" customWidth="1"/>
    <col min="14" max="14" width="10.54296875" style="1" customWidth="1"/>
    <col min="15" max="15" width="10.08984375" style="1" customWidth="1"/>
    <col min="16" max="16" width="7.90625" style="1" customWidth="1"/>
    <col min="17" max="17" width="7.54296875" style="1" customWidth="1"/>
    <col min="18" max="18" width="12.08984375" style="100" customWidth="1"/>
    <col min="19" max="19" width="13.90625" customWidth="1"/>
    <col min="20" max="21" width="7.90625" customWidth="1"/>
    <col min="22" max="22" width="8.08984375" customWidth="1"/>
    <col min="23" max="23" width="8.54296875" customWidth="1"/>
    <col min="24" max="24" width="8" customWidth="1"/>
    <col min="25" max="25" width="6.453125" customWidth="1"/>
    <col min="26" max="26" width="8.08984375" customWidth="1"/>
    <col min="27" max="27" width="7.54296875" customWidth="1"/>
    <col min="28" max="28" width="8.36328125" customWidth="1"/>
    <col min="29" max="29" width="9.453125" customWidth="1"/>
    <col min="30" max="31" width="8.36328125" customWidth="1"/>
    <col min="32" max="32" width="8.90625" customWidth="1"/>
    <col min="33" max="33" width="8.36328125" customWidth="1"/>
    <col min="34" max="34" width="7.90625" customWidth="1"/>
    <col min="35" max="35" width="8" customWidth="1"/>
    <col min="36" max="37" width="9.90625" customWidth="1"/>
    <col min="38" max="38" width="9.08984375" customWidth="1"/>
    <col min="39" max="39" width="8.36328125" customWidth="1"/>
    <col min="40" max="40" width="8.6328125" customWidth="1"/>
    <col min="41" max="41" width="8.90625" customWidth="1"/>
    <col min="42" max="42" width="8.08984375" customWidth="1"/>
    <col min="43" max="43" width="8.6328125" customWidth="1"/>
    <col min="44" max="45" width="9.90625" customWidth="1"/>
    <col min="46" max="46" width="8.08984375" customWidth="1"/>
    <col min="47" max="47" width="8" customWidth="1"/>
    <col min="48" max="48" width="8.08984375" customWidth="1"/>
    <col min="49" max="49" width="11.08984375" customWidth="1"/>
    <col min="50" max="50" width="7.6328125" customWidth="1"/>
    <col min="51" max="51" width="8.08984375" customWidth="1"/>
    <col min="52" max="52" width="7.90625" customWidth="1"/>
    <col min="53" max="53" width="8.90625" customWidth="1"/>
    <col min="54" max="54" width="6.90625" customWidth="1"/>
    <col min="55" max="55" width="6.6328125" customWidth="1"/>
    <col min="56" max="57" width="8.08984375" customWidth="1"/>
    <col min="58" max="58" width="9.36328125" customWidth="1"/>
    <col min="59" max="59" width="10.08984375" customWidth="1"/>
    <col min="60" max="60" width="10.90625" customWidth="1"/>
    <col min="61" max="64" width="8.08984375" customWidth="1"/>
    <col min="65" max="65" width="8.36328125" customWidth="1"/>
    <col min="66" max="66" width="11.08984375" customWidth="1"/>
    <col min="67" max="67" width="8.08984375" customWidth="1"/>
    <col min="68" max="68" width="6.36328125" customWidth="1"/>
    <col min="69" max="69" width="7.453125" customWidth="1"/>
    <col min="70" max="70" width="7.6328125" customWidth="1"/>
    <col min="71" max="72" width="7.90625" customWidth="1"/>
    <col min="73" max="73" width="8" customWidth="1"/>
    <col min="74" max="74" width="7.6328125" customWidth="1"/>
    <col min="75" max="75" width="7.90625" customWidth="1"/>
    <col min="76" max="76" width="8.08984375" customWidth="1"/>
    <col min="77" max="77" width="7.54296875" customWidth="1"/>
    <col min="78" max="78" width="7.90625" customWidth="1"/>
    <col min="79" max="79" width="7.6328125" customWidth="1"/>
    <col min="80" max="80" width="7.90625" customWidth="1"/>
    <col min="81" max="81" width="7.54296875" customWidth="1"/>
    <col min="82" max="82" width="7.90625" customWidth="1"/>
    <col min="83" max="83" width="9.90625" customWidth="1"/>
    <col min="84" max="84" width="7.08984375" customWidth="1"/>
    <col min="85" max="85" width="8.08984375" customWidth="1"/>
    <col min="86" max="86" width="8.54296875" customWidth="1"/>
    <col min="87" max="87" width="9.90625" customWidth="1"/>
    <col min="88" max="88" width="8.36328125" customWidth="1"/>
    <col min="89" max="89" width="10.54296875" customWidth="1"/>
    <col min="90" max="90" width="7.90625" customWidth="1"/>
    <col min="91" max="91" width="8.08984375" customWidth="1"/>
    <col min="92" max="94" width="9.90625" customWidth="1"/>
    <col min="95" max="95" width="8.36328125" customWidth="1"/>
    <col min="96" max="96" width="8.6328125" customWidth="1"/>
    <col min="97" max="97" width="8.54296875" customWidth="1"/>
    <col min="98" max="98" width="8.6328125" customWidth="1"/>
    <col min="99" max="99" width="8.36328125" customWidth="1"/>
    <col min="100" max="100" width="10.6328125" customWidth="1"/>
    <col min="101" max="101" width="9.90625" customWidth="1"/>
    <col min="102" max="102" width="7.54296875" customWidth="1"/>
    <col min="103" max="103" width="8.54296875" customWidth="1"/>
    <col min="104" max="105" width="7.90625" customWidth="1"/>
    <col min="106" max="108" width="8.36328125" customWidth="1"/>
    <col min="109" max="110" width="8.08984375" customWidth="1"/>
    <col min="111" max="112" width="8.36328125" customWidth="1"/>
    <col min="113" max="113" width="8.54296875" customWidth="1"/>
    <col min="114" max="114" width="8.36328125" customWidth="1"/>
    <col min="115" max="115" width="8.6328125" customWidth="1"/>
    <col min="116" max="117" width="9.90625" customWidth="1"/>
    <col min="118" max="118" width="8.08984375" customWidth="1"/>
    <col min="119" max="119" width="8.54296875" customWidth="1"/>
    <col min="120" max="120" width="7.54296875" customWidth="1"/>
    <col min="121" max="121" width="8.08984375" customWidth="1"/>
    <col min="122" max="122" width="7.90625" customWidth="1"/>
    <col min="123" max="123" width="8.36328125" customWidth="1"/>
    <col min="124" max="124" width="8.08984375" customWidth="1"/>
    <col min="125" max="125" width="9.90625" customWidth="1"/>
    <col min="126" max="126" width="8" customWidth="1"/>
    <col min="127" max="127" width="7.90625" customWidth="1"/>
    <col min="128" max="128" width="8.90625" customWidth="1"/>
    <col min="129" max="129" width="8" customWidth="1"/>
    <col min="130" max="130" width="8.90625" customWidth="1"/>
    <col min="131" max="131" width="7.08984375" customWidth="1"/>
    <col min="132" max="132" width="9" customWidth="1"/>
    <col min="133" max="133" width="8.08984375" customWidth="1"/>
    <col min="134" max="134" width="10.36328125" customWidth="1"/>
    <col min="135" max="136" width="7.90625" customWidth="1"/>
    <col min="137" max="137" width="8.6328125" customWidth="1"/>
    <col min="138" max="138" width="8.90625" customWidth="1"/>
    <col min="139" max="139" width="8.6328125" customWidth="1"/>
    <col min="140" max="141" width="8.08984375" customWidth="1"/>
    <col min="142" max="142" width="7.54296875" customWidth="1"/>
    <col min="143" max="145" width="8.08984375" customWidth="1"/>
    <col min="146" max="146" width="8.6328125" customWidth="1"/>
    <col min="147" max="147" width="7.90625" customWidth="1"/>
    <col min="148" max="149" width="8.08984375" customWidth="1"/>
    <col min="150" max="150" width="7.90625" customWidth="1"/>
    <col min="153" max="153" width="8" customWidth="1"/>
    <col min="154" max="154" width="8.08984375" customWidth="1"/>
    <col min="155" max="155" width="8" customWidth="1"/>
    <col min="156" max="157" width="8.08984375" customWidth="1"/>
    <col min="158" max="160" width="7.90625" customWidth="1"/>
    <col min="161" max="161" width="8.08984375" customWidth="1"/>
    <col min="162" max="164" width="7.90625" customWidth="1"/>
    <col min="165" max="165" width="6.6328125" customWidth="1"/>
    <col min="166" max="166" width="8.36328125" customWidth="1"/>
    <col min="167" max="167" width="8" customWidth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spans="1:50" ht="15.6">
      <c r="A17" s="2"/>
      <c r="B17" s="2"/>
      <c r="C17" s="2"/>
      <c r="D17" s="2"/>
      <c r="E17" s="2"/>
      <c r="F17" s="2"/>
      <c r="G17"/>
      <c r="H17" s="2"/>
      <c r="I17"/>
      <c r="J17"/>
      <c r="K17"/>
      <c r="L17"/>
      <c r="M17"/>
      <c r="N17"/>
      <c r="O17" s="4"/>
      <c r="P17" s="2"/>
      <c r="Q17" s="2"/>
      <c r="R17" s="2"/>
      <c r="S17" s="2"/>
      <c r="T17" s="2"/>
      <c r="U17" s="2"/>
      <c r="V17" s="2"/>
      <c r="W17" s="2"/>
      <c r="X17" s="2"/>
      <c r="Z17" s="2"/>
      <c r="AG17" s="4"/>
      <c r="AH17" s="2"/>
      <c r="AI17" s="2"/>
      <c r="AJ17" s="2"/>
      <c r="AK17" s="2"/>
      <c r="AL17" s="2"/>
      <c r="AM17" s="2"/>
      <c r="AN17" s="2"/>
      <c r="AO17" s="2"/>
      <c r="AP17" s="2"/>
      <c r="AR17" s="2"/>
    </row>
    <row r="18" spans="1:50" ht="15.6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s="2" customFormat="1" ht="15.6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38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38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</row>
    <row r="20" spans="1:50" s="3" customForma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31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31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</row>
    <row r="21" spans="1:50" s="2" customFormat="1" ht="15.6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4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4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s="3" customForma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4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4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</row>
    <row r="23" spans="1:50" s="3" customForma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4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4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</row>
    <row r="24" spans="1:50" s="3" customFormat="1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4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4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</row>
    <row r="25" spans="1:50">
      <c r="C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1:50">
      <c r="C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spans="1:50">
      <c r="C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spans="1:50">
      <c r="C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spans="1:50">
      <c r="C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spans="1:50">
      <c r="C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spans="1:50">
      <c r="C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spans="1:50">
      <c r="C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spans="1:23">
      <c r="C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spans="1:23">
      <c r="C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W130" t="s">
        <v>597</v>
      </c>
    </row>
    <row r="131" spans="1:23">
      <c r="C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spans="1:23">
      <c r="C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spans="1:23">
      <c r="C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spans="1:23">
      <c r="C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spans="1:23">
      <c r="C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spans="1:23">
      <c r="C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23">
      <c r="C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23">
      <c r="C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spans="1:23">
      <c r="A139" s="62"/>
      <c r="B139" s="62"/>
      <c r="C139" s="63"/>
      <c r="D139" s="62"/>
      <c r="E139" s="63"/>
      <c r="F139" s="75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127"/>
    </row>
    <row r="140" spans="1:23">
      <c r="A140" s="62"/>
      <c r="B140" s="62"/>
      <c r="C140" s="63"/>
      <c r="D140" s="62"/>
      <c r="E140" s="63"/>
      <c r="F140" s="75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127"/>
    </row>
    <row r="141" spans="1:23">
      <c r="A141" s="62"/>
      <c r="B141" s="62"/>
      <c r="C141" s="63"/>
      <c r="D141" s="62"/>
      <c r="E141" s="63"/>
      <c r="F141" s="75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127"/>
    </row>
    <row r="142" spans="1:23">
      <c r="A142" s="62"/>
      <c r="B142" s="62"/>
      <c r="C142" s="63"/>
      <c r="D142" s="62"/>
      <c r="E142" s="63"/>
      <c r="F142" s="75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127"/>
    </row>
    <row r="143" spans="1:23">
      <c r="A143" s="62"/>
      <c r="B143" s="62"/>
      <c r="C143" s="63"/>
      <c r="D143" s="62"/>
      <c r="E143" s="63"/>
      <c r="F143" s="75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127"/>
    </row>
    <row r="144" spans="1:23">
      <c r="A144" s="62"/>
      <c r="B144" s="62"/>
      <c r="C144" s="63"/>
      <c r="D144" s="62"/>
      <c r="E144" s="63"/>
      <c r="F144" s="75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127"/>
    </row>
    <row r="145" spans="1:23">
      <c r="A145" s="62"/>
      <c r="B145" s="62"/>
      <c r="C145" s="63"/>
      <c r="D145" s="62"/>
      <c r="E145" s="63"/>
      <c r="F145" s="75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127"/>
    </row>
    <row r="146" spans="1:23">
      <c r="A146" s="62"/>
      <c r="B146" s="62"/>
      <c r="C146" s="63"/>
      <c r="D146" s="62"/>
      <c r="E146" s="63"/>
      <c r="F146" s="75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127"/>
    </row>
    <row r="147" spans="1:23">
      <c r="A147" s="62"/>
      <c r="B147" s="62"/>
      <c r="C147" s="63"/>
      <c r="D147" s="62"/>
      <c r="E147" s="63"/>
      <c r="F147" s="75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127"/>
    </row>
    <row r="148" spans="1:23">
      <c r="A148" s="62"/>
      <c r="B148" s="62"/>
      <c r="C148" s="63"/>
      <c r="D148" s="62"/>
      <c r="E148" s="63"/>
      <c r="F148" s="75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127"/>
    </row>
    <row r="149" spans="1:23">
      <c r="A149" s="62"/>
      <c r="B149" s="62"/>
      <c r="C149" s="63"/>
      <c r="D149" s="62"/>
      <c r="E149" s="63"/>
      <c r="F149" s="75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127"/>
    </row>
    <row r="150" spans="1:23">
      <c r="A150" s="62"/>
      <c r="B150" s="62"/>
      <c r="C150" s="63"/>
      <c r="D150" s="62"/>
      <c r="E150" s="63"/>
      <c r="F150" s="75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127"/>
    </row>
    <row r="151" spans="1:23">
      <c r="A151" s="62"/>
      <c r="B151" s="62"/>
      <c r="C151" s="63"/>
      <c r="D151" s="62"/>
      <c r="E151" s="63"/>
      <c r="F151" s="75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127"/>
    </row>
    <row r="152" spans="1:23">
      <c r="A152" s="62"/>
      <c r="B152" s="62"/>
      <c r="C152" s="63"/>
      <c r="D152" s="62"/>
      <c r="E152" s="63"/>
      <c r="F152" s="75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127"/>
    </row>
    <row r="153" spans="1:23">
      <c r="A153" s="21"/>
      <c r="B153" s="21"/>
      <c r="D153" s="21"/>
      <c r="F153" s="76"/>
    </row>
    <row r="154" spans="1:23">
      <c r="A154" s="21"/>
      <c r="B154" s="21"/>
      <c r="D154" s="21"/>
      <c r="F154" s="76"/>
    </row>
    <row r="155" spans="1:23">
      <c r="A155" s="21"/>
      <c r="B155" s="21"/>
      <c r="D155" s="21"/>
      <c r="F155" s="76"/>
      <c r="W155" s="3"/>
    </row>
    <row r="156" spans="1:23">
      <c r="A156" s="21"/>
      <c r="B156" s="21"/>
      <c r="D156" s="21"/>
      <c r="F156" s="76"/>
    </row>
    <row r="157" spans="1:23">
      <c r="A157" s="21"/>
      <c r="B157" s="21"/>
      <c r="D157" s="21"/>
      <c r="F157" s="76"/>
    </row>
    <row r="158" spans="1:23">
      <c r="A158" s="21"/>
      <c r="B158" s="21"/>
      <c r="D158" s="21"/>
      <c r="F158" s="76"/>
    </row>
    <row r="159" spans="1:23">
      <c r="A159" s="21"/>
      <c r="B159" s="21"/>
      <c r="D159" s="21"/>
      <c r="F159" s="76"/>
    </row>
    <row r="160" spans="1:23">
      <c r="A160" s="21"/>
      <c r="B160" s="21"/>
      <c r="D160" s="21"/>
      <c r="F160" s="76"/>
    </row>
    <row r="161" spans="1:23">
      <c r="A161" s="21"/>
      <c r="B161" s="21"/>
      <c r="D161" s="21"/>
      <c r="F161" s="76"/>
    </row>
    <row r="162" spans="1:23">
      <c r="A162" s="21"/>
      <c r="B162" s="21"/>
      <c r="D162" s="21"/>
      <c r="F162" s="76"/>
    </row>
    <row r="163" spans="1:23" ht="15.6">
      <c r="A163" s="21"/>
      <c r="B163" s="21"/>
      <c r="D163" s="21"/>
      <c r="F163" s="76"/>
      <c r="V163" s="5"/>
      <c r="W163" s="3"/>
    </row>
    <row r="168" spans="1:23">
      <c r="A168" s="14"/>
    </row>
    <row r="169" spans="1:23">
      <c r="A169" s="14"/>
    </row>
    <row r="170" spans="1:23">
      <c r="A170" s="14"/>
    </row>
    <row r="171" spans="1:23">
      <c r="A171" s="14"/>
    </row>
    <row r="172" spans="1:23">
      <c r="A172" s="14"/>
    </row>
    <row r="173" spans="1:23">
      <c r="A173" s="14"/>
    </row>
    <row r="174" spans="1:23">
      <c r="A174" s="14"/>
    </row>
    <row r="175" spans="1:23">
      <c r="A17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transitionEvaluation="1"/>
  <dimension ref="A1:BC836"/>
  <sheetViews>
    <sheetView defaultGridColor="0" colorId="22" zoomScale="91" zoomScaleNormal="91" workbookViewId="0">
      <pane xSplit="3" ySplit="9" topLeftCell="D46" activePane="bottomRight" state="frozen"/>
      <selection pane="topRight" activeCell="D1" sqref="D1"/>
      <selection pane="bottomLeft" activeCell="A10" sqref="A10"/>
      <selection pane="bottomRight"/>
    </sheetView>
  </sheetViews>
  <sheetFormatPr baseColWidth="10" defaultColWidth="9.90625" defaultRowHeight="15.6"/>
  <cols>
    <col min="1" max="1" width="1.453125" customWidth="1"/>
    <col min="2" max="2" width="5.81640625" customWidth="1"/>
    <col min="3" max="3" width="4.54296875" customWidth="1"/>
    <col min="4" max="4" width="7" customWidth="1"/>
    <col min="5" max="5" width="4.54296875" customWidth="1"/>
    <col min="6" max="6" width="7.54296875" style="295" customWidth="1"/>
    <col min="7" max="7" width="7.90625" style="295" customWidth="1"/>
    <col min="8" max="8" width="6.453125" style="100" customWidth="1"/>
    <col min="9" max="9" width="5.36328125" style="100" customWidth="1"/>
    <col min="10" max="10" width="6.81640625" style="295" customWidth="1"/>
    <col min="11" max="11" width="7.08984375" customWidth="1"/>
    <col min="12" max="12" width="5.08984375" customWidth="1"/>
    <col min="13" max="13" width="6.54296875" customWidth="1"/>
    <col min="14" max="14" width="6.90625" style="100" customWidth="1"/>
    <col min="15" max="15" width="5.08984375" style="100" customWidth="1"/>
    <col min="16" max="16" width="6.36328125" customWidth="1"/>
    <col min="17" max="17" width="1.7265625" customWidth="1"/>
    <col min="18" max="18" width="4.54296875" style="100" customWidth="1"/>
    <col min="19" max="19" width="7.08984375" style="100" customWidth="1"/>
    <col min="20" max="20" width="2.08984375" style="100" customWidth="1"/>
    <col min="21" max="21" width="5.90625" style="10" customWidth="1"/>
    <col min="22" max="22" width="0.90625" style="100" customWidth="1"/>
    <col min="23" max="24" width="8.6328125" style="226" customWidth="1"/>
    <col min="25" max="25" width="6.453125" style="10" customWidth="1"/>
    <col min="26" max="26" width="8" style="295" customWidth="1"/>
    <col min="27" max="27" width="7.453125" customWidth="1"/>
    <col min="28" max="28" width="6.54296875" style="100" customWidth="1"/>
    <col min="29" max="29" width="2" customWidth="1"/>
    <col min="30" max="30" width="4.1796875" customWidth="1"/>
    <col min="31" max="31" width="5.1796875" customWidth="1"/>
    <col min="32" max="32" width="6.81640625" customWidth="1"/>
    <col min="33" max="33" width="4.90625" customWidth="1"/>
    <col min="34" max="34" width="8.453125" customWidth="1"/>
    <col min="35" max="35" width="5.90625" customWidth="1"/>
    <col min="36" max="36" width="7.90625" customWidth="1"/>
    <col min="37" max="37" width="6.1796875" customWidth="1"/>
    <col min="38" max="38" width="6.453125" customWidth="1"/>
    <col min="39" max="39" width="7.6328125" customWidth="1"/>
    <col min="40" max="40" width="7.90625" style="10" customWidth="1"/>
    <col min="41" max="41" width="6.453125" style="10" customWidth="1"/>
    <col min="42" max="42" width="7.90625" style="10" customWidth="1"/>
    <col min="43" max="43" width="7.90625" customWidth="1"/>
    <col min="44" max="44" width="6.6328125" customWidth="1"/>
    <col min="45" max="46" width="7.90625" customWidth="1"/>
    <col min="47" max="47" width="6" customWidth="1"/>
    <col min="48" max="48" width="7.08984375" customWidth="1"/>
    <col min="49" max="50" width="7.453125" customWidth="1"/>
    <col min="51" max="51" width="10.36328125" style="100" customWidth="1"/>
    <col min="52" max="53" width="7.90625" customWidth="1"/>
    <col min="54" max="54" width="10.1796875" style="50" customWidth="1"/>
    <col min="55" max="55" width="7.81640625" style="50" customWidth="1"/>
    <col min="56" max="59" width="17.08984375" customWidth="1"/>
  </cols>
  <sheetData>
    <row r="1" spans="1:55">
      <c r="A1" s="28"/>
      <c r="B1" s="28"/>
      <c r="C1" s="28"/>
      <c r="D1" s="28"/>
      <c r="E1" s="28"/>
      <c r="F1" s="289"/>
      <c r="G1" s="289"/>
      <c r="H1" s="106"/>
      <c r="I1" s="106"/>
      <c r="J1" s="289"/>
      <c r="K1" s="28"/>
      <c r="L1" s="28"/>
      <c r="M1" s="28"/>
      <c r="N1" s="106"/>
      <c r="O1" s="106"/>
      <c r="P1" s="28"/>
      <c r="Q1" s="28"/>
      <c r="R1" s="106"/>
      <c r="S1" s="106"/>
      <c r="T1" s="106"/>
      <c r="U1" s="73"/>
      <c r="V1" s="106"/>
      <c r="W1" s="220"/>
      <c r="X1" s="220"/>
      <c r="Y1" s="73"/>
      <c r="Z1" s="289"/>
      <c r="AA1" s="28"/>
      <c r="AB1" s="106"/>
      <c r="AC1" s="28"/>
      <c r="AD1" s="50"/>
      <c r="AE1" s="50"/>
      <c r="AF1" s="50"/>
      <c r="AG1" s="229"/>
      <c r="AH1" s="50"/>
      <c r="AI1" s="50"/>
      <c r="AJ1" s="3"/>
      <c r="AN1"/>
      <c r="AO1"/>
      <c r="AP1"/>
      <c r="AY1"/>
      <c r="BB1"/>
      <c r="BC1"/>
    </row>
    <row r="2" spans="1:55" s="165" customFormat="1" ht="31.8">
      <c r="A2" s="211"/>
      <c r="B2" s="211"/>
      <c r="C2" s="131" t="s">
        <v>371</v>
      </c>
      <c r="D2" s="211"/>
      <c r="E2" s="211"/>
      <c r="F2" s="344"/>
      <c r="G2" s="344"/>
      <c r="H2" s="212"/>
      <c r="I2" s="212"/>
      <c r="J2" s="344"/>
      <c r="K2" s="211"/>
      <c r="L2" s="211"/>
      <c r="M2" s="131"/>
      <c r="N2" s="212"/>
      <c r="O2" s="213" t="s">
        <v>429</v>
      </c>
      <c r="P2" s="131"/>
      <c r="Q2" s="131"/>
      <c r="R2" s="131"/>
      <c r="S2" s="131"/>
      <c r="T2" s="131"/>
      <c r="U2" s="266"/>
      <c r="V2" s="131"/>
      <c r="W2" s="221" t="str">
        <f>+År!B2</f>
        <v>GRIS</v>
      </c>
      <c r="X2" s="221"/>
      <c r="Y2" s="211"/>
      <c r="Z2" s="344"/>
      <c r="AA2" s="214"/>
      <c r="AB2" s="212"/>
      <c r="AC2" s="211"/>
      <c r="AD2" s="50"/>
      <c r="AE2" s="50"/>
      <c r="AF2" s="50"/>
      <c r="AG2" s="229"/>
      <c r="AH2" s="50"/>
      <c r="AI2" s="50"/>
      <c r="AJ2" s="3"/>
    </row>
    <row r="3" spans="1:55" ht="21.75" customHeight="1">
      <c r="A3" s="28"/>
      <c r="B3" s="28"/>
      <c r="C3" s="131"/>
      <c r="D3" s="28"/>
      <c r="E3" s="28"/>
      <c r="F3" s="289"/>
      <c r="G3" s="289"/>
      <c r="H3" s="106"/>
      <c r="I3" s="106"/>
      <c r="J3" s="289"/>
      <c r="K3" s="28"/>
      <c r="L3" s="28"/>
      <c r="M3" s="28"/>
      <c r="N3" s="106"/>
      <c r="O3" s="106"/>
      <c r="P3" s="28"/>
      <c r="Q3" s="28"/>
      <c r="R3" s="106"/>
      <c r="S3" s="106"/>
      <c r="T3" s="106"/>
      <c r="U3" s="73"/>
      <c r="V3" s="106"/>
      <c r="W3" s="220"/>
      <c r="X3" s="220"/>
      <c r="Y3" s="73"/>
      <c r="Z3" s="289"/>
      <c r="AA3" s="28"/>
      <c r="AB3" s="106"/>
      <c r="AC3" s="28"/>
      <c r="AD3" s="50"/>
      <c r="AE3" s="50"/>
      <c r="AF3" s="50"/>
      <c r="AG3" s="229"/>
      <c r="AH3" s="50"/>
      <c r="AI3" s="50"/>
      <c r="AJ3" s="3"/>
      <c r="AN3"/>
      <c r="AO3"/>
      <c r="AP3"/>
      <c r="AY3"/>
      <c r="BB3"/>
      <c r="BC3"/>
    </row>
    <row r="4" spans="1:55" s="191" customFormat="1" ht="19.8">
      <c r="A4" s="209"/>
      <c r="B4" s="209"/>
      <c r="C4" s="209"/>
      <c r="D4" s="134" t="s">
        <v>369</v>
      </c>
      <c r="E4" s="134"/>
      <c r="F4" s="316">
        <f>+År!O2</f>
        <v>52</v>
      </c>
      <c r="G4" s="346"/>
      <c r="H4" s="209"/>
      <c r="I4" s="209"/>
      <c r="J4" s="346"/>
      <c r="K4" s="209"/>
      <c r="L4" s="134" t="s">
        <v>370</v>
      </c>
      <c r="M4" s="210"/>
      <c r="N4" s="154"/>
      <c r="O4" s="404">
        <f>SUM(F10:F60)</f>
        <v>1467998</v>
      </c>
      <c r="P4" s="407"/>
      <c r="Q4" s="407"/>
      <c r="R4" s="406"/>
      <c r="S4" s="209"/>
      <c r="T4" s="209"/>
      <c r="U4" s="210"/>
      <c r="V4" s="209"/>
      <c r="W4" s="222"/>
      <c r="X4" s="222"/>
      <c r="Y4" s="209"/>
      <c r="Z4" s="346"/>
      <c r="AA4" s="209"/>
      <c r="AB4" s="209"/>
      <c r="AC4" s="209"/>
      <c r="AD4" s="50"/>
      <c r="AE4" s="50"/>
      <c r="AF4" s="50"/>
      <c r="AG4" s="229"/>
      <c r="AH4" s="50"/>
      <c r="AI4" s="50"/>
      <c r="AJ4" s="3"/>
    </row>
    <row r="5" spans="1:55" ht="16.5" customHeight="1">
      <c r="A5" s="28"/>
      <c r="B5" s="28"/>
      <c r="C5" s="28"/>
      <c r="D5" s="54"/>
      <c r="E5" s="55"/>
      <c r="F5" s="345"/>
      <c r="G5" s="345"/>
      <c r="H5" s="61"/>
      <c r="I5" s="28"/>
      <c r="J5" s="355"/>
      <c r="K5" s="54"/>
      <c r="L5" s="54"/>
      <c r="M5" s="54"/>
      <c r="N5" s="196"/>
      <c r="O5" s="196"/>
      <c r="P5" s="54"/>
      <c r="Q5" s="54"/>
      <c r="R5" s="196"/>
      <c r="S5" s="196"/>
      <c r="T5" s="196"/>
      <c r="U5" s="267"/>
      <c r="V5" s="196"/>
      <c r="W5" s="220"/>
      <c r="X5" s="220"/>
      <c r="Y5" s="73"/>
      <c r="Z5" s="289"/>
      <c r="AA5" s="28"/>
      <c r="AB5" s="196"/>
      <c r="AC5" s="28"/>
      <c r="AD5" s="50"/>
      <c r="AE5" s="50"/>
      <c r="AF5" s="50"/>
      <c r="AG5" s="229"/>
      <c r="AH5" s="50"/>
      <c r="AI5" s="50"/>
      <c r="AJ5" s="3"/>
      <c r="AN5"/>
      <c r="AO5"/>
      <c r="AP5"/>
      <c r="AY5"/>
      <c r="BB5"/>
      <c r="BC5"/>
    </row>
    <row r="6" spans="1:55">
      <c r="A6" s="28"/>
      <c r="B6" s="28"/>
      <c r="C6" s="28"/>
      <c r="D6" s="28"/>
      <c r="E6" s="28"/>
      <c r="F6" s="289"/>
      <c r="G6" s="289"/>
      <c r="H6" s="106"/>
      <c r="I6" s="106"/>
      <c r="J6" s="289"/>
      <c r="K6" s="28"/>
      <c r="L6" s="28"/>
      <c r="M6" s="28"/>
      <c r="N6" s="106"/>
      <c r="O6" s="106"/>
      <c r="P6" s="28"/>
      <c r="Q6" s="28"/>
      <c r="R6" s="197"/>
      <c r="S6" s="98" t="s">
        <v>472</v>
      </c>
      <c r="T6" s="98"/>
      <c r="U6" s="74"/>
      <c r="V6" s="98"/>
      <c r="W6" s="223" t="s">
        <v>455</v>
      </c>
      <c r="X6" s="223" t="s">
        <v>3</v>
      </c>
      <c r="Y6" s="74" t="s">
        <v>3</v>
      </c>
      <c r="Z6" s="289"/>
      <c r="AA6" s="28"/>
      <c r="AB6" s="106"/>
      <c r="AC6" s="28"/>
      <c r="AD6" s="50"/>
      <c r="AE6" s="50"/>
      <c r="AF6" s="50"/>
      <c r="AG6" s="229"/>
      <c r="AH6" s="50"/>
      <c r="AI6" s="50"/>
      <c r="AJ6" s="3"/>
      <c r="AN6"/>
      <c r="AO6"/>
      <c r="AP6"/>
      <c r="AY6"/>
      <c r="BB6"/>
      <c r="BC6"/>
    </row>
    <row r="7" spans="1:55">
      <c r="A7" s="28"/>
      <c r="B7" s="28"/>
      <c r="C7" s="28"/>
      <c r="D7" s="34" t="s">
        <v>3</v>
      </c>
      <c r="E7" s="74"/>
      <c r="F7" s="302"/>
      <c r="G7" s="302"/>
      <c r="H7" s="98"/>
      <c r="I7" s="98"/>
      <c r="J7" s="302" t="s">
        <v>3</v>
      </c>
      <c r="K7" s="34"/>
      <c r="L7" s="34"/>
      <c r="M7" s="34" t="s">
        <v>2</v>
      </c>
      <c r="N7" s="98" t="s">
        <v>14</v>
      </c>
      <c r="O7" s="98"/>
      <c r="P7" s="34" t="s">
        <v>388</v>
      </c>
      <c r="Q7" s="34"/>
      <c r="R7" s="198"/>
      <c r="S7" s="98" t="s">
        <v>473</v>
      </c>
      <c r="T7" s="98"/>
      <c r="U7" s="74"/>
      <c r="V7" s="98"/>
      <c r="W7" s="223" t="s">
        <v>456</v>
      </c>
      <c r="X7" s="223" t="s">
        <v>591</v>
      </c>
      <c r="Y7" s="74" t="s">
        <v>8</v>
      </c>
      <c r="Z7" s="302"/>
      <c r="AA7" s="34"/>
      <c r="AB7" s="98" t="s">
        <v>14</v>
      </c>
      <c r="AC7" s="28"/>
      <c r="AD7" s="50"/>
      <c r="AE7" s="50"/>
      <c r="AF7" s="50"/>
      <c r="AG7" s="229"/>
      <c r="AH7" s="50"/>
      <c r="AI7" s="50"/>
      <c r="AJ7" s="3"/>
      <c r="AN7"/>
      <c r="AO7"/>
      <c r="AP7"/>
      <c r="AY7"/>
      <c r="BB7"/>
      <c r="BC7"/>
    </row>
    <row r="8" spans="1:55">
      <c r="A8" s="28"/>
      <c r="B8" s="34"/>
      <c r="C8" s="34" t="s">
        <v>448</v>
      </c>
      <c r="D8" s="34" t="s">
        <v>431</v>
      </c>
      <c r="E8" s="111"/>
      <c r="F8" s="302" t="s">
        <v>3</v>
      </c>
      <c r="G8" s="318"/>
      <c r="H8" s="98" t="s">
        <v>3</v>
      </c>
      <c r="I8" s="98" t="s">
        <v>1</v>
      </c>
      <c r="J8" s="302" t="s">
        <v>394</v>
      </c>
      <c r="K8" s="34" t="s">
        <v>14</v>
      </c>
      <c r="L8" s="111"/>
      <c r="M8" s="34" t="s">
        <v>388</v>
      </c>
      <c r="N8" s="98" t="s">
        <v>610</v>
      </c>
      <c r="O8" s="114"/>
      <c r="P8" s="34" t="s">
        <v>392</v>
      </c>
      <c r="Q8" s="34"/>
      <c r="R8" s="197" t="s">
        <v>357</v>
      </c>
      <c r="S8" s="98" t="s">
        <v>470</v>
      </c>
      <c r="T8" s="98"/>
      <c r="U8" s="74" t="s">
        <v>357</v>
      </c>
      <c r="V8" s="98"/>
      <c r="W8" s="223" t="s">
        <v>516</v>
      </c>
      <c r="X8" s="223" t="s">
        <v>436</v>
      </c>
      <c r="Y8" s="74" t="s">
        <v>435</v>
      </c>
      <c r="Z8" s="302" t="s">
        <v>441</v>
      </c>
      <c r="AA8" s="34" t="s">
        <v>14</v>
      </c>
      <c r="AB8" s="98" t="s">
        <v>392</v>
      </c>
      <c r="AC8" s="28"/>
      <c r="AD8" s="50"/>
      <c r="AE8" s="50"/>
      <c r="AF8" s="50"/>
      <c r="AG8" s="229"/>
      <c r="AH8" s="50"/>
      <c r="AI8" s="50"/>
      <c r="AJ8" s="3"/>
      <c r="AN8"/>
      <c r="AO8"/>
      <c r="AP8"/>
      <c r="AY8"/>
      <c r="BB8"/>
      <c r="BC8"/>
    </row>
    <row r="9" spans="1:55">
      <c r="A9" s="28"/>
      <c r="B9" s="34" t="s">
        <v>58</v>
      </c>
      <c r="C9" s="34" t="s">
        <v>449</v>
      </c>
      <c r="D9" s="34" t="s">
        <v>432</v>
      </c>
      <c r="E9" s="111" t="s">
        <v>437</v>
      </c>
      <c r="F9" s="302" t="s">
        <v>8</v>
      </c>
      <c r="G9" s="318" t="s">
        <v>437</v>
      </c>
      <c r="H9" s="98" t="s">
        <v>357</v>
      </c>
      <c r="I9" s="98" t="s">
        <v>357</v>
      </c>
      <c r="J9" s="302" t="s">
        <v>386</v>
      </c>
      <c r="K9" s="34" t="s">
        <v>386</v>
      </c>
      <c r="L9" s="111" t="s">
        <v>437</v>
      </c>
      <c r="M9" s="34" t="s">
        <v>390</v>
      </c>
      <c r="N9" s="98" t="s">
        <v>389</v>
      </c>
      <c r="O9" s="114" t="s">
        <v>437</v>
      </c>
      <c r="P9" s="34" t="s">
        <v>389</v>
      </c>
      <c r="Q9" s="34"/>
      <c r="R9" s="197" t="s">
        <v>469</v>
      </c>
      <c r="S9" s="98" t="s">
        <v>471</v>
      </c>
      <c r="T9" s="98"/>
      <c r="U9" s="74" t="s">
        <v>416</v>
      </c>
      <c r="V9" s="98"/>
      <c r="W9" s="223" t="s">
        <v>386</v>
      </c>
      <c r="X9" s="223" t="s">
        <v>432</v>
      </c>
      <c r="Y9" s="74" t="s">
        <v>464</v>
      </c>
      <c r="Z9" s="302" t="s">
        <v>442</v>
      </c>
      <c r="AA9" s="34" t="s">
        <v>26</v>
      </c>
      <c r="AB9" s="98" t="s">
        <v>395</v>
      </c>
      <c r="AC9" s="28"/>
      <c r="AD9" s="50"/>
      <c r="AE9" s="50"/>
      <c r="AF9" s="50"/>
      <c r="AG9" s="229"/>
      <c r="AH9" s="50"/>
      <c r="AI9" s="50"/>
      <c r="AJ9" s="3"/>
      <c r="AN9"/>
      <c r="AO9"/>
      <c r="AP9"/>
      <c r="AY9"/>
      <c r="BB9"/>
      <c r="BC9"/>
    </row>
    <row r="10" spans="1:55">
      <c r="A10" s="28"/>
      <c r="B10" s="94">
        <f>+'Ark1'!C76</f>
        <v>2024</v>
      </c>
      <c r="C10" s="94">
        <f>+'Ark1'!E76</f>
        <v>1</v>
      </c>
      <c r="D10" s="94">
        <f>+IF(F10=0,"",'Ark1'!Q76)</f>
        <v>379</v>
      </c>
      <c r="E10" s="95">
        <f t="shared" ref="E10:E41" si="0">+IF(F10=0,"",D10-D63)</f>
        <v>-51</v>
      </c>
      <c r="F10" s="303">
        <f>+'Ark1'!R76</f>
        <v>26513</v>
      </c>
      <c r="G10" s="303">
        <f t="shared" ref="G10:G41" si="1">+IF(F10=0,"",F10-F63)</f>
        <v>-7065</v>
      </c>
      <c r="H10" s="107">
        <f>+IF(F10=0,"",'Ark1'!AD76)</f>
        <v>1.7914867049023482</v>
      </c>
      <c r="I10" s="270">
        <f>+IF(F10=0,"",'Ark1'!AE76)</f>
        <v>1.8560442215464663</v>
      </c>
      <c r="J10" s="303">
        <f>+IF(F10=0,"",'Ark1'!S76)</f>
        <v>26403</v>
      </c>
      <c r="K10" s="5">
        <f>+IF(F10=0,"",'Ark1'!U76)</f>
        <v>60.596182252016845</v>
      </c>
      <c r="L10" s="96">
        <f t="shared" ref="L10:L41" si="2">+IF(F10=0,"",K10-K63)</f>
        <v>5.3392555010972842E-2</v>
      </c>
      <c r="M10" s="96">
        <f>+IF(F10=0,"",'Ark1'!AB76)</f>
        <v>2.5272554741164122</v>
      </c>
      <c r="N10" s="50">
        <f>+IF(F10=0,"",'Ark1'!W76)</f>
        <v>84.970631746392513</v>
      </c>
      <c r="O10" s="107">
        <f t="shared" ref="O10:O41" si="3">+IF(F10=0,"",N10-N63)</f>
        <v>-1.3729587633779943</v>
      </c>
      <c r="P10" s="96">
        <f>+IF(F10=0,"",'Ark1'!AA76)</f>
        <v>9.5210200509394856</v>
      </c>
      <c r="Q10" s="34"/>
      <c r="R10" s="288">
        <f>+IF(F10=0,"",'Ark1'!X76)</f>
        <v>2.6024968883189374</v>
      </c>
      <c r="S10" s="107">
        <f>+IF(F10=0,"",'Ark1'!Y76)</f>
        <v>5.2049937766378749</v>
      </c>
      <c r="T10" s="98"/>
      <c r="U10" s="261">
        <f>+IF(H10=0,"",'Ark1'!Z76)</f>
        <v>0</v>
      </c>
      <c r="V10" s="34"/>
      <c r="W10" s="224">
        <f>+IF(F10=0,"",'Ark1'!AC76)</f>
        <v>-32.449735500426272</v>
      </c>
      <c r="X10" s="283">
        <f>+IF(F10=0,"",'Ark1'!AP76)</f>
        <v>203</v>
      </c>
      <c r="Y10" s="95">
        <f t="shared" ref="Y10:Y60" si="4">+IF(F10=0,"",F10/D10)</f>
        <v>69.955145118733512</v>
      </c>
      <c r="Z10" s="303">
        <f t="shared" ref="Z10:Z60" si="5">+IF(F10=0,"",(F10*N10)/1000)</f>
        <v>2252.8263594921045</v>
      </c>
      <c r="AA10" s="96">
        <f>+IF(F10=0,"",'Ark1'!T76)</f>
        <v>4.1527175347942515</v>
      </c>
      <c r="AB10" s="107">
        <f>+IF(F10=0,"",'Ark1'!V76)</f>
        <v>92.292944238049444</v>
      </c>
      <c r="AC10" s="28"/>
      <c r="AD10" s="50"/>
      <c r="AE10" s="50"/>
      <c r="AF10" s="50"/>
      <c r="AG10" s="229"/>
      <c r="AH10" s="50"/>
      <c r="AI10" s="50"/>
      <c r="AJ10" s="3"/>
      <c r="AM10" s="10">
        <f>+År!Z36</f>
        <v>28460.461538461539</v>
      </c>
      <c r="AN10"/>
      <c r="AO10" s="1">
        <f>+År!L36</f>
        <v>60.520136035662162</v>
      </c>
      <c r="AP10"/>
      <c r="AY10"/>
      <c r="BB10"/>
      <c r="BC10"/>
    </row>
    <row r="11" spans="1:55">
      <c r="A11" s="28"/>
      <c r="B11" s="94">
        <f>+'Ark1'!C77</f>
        <v>2024</v>
      </c>
      <c r="C11" s="94">
        <f>+'Ark1'!E77</f>
        <v>2</v>
      </c>
      <c r="D11" s="94">
        <f>+IF(F11=0,"",'Ark1'!Q77)</f>
        <v>408</v>
      </c>
      <c r="E11" s="95">
        <f t="shared" si="0"/>
        <v>-11</v>
      </c>
      <c r="F11" s="303">
        <f>+'Ark1'!R77</f>
        <v>29258</v>
      </c>
      <c r="G11" s="303">
        <f t="shared" si="1"/>
        <v>1029</v>
      </c>
      <c r="H11" s="107">
        <f>+IF(F11=0,"",'Ark1'!AD77)</f>
        <v>1.9769666960371473</v>
      </c>
      <c r="I11" s="270">
        <f>+IF(F11=0,"",'Ark1'!AE77)</f>
        <v>2.0110680625996795</v>
      </c>
      <c r="J11" s="303">
        <f>+IF(F11=0,"",'Ark1'!S77)</f>
        <v>29060</v>
      </c>
      <c r="K11" s="5">
        <f>+IF(F11=0,"",'Ark1'!U77)</f>
        <v>60.460323468685488</v>
      </c>
      <c r="L11" s="96">
        <f t="shared" si="2"/>
        <v>-0.21809047029561413</v>
      </c>
      <c r="M11" s="96">
        <f>+IF(F11=0,"",'Ark1'!AB77)</f>
        <v>2.5242748030801714</v>
      </c>
      <c r="N11" s="50">
        <f>+IF(F11=0,"",'Ark1'!W77)</f>
        <v>83.649810736407517</v>
      </c>
      <c r="O11" s="107">
        <f t="shared" si="3"/>
        <v>-2.1783289402137314</v>
      </c>
      <c r="P11" s="96">
        <f>+IF(F11=0,"",'Ark1'!AA77)</f>
        <v>9.3779946058415771</v>
      </c>
      <c r="Q11" s="34"/>
      <c r="R11" s="288">
        <f>+IF(F11=0,"",'Ark1'!X77)</f>
        <v>2.0233782213411717</v>
      </c>
      <c r="S11" s="107">
        <f>+IF(F11=0,"",'Ark1'!Y77)</f>
        <v>4.0467564426823435</v>
      </c>
      <c r="T11" s="98"/>
      <c r="U11" s="261">
        <f>+IF(H11=0,"",'Ark1'!Z77)</f>
        <v>0</v>
      </c>
      <c r="V11" s="34"/>
      <c r="W11" s="224">
        <f>+IF(F11=0,"",'Ark1'!AC77)</f>
        <v>-32.105730190169311</v>
      </c>
      <c r="X11" s="283">
        <f>+IF(F11=0,"",'Ark1'!AP77)</f>
        <v>217</v>
      </c>
      <c r="Y11" s="95">
        <f t="shared" si="4"/>
        <v>71.710784313725483</v>
      </c>
      <c r="Z11" s="303">
        <f t="shared" si="5"/>
        <v>2447.4261625258114</v>
      </c>
      <c r="AA11" s="96">
        <f>+IF(F11=0,"",'Ark1'!T77)</f>
        <v>4.3539202953038485</v>
      </c>
      <c r="AB11" s="107">
        <f>+IF(F11=0,"",'Ark1'!V77)</f>
        <v>90.972135955123434</v>
      </c>
      <c r="AC11" s="28"/>
      <c r="AD11" s="50"/>
      <c r="AE11" s="50"/>
      <c r="AF11" s="50"/>
      <c r="AG11" s="229"/>
      <c r="AH11" s="50"/>
      <c r="AI11" s="50"/>
      <c r="AJ11" s="3"/>
      <c r="AM11" s="10">
        <f t="shared" ref="AM11:AM60" si="6">+AM10</f>
        <v>28460.461538461539</v>
      </c>
      <c r="AN11"/>
      <c r="AO11" s="1">
        <f t="shared" ref="AO11:AO60" si="7">+AO10</f>
        <v>60.520136035662162</v>
      </c>
      <c r="AP11"/>
      <c r="AY11"/>
      <c r="BB11"/>
      <c r="BC11"/>
    </row>
    <row r="12" spans="1:55">
      <c r="A12" s="28"/>
      <c r="B12" s="94">
        <f>+'Ark1'!C78</f>
        <v>2024</v>
      </c>
      <c r="C12" s="94">
        <f>+'Ark1'!E78</f>
        <v>3</v>
      </c>
      <c r="D12" s="94">
        <f>+IF(F12=0,"",'Ark1'!Q78)</f>
        <v>437</v>
      </c>
      <c r="E12" s="95">
        <f t="shared" si="0"/>
        <v>-23</v>
      </c>
      <c r="F12" s="303">
        <f>+'Ark1'!R78</f>
        <v>28578</v>
      </c>
      <c r="G12" s="303">
        <f t="shared" si="1"/>
        <v>-1814</v>
      </c>
      <c r="H12" s="107">
        <f>+IF(F12=0,"",'Ark1'!AD78)</f>
        <v>1.9310190115301664</v>
      </c>
      <c r="I12" s="270">
        <f>+IF(F12=0,"",'Ark1'!AE78)</f>
        <v>1.971787737152106</v>
      </c>
      <c r="J12" s="303">
        <f>+IF(F12=0,"",'Ark1'!S78)</f>
        <v>28507</v>
      </c>
      <c r="K12" s="5">
        <f>+IF(F12=0,"",'Ark1'!U78)</f>
        <v>60.737432911214782</v>
      </c>
      <c r="L12" s="96">
        <f t="shared" si="2"/>
        <v>8.8100723962732275E-2</v>
      </c>
      <c r="M12" s="96">
        <f>+IF(F12=0,"",'Ark1'!AB78)</f>
        <v>2.5579040572126313</v>
      </c>
      <c r="N12" s="50">
        <f>+IF(F12=0,"",'Ark1'!W78)</f>
        <v>83.606963202020566</v>
      </c>
      <c r="O12" s="107">
        <f t="shared" si="3"/>
        <v>-1.2879753063106136</v>
      </c>
      <c r="P12" s="96">
        <f>+IF(F12=0,"",'Ark1'!AA78)</f>
        <v>9.2402774863548185</v>
      </c>
      <c r="Q12" s="34"/>
      <c r="R12" s="288">
        <f>+IF(F12=0,"",'Ark1'!X78)</f>
        <v>2.2219889425432151</v>
      </c>
      <c r="S12" s="107">
        <f>+IF(F12=0,"",'Ark1'!Y78)</f>
        <v>4.4439778850864302</v>
      </c>
      <c r="T12" s="98"/>
      <c r="U12" s="261">
        <f>+IF(H12=0,"",'Ark1'!Z78)</f>
        <v>0</v>
      </c>
      <c r="V12" s="34"/>
      <c r="W12" s="224">
        <f>+IF(F12=0,"",'Ark1'!AC78)</f>
        <v>-31.515209380763562</v>
      </c>
      <c r="X12" s="283">
        <f>+IF(F12=0,"",'Ark1'!AP78)</f>
        <v>241</v>
      </c>
      <c r="Y12" s="95">
        <f t="shared" si="4"/>
        <v>65.395881006864983</v>
      </c>
      <c r="Z12" s="303">
        <f t="shared" si="5"/>
        <v>2389.3197943873438</v>
      </c>
      <c r="AA12" s="96">
        <f>+IF(F12=0,"",'Ark1'!T78)</f>
        <v>3.93453005808664</v>
      </c>
      <c r="AB12" s="107">
        <f>+IF(F12=0,"",'Ark1'!V78)</f>
        <v>90.747371509101569</v>
      </c>
      <c r="AC12" s="28"/>
      <c r="AD12" s="50"/>
      <c r="AE12" s="50"/>
      <c r="AF12" s="50"/>
      <c r="AG12" s="229"/>
      <c r="AH12" s="50"/>
      <c r="AI12" s="50"/>
      <c r="AJ12" s="3"/>
      <c r="AM12" s="10">
        <f t="shared" si="6"/>
        <v>28460.461538461539</v>
      </c>
      <c r="AN12"/>
      <c r="AO12" s="1">
        <f t="shared" si="7"/>
        <v>60.520136035662162</v>
      </c>
      <c r="AP12"/>
      <c r="AY12"/>
      <c r="BB12"/>
      <c r="BC12"/>
    </row>
    <row r="13" spans="1:55">
      <c r="A13" s="28"/>
      <c r="B13" s="94">
        <f>+'Ark1'!C79</f>
        <v>2024</v>
      </c>
      <c r="C13" s="94">
        <f>+'Ark1'!E79</f>
        <v>4</v>
      </c>
      <c r="D13" s="94">
        <f>+IF(F13=0,"",'Ark1'!Q79)</f>
        <v>414</v>
      </c>
      <c r="E13" s="95">
        <f t="shared" si="0"/>
        <v>-31</v>
      </c>
      <c r="F13" s="303">
        <f>+'Ark1'!R79</f>
        <v>28056</v>
      </c>
      <c r="G13" s="303">
        <f t="shared" si="1"/>
        <v>291</v>
      </c>
      <c r="H13" s="107">
        <f>+IF(F13=0,"",'Ark1'!AD79)</f>
        <v>1.8957474066586304</v>
      </c>
      <c r="I13" s="270">
        <f>+IF(F13=0,"",'Ark1'!AE79)</f>
        <v>1.9039353220210316</v>
      </c>
      <c r="J13" s="303">
        <f>+IF(F13=0,"",'Ark1'!S79)</f>
        <v>27922</v>
      </c>
      <c r="K13" s="5">
        <f>+IF(F13=0,"",'Ark1'!U79)</f>
        <v>60.824940906811825</v>
      </c>
      <c r="L13" s="96">
        <f t="shared" si="2"/>
        <v>0.21478550384831863</v>
      </c>
      <c r="M13" s="96">
        <f>+IF(F13=0,"",'Ark1'!AB79)</f>
        <v>2.5356021746518311</v>
      </c>
      <c r="N13" s="50">
        <f>+IF(F13=0,"",'Ark1'!W79)</f>
        <v>82.421302198982971</v>
      </c>
      <c r="O13" s="107">
        <f t="shared" si="3"/>
        <v>-2.9639417475292476</v>
      </c>
      <c r="P13" s="96">
        <f>+IF(F13=0,"",'Ark1'!AA79)</f>
        <v>8.6989542274083931</v>
      </c>
      <c r="Q13" s="34"/>
      <c r="R13" s="288">
        <f>+IF(F13=0,"",'Ark1'!X79)</f>
        <v>1.5968063872255491</v>
      </c>
      <c r="S13" s="107">
        <f>+IF(F13=0,"",'Ark1'!Y79)</f>
        <v>3.1936127744510983</v>
      </c>
      <c r="T13" s="98"/>
      <c r="U13" s="261">
        <f>+IF(H13=0,"",'Ark1'!Z79)</f>
        <v>0</v>
      </c>
      <c r="V13" s="34"/>
      <c r="W13" s="224">
        <f>+IF(F13=0,"",'Ark1'!AC79)</f>
        <v>-29.788590876878963</v>
      </c>
      <c r="X13" s="283">
        <f>+IF(F13=0,"",'Ark1'!AP79)</f>
        <v>217</v>
      </c>
      <c r="Y13" s="95">
        <f t="shared" si="4"/>
        <v>67.768115942028984</v>
      </c>
      <c r="Z13" s="303">
        <f t="shared" si="5"/>
        <v>2312.4120544946663</v>
      </c>
      <c r="AA13" s="96">
        <f>+IF(F13=0,"",'Ark1'!T79)</f>
        <v>3.7087254063301969</v>
      </c>
      <c r="AB13" s="107">
        <f>+IF(F13=0,"",'Ark1'!V79)</f>
        <v>89.639867381684851</v>
      </c>
      <c r="AC13" s="28"/>
      <c r="AD13" s="50"/>
      <c r="AE13" s="50"/>
      <c r="AF13" s="50"/>
      <c r="AG13" s="229"/>
      <c r="AH13" s="50"/>
      <c r="AI13" s="50"/>
      <c r="AJ13" s="3"/>
      <c r="AM13" s="10">
        <f t="shared" si="6"/>
        <v>28460.461538461539</v>
      </c>
      <c r="AN13"/>
      <c r="AO13" s="1">
        <f t="shared" si="7"/>
        <v>60.520136035662162</v>
      </c>
      <c r="AP13"/>
      <c r="AY13"/>
      <c r="BB13"/>
      <c r="BC13"/>
    </row>
    <row r="14" spans="1:55">
      <c r="A14" s="28"/>
      <c r="B14" s="94">
        <f>+'Ark1'!C80</f>
        <v>2024</v>
      </c>
      <c r="C14" s="94">
        <f>+'Ark1'!E80</f>
        <v>5</v>
      </c>
      <c r="D14" s="94">
        <f>+IF(F14=0,"",'Ark1'!Q80)</f>
        <v>456</v>
      </c>
      <c r="E14" s="95">
        <f t="shared" si="0"/>
        <v>26</v>
      </c>
      <c r="F14" s="303">
        <f>+'Ark1'!R80</f>
        <v>29971</v>
      </c>
      <c r="G14" s="303">
        <f t="shared" si="1"/>
        <v>3861</v>
      </c>
      <c r="H14" s="107">
        <f>+IF(F14=0,"",'Ark1'!AD80)</f>
        <v>2.0251441946452022</v>
      </c>
      <c r="I14" s="270">
        <f>+IF(F14=0,"",'Ark1'!AE80)</f>
        <v>2.0256770463552174</v>
      </c>
      <c r="J14" s="303">
        <f>+IF(F14=0,"",'Ark1'!S80)</f>
        <v>29641</v>
      </c>
      <c r="K14" s="5">
        <f>+IF(F14=0,"",'Ark1'!U80)</f>
        <v>60.732735062919602</v>
      </c>
      <c r="L14" s="96">
        <f t="shared" si="2"/>
        <v>0.17433401543625138</v>
      </c>
      <c r="M14" s="96">
        <f>+IF(F14=0,"",'Ark1'!AB80)</f>
        <v>2.5553666455739421</v>
      </c>
      <c r="N14" s="50">
        <f>+IF(F14=0,"",'Ark1'!W80)</f>
        <v>82.605917479167715</v>
      </c>
      <c r="O14" s="107">
        <f t="shared" si="3"/>
        <v>-1.9352231993855042</v>
      </c>
      <c r="P14" s="96">
        <f>+IF(F14=0,"",'Ark1'!AA80)</f>
        <v>8.8301516763086383</v>
      </c>
      <c r="Q14" s="34"/>
      <c r="R14" s="288">
        <f>+IF(F14=0,"",'Ark1'!X80)</f>
        <v>1.4881051683293851</v>
      </c>
      <c r="S14" s="107">
        <f>+IF(F14=0,"",'Ark1'!Y80)</f>
        <v>2.9762103366587702</v>
      </c>
      <c r="T14" s="98"/>
      <c r="U14" s="261">
        <f>+IF(H14=0,"",'Ark1'!Z80)</f>
        <v>0</v>
      </c>
      <c r="V14" s="34"/>
      <c r="W14" s="224">
        <f>+IF(F14=0,"",'Ark1'!AC80)</f>
        <v>-29.973075057864801</v>
      </c>
      <c r="X14" s="283">
        <f>+IF(F14=0,"",'Ark1'!AP80)</f>
        <v>240</v>
      </c>
      <c r="Y14" s="95">
        <f t="shared" si="4"/>
        <v>65.725877192982452</v>
      </c>
      <c r="Z14" s="303">
        <f t="shared" si="5"/>
        <v>2475.7819527681359</v>
      </c>
      <c r="AA14" s="96">
        <f>+IF(F14=0,"",'Ark1'!T80)</f>
        <v>3.9352040305628786</v>
      </c>
      <c r="AB14" s="107">
        <f>+IF(F14=0,"",'Ark1'!V80)</f>
        <v>90.053826865607903</v>
      </c>
      <c r="AC14" s="28"/>
      <c r="AD14" s="50"/>
      <c r="AE14" s="50"/>
      <c r="AF14" s="50"/>
      <c r="AG14" s="229"/>
      <c r="AH14" s="50"/>
      <c r="AI14" s="50"/>
      <c r="AJ14" s="3"/>
      <c r="AM14" s="10">
        <f t="shared" si="6"/>
        <v>28460.461538461539</v>
      </c>
      <c r="AN14"/>
      <c r="AO14" s="1">
        <f t="shared" si="7"/>
        <v>60.520136035662162</v>
      </c>
      <c r="AP14"/>
      <c r="AY14"/>
      <c r="BB14"/>
      <c r="BC14"/>
    </row>
    <row r="15" spans="1:55">
      <c r="A15" s="28"/>
      <c r="B15" s="94">
        <f>+'Ark1'!C81</f>
        <v>2024</v>
      </c>
      <c r="C15" s="94">
        <f>+'Ark1'!E81</f>
        <v>6</v>
      </c>
      <c r="D15" s="94">
        <f>+IF(F15=0,"",'Ark1'!Q81)</f>
        <v>456</v>
      </c>
      <c r="E15" s="95">
        <f t="shared" si="0"/>
        <v>33</v>
      </c>
      <c r="F15" s="303">
        <f>+'Ark1'!R81</f>
        <v>28871</v>
      </c>
      <c r="G15" s="303">
        <f t="shared" si="1"/>
        <v>3201</v>
      </c>
      <c r="H15" s="107">
        <f>+IF(F15=0,"",'Ark1'!AD81)</f>
        <v>1.9508170579427329</v>
      </c>
      <c r="I15" s="270">
        <f>+IF(F15=0,"",'Ark1'!AE81)</f>
        <v>1.9675525093275623</v>
      </c>
      <c r="J15" s="303">
        <f>+IF(F15=0,"",'Ark1'!S81)</f>
        <v>28743</v>
      </c>
      <c r="K15" s="5">
        <f>+IF(F15=0,"",'Ark1'!U81)</f>
        <v>60.697700309640602</v>
      </c>
      <c r="L15" s="96">
        <f t="shared" si="2"/>
        <v>8.5772843640903318E-2</v>
      </c>
      <c r="M15" s="96">
        <f>+IF(F15=0,"",'Ark1'!AB81)</f>
        <v>2.5389038389200809</v>
      </c>
      <c r="N15" s="50">
        <f>+IF(F15=0,"",'Ark1'!W81)</f>
        <v>82.742385972236718</v>
      </c>
      <c r="O15" s="107">
        <f t="shared" si="3"/>
        <v>-1.9001339589810584</v>
      </c>
      <c r="P15" s="96">
        <f>+IF(F15=0,"",'Ark1'!AA81)</f>
        <v>9.0724540510706806</v>
      </c>
      <c r="Q15" s="34"/>
      <c r="R15" s="288">
        <f>+IF(F15=0,"",'Ark1'!X81)</f>
        <v>2.6704998094974197</v>
      </c>
      <c r="S15" s="107">
        <f>+IF(F15=0,"",'Ark1'!Y81)</f>
        <v>5.3409996189948394</v>
      </c>
      <c r="T15" s="98"/>
      <c r="U15" s="261">
        <f>+IF(H15=0,"",'Ark1'!Z81)</f>
        <v>0</v>
      </c>
      <c r="V15" s="34"/>
      <c r="W15" s="224">
        <f>+IF(F15=0,"",'Ark1'!AC81)</f>
        <v>-30.977159356892439</v>
      </c>
      <c r="X15" s="283">
        <f>+IF(F15=0,"",'Ark1'!AP81)</f>
        <v>236</v>
      </c>
      <c r="Y15" s="95">
        <f t="shared" si="4"/>
        <v>63.313596491228068</v>
      </c>
      <c r="Z15" s="303">
        <f t="shared" si="5"/>
        <v>2388.8554254044461</v>
      </c>
      <c r="AA15" s="96">
        <f>+IF(F15=0,"",'Ark1'!T81)</f>
        <v>3.9308302448824071</v>
      </c>
      <c r="AB15" s="107">
        <f>+IF(F15=0,"",'Ark1'!V81)</f>
        <v>89.936354186608042</v>
      </c>
      <c r="AC15" s="28"/>
      <c r="AD15" s="50"/>
      <c r="AE15" s="50"/>
      <c r="AF15" s="50"/>
      <c r="AG15" s="229"/>
      <c r="AH15" s="50"/>
      <c r="AI15" s="50"/>
      <c r="AJ15" s="3"/>
      <c r="AM15" s="10">
        <f t="shared" si="6"/>
        <v>28460.461538461539</v>
      </c>
      <c r="AN15"/>
      <c r="AO15" s="1">
        <f t="shared" si="7"/>
        <v>60.520136035662162</v>
      </c>
      <c r="AP15"/>
      <c r="AY15"/>
      <c r="BB15"/>
      <c r="BC15"/>
    </row>
    <row r="16" spans="1:55">
      <c r="A16" s="28"/>
      <c r="B16" s="94">
        <f>+'Ark1'!C82</f>
        <v>2024</v>
      </c>
      <c r="C16" s="94">
        <f>+'Ark1'!E82</f>
        <v>7</v>
      </c>
      <c r="D16" s="94">
        <f>+IF(F16=0,"",'Ark1'!Q82)</f>
        <v>418</v>
      </c>
      <c r="E16" s="95">
        <f t="shared" si="0"/>
        <v>-14</v>
      </c>
      <c r="F16" s="303">
        <f>+'Ark1'!R82</f>
        <v>27941</v>
      </c>
      <c r="G16" s="303">
        <f t="shared" si="1"/>
        <v>624</v>
      </c>
      <c r="H16" s="107">
        <f>+IF(F16=0,"",'Ark1'!AD82)</f>
        <v>1.8879768423670087</v>
      </c>
      <c r="I16" s="270">
        <f>+IF(F16=0,"",'Ark1'!AE82)</f>
        <v>1.9120140482588777</v>
      </c>
      <c r="J16" s="303">
        <f>+IF(F16=0,"",'Ark1'!S82)</f>
        <v>27726</v>
      </c>
      <c r="K16" s="5">
        <f>+IF(F16=0,"",'Ark1'!U82)</f>
        <v>60.687765995816207</v>
      </c>
      <c r="L16" s="96">
        <f t="shared" si="2"/>
        <v>-2.9354498065394807E-2</v>
      </c>
      <c r="M16" s="96">
        <f>+IF(F16=0,"",'Ark1'!AB82)</f>
        <v>2.5656214191608995</v>
      </c>
      <c r="N16" s="50">
        <f>+IF(F16=0,"",'Ark1'!W82)</f>
        <v>83.356153069320939</v>
      </c>
      <c r="O16" s="107">
        <f t="shared" si="3"/>
        <v>-1.1736268152933036</v>
      </c>
      <c r="P16" s="96">
        <f>+IF(F16=0,"",'Ark1'!AA82)</f>
        <v>8.6012625230746949</v>
      </c>
      <c r="Q16" s="34"/>
      <c r="R16" s="288">
        <f>+IF(F16=0,"",'Ark1'!X82)</f>
        <v>1.5604309079846821</v>
      </c>
      <c r="S16" s="107">
        <f>+IF(F16=0,"",'Ark1'!Y82)</f>
        <v>3.1208618159693642</v>
      </c>
      <c r="T16" s="98"/>
      <c r="U16" s="261">
        <f>+IF(H16=0,"",'Ark1'!Z82)</f>
        <v>0</v>
      </c>
      <c r="V16" s="34"/>
      <c r="W16" s="224">
        <f>+IF(F16=0,"",'Ark1'!AC82)</f>
        <v>-31.384211148151948</v>
      </c>
      <c r="X16" s="283">
        <f>+IF(F16=0,"",'Ark1'!AP82)</f>
        <v>222</v>
      </c>
      <c r="Y16" s="95">
        <f>+IF(F16=0,"",F16/D16)</f>
        <v>66.844497607655498</v>
      </c>
      <c r="Z16" s="303">
        <f>+IF(F16=0,"",(F16*N16)/1000)</f>
        <v>2329.0542729098966</v>
      </c>
      <c r="AA16" s="96">
        <f>+IF(F16=0,"",'Ark1'!T82)</f>
        <v>3.9538670770552247</v>
      </c>
      <c r="AB16" s="107">
        <f>+IF(F16=0,"",'Ark1'!V82)</f>
        <v>90.646020737366953</v>
      </c>
      <c r="AC16" s="28"/>
      <c r="AD16" s="50"/>
      <c r="AE16" s="50"/>
      <c r="AF16" s="50"/>
      <c r="AG16" s="229"/>
      <c r="AH16" s="50"/>
      <c r="AI16" s="50"/>
      <c r="AJ16" s="3"/>
      <c r="AM16" s="10">
        <f t="shared" si="6"/>
        <v>28460.461538461539</v>
      </c>
      <c r="AN16"/>
      <c r="AO16" s="1">
        <f t="shared" si="7"/>
        <v>60.520136035662162</v>
      </c>
      <c r="AP16"/>
      <c r="AY16"/>
      <c r="BB16"/>
      <c r="BC16"/>
    </row>
    <row r="17" spans="1:55">
      <c r="A17" s="28"/>
      <c r="B17" s="94">
        <f>+'Ark1'!C83</f>
        <v>2024</v>
      </c>
      <c r="C17" s="94">
        <f>+'Ark1'!E83</f>
        <v>8</v>
      </c>
      <c r="D17" s="94">
        <f>+IF(F17=0,"",'Ark1'!Q83)</f>
        <v>436</v>
      </c>
      <c r="E17" s="95">
        <f t="shared" si="0"/>
        <v>-6</v>
      </c>
      <c r="F17" s="303">
        <f>+'Ark1'!R83</f>
        <v>30391</v>
      </c>
      <c r="G17" s="303">
        <f t="shared" si="1"/>
        <v>1591</v>
      </c>
      <c r="H17" s="107">
        <f>+IF(F17=0,"",'Ark1'!AD83)</f>
        <v>2.053523646840691</v>
      </c>
      <c r="I17" s="270">
        <f>+IF(F17=0,"",'Ark1'!AE83)</f>
        <v>2.0607839437396329</v>
      </c>
      <c r="J17" s="303">
        <f>+IF(F17=0,"",'Ark1'!S83)</f>
        <v>30266</v>
      </c>
      <c r="K17" s="5">
        <f>+IF(F17=0,"",'Ark1'!U83)</f>
        <v>60.666027886076783</v>
      </c>
      <c r="L17" s="96">
        <f t="shared" si="2"/>
        <v>6.6418374885088838E-2</v>
      </c>
      <c r="M17" s="96">
        <f>+IF(F17=0,"",'Ark1'!AB83)</f>
        <v>2.5645709288650194</v>
      </c>
      <c r="N17" s="50">
        <f>+IF(F17=0,"",'Ark1'!W83)</f>
        <v>82.302160840547359</v>
      </c>
      <c r="O17" s="107">
        <f t="shared" si="3"/>
        <v>-2.2594562014995034</v>
      </c>
      <c r="P17" s="96">
        <f>+IF(F17=0,"",'Ark1'!AA83)</f>
        <v>9.4962524104005759</v>
      </c>
      <c r="Q17" s="34"/>
      <c r="R17" s="288">
        <f>+IF(F17=0,"",'Ark1'!X83)</f>
        <v>1.6682570497844755</v>
      </c>
      <c r="S17" s="107">
        <f>+IF(F17=0,"",'Ark1'!Y83)</f>
        <v>3.3365140995689511</v>
      </c>
      <c r="T17" s="98"/>
      <c r="U17" s="261">
        <f>+IF(H17=0,"",'Ark1'!Z83)</f>
        <v>0</v>
      </c>
      <c r="V17" s="34"/>
      <c r="W17" s="224">
        <f>+IF(F17=0,"",'Ark1'!AC83)</f>
        <v>-28.727501389046019</v>
      </c>
      <c r="X17" s="283">
        <f>+IF(F17=0,"",'Ark1'!AP83)</f>
        <v>233</v>
      </c>
      <c r="Y17" s="95">
        <f t="shared" si="4"/>
        <v>69.704128440366972</v>
      </c>
      <c r="Z17" s="303">
        <f t="shared" si="5"/>
        <v>2501.244970105075</v>
      </c>
      <c r="AA17" s="96">
        <f>+IF(F17=0,"",'Ark1'!T83)</f>
        <v>4.0390576157415028</v>
      </c>
      <c r="AB17" s="107">
        <f>+IF(F17=0,"",'Ark1'!V83)</f>
        <v>89.47157879800163</v>
      </c>
      <c r="AC17" s="28"/>
      <c r="AD17" s="50"/>
      <c r="AE17" s="50"/>
      <c r="AF17" s="50"/>
      <c r="AG17" s="229"/>
      <c r="AH17" s="50"/>
      <c r="AI17" s="50"/>
      <c r="AJ17" s="3"/>
      <c r="AM17" s="10">
        <f t="shared" si="6"/>
        <v>28460.461538461539</v>
      </c>
      <c r="AN17"/>
      <c r="AO17" s="1">
        <f t="shared" si="7"/>
        <v>60.520136035662162</v>
      </c>
      <c r="AP17"/>
      <c r="AY17"/>
      <c r="BB17"/>
      <c r="BC17"/>
    </row>
    <row r="18" spans="1:55">
      <c r="A18" s="28"/>
      <c r="B18" s="94">
        <f>+'Ark1'!C84</f>
        <v>2024</v>
      </c>
      <c r="C18" s="94">
        <f>+'Ark1'!E84</f>
        <v>9</v>
      </c>
      <c r="D18" s="94">
        <f>+IF(F18=0,"",'Ark1'!Q84)</f>
        <v>437</v>
      </c>
      <c r="E18" s="95">
        <f t="shared" si="0"/>
        <v>-12</v>
      </c>
      <c r="F18" s="303">
        <f>+'Ark1'!R84</f>
        <v>29385</v>
      </c>
      <c r="G18" s="303">
        <f t="shared" si="1"/>
        <v>54</v>
      </c>
      <c r="H18" s="107">
        <f>+IF(F18=0,"",'Ark1'!AD84)</f>
        <v>1.9855481018200687</v>
      </c>
      <c r="I18" s="270">
        <f>+IF(F18=0,"",'Ark1'!AE84)</f>
        <v>2.0050544577056857</v>
      </c>
      <c r="J18" s="303">
        <f>+IF(F18=0,"",'Ark1'!S84)</f>
        <v>29281</v>
      </c>
      <c r="K18" s="5">
        <f>+IF(F18=0,"",'Ark1'!U84)</f>
        <v>60.651343874867663</v>
      </c>
      <c r="L18" s="96">
        <f t="shared" si="2"/>
        <v>-0.14698523558908505</v>
      </c>
      <c r="M18" s="96">
        <f>+IF(F18=0,"",'Ark1'!AB84)</f>
        <v>2.5273313522695746</v>
      </c>
      <c r="N18" s="50">
        <f>+IF(F18=0,"",'Ark1'!W84)</f>
        <v>82.770212765957567</v>
      </c>
      <c r="O18" s="107">
        <f t="shared" si="3"/>
        <v>-1.416334518846881</v>
      </c>
      <c r="P18" s="96">
        <f>+IF(F18=0,"",'Ark1'!AA84)</f>
        <v>8.8018087353041778</v>
      </c>
      <c r="Q18" s="34"/>
      <c r="R18" s="288">
        <f>+IF(F18=0,"",'Ark1'!X84)</f>
        <v>1.2557427258805511</v>
      </c>
      <c r="S18" s="107">
        <f>+IF(F18=0,"",'Ark1'!Y84)</f>
        <v>2.5114854517611023</v>
      </c>
      <c r="T18" s="98"/>
      <c r="U18" s="261">
        <f>+IF(H18=0,"",'Ark1'!Z84)</f>
        <v>0</v>
      </c>
      <c r="V18" s="34"/>
      <c r="W18" s="224">
        <f>+IF(F18=0,"",'Ark1'!AC84)</f>
        <v>-28.510632330536961</v>
      </c>
      <c r="X18" s="283">
        <f>+IF(F18=0,"",'Ark1'!AP84)</f>
        <v>246</v>
      </c>
      <c r="Y18" s="95">
        <f>+IF(F18=0,"",F18/D18)</f>
        <v>67.242562929061791</v>
      </c>
      <c r="Z18" s="303">
        <f>+IF(F18=0,"",(F18*N18)/1000)</f>
        <v>2432.2027021276631</v>
      </c>
      <c r="AA18" s="96">
        <f>+IF(F18=0,"",'Ark1'!T84)</f>
        <v>4.0170154840905212</v>
      </c>
      <c r="AB18" s="107">
        <f>+IF(F18=0,"",'Ark1'!V84)</f>
        <v>89.906350329120869</v>
      </c>
      <c r="AC18" s="28"/>
      <c r="AD18" s="50"/>
      <c r="AE18" s="50"/>
      <c r="AF18" s="50"/>
      <c r="AG18" s="229"/>
      <c r="AH18" s="50"/>
      <c r="AI18" s="50"/>
      <c r="AJ18" s="3"/>
      <c r="AM18" s="10">
        <f t="shared" si="6"/>
        <v>28460.461538461539</v>
      </c>
      <c r="AN18"/>
      <c r="AO18" s="1">
        <f t="shared" si="7"/>
        <v>60.520136035662162</v>
      </c>
      <c r="AP18"/>
      <c r="AY18"/>
      <c r="BB18"/>
      <c r="BC18"/>
    </row>
    <row r="19" spans="1:55">
      <c r="A19" s="28"/>
      <c r="B19" s="94">
        <f>+'Ark1'!C85</f>
        <v>2024</v>
      </c>
      <c r="C19" s="94">
        <f>+'Ark1'!E85</f>
        <v>10</v>
      </c>
      <c r="D19" s="94">
        <f>+IF(F19=0,"",'Ark1'!Q85)</f>
        <v>426</v>
      </c>
      <c r="E19" s="95">
        <f t="shared" si="0"/>
        <v>15</v>
      </c>
      <c r="F19" s="303">
        <f>+'Ark1'!R85</f>
        <v>27909</v>
      </c>
      <c r="G19" s="303">
        <f t="shared" si="1"/>
        <v>185</v>
      </c>
      <c r="H19" s="107">
        <f>+IF(F19=0,"",'Ark1'!AD85)</f>
        <v>1.8858145983902097</v>
      </c>
      <c r="I19" s="270">
        <f>+IF(F19=0,"",'Ark1'!AE85)</f>
        <v>1.9049033528216248</v>
      </c>
      <c r="J19" s="303">
        <f>+IF(F19=0,"",'Ark1'!S85)</f>
        <v>27840</v>
      </c>
      <c r="K19" s="5">
        <f>+IF(F19=0,"",'Ark1'!U85)</f>
        <v>60.742564655172416</v>
      </c>
      <c r="L19" s="96">
        <f t="shared" si="2"/>
        <v>4.5620190615167644E-2</v>
      </c>
      <c r="M19" s="96">
        <f>+IF(F19=0,"",'Ark1'!AB85)</f>
        <v>2.511410460877213</v>
      </c>
      <c r="N19" s="50">
        <f>+IF(F19=0,"",'Ark1'!W85)</f>
        <v>82.70609554597695</v>
      </c>
      <c r="O19" s="107">
        <f t="shared" si="3"/>
        <v>-1.5014889880895481</v>
      </c>
      <c r="P19" s="96">
        <f>+IF(F19=0,"",'Ark1'!AA85)</f>
        <v>8.532197377160573</v>
      </c>
      <c r="Q19" s="34"/>
      <c r="R19" s="288">
        <f>+IF(F19=0,"",'Ark1'!X85)</f>
        <v>3.4146691031566871</v>
      </c>
      <c r="S19" s="107">
        <f>+IF(F19=0,"",'Ark1'!Y85)</f>
        <v>6.8293382063133743</v>
      </c>
      <c r="T19" s="98"/>
      <c r="U19" s="261">
        <f>+IF(H19=0,"",'Ark1'!Z85)</f>
        <v>0</v>
      </c>
      <c r="V19" s="34"/>
      <c r="W19" s="224">
        <f>+IF(F19=0,"",'Ark1'!AC85)</f>
        <v>-28.707891946641656</v>
      </c>
      <c r="X19" s="283">
        <f>+IF(F19=0,"",'Ark1'!AP85)</f>
        <v>232</v>
      </c>
      <c r="Y19" s="95">
        <f t="shared" si="4"/>
        <v>65.514084507042256</v>
      </c>
      <c r="Z19" s="303">
        <f t="shared" si="5"/>
        <v>2308.2444205926708</v>
      </c>
      <c r="AA19" s="96">
        <f>+IF(F19=0,"",'Ark1'!T85)</f>
        <v>3.874735748324913</v>
      </c>
      <c r="AB19" s="107">
        <f>+IF(F19=0,"",'Ark1'!V85)</f>
        <v>89.778808794409983</v>
      </c>
      <c r="AC19" s="28"/>
      <c r="AD19" s="50"/>
      <c r="AE19" s="50"/>
      <c r="AF19" s="50"/>
      <c r="AG19" s="229"/>
      <c r="AH19" s="50"/>
      <c r="AI19" s="50"/>
      <c r="AJ19" s="3"/>
      <c r="AM19" s="10">
        <f t="shared" si="6"/>
        <v>28460.461538461539</v>
      </c>
      <c r="AN19"/>
      <c r="AO19" s="1">
        <f t="shared" si="7"/>
        <v>60.520136035662162</v>
      </c>
      <c r="AP19"/>
      <c r="AY19"/>
      <c r="BB19"/>
      <c r="BC19"/>
    </row>
    <row r="20" spans="1:55">
      <c r="A20" s="28"/>
      <c r="B20" s="94">
        <f>+'Ark1'!C86</f>
        <v>2024</v>
      </c>
      <c r="C20" s="94">
        <f>+'Ark1'!E86</f>
        <v>11</v>
      </c>
      <c r="D20" s="94">
        <f>+IF(F20=0,"",'Ark1'!Q86)</f>
        <v>437</v>
      </c>
      <c r="E20" s="95">
        <f t="shared" si="0"/>
        <v>-12</v>
      </c>
      <c r="F20" s="303">
        <f>+'Ark1'!R86</f>
        <v>28277</v>
      </c>
      <c r="G20" s="303">
        <f t="shared" si="1"/>
        <v>-862</v>
      </c>
      <c r="H20" s="107">
        <f>+IF(F20=0,"",'Ark1'!AD86)</f>
        <v>1.9106804041233996</v>
      </c>
      <c r="I20" s="270">
        <f>+IF(F20=0,"",'Ark1'!AE86)</f>
        <v>1.9145676938209688</v>
      </c>
      <c r="J20" s="303">
        <f>+IF(F20=0,"",'Ark1'!S86)</f>
        <v>28152</v>
      </c>
      <c r="K20" s="5">
        <f>+IF(F20=0,"",'Ark1'!U86)</f>
        <v>60.840615231599891</v>
      </c>
      <c r="L20" s="96">
        <f t="shared" si="2"/>
        <v>0.11954953917555144</v>
      </c>
      <c r="M20" s="96">
        <f>+IF(F20=0,"",'Ark1'!AB86)</f>
        <v>2.4856067663412755</v>
      </c>
      <c r="N20" s="50">
        <f>+IF(F20=0,"",'Ark1'!W86)</f>
        <v>82.204440181869572</v>
      </c>
      <c r="O20" s="107">
        <f t="shared" si="3"/>
        <v>-2.8285921473513298</v>
      </c>
      <c r="P20" s="96">
        <f>+IF(F20=0,"",'Ark1'!AA86)</f>
        <v>8.8117899579292143</v>
      </c>
      <c r="Q20" s="34"/>
      <c r="R20" s="288">
        <f>+IF(F20=0,"",'Ark1'!X86)</f>
        <v>2.5674576510945286</v>
      </c>
      <c r="S20" s="107">
        <f>+IF(F20=0,"",'Ark1'!Y86)</f>
        <v>5.1349153021890572</v>
      </c>
      <c r="T20" s="98"/>
      <c r="U20" s="261">
        <f>+IF(H20=0,"",'Ark1'!Z86)</f>
        <v>0</v>
      </c>
      <c r="V20" s="34"/>
      <c r="W20" s="224">
        <f>+IF(F20=0,"",'Ark1'!AC86)</f>
        <v>-28.251728408070111</v>
      </c>
      <c r="X20" s="283">
        <f>+IF(F20=0,"",'Ark1'!AP86)</f>
        <v>245</v>
      </c>
      <c r="Y20" s="95">
        <f t="shared" si="4"/>
        <v>64.707093821510298</v>
      </c>
      <c r="Z20" s="303">
        <f t="shared" si="5"/>
        <v>2324.4949550227257</v>
      </c>
      <c r="AA20" s="96">
        <f>+IF(F20=0,"",'Ark1'!T86)</f>
        <v>3.6751423418325846</v>
      </c>
      <c r="AB20" s="107">
        <f>+IF(F20=0,"",'Ark1'!V86)</f>
        <v>89.307534058262817</v>
      </c>
      <c r="AC20" s="28"/>
      <c r="AD20" s="50"/>
      <c r="AE20" s="50"/>
      <c r="AF20" s="50"/>
      <c r="AG20" s="229"/>
      <c r="AH20" s="50"/>
      <c r="AI20" s="50"/>
      <c r="AJ20" s="3"/>
      <c r="AM20" s="10">
        <f t="shared" si="6"/>
        <v>28460.461538461539</v>
      </c>
      <c r="AN20"/>
      <c r="AO20" s="1">
        <f t="shared" si="7"/>
        <v>60.520136035662162</v>
      </c>
      <c r="AP20"/>
      <c r="AY20"/>
      <c r="BB20"/>
      <c r="BC20"/>
    </row>
    <row r="21" spans="1:55">
      <c r="A21" s="28"/>
      <c r="B21" s="94">
        <f>+'Ark1'!C87</f>
        <v>2024</v>
      </c>
      <c r="C21" s="94">
        <f>+'Ark1'!E87</f>
        <v>12</v>
      </c>
      <c r="D21" s="94">
        <f>+IF(F21=0,"",'Ark1'!Q87)</f>
        <v>509</v>
      </c>
      <c r="E21" s="95">
        <f t="shared" si="0"/>
        <v>64</v>
      </c>
      <c r="F21" s="303">
        <f>+'Ark1'!R87</f>
        <v>32706</v>
      </c>
      <c r="G21" s="303">
        <f t="shared" si="1"/>
        <v>3188</v>
      </c>
      <c r="H21" s="107">
        <f>+IF(F21=0,"",'Ark1'!AD87)</f>
        <v>2.2099484845372528</v>
      </c>
      <c r="I21" s="270">
        <f>+IF(F21=0,"",'Ark1'!AE87)</f>
        <v>2.1939754182439777</v>
      </c>
      <c r="J21" s="303">
        <f>+IF(F21=0,"",'Ark1'!S87)</f>
        <v>32537</v>
      </c>
      <c r="K21" s="5">
        <f>+IF(F21=0,"",'Ark1'!U87)</f>
        <v>60.675046869717555</v>
      </c>
      <c r="L21" s="96">
        <f t="shared" si="2"/>
        <v>4.9783568773044351E-2</v>
      </c>
      <c r="M21" s="96">
        <f>+IF(F21=0,"",'Ark1'!AB87)</f>
        <v>2.4925821694118873</v>
      </c>
      <c r="N21" s="50">
        <f>+IF(F21=0,"",'Ark1'!W87)</f>
        <v>81.505713495405516</v>
      </c>
      <c r="O21" s="107">
        <f t="shared" si="3"/>
        <v>-2.9631592368088349</v>
      </c>
      <c r="P21" s="96">
        <f>+IF(F21=0,"",'Ark1'!AA87)</f>
        <v>8.5619129652108104</v>
      </c>
      <c r="Q21" s="34"/>
      <c r="R21" s="288">
        <f>+IF(F21=0,"",'Ark1'!X87)</f>
        <v>1.6847061701216901</v>
      </c>
      <c r="S21" s="107">
        <f>+IF(F21=0,"",'Ark1'!Y87)</f>
        <v>3.3694123402433802</v>
      </c>
      <c r="T21" s="98"/>
      <c r="U21" s="261">
        <f>+IF(H21=0,"",'Ark1'!Z87)</f>
        <v>0</v>
      </c>
      <c r="V21" s="34"/>
      <c r="W21" s="224">
        <f>+IF(F21=0,"",'Ark1'!AC87)</f>
        <v>-27.319483659263913</v>
      </c>
      <c r="X21" s="283">
        <f>+IF(F21=0,"",'Ark1'!AP87)</f>
        <v>281</v>
      </c>
      <c r="Y21" s="95">
        <f t="shared" si="4"/>
        <v>64.255402750491157</v>
      </c>
      <c r="Z21" s="303">
        <f t="shared" si="5"/>
        <v>2665.7258655807327</v>
      </c>
      <c r="AA21" s="96">
        <f>+IF(F21=0,"",'Ark1'!T87)</f>
        <v>4.0004892068733575</v>
      </c>
      <c r="AB21" s="107">
        <f>+IF(F21=0,"",'Ark1'!V87)</f>
        <v>88.580051759391623</v>
      </c>
      <c r="AC21" s="28"/>
      <c r="AD21" s="50"/>
      <c r="AE21" s="50"/>
      <c r="AF21" s="50"/>
      <c r="AG21" s="229"/>
      <c r="AH21" s="50"/>
      <c r="AI21" s="50"/>
      <c r="AJ21" s="3"/>
      <c r="AM21" s="10">
        <f t="shared" si="6"/>
        <v>28460.461538461539</v>
      </c>
      <c r="AN21"/>
      <c r="AO21" s="1">
        <f t="shared" si="7"/>
        <v>60.520136035662162</v>
      </c>
      <c r="AP21"/>
      <c r="AY21"/>
      <c r="BB21"/>
      <c r="BC21"/>
    </row>
    <row r="22" spans="1:55">
      <c r="A22" s="28"/>
      <c r="B22" s="94">
        <f>+'Ark1'!C88</f>
        <v>2024</v>
      </c>
      <c r="C22" s="94">
        <f>+'Ark1'!E88</f>
        <v>13</v>
      </c>
      <c r="D22" s="94">
        <f>+IF(F22=0,"",'Ark1'!Q88)</f>
        <v>192</v>
      </c>
      <c r="E22" s="95">
        <f t="shared" si="0"/>
        <v>-291</v>
      </c>
      <c r="F22" s="303">
        <f>+'Ark1'!R88</f>
        <v>10244</v>
      </c>
      <c r="G22" s="303">
        <f t="shared" si="1"/>
        <v>-20310</v>
      </c>
      <c r="H22" s="107">
        <f>+IF(F22=0,"",'Ark1'!AD88)</f>
        <v>0.69218835307281923</v>
      </c>
      <c r="I22" s="270">
        <f>+IF(F22=0,"",'Ark1'!AE88)</f>
        <v>0.69323406640350949</v>
      </c>
      <c r="J22" s="303">
        <f>+IF(F22=0,"",'Ark1'!S88)</f>
        <v>10187</v>
      </c>
      <c r="K22" s="5">
        <f>+IF(F22=0,"",'Ark1'!U88)</f>
        <v>60.663983508393045</v>
      </c>
      <c r="L22" s="96">
        <f t="shared" si="2"/>
        <v>3.2112307473042279E-2</v>
      </c>
      <c r="M22" s="96">
        <f>+IF(F22=0,"",'Ark1'!AB88)</f>
        <v>2.4848775083282009</v>
      </c>
      <c r="N22" s="50">
        <f>+IF(F22=0,"",'Ark1'!W88)</f>
        <v>82.255963482870371</v>
      </c>
      <c r="O22" s="107">
        <f t="shared" si="3"/>
        <v>-1.4809216822354898</v>
      </c>
      <c r="P22" s="96">
        <f>+IF(F22=0,"",'Ark1'!AA88)</f>
        <v>8.0199094876848491</v>
      </c>
      <c r="Q22" s="34"/>
      <c r="R22" s="288">
        <f>+IF(F22=0,"",'Ark1'!X88)</f>
        <v>1.6399843811011323</v>
      </c>
      <c r="S22" s="107">
        <f>+IF(F22=0,"",'Ark1'!Y88)</f>
        <v>3.2799687622022646</v>
      </c>
      <c r="T22" s="98"/>
      <c r="U22" s="261">
        <f>+IF(H22=0,"",'Ark1'!Z88)</f>
        <v>0</v>
      </c>
      <c r="V22" s="34"/>
      <c r="W22" s="224">
        <f>+IF(F22=0,"",'Ark1'!AC88)</f>
        <v>-30.763735069990712</v>
      </c>
      <c r="X22" s="283">
        <f>+IF(F22=0,"",'Ark1'!AP88)</f>
        <v>96</v>
      </c>
      <c r="Y22" s="95">
        <f t="shared" si="4"/>
        <v>53.354166666666664</v>
      </c>
      <c r="Z22" s="303">
        <f t="shared" si="5"/>
        <v>842.63008991852405</v>
      </c>
      <c r="AA22" s="96">
        <f>+IF(F22=0,"",'Ark1'!T88)</f>
        <v>3.9907262787973448</v>
      </c>
      <c r="AB22" s="107">
        <f>+IF(F22=0,"",'Ark1'!V88)</f>
        <v>89.348213329481652</v>
      </c>
      <c r="AC22" s="28"/>
      <c r="AD22" s="50"/>
      <c r="AE22" s="50"/>
      <c r="AF22" s="50"/>
      <c r="AG22" s="229"/>
      <c r="AH22" s="50"/>
      <c r="AI22" s="50"/>
      <c r="AJ22" s="3"/>
      <c r="AM22" s="10">
        <f t="shared" si="6"/>
        <v>28460.461538461539</v>
      </c>
      <c r="AN22"/>
      <c r="AO22" s="1">
        <f t="shared" si="7"/>
        <v>60.520136035662162</v>
      </c>
      <c r="AP22"/>
      <c r="AY22"/>
      <c r="BB22"/>
      <c r="BC22"/>
    </row>
    <row r="23" spans="1:55">
      <c r="A23" s="28"/>
      <c r="B23" s="94">
        <f>+'Ark1'!C89</f>
        <v>2024</v>
      </c>
      <c r="C23" s="94">
        <f>+'Ark1'!E89</f>
        <v>14</v>
      </c>
      <c r="D23" s="94">
        <f>+IF(F23=0,"",'Ark1'!Q89)</f>
        <v>462</v>
      </c>
      <c r="E23" s="95">
        <f t="shared" si="0"/>
        <v>287</v>
      </c>
      <c r="F23" s="303">
        <f>+'Ark1'!R89</f>
        <v>33764</v>
      </c>
      <c r="G23" s="303">
        <f t="shared" si="1"/>
        <v>23329</v>
      </c>
      <c r="H23" s="107">
        <f>+IF(F23=0,"",'Ark1'!AD89)</f>
        <v>2.281437676020174</v>
      </c>
      <c r="I23" s="270">
        <f>+IF(F23=0,"",'Ark1'!AE89)</f>
        <v>2.3429997103328439</v>
      </c>
      <c r="J23" s="303">
        <f>+IF(F23=0,"",'Ark1'!S89)</f>
        <v>33635</v>
      </c>
      <c r="K23" s="5">
        <f>+IF(F23=0,"",'Ark1'!U89)</f>
        <v>60.492760517318253</v>
      </c>
      <c r="L23" s="96">
        <f t="shared" si="2"/>
        <v>-0.15843579285760256</v>
      </c>
      <c r="M23" s="96">
        <f>+IF(F23=0,"",'Ark1'!AB89)</f>
        <v>2.6527315925690744</v>
      </c>
      <c r="N23" s="50">
        <f>+IF(F23=0,"",'Ark1'!W89)</f>
        <v>84.200487587334365</v>
      </c>
      <c r="O23" s="107">
        <f t="shared" si="3"/>
        <v>-4.8200795484973469E-2</v>
      </c>
      <c r="P23" s="96">
        <f>+IF(F23=0,"",'Ark1'!AA89)</f>
        <v>8.6904664253175774</v>
      </c>
      <c r="Q23" s="34"/>
      <c r="R23" s="288">
        <f>+IF(F23=0,"",'Ark1'!X89)</f>
        <v>1.7829641037791737</v>
      </c>
      <c r="S23" s="107">
        <f>+IF(F23=0,"",'Ark1'!Y89)</f>
        <v>3.5659282075583474</v>
      </c>
      <c r="T23" s="98"/>
      <c r="U23" s="261">
        <f>+IF(H23=0,"",'Ark1'!Z89)</f>
        <v>0</v>
      </c>
      <c r="V23" s="34"/>
      <c r="W23" s="224">
        <f>+IF(F23=0,"",'Ark1'!AC89)</f>
        <v>-30.663872752143341</v>
      </c>
      <c r="X23" s="283">
        <f>+IF(F23=0,"",'Ark1'!AP89)</f>
        <v>249</v>
      </c>
      <c r="Y23" s="95">
        <f t="shared" si="4"/>
        <v>73.082251082251076</v>
      </c>
      <c r="Z23" s="303">
        <f t="shared" si="5"/>
        <v>2842.9452628987574</v>
      </c>
      <c r="AA23" s="96">
        <f>+IF(F23=0,"",'Ark1'!T89)</f>
        <v>4.3532460608932588</v>
      </c>
      <c r="AB23" s="107">
        <f>+IF(F23=0,"",'Ark1'!V89)</f>
        <v>91.504821774639552</v>
      </c>
      <c r="AC23" s="28"/>
      <c r="AD23" s="50"/>
      <c r="AE23" s="50"/>
      <c r="AF23" s="50"/>
      <c r="AG23" s="229"/>
      <c r="AH23" s="50"/>
      <c r="AI23" s="50"/>
      <c r="AJ23" s="3"/>
      <c r="AM23" s="10">
        <f t="shared" si="6"/>
        <v>28460.461538461539</v>
      </c>
      <c r="AN23"/>
      <c r="AO23" s="1">
        <f t="shared" si="7"/>
        <v>60.520136035662162</v>
      </c>
      <c r="AP23"/>
      <c r="AY23"/>
      <c r="BB23"/>
      <c r="BC23"/>
    </row>
    <row r="24" spans="1:55">
      <c r="A24" s="28"/>
      <c r="B24" s="94">
        <f>+'Ark1'!C90</f>
        <v>2024</v>
      </c>
      <c r="C24" s="94">
        <f>+'Ark1'!E90</f>
        <v>15</v>
      </c>
      <c r="D24" s="94">
        <f>+IF(F24=0,"",'Ark1'!Q90)</f>
        <v>471</v>
      </c>
      <c r="E24" s="95">
        <f t="shared" si="0"/>
        <v>29</v>
      </c>
      <c r="F24" s="303">
        <f>+'Ark1'!R90</f>
        <v>33267</v>
      </c>
      <c r="G24" s="303">
        <f t="shared" si="1"/>
        <v>2133</v>
      </c>
      <c r="H24" s="107">
        <f>+IF(F24=0,"",'Ark1'!AD90)</f>
        <v>2.2478553242555122</v>
      </c>
      <c r="I24" s="270">
        <f>+IF(F24=0,"",'Ark1'!AE90)</f>
        <v>2.2854174724162224</v>
      </c>
      <c r="J24" s="303">
        <f>+IF(F24=0,"",'Ark1'!S90)</f>
        <v>33146</v>
      </c>
      <c r="K24" s="5">
        <f>+IF(F24=0,"",'Ark1'!U90)</f>
        <v>60.639594521209219</v>
      </c>
      <c r="L24" s="96">
        <f t="shared" si="2"/>
        <v>9.643044610761109E-2</v>
      </c>
      <c r="M24" s="96">
        <f>+IF(F24=0,"",'Ark1'!AB90)</f>
        <v>2.5902441029899257</v>
      </c>
      <c r="N24" s="50">
        <f>+IF(F24=0,"",'Ark1'!W90)</f>
        <v>83.342825680323713</v>
      </c>
      <c r="O24" s="107">
        <f t="shared" si="3"/>
        <v>-2.5139134641371896</v>
      </c>
      <c r="P24" s="96">
        <f>+IF(F24=0,"",'Ark1'!AA90)</f>
        <v>8.7571382627499013</v>
      </c>
      <c r="Q24" s="34"/>
      <c r="R24" s="288">
        <f>+IF(F24=0,"",'Ark1'!X90)</f>
        <v>1.6593020110018939</v>
      </c>
      <c r="S24" s="107">
        <f>+IF(F24=0,"",'Ark1'!Y90)</f>
        <v>3.3186040220037878</v>
      </c>
      <c r="T24" s="98"/>
      <c r="U24" s="261">
        <f>+IF(H24=0,"",'Ark1'!Z90)</f>
        <v>0</v>
      </c>
      <c r="V24" s="34"/>
      <c r="W24" s="224">
        <f>+IF(F24=0,"",'Ark1'!AC90)</f>
        <v>-28.383842204221676</v>
      </c>
      <c r="X24" s="283">
        <f>+IF(F24=0,"",'Ark1'!AP90)</f>
        <v>258</v>
      </c>
      <c r="Y24" s="95">
        <f t="shared" si="4"/>
        <v>70.630573248407643</v>
      </c>
      <c r="Z24" s="303">
        <f t="shared" si="5"/>
        <v>2772.565781907329</v>
      </c>
      <c r="AA24" s="96">
        <f>+IF(F24=0,"",'Ark1'!T90)</f>
        <v>4.0912916704241447</v>
      </c>
      <c r="AB24" s="107">
        <f>+IF(F24=0,"",'Ark1'!V90)</f>
        <v>90.546940980574817</v>
      </c>
      <c r="AC24" s="28"/>
      <c r="AD24" s="50"/>
      <c r="AE24" s="50"/>
      <c r="AF24" s="50"/>
      <c r="AG24" s="229"/>
      <c r="AH24" s="50"/>
      <c r="AI24" s="50"/>
      <c r="AJ24" s="3"/>
      <c r="AM24" s="10">
        <f t="shared" si="6"/>
        <v>28460.461538461539</v>
      </c>
      <c r="AN24"/>
      <c r="AO24" s="1">
        <f t="shared" si="7"/>
        <v>60.520136035662162</v>
      </c>
      <c r="AP24"/>
      <c r="AY24"/>
      <c r="BB24"/>
      <c r="BC24"/>
    </row>
    <row r="25" spans="1:55">
      <c r="A25" s="28"/>
      <c r="B25" s="94">
        <f>+'Ark1'!C91</f>
        <v>2024</v>
      </c>
      <c r="C25" s="94">
        <f>+'Ark1'!E91</f>
        <v>16</v>
      </c>
      <c r="D25" s="94">
        <f>+IF(F25=0,"",'Ark1'!Q91)</f>
        <v>463</v>
      </c>
      <c r="E25" s="95">
        <f t="shared" si="0"/>
        <v>-1</v>
      </c>
      <c r="F25" s="303">
        <f>+'Ark1'!R91</f>
        <v>31671</v>
      </c>
      <c r="G25" s="303">
        <f t="shared" si="1"/>
        <v>-807</v>
      </c>
      <c r="H25" s="107">
        <f>+IF(F25=0,"",'Ark1'!AD91)</f>
        <v>2.1400134059126561</v>
      </c>
      <c r="I25" s="270">
        <f>+IF(F25=0,"",'Ark1'!AE91)</f>
        <v>2.1464601711776687</v>
      </c>
      <c r="J25" s="303">
        <f>+IF(F25=0,"",'Ark1'!S91)</f>
        <v>31563</v>
      </c>
      <c r="K25" s="5">
        <f>+IF(F25=0,"",'Ark1'!U91)</f>
        <v>60.712099610303206</v>
      </c>
      <c r="L25" s="96">
        <f t="shared" si="2"/>
        <v>0.2369310779264211</v>
      </c>
      <c r="M25" s="96">
        <f>+IF(F25=0,"",'Ark1'!AB91)</f>
        <v>2.5369608766119995</v>
      </c>
      <c r="N25" s="50">
        <f>+IF(F25=0,"",'Ark1'!W91)</f>
        <v>82.201238792256405</v>
      </c>
      <c r="O25" s="107">
        <f t="shared" si="3"/>
        <v>-4.2207229864552858</v>
      </c>
      <c r="P25" s="96">
        <f>+IF(F25=0,"",'Ark1'!AA91)</f>
        <v>8.9586357748347805</v>
      </c>
      <c r="Q25" s="34"/>
      <c r="R25" s="288">
        <f>+IF(F25=0,"",'Ark1'!X91)</f>
        <v>2.6775283382274004</v>
      </c>
      <c r="S25" s="107">
        <f>+IF(F25=0,"",'Ark1'!Y91)</f>
        <v>5.3550566764548009</v>
      </c>
      <c r="T25" s="98"/>
      <c r="U25" s="261">
        <f>+IF(H25=0,"",'Ark1'!Z91)</f>
        <v>0</v>
      </c>
      <c r="V25" s="34"/>
      <c r="W25" s="224">
        <f>+IF(F25=0,"",'Ark1'!AC91)</f>
        <v>-28.209106834041361</v>
      </c>
      <c r="X25" s="283">
        <f>+IF(F25=0,"",'Ark1'!AP91)</f>
        <v>251</v>
      </c>
      <c r="Y25" s="95">
        <f t="shared" si="4"/>
        <v>68.403887688984881</v>
      </c>
      <c r="Z25" s="303">
        <f t="shared" si="5"/>
        <v>2603.3954337895525</v>
      </c>
      <c r="AA25" s="96">
        <f>+IF(F25=0,"",'Ark1'!T91)</f>
        <v>3.9469862018881625</v>
      </c>
      <c r="AB25" s="107">
        <f>+IF(F25=0,"",'Ark1'!V91)</f>
        <v>89.289031011219762</v>
      </c>
      <c r="AC25" s="28"/>
      <c r="AD25" s="50"/>
      <c r="AE25" s="50"/>
      <c r="AF25" s="50"/>
      <c r="AG25" s="229"/>
      <c r="AH25" s="50"/>
      <c r="AI25" s="50"/>
      <c r="AJ25" s="3"/>
      <c r="AM25" s="10">
        <f t="shared" si="6"/>
        <v>28460.461538461539</v>
      </c>
      <c r="AN25"/>
      <c r="AO25" s="1">
        <f t="shared" si="7"/>
        <v>60.520136035662162</v>
      </c>
      <c r="AP25"/>
      <c r="AY25"/>
      <c r="BB25"/>
      <c r="BC25"/>
    </row>
    <row r="26" spans="1:55">
      <c r="A26" s="28"/>
      <c r="B26" s="94">
        <f>+'Ark1'!C92</f>
        <v>2024</v>
      </c>
      <c r="C26" s="94">
        <f>+'Ark1'!E92</f>
        <v>17</v>
      </c>
      <c r="D26" s="94">
        <f>+IF(F26=0,"",'Ark1'!Q92)</f>
        <v>443</v>
      </c>
      <c r="E26" s="95">
        <f t="shared" si="0"/>
        <v>-21</v>
      </c>
      <c r="F26" s="303">
        <f>+'Ark1'!R92</f>
        <v>31082</v>
      </c>
      <c r="G26" s="303">
        <f t="shared" si="1"/>
        <v>-454</v>
      </c>
      <c r="H26" s="107">
        <f>+IF(F26=0,"",'Ark1'!AD92)</f>
        <v>2.1002146027146971</v>
      </c>
      <c r="I26" s="270">
        <f>+IF(F26=0,"",'Ark1'!AE92)</f>
        <v>2.0860951239251162</v>
      </c>
      <c r="J26" s="303">
        <f>+IF(F26=0,"",'Ark1'!S92)</f>
        <v>30969</v>
      </c>
      <c r="K26" s="5">
        <f>+IF(F26=0,"",'Ark1'!U92)</f>
        <v>60.720914462849947</v>
      </c>
      <c r="L26" s="96">
        <f t="shared" si="2"/>
        <v>6.4618685510922091E-2</v>
      </c>
      <c r="M26" s="96">
        <f>+IF(F26=0,"",'Ark1'!AB92)</f>
        <v>2.4890659125335235</v>
      </c>
      <c r="N26" s="50">
        <f>+IF(F26=0,"",'Ark1'!W92)</f>
        <v>81.421805676644539</v>
      </c>
      <c r="O26" s="107">
        <f t="shared" si="3"/>
        <v>-3.7205833431629713</v>
      </c>
      <c r="P26" s="96">
        <f>+IF(F26=0,"",'Ark1'!AA92)</f>
        <v>8.5587500272339909</v>
      </c>
      <c r="Q26" s="34"/>
      <c r="R26" s="288">
        <f>+IF(F26=0,"",'Ark1'!X92)</f>
        <v>3.1819059262595704</v>
      </c>
      <c r="S26" s="107">
        <f>+IF(F26=0,"",'Ark1'!Y92)</f>
        <v>6.3638118525191407</v>
      </c>
      <c r="T26" s="98"/>
      <c r="U26" s="261">
        <f>+IF(H26=0,"",'Ark1'!Z92)</f>
        <v>0</v>
      </c>
      <c r="V26" s="34"/>
      <c r="W26" s="224">
        <f>+IF(F26=0,"",'Ark1'!AC92)</f>
        <v>-26.710050171867145</v>
      </c>
      <c r="X26" s="283">
        <f>+IF(F26=0,"",'Ark1'!AP92)</f>
        <v>236</v>
      </c>
      <c r="Y26" s="95">
        <f t="shared" si="4"/>
        <v>70.162528216704288</v>
      </c>
      <c r="Z26" s="303">
        <f t="shared" si="5"/>
        <v>2530.7525640414656</v>
      </c>
      <c r="AA26" s="96">
        <f>+IF(F26=0,"",'Ark1'!T92)</f>
        <v>3.9079531561675576</v>
      </c>
      <c r="AB26" s="107">
        <f>+IF(F26=0,"",'Ark1'!V92)</f>
        <v>88.466546440193781</v>
      </c>
      <c r="AC26" s="28"/>
      <c r="AD26" s="50"/>
      <c r="AE26" s="50"/>
      <c r="AF26" s="50"/>
      <c r="AG26" s="229"/>
      <c r="AH26" s="50"/>
      <c r="AI26" s="50"/>
      <c r="AJ26" s="3"/>
      <c r="AM26" s="10">
        <f t="shared" si="6"/>
        <v>28460.461538461539</v>
      </c>
      <c r="AN26"/>
      <c r="AO26" s="1">
        <f t="shared" si="7"/>
        <v>60.520136035662162</v>
      </c>
      <c r="AP26"/>
      <c r="AY26"/>
      <c r="BB26"/>
      <c r="BC26"/>
    </row>
    <row r="27" spans="1:55">
      <c r="A27" s="28"/>
      <c r="B27" s="94">
        <f>+'Ark1'!C93</f>
        <v>2024</v>
      </c>
      <c r="C27" s="94">
        <f>+'Ark1'!E93</f>
        <v>18</v>
      </c>
      <c r="D27" s="94">
        <f>+IF(F27=0,"",'Ark1'!Q93)</f>
        <v>414</v>
      </c>
      <c r="E27" s="95">
        <f t="shared" si="0"/>
        <v>-19</v>
      </c>
      <c r="F27" s="303">
        <f>+'Ark1'!R93</f>
        <v>26478</v>
      </c>
      <c r="G27" s="303">
        <f t="shared" si="1"/>
        <v>-2084</v>
      </c>
      <c r="H27" s="107">
        <f>+IF(F27=0,"",'Ark1'!AD93)</f>
        <v>1.7891217505527237</v>
      </c>
      <c r="I27" s="270">
        <f>+IF(F27=0,"",'Ark1'!AE93)</f>
        <v>1.7644472212254765</v>
      </c>
      <c r="J27" s="303">
        <f>+IF(F27=0,"",'Ark1'!S93)</f>
        <v>26306</v>
      </c>
      <c r="K27" s="5">
        <f>+IF(F27=0,"",'Ark1'!U93)</f>
        <v>60.784155705922608</v>
      </c>
      <c r="L27" s="96">
        <f t="shared" si="2"/>
        <v>0.12145854780970922</v>
      </c>
      <c r="M27" s="96">
        <f>+IF(F27=0,"",'Ark1'!AB93)</f>
        <v>2.4298446274691559</v>
      </c>
      <c r="N27" s="50">
        <f>+IF(F27=0,"",'Ark1'!W93)</f>
        <v>81.075131148787392</v>
      </c>
      <c r="O27" s="107">
        <f t="shared" si="3"/>
        <v>-3.9975354476226528</v>
      </c>
      <c r="P27" s="96">
        <f>+IF(F27=0,"",'Ark1'!AA93)</f>
        <v>8.65637568886903</v>
      </c>
      <c r="Q27" s="34"/>
      <c r="R27" s="288">
        <f>+IF(F27=0,"",'Ark1'!X93)</f>
        <v>1.2047737744542637</v>
      </c>
      <c r="S27" s="107">
        <f>+IF(F27=0,"",'Ark1'!Y93)</f>
        <v>2.4095475489085274</v>
      </c>
      <c r="T27" s="98"/>
      <c r="U27" s="261">
        <f>+IF(H27=0,"",'Ark1'!Z93)</f>
        <v>0</v>
      </c>
      <c r="V27" s="34"/>
      <c r="W27" s="224">
        <f>+IF(F27=0,"",'Ark1'!AC93)</f>
        <v>-28.808565899800939</v>
      </c>
      <c r="X27" s="283">
        <f>+IF(F27=0,"",'Ark1'!AP93)</f>
        <v>233</v>
      </c>
      <c r="Y27" s="95">
        <f t="shared" si="4"/>
        <v>63.956521739130437</v>
      </c>
      <c r="Z27" s="303">
        <f t="shared" si="5"/>
        <v>2146.7073225575928</v>
      </c>
      <c r="AA27" s="96">
        <f>+IF(F27=0,"",'Ark1'!T93)</f>
        <v>3.7796661379258247</v>
      </c>
      <c r="AB27" s="107">
        <f>+IF(F27=0,"",'Ark1'!V93)</f>
        <v>88.301125375084951</v>
      </c>
      <c r="AC27" s="28"/>
      <c r="AD27" s="50"/>
      <c r="AE27" s="50"/>
      <c r="AF27" s="50"/>
      <c r="AG27" s="229"/>
      <c r="AH27" s="50"/>
      <c r="AI27" s="50"/>
      <c r="AJ27" s="3"/>
      <c r="AM27" s="10">
        <f t="shared" si="6"/>
        <v>28460.461538461539</v>
      </c>
      <c r="AN27"/>
      <c r="AO27" s="1">
        <f t="shared" si="7"/>
        <v>60.520136035662162</v>
      </c>
      <c r="AP27"/>
      <c r="AY27"/>
      <c r="BB27"/>
      <c r="BC27"/>
    </row>
    <row r="28" spans="1:55">
      <c r="A28" s="28"/>
      <c r="B28" s="94">
        <f>+'Ark1'!C94</f>
        <v>2024</v>
      </c>
      <c r="C28" s="94">
        <f>+'Ark1'!E94</f>
        <v>19</v>
      </c>
      <c r="D28" s="94">
        <f>+IF(F28=0,"",'Ark1'!Q94)</f>
        <v>397</v>
      </c>
      <c r="E28" s="95">
        <f t="shared" si="0"/>
        <v>-42</v>
      </c>
      <c r="F28" s="303">
        <f>+'Ark1'!R94</f>
        <v>25357</v>
      </c>
      <c r="G28" s="303">
        <f t="shared" si="1"/>
        <v>-6549</v>
      </c>
      <c r="H28" s="107">
        <f>+IF(F28=0,"",'Ark1'!AD94)</f>
        <v>1.7133756412404797</v>
      </c>
      <c r="I28" s="270">
        <f>+IF(F28=0,"",'Ark1'!AE94)</f>
        <v>1.7117143204089018</v>
      </c>
      <c r="J28" s="303">
        <f>+IF(F28=0,"",'Ark1'!S94)</f>
        <v>25256</v>
      </c>
      <c r="K28" s="5">
        <f>+IF(F28=0,"",'Ark1'!U94)</f>
        <v>60.795019005384844</v>
      </c>
      <c r="L28" s="96">
        <f t="shared" si="2"/>
        <v>0.25179319893321406</v>
      </c>
      <c r="M28" s="96">
        <f>+IF(F28=0,"",'Ark1'!AB94)</f>
        <v>2.460680769457841</v>
      </c>
      <c r="N28" s="50">
        <f>+IF(F28=0,"",'Ark1'!W94)</f>
        <v>81.921994773519231</v>
      </c>
      <c r="O28" s="107">
        <f t="shared" si="3"/>
        <v>-3.0519532988644471</v>
      </c>
      <c r="P28" s="96">
        <f>+IF(F28=0,"",'Ark1'!AA94)</f>
        <v>8.3870745292936011</v>
      </c>
      <c r="Q28" s="34"/>
      <c r="R28" s="288">
        <f>+IF(F28=0,"",'Ark1'!X94)</f>
        <v>2.421422092518831</v>
      </c>
      <c r="S28" s="107">
        <f>+IF(F28=0,"",'Ark1'!Y94)</f>
        <v>4.842844185037662</v>
      </c>
      <c r="T28" s="98"/>
      <c r="U28" s="261">
        <f>+IF(H28=0,"",'Ark1'!Z94)</f>
        <v>0</v>
      </c>
      <c r="V28" s="34"/>
      <c r="W28" s="224">
        <f>+IF(F28=0,"",'Ark1'!AC94)</f>
        <v>-28.157553215954056</v>
      </c>
      <c r="X28" s="283">
        <f>+IF(F28=0,"",'Ark1'!AP94)</f>
        <v>210</v>
      </c>
      <c r="Y28" s="95">
        <f t="shared" si="4"/>
        <v>63.871536523929471</v>
      </c>
      <c r="Z28" s="303">
        <f t="shared" si="5"/>
        <v>2077.296021472127</v>
      </c>
      <c r="AA28" s="96">
        <f>+IF(F28=0,"",'Ark1'!T94)</f>
        <v>3.8137792325590558</v>
      </c>
      <c r="AB28" s="107">
        <f>+IF(F28=0,"",'Ark1'!V94)</f>
        <v>88.99633773989585</v>
      </c>
      <c r="AC28" s="28"/>
      <c r="AD28" s="50"/>
      <c r="AE28" s="50"/>
      <c r="AF28" s="50"/>
      <c r="AG28" s="229"/>
      <c r="AH28" s="50"/>
      <c r="AI28" s="50"/>
      <c r="AJ28" s="3"/>
      <c r="AM28" s="10">
        <f t="shared" si="6"/>
        <v>28460.461538461539</v>
      </c>
      <c r="AN28"/>
      <c r="AO28" s="1">
        <f t="shared" si="7"/>
        <v>60.520136035662162</v>
      </c>
      <c r="AP28"/>
      <c r="AY28"/>
      <c r="BB28"/>
      <c r="BC28"/>
    </row>
    <row r="29" spans="1:55">
      <c r="A29" s="28"/>
      <c r="B29" s="94">
        <f>+'Ark1'!C95</f>
        <v>2024</v>
      </c>
      <c r="C29" s="94">
        <f>+'Ark1'!E95</f>
        <v>20</v>
      </c>
      <c r="D29" s="94">
        <f>+IF(F29=0,"",'Ark1'!Q95)</f>
        <v>426</v>
      </c>
      <c r="E29" s="95">
        <f t="shared" si="0"/>
        <v>75</v>
      </c>
      <c r="F29" s="303">
        <f>+'Ark1'!R95</f>
        <v>27373</v>
      </c>
      <c r="G29" s="303">
        <f t="shared" si="1"/>
        <v>7398</v>
      </c>
      <c r="H29" s="107">
        <f>+IF(F29=0,"",'Ark1'!AD95)</f>
        <v>1.8495970117788236</v>
      </c>
      <c r="I29" s="270">
        <f>+IF(F29=0,"",'Ark1'!AE95)</f>
        <v>1.841658287773112</v>
      </c>
      <c r="J29" s="303">
        <f>+IF(F29=0,"",'Ark1'!S95)</f>
        <v>27254</v>
      </c>
      <c r="K29" s="5">
        <f>+IF(F29=0,"",'Ark1'!U95)</f>
        <v>60.59642621266601</v>
      </c>
      <c r="L29" s="96">
        <f t="shared" si="2"/>
        <v>-4.7663758651850685E-2</v>
      </c>
      <c r="M29" s="96">
        <f>+IF(F29=0,"",'Ark1'!AB95)</f>
        <v>2.526676429860141</v>
      </c>
      <c r="N29" s="50">
        <f>+IF(F29=0,"",'Ark1'!W95)</f>
        <v>81.679412196374784</v>
      </c>
      <c r="O29" s="107">
        <f t="shared" si="3"/>
        <v>-2.2510512464869663</v>
      </c>
      <c r="P29" s="96">
        <f>+IF(F29=0,"",'Ark1'!AA95)</f>
        <v>8.1981786691774303</v>
      </c>
      <c r="Q29" s="34"/>
      <c r="R29" s="288">
        <f>+IF(F29=0,"",'Ark1'!X95)</f>
        <v>1.5562780842435975</v>
      </c>
      <c r="S29" s="107">
        <f>+IF(F29=0,"",'Ark1'!Y95)</f>
        <v>3.112556168487195</v>
      </c>
      <c r="T29" s="98"/>
      <c r="U29" s="261">
        <f>+IF(H29=0,"",'Ark1'!Z95)</f>
        <v>0</v>
      </c>
      <c r="V29" s="34"/>
      <c r="W29" s="224">
        <f>+IF(F29=0,"",'Ark1'!AC95)</f>
        <v>-27.499599147547844</v>
      </c>
      <c r="X29" s="283">
        <f>+IF(F29=0,"",'Ark1'!AP95)</f>
        <v>239</v>
      </c>
      <c r="Y29" s="95">
        <f t="shared" si="4"/>
        <v>64.255868544600943</v>
      </c>
      <c r="Z29" s="303">
        <f t="shared" si="5"/>
        <v>2235.810550051367</v>
      </c>
      <c r="AA29" s="96">
        <f>+IF(F29=0,"",'Ark1'!T95)</f>
        <v>4.1654915427611137</v>
      </c>
      <c r="AB29" s="107">
        <f>+IF(F29=0,"",'Ark1'!V95)</f>
        <v>88.754242521359132</v>
      </c>
      <c r="AC29" s="28"/>
      <c r="AD29" s="50"/>
      <c r="AE29" s="50"/>
      <c r="AF29" s="50"/>
      <c r="AG29" s="229"/>
      <c r="AH29" s="50"/>
      <c r="AI29" s="50"/>
      <c r="AJ29" s="3"/>
      <c r="AM29" s="10">
        <f t="shared" si="6"/>
        <v>28460.461538461539</v>
      </c>
      <c r="AN29"/>
      <c r="AO29" s="1">
        <f t="shared" si="7"/>
        <v>60.520136035662162</v>
      </c>
      <c r="AP29"/>
      <c r="AY29"/>
      <c r="BB29"/>
      <c r="BC29"/>
    </row>
    <row r="30" spans="1:55">
      <c r="A30" s="28"/>
      <c r="B30" s="94">
        <f>+'Ark1'!C96</f>
        <v>2024</v>
      </c>
      <c r="C30" s="94">
        <f>+'Ark1'!E96</f>
        <v>21</v>
      </c>
      <c r="D30" s="94">
        <f>+IF(F30=0,"",'Ark1'!Q96)</f>
        <v>444</v>
      </c>
      <c r="E30" s="95">
        <f t="shared" si="0"/>
        <v>16</v>
      </c>
      <c r="F30" s="303">
        <f>+'Ark1'!R96</f>
        <v>30013</v>
      </c>
      <c r="G30" s="303">
        <f t="shared" si="1"/>
        <v>-63</v>
      </c>
      <c r="H30" s="107">
        <f>+IF(F30=0,"",'Ark1'!AD96)</f>
        <v>2.0279821398647515</v>
      </c>
      <c r="I30" s="270">
        <f>+IF(F30=0,"",'Ark1'!AE96)</f>
        <v>2.0413674018391879</v>
      </c>
      <c r="J30" s="303">
        <f>+IF(F30=0,"",'Ark1'!S96)</f>
        <v>29889</v>
      </c>
      <c r="K30" s="5">
        <f>+IF(F30=0,"",'Ark1'!U96)</f>
        <v>60.471979658068179</v>
      </c>
      <c r="L30" s="96">
        <f t="shared" si="2"/>
        <v>-0.13330633272137504</v>
      </c>
      <c r="M30" s="96">
        <f>+IF(F30=0,"",'Ark1'!AB96)</f>
        <v>2.5317336412967832</v>
      </c>
      <c r="N30" s="50">
        <f>+IF(F30=0,"",'Ark1'!W96)</f>
        <v>82.5550403158351</v>
      </c>
      <c r="O30" s="107">
        <f t="shared" si="3"/>
        <v>-2.1593026061429867</v>
      </c>
      <c r="P30" s="96">
        <f>+IF(F30=0,"",'Ark1'!AA96)</f>
        <v>8.4612799956526015</v>
      </c>
      <c r="Q30" s="34"/>
      <c r="R30" s="288">
        <f>+IF(F30=0,"",'Ark1'!X96)</f>
        <v>0.85629560523772996</v>
      </c>
      <c r="S30" s="107">
        <f>+IF(F30=0,"",'Ark1'!Y96)</f>
        <v>1.7125912104754597</v>
      </c>
      <c r="T30" s="98"/>
      <c r="U30" s="261">
        <f>+IF(H30=0,"",'Ark1'!Z96)</f>
        <v>0</v>
      </c>
      <c r="V30" s="34"/>
      <c r="W30" s="224">
        <f>+IF(F30=0,"",'Ark1'!AC96)</f>
        <v>-26.308660006760423</v>
      </c>
      <c r="X30" s="283">
        <f>+IF(F30=0,"",'Ark1'!AP96)</f>
        <v>248</v>
      </c>
      <c r="Y30" s="95">
        <f t="shared" si="4"/>
        <v>67.596846846846844</v>
      </c>
      <c r="Z30" s="303">
        <f t="shared" si="5"/>
        <v>2477.7244249991591</v>
      </c>
      <c r="AA30" s="96">
        <f>+IF(F30=0,"",'Ark1'!T96)</f>
        <v>4.3624762602872069</v>
      </c>
      <c r="AB30" s="107">
        <f>+IF(F30=0,"",'Ark1'!V96)</f>
        <v>89.671520994599049</v>
      </c>
      <c r="AC30" s="28"/>
      <c r="AD30" s="50"/>
      <c r="AE30" s="50"/>
      <c r="AF30" s="50"/>
      <c r="AG30" s="229"/>
      <c r="AH30" s="50"/>
      <c r="AI30" s="50"/>
      <c r="AJ30" s="3"/>
      <c r="AM30" s="10">
        <f t="shared" si="6"/>
        <v>28460.461538461539</v>
      </c>
      <c r="AN30"/>
      <c r="AO30" s="1">
        <f t="shared" si="7"/>
        <v>60.520136035662162</v>
      </c>
      <c r="AP30"/>
      <c r="AY30"/>
      <c r="BB30"/>
      <c r="BC30"/>
    </row>
    <row r="31" spans="1:55">
      <c r="A31" s="28"/>
      <c r="B31" s="94">
        <f>+'Ark1'!C97</f>
        <v>2024</v>
      </c>
      <c r="C31" s="94">
        <f>+'Ark1'!E97</f>
        <v>22</v>
      </c>
      <c r="D31" s="94">
        <f>+IF(F31=0,"",'Ark1'!Q97)</f>
        <v>437</v>
      </c>
      <c r="E31" s="95">
        <f t="shared" si="0"/>
        <v>-40</v>
      </c>
      <c r="F31" s="303">
        <f>+'Ark1'!R97</f>
        <v>29936</v>
      </c>
      <c r="G31" s="303">
        <f t="shared" si="1"/>
        <v>2038</v>
      </c>
      <c r="H31" s="107">
        <f>+IF(F31=0,"",'Ark1'!AD97)</f>
        <v>2.0227792402955784</v>
      </c>
      <c r="I31" s="270">
        <f>+IF(F31=0,"",'Ark1'!AE97)</f>
        <v>2.0223264568821495</v>
      </c>
      <c r="J31" s="303">
        <f>+IF(F31=0,"",'Ark1'!S97)</f>
        <v>29714</v>
      </c>
      <c r="K31" s="5">
        <f>+IF(F31=0,"",'Ark1'!U97)</f>
        <v>60.618227098337485</v>
      </c>
      <c r="L31" s="96">
        <f t="shared" si="2"/>
        <v>0.17227823265510267</v>
      </c>
      <c r="M31" s="96">
        <f>+IF(F31=0,"",'Ark1'!AB97)</f>
        <v>2.5674659772180424</v>
      </c>
      <c r="N31" s="50">
        <f>+IF(F31=0,"",'Ark1'!W97)</f>
        <v>82.266675641111746</v>
      </c>
      <c r="O31" s="107">
        <f t="shared" si="3"/>
        <v>-3.0332055256146049</v>
      </c>
      <c r="P31" s="96">
        <f>+IF(F31=0,"",'Ark1'!AA97)</f>
        <v>8.5495120935525506</v>
      </c>
      <c r="Q31" s="34"/>
      <c r="R31" s="288">
        <f>+IF(F31=0,"",'Ark1'!X97)</f>
        <v>2.214724746125067</v>
      </c>
      <c r="S31" s="107">
        <f>+IF(F31=0,"",'Ark1'!Y97)</f>
        <v>4.429449492250134</v>
      </c>
      <c r="T31" s="98"/>
      <c r="U31" s="261">
        <f>+IF(H31=0,"",'Ark1'!Z97)</f>
        <v>0</v>
      </c>
      <c r="V31" s="34"/>
      <c r="W31" s="224">
        <f>+IF(F31=0,"",'Ark1'!AC97)</f>
        <v>-30.40272910603872</v>
      </c>
      <c r="X31" s="283">
        <f>+IF(F31=0,"",'Ark1'!AP97)</f>
        <v>219</v>
      </c>
      <c r="Y31" s="95">
        <f t="shared" si="4"/>
        <v>68.503432494279181</v>
      </c>
      <c r="Z31" s="303">
        <f t="shared" si="5"/>
        <v>2462.7352019923214</v>
      </c>
      <c r="AA31" s="96">
        <f>+IF(F31=0,"",'Ark1'!T97)</f>
        <v>4.18452699091395</v>
      </c>
      <c r="AB31" s="107">
        <f>+IF(F31=0,"",'Ark1'!V97)</f>
        <v>89.472447006714489</v>
      </c>
      <c r="AC31" s="28"/>
      <c r="AD31" s="50"/>
      <c r="AE31" s="50"/>
      <c r="AF31" s="50"/>
      <c r="AG31" s="229"/>
      <c r="AH31" s="50"/>
      <c r="AI31" s="50"/>
      <c r="AJ31" s="3"/>
      <c r="AM31" s="10">
        <f t="shared" si="6"/>
        <v>28460.461538461539</v>
      </c>
      <c r="AN31"/>
      <c r="AO31" s="1">
        <f t="shared" si="7"/>
        <v>60.520136035662162</v>
      </c>
      <c r="AP31"/>
      <c r="AY31"/>
      <c r="BB31"/>
      <c r="BC31"/>
    </row>
    <row r="32" spans="1:55">
      <c r="A32" s="28"/>
      <c r="B32" s="94">
        <f>+'Ark1'!C98</f>
        <v>2024</v>
      </c>
      <c r="C32" s="94">
        <f>+'Ark1'!E98</f>
        <v>23</v>
      </c>
      <c r="D32" s="94">
        <f>+IF(F32=0,"",'Ark1'!Q98)</f>
        <v>468</v>
      </c>
      <c r="E32" s="95">
        <f t="shared" si="0"/>
        <v>55</v>
      </c>
      <c r="F32" s="303">
        <f>+'Ark1'!R98</f>
        <v>31347</v>
      </c>
      <c r="G32" s="303">
        <f t="shared" si="1"/>
        <v>1423</v>
      </c>
      <c r="H32" s="107">
        <f>+IF(F32=0,"",'Ark1'!AD98)</f>
        <v>2.1181206856475647</v>
      </c>
      <c r="I32" s="270">
        <f>+IF(F32=0,"",'Ark1'!AE98)</f>
        <v>2.111533957432997</v>
      </c>
      <c r="J32" s="303">
        <f>+IF(F32=0,"",'Ark1'!S98)</f>
        <v>31113</v>
      </c>
      <c r="K32" s="5">
        <f>+IF(F32=0,"",'Ark1'!U98)</f>
        <v>60.543277729566398</v>
      </c>
      <c r="L32" s="96">
        <f t="shared" si="2"/>
        <v>-7.3957144439809497E-2</v>
      </c>
      <c r="M32" s="96">
        <f>+IF(F32=0,"",'Ark1'!AB98)</f>
        <v>2.6556515857583127</v>
      </c>
      <c r="N32" s="50">
        <f>+IF(F32=0,"",'Ark1'!W98)</f>
        <v>82.033262623340974</v>
      </c>
      <c r="O32" s="107">
        <f t="shared" si="3"/>
        <v>-2.2270425915897789</v>
      </c>
      <c r="P32" s="96">
        <f>+IF(F32=0,"",'Ark1'!AA98)</f>
        <v>8.5884508318061688</v>
      </c>
      <c r="Q32" s="34"/>
      <c r="R32" s="288">
        <f>+IF(F32=0,"",'Ark1'!X98)</f>
        <v>3.5091077296073001</v>
      </c>
      <c r="S32" s="107">
        <f>+IF(F32=0,"",'Ark1'!Y98)</f>
        <v>7.0182154592146002</v>
      </c>
      <c r="T32" s="98"/>
      <c r="U32" s="261">
        <f>+IF(H32=0,"",'Ark1'!Z98)</f>
        <v>0</v>
      </c>
      <c r="V32" s="34"/>
      <c r="W32" s="224">
        <f>+IF(F32=0,"",'Ark1'!AC98)</f>
        <v>-29.85482037023694</v>
      </c>
      <c r="X32" s="283">
        <f>+IF(F32=0,"",'Ark1'!AP98)</f>
        <v>256</v>
      </c>
      <c r="Y32" s="95">
        <f t="shared" si="4"/>
        <v>66.980769230769226</v>
      </c>
      <c r="Z32" s="303">
        <f t="shared" si="5"/>
        <v>2571.4966834538695</v>
      </c>
      <c r="AA32" s="96">
        <f>+IF(F32=0,"",'Ark1'!T98)</f>
        <v>4.2844291319743508</v>
      </c>
      <c r="AB32" s="107">
        <f>+IF(F32=0,"",'Ark1'!V98)</f>
        <v>89.183167957403555</v>
      </c>
      <c r="AC32" s="28"/>
      <c r="AD32" s="50"/>
      <c r="AE32" s="50"/>
      <c r="AF32" s="50"/>
      <c r="AG32" s="229"/>
      <c r="AH32" s="50"/>
      <c r="AI32" s="50"/>
      <c r="AJ32" s="3"/>
      <c r="AM32" s="10">
        <f t="shared" si="6"/>
        <v>28460.461538461539</v>
      </c>
      <c r="AN32"/>
      <c r="AO32" s="1">
        <f t="shared" si="7"/>
        <v>60.520136035662162</v>
      </c>
      <c r="AP32"/>
      <c r="AY32"/>
      <c r="BB32"/>
      <c r="BC32"/>
    </row>
    <row r="33" spans="1:55">
      <c r="A33" s="28"/>
      <c r="B33" s="94">
        <f>+'Ark1'!C99</f>
        <v>2024</v>
      </c>
      <c r="C33" s="94">
        <f>+'Ark1'!E99</f>
        <v>24</v>
      </c>
      <c r="D33" s="94">
        <f>+IF(F33=0,"",'Ark1'!Q99)</f>
        <v>397</v>
      </c>
      <c r="E33" s="95">
        <f t="shared" si="0"/>
        <v>-44</v>
      </c>
      <c r="F33" s="303">
        <f>+'Ark1'!R99</f>
        <v>27726</v>
      </c>
      <c r="G33" s="303">
        <f t="shared" si="1"/>
        <v>-1440</v>
      </c>
      <c r="H33" s="107">
        <f>+IF(F33=0,"",'Ark1'!AD99)</f>
        <v>1.8734492656478881</v>
      </c>
      <c r="I33" s="270">
        <f>+IF(F33=0,"",'Ark1'!AE99)</f>
        <v>1.8422944530277281</v>
      </c>
      <c r="J33" s="303">
        <f>+IF(F33=0,"",'Ark1'!S99)</f>
        <v>27420</v>
      </c>
      <c r="K33" s="5">
        <f>+IF(F33=0,"",'Ark1'!U99)</f>
        <v>60.490991976659373</v>
      </c>
      <c r="L33" s="96">
        <f t="shared" si="2"/>
        <v>6.2145398424959808E-3</v>
      </c>
      <c r="M33" s="96">
        <f>+IF(F33=0,"",'Ark1'!AB99)</f>
        <v>2.5331843910271266</v>
      </c>
      <c r="N33" s="50">
        <f>+IF(F33=0,"",'Ark1'!W99)</f>
        <v>81.212970824215802</v>
      </c>
      <c r="O33" s="107">
        <f t="shared" si="3"/>
        <v>-3.056956424689389</v>
      </c>
      <c r="P33" s="96">
        <f>+IF(F33=0,"",'Ark1'!AA99)</f>
        <v>8.6900491697795221</v>
      </c>
      <c r="Q33" s="34"/>
      <c r="R33" s="288">
        <f>+IF(F33=0,"",'Ark1'!X99)</f>
        <v>2.1640337589266392</v>
      </c>
      <c r="S33" s="107">
        <f>+IF(F33=0,"",'Ark1'!Y99)</f>
        <v>4.3280675178532784</v>
      </c>
      <c r="T33" s="98"/>
      <c r="U33" s="261">
        <f>+IF(H33=0,"",'Ark1'!Z99)</f>
        <v>0</v>
      </c>
      <c r="V33" s="34"/>
      <c r="W33" s="224">
        <f>+IF(F33=0,"",'Ark1'!AC99)</f>
        <v>-27.9065923986999</v>
      </c>
      <c r="X33" s="283">
        <f>+IF(F33=0,"",'Ark1'!AP99)</f>
        <v>218</v>
      </c>
      <c r="Y33" s="95">
        <f t="shared" si="4"/>
        <v>69.838790931989919</v>
      </c>
      <c r="Z33" s="303">
        <f t="shared" si="5"/>
        <v>2251.7108290722072</v>
      </c>
      <c r="AA33" s="96">
        <f>+IF(F33=0,"",'Ark1'!T99)</f>
        <v>4.2393060665079716</v>
      </c>
      <c r="AB33" s="107">
        <f>+IF(F33=0,"",'Ark1'!V99)</f>
        <v>88.459079224264656</v>
      </c>
      <c r="AC33" s="28"/>
      <c r="AD33" s="50"/>
      <c r="AE33" s="50"/>
      <c r="AF33" s="50"/>
      <c r="AG33" s="229"/>
      <c r="AH33" s="50"/>
      <c r="AI33" s="50"/>
      <c r="AJ33" s="3"/>
      <c r="AM33" s="10">
        <f t="shared" si="6"/>
        <v>28460.461538461539</v>
      </c>
      <c r="AN33"/>
      <c r="AO33" s="1">
        <f t="shared" si="7"/>
        <v>60.520136035662162</v>
      </c>
      <c r="AP33"/>
      <c r="AY33"/>
      <c r="BB33"/>
      <c r="BC33"/>
    </row>
    <row r="34" spans="1:55">
      <c r="A34" s="28"/>
      <c r="B34" s="94">
        <f>+'Ark1'!C100</f>
        <v>2024</v>
      </c>
      <c r="C34" s="94">
        <f>+'Ark1'!E100</f>
        <v>25</v>
      </c>
      <c r="D34" s="94">
        <f>+IF(F34=0,"",'Ark1'!Q100)</f>
        <v>422</v>
      </c>
      <c r="E34" s="95">
        <f t="shared" si="0"/>
        <v>-18</v>
      </c>
      <c r="F34" s="303">
        <f>+'Ark1'!R100</f>
        <v>27896</v>
      </c>
      <c r="G34" s="303">
        <f t="shared" si="1"/>
        <v>-1339</v>
      </c>
      <c r="H34" s="107">
        <f>+IF(F34=0,"",'Ark1'!AE100)</f>
        <v>1.8504520546236995</v>
      </c>
      <c r="I34" s="270">
        <f>+IF(F34=0,"",'Ark1'!AE100)</f>
        <v>1.8504520546236995</v>
      </c>
      <c r="J34" s="303">
        <f>+IF(F34=0,"",'Ark1'!S100)</f>
        <v>27637</v>
      </c>
      <c r="K34" s="5">
        <f>+IF(F34=0,"",'Ark1'!U100)</f>
        <v>60.51532366031045</v>
      </c>
      <c r="L34" s="96">
        <f t="shared" si="2"/>
        <v>9.5053714917732179E-2</v>
      </c>
      <c r="M34" s="96">
        <f>+IF(F34=0,"",'Ark1'!AB100)</f>
        <v>2.5028605440840161</v>
      </c>
      <c r="N34" s="50">
        <f>+IF(F34=0,"",'Ark1'!W100)</f>
        <v>80.932087419039746</v>
      </c>
      <c r="O34" s="107">
        <f t="shared" si="3"/>
        <v>-3.4373565484018656</v>
      </c>
      <c r="P34" s="96">
        <f>+IF(F34=0,"",'Ark1'!AA100)</f>
        <v>8.7642495530113305</v>
      </c>
      <c r="Q34" s="34"/>
      <c r="R34" s="288">
        <f>+IF(F34=0,"",'Ark1'!X100)</f>
        <v>1.6704903928878692</v>
      </c>
      <c r="S34" s="107">
        <f>+IF(F34=0,"",'Ark1'!Y100)</f>
        <v>3.3409807857757383</v>
      </c>
      <c r="T34" s="98"/>
      <c r="U34" s="261">
        <f>+IF(H34=0,"",'Ark1'!Z100)</f>
        <v>0</v>
      </c>
      <c r="V34" s="34"/>
      <c r="W34" s="224">
        <f>+IF(F34=0,"",'Ark1'!AC100)</f>
        <v>-29.673189271641242</v>
      </c>
      <c r="X34" s="283">
        <f>+IF(F34=0,"",'Ark1'!AP100)</f>
        <v>240</v>
      </c>
      <c r="Y34" s="95">
        <f t="shared" si="4"/>
        <v>66.104265402843609</v>
      </c>
      <c r="Z34" s="303">
        <f t="shared" si="5"/>
        <v>2257.6815106415329</v>
      </c>
      <c r="AA34" s="96">
        <f>+IF(F34=0,"",'Ark1'!T100)</f>
        <v>4.2994694579868096</v>
      </c>
      <c r="AB34" s="107">
        <f>+IF(F34=0,"",'Ark1'!V100)</f>
        <v>87.985899537773747</v>
      </c>
      <c r="AC34" s="28"/>
      <c r="AD34" s="50"/>
      <c r="AE34" s="50"/>
      <c r="AF34" s="50"/>
      <c r="AG34" s="229"/>
      <c r="AH34" s="50"/>
      <c r="AI34" s="50"/>
      <c r="AJ34" s="3"/>
      <c r="AM34" s="10">
        <f t="shared" si="6"/>
        <v>28460.461538461539</v>
      </c>
      <c r="AN34"/>
      <c r="AO34" s="1">
        <f t="shared" si="7"/>
        <v>60.520136035662162</v>
      </c>
      <c r="AP34"/>
      <c r="AY34"/>
      <c r="BB34"/>
      <c r="BC34"/>
    </row>
    <row r="35" spans="1:55">
      <c r="A35" s="28"/>
      <c r="B35" s="94">
        <f>+'Ark1'!C101</f>
        <v>2024</v>
      </c>
      <c r="C35" s="94">
        <f>+'Ark1'!E101</f>
        <v>26</v>
      </c>
      <c r="D35" s="94">
        <f>+IF(F35=0,"",'Ark1'!Q101)</f>
        <v>424</v>
      </c>
      <c r="E35" s="95">
        <f t="shared" si="0"/>
        <v>2</v>
      </c>
      <c r="F35" s="303">
        <f>+'Ark1'!R101</f>
        <v>27624</v>
      </c>
      <c r="G35" s="303">
        <f t="shared" si="1"/>
        <v>-240</v>
      </c>
      <c r="H35" s="107">
        <f>+IF(F35=0,"",'Ark1'!AE101)</f>
        <v>1.8318449489554689</v>
      </c>
      <c r="I35" s="270">
        <f>+IF(F35=0,"",'Ark1'!AE101)</f>
        <v>1.8318449489554689</v>
      </c>
      <c r="J35" s="303">
        <f>+IF(F35=0,"",'Ark1'!S101)</f>
        <v>27414</v>
      </c>
      <c r="K35" s="5">
        <f>+IF(F35=0,"",'Ark1'!U101)</f>
        <v>60.336288028014891</v>
      </c>
      <c r="L35" s="96">
        <f t="shared" si="2"/>
        <v>-0.25327173853889917</v>
      </c>
      <c r="M35" s="96">
        <f>+IF(F35=0,"",'Ark1'!AB101)</f>
        <v>2.5100858829765968</v>
      </c>
      <c r="N35" s="50">
        <f>+IF(F35=0,"",'Ark1'!W101)</f>
        <v>80.77000437732552</v>
      </c>
      <c r="O35" s="107">
        <f t="shared" si="3"/>
        <v>-3.0743395955829556</v>
      </c>
      <c r="P35" s="96">
        <f>+IF(F35=0,"",'Ark1'!AA101)</f>
        <v>8.9745998353499985</v>
      </c>
      <c r="Q35" s="34"/>
      <c r="R35" s="288">
        <f>+IF(F35=0,"",'Ark1'!X101)</f>
        <v>2.0561830292499277</v>
      </c>
      <c r="S35" s="107">
        <f>+IF(F35=0,"",'Ark1'!Y101)</f>
        <v>4.1123660584998554</v>
      </c>
      <c r="T35" s="98"/>
      <c r="U35" s="261">
        <f>+IF(H35=0,"",'Ark1'!Z101)</f>
        <v>0</v>
      </c>
      <c r="V35" s="34"/>
      <c r="W35" s="224">
        <f>+IF(F35=0,"",'Ark1'!AC101)</f>
        <v>-29.312804005455178</v>
      </c>
      <c r="X35" s="283">
        <f>+IF(F35=0,"",'Ark1'!AP101)</f>
        <v>237</v>
      </c>
      <c r="Y35" s="95">
        <f t="shared" si="4"/>
        <v>65.15094339622641</v>
      </c>
      <c r="Z35" s="303">
        <f t="shared" si="5"/>
        <v>2231.1906009192403</v>
      </c>
      <c r="AA35" s="96">
        <f>+IF(F35=0,"",'Ark1'!T101)</f>
        <v>4.5910802200984655</v>
      </c>
      <c r="AB35" s="107">
        <f>+IF(F35=0,"",'Ark1'!V101)</f>
        <v>87.913815536280012</v>
      </c>
      <c r="AC35" s="28"/>
      <c r="AD35" s="50"/>
      <c r="AE35" s="50"/>
      <c r="AF35" s="50"/>
      <c r="AG35" s="229"/>
      <c r="AH35" s="50"/>
      <c r="AI35" s="50"/>
      <c r="AJ35" s="3"/>
      <c r="AM35" s="10">
        <f t="shared" si="6"/>
        <v>28460.461538461539</v>
      </c>
      <c r="AN35"/>
      <c r="AO35" s="1">
        <f t="shared" si="7"/>
        <v>60.520136035662162</v>
      </c>
      <c r="AP35"/>
      <c r="AY35"/>
      <c r="BB35"/>
      <c r="BC35"/>
    </row>
    <row r="36" spans="1:55">
      <c r="A36" s="28"/>
      <c r="B36" s="94">
        <f>+'Ark1'!C102</f>
        <v>2024</v>
      </c>
      <c r="C36" s="94">
        <f>+'Ark1'!E102</f>
        <v>27</v>
      </c>
      <c r="D36" s="94">
        <f>+IF(F36=0,"",'Ark1'!Q102)</f>
        <v>413</v>
      </c>
      <c r="E36" s="95">
        <f t="shared" si="0"/>
        <v>-31</v>
      </c>
      <c r="F36" s="303">
        <f>+'Ark1'!R102</f>
        <v>29099</v>
      </c>
      <c r="G36" s="303">
        <f t="shared" si="1"/>
        <v>-601</v>
      </c>
      <c r="H36" s="107">
        <f>+IF(F36=0,"",'Ark1'!AE102)</f>
        <v>1.9271849382786399</v>
      </c>
      <c r="I36" s="270">
        <f>+IF(F36=0,"",'Ark1'!AE102)</f>
        <v>1.9271849382786399</v>
      </c>
      <c r="J36" s="303">
        <f>+IF(F36=0,"",'Ark1'!S102)</f>
        <v>28959</v>
      </c>
      <c r="K36" s="5">
        <f>+IF(F36=0,"",'Ark1'!U102)</f>
        <v>60.624641734866522</v>
      </c>
      <c r="L36" s="96">
        <f t="shared" si="2"/>
        <v>0.19507569457991281</v>
      </c>
      <c r="M36" s="96">
        <f>+IF(F36=0,"",'Ark1'!AB102)</f>
        <v>2.4656475108254194</v>
      </c>
      <c r="N36" s="50">
        <f>+IF(F36=0,"",'Ark1'!W102)</f>
        <v>80.440291446527937</v>
      </c>
      <c r="O36" s="107">
        <f t="shared" si="3"/>
        <v>-3.79309032986734</v>
      </c>
      <c r="P36" s="96">
        <f>+IF(F36=0,"",'Ark1'!AA102)</f>
        <v>8.7479911571088085</v>
      </c>
      <c r="Q36" s="34"/>
      <c r="R36" s="288">
        <f>+IF(F36=0,"",'Ark1'!X102)</f>
        <v>2.8592047836695422</v>
      </c>
      <c r="S36" s="107">
        <f>+IF(F36=0,"",'Ark1'!Y102)</f>
        <v>5.7184095673390845</v>
      </c>
      <c r="T36" s="98"/>
      <c r="U36" s="261">
        <f>+IF(H36=0,"",'Ark1'!Z102)</f>
        <v>0</v>
      </c>
      <c r="V36" s="34"/>
      <c r="W36" s="224">
        <f>+IF(F36=0,"",'Ark1'!AC102)</f>
        <v>-27.782321225534101</v>
      </c>
      <c r="X36" s="283">
        <f>+IF(F36=0,"",'Ark1'!AP102)</f>
        <v>220</v>
      </c>
      <c r="Y36" s="95">
        <f t="shared" si="4"/>
        <v>70.457627118644069</v>
      </c>
      <c r="Z36" s="303">
        <f t="shared" si="5"/>
        <v>2340.7320408025166</v>
      </c>
      <c r="AA36" s="96">
        <f>+IF(F36=0,"",'Ark1'!T102)</f>
        <v>4.0577339427471744</v>
      </c>
      <c r="AB36" s="107">
        <f>+IF(F36=0,"",'Ark1'!V102)</f>
        <v>87.427964899902051</v>
      </c>
      <c r="AC36" s="28"/>
      <c r="AD36" s="50"/>
      <c r="AE36" s="50"/>
      <c r="AF36" s="50"/>
      <c r="AG36" s="229"/>
      <c r="AH36" s="50"/>
      <c r="AI36" s="50"/>
      <c r="AJ36" s="3"/>
      <c r="AM36" s="10">
        <f t="shared" si="6"/>
        <v>28460.461538461539</v>
      </c>
      <c r="AN36"/>
      <c r="AO36" s="1">
        <f t="shared" si="7"/>
        <v>60.520136035662162</v>
      </c>
      <c r="AP36"/>
      <c r="AY36"/>
      <c r="BB36"/>
      <c r="BC36"/>
    </row>
    <row r="37" spans="1:55">
      <c r="A37" s="28"/>
      <c r="B37" s="94">
        <f>+'Ark1'!C103</f>
        <v>2024</v>
      </c>
      <c r="C37" s="94">
        <f>+'Ark1'!E103</f>
        <v>28</v>
      </c>
      <c r="D37" s="94">
        <f>+IF(F37=0,"",'Ark1'!Q103)</f>
        <v>433</v>
      </c>
      <c r="E37" s="95">
        <f t="shared" si="0"/>
        <v>17</v>
      </c>
      <c r="F37" s="303">
        <f>+'Ark1'!R103</f>
        <v>29104</v>
      </c>
      <c r="G37" s="303">
        <f t="shared" si="1"/>
        <v>-694</v>
      </c>
      <c r="H37" s="107">
        <f>+IF(F37=0,"",'Ark1'!AE103)</f>
        <v>1.9341097380480936</v>
      </c>
      <c r="I37" s="270">
        <f>+IF(F37=0,"",'Ark1'!AE103)</f>
        <v>1.9341097380480936</v>
      </c>
      <c r="J37" s="303">
        <f>+IF(F37=0,"",'Ark1'!S103)</f>
        <v>28990</v>
      </c>
      <c r="K37" s="5">
        <f>+IF(F37=0,"",'Ark1'!U103)</f>
        <v>60.689720593308046</v>
      </c>
      <c r="L37" s="96">
        <f t="shared" si="2"/>
        <v>0.25114776762431035</v>
      </c>
      <c r="M37" s="96">
        <f>+IF(F37=0,"",'Ark1'!AB103)</f>
        <v>2.4923341367792151</v>
      </c>
      <c r="N37" s="50">
        <f>+IF(F37=0,"",'Ark1'!W103)</f>
        <v>80.643004484304981</v>
      </c>
      <c r="O37" s="107">
        <f t="shared" si="3"/>
        <v>-2.9319862417594607</v>
      </c>
      <c r="P37" s="96">
        <f>+IF(F37=0,"",'Ark1'!AA103)</f>
        <v>8.7773613917492899</v>
      </c>
      <c r="Q37" s="34"/>
      <c r="R37" s="288">
        <f>+IF(F37=0,"",'Ark1'!X103)</f>
        <v>1.7901319406267184</v>
      </c>
      <c r="S37" s="107">
        <f>+IF(F37=0,"",'Ark1'!Y103)</f>
        <v>3.5802638812534369</v>
      </c>
      <c r="T37" s="98"/>
      <c r="U37" s="261">
        <f>+IF(H37=0,"",'Ark1'!Z103)</f>
        <v>0</v>
      </c>
      <c r="V37" s="34"/>
      <c r="W37" s="224">
        <f>+IF(F37=0,"",'Ark1'!AC103)</f>
        <v>-31.86661831697252</v>
      </c>
      <c r="X37" s="283">
        <f>+IF(F37=0,"",'Ark1'!AP103)</f>
        <v>240</v>
      </c>
      <c r="Y37" s="95">
        <f t="shared" si="4"/>
        <v>67.214780600461893</v>
      </c>
      <c r="Z37" s="303">
        <f t="shared" si="5"/>
        <v>2347.0340025112123</v>
      </c>
      <c r="AA37" s="96">
        <f>+IF(F37=0,"",'Ark1'!T103)</f>
        <v>4.0346687740516778</v>
      </c>
      <c r="AB37" s="107">
        <f>+IF(F37=0,"",'Ark1'!V103)</f>
        <v>87.59899274117322</v>
      </c>
      <c r="AC37" s="28"/>
      <c r="AD37" s="50"/>
      <c r="AE37" s="50"/>
      <c r="AF37" s="50"/>
      <c r="AG37" s="229"/>
      <c r="AH37" s="50"/>
      <c r="AI37" s="50"/>
      <c r="AJ37" s="3"/>
      <c r="AM37" s="10">
        <f t="shared" si="6"/>
        <v>28460.461538461539</v>
      </c>
      <c r="AN37"/>
      <c r="AO37" s="1">
        <f t="shared" si="7"/>
        <v>60.520136035662162</v>
      </c>
      <c r="AP37"/>
      <c r="AY37"/>
      <c r="BB37"/>
      <c r="BC37"/>
    </row>
    <row r="38" spans="1:55">
      <c r="A38" s="28"/>
      <c r="B38" s="94">
        <f>+'Ark1'!C104</f>
        <v>2024</v>
      </c>
      <c r="C38" s="94">
        <f>+'Ark1'!E104</f>
        <v>29</v>
      </c>
      <c r="D38" s="94">
        <f>+IF(F38=0,"",'Ark1'!Q104)</f>
        <v>336</v>
      </c>
      <c r="E38" s="95">
        <f t="shared" si="0"/>
        <v>-50</v>
      </c>
      <c r="F38" s="303">
        <f>+'Ark1'!R104</f>
        <v>21963</v>
      </c>
      <c r="G38" s="303">
        <f t="shared" si="1"/>
        <v>-4066</v>
      </c>
      <c r="H38" s="107">
        <f>+IF(F38=0,"",'Ark1'!AE104)</f>
        <v>1.4740786845035749</v>
      </c>
      <c r="I38" s="270">
        <f>+IF(F38=0,"",'Ark1'!AE104)</f>
        <v>1.4740786845035749</v>
      </c>
      <c r="J38" s="303">
        <f>+IF(F38=0,"",'Ark1'!S104)</f>
        <v>21835</v>
      </c>
      <c r="K38" s="5">
        <f>+IF(F38=0,"",'Ark1'!U104)</f>
        <v>60.34247767346001</v>
      </c>
      <c r="L38" s="96">
        <f t="shared" si="2"/>
        <v>-5.4994399517447334E-2</v>
      </c>
      <c r="M38" s="96">
        <f>+IF(F38=0,"",'Ark1'!AB104)</f>
        <v>2.5731074019087887</v>
      </c>
      <c r="N38" s="50">
        <f>+IF(F38=0,"",'Ark1'!W104)</f>
        <v>81.602088390199356</v>
      </c>
      <c r="O38" s="107">
        <f t="shared" si="3"/>
        <v>-2.1286263096576334</v>
      </c>
      <c r="P38" s="96">
        <f>+IF(F38=0,"",'Ark1'!AA104)</f>
        <v>8.9172507209293688</v>
      </c>
      <c r="Q38" s="34"/>
      <c r="R38" s="288">
        <f>+IF(F38=0,"",'Ark1'!X104)</f>
        <v>1.6892045713245003</v>
      </c>
      <c r="S38" s="107">
        <f>+IF(F38=0,"",'Ark1'!Y104)</f>
        <v>3.3784091426490006</v>
      </c>
      <c r="T38" s="98"/>
      <c r="U38" s="261">
        <f>+IF(H38=0,"",'Ark1'!Z104)</f>
        <v>0</v>
      </c>
      <c r="V38" s="34"/>
      <c r="W38" s="224">
        <f>+IF(F38=0,"",'Ark1'!AC104)</f>
        <v>-23.305158530199918</v>
      </c>
      <c r="X38" s="283">
        <f>+IF(F38=0,"",'Ark1'!AP104)</f>
        <v>167</v>
      </c>
      <c r="Y38" s="95">
        <f t="shared" si="4"/>
        <v>65.366071428571431</v>
      </c>
      <c r="Z38" s="303">
        <f t="shared" si="5"/>
        <v>1792.2266673139486</v>
      </c>
      <c r="AA38" s="96">
        <f>+IF(F38=0,"",'Ark1'!T104)</f>
        <v>4.6063379319765048</v>
      </c>
      <c r="AB38" s="107">
        <f>+IF(F38=0,"",'Ark1'!V104)</f>
        <v>88.786679173878497</v>
      </c>
      <c r="AC38" s="28"/>
      <c r="AD38" s="50"/>
      <c r="AE38" s="50"/>
      <c r="AF38" s="50"/>
      <c r="AG38" s="229"/>
      <c r="AH38" s="50"/>
      <c r="AI38" s="50"/>
      <c r="AJ38" s="3"/>
      <c r="AM38" s="10">
        <f t="shared" si="6"/>
        <v>28460.461538461539</v>
      </c>
      <c r="AN38"/>
      <c r="AO38" s="1">
        <f t="shared" si="7"/>
        <v>60.520136035662162</v>
      </c>
      <c r="AP38"/>
      <c r="AY38"/>
      <c r="BB38"/>
      <c r="BC38"/>
    </row>
    <row r="39" spans="1:55">
      <c r="A39" s="28"/>
      <c r="B39" s="94">
        <f>+'Ark1'!C105</f>
        <v>2024</v>
      </c>
      <c r="C39" s="94">
        <f>+'Ark1'!E105</f>
        <v>30</v>
      </c>
      <c r="D39" s="94">
        <f>+IF(F39=0,"",'Ark1'!Q105)</f>
        <v>420</v>
      </c>
      <c r="E39" s="95">
        <f t="shared" si="0"/>
        <v>5</v>
      </c>
      <c r="F39" s="303">
        <f>+'Ark1'!R105</f>
        <v>28414</v>
      </c>
      <c r="G39" s="303">
        <f t="shared" si="1"/>
        <v>-1356</v>
      </c>
      <c r="H39" s="107">
        <f>+IF(F39=0,"",'Ark1'!AE105)</f>
        <v>1.9102201178358265</v>
      </c>
      <c r="I39" s="270">
        <f>+IF(F39=0,"",'Ark1'!AE105)</f>
        <v>1.9102201178358265</v>
      </c>
      <c r="J39" s="303">
        <f>+IF(F39=0,"",'Ark1'!S105)</f>
        <v>28328</v>
      </c>
      <c r="K39" s="5">
        <f>+IF(F39=0,"",'Ark1'!U105)</f>
        <v>60.412207003671277</v>
      </c>
      <c r="L39" s="96">
        <f t="shared" si="2"/>
        <v>4.5636009242784326E-2</v>
      </c>
      <c r="M39" s="96">
        <f>+IF(F39=0,"",'Ark1'!AB105)</f>
        <v>2.5149065531322905</v>
      </c>
      <c r="N39" s="50">
        <f>+IF(F39=0,"",'Ark1'!W105)</f>
        <v>81.50820036712777</v>
      </c>
      <c r="O39" s="107">
        <f t="shared" si="3"/>
        <v>-1.9378236072096797</v>
      </c>
      <c r="P39" s="96">
        <f>+IF(F39=0,"",'Ark1'!AA105)</f>
        <v>9.0870268483215604</v>
      </c>
      <c r="Q39" s="34"/>
      <c r="R39" s="288">
        <f>+IF(F39=0,"",'Ark1'!X105)</f>
        <v>2.2242556486239189</v>
      </c>
      <c r="S39" s="107">
        <f>+IF(F39=0,"",'Ark1'!Y105)</f>
        <v>4.4485112972478378</v>
      </c>
      <c r="T39" s="98"/>
      <c r="U39" s="261">
        <f>+IF(H39=0,"",'Ark1'!Z105)</f>
        <v>0</v>
      </c>
      <c r="V39" s="34"/>
      <c r="W39" s="224">
        <f>+IF(F39=0,"",'Ark1'!AC105)</f>
        <v>-30.940315995340406</v>
      </c>
      <c r="X39" s="283">
        <f>+IF(F39=0,"",'Ark1'!AP105)</f>
        <v>235</v>
      </c>
      <c r="Y39" s="95">
        <f>+IF(F39=0,"",F39/D39)</f>
        <v>67.652380952380952</v>
      </c>
      <c r="Z39" s="303">
        <f>+IF(F39=0,"",(F39*N39)/1000)</f>
        <v>2315.9740052315688</v>
      </c>
      <c r="AA39" s="96">
        <f>+IF(F39=0,"",'Ark1'!T105)</f>
        <v>4.4541775181248671</v>
      </c>
      <c r="AB39" s="107">
        <f>+IF(F39=0,"",'Ark1'!V105)</f>
        <v>88.51173591633362</v>
      </c>
      <c r="AC39" s="28"/>
      <c r="AD39" s="50"/>
      <c r="AE39" s="50"/>
      <c r="AF39" s="50"/>
      <c r="AG39" s="229"/>
      <c r="AH39" s="50"/>
      <c r="AI39" s="50"/>
      <c r="AJ39" s="3"/>
      <c r="AM39" s="10">
        <f t="shared" si="6"/>
        <v>28460.461538461539</v>
      </c>
      <c r="AN39"/>
      <c r="AO39" s="1">
        <f t="shared" si="7"/>
        <v>60.520136035662162</v>
      </c>
      <c r="AP39"/>
      <c r="AY39"/>
      <c r="BB39"/>
      <c r="BC39"/>
    </row>
    <row r="40" spans="1:55">
      <c r="A40" s="28"/>
      <c r="B40" s="94">
        <f>+'Ark1'!C106</f>
        <v>2024</v>
      </c>
      <c r="C40" s="94">
        <f>+'Ark1'!E106</f>
        <v>31</v>
      </c>
      <c r="D40" s="94">
        <f>+IF(F40=0,"",'Ark1'!Q106)</f>
        <v>409</v>
      </c>
      <c r="E40" s="95">
        <f t="shared" si="0"/>
        <v>-25</v>
      </c>
      <c r="F40" s="303">
        <f>+'Ark1'!R106</f>
        <v>28873</v>
      </c>
      <c r="G40" s="303">
        <f t="shared" si="1"/>
        <v>-675</v>
      </c>
      <c r="H40" s="107">
        <f>+IF(F40=0,"",'Ark1'!AE106)</f>
        <v>1.9627976505775873</v>
      </c>
      <c r="I40" s="270">
        <f>+IF(F40=0,"",'Ark1'!AE106)</f>
        <v>1.9627976505775873</v>
      </c>
      <c r="J40" s="303">
        <f>+IF(F40=0,"",'Ark1'!S106)</f>
        <v>28762</v>
      </c>
      <c r="K40" s="5">
        <f>+IF(F40=0,"",'Ark1'!U106)</f>
        <v>60.423058201794049</v>
      </c>
      <c r="L40" s="96">
        <f t="shared" si="2"/>
        <v>0.1271179945577785</v>
      </c>
      <c r="M40" s="96">
        <f>+IF(F40=0,"",'Ark1'!AB106)</f>
        <v>2.5709068814703566</v>
      </c>
      <c r="N40" s="50">
        <f>+IF(F40=0,"",'Ark1'!W106)</f>
        <v>82.487900702315812</v>
      </c>
      <c r="O40" s="107">
        <f t="shared" si="3"/>
        <v>-1.2113213122930659</v>
      </c>
      <c r="P40" s="96">
        <f>+IF(F40=0,"",'Ark1'!AA106)</f>
        <v>8.6831740125734775</v>
      </c>
      <c r="Q40" s="34"/>
      <c r="R40" s="288">
        <f>+IF(F40=0,"",'Ark1'!X106)</f>
        <v>2.9958785024070922</v>
      </c>
      <c r="S40" s="107">
        <f>+IF(F40=0,"",'Ark1'!Y106)</f>
        <v>5.9917570048141844</v>
      </c>
      <c r="T40" s="98"/>
      <c r="U40" s="261">
        <f>+IF(H40=0,"",'Ark1'!Z106)</f>
        <v>0</v>
      </c>
      <c r="V40" s="34"/>
      <c r="W40" s="224">
        <f>+IF(F40=0,"",'Ark1'!AC106)</f>
        <v>-28.020018333965904</v>
      </c>
      <c r="X40" s="283">
        <f>+IF(F40=0,"",'Ark1'!AP106)</f>
        <v>218</v>
      </c>
      <c r="Y40" s="95">
        <f t="shared" si="4"/>
        <v>70.594132029339846</v>
      </c>
      <c r="Z40" s="303">
        <f t="shared" si="5"/>
        <v>2381.6731569779645</v>
      </c>
      <c r="AA40" s="96">
        <f>+IF(F40=0,"",'Ark1'!T106)</f>
        <v>4.4778859141758733</v>
      </c>
      <c r="AB40" s="107">
        <f>+IF(F40=0,"",'Ark1'!V106)</f>
        <v>89.607805697642348</v>
      </c>
      <c r="AC40" s="28"/>
      <c r="AD40" s="50"/>
      <c r="AE40" s="50"/>
      <c r="AF40" s="50"/>
      <c r="AG40" s="229"/>
      <c r="AH40" s="50"/>
      <c r="AI40" s="50"/>
      <c r="AJ40" s="3"/>
      <c r="AM40" s="10">
        <f t="shared" si="6"/>
        <v>28460.461538461539</v>
      </c>
      <c r="AN40"/>
      <c r="AO40" s="1">
        <f t="shared" si="7"/>
        <v>60.520136035662162</v>
      </c>
      <c r="AP40"/>
      <c r="AY40"/>
      <c r="BB40"/>
      <c r="BC40"/>
    </row>
    <row r="41" spans="1:55">
      <c r="A41" s="28"/>
      <c r="B41" s="94">
        <f>+'Ark1'!C107</f>
        <v>2024</v>
      </c>
      <c r="C41" s="94">
        <f>+'Ark1'!E107</f>
        <v>32</v>
      </c>
      <c r="D41" s="94">
        <f>+IF(F41=0,"",'Ark1'!Q107)</f>
        <v>414</v>
      </c>
      <c r="E41" s="95">
        <f t="shared" si="0"/>
        <v>0</v>
      </c>
      <c r="F41" s="303">
        <f>+'Ark1'!R107</f>
        <v>27975</v>
      </c>
      <c r="G41" s="303">
        <f t="shared" si="1"/>
        <v>893</v>
      </c>
      <c r="H41" s="107">
        <f>+IF(F41=0,"",'Ark1'!AE107)</f>
        <v>1.8827394930145065</v>
      </c>
      <c r="I41" s="270">
        <f>+IF(F41=0,"",'Ark1'!AE107)</f>
        <v>1.8827394930145065</v>
      </c>
      <c r="J41" s="303">
        <f>+IF(F41=0,"",'Ark1'!S107)</f>
        <v>27866</v>
      </c>
      <c r="K41" s="5">
        <f>+IF(F41=0,"",'Ark1'!U107)</f>
        <v>60.394746285796288</v>
      </c>
      <c r="L41" s="96">
        <f t="shared" si="2"/>
        <v>-0.12004859075838681</v>
      </c>
      <c r="M41" s="96">
        <f>+IF(F41=0,"",'Ark1'!AB107)</f>
        <v>2.5218331124497695</v>
      </c>
      <c r="N41" s="50">
        <f>+IF(F41=0,"",'Ark1'!W107)</f>
        <v>81.66752673508978</v>
      </c>
      <c r="O41" s="107">
        <f t="shared" si="3"/>
        <v>-1.5207116164974366</v>
      </c>
      <c r="P41" s="96">
        <f>+IF(F41=0,"",'Ark1'!AA107)</f>
        <v>8.5468910332297057</v>
      </c>
      <c r="Q41" s="34"/>
      <c r="R41" s="288">
        <f>+IF(F41=0,"",'Ark1'!X107)</f>
        <v>2.8918677390527256</v>
      </c>
      <c r="S41" s="107">
        <f>+IF(F41=0,"",'Ark1'!Y107)</f>
        <v>5.7837354781054513</v>
      </c>
      <c r="T41" s="98"/>
      <c r="U41" s="261">
        <f>+IF(H41=0,"",'Ark1'!Z107)</f>
        <v>0</v>
      </c>
      <c r="V41" s="34"/>
      <c r="W41" s="224">
        <f>+IF(F41=0,"",'Ark1'!AC107)</f>
        <v>-28.245221073259593</v>
      </c>
      <c r="X41" s="283">
        <f>+IF(F41=0,"",'Ark1'!AP107)</f>
        <v>222</v>
      </c>
      <c r="Y41" s="95">
        <f t="shared" si="4"/>
        <v>67.572463768115938</v>
      </c>
      <c r="Z41" s="303">
        <f t="shared" si="5"/>
        <v>2284.6490604141363</v>
      </c>
      <c r="AA41" s="96">
        <f>+IF(F41=0,"",'Ark1'!T107)</f>
        <v>4.4651295799821282</v>
      </c>
      <c r="AB41" s="107">
        <f>+IF(F41=0,"",'Ark1'!V107)</f>
        <v>88.708300573887996</v>
      </c>
      <c r="AC41" s="28"/>
      <c r="AD41" s="50"/>
      <c r="AE41" s="50"/>
      <c r="AF41" s="50"/>
      <c r="AG41" s="229"/>
      <c r="AH41" s="50"/>
      <c r="AI41" s="50"/>
      <c r="AJ41" s="3"/>
      <c r="AM41" s="10">
        <f t="shared" si="6"/>
        <v>28460.461538461539</v>
      </c>
      <c r="AN41"/>
      <c r="AO41" s="1">
        <f t="shared" si="7"/>
        <v>60.520136035662162</v>
      </c>
      <c r="AP41"/>
      <c r="AY41"/>
      <c r="BB41"/>
      <c r="BC41"/>
    </row>
    <row r="42" spans="1:55">
      <c r="A42" s="28"/>
      <c r="B42" s="94">
        <f>+'Ark1'!C108</f>
        <v>2024</v>
      </c>
      <c r="C42" s="94">
        <f>+'Ark1'!E108</f>
        <v>33</v>
      </c>
      <c r="D42" s="94">
        <f>+IF(F42=0,"",'Ark1'!Q108)</f>
        <v>436</v>
      </c>
      <c r="E42" s="95">
        <f t="shared" ref="E42:E60" si="8">+IF(F42=0,"",D42-D95)</f>
        <v>9</v>
      </c>
      <c r="F42" s="303">
        <f>+'Ark1'!R108</f>
        <v>28089</v>
      </c>
      <c r="G42" s="303">
        <f t="shared" ref="G42:G60" si="9">+IF(F42=0,"",F42-F95)</f>
        <v>1473</v>
      </c>
      <c r="H42" s="107">
        <f>+IF(F42=0,"",'Ark1'!AE108)</f>
        <v>1.8880862065074488</v>
      </c>
      <c r="I42" s="270">
        <f>+IF(F42=0,"",'Ark1'!AE108)</f>
        <v>1.8880862065074488</v>
      </c>
      <c r="J42" s="303">
        <f>+IF(F42=0,"",'Ark1'!S108)</f>
        <v>27904</v>
      </c>
      <c r="K42" s="5">
        <f>+IF(F42=0,"",'Ark1'!U108)</f>
        <v>60.278562213302763</v>
      </c>
      <c r="L42" s="96">
        <f t="shared" ref="L42:L60" si="10">+IF(F42=0,"",K42-K95)</f>
        <v>-0.15708546291575232</v>
      </c>
      <c r="M42" s="96">
        <f>+IF(F42=0,"",'Ark1'!AB108)</f>
        <v>2.5323575128086517</v>
      </c>
      <c r="N42" s="50">
        <f>+IF(F42=0,"",'Ark1'!W108)</f>
        <v>81.787919294724887</v>
      </c>
      <c r="O42" s="107">
        <f t="shared" ref="O42:O60" si="11">+IF(F42=0,"",N42-N95)</f>
        <v>-2.2203904421268561</v>
      </c>
      <c r="P42" s="96">
        <f>+IF(F42=0,"",'Ark1'!AA108)</f>
        <v>9.0178249070845702</v>
      </c>
      <c r="Q42" s="34"/>
      <c r="R42" s="288">
        <f>+IF(F42=0,"",'Ark1'!X108)</f>
        <v>2.1431877247321012</v>
      </c>
      <c r="S42" s="107">
        <f>+IF(F42=0,"",'Ark1'!Y108)</f>
        <v>4.2863754494642023</v>
      </c>
      <c r="T42" s="98"/>
      <c r="U42" s="261">
        <f>+IF(H42=0,"",'Ark1'!Z108)</f>
        <v>0</v>
      </c>
      <c r="V42" s="34"/>
      <c r="W42" s="224">
        <f>+IF(F42=0,"",'Ark1'!AC108)</f>
        <v>-28.912549795845919</v>
      </c>
      <c r="X42" s="283">
        <f>+IF(F42=0,"",'Ark1'!AP108)</f>
        <v>238</v>
      </c>
      <c r="Y42" s="95">
        <f t="shared" si="4"/>
        <v>64.424311926605498</v>
      </c>
      <c r="Z42" s="303">
        <f t="shared" si="5"/>
        <v>2297.3408650695274</v>
      </c>
      <c r="AA42" s="96">
        <f>+IF(F42=0,"",'Ark1'!T108)</f>
        <v>4.6626437395421698</v>
      </c>
      <c r="AB42" s="107">
        <f>+IF(F42=0,"",'Ark1'!V108)</f>
        <v>88.96107657767331</v>
      </c>
      <c r="AC42" s="28"/>
      <c r="AD42" s="50"/>
      <c r="AE42" s="50"/>
      <c r="AF42" s="50"/>
      <c r="AG42" s="229"/>
      <c r="AH42" s="50"/>
      <c r="AI42" s="50"/>
      <c r="AJ42" s="3"/>
      <c r="AM42" s="10">
        <f t="shared" si="6"/>
        <v>28460.461538461539</v>
      </c>
      <c r="AN42"/>
      <c r="AO42" s="1">
        <f t="shared" si="7"/>
        <v>60.520136035662162</v>
      </c>
      <c r="AP42"/>
      <c r="AY42"/>
      <c r="BB42"/>
      <c r="BC42"/>
    </row>
    <row r="43" spans="1:55" s="3" customFormat="1">
      <c r="A43" s="28"/>
      <c r="B43" s="94">
        <f>+'Ark1'!C109</f>
        <v>2024</v>
      </c>
      <c r="C43" s="94">
        <f>+'Ark1'!E109</f>
        <v>34</v>
      </c>
      <c r="D43" s="94">
        <f>+IF(F43=0,"",'Ark1'!Q109)</f>
        <v>400</v>
      </c>
      <c r="E43" s="95">
        <f t="shared" si="8"/>
        <v>-46</v>
      </c>
      <c r="F43" s="303">
        <f>+'Ark1'!R109</f>
        <v>26583</v>
      </c>
      <c r="G43" s="303">
        <f t="shared" si="9"/>
        <v>-968</v>
      </c>
      <c r="H43" s="107">
        <f>+IF(F43=0,"",'Ark1'!AE109)</f>
        <v>1.77369997746857</v>
      </c>
      <c r="I43" s="270">
        <f>+IF(F43=0,"",'Ark1'!AE109)</f>
        <v>1.77369997746857</v>
      </c>
      <c r="J43" s="303">
        <f>+IF(F43=0,"",'Ark1'!S109)</f>
        <v>26397</v>
      </c>
      <c r="K43" s="5">
        <f>+IF(F43=0,"",'Ark1'!U109)</f>
        <v>60.476569307118233</v>
      </c>
      <c r="L43" s="96">
        <f t="shared" si="10"/>
        <v>0.1544619744159732</v>
      </c>
      <c r="M43" s="96">
        <f>+IF(F43=0,"",'Ark1'!AB109)</f>
        <v>2.4832717454647342</v>
      </c>
      <c r="N43" s="50">
        <f>+IF(F43=0,"",'Ark1'!W109)</f>
        <v>81.219327953934311</v>
      </c>
      <c r="O43" s="107">
        <f t="shared" si="11"/>
        <v>-3.044551023710909</v>
      </c>
      <c r="P43" s="96">
        <f>+IF(F43=0,"",'Ark1'!AA109)</f>
        <v>8.8845775594738114</v>
      </c>
      <c r="Q43" s="34"/>
      <c r="R43" s="288">
        <f>+IF(F43=0,"",'Ark1'!X109)</f>
        <v>2.8476846104653353</v>
      </c>
      <c r="S43" s="107">
        <f>+IF(F43=0,"",'Ark1'!Y109)</f>
        <v>5.6953692209306706</v>
      </c>
      <c r="T43" s="98"/>
      <c r="U43" s="261">
        <f>+IF(H43=0,"",'Ark1'!Z109)</f>
        <v>0</v>
      </c>
      <c r="V43" s="34"/>
      <c r="W43" s="224">
        <f>+IF(F43=0,"",'Ark1'!AC109)</f>
        <v>-31.006051202391692</v>
      </c>
      <c r="X43" s="283">
        <f>+IF(F43=0,"",'Ark1'!AP109)</f>
        <v>207</v>
      </c>
      <c r="Y43" s="95">
        <f t="shared" si="4"/>
        <v>66.457499999999996</v>
      </c>
      <c r="Z43" s="303">
        <f t="shared" si="5"/>
        <v>2159.0533949994356</v>
      </c>
      <c r="AA43" s="96">
        <f>+IF(F43=0,"",'Ark1'!T109)</f>
        <v>4.3653462739344695</v>
      </c>
      <c r="AB43" s="107">
        <f>+IF(F43=0,"",'Ark1'!V109)</f>
        <v>88.346627097509085</v>
      </c>
      <c r="AC43" s="28"/>
      <c r="AD43" s="50"/>
      <c r="AE43" s="50"/>
      <c r="AF43" s="50"/>
      <c r="AG43" s="229"/>
      <c r="AH43" s="50"/>
      <c r="AI43" s="50"/>
      <c r="AM43" s="10">
        <f t="shared" si="6"/>
        <v>28460.461538461539</v>
      </c>
      <c r="AO43" s="1">
        <f t="shared" si="7"/>
        <v>60.520136035662162</v>
      </c>
    </row>
    <row r="44" spans="1:55" s="3" customFormat="1">
      <c r="A44" s="28"/>
      <c r="B44" s="94">
        <f>+'Ark1'!C110</f>
        <v>2024</v>
      </c>
      <c r="C44" s="94">
        <f>+'Ark1'!E110</f>
        <v>35</v>
      </c>
      <c r="D44" s="94">
        <f>+IF(F44=0,"",'Ark1'!Q110)</f>
        <v>461</v>
      </c>
      <c r="E44" s="95">
        <f t="shared" si="8"/>
        <v>-43</v>
      </c>
      <c r="F44" s="303">
        <f>+'Ark1'!R110</f>
        <v>28406</v>
      </c>
      <c r="G44" s="303">
        <f t="shared" si="9"/>
        <v>-1751</v>
      </c>
      <c r="H44" s="107">
        <f>+IF(F44=0,"",'Ark1'!AE110)</f>
        <v>1.8994548806854223</v>
      </c>
      <c r="I44" s="270">
        <f>+IF(F44=0,"",'Ark1'!AE110)</f>
        <v>1.8994548806854223</v>
      </c>
      <c r="J44" s="303">
        <f>+IF(F44=0,"",'Ark1'!S110)</f>
        <v>28109</v>
      </c>
      <c r="K44" s="5">
        <f>+IF(F44=0,"",'Ark1'!U110)</f>
        <v>60.472304244192259</v>
      </c>
      <c r="L44" s="96">
        <f t="shared" si="10"/>
        <v>5.0814988819944062E-2</v>
      </c>
      <c r="M44" s="96">
        <f>+IF(F44=0,"",'Ark1'!AB110)</f>
        <v>2.5310037326100918</v>
      </c>
      <c r="N44" s="50">
        <f>+IF(F44=0,"",'Ark1'!W110)</f>
        <v>81.680312355473404</v>
      </c>
      <c r="O44" s="107">
        <f t="shared" si="11"/>
        <v>-1.3723313226877849</v>
      </c>
      <c r="P44" s="96">
        <f>+IF(F44=0,"",'Ark1'!AA110)</f>
        <v>8.8320612513016901</v>
      </c>
      <c r="Q44" s="34"/>
      <c r="R44" s="288">
        <f>+IF(F44=0,"",'Ark1'!X110)</f>
        <v>1.4679997183693585</v>
      </c>
      <c r="S44" s="107">
        <f>+IF(F44=0,"",'Ark1'!Y110)</f>
        <v>2.935999436738717</v>
      </c>
      <c r="T44" s="98"/>
      <c r="U44" s="261">
        <f>+IF(H44=0,"",'Ark1'!Z110)</f>
        <v>0</v>
      </c>
      <c r="V44" s="34"/>
      <c r="W44" s="224">
        <f>+IF(F44=0,"",'Ark1'!AC110)</f>
        <v>-31.43484492656658</v>
      </c>
      <c r="X44" s="283">
        <f>+IF(F44=0,"",'Ark1'!AP110)</f>
        <v>234</v>
      </c>
      <c r="Y44" s="95">
        <f t="shared" ref="Y44:Y49" si="12">+IF(F44=0,"",F44/D44)</f>
        <v>61.61822125813449</v>
      </c>
      <c r="Z44" s="303">
        <f t="shared" ref="Z44:Z49" si="13">+IF(F44=0,"",(F44*N44)/1000)</f>
        <v>2320.2109527695775</v>
      </c>
      <c r="AA44" s="96">
        <f>+IF(F44=0,"",'Ark1'!T110)</f>
        <v>4.2984228684080819</v>
      </c>
      <c r="AB44" s="107">
        <f>+IF(F44=0,"",'Ark1'!V110)</f>
        <v>88.897469134914431</v>
      </c>
      <c r="AC44" s="28"/>
      <c r="AD44" s="50"/>
      <c r="AE44" s="50"/>
      <c r="AF44" s="50"/>
      <c r="AG44" s="229"/>
      <c r="AH44" s="50"/>
      <c r="AI44" s="50"/>
      <c r="AM44" s="10">
        <f t="shared" si="6"/>
        <v>28460.461538461539</v>
      </c>
      <c r="AO44" s="1">
        <f t="shared" si="7"/>
        <v>60.520136035662162</v>
      </c>
    </row>
    <row r="45" spans="1:55" s="3" customFormat="1">
      <c r="A45" s="28"/>
      <c r="B45" s="94">
        <f>+'Ark1'!C111</f>
        <v>2024</v>
      </c>
      <c r="C45" s="94">
        <f>+'Ark1'!E111</f>
        <v>36</v>
      </c>
      <c r="D45" s="94">
        <f>+IF(F45=0,"",'Ark1'!Q111)</f>
        <v>446</v>
      </c>
      <c r="E45" s="95">
        <f t="shared" si="8"/>
        <v>5</v>
      </c>
      <c r="F45" s="303">
        <f>+'Ark1'!R111</f>
        <v>27277</v>
      </c>
      <c r="G45" s="303">
        <f t="shared" si="9"/>
        <v>-1128</v>
      </c>
      <c r="H45" s="107">
        <f>+IF(F45=0,"",'Ark1'!AE111)</f>
        <v>1.8371042161996995</v>
      </c>
      <c r="I45" s="270">
        <f>+IF(F45=0,"",'Ark1'!AE111)</f>
        <v>1.8371042161996995</v>
      </c>
      <c r="J45" s="303">
        <f>+IF(F45=0,"",'Ark1'!S111)</f>
        <v>27170</v>
      </c>
      <c r="K45" s="5">
        <f>+IF(F45=0,"",'Ark1'!U111)</f>
        <v>60.345160103054823</v>
      </c>
      <c r="L45" s="96">
        <f t="shared" si="10"/>
        <v>-8.0939468793317815E-2</v>
      </c>
      <c r="M45" s="96">
        <f>+IF(F45=0,"",'Ark1'!AB111)</f>
        <v>2.549062833796516</v>
      </c>
      <c r="N45" s="50">
        <f>+IF(F45=0,"",'Ark1'!W111)</f>
        <v>81.729333824070522</v>
      </c>
      <c r="O45" s="107">
        <f t="shared" si="11"/>
        <v>-2.041520002757494</v>
      </c>
      <c r="P45" s="96">
        <f>+IF(F45=0,"",'Ark1'!AA111)</f>
        <v>8.7767793918977315</v>
      </c>
      <c r="Q45" s="34"/>
      <c r="R45" s="288">
        <f>+IF(F45=0,"",'Ark1'!X111)</f>
        <v>2.4672801261135753</v>
      </c>
      <c r="S45" s="107">
        <f>+IF(F45=0,"",'Ark1'!Y111)</f>
        <v>4.9345602522271506</v>
      </c>
      <c r="T45" s="98"/>
      <c r="U45" s="261">
        <f>+IF(H45=0,"",'Ark1'!Z111)</f>
        <v>0</v>
      </c>
      <c r="V45" s="34"/>
      <c r="W45" s="224">
        <f>+IF(F45=0,"",'Ark1'!AC111)</f>
        <v>-30.473698980731061</v>
      </c>
      <c r="X45" s="283">
        <f>+IF(F45=0,"",'Ark1'!AP111)</f>
        <v>229</v>
      </c>
      <c r="Y45" s="95">
        <f t="shared" si="12"/>
        <v>61.159192825112108</v>
      </c>
      <c r="Z45" s="303">
        <f t="shared" si="13"/>
        <v>2229.3310387191718</v>
      </c>
      <c r="AA45" s="96">
        <f>+IF(F45=0,"",'Ark1'!T111)</f>
        <v>4.6155735601422414</v>
      </c>
      <c r="AB45" s="107">
        <f>+IF(F45=0,"",'Ark1'!V111)</f>
        <v>88.783130651636284</v>
      </c>
      <c r="AC45" s="28"/>
      <c r="AD45" s="50"/>
      <c r="AE45" s="50"/>
      <c r="AF45" s="50"/>
      <c r="AG45" s="229"/>
      <c r="AH45" s="50"/>
      <c r="AI45" s="50"/>
      <c r="AM45" s="10">
        <f t="shared" si="6"/>
        <v>28460.461538461539</v>
      </c>
      <c r="AO45" s="1">
        <f t="shared" si="7"/>
        <v>60.520136035662162</v>
      </c>
    </row>
    <row r="46" spans="1:55" s="3" customFormat="1">
      <c r="A46" s="28"/>
      <c r="B46" s="94">
        <f>+'Ark1'!C112</f>
        <v>2024</v>
      </c>
      <c r="C46" s="94">
        <f>+'Ark1'!E112</f>
        <v>37</v>
      </c>
      <c r="D46" s="94">
        <f>+IF(F46=0,"",'Ark1'!Q112)</f>
        <v>441</v>
      </c>
      <c r="E46" s="95">
        <f t="shared" si="8"/>
        <v>-49</v>
      </c>
      <c r="F46" s="303">
        <f>+'Ark1'!R112</f>
        <v>29188</v>
      </c>
      <c r="G46" s="303">
        <f t="shared" si="9"/>
        <v>-444</v>
      </c>
      <c r="H46" s="107">
        <f>+IF(F46=0,"",'Ark1'!AE112)</f>
        <v>1.9925869142764612</v>
      </c>
      <c r="I46" s="270">
        <f>+IF(F46=0,"",'Ark1'!AE112)</f>
        <v>1.9925869142764612</v>
      </c>
      <c r="J46" s="303">
        <f>+IF(F46=0,"",'Ark1'!S112)</f>
        <v>29117</v>
      </c>
      <c r="K46" s="5">
        <f>+IF(F46=0,"",'Ark1'!U112)</f>
        <v>59.952089844420783</v>
      </c>
      <c r="L46" s="96">
        <f t="shared" si="10"/>
        <v>-0.50962064622710557</v>
      </c>
      <c r="M46" s="96">
        <f>+IF(F46=0,"",'Ark1'!AB112)</f>
        <v>2.6676964274263195</v>
      </c>
      <c r="N46" s="50">
        <f>+IF(F46=0,"",'Ark1'!W112)</f>
        <v>82.718842943984995</v>
      </c>
      <c r="O46" s="107">
        <f t="shared" si="11"/>
        <v>-0.44812642440750494</v>
      </c>
      <c r="P46" s="96">
        <f>+IF(F46=0,"",'Ark1'!AA112)</f>
        <v>8.9783878723603294</v>
      </c>
      <c r="Q46" s="34"/>
      <c r="R46" s="288">
        <f>+IF(F46=0,"",'Ark1'!X112)</f>
        <v>0.89762916266959003</v>
      </c>
      <c r="S46" s="107">
        <f>+IF(F46=0,"",'Ark1'!Y112)</f>
        <v>1.7952583253391803</v>
      </c>
      <c r="T46" s="98"/>
      <c r="U46" s="261">
        <f>+IF(H46=0,"",'Ark1'!Z112)</f>
        <v>0</v>
      </c>
      <c r="V46" s="34"/>
      <c r="W46" s="224">
        <f>+IF(F46=0,"",'Ark1'!AC112)</f>
        <v>-30.308313720550604</v>
      </c>
      <c r="X46" s="283">
        <f>+IF(F46=0,"",'Ark1'!AP112)</f>
        <v>221</v>
      </c>
      <c r="Y46" s="95">
        <f t="shared" si="12"/>
        <v>66.185941043083901</v>
      </c>
      <c r="Z46" s="303">
        <f t="shared" si="13"/>
        <v>2414.3975878490342</v>
      </c>
      <c r="AA46" s="96">
        <f>+IF(F46=0,"",'Ark1'!T112)</f>
        <v>5.3996162806632846</v>
      </c>
      <c r="AB46" s="107">
        <f>+IF(F46=0,"",'Ark1'!V112)</f>
        <v>89.766900759147191</v>
      </c>
      <c r="AC46" s="28"/>
      <c r="AD46" s="50"/>
      <c r="AE46" s="50"/>
      <c r="AF46" s="50"/>
      <c r="AG46" s="229"/>
      <c r="AH46" s="50"/>
      <c r="AI46" s="50"/>
      <c r="AM46" s="10">
        <f t="shared" si="6"/>
        <v>28460.461538461539</v>
      </c>
      <c r="AO46" s="1">
        <f t="shared" si="7"/>
        <v>60.520136035662162</v>
      </c>
    </row>
    <row r="47" spans="1:55" s="3" customFormat="1">
      <c r="A47" s="28"/>
      <c r="B47" s="94">
        <f>+'Ark1'!C113</f>
        <v>2024</v>
      </c>
      <c r="C47" s="94">
        <f>+'Ark1'!E113</f>
        <v>38</v>
      </c>
      <c r="D47" s="94">
        <f>+IF(F47=0,"",'Ark1'!Q113)</f>
        <v>487</v>
      </c>
      <c r="E47" s="95">
        <f t="shared" si="8"/>
        <v>25</v>
      </c>
      <c r="F47" s="303">
        <f>+'Ark1'!R113</f>
        <v>30348</v>
      </c>
      <c r="G47" s="303">
        <f t="shared" si="9"/>
        <v>344</v>
      </c>
      <c r="H47" s="107">
        <f>+IF(F47=0,"",'Ark1'!AE113)</f>
        <v>2.0533366174735934</v>
      </c>
      <c r="I47" s="270">
        <f>+IF(F47=0,"",'Ark1'!AE113)</f>
        <v>2.0533366174735934</v>
      </c>
      <c r="J47" s="303">
        <f>+IF(F47=0,"",'Ark1'!S113)</f>
        <v>30240</v>
      </c>
      <c r="K47" s="5">
        <f>+IF(F47=0,"",'Ark1'!U113)</f>
        <v>60.403207671957659</v>
      </c>
      <c r="L47" s="96">
        <f t="shared" si="10"/>
        <v>-0.16967413770638728</v>
      </c>
      <c r="M47" s="96">
        <f>+IF(F47=0,"",'Ark1'!AB113)</f>
        <v>2.5773784981023939</v>
      </c>
      <c r="N47" s="50">
        <f>+IF(F47=0,"",'Ark1'!W113)</f>
        <v>82.075241402116788</v>
      </c>
      <c r="O47" s="107">
        <f t="shared" si="11"/>
        <v>-1.2735439010550635</v>
      </c>
      <c r="P47" s="96">
        <f>+IF(F47=0,"",'Ark1'!AA113)</f>
        <v>9.0038276568771582</v>
      </c>
      <c r="Q47" s="34"/>
      <c r="R47" s="288">
        <f>+IF(F47=0,"",'Ark1'!X113)</f>
        <v>1.3707657835771716</v>
      </c>
      <c r="S47" s="107">
        <f>+IF(F47=0,"",'Ark1'!Y113)</f>
        <v>2.7415315671543432</v>
      </c>
      <c r="T47" s="98"/>
      <c r="U47" s="261">
        <f>+IF(H47=0,"",'Ark1'!Z113)</f>
        <v>0</v>
      </c>
      <c r="V47" s="34"/>
      <c r="W47" s="224">
        <f>+IF(F47=0,"",'Ark1'!AC113)</f>
        <v>-29.359297426320076</v>
      </c>
      <c r="X47" s="283">
        <f>+IF(F47=0,"",'Ark1'!AP113)</f>
        <v>255</v>
      </c>
      <c r="Y47" s="95">
        <f t="shared" si="12"/>
        <v>62.31622176591376</v>
      </c>
      <c r="Z47" s="303">
        <f t="shared" si="13"/>
        <v>2490.8194260714404</v>
      </c>
      <c r="AA47" s="96">
        <f>+IF(F47=0,"",'Ark1'!T113)</f>
        <v>4.5544352181362848</v>
      </c>
      <c r="AB47" s="107">
        <f>+IF(F47=0,"",'Ark1'!V113)</f>
        <v>89.175076097610443</v>
      </c>
      <c r="AC47" s="28"/>
      <c r="AD47" s="50"/>
      <c r="AE47" s="50"/>
      <c r="AF47" s="50"/>
      <c r="AG47" s="229"/>
      <c r="AH47" s="50"/>
      <c r="AI47" s="50"/>
      <c r="AM47" s="10">
        <f t="shared" si="6"/>
        <v>28460.461538461539</v>
      </c>
      <c r="AO47" s="1">
        <f t="shared" si="7"/>
        <v>60.520136035662162</v>
      </c>
    </row>
    <row r="48" spans="1:55" s="3" customFormat="1">
      <c r="A48" s="28"/>
      <c r="B48" s="94">
        <f>+'Ark1'!C114</f>
        <v>2024</v>
      </c>
      <c r="C48" s="94">
        <f>+'Ark1'!E114</f>
        <v>39</v>
      </c>
      <c r="D48" s="94">
        <f>+IF(F48=0,"",'Ark1'!Q114)</f>
        <v>436</v>
      </c>
      <c r="E48" s="95">
        <f t="shared" si="8"/>
        <v>-11</v>
      </c>
      <c r="F48" s="303">
        <f>+'Ark1'!R114</f>
        <v>27835</v>
      </c>
      <c r="G48" s="303">
        <f t="shared" si="9"/>
        <v>367</v>
      </c>
      <c r="H48" s="107">
        <f>+IF(F48=0,"",'Ark1'!AE114)</f>
        <v>1.8888663561057275</v>
      </c>
      <c r="I48" s="270">
        <f>+IF(F48=0,"",'Ark1'!AE114)</f>
        <v>1.8888663561057275</v>
      </c>
      <c r="J48" s="303">
        <f>+IF(F48=0,"",'Ark1'!S114)</f>
        <v>27706</v>
      </c>
      <c r="K48" s="5">
        <f>+IF(F48=0,"",'Ark1'!U114)</f>
        <v>60.387677759330131</v>
      </c>
      <c r="L48" s="96">
        <f t="shared" si="10"/>
        <v>-0.23634942471019116</v>
      </c>
      <c r="M48" s="96">
        <f>+IF(F48=0,"",'Ark1'!AB114)</f>
        <v>2.5435849387881486</v>
      </c>
      <c r="N48" s="50">
        <f>+IF(F48=0,"",'Ark1'!W114)</f>
        <v>82.406449866454395</v>
      </c>
      <c r="O48" s="107">
        <f t="shared" si="11"/>
        <v>-0.35099834137213293</v>
      </c>
      <c r="P48" s="96">
        <f>+IF(F48=0,"",'Ark1'!AA114)</f>
        <v>8.5910430253350096</v>
      </c>
      <c r="Q48" s="34"/>
      <c r="R48" s="288">
        <f>+IF(F48=0,"",'Ark1'!X114)</f>
        <v>4.0811927429495247</v>
      </c>
      <c r="S48" s="107">
        <f>+IF(F48=0,"",'Ark1'!Y114)</f>
        <v>8.1623854858990494</v>
      </c>
      <c r="T48" s="98"/>
      <c r="U48" s="261">
        <f>+IF(H48=0,"",'Ark1'!Z114)</f>
        <v>0</v>
      </c>
      <c r="V48" s="34"/>
      <c r="W48" s="224">
        <f>+IF(F48=0,"",'Ark1'!AC114)</f>
        <v>-30.948978659903243</v>
      </c>
      <c r="X48" s="283">
        <f>+IF(F48=0,"",'Ark1'!AP114)</f>
        <v>215</v>
      </c>
      <c r="Y48" s="95">
        <f t="shared" si="12"/>
        <v>63.841743119266056</v>
      </c>
      <c r="Z48" s="303">
        <f t="shared" si="13"/>
        <v>2293.7835320327581</v>
      </c>
      <c r="AA48" s="96">
        <f>+IF(F48=0,"",'Ark1'!T114)</f>
        <v>4.5672714208730012</v>
      </c>
      <c r="AB48" s="107">
        <f>+IF(F48=0,"",'Ark1'!V114)</f>
        <v>89.530035970476902</v>
      </c>
      <c r="AC48" s="28"/>
      <c r="AD48" s="50"/>
      <c r="AE48" s="50"/>
      <c r="AF48" s="50"/>
      <c r="AG48" s="229"/>
      <c r="AH48" s="50"/>
      <c r="AI48" s="50"/>
      <c r="AM48" s="10">
        <f t="shared" si="6"/>
        <v>28460.461538461539</v>
      </c>
      <c r="AO48" s="1">
        <f t="shared" si="7"/>
        <v>60.520136035662162</v>
      </c>
    </row>
    <row r="49" spans="1:41" s="2" customFormat="1">
      <c r="A49" s="28"/>
      <c r="B49" s="94">
        <f>+'Ark1'!C115</f>
        <v>2024</v>
      </c>
      <c r="C49" s="94">
        <f>+'Ark1'!E115</f>
        <v>40</v>
      </c>
      <c r="D49" s="94">
        <f>+IF(F49=0,"",'Ark1'!Q115)</f>
        <v>436</v>
      </c>
      <c r="E49" s="95">
        <f t="shared" si="8"/>
        <v>-32</v>
      </c>
      <c r="F49" s="303">
        <f>+'Ark1'!R115</f>
        <v>25346</v>
      </c>
      <c r="G49" s="303">
        <f t="shared" si="9"/>
        <v>-1836</v>
      </c>
      <c r="H49" s="107">
        <f>+IF(F49=0,"",'Ark1'!AE115)</f>
        <v>1.7167181982777462</v>
      </c>
      <c r="I49" s="270">
        <f>+IF(F49=0,"",'Ark1'!AE115)</f>
        <v>1.7167181982777462</v>
      </c>
      <c r="J49" s="303">
        <f>+IF(F49=0,"",'Ark1'!S115)</f>
        <v>25231</v>
      </c>
      <c r="K49" s="5">
        <f>+IF(F49=0,"",'Ark1'!U115)</f>
        <v>60.32123181800165</v>
      </c>
      <c r="L49" s="96">
        <f t="shared" si="10"/>
        <v>-0.25334616605346838</v>
      </c>
      <c r="M49" s="96">
        <f>+IF(F49=0,"",'Ark1'!AB115)</f>
        <v>2.4970944719801418</v>
      </c>
      <c r="N49" s="50">
        <f>+IF(F49=0,"",'Ark1'!W115)</f>
        <v>82.24288771749049</v>
      </c>
      <c r="O49" s="107">
        <f t="shared" si="11"/>
        <v>-1.1117516507020184</v>
      </c>
      <c r="P49" s="96">
        <f>+IF(F49=0,"",'Ark1'!AA115)</f>
        <v>8.7705811586651983</v>
      </c>
      <c r="Q49" s="34"/>
      <c r="R49" s="288">
        <f>+IF(F49=0,"",'Ark1'!X115)</f>
        <v>1.8780083642389327</v>
      </c>
      <c r="S49" s="107">
        <f>+IF(F49=0,"",'Ark1'!Y115)</f>
        <v>3.7560167284778654</v>
      </c>
      <c r="T49" s="98"/>
      <c r="U49" s="261">
        <f>+IF(H49=0,"",'Ark1'!Z115)</f>
        <v>0</v>
      </c>
      <c r="V49" s="34"/>
      <c r="W49" s="224">
        <f>+IF(F49=0,"",'Ark1'!AC115)</f>
        <v>-30.17204549556444</v>
      </c>
      <c r="X49" s="283">
        <f>+IF(F49=0,"",'Ark1'!AP115)</f>
        <v>226</v>
      </c>
      <c r="Y49" s="95">
        <f t="shared" si="12"/>
        <v>58.133027522935777</v>
      </c>
      <c r="Z49" s="303">
        <f t="shared" si="13"/>
        <v>2084.528232087514</v>
      </c>
      <c r="AA49" s="96">
        <f>+IF(F49=0,"",'Ark1'!T115)</f>
        <v>4.5984770772508492</v>
      </c>
      <c r="AB49" s="107">
        <f>+IF(F49=0,"",'Ark1'!V115)</f>
        <v>89.392226015795146</v>
      </c>
      <c r="AC49" s="28"/>
      <c r="AD49" s="50"/>
      <c r="AE49" s="50"/>
      <c r="AF49" s="50"/>
      <c r="AG49" s="229"/>
      <c r="AH49" s="50"/>
      <c r="AI49" s="50"/>
      <c r="AJ49" s="3"/>
      <c r="AM49" s="10">
        <f t="shared" si="6"/>
        <v>28460.461538461539</v>
      </c>
      <c r="AO49" s="1">
        <f t="shared" si="7"/>
        <v>60.520136035662162</v>
      </c>
    </row>
    <row r="50" spans="1:41" s="3" customFormat="1">
      <c r="A50" s="28"/>
      <c r="B50" s="94">
        <f>+'Ark1'!C116</f>
        <v>2024</v>
      </c>
      <c r="C50" s="94">
        <f>+'Ark1'!E116</f>
        <v>41</v>
      </c>
      <c r="D50" s="94">
        <f>+IF(F50=0,"",'Ark1'!Q116)</f>
        <v>471</v>
      </c>
      <c r="E50" s="95">
        <f t="shared" si="8"/>
        <v>17</v>
      </c>
      <c r="F50" s="303">
        <f>+'Ark1'!R116</f>
        <v>27188</v>
      </c>
      <c r="G50" s="303">
        <f t="shared" si="9"/>
        <v>-752</v>
      </c>
      <c r="H50" s="107">
        <f>+IF(F50=0,"",'Ark1'!AE116)</f>
        <v>1.8461901048139813</v>
      </c>
      <c r="I50" s="270">
        <f>+IF(F50=0,"",'Ark1'!AE116)</f>
        <v>1.8461901048139813</v>
      </c>
      <c r="J50" s="303">
        <f>+IF(F50=0,"",'Ark1'!S116)</f>
        <v>27068</v>
      </c>
      <c r="K50" s="5">
        <f>+IF(F50=0,"",'Ark1'!U116)</f>
        <v>60.255984926850893</v>
      </c>
      <c r="L50" s="96">
        <f t="shared" si="10"/>
        <v>-0.16270330315808934</v>
      </c>
      <c r="M50" s="96">
        <f>+IF(F50=0,"",'Ark1'!AB116)</f>
        <v>2.5112373455791919</v>
      </c>
      <c r="N50" s="50">
        <f>+IF(F50=0,"",'Ark1'!W116)</f>
        <v>82.443050834934539</v>
      </c>
      <c r="O50" s="107">
        <f t="shared" si="11"/>
        <v>-1.4642231992074812</v>
      </c>
      <c r="P50" s="96">
        <f>+IF(F50=0,"",'Ark1'!AA116)</f>
        <v>8.9483506039054745</v>
      </c>
      <c r="Q50" s="34"/>
      <c r="R50" s="288">
        <f>+IF(F50=0,"",'Ark1'!X116)</f>
        <v>2.9755774606444025</v>
      </c>
      <c r="S50" s="107">
        <f>+IF(F50=0,"",'Ark1'!Y116)</f>
        <v>5.9511549212888051</v>
      </c>
      <c r="T50" s="98"/>
      <c r="U50" s="261">
        <f>+IF(H50=0,"",'Ark1'!Z116)</f>
        <v>0</v>
      </c>
      <c r="V50" s="34"/>
      <c r="W50" s="224">
        <f>+IF(F50=0,"",'Ark1'!AC116)</f>
        <v>-29.186935594065481</v>
      </c>
      <c r="X50" s="283">
        <f>+IF(F50=0,"",'Ark1'!AP116)</f>
        <v>266</v>
      </c>
      <c r="Y50" s="95">
        <f t="shared" si="4"/>
        <v>57.723991507430995</v>
      </c>
      <c r="Z50" s="303">
        <f t="shared" si="5"/>
        <v>2241.4616661002001</v>
      </c>
      <c r="AA50" s="96">
        <f>+IF(F50=0,"",'Ark1'!T116)</f>
        <v>4.7154627041341772</v>
      </c>
      <c r="AB50" s="107">
        <f>+IF(F50=0,"",'Ark1'!V116)</f>
        <v>89.535848161229026</v>
      </c>
      <c r="AC50" s="28"/>
      <c r="AD50" s="50"/>
      <c r="AE50" s="50"/>
      <c r="AF50" s="50"/>
      <c r="AG50" s="229"/>
      <c r="AH50" s="50"/>
      <c r="AI50" s="50"/>
      <c r="AM50" s="10">
        <f t="shared" si="6"/>
        <v>28460.461538461539</v>
      </c>
      <c r="AO50" s="1">
        <f t="shared" si="7"/>
        <v>60.520136035662162</v>
      </c>
    </row>
    <row r="51" spans="1:41" s="3" customFormat="1">
      <c r="A51" s="28"/>
      <c r="B51" s="94">
        <f>+'Ark1'!C117</f>
        <v>2024</v>
      </c>
      <c r="C51" s="94">
        <f>+'Ark1'!E117</f>
        <v>42</v>
      </c>
      <c r="D51" s="94">
        <f>+IF(F51=0,"",'Ark1'!Q117)</f>
        <v>471</v>
      </c>
      <c r="E51" s="95">
        <f t="shared" si="8"/>
        <v>-7</v>
      </c>
      <c r="F51" s="303">
        <f>+'Ark1'!R117</f>
        <v>29042</v>
      </c>
      <c r="G51" s="303">
        <f t="shared" si="9"/>
        <v>141</v>
      </c>
      <c r="H51" s="107">
        <f>+IF(F51=0,"",'Ark1'!AE117)</f>
        <v>1.9873358787273381</v>
      </c>
      <c r="I51" s="270">
        <f>+IF(F51=0,"",'Ark1'!AE117)</f>
        <v>1.9873358787273381</v>
      </c>
      <c r="J51" s="303">
        <f>+IF(F51=0,"",'Ark1'!S117)</f>
        <v>28909</v>
      </c>
      <c r="K51" s="5">
        <f>+IF(F51=0,"",'Ark1'!U117)</f>
        <v>60.178940814279294</v>
      </c>
      <c r="L51" s="96">
        <f t="shared" si="10"/>
        <v>-0.33306540986046684</v>
      </c>
      <c r="M51" s="96">
        <f>+IF(F51=0,"",'Ark1'!AB117)</f>
        <v>2.5592791344258194</v>
      </c>
      <c r="N51" s="50">
        <f>+IF(F51=0,"",'Ark1'!W117)</f>
        <v>83.094448095748476</v>
      </c>
      <c r="O51" s="107">
        <f t="shared" si="11"/>
        <v>-0.51224285449370655</v>
      </c>
      <c r="P51" s="96">
        <f>+IF(F51=0,"",'Ark1'!AA117)</f>
        <v>8.6267300750660798</v>
      </c>
      <c r="Q51" s="34"/>
      <c r="R51" s="288">
        <f>+IF(F51=0,"",'Ark1'!X117)</f>
        <v>1.694098202603127</v>
      </c>
      <c r="S51" s="107">
        <f>+IF(F51=0,"",'Ark1'!Y117)</f>
        <v>3.3881964052062541</v>
      </c>
      <c r="T51" s="98"/>
      <c r="U51" s="261">
        <f>+IF(H51=0,"",'Ark1'!Z117)</f>
        <v>0</v>
      </c>
      <c r="V51" s="34"/>
      <c r="W51" s="224">
        <f>+IF(F51=0,"",'Ark1'!AC117)</f>
        <v>-31.402234198902804</v>
      </c>
      <c r="X51" s="283">
        <f>+IF(F51=0,"",'Ark1'!AP117)</f>
        <v>229</v>
      </c>
      <c r="Y51" s="95">
        <f t="shared" si="4"/>
        <v>61.660297239915074</v>
      </c>
      <c r="Z51" s="303">
        <f t="shared" si="5"/>
        <v>2413.2289615967275</v>
      </c>
      <c r="AA51" s="96">
        <f>+IF(F51=0,"",'Ark1'!T117)</f>
        <v>4.8807244680118451</v>
      </c>
      <c r="AB51" s="107">
        <f>+IF(F51=0,"",'Ark1'!V117)</f>
        <v>90.300328594899284</v>
      </c>
      <c r="AC51" s="28"/>
      <c r="AD51" s="50"/>
      <c r="AE51" s="50"/>
      <c r="AF51" s="50"/>
      <c r="AG51" s="229"/>
      <c r="AH51" s="50"/>
      <c r="AI51" s="50"/>
      <c r="AM51" s="10">
        <f t="shared" si="6"/>
        <v>28460.461538461539</v>
      </c>
      <c r="AO51" s="1">
        <f t="shared" si="7"/>
        <v>60.520136035662162</v>
      </c>
    </row>
    <row r="52" spans="1:41" s="3" customFormat="1">
      <c r="A52" s="28"/>
      <c r="B52" s="94">
        <f>+'Ark1'!C118</f>
        <v>2024</v>
      </c>
      <c r="C52" s="94">
        <f>+'Ark1'!E118</f>
        <v>43</v>
      </c>
      <c r="D52" s="94">
        <f>+IF(F52=0,"",'Ark1'!Q118)</f>
        <v>463</v>
      </c>
      <c r="E52" s="95">
        <f t="shared" si="8"/>
        <v>-20</v>
      </c>
      <c r="F52" s="303">
        <f>+'Ark1'!R118</f>
        <v>28769</v>
      </c>
      <c r="G52" s="303">
        <f t="shared" si="9"/>
        <v>-439</v>
      </c>
      <c r="H52" s="107">
        <f>+IF(F52=0,"",'Ark1'!AE118)</f>
        <v>1.9621346475149368</v>
      </c>
      <c r="I52" s="270">
        <f>+IF(F52=0,"",'Ark1'!AE118)</f>
        <v>1.9621346475149368</v>
      </c>
      <c r="J52" s="303">
        <f>+IF(F52=0,"",'Ark1'!S118)</f>
        <v>28631</v>
      </c>
      <c r="K52" s="5">
        <f>+IF(F52=0,"",'Ark1'!U118)</f>
        <v>60.208864517481061</v>
      </c>
      <c r="L52" s="96">
        <f t="shared" si="10"/>
        <v>-0.44504248485763043</v>
      </c>
      <c r="M52" s="96">
        <f>+IF(F52=0,"",'Ark1'!AB118)</f>
        <v>2.5525868101191129</v>
      </c>
      <c r="N52" s="50">
        <f>+IF(F52=0,"",'Ark1'!W118)</f>
        <v>82.837330166602598</v>
      </c>
      <c r="O52" s="107">
        <f t="shared" si="11"/>
        <v>-1.0234268151002937</v>
      </c>
      <c r="P52" s="96">
        <f>+IF(F52=0,"",'Ark1'!AA118)</f>
        <v>8.8523057300179993</v>
      </c>
      <c r="Q52" s="34"/>
      <c r="R52" s="288">
        <f>+IF(F52=0,"",'Ark1'!X118)</f>
        <v>1.348673919844277</v>
      </c>
      <c r="S52" s="107">
        <f>+IF(F52=0,"",'Ark1'!Y118)</f>
        <v>2.697347839688554</v>
      </c>
      <c r="T52" s="98"/>
      <c r="U52" s="261">
        <f>+IF(H52=0,"",'Ark1'!Z118)</f>
        <v>0</v>
      </c>
      <c r="V52" s="34"/>
      <c r="W52" s="224">
        <f>+IF(F52=0,"",'Ark1'!AC118)</f>
        <v>-28.177956639007459</v>
      </c>
      <c r="X52" s="283">
        <f>+IF(F52=0,"",'Ark1'!AP118)</f>
        <v>234</v>
      </c>
      <c r="Y52" s="95">
        <f t="shared" si="4"/>
        <v>62.136069114470843</v>
      </c>
      <c r="Z52" s="303">
        <f t="shared" si="5"/>
        <v>2383.1471515629901</v>
      </c>
      <c r="AA52" s="96">
        <f>+IF(F52=0,"",'Ark1'!T118)</f>
        <v>4.8328756647780606</v>
      </c>
      <c r="AB52" s="107">
        <f>+IF(F52=0,"",'Ark1'!V118)</f>
        <v>89.997440061198731</v>
      </c>
      <c r="AC52" s="28"/>
      <c r="AD52" s="50"/>
      <c r="AE52" s="50"/>
      <c r="AF52" s="50"/>
      <c r="AG52" s="229"/>
      <c r="AH52" s="50"/>
      <c r="AI52" s="50"/>
      <c r="AM52" s="10">
        <f t="shared" si="6"/>
        <v>28460.461538461539</v>
      </c>
      <c r="AO52" s="1">
        <f t="shared" si="7"/>
        <v>60.520136035662162</v>
      </c>
    </row>
    <row r="53" spans="1:41" s="3" customFormat="1">
      <c r="A53" s="28"/>
      <c r="B53" s="94">
        <f>+'Ark1'!C119</f>
        <v>2024</v>
      </c>
      <c r="C53" s="94">
        <f>+'Ark1'!E119</f>
        <v>44</v>
      </c>
      <c r="D53" s="94">
        <f>+IF(F53=0,"",'Ark1'!Q119)</f>
        <v>463</v>
      </c>
      <c r="E53" s="95">
        <f t="shared" si="8"/>
        <v>-11</v>
      </c>
      <c r="F53" s="303">
        <f>+'Ark1'!R119</f>
        <v>30140</v>
      </c>
      <c r="G53" s="303">
        <f t="shared" si="9"/>
        <v>-14</v>
      </c>
      <c r="H53" s="107">
        <f>+IF(F53=0,"",'Ark1'!AE119)</f>
        <v>2.0723758250879314</v>
      </c>
      <c r="I53" s="270">
        <f>+IF(F53=0,"",'Ark1'!AE119)</f>
        <v>2.0723758250879314</v>
      </c>
      <c r="J53" s="303">
        <f>+IF(F53=0,"",'Ark1'!S119)</f>
        <v>30001</v>
      </c>
      <c r="K53" s="5">
        <f>+IF(F53=0,"",'Ark1'!U119)</f>
        <v>60.291356954768176</v>
      </c>
      <c r="L53" s="96">
        <f t="shared" si="10"/>
        <v>-0.46911267327570982</v>
      </c>
      <c r="M53" s="96">
        <f>+IF(F53=0,"",'Ark1'!AB119)</f>
        <v>2.581508503906238</v>
      </c>
      <c r="N53" s="50">
        <f>+IF(F53=0,"",'Ark1'!W119)</f>
        <v>83.496176794106844</v>
      </c>
      <c r="O53" s="107">
        <f t="shared" si="11"/>
        <v>0.39137013100821605</v>
      </c>
      <c r="P53" s="96">
        <f>+IF(F53=0,"",'Ark1'!AA119)</f>
        <v>8.9070539384409528</v>
      </c>
      <c r="Q53" s="34"/>
      <c r="R53" s="288">
        <f>+IF(F53=0,"",'Ark1'!X119)</f>
        <v>2.2561380225613803</v>
      </c>
      <c r="S53" s="107">
        <f>+IF(F53=0,"",'Ark1'!Y119)</f>
        <v>4.5122760451227606</v>
      </c>
      <c r="T53" s="98"/>
      <c r="U53" s="261">
        <f>+IF(H53=0,"",'Ark1'!Z119)</f>
        <v>0</v>
      </c>
      <c r="V53" s="34"/>
      <c r="W53" s="224">
        <f>+IF(F53=0,"",'Ark1'!AC119)</f>
        <v>-29.20095970470496</v>
      </c>
      <c r="X53" s="283">
        <f>+IF(F53=0,"",'Ark1'!AP119)</f>
        <v>231</v>
      </c>
      <c r="Y53" s="95">
        <f t="shared" si="4"/>
        <v>65.097192224622034</v>
      </c>
      <c r="Z53" s="303">
        <f t="shared" si="5"/>
        <v>2516.5747685743804</v>
      </c>
      <c r="AA53" s="96">
        <f>+IF(F53=0,"",'Ark1'!T119)</f>
        <v>4.732149966821499</v>
      </c>
      <c r="AB53" s="107">
        <f>+IF(F53=0,"",'Ark1'!V119)</f>
        <v>90.718608404638374</v>
      </c>
      <c r="AC53" s="28"/>
      <c r="AD53" s="50"/>
      <c r="AE53" s="50"/>
      <c r="AF53" s="50"/>
      <c r="AG53" s="229"/>
      <c r="AH53" s="50"/>
      <c r="AI53" s="50"/>
      <c r="AM53" s="10">
        <f t="shared" si="6"/>
        <v>28460.461538461539</v>
      </c>
      <c r="AO53" s="1">
        <f t="shared" si="7"/>
        <v>60.520136035662162</v>
      </c>
    </row>
    <row r="54" spans="1:41" s="3" customFormat="1">
      <c r="A54" s="28"/>
      <c r="B54" s="94">
        <f>+'Ark1'!C120</f>
        <v>2024</v>
      </c>
      <c r="C54" s="94">
        <f>+'Ark1'!E120</f>
        <v>45</v>
      </c>
      <c r="D54" s="94">
        <f>+IF(F54=0,"",'Ark1'!Q120)</f>
        <v>522</v>
      </c>
      <c r="E54" s="95">
        <f t="shared" si="8"/>
        <v>46</v>
      </c>
      <c r="F54" s="303">
        <f>+'Ark1'!R120</f>
        <v>32929</v>
      </c>
      <c r="G54" s="303">
        <f t="shared" si="9"/>
        <v>2578</v>
      </c>
      <c r="H54" s="107">
        <f>+IF(F54=0,"",'Ark1'!AE120)</f>
        <v>2.2515646055313567</v>
      </c>
      <c r="I54" s="270">
        <f>+IF(F54=0,"",'Ark1'!AE120)</f>
        <v>2.2515646055313567</v>
      </c>
      <c r="J54" s="303">
        <f>+IF(F54=0,"",'Ark1'!S120)</f>
        <v>32754</v>
      </c>
      <c r="K54" s="5">
        <f>+IF(F54=0,"",'Ark1'!U120)</f>
        <v>60.401660865848449</v>
      </c>
      <c r="L54" s="96">
        <f t="shared" si="10"/>
        <v>-0.16621992885355041</v>
      </c>
      <c r="M54" s="96">
        <f>+IF(F54=0,"",'Ark1'!AB120)</f>
        <v>2.603325181031972</v>
      </c>
      <c r="N54" s="50">
        <f>+IF(F54=0,"",'Ark1'!W120)</f>
        <v>83.090978201135442</v>
      </c>
      <c r="O54" s="107">
        <f t="shared" si="11"/>
        <v>-0.99428669952695259</v>
      </c>
      <c r="P54" s="96">
        <f>+IF(F54=0,"",'Ark1'!AA120)</f>
        <v>8.9822903927210938</v>
      </c>
      <c r="Q54" s="34"/>
      <c r="R54" s="288">
        <f>+IF(F54=0,"",'Ark1'!X120)</f>
        <v>3.3071153086944647</v>
      </c>
      <c r="S54" s="107">
        <f>+IF(F54=0,"",'Ark1'!Y120)</f>
        <v>6.6142306173889294</v>
      </c>
      <c r="T54" s="98"/>
      <c r="U54" s="261">
        <f>+IF(H54=0,"",'Ark1'!Z120)</f>
        <v>0</v>
      </c>
      <c r="V54" s="34"/>
      <c r="W54" s="224">
        <f>+IF(F54=0,"",'Ark1'!AC120)</f>
        <v>-30.310830043363861</v>
      </c>
      <c r="X54" s="283">
        <f>+IF(F54=0,"",'Ark1'!AP120)</f>
        <v>273</v>
      </c>
      <c r="Y54" s="95">
        <f t="shared" si="4"/>
        <v>63.082375478927204</v>
      </c>
      <c r="Z54" s="303">
        <f t="shared" si="5"/>
        <v>2736.102821185189</v>
      </c>
      <c r="AA54" s="96">
        <f>+IF(F54=0,"",'Ark1'!T120)</f>
        <v>4.5029609159099877</v>
      </c>
      <c r="AB54" s="107">
        <f>+IF(F54=0,"",'Ark1'!V120)</f>
        <v>90.31944424873501</v>
      </c>
      <c r="AC54" s="28"/>
      <c r="AD54" s="50"/>
      <c r="AE54" s="50"/>
      <c r="AF54" s="50"/>
      <c r="AG54" s="229"/>
      <c r="AH54" s="50"/>
      <c r="AI54" s="50"/>
      <c r="AM54" s="10">
        <f t="shared" si="6"/>
        <v>28460.461538461539</v>
      </c>
      <c r="AO54" s="1">
        <f t="shared" si="7"/>
        <v>60.520136035662162</v>
      </c>
    </row>
    <row r="55" spans="1:41" s="3" customFormat="1">
      <c r="A55" s="28"/>
      <c r="B55" s="94">
        <f>+'Ark1'!C121</f>
        <v>2024</v>
      </c>
      <c r="C55" s="94">
        <f>+'Ark1'!E121</f>
        <v>46</v>
      </c>
      <c r="D55" s="94">
        <f>+IF(F55=0,"",'Ark1'!Q121)</f>
        <v>482</v>
      </c>
      <c r="E55" s="95">
        <f t="shared" si="8"/>
        <v>11</v>
      </c>
      <c r="F55" s="303">
        <f>+'Ark1'!R121</f>
        <v>30378</v>
      </c>
      <c r="G55" s="303">
        <f t="shared" si="9"/>
        <v>-1340</v>
      </c>
      <c r="H55" s="107">
        <f>+IF(F55=0,"",'Ark1'!AE121)</f>
        <v>2.0757049873344777</v>
      </c>
      <c r="I55" s="270">
        <f>+IF(F55=0,"",'Ark1'!AE121)</f>
        <v>2.0757049873344777</v>
      </c>
      <c r="J55" s="303">
        <f>+IF(F55=0,"",'Ark1'!S121)</f>
        <v>30189</v>
      </c>
      <c r="K55" s="5">
        <f>+IF(F55=0,"",'Ark1'!U121)</f>
        <v>60.357448077114149</v>
      </c>
      <c r="L55" s="96">
        <f t="shared" si="10"/>
        <v>-0.36903573868364958</v>
      </c>
      <c r="M55" s="96">
        <f>+IF(F55=0,"",'Ark1'!AB121)</f>
        <v>2.5930225991311717</v>
      </c>
      <c r="N55" s="50">
        <f>+IF(F55=0,"",'Ark1'!W121)</f>
        <v>83.109506773990574</v>
      </c>
      <c r="O55" s="107">
        <f t="shared" si="11"/>
        <v>-0.69989526566256188</v>
      </c>
      <c r="P55" s="96">
        <f>+IF(F55=0,"",'Ark1'!AA121)</f>
        <v>8.7873340915850697</v>
      </c>
      <c r="Q55" s="34"/>
      <c r="R55" s="288">
        <f>+IF(F55=0,"",'Ark1'!X121)</f>
        <v>2.2647968924879844</v>
      </c>
      <c r="S55" s="107">
        <f>+IF(F55=0,"",'Ark1'!Y121)</f>
        <v>4.5295937849759689</v>
      </c>
      <c r="T55" s="98"/>
      <c r="U55" s="261">
        <f>+IF(H55=0,"",'Ark1'!Z121)</f>
        <v>0</v>
      </c>
      <c r="V55" s="34"/>
      <c r="W55" s="224">
        <f>+IF(F55=0,"",'Ark1'!AC121)</f>
        <v>-28.962831280275488</v>
      </c>
      <c r="X55" s="283">
        <f>+IF(F55=0,"",'Ark1'!AP121)</f>
        <v>248</v>
      </c>
      <c r="Y55" s="95">
        <f t="shared" si="4"/>
        <v>63.024896265560166</v>
      </c>
      <c r="Z55" s="303">
        <f t="shared" si="5"/>
        <v>2524.7005967802857</v>
      </c>
      <c r="AA55" s="96">
        <f>+IF(F55=0,"",'Ark1'!T121)</f>
        <v>4.6211073803410354</v>
      </c>
      <c r="AB55" s="107">
        <f>+IF(F55=0,"",'Ark1'!V121)</f>
        <v>90.379155918650639</v>
      </c>
      <c r="AC55" s="28"/>
      <c r="AD55" s="50"/>
      <c r="AE55" s="50"/>
      <c r="AF55" s="50"/>
      <c r="AG55" s="229"/>
      <c r="AH55" s="50"/>
      <c r="AI55" s="50"/>
      <c r="AM55" s="10">
        <f t="shared" si="6"/>
        <v>28460.461538461539</v>
      </c>
      <c r="AO55" s="1">
        <f t="shared" si="7"/>
        <v>60.520136035662162</v>
      </c>
    </row>
    <row r="56" spans="1:41" s="3" customFormat="1">
      <c r="A56" s="28"/>
      <c r="B56" s="94">
        <f>+'Ark1'!C122</f>
        <v>2024</v>
      </c>
      <c r="C56" s="94">
        <f>+'Ark1'!E122</f>
        <v>47</v>
      </c>
      <c r="D56" s="94">
        <f>+IF(F56=0,"",'Ark1'!Q122)</f>
        <v>457</v>
      </c>
      <c r="E56" s="95">
        <f t="shared" si="8"/>
        <v>9</v>
      </c>
      <c r="F56" s="303">
        <f>+'Ark1'!R122</f>
        <v>28543</v>
      </c>
      <c r="G56" s="303">
        <f t="shared" si="9"/>
        <v>-3899</v>
      </c>
      <c r="H56" s="107">
        <f>+IF(F56=0,"",'Ark1'!AE122)</f>
        <v>1.9524836261428744</v>
      </c>
      <c r="I56" s="270">
        <f>+IF(F56=0,"",'Ark1'!AE122)</f>
        <v>1.9524836261428744</v>
      </c>
      <c r="J56" s="303">
        <f>+IF(F56=0,"",'Ark1'!S122)</f>
        <v>28416</v>
      </c>
      <c r="K56" s="5">
        <f>+IF(F56=0,"",'Ark1'!U122)</f>
        <v>60.304194819819827</v>
      </c>
      <c r="L56" s="96">
        <f t="shared" si="10"/>
        <v>-0.46053292595235007</v>
      </c>
      <c r="M56" s="96">
        <f>+IF(F56=0,"",'Ark1'!AB122)</f>
        <v>2.5353951293723798</v>
      </c>
      <c r="N56" s="50">
        <f>+IF(F56=0,"",'Ark1'!W122)</f>
        <v>83.053561373873748</v>
      </c>
      <c r="O56" s="107">
        <f t="shared" si="11"/>
        <v>-0.13150181140764516</v>
      </c>
      <c r="P56" s="96">
        <f>+IF(F56=0,"",'Ark1'!AA122)</f>
        <v>8.8984935593797676</v>
      </c>
      <c r="Q56" s="34"/>
      <c r="R56" s="288">
        <f>+IF(F56=0,"",'Ark1'!X122)</f>
        <v>1.4959885085660229</v>
      </c>
      <c r="S56" s="107">
        <f>+IF(F56=0,"",'Ark1'!Y122)</f>
        <v>2.9919770171320459</v>
      </c>
      <c r="T56" s="98"/>
      <c r="U56" s="261">
        <f>+IF(H56=0,"",'Ark1'!Z122)</f>
        <v>0</v>
      </c>
      <c r="V56" s="34"/>
      <c r="W56" s="224">
        <f>+IF(F56=0,"",'Ark1'!AC122)</f>
        <v>-27.542920812010497</v>
      </c>
      <c r="X56" s="283">
        <f>+IF(F56=0,"",'Ark1'!AP122)</f>
        <v>239</v>
      </c>
      <c r="Y56" s="95">
        <f t="shared" si="4"/>
        <v>62.457330415754925</v>
      </c>
      <c r="Z56" s="303">
        <f t="shared" si="5"/>
        <v>2370.5978022944782</v>
      </c>
      <c r="AA56" s="96">
        <f>+IF(F56=0,"",'Ark1'!T122)</f>
        <v>4.631888729285639</v>
      </c>
      <c r="AB56" s="107">
        <f>+IF(F56=0,"",'Ark1'!V122)</f>
        <v>90.260759049270746</v>
      </c>
      <c r="AC56" s="28"/>
      <c r="AD56" s="50"/>
      <c r="AE56" s="50"/>
      <c r="AF56" s="50"/>
      <c r="AG56" s="229"/>
      <c r="AH56" s="50"/>
      <c r="AI56" s="50"/>
      <c r="AM56" s="10">
        <f t="shared" si="6"/>
        <v>28460.461538461539</v>
      </c>
      <c r="AO56" s="1">
        <f t="shared" si="7"/>
        <v>60.520136035662162</v>
      </c>
    </row>
    <row r="57" spans="1:41" s="3" customFormat="1">
      <c r="A57" s="28"/>
      <c r="B57" s="94">
        <f>+'Ark1'!C123</f>
        <v>2024</v>
      </c>
      <c r="C57" s="94">
        <f>+'Ark1'!E123</f>
        <v>48</v>
      </c>
      <c r="D57" s="94">
        <f>+IF(F57=0,"",'Ark1'!Q123)</f>
        <v>436</v>
      </c>
      <c r="E57" s="95">
        <f t="shared" si="8"/>
        <v>-94</v>
      </c>
      <c r="F57" s="308">
        <f>+'Ark1'!R123</f>
        <v>30595</v>
      </c>
      <c r="G57" s="303">
        <f t="shared" si="9"/>
        <v>-3902</v>
      </c>
      <c r="H57" s="107">
        <f>+IF(F57=0,"",'Ark1'!AE123)</f>
        <v>2.0563666258550808</v>
      </c>
      <c r="I57" s="270">
        <f>+IF(F57=0,"",'Ark1'!AE123)</f>
        <v>2.0563666258550808</v>
      </c>
      <c r="J57" s="303">
        <f>+IF(F57=0,"",'Ark1'!S123)</f>
        <v>30504</v>
      </c>
      <c r="K57" s="5">
        <f>+IF(F57=0,"",'Ark1'!U123)</f>
        <v>60.489411224757426</v>
      </c>
      <c r="L57" s="96">
        <f t="shared" si="10"/>
        <v>-0.1766128434748282</v>
      </c>
      <c r="M57" s="96">
        <f>+IF(F57=0,"",'Ark1'!AB123)</f>
        <v>2.4744470372386242</v>
      </c>
      <c r="N57" s="50">
        <f>+IF(F57=0,"",'Ark1'!W123)</f>
        <v>81.484979019145086</v>
      </c>
      <c r="O57" s="107">
        <f t="shared" si="11"/>
        <v>-1.4047978239438379</v>
      </c>
      <c r="P57" s="96">
        <f>+IF(F57=0,"",'Ark1'!AA123)</f>
        <v>9.0854943522525016</v>
      </c>
      <c r="Q57" s="34"/>
      <c r="R57" s="288">
        <f>+IF(F57=0,"",'Ark1'!X123)</f>
        <v>1.8663180258212124</v>
      </c>
      <c r="S57" s="107">
        <f>+IF(F57=0,"",'Ark1'!Y123)</f>
        <v>3.7326360516424248</v>
      </c>
      <c r="T57" s="98"/>
      <c r="U57" s="261">
        <f>+IF(H57=0,"",'Ark1'!Z123)</f>
        <v>0</v>
      </c>
      <c r="V57" s="34"/>
      <c r="W57" s="224">
        <f>+IF(F57=0,"",'Ark1'!AC123)</f>
        <v>-28.366055146846008</v>
      </c>
      <c r="X57" s="283">
        <f>+IF(F57=0,"",'Ark1'!AP123)</f>
        <v>227</v>
      </c>
      <c r="Y57" s="95">
        <f t="shared" si="4"/>
        <v>70.172018348623851</v>
      </c>
      <c r="Z57" s="303">
        <f t="shared" si="5"/>
        <v>2493.0329330907439</v>
      </c>
      <c r="AA57" s="96">
        <f>+IF(F57=0,"",'Ark1'!T123)</f>
        <v>4.3024023533257072</v>
      </c>
      <c r="AB57" s="107">
        <f>+IF(F57=0,"",'Ark1'!V123)</f>
        <v>88.507274253358815</v>
      </c>
      <c r="AC57" s="28"/>
      <c r="AD57" s="50"/>
      <c r="AE57" s="50"/>
      <c r="AF57" s="50"/>
      <c r="AG57" s="229"/>
      <c r="AH57" s="50"/>
      <c r="AI57" s="50"/>
      <c r="AM57" s="10">
        <f t="shared" si="6"/>
        <v>28460.461538461539</v>
      </c>
      <c r="AO57" s="1">
        <f t="shared" si="7"/>
        <v>60.520136035662162</v>
      </c>
    </row>
    <row r="58" spans="1:41" s="3" customFormat="1">
      <c r="A58" s="28"/>
      <c r="B58" s="94">
        <f>+'Ark1'!C124</f>
        <v>2024</v>
      </c>
      <c r="C58" s="94">
        <f>+'Ark1'!E124</f>
        <v>49</v>
      </c>
      <c r="D58" s="94">
        <f>+IF(F58=0,"",'Ark1'!Q124)</f>
        <v>492</v>
      </c>
      <c r="E58" s="95">
        <f t="shared" si="8"/>
        <v>-8</v>
      </c>
      <c r="F58" s="308">
        <f>+'Ark1'!R124</f>
        <v>33990</v>
      </c>
      <c r="G58" s="303">
        <f t="shared" si="9"/>
        <v>-348</v>
      </c>
      <c r="H58" s="107">
        <f>+IF(F58=0,"",'Ark1'!AE124)</f>
        <v>2.2581454114482642</v>
      </c>
      <c r="I58" s="270">
        <f>+IF(F58=0,"",'Ark1'!AE124)</f>
        <v>2.2581454114482642</v>
      </c>
      <c r="J58" s="303">
        <f>+IF(F58=0,"",'Ark1'!S124)</f>
        <v>33839</v>
      </c>
      <c r="K58" s="5">
        <f>+IF(F58=0,"",'Ark1'!U124)</f>
        <v>60.476077898283009</v>
      </c>
      <c r="L58" s="96">
        <f t="shared" si="10"/>
        <v>-0.38204337466971339</v>
      </c>
      <c r="M58" s="96">
        <f>+IF(F58=0,"",'Ark1'!AB124)</f>
        <v>2.5126317895711545</v>
      </c>
      <c r="N58" s="50">
        <f>+IF(F58=0,"",'Ark1'!W124)</f>
        <v>80.66185170956625</v>
      </c>
      <c r="O58" s="107">
        <f t="shared" si="11"/>
        <v>0.20871419997156693</v>
      </c>
      <c r="P58" s="96">
        <f>+IF(F58=0,"",'Ark1'!AA124)</f>
        <v>9.1247052230909134</v>
      </c>
      <c r="Q58" s="34"/>
      <c r="R58" s="288">
        <f>+IF(F58=0,"",'Ark1'!X124)</f>
        <v>2.1682847896440127</v>
      </c>
      <c r="S58" s="107">
        <f>+IF(F58=0,"",'Ark1'!Y124)</f>
        <v>4.3365695792880254</v>
      </c>
      <c r="T58" s="98"/>
      <c r="U58" s="261">
        <f>+IF(H58=0,"",'Ark1'!Z124)</f>
        <v>0</v>
      </c>
      <c r="V58" s="34"/>
      <c r="W58" s="224">
        <f>+IF(F58=0,"",'Ark1'!AC124)</f>
        <v>-30.952023039295465</v>
      </c>
      <c r="X58" s="283">
        <f>+IF(F58=0,"",'Ark1'!AP124)</f>
        <v>277</v>
      </c>
      <c r="Y58" s="95">
        <f t="shared" si="4"/>
        <v>69.08536585365853</v>
      </c>
      <c r="Z58" s="303">
        <f t="shared" si="5"/>
        <v>2741.6963396081569</v>
      </c>
      <c r="AA58" s="96">
        <f>+IF(F58=0,"",'Ark1'!T124)</f>
        <v>4.3576934392468365</v>
      </c>
      <c r="AB58" s="107">
        <f>+IF(F58=0,"",'Ark1'!V124)</f>
        <v>87.683805254996145</v>
      </c>
      <c r="AC58" s="28"/>
      <c r="AD58" s="50"/>
      <c r="AE58" s="50"/>
      <c r="AF58" s="50"/>
      <c r="AG58" s="229"/>
      <c r="AH58" s="50"/>
      <c r="AI58" s="50"/>
      <c r="AM58" s="10">
        <f t="shared" si="6"/>
        <v>28460.461538461539</v>
      </c>
      <c r="AO58" s="1">
        <f t="shared" si="7"/>
        <v>60.520136035662162</v>
      </c>
    </row>
    <row r="59" spans="1:41" s="3" customFormat="1">
      <c r="A59" s="28"/>
      <c r="B59" s="94">
        <f>+'Ark1'!C125</f>
        <v>2024</v>
      </c>
      <c r="C59" s="94">
        <f>+'Ark1'!E125</f>
        <v>50</v>
      </c>
      <c r="D59" s="94">
        <f>+IF(F59=0,"",'Ark1'!Q125)</f>
        <v>517</v>
      </c>
      <c r="E59" s="95">
        <f t="shared" si="8"/>
        <v>-14</v>
      </c>
      <c r="F59" s="308">
        <f>+'Ark1'!R125</f>
        <v>38499</v>
      </c>
      <c r="G59" s="303">
        <f t="shared" si="9"/>
        <v>995</v>
      </c>
      <c r="H59" s="107">
        <f>+IF(F59=0,"",'Ark1'!AE125)</f>
        <v>2.5056296294086522</v>
      </c>
      <c r="I59" s="270">
        <f>+IF(F59=0,"",'Ark1'!AE125)</f>
        <v>2.5056296294086522</v>
      </c>
      <c r="J59" s="303">
        <f>+IF(F59=0,"",'Ark1'!S125)</f>
        <v>38317</v>
      </c>
      <c r="K59" s="5">
        <f>+IF(F59=0,"",'Ark1'!U125)</f>
        <v>60.597959130412093</v>
      </c>
      <c r="L59" s="96">
        <f t="shared" si="10"/>
        <v>-0.2923651794244293</v>
      </c>
      <c r="M59" s="96">
        <f>+IF(F59=0,"",'Ark1'!AB125)</f>
        <v>2.4184243365741303</v>
      </c>
      <c r="N59" s="50">
        <f>+IF(F59=0,"",'Ark1'!W125)</f>
        <v>79.042229297700999</v>
      </c>
      <c r="O59" s="107">
        <f t="shared" si="11"/>
        <v>-0.59760988750370814</v>
      </c>
      <c r="P59" s="96">
        <f>+IF(F59=0,"",'Ark1'!AA125)</f>
        <v>9.0516107658695333</v>
      </c>
      <c r="Q59" s="34"/>
      <c r="R59" s="288">
        <f>+IF(F59=0,"",'Ark1'!X125)</f>
        <v>1.8493986856801483</v>
      </c>
      <c r="S59" s="107">
        <f>+IF(F59=0,"",'Ark1'!Y125)</f>
        <v>3.6987973713602966</v>
      </c>
      <c r="T59" s="98"/>
      <c r="U59" s="261">
        <f>+IF(H59=0,"",'Ark1'!Z125)</f>
        <v>0</v>
      </c>
      <c r="V59" s="34"/>
      <c r="W59" s="224">
        <f>+IF(F59=0,"",'Ark1'!AC125)</f>
        <v>-30.257874714325965</v>
      </c>
      <c r="X59" s="283">
        <f>+IF(F59=0,"",'Ark1'!AP125)</f>
        <v>279</v>
      </c>
      <c r="Y59" s="95">
        <f t="shared" si="4"/>
        <v>74.466150870406196</v>
      </c>
      <c r="Z59" s="303">
        <f t="shared" si="5"/>
        <v>3043.0467857321905</v>
      </c>
      <c r="AA59" s="96">
        <f>+IF(F59=0,"",'Ark1'!T125)</f>
        <v>4.106807969038158</v>
      </c>
      <c r="AB59" s="107">
        <f>+IF(F59=0,"",'Ark1'!V125)</f>
        <v>85.973641055762982</v>
      </c>
      <c r="AC59" s="28"/>
      <c r="AD59"/>
      <c r="AE59"/>
      <c r="AF59"/>
      <c r="AG59"/>
      <c r="AH59"/>
      <c r="AI59"/>
      <c r="AJ59"/>
      <c r="AM59" s="10">
        <f t="shared" si="6"/>
        <v>28460.461538461539</v>
      </c>
      <c r="AO59" s="1">
        <f t="shared" si="7"/>
        <v>60.520136035662162</v>
      </c>
    </row>
    <row r="60" spans="1:41" s="3" customFormat="1">
      <c r="A60" s="28"/>
      <c r="B60" s="94">
        <f>+'Ark1'!C126</f>
        <v>2024</v>
      </c>
      <c r="C60" s="94">
        <f>+'Ark1'!E126</f>
        <v>51</v>
      </c>
      <c r="D60" s="94">
        <f>+IF(F60=0,"",'Ark1'!Q126)</f>
        <v>447</v>
      </c>
      <c r="E60" s="95">
        <f t="shared" si="8"/>
        <v>81</v>
      </c>
      <c r="F60" s="303">
        <f>+'Ark1'!R126</f>
        <v>27791</v>
      </c>
      <c r="G60" s="303">
        <f t="shared" si="9"/>
        <v>6068</v>
      </c>
      <c r="H60" s="107">
        <f>+IF(F60=0,"",'Ark1'!AE126)</f>
        <v>1.7924133919632934</v>
      </c>
      <c r="I60" s="270">
        <f>+IF(F60=0,"",'Ark1'!AE126)</f>
        <v>1.7924133919632934</v>
      </c>
      <c r="J60" s="303">
        <f>+IF(F60=0,"",'Ark1'!S126)</f>
        <v>27557</v>
      </c>
      <c r="K60" s="5">
        <f>+IF(F60=0,"",'Ark1'!U126)</f>
        <v>60.809195485720515</v>
      </c>
      <c r="L60" s="96">
        <f t="shared" si="10"/>
        <v>-9.5566419041361428E-2</v>
      </c>
      <c r="M60" s="96">
        <f>+IF(F60=0,"",'Ark1'!AB126)</f>
        <v>2.437644537760594</v>
      </c>
      <c r="N60" s="50">
        <f>+IF(F60=0,"",'Ark1'!W126)</f>
        <v>78.621268643176222</v>
      </c>
      <c r="O60" s="107">
        <f t="shared" si="11"/>
        <v>-0.77034354210667288</v>
      </c>
      <c r="P60" s="96">
        <f>+IF(F60=0,"",'Ark1'!AA126)</f>
        <v>9.4525534227492791</v>
      </c>
      <c r="Q60" s="34"/>
      <c r="R60" s="288">
        <f>+IF(F60=0,"",'Ark1'!X126)</f>
        <v>1.766759022705193</v>
      </c>
      <c r="S60" s="107">
        <f>+IF(F60=0,"",'Ark1'!Y126)</f>
        <v>3.5335180454103861</v>
      </c>
      <c r="T60" s="98"/>
      <c r="U60" s="261">
        <f>+IF(H60=0,"",'Ark1'!Z126)</f>
        <v>0</v>
      </c>
      <c r="V60" s="34"/>
      <c r="W60" s="224">
        <f>+IF(F60=0,"",'Ark1'!AC126)</f>
        <v>-29.856723174259351</v>
      </c>
      <c r="X60" s="283">
        <f>+IF(F60=0,"",'Ark1'!AP126)</f>
        <v>255</v>
      </c>
      <c r="Y60" s="95">
        <f t="shared" si="4"/>
        <v>62.172259507829978</v>
      </c>
      <c r="Z60" s="303">
        <f t="shared" si="5"/>
        <v>2184.9636768625105</v>
      </c>
      <c r="AA60" s="96">
        <f>+IF(F60=0,"",'Ark1'!T126)</f>
        <v>3.7281134180130246</v>
      </c>
      <c r="AB60" s="107">
        <f>+IF(F60=0,"",'Ark1'!V126)</f>
        <v>85.598352607935013</v>
      </c>
      <c r="AC60" s="28"/>
      <c r="AM60" s="10">
        <f t="shared" si="6"/>
        <v>28460.461538461539</v>
      </c>
      <c r="AO60" s="1">
        <f t="shared" si="7"/>
        <v>60.520136035662162</v>
      </c>
    </row>
    <row r="61" spans="1:41" s="3" customFormat="1" ht="15">
      <c r="A61" s="28"/>
      <c r="B61" s="28"/>
      <c r="C61" s="28"/>
      <c r="D61" s="28"/>
      <c r="E61" s="28"/>
      <c r="F61" s="289"/>
      <c r="G61" s="289"/>
      <c r="H61" s="28"/>
      <c r="I61" s="28"/>
      <c r="J61" s="289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9"/>
      <c r="AA61" s="28"/>
      <c r="AB61" s="28"/>
      <c r="AC61" s="28"/>
      <c r="AD61"/>
      <c r="AE61"/>
      <c r="AF61"/>
      <c r="AG61"/>
      <c r="AH61"/>
      <c r="AI61"/>
      <c r="AJ61"/>
    </row>
    <row r="62" spans="1:41" s="3" customFormat="1">
      <c r="A62" s="28"/>
      <c r="B62" s="28"/>
      <c r="C62" s="28"/>
      <c r="D62" s="28"/>
      <c r="E62" s="28"/>
      <c r="F62" s="289"/>
      <c r="G62" s="289"/>
      <c r="H62" s="28"/>
      <c r="I62" s="28"/>
      <c r="J62" s="289"/>
      <c r="K62" s="28"/>
      <c r="L62" s="28"/>
      <c r="M62" s="28"/>
      <c r="N62" s="28"/>
      <c r="O62" s="28"/>
      <c r="P62" s="28"/>
      <c r="Q62" s="28"/>
      <c r="R62" s="28"/>
      <c r="S62" s="28"/>
      <c r="T62" s="98"/>
      <c r="U62" s="73"/>
      <c r="V62" s="34"/>
      <c r="W62" s="28"/>
      <c r="X62" s="28"/>
      <c r="Y62" s="28"/>
      <c r="Z62" s="289"/>
      <c r="AA62" s="28"/>
      <c r="AB62" s="28"/>
      <c r="AC62" s="28"/>
      <c r="AD62"/>
      <c r="AE62"/>
      <c r="AF62"/>
      <c r="AG62"/>
      <c r="AH62"/>
      <c r="AI62"/>
      <c r="AJ62"/>
    </row>
    <row r="63" spans="1:41" s="2" customFormat="1">
      <c r="A63" s="28"/>
      <c r="B63" s="2">
        <f>+'Ark1'!C128</f>
        <v>2023</v>
      </c>
      <c r="C63" s="2">
        <f>+'Ark1'!E128</f>
        <v>1</v>
      </c>
      <c r="D63" s="2">
        <f>+IF(F63=0,"",'Ark1'!Q128)</f>
        <v>430</v>
      </c>
      <c r="E63" s="28"/>
      <c r="F63" s="308">
        <f>+'Ark1'!R128</f>
        <v>33578</v>
      </c>
      <c r="G63" s="289"/>
      <c r="H63" s="50">
        <f>+IF(F63=0,"",'Ark1'!AE128)</f>
        <v>2.3346932597807926</v>
      </c>
      <c r="I63" s="50">
        <f>+IF(F63=0,"",'Ark1'!AF128)</f>
        <v>587</v>
      </c>
      <c r="J63" s="308">
        <f>+IF(F63=0,"",'Ark1'!S128)</f>
        <v>33466</v>
      </c>
      <c r="K63" s="5">
        <f>+IF(F63=0,"",'Ark1'!U128)</f>
        <v>60.542789697005873</v>
      </c>
      <c r="L63" s="28"/>
      <c r="M63" s="5">
        <f>+IF(F63=0,"",'Ark1'!AC128)</f>
        <v>-33.50259915067101</v>
      </c>
      <c r="N63" s="50">
        <f>+IF(F63=0,"",'Ark1'!W128)</f>
        <v>86.343590509770507</v>
      </c>
      <c r="O63" s="50" t="e">
        <f>+IF(F63=0,"",N63-#REF!)</f>
        <v>#REF!</v>
      </c>
      <c r="P63" s="5">
        <f>+IF(F63=0,"",'Ark1'!AB128)</f>
        <v>2.5647488311879241</v>
      </c>
      <c r="Q63" s="34"/>
      <c r="R63" s="50">
        <f>+IF(F63=0,"",'Ark1'!X128)</f>
        <v>1.7809279885639404</v>
      </c>
      <c r="S63" s="50">
        <f>+IF(F63=0,"",'Ark1'!Y128)</f>
        <v>3.5618559771278808</v>
      </c>
      <c r="T63" s="98"/>
      <c r="U63" s="18">
        <f>+IF(H63=0,"",'Ark1'!Z128)</f>
        <v>0</v>
      </c>
      <c r="V63" s="34"/>
      <c r="W63" s="228">
        <f>+IF(F63=0,"",'Ark1'!AD128)</f>
        <v>2.2647760483306913</v>
      </c>
      <c r="X63" s="228"/>
      <c r="Y63" s="18">
        <f t="shared" ref="Y63:Y113" si="14">+IF(F63=0,"",F63/D63)</f>
        <v>78.088372093023253</v>
      </c>
      <c r="Z63" s="308">
        <f t="shared" ref="Z63:Z113" si="15">+IF(F63=0,"",(F63*N63)/1000)</f>
        <v>2899.2450821370744</v>
      </c>
      <c r="AA63" s="5">
        <f>+IF(F63=0,"",'Ark1'!T128)</f>
        <v>4.2431949490737972</v>
      </c>
      <c r="AB63" s="50">
        <f>+IF(F63=0,"",'Ark1'!V128)</f>
        <v>93.755593798437516</v>
      </c>
      <c r="AC63" s="28"/>
      <c r="AD63"/>
      <c r="AE63"/>
      <c r="AF63"/>
      <c r="AG63"/>
      <c r="AH63"/>
      <c r="AI63"/>
      <c r="AJ63"/>
    </row>
    <row r="64" spans="1:41" s="2" customFormat="1">
      <c r="A64" s="28"/>
      <c r="B64" s="2">
        <f>+'Ark1'!C129</f>
        <v>2023</v>
      </c>
      <c r="C64" s="2">
        <f>+'Ark1'!E129</f>
        <v>2</v>
      </c>
      <c r="D64" s="2">
        <f>+IF(F64=0,"",'Ark1'!Q129)</f>
        <v>419</v>
      </c>
      <c r="E64" s="28"/>
      <c r="F64" s="308">
        <f>+'Ark1'!R129</f>
        <v>28229</v>
      </c>
      <c r="G64" s="289"/>
      <c r="H64" s="50">
        <f>+IF(F64=0,"",'Ark1'!AE129)</f>
        <v>1.9342866950367923</v>
      </c>
      <c r="I64" s="50">
        <f>+IF(F64=0,"",'Ark1'!AF129)</f>
        <v>533</v>
      </c>
      <c r="J64" s="308">
        <f>+IF(F64=0,"",'Ark1'!S129)</f>
        <v>27893</v>
      </c>
      <c r="K64" s="5">
        <f>+IF(F64=0,"",'Ark1'!U129)</f>
        <v>60.678413938981102</v>
      </c>
      <c r="L64" s="28"/>
      <c r="M64" s="5">
        <f>+IF(F64=0,"",'Ark1'!AC129)</f>
        <v>-33.313319690625761</v>
      </c>
      <c r="N64" s="50">
        <f>+IF(F64=0,"",'Ark1'!W129)</f>
        <v>85.828139676621248</v>
      </c>
      <c r="O64" s="50" t="e">
        <f>+IF(F64=0,"",N64-#REF!)</f>
        <v>#REF!</v>
      </c>
      <c r="P64" s="5">
        <f>+IF(F64=0,"",'Ark1'!AB129)</f>
        <v>2.5460120497547343</v>
      </c>
      <c r="Q64" s="34"/>
      <c r="R64" s="50">
        <f>+IF(F64=0,"",'Ark1'!X129)</f>
        <v>3.3582486095858872</v>
      </c>
      <c r="S64" s="50">
        <f>+IF(F64=0,"",'Ark1'!Y129)</f>
        <v>6.7164972191717744</v>
      </c>
      <c r="T64" s="98"/>
      <c r="U64" s="18">
        <f>+IF(H64=0,"",'Ark1'!Z129)</f>
        <v>0</v>
      </c>
      <c r="V64" s="34"/>
      <c r="W64" s="228">
        <f>+IF(F64=0,"",'Ark1'!AD129)</f>
        <v>1.9039955646056059</v>
      </c>
      <c r="X64" s="228"/>
      <c r="Y64" s="18">
        <f t="shared" si="14"/>
        <v>67.372315035799517</v>
      </c>
      <c r="Z64" s="308">
        <f t="shared" si="15"/>
        <v>2422.8425549313411</v>
      </c>
      <c r="AA64" s="5">
        <f>+IF(F64=0,"",'Ark1'!T129)</f>
        <v>3.9301427609904711</v>
      </c>
      <c r="AB64" s="50">
        <f>+IF(F64=0,"",'Ark1'!V129)</f>
        <v>93.393625128125763</v>
      </c>
      <c r="AC64" s="28"/>
      <c r="AD64"/>
      <c r="AE64"/>
      <c r="AF64"/>
      <c r="AG64"/>
      <c r="AH64"/>
      <c r="AI64"/>
      <c r="AJ64"/>
    </row>
    <row r="65" spans="1:55" s="2" customFormat="1">
      <c r="A65" s="28"/>
      <c r="B65" s="2">
        <f>+'Ark1'!C130</f>
        <v>2023</v>
      </c>
      <c r="C65" s="2">
        <f>+'Ark1'!E130</f>
        <v>3</v>
      </c>
      <c r="D65" s="2">
        <f>+IF(F65=0,"",'Ark1'!Q130)</f>
        <v>460</v>
      </c>
      <c r="E65" s="28"/>
      <c r="F65" s="308">
        <f>+'Ark1'!R130</f>
        <v>30392</v>
      </c>
      <c r="G65" s="289"/>
      <c r="H65" s="50">
        <f>+IF(F65=0,"",'Ark1'!AE130)</f>
        <v>2.0747911213806298</v>
      </c>
      <c r="I65" s="50">
        <f>+IF(F65=0,"",'Ark1'!AF130)</f>
        <v>531</v>
      </c>
      <c r="J65" s="308">
        <f>+IF(F65=0,"",'Ark1'!S130)</f>
        <v>30248</v>
      </c>
      <c r="K65" s="5">
        <f>+IF(F65=0,"",'Ark1'!U130)</f>
        <v>60.64933218725205</v>
      </c>
      <c r="L65" s="28"/>
      <c r="M65" s="5">
        <f>+IF(F65=0,"",'Ark1'!AC130)</f>
        <v>-31.446670757113495</v>
      </c>
      <c r="N65" s="50">
        <f>+IF(F65=0,"",'Ark1'!W130)</f>
        <v>84.89493850833118</v>
      </c>
      <c r="O65" s="50" t="e">
        <f>+IF(F65=0,"",N65-#REF!)</f>
        <v>#REF!</v>
      </c>
      <c r="P65" s="5">
        <f>+IF(F65=0,"",'Ark1'!AB130)</f>
        <v>2.4620732385629043</v>
      </c>
      <c r="Q65" s="34"/>
      <c r="R65" s="50">
        <f>+IF(F65=0,"",'Ark1'!X130)</f>
        <v>2.2637536193735195</v>
      </c>
      <c r="S65" s="50">
        <f>+IF(F65=0,"",'Ark1'!Y130)</f>
        <v>4.527507238747039</v>
      </c>
      <c r="T65" s="98"/>
      <c r="U65" s="18">
        <f>+IF(H65=0,"",'Ark1'!Z130)</f>
        <v>0</v>
      </c>
      <c r="V65" s="34"/>
      <c r="W65" s="228">
        <f>+IF(F65=0,"",'Ark1'!AD130)</f>
        <v>2.0498860462465402</v>
      </c>
      <c r="X65" s="228"/>
      <c r="Y65" s="18">
        <f t="shared" si="14"/>
        <v>66.0695652173913</v>
      </c>
      <c r="Z65" s="308">
        <f t="shared" si="15"/>
        <v>2580.126971145201</v>
      </c>
      <c r="AA65" s="5">
        <f>+IF(F65=0,"",'Ark1'!T130)</f>
        <v>4.0176691234535404</v>
      </c>
      <c r="AB65" s="50">
        <f>+IF(F65=0,"",'Ark1'!V130)</f>
        <v>92.258943975737282</v>
      </c>
      <c r="AC65" s="28"/>
      <c r="AD65"/>
      <c r="AE65"/>
      <c r="AF65"/>
      <c r="AG65"/>
      <c r="AH65"/>
      <c r="AI65"/>
      <c r="AJ65"/>
    </row>
    <row r="66" spans="1:55" s="3" customFormat="1">
      <c r="A66" s="28"/>
      <c r="B66" s="2">
        <f>+'Ark1'!C131</f>
        <v>2023</v>
      </c>
      <c r="C66" s="2">
        <f>+'Ark1'!E131</f>
        <v>4</v>
      </c>
      <c r="D66" s="2">
        <f>+IF(F66=0,"",'Ark1'!Q131)</f>
        <v>445</v>
      </c>
      <c r="E66" s="28"/>
      <c r="F66" s="308">
        <f>+'Ark1'!R131</f>
        <v>27765</v>
      </c>
      <c r="G66" s="289"/>
      <c r="H66" s="50">
        <f>+IF(F66=0,"",'Ark1'!AE131)</f>
        <v>1.908920760198662</v>
      </c>
      <c r="I66" s="50">
        <f>+IF(F66=0,"",'Ark1'!AF131)</f>
        <v>547</v>
      </c>
      <c r="J66" s="308">
        <f>+IF(F66=0,"",'Ark1'!S131)</f>
        <v>27670</v>
      </c>
      <c r="K66" s="5">
        <f>+IF(F66=0,"",'Ark1'!U131)</f>
        <v>60.610155402963507</v>
      </c>
      <c r="L66" s="28"/>
      <c r="M66" s="5">
        <f>+IF(F66=0,"",'Ark1'!AC131)</f>
        <v>-32.613519670727378</v>
      </c>
      <c r="N66" s="50">
        <f>+IF(F66=0,"",'Ark1'!W131)</f>
        <v>85.385243946512219</v>
      </c>
      <c r="O66" s="50" t="e">
        <f>+IF(F66=0,"",N66-#REF!)</f>
        <v>#REF!</v>
      </c>
      <c r="P66" s="5">
        <f>+IF(F66=0,"",'Ark1'!AB131)</f>
        <v>2.5896973207171832</v>
      </c>
      <c r="Q66" s="34"/>
      <c r="R66" s="50">
        <f>+IF(F66=0,"",'Ark1'!X131)</f>
        <v>1.7828200972447323</v>
      </c>
      <c r="S66" s="50">
        <f>+IF(F66=0,"",'Ark1'!Y131)</f>
        <v>3.5656401944894647</v>
      </c>
      <c r="T66" s="98"/>
      <c r="U66" s="18">
        <f>+IF(H66=0,"",'Ark1'!Z131)</f>
        <v>0</v>
      </c>
      <c r="V66" s="34"/>
      <c r="W66" s="228">
        <f>+IF(F66=0,"",'Ark1'!AD131)</f>
        <v>1.8726995944339035</v>
      </c>
      <c r="X66" s="228"/>
      <c r="Y66" s="18">
        <f t="shared" si="14"/>
        <v>62.393258426966291</v>
      </c>
      <c r="Z66" s="308">
        <f t="shared" si="15"/>
        <v>2370.7212981749117</v>
      </c>
      <c r="AA66" s="5">
        <f>+IF(F66=0,"",'Ark1'!T131)</f>
        <v>4.1590131460471804</v>
      </c>
      <c r="AB66" s="50">
        <f>+IF(F66=0,"",'Ark1'!V131)</f>
        <v>92.749194284440946</v>
      </c>
      <c r="AC66" s="28"/>
      <c r="AD66"/>
      <c r="AE66"/>
      <c r="AF66"/>
      <c r="AG66"/>
      <c r="AH66"/>
      <c r="AI66"/>
      <c r="AJ66"/>
    </row>
    <row r="67" spans="1:55">
      <c r="A67" s="28"/>
      <c r="B67" s="2">
        <f>+'Ark1'!C132</f>
        <v>2023</v>
      </c>
      <c r="C67" s="2">
        <f>+'Ark1'!E132</f>
        <v>5</v>
      </c>
      <c r="D67" s="2">
        <f>+IF(F67=0,"",'Ark1'!Q132)</f>
        <v>430</v>
      </c>
      <c r="E67" s="28"/>
      <c r="F67" s="308">
        <f>+'Ark1'!R132</f>
        <v>26110</v>
      </c>
      <c r="G67" s="289"/>
      <c r="H67" s="50">
        <f>+IF(F67=0,"",'Ark1'!AE132)</f>
        <v>1.7737230083601023</v>
      </c>
      <c r="I67" s="50">
        <f>+IF(F67=0,"",'Ark1'!AF132)</f>
        <v>548</v>
      </c>
      <c r="J67" s="308">
        <f>+IF(F67=0,"",'Ark1'!S132)</f>
        <v>25967</v>
      </c>
      <c r="K67" s="5">
        <f>+IF(F67=0,"",'Ark1'!U132)</f>
        <v>60.558401047483351</v>
      </c>
      <c r="L67" s="28"/>
      <c r="M67" s="5">
        <f>+IF(F67=0,"",'Ark1'!AC132)</f>
        <v>-29.707031064353473</v>
      </c>
      <c r="N67" s="50">
        <f>+IF(F67=0,"",'Ark1'!W132)</f>
        <v>84.541140678553219</v>
      </c>
      <c r="O67" s="50" t="e">
        <f>+IF(F67=0,"",N67-#REF!)</f>
        <v>#REF!</v>
      </c>
      <c r="P67" s="5">
        <f>+IF(F67=0,"",'Ark1'!AB132)</f>
        <v>2.4669196977493906</v>
      </c>
      <c r="Q67" s="34"/>
      <c r="R67" s="50">
        <f>+IF(F67=0,"",'Ark1'!X132)</f>
        <v>1.1068556108770586</v>
      </c>
      <c r="S67" s="50">
        <f>+IF(F67=0,"",'Ark1'!Y132)</f>
        <v>2.2137112217541173</v>
      </c>
      <c r="T67" s="98"/>
      <c r="U67" s="18">
        <f>+IF(H67=0,"",'Ark1'!Z132)</f>
        <v>0</v>
      </c>
      <c r="V67" s="34"/>
      <c r="W67" s="228">
        <f>+IF(F67=0,"",'Ark1'!AD132)</f>
        <v>1.7610728042740589</v>
      </c>
      <c r="X67" s="228"/>
      <c r="Y67" s="18">
        <f t="shared" si="14"/>
        <v>60.720930232558139</v>
      </c>
      <c r="Z67" s="308">
        <f t="shared" si="15"/>
        <v>2207.3691831170245</v>
      </c>
      <c r="AA67" s="5">
        <f>+IF(F67=0,"",'Ark1'!T132)</f>
        <v>4.1944465721945612</v>
      </c>
      <c r="AB67" s="50">
        <f>+IF(F67=0,"",'Ark1'!V132)</f>
        <v>91.898079990766533</v>
      </c>
      <c r="AC67" s="28"/>
      <c r="AN67"/>
      <c r="AO67"/>
      <c r="AP67"/>
      <c r="AY67"/>
      <c r="BB67"/>
      <c r="BC67"/>
    </row>
    <row r="68" spans="1:55">
      <c r="A68" s="28"/>
      <c r="B68" s="2">
        <f>+'Ark1'!C133</f>
        <v>2023</v>
      </c>
      <c r="C68" s="2">
        <f>+'Ark1'!E133</f>
        <v>6</v>
      </c>
      <c r="D68" s="2">
        <f>+IF(F68=0,"",'Ark1'!Q133)</f>
        <v>423</v>
      </c>
      <c r="E68" s="28"/>
      <c r="F68" s="308">
        <f>+'Ark1'!R133</f>
        <v>25670</v>
      </c>
      <c r="G68" s="289"/>
      <c r="H68" s="50">
        <f>+IF(F68=0,"",'Ark1'!AE133)</f>
        <v>1.7499306783677413</v>
      </c>
      <c r="I68" s="50">
        <f>+IF(F68=0,"",'Ark1'!AF133)</f>
        <v>440</v>
      </c>
      <c r="J68" s="308">
        <f>+IF(F68=0,"",'Ark1'!S133)</f>
        <v>25588</v>
      </c>
      <c r="K68" s="5">
        <f>+IF(F68=0,"",'Ark1'!U133)</f>
        <v>60.611927465999699</v>
      </c>
      <c r="L68" s="28"/>
      <c r="M68" s="5">
        <f>+IF(F68=0,"",'Ark1'!AC133)</f>
        <v>-30.039576470010196</v>
      </c>
      <c r="N68" s="50">
        <f>+IF(F68=0,"",'Ark1'!W133)</f>
        <v>84.642519931217777</v>
      </c>
      <c r="O68" s="50" t="e">
        <f>+IF(F68=0,"",N68-#REF!)</f>
        <v>#REF!</v>
      </c>
      <c r="P68" s="5">
        <f>+IF(F68=0,"",'Ark1'!AB133)</f>
        <v>2.5386987595925898</v>
      </c>
      <c r="Q68" s="34"/>
      <c r="R68" s="50">
        <f>+IF(F68=0,"",'Ark1'!X133)</f>
        <v>3.0541488118426177</v>
      </c>
      <c r="S68" s="50">
        <f>+IF(F68=0,"",'Ark1'!Y133)</f>
        <v>6.1082976236852353</v>
      </c>
      <c r="T68" s="98"/>
      <c r="U68" s="18">
        <f>+IF(H68=0,"",'Ark1'!Z133)</f>
        <v>0</v>
      </c>
      <c r="V68" s="34"/>
      <c r="W68" s="228">
        <f>+IF(F68=0,"",'Ark1'!AD133)</f>
        <v>1.7313955911802028</v>
      </c>
      <c r="X68" s="228"/>
      <c r="Y68" s="18">
        <f t="shared" si="14"/>
        <v>60.685579196217496</v>
      </c>
      <c r="Z68" s="308">
        <f t="shared" si="15"/>
        <v>2172.7734866343603</v>
      </c>
      <c r="AA68" s="5">
        <f>+IF(F68=0,"",'Ark1'!T133)</f>
        <v>4.1551227113361886</v>
      </c>
      <c r="AB68" s="50">
        <f>+IF(F68=0,"",'Ark1'!V133)</f>
        <v>91.907090623973318</v>
      </c>
      <c r="AC68" s="28"/>
      <c r="AN68"/>
      <c r="AO68"/>
      <c r="AP68"/>
      <c r="AY68"/>
      <c r="BB68"/>
      <c r="BC68"/>
    </row>
    <row r="69" spans="1:55">
      <c r="A69" s="28"/>
      <c r="B69" s="2">
        <f>+'Ark1'!C134</f>
        <v>2023</v>
      </c>
      <c r="C69" s="2">
        <f>+'Ark1'!E134</f>
        <v>7</v>
      </c>
      <c r="D69" s="2">
        <f>+IF(F69=0,"",'Ark1'!Q134)</f>
        <v>432</v>
      </c>
      <c r="E69" s="28"/>
      <c r="F69" s="308">
        <f>+'Ark1'!R134</f>
        <v>27317</v>
      </c>
      <c r="G69" s="289"/>
      <c r="H69" s="50">
        <f>+IF(F69=0,"",'Ark1'!AE134)</f>
        <v>1.8585835036907581</v>
      </c>
      <c r="I69" s="50">
        <f>+IF(F69=0,"",'Ark1'!AF134)</f>
        <v>525</v>
      </c>
      <c r="J69" s="308">
        <f>+IF(F69=0,"",'Ark1'!S134)</f>
        <v>27213</v>
      </c>
      <c r="K69" s="5">
        <f>+IF(F69=0,"",'Ark1'!U134)</f>
        <v>60.717120493881602</v>
      </c>
      <c r="L69" s="28"/>
      <c r="M69" s="5">
        <f>+IF(F69=0,"",'Ark1'!AC134)</f>
        <v>-29.296786773841998</v>
      </c>
      <c r="N69" s="50">
        <f>+IF(F69=0,"",'Ark1'!W134)</f>
        <v>84.529779884614243</v>
      </c>
      <c r="O69" s="50" t="e">
        <f>+IF(F69=0,"",N69-#REF!)</f>
        <v>#REF!</v>
      </c>
      <c r="P69" s="5">
        <f>+IF(F69=0,"",'Ark1'!AB134)</f>
        <v>2.4961690675981312</v>
      </c>
      <c r="Q69" s="34"/>
      <c r="R69" s="50">
        <f>+IF(F69=0,"",'Ark1'!X134)</f>
        <v>1.9658088369879565</v>
      </c>
      <c r="S69" s="50">
        <f>+IF(F69=0,"",'Ark1'!Y134)</f>
        <v>3.931617673975913</v>
      </c>
      <c r="T69" s="98"/>
      <c r="U69" s="18">
        <f>+IF(H69=0,"",'Ark1'!Z134)</f>
        <v>0</v>
      </c>
      <c r="V69" s="34"/>
      <c r="W69" s="228">
        <f>+IF(F69=0,"",'Ark1'!AD134)</f>
        <v>1.8424827956474319</v>
      </c>
      <c r="X69" s="228"/>
      <c r="Y69" s="18">
        <f t="shared" si="14"/>
        <v>63.233796296296298</v>
      </c>
      <c r="Z69" s="308">
        <f t="shared" si="15"/>
        <v>2309.0999971080073</v>
      </c>
      <c r="AA69" s="5">
        <f>+IF(F69=0,"",'Ark1'!T134)</f>
        <v>3.8499835267415889</v>
      </c>
      <c r="AB69" s="50">
        <f>+IF(F69=0,"",'Ark1'!V134)</f>
        <v>91.807696269057374</v>
      </c>
      <c r="AC69" s="28"/>
      <c r="AN69"/>
      <c r="AO69"/>
      <c r="AP69"/>
      <c r="AY69"/>
      <c r="BB69"/>
      <c r="BC69"/>
    </row>
    <row r="70" spans="1:55">
      <c r="A70" s="28"/>
      <c r="B70" s="2">
        <f>+'Ark1'!C135</f>
        <v>2023</v>
      </c>
      <c r="C70" s="2">
        <f>+'Ark1'!E135</f>
        <v>8</v>
      </c>
      <c r="D70" s="2">
        <f>+IF(F70=0,"",'Ark1'!Q135)</f>
        <v>442</v>
      </c>
      <c r="E70" s="28"/>
      <c r="F70" s="308">
        <f>+'Ark1'!R135</f>
        <v>28800</v>
      </c>
      <c r="G70" s="289"/>
      <c r="H70" s="50">
        <f>+IF(F70=0,"",'Ark1'!AE135)</f>
        <v>1.9596505291496129</v>
      </c>
      <c r="I70" s="50">
        <f>+IF(F70=0,"",'Ark1'!AF135)</f>
        <v>505</v>
      </c>
      <c r="J70" s="308">
        <f>+IF(F70=0,"",'Ark1'!S135)</f>
        <v>28682</v>
      </c>
      <c r="K70" s="5">
        <f>+IF(F70=0,"",'Ark1'!U135)</f>
        <v>60.599609511191694</v>
      </c>
      <c r="L70" s="28"/>
      <c r="M70" s="5">
        <f>+IF(F70=0,"",'Ark1'!AC135)</f>
        <v>-31.661949656548646</v>
      </c>
      <c r="N70" s="50">
        <f>+IF(F70=0,"",'Ark1'!W135)</f>
        <v>84.561617042046862</v>
      </c>
      <c r="O70" s="50" t="e">
        <f>+IF(F70=0,"",N70-#REF!)</f>
        <v>#REF!</v>
      </c>
      <c r="P70" s="5">
        <f>+IF(F70=0,"",'Ark1'!AB135)</f>
        <v>2.5835857108664184</v>
      </c>
      <c r="Q70" s="34"/>
      <c r="R70" s="50">
        <f>+IF(F70=0,"",'Ark1'!X135)</f>
        <v>1.5520833333333333</v>
      </c>
      <c r="S70" s="50">
        <f>+IF(F70=0,"",'Ark1'!Y135)</f>
        <v>3.1041666666666665</v>
      </c>
      <c r="T70" s="98"/>
      <c r="U70" s="18">
        <f>+IF(H70=0,"",'Ark1'!Z135)</f>
        <v>0</v>
      </c>
      <c r="V70" s="34"/>
      <c r="W70" s="228">
        <f>+IF(F70=0,"",'Ark1'!AD135)</f>
        <v>1.9425084934160424</v>
      </c>
      <c r="X70" s="228"/>
      <c r="Y70" s="18">
        <f t="shared" si="14"/>
        <v>65.158371040723978</v>
      </c>
      <c r="Z70" s="308">
        <f t="shared" si="15"/>
        <v>2435.3745708109495</v>
      </c>
      <c r="AA70" s="5">
        <f>+IF(F70=0,"",'Ark1'!T135)</f>
        <v>4.1745138888888889</v>
      </c>
      <c r="AB70" s="50">
        <f>+IF(F70=0,"",'Ark1'!V135)</f>
        <v>91.859183184261468</v>
      </c>
      <c r="AC70" s="28"/>
      <c r="AN70"/>
      <c r="AO70"/>
      <c r="AP70"/>
      <c r="AY70"/>
      <c r="BB70"/>
      <c r="BC70"/>
    </row>
    <row r="71" spans="1:55">
      <c r="A71" s="28"/>
      <c r="B71" s="2">
        <f>+'Ark1'!C136</f>
        <v>2023</v>
      </c>
      <c r="C71" s="2">
        <f>+'Ark1'!E136</f>
        <v>9</v>
      </c>
      <c r="D71" s="2">
        <f>+IF(F71=0,"",'Ark1'!Q136)</f>
        <v>449</v>
      </c>
      <c r="E71" s="28"/>
      <c r="F71" s="308">
        <f>+'Ark1'!R136</f>
        <v>29331</v>
      </c>
      <c r="G71" s="289"/>
      <c r="H71" s="50">
        <f>+IF(F71=0,"",'Ark1'!AE136)</f>
        <v>1.9866012188370403</v>
      </c>
      <c r="I71" s="50">
        <f>+IF(F71=0,"",'Ark1'!AF136)</f>
        <v>562</v>
      </c>
      <c r="J71" s="308">
        <f>+IF(F71=0,"",'Ark1'!S136)</f>
        <v>29206</v>
      </c>
      <c r="K71" s="5">
        <f>+IF(F71=0,"",'Ark1'!U136)</f>
        <v>60.798329110456748</v>
      </c>
      <c r="L71" s="28"/>
      <c r="M71" s="5">
        <f>+IF(F71=0,"",'Ark1'!AC136)</f>
        <v>-29.009159670902591</v>
      </c>
      <c r="N71" s="50">
        <f>+IF(F71=0,"",'Ark1'!W136)</f>
        <v>84.186547284804448</v>
      </c>
      <c r="O71" s="50" t="e">
        <f>+IF(F71=0,"",N71-#REF!)</f>
        <v>#REF!</v>
      </c>
      <c r="P71" s="5">
        <f>+IF(F71=0,"",'Ark1'!AB136)</f>
        <v>2.5631526228908257</v>
      </c>
      <c r="Q71" s="34"/>
      <c r="R71" s="50">
        <f>+IF(F71=0,"",'Ark1'!X136)</f>
        <v>1.5239848624322387</v>
      </c>
      <c r="S71" s="50">
        <f>+IF(F71=0,"",'Ark1'!Y136)</f>
        <v>3.0479697248644775</v>
      </c>
      <c r="T71" s="98"/>
      <c r="U71" s="18">
        <f>+IF(H71=0,"",'Ark1'!Z136)</f>
        <v>0</v>
      </c>
      <c r="V71" s="34"/>
      <c r="W71" s="228">
        <f>+IF(F71=0,"",'Ark1'!AD136)</f>
        <v>1.9783234937634016</v>
      </c>
      <c r="X71" s="228"/>
      <c r="Y71" s="18">
        <f t="shared" si="14"/>
        <v>65.325167037861917</v>
      </c>
      <c r="Z71" s="308">
        <f t="shared" si="15"/>
        <v>2469.2756184105992</v>
      </c>
      <c r="AA71" s="5">
        <f>+IF(F71=0,"",'Ark1'!T136)</f>
        <v>3.7723227984044194</v>
      </c>
      <c r="AB71" s="50">
        <f>+IF(F71=0,"",'Ark1'!V136)</f>
        <v>91.466890884335996</v>
      </c>
      <c r="AC71" s="28"/>
      <c r="AN71"/>
      <c r="AO71"/>
      <c r="AP71"/>
      <c r="AY71"/>
      <c r="BB71"/>
      <c r="BC71"/>
    </row>
    <row r="72" spans="1:55">
      <c r="A72" s="28"/>
      <c r="B72" s="2">
        <f>+'Ark1'!C137</f>
        <v>2023</v>
      </c>
      <c r="C72" s="2">
        <f>+'Ark1'!E137</f>
        <v>10</v>
      </c>
      <c r="D72" s="2">
        <f>+IF(F72=0,"",'Ark1'!Q137)</f>
        <v>411</v>
      </c>
      <c r="E72" s="28"/>
      <c r="F72" s="308">
        <f>+'Ark1'!R137</f>
        <v>27724</v>
      </c>
      <c r="G72" s="289"/>
      <c r="H72" s="50">
        <f>+IF(F72=0,"",'Ark1'!AE137)</f>
        <v>1.8793265501095275</v>
      </c>
      <c r="I72" s="50">
        <f>+IF(F72=0,"",'Ark1'!AF137)</f>
        <v>505</v>
      </c>
      <c r="J72" s="308">
        <f>+IF(F72=0,"",'Ark1'!S137)</f>
        <v>27622</v>
      </c>
      <c r="K72" s="5">
        <f>+IF(F72=0,"",'Ark1'!U137)</f>
        <v>60.696944464557248</v>
      </c>
      <c r="L72" s="28"/>
      <c r="M72" s="5">
        <f>+IF(F72=0,"",'Ark1'!AC137)</f>
        <v>-30.185422729137656</v>
      </c>
      <c r="N72" s="50">
        <f>+IF(F72=0,"",'Ark1'!W137)</f>
        <v>84.207584534066498</v>
      </c>
      <c r="O72" s="50" t="e">
        <f>+IF(F72=0,"",N72-#REF!)</f>
        <v>#REF!</v>
      </c>
      <c r="P72" s="5">
        <f>+IF(F72=0,"",'Ark1'!AB137)</f>
        <v>2.6271869817354858</v>
      </c>
      <c r="Q72" s="34"/>
      <c r="R72" s="50">
        <f>+IF(F72=0,"",'Ark1'!X137)</f>
        <v>2.560958014716491</v>
      </c>
      <c r="S72" s="50">
        <f>+IF(F72=0,"",'Ark1'!Y137)</f>
        <v>5.121916029432982</v>
      </c>
      <c r="T72" s="98"/>
      <c r="U72" s="18">
        <f>+IF(H72=0,"",'Ark1'!Z137)</f>
        <v>0</v>
      </c>
      <c r="V72" s="34"/>
      <c r="W72" s="228">
        <f>+IF(F72=0,"",'Ark1'!AD137)</f>
        <v>1.8699342177592484</v>
      </c>
      <c r="X72" s="228"/>
      <c r="Y72" s="18">
        <f t="shared" si="14"/>
        <v>67.454987834549883</v>
      </c>
      <c r="Z72" s="308">
        <f t="shared" si="15"/>
        <v>2334.5710736224596</v>
      </c>
      <c r="AA72" s="5">
        <f>+IF(F72=0,"",'Ark1'!T137)</f>
        <v>3.996789785023807</v>
      </c>
      <c r="AB72" s="50">
        <f>+IF(F72=0,"",'Ark1'!V137)</f>
        <v>91.457886074291523</v>
      </c>
      <c r="AC72" s="28"/>
      <c r="AN72"/>
      <c r="AO72"/>
      <c r="AP72"/>
      <c r="AY72"/>
      <c r="BB72"/>
      <c r="BC72"/>
    </row>
    <row r="73" spans="1:55">
      <c r="A73" s="28"/>
      <c r="B73" s="2">
        <f>+'Ark1'!C138</f>
        <v>2023</v>
      </c>
      <c r="C73" s="2">
        <f>+'Ark1'!E138</f>
        <v>11</v>
      </c>
      <c r="D73" s="2">
        <f>+IF(F73=0,"",'Ark1'!Q138)</f>
        <v>449</v>
      </c>
      <c r="E73" s="28"/>
      <c r="F73" s="308">
        <f>+'Ark1'!R138</f>
        <v>29139</v>
      </c>
      <c r="G73" s="289"/>
      <c r="H73" s="50">
        <f>+IF(F73=0,"",'Ark1'!AE138)</f>
        <v>1.9933850264184356</v>
      </c>
      <c r="I73" s="50">
        <f>+IF(F73=0,"",'Ark1'!AF138)</f>
        <v>514</v>
      </c>
      <c r="J73" s="308">
        <f>+IF(F73=0,"",'Ark1'!S138)</f>
        <v>29014</v>
      </c>
      <c r="K73" s="5">
        <f>+IF(F73=0,"",'Ark1'!U138)</f>
        <v>60.721065692424339</v>
      </c>
      <c r="L73" s="28"/>
      <c r="M73" s="5">
        <f>+IF(F73=0,"",'Ark1'!AC138)</f>
        <v>-32.442808872906134</v>
      </c>
      <c r="N73" s="50">
        <f>+IF(F73=0,"",'Ark1'!W138)</f>
        <v>85.033032329220902</v>
      </c>
      <c r="O73" s="50" t="e">
        <f>+IF(F73=0,"",N73-#REF!)</f>
        <v>#REF!</v>
      </c>
      <c r="P73" s="5">
        <f>+IF(F73=0,"",'Ark1'!AB138)</f>
        <v>2.5448725689883713</v>
      </c>
      <c r="Q73" s="34"/>
      <c r="R73" s="50">
        <f>+IF(F73=0,"",'Ark1'!X138)</f>
        <v>1.9664367342736544</v>
      </c>
      <c r="S73" s="50">
        <f>+IF(F73=0,"",'Ark1'!Y138)</f>
        <v>3.9328734685473088</v>
      </c>
      <c r="T73" s="98"/>
      <c r="U73" s="18">
        <f>+IF(H73=0,"",'Ark1'!Z138)</f>
        <v>0</v>
      </c>
      <c r="V73" s="34"/>
      <c r="W73" s="228">
        <f>+IF(F73=0,"",'Ark1'!AD138)</f>
        <v>1.965373437140628</v>
      </c>
      <c r="X73" s="228"/>
      <c r="Y73" s="18">
        <f t="shared" si="14"/>
        <v>64.897550111358569</v>
      </c>
      <c r="Z73" s="308">
        <f t="shared" si="15"/>
        <v>2477.7775290411678</v>
      </c>
      <c r="AA73" s="5">
        <f>+IF(F73=0,"",'Ark1'!T138)</f>
        <v>3.9425512200144146</v>
      </c>
      <c r="AB73" s="50">
        <f>+IF(F73=0,"",'Ark1'!V138)</f>
        <v>92.417095165549142</v>
      </c>
      <c r="AC73" s="28"/>
      <c r="AN73"/>
      <c r="AO73"/>
      <c r="AP73"/>
      <c r="AY73"/>
      <c r="BB73"/>
      <c r="BC73"/>
    </row>
    <row r="74" spans="1:55">
      <c r="A74" s="28"/>
      <c r="B74" s="2">
        <f>+'Ark1'!C139</f>
        <v>2023</v>
      </c>
      <c r="C74" s="2">
        <f>+'Ark1'!E139</f>
        <v>12</v>
      </c>
      <c r="D74" s="2">
        <f>+IF(F74=0,"",'Ark1'!Q139)</f>
        <v>445</v>
      </c>
      <c r="E74" s="28"/>
      <c r="F74" s="308">
        <f>+'Ark1'!R139</f>
        <v>29518</v>
      </c>
      <c r="G74" s="289"/>
      <c r="H74" s="50">
        <f>+IF(F74=0,"",'Ark1'!AE139)</f>
        <v>2.0088240646371243</v>
      </c>
      <c r="I74" s="50">
        <f>+IF(F74=0,"",'Ark1'!AF139)</f>
        <v>542</v>
      </c>
      <c r="J74" s="308">
        <f>+IF(F74=0,"",'Ark1'!S139)</f>
        <v>29434</v>
      </c>
      <c r="K74" s="5">
        <f>+IF(F74=0,"",'Ark1'!U139)</f>
        <v>60.625263300944511</v>
      </c>
      <c r="L74" s="28"/>
      <c r="M74" s="5">
        <f>+IF(F74=0,"",'Ark1'!AC139)</f>
        <v>-31.919150462551393</v>
      </c>
      <c r="N74" s="50">
        <f>+IF(F74=0,"",'Ark1'!W139)</f>
        <v>84.468872732214351</v>
      </c>
      <c r="O74" s="50" t="e">
        <f>+IF(F74=0,"",N74-#REF!)</f>
        <v>#REF!</v>
      </c>
      <c r="P74" s="5">
        <f>+IF(F74=0,"",'Ark1'!AB139)</f>
        <v>2.6063742237166694</v>
      </c>
      <c r="Q74" s="34"/>
      <c r="R74" s="50">
        <f>+IF(F74=0,"",'Ark1'!X139)</f>
        <v>2.4764550443797</v>
      </c>
      <c r="S74" s="50">
        <f>+IF(F74=0,"",'Ark1'!Y139)</f>
        <v>4.9529100887594</v>
      </c>
      <c r="T74" s="98"/>
      <c r="U74" s="18"/>
      <c r="V74" s="34"/>
      <c r="W74" s="228">
        <f>+IF(F74=0,"",'Ark1'!AD139)</f>
        <v>1.9909363093282899</v>
      </c>
      <c r="X74" s="228"/>
      <c r="Y74" s="18">
        <f t="shared" si="14"/>
        <v>66.332584269662917</v>
      </c>
      <c r="Z74" s="308">
        <f t="shared" si="15"/>
        <v>2493.3521853095031</v>
      </c>
      <c r="AA74" s="5">
        <f>+IF(F74=0,"",'Ark1'!T139)</f>
        <v>4.1267701063757718</v>
      </c>
      <c r="AB74" s="50">
        <f>+IF(F74=0,"",'Ark1'!V139)</f>
        <v>91.687018741674891</v>
      </c>
      <c r="AC74" s="28"/>
      <c r="AN74"/>
      <c r="AO74"/>
      <c r="AP74"/>
      <c r="AY74"/>
      <c r="BB74"/>
      <c r="BC74"/>
    </row>
    <row r="75" spans="1:55">
      <c r="A75" s="28"/>
      <c r="B75" s="2">
        <f>+'Ark1'!C140</f>
        <v>2023</v>
      </c>
      <c r="C75" s="2">
        <f>+'Ark1'!E140</f>
        <v>13</v>
      </c>
      <c r="D75" s="2">
        <f>+IF(F75=0,"",'Ark1'!Q140)</f>
        <v>483</v>
      </c>
      <c r="E75" s="28"/>
      <c r="F75" s="308">
        <f>+'Ark1'!R140</f>
        <v>30554</v>
      </c>
      <c r="G75" s="289"/>
      <c r="H75" s="50">
        <f>+IF(F75=0,"",'Ark1'!AE140)</f>
        <v>2.0591407178776482</v>
      </c>
      <c r="I75" s="50">
        <f>+IF(F75=0,"",'Ark1'!AF140)</f>
        <v>471</v>
      </c>
      <c r="J75" s="308">
        <f>+IF(F75=0,"",'Ark1'!S140)</f>
        <v>30435</v>
      </c>
      <c r="K75" s="5">
        <f>+IF(F75=0,"",'Ark1'!U140)</f>
        <v>60.631871200920003</v>
      </c>
      <c r="L75" s="28"/>
      <c r="M75" s="5">
        <f>+IF(F75=0,"",'Ark1'!AC140)</f>
        <v>-30.472144788400993</v>
      </c>
      <c r="N75" s="50">
        <f>+IF(F75=0,"",'Ark1'!W140)</f>
        <v>83.736885165105861</v>
      </c>
      <c r="O75" s="50" t="e">
        <f>+IF(F75=0,"",N75-#REF!)</f>
        <v>#REF!</v>
      </c>
      <c r="P75" s="5">
        <f>+IF(F75=0,"",'Ark1'!AB140)</f>
        <v>2.5620057249128623</v>
      </c>
      <c r="Q75" s="34"/>
      <c r="R75" s="50">
        <f>+IF(F75=0,"",'Ark1'!X140)</f>
        <v>2.1175623486286574</v>
      </c>
      <c r="S75" s="50">
        <f>+IF(F75=0,"",'Ark1'!Y140)</f>
        <v>4.2351246972573149</v>
      </c>
      <c r="T75" s="98"/>
      <c r="U75" s="18"/>
      <c r="V75" s="34"/>
      <c r="W75" s="228">
        <f>+IF(F75=0,"",'Ark1'!AD140)</f>
        <v>2.0608126565220064</v>
      </c>
      <c r="X75" s="228"/>
      <c r="Y75" s="18">
        <f t="shared" si="14"/>
        <v>63.258799171842647</v>
      </c>
      <c r="Z75" s="308">
        <f t="shared" si="15"/>
        <v>2558.4967893346447</v>
      </c>
      <c r="AA75" s="5">
        <f>+IF(F75=0,"",'Ark1'!T140)</f>
        <v>4.1364469463899969</v>
      </c>
      <c r="AB75" s="50">
        <f>+IF(F75=0,"",'Ark1'!V140)</f>
        <v>90.947081688930012</v>
      </c>
      <c r="AC75" s="28"/>
      <c r="AN75"/>
      <c r="AO75"/>
      <c r="AP75"/>
      <c r="AY75"/>
      <c r="BB75"/>
      <c r="BC75"/>
    </row>
    <row r="76" spans="1:55">
      <c r="A76" s="28"/>
      <c r="B76" s="2">
        <f>+'Ark1'!C141</f>
        <v>2023</v>
      </c>
      <c r="C76" s="2">
        <f>+'Ark1'!E141</f>
        <v>14</v>
      </c>
      <c r="D76" s="2">
        <f>+IF(F76=0,"",'Ark1'!Q141)</f>
        <v>175</v>
      </c>
      <c r="E76" s="28"/>
      <c r="F76" s="308">
        <f>+'Ark1'!R141</f>
        <v>10435</v>
      </c>
      <c r="G76" s="289"/>
      <c r="H76" s="50">
        <f>+IF(F76=0,"",'Ark1'!AE141)</f>
        <v>0.70840989916194097</v>
      </c>
      <c r="I76" s="50">
        <f>+IF(F76=0,"",'Ark1'!AF141)</f>
        <v>167</v>
      </c>
      <c r="J76" s="308">
        <f>+IF(F76=0,"",'Ark1'!S141)</f>
        <v>10407</v>
      </c>
      <c r="K76" s="5">
        <f>+IF(F76=0,"",'Ark1'!U141)</f>
        <v>60.651196310175855</v>
      </c>
      <c r="L76" s="28"/>
      <c r="M76" s="5">
        <f>+IF(F76=0,"",'Ark1'!AC141)</f>
        <v>-29.490654985173407</v>
      </c>
      <c r="N76" s="50">
        <f>+IF(F76=0,"",'Ark1'!W141)</f>
        <v>84.248688382819338</v>
      </c>
      <c r="O76" s="50" t="e">
        <f>+IF(F76=0,"",N76-#REF!)</f>
        <v>#REF!</v>
      </c>
      <c r="P76" s="5">
        <f>+IF(F76=0,"",'Ark1'!AB141)</f>
        <v>2.5162075305671752</v>
      </c>
      <c r="Q76" s="34"/>
      <c r="R76" s="50">
        <f>+IF(F76=0,"",'Ark1'!X141)</f>
        <v>0.14374700527072351</v>
      </c>
      <c r="S76" s="50">
        <f>+IF(F76=0,"",'Ark1'!Y141)</f>
        <v>0.28749401054144702</v>
      </c>
      <c r="T76" s="98"/>
      <c r="U76" s="18"/>
      <c r="V76" s="34"/>
      <c r="W76" s="228">
        <f>+IF(F76=0,"",'Ark1'!AD141)</f>
        <v>0.70382208780543054</v>
      </c>
      <c r="X76" s="228"/>
      <c r="Y76" s="18">
        <f t="shared" si="14"/>
        <v>59.628571428571426</v>
      </c>
      <c r="Z76" s="308">
        <f t="shared" si="15"/>
        <v>879.13506327471976</v>
      </c>
      <c r="AA76" s="5">
        <f>+IF(F76=0,"",'Ark1'!T141)</f>
        <v>4.0500239578342132</v>
      </c>
      <c r="AB76" s="50">
        <f>+IF(F76=0,"",'Ark1'!V141)</f>
        <v>91.421975020771612</v>
      </c>
      <c r="AC76" s="28"/>
      <c r="AN76"/>
      <c r="AO76"/>
      <c r="AP76"/>
      <c r="AY76"/>
      <c r="BB76"/>
      <c r="BC76"/>
    </row>
    <row r="77" spans="1:55">
      <c r="A77" s="28"/>
      <c r="B77" s="2">
        <f>+'Ark1'!C142</f>
        <v>2023</v>
      </c>
      <c r="C77" s="2">
        <f>+'Ark1'!E142</f>
        <v>15</v>
      </c>
      <c r="D77" s="2">
        <f>+IF(F77=0,"",'Ark1'!Q142)</f>
        <v>442</v>
      </c>
      <c r="E77" s="28"/>
      <c r="F77" s="308">
        <f>+'Ark1'!R142</f>
        <v>31134</v>
      </c>
      <c r="G77" s="289"/>
      <c r="H77" s="50">
        <f>+IF(F77=0,"",'Ark1'!AE142)</f>
        <v>2.150324396368557</v>
      </c>
      <c r="I77" s="50">
        <f>+IF(F77=0,"",'Ark1'!AF142)</f>
        <v>550</v>
      </c>
      <c r="J77" s="308">
        <f>+IF(F77=0,"",'Ark1'!S142)</f>
        <v>30998</v>
      </c>
      <c r="K77" s="5">
        <f>+IF(F77=0,"",'Ark1'!U142)</f>
        <v>60.543164075101608</v>
      </c>
      <c r="L77" s="28"/>
      <c r="M77" s="5">
        <f>+IF(F77=0,"",'Ark1'!AC142)</f>
        <v>-30.936037279643177</v>
      </c>
      <c r="N77" s="50">
        <f>+IF(F77=0,"",'Ark1'!W142)</f>
        <v>85.856739144460903</v>
      </c>
      <c r="O77" s="50" t="e">
        <f>+IF(F77=0,"",N77-#REF!)</f>
        <v>#REF!</v>
      </c>
      <c r="P77" s="5">
        <f>+IF(F77=0,"",'Ark1'!AB142)</f>
        <v>2.6094701299752185</v>
      </c>
      <c r="Q77" s="34"/>
      <c r="R77" s="50">
        <f>+IF(F77=0,"",'Ark1'!X142)</f>
        <v>1.1819875377400917</v>
      </c>
      <c r="S77" s="50">
        <f>+IF(F77=0,"",'Ark1'!Y142)</f>
        <v>2.3639750754801834</v>
      </c>
      <c r="T77" s="98"/>
      <c r="U77" s="18"/>
      <c r="V77" s="34"/>
      <c r="W77" s="228">
        <f>+IF(F77=0,"",'Ark1'!AD142)</f>
        <v>2.0999326192366334</v>
      </c>
      <c r="X77" s="228"/>
      <c r="Y77" s="18">
        <f t="shared" si="14"/>
        <v>70.438914027149323</v>
      </c>
      <c r="Z77" s="308">
        <f t="shared" si="15"/>
        <v>2673.0637165236458</v>
      </c>
      <c r="AA77" s="5">
        <f>+IF(F77=0,"",'Ark1'!T142)</f>
        <v>4.2864071433159907</v>
      </c>
      <c r="AB77" s="50">
        <f>+IF(F77=0,"",'Ark1'!V142)</f>
        <v>93.264805047709089</v>
      </c>
      <c r="AC77" s="28"/>
      <c r="AN77"/>
      <c r="AO77"/>
      <c r="AP77"/>
      <c r="AY77"/>
      <c r="BB77"/>
      <c r="BC77"/>
    </row>
    <row r="78" spans="1:55">
      <c r="A78" s="28"/>
      <c r="B78" s="2">
        <f>+'Ark1'!C143</f>
        <v>2023</v>
      </c>
      <c r="C78" s="2">
        <f>+'Ark1'!E143</f>
        <v>16</v>
      </c>
      <c r="D78" s="2">
        <f>+IF(F78=0,"",'Ark1'!Q143)</f>
        <v>464</v>
      </c>
      <c r="E78" s="28"/>
      <c r="F78" s="308">
        <f>+'Ark1'!R143</f>
        <v>32478</v>
      </c>
      <c r="G78" s="289"/>
      <c r="H78" s="50">
        <f>+IF(F78=0,"",'Ark1'!AE143)</f>
        <v>2.258048135527996</v>
      </c>
      <c r="I78" s="50">
        <f>+IF(F78=0,"",'Ark1'!AF143)</f>
        <v>486</v>
      </c>
      <c r="J78" s="308">
        <f>+IF(F78=0,"",'Ark1'!S143)</f>
        <v>32338</v>
      </c>
      <c r="K78" s="5">
        <f>+IF(F78=0,"",'Ark1'!U143)</f>
        <v>60.475168532376784</v>
      </c>
      <c r="L78" s="28"/>
      <c r="M78" s="5">
        <f>+IF(F78=0,"",'Ark1'!AC143)</f>
        <v>-31.22620637813089</v>
      </c>
      <c r="N78" s="50">
        <f>+IF(F78=0,"",'Ark1'!W143)</f>
        <v>86.42196177871169</v>
      </c>
      <c r="O78" s="50" t="e">
        <f>+IF(F78=0,"",N78-#REF!)</f>
        <v>#REF!</v>
      </c>
      <c r="P78" s="5">
        <f>+IF(F78=0,"",'Ark1'!AB143)</f>
        <v>2.6180848431178281</v>
      </c>
      <c r="Q78" s="34"/>
      <c r="R78" s="50">
        <f>+IF(F78=0,"",'Ark1'!X143)</f>
        <v>1.7981402795738652</v>
      </c>
      <c r="S78" s="50">
        <f>+IF(F78=0,"",'Ark1'!Y143)</f>
        <v>3.5962805591477305</v>
      </c>
      <c r="T78" s="98"/>
      <c r="U78" s="18"/>
      <c r="V78" s="34"/>
      <c r="W78" s="228">
        <f>+IF(F78=0,"",'Ark1'!AD143)</f>
        <v>2.1905830155960504</v>
      </c>
      <c r="X78" s="228"/>
      <c r="Y78" s="18">
        <f t="shared" si="14"/>
        <v>69.995689655172413</v>
      </c>
      <c r="Z78" s="308">
        <f t="shared" si="15"/>
        <v>2806.812474648998</v>
      </c>
      <c r="AA78" s="5">
        <f>+IF(F78=0,"",'Ark1'!T143)</f>
        <v>4.3782252601761185</v>
      </c>
      <c r="AB78" s="50">
        <f>+IF(F78=0,"",'Ark1'!V143)</f>
        <v>93.850178909964868</v>
      </c>
      <c r="AC78" s="28"/>
      <c r="AN78"/>
      <c r="AO78"/>
      <c r="AP78"/>
      <c r="AY78"/>
      <c r="BB78"/>
      <c r="BC78"/>
    </row>
    <row r="79" spans="1:55">
      <c r="A79" s="28"/>
      <c r="B79" s="2">
        <f>+'Ark1'!C144</f>
        <v>2023</v>
      </c>
      <c r="C79" s="2">
        <f>+'Ark1'!E144</f>
        <v>17</v>
      </c>
      <c r="D79" s="2">
        <f>+IF(F79=0,"",'Ark1'!Q144)</f>
        <v>464</v>
      </c>
      <c r="E79" s="28"/>
      <c r="F79" s="308">
        <f>+'Ark1'!R144</f>
        <v>31536</v>
      </c>
      <c r="G79" s="289"/>
      <c r="H79" s="50">
        <f>+IF(F79=0,"",'Ark1'!AE144)</f>
        <v>2.1602253571102077</v>
      </c>
      <c r="I79" s="50">
        <f>+IF(F79=0,"",'Ark1'!AF144)</f>
        <v>553</v>
      </c>
      <c r="J79" s="308">
        <f>+IF(F79=0,"",'Ark1'!S144)</f>
        <v>31402</v>
      </c>
      <c r="K79" s="5">
        <f>+IF(F79=0,"",'Ark1'!U144)</f>
        <v>60.656295777339025</v>
      </c>
      <c r="L79" s="28"/>
      <c r="M79" s="5">
        <f>+IF(F79=0,"",'Ark1'!AC144)</f>
        <v>-30.492281779230542</v>
      </c>
      <c r="N79" s="50">
        <f>+IF(F79=0,"",'Ark1'!W144)</f>
        <v>85.14238901980751</v>
      </c>
      <c r="O79" s="50" t="e">
        <f>+IF(F79=0,"",N79-#REF!)</f>
        <v>#REF!</v>
      </c>
      <c r="P79" s="5">
        <f>+IF(F79=0,"",'Ark1'!AB144)</f>
        <v>2.623677300723791</v>
      </c>
      <c r="Q79" s="34"/>
      <c r="R79" s="50">
        <f>+IF(F79=0,"",'Ark1'!X144)</f>
        <v>2.5399543378995437</v>
      </c>
      <c r="S79" s="50">
        <f>+IF(F79=0,"",'Ark1'!Y144)</f>
        <v>5.0799086757990874</v>
      </c>
      <c r="T79" s="98"/>
      <c r="U79" s="18"/>
      <c r="V79" s="34"/>
      <c r="W79" s="228">
        <f>+IF(F79=0,"",'Ark1'!AD144)</f>
        <v>2.1270468002905658</v>
      </c>
      <c r="X79" s="228"/>
      <c r="Y79" s="18">
        <f t="shared" si="14"/>
        <v>67.965517241379317</v>
      </c>
      <c r="Z79" s="308">
        <f t="shared" si="15"/>
        <v>2685.0503801286495</v>
      </c>
      <c r="AA79" s="5">
        <f>+IF(F79=0,"",'Ark1'!T144)</f>
        <v>4.0414446981227812</v>
      </c>
      <c r="AB79" s="50">
        <f>+IF(F79=0,"",'Ark1'!V144)</f>
        <v>92.520850953658098</v>
      </c>
      <c r="AC79" s="28"/>
      <c r="AN79"/>
      <c r="AO79"/>
      <c r="AP79"/>
      <c r="AY79"/>
      <c r="BB79"/>
      <c r="BC79"/>
    </row>
    <row r="80" spans="1:55">
      <c r="A80" s="28"/>
      <c r="B80" s="2">
        <f>+'Ark1'!C145</f>
        <v>2023</v>
      </c>
      <c r="C80" s="2">
        <f>+'Ark1'!E145</f>
        <v>18</v>
      </c>
      <c r="D80" s="2">
        <f>+IF(F80=0,"",'Ark1'!Q145)</f>
        <v>433</v>
      </c>
      <c r="E80" s="28"/>
      <c r="F80" s="308">
        <f>+'Ark1'!R145</f>
        <v>28562</v>
      </c>
      <c r="G80" s="289"/>
      <c r="H80" s="50">
        <f>+IF(F80=0,"",'Ark1'!AE145)</f>
        <v>1.9567154119165204</v>
      </c>
      <c r="I80" s="50">
        <f>+IF(F80=0,"",'Ark1'!AF145)</f>
        <v>482</v>
      </c>
      <c r="J80" s="308">
        <f>+IF(F80=0,"",'Ark1'!S145)</f>
        <v>28467</v>
      </c>
      <c r="K80" s="5">
        <f>+IF(F80=0,"",'Ark1'!U145)</f>
        <v>60.662697158112898</v>
      </c>
      <c r="L80" s="28"/>
      <c r="M80" s="5">
        <f>+IF(F80=0,"",'Ark1'!AC145)</f>
        <v>-30.064727011527275</v>
      </c>
      <c r="N80" s="50">
        <f>+IF(F80=0,"",'Ark1'!W145)</f>
        <v>85.072666596410045</v>
      </c>
      <c r="O80" s="50" t="e">
        <f>+IF(F80=0,"",N80-#REF!)</f>
        <v>#REF!</v>
      </c>
      <c r="P80" s="5">
        <f>+IF(F80=0,"",'Ark1'!AB145)</f>
        <v>2.5812487934371759</v>
      </c>
      <c r="Q80" s="34"/>
      <c r="R80" s="50">
        <f>+IF(F80=0,"",'Ark1'!X145)</f>
        <v>2.4368041453679719</v>
      </c>
      <c r="S80" s="50">
        <f>+IF(F80=0,"",'Ark1'!Y145)</f>
        <v>4.8736082907359437</v>
      </c>
      <c r="T80" s="98"/>
      <c r="U80" s="18"/>
      <c r="V80" s="34"/>
      <c r="W80" s="228">
        <f>+IF(F80=0,"",'Ark1'!AD145)</f>
        <v>1.9264558190607295</v>
      </c>
      <c r="X80" s="228"/>
      <c r="Y80" s="18">
        <f t="shared" si="14"/>
        <v>65.963048498845268</v>
      </c>
      <c r="Z80" s="308">
        <f t="shared" si="15"/>
        <v>2429.8455033266637</v>
      </c>
      <c r="AA80" s="5">
        <f>+IF(F80=0,"",'Ark1'!T145)</f>
        <v>4.0872137805475797</v>
      </c>
      <c r="AB80" s="50">
        <f>+IF(F80=0,"",'Ark1'!V145)</f>
        <v>92.37299001740783</v>
      </c>
      <c r="AC80" s="28"/>
      <c r="AN80"/>
      <c r="AO80"/>
      <c r="AP80"/>
      <c r="AY80"/>
      <c r="BB80"/>
      <c r="BC80"/>
    </row>
    <row r="81" spans="1:55">
      <c r="A81" s="28"/>
      <c r="B81" s="2">
        <f>+'Ark1'!C146</f>
        <v>2023</v>
      </c>
      <c r="C81" s="2">
        <f>+'Ark1'!E146</f>
        <v>19</v>
      </c>
      <c r="D81" s="2">
        <f>+IF(F81=0,"",'Ark1'!Q146)</f>
        <v>439</v>
      </c>
      <c r="E81" s="28"/>
      <c r="F81" s="308">
        <f>+'Ark1'!R146</f>
        <v>31906</v>
      </c>
      <c r="G81" s="289"/>
      <c r="H81" s="50">
        <f>+IF(F81=0,"",'Ark1'!AE146)</f>
        <v>2.1815605656728927</v>
      </c>
      <c r="I81" s="50">
        <f>+IF(F81=0,"",'Ark1'!AF146)</f>
        <v>513</v>
      </c>
      <c r="J81" s="308">
        <f>+IF(F81=0,"",'Ark1'!S146)</f>
        <v>31775</v>
      </c>
      <c r="K81" s="5">
        <f>+IF(F81=0,"",'Ark1'!U146)</f>
        <v>60.54322580645163</v>
      </c>
      <c r="L81" s="28"/>
      <c r="M81" s="5">
        <f>+IF(F81=0,"",'Ark1'!AC146)</f>
        <v>-32.021758040100025</v>
      </c>
      <c r="N81" s="50">
        <f>+IF(F81=0,"",'Ark1'!W146)</f>
        <v>84.973948072383678</v>
      </c>
      <c r="O81" s="50" t="e">
        <f>+IF(F81=0,"",N81-#REF!)</f>
        <v>#REF!</v>
      </c>
      <c r="P81" s="5">
        <f>+IF(F81=0,"",'Ark1'!AB146)</f>
        <v>2.5890064703843838</v>
      </c>
      <c r="Q81" s="34"/>
      <c r="R81" s="50">
        <f>+IF(F81=0,"",'Ark1'!X146)</f>
        <v>1.1627906976744189</v>
      </c>
      <c r="S81" s="50">
        <f>+IF(F81=0,"",'Ark1'!Y146)</f>
        <v>2.3255813953488378</v>
      </c>
      <c r="T81" s="98"/>
      <c r="U81" s="18"/>
      <c r="V81" s="34"/>
      <c r="W81" s="228">
        <f>+IF(F81=0,"",'Ark1'!AD146)</f>
        <v>2.1520026385740372</v>
      </c>
      <c r="X81" s="228"/>
      <c r="Y81" s="18">
        <f t="shared" si="14"/>
        <v>72.678815489749425</v>
      </c>
      <c r="Z81" s="308">
        <f t="shared" si="15"/>
        <v>2711.1787871974734</v>
      </c>
      <c r="AA81" s="5">
        <f>+IF(F81=0,"",'Ark1'!T146)</f>
        <v>4.2837710775402744</v>
      </c>
      <c r="AB81" s="50">
        <f>+IF(F81=0,"",'Ark1'!V146)</f>
        <v>92.285982919242741</v>
      </c>
      <c r="AC81" s="28"/>
      <c r="AN81"/>
      <c r="AO81"/>
      <c r="AP81"/>
      <c r="AY81"/>
      <c r="BB81"/>
      <c r="BC81"/>
    </row>
    <row r="82" spans="1:55">
      <c r="A82" s="28"/>
      <c r="B82" s="2">
        <f>+'Ark1'!C147</f>
        <v>2023</v>
      </c>
      <c r="C82" s="2">
        <f>+'Ark1'!E147</f>
        <v>20</v>
      </c>
      <c r="D82" s="2">
        <f>+IF(F82=0,"",'Ark1'!Q147)</f>
        <v>351</v>
      </c>
      <c r="E82" s="28"/>
      <c r="F82" s="308">
        <f>+'Ark1'!R147</f>
        <v>19975</v>
      </c>
      <c r="G82" s="289"/>
      <c r="H82" s="50">
        <f>+IF(F82=0,"",'Ark1'!AE147)</f>
        <v>1.3476557608586062</v>
      </c>
      <c r="I82" s="50">
        <f>+IF(F82=0,"",'Ark1'!AF147)</f>
        <v>347</v>
      </c>
      <c r="J82" s="308">
        <f>+IF(F82=0,"",'Ark1'!S147)</f>
        <v>19873</v>
      </c>
      <c r="K82" s="5">
        <f>+IF(F82=0,"",'Ark1'!U147)</f>
        <v>60.644089971317861</v>
      </c>
      <c r="L82" s="28"/>
      <c r="M82" s="5">
        <f>+IF(F82=0,"",'Ark1'!AC147)</f>
        <v>-27.358948327530968</v>
      </c>
      <c r="N82" s="50">
        <f>+IF(F82=0,"",'Ark1'!W147)</f>
        <v>83.93046344286175</v>
      </c>
      <c r="O82" s="50" t="e">
        <f>+IF(F82=0,"",N82-#REF!)</f>
        <v>#REF!</v>
      </c>
      <c r="P82" s="5">
        <f>+IF(F82=0,"",'Ark1'!AB147)</f>
        <v>2.6037535308493758</v>
      </c>
      <c r="Q82" s="34"/>
      <c r="R82" s="50">
        <f>+IF(F82=0,"",'Ark1'!X147)</f>
        <v>2.287859824780976</v>
      </c>
      <c r="S82" s="50">
        <f>+IF(F82=0,"",'Ark1'!Y147)</f>
        <v>4.5757196495619521</v>
      </c>
      <c r="T82" s="98"/>
      <c r="U82" s="18"/>
      <c r="V82" s="34"/>
      <c r="W82" s="228">
        <f>+IF(F82=0,"",'Ark1'!AD147)</f>
        <v>1.347278026249495</v>
      </c>
      <c r="X82" s="228"/>
      <c r="Y82" s="18">
        <f t="shared" si="14"/>
        <v>56.908831908831907</v>
      </c>
      <c r="Z82" s="308">
        <f t="shared" si="15"/>
        <v>1676.5110072711634</v>
      </c>
      <c r="AA82" s="5">
        <f>+IF(F82=0,"",'Ark1'!T147)</f>
        <v>4.1393742177722164</v>
      </c>
      <c r="AB82" s="50">
        <f>+IF(F82=0,"",'Ark1'!V147)</f>
        <v>91.208829370947228</v>
      </c>
      <c r="AC82" s="28"/>
      <c r="AN82"/>
      <c r="AO82"/>
      <c r="AP82"/>
      <c r="AY82"/>
      <c r="BB82"/>
      <c r="BC82"/>
    </row>
    <row r="83" spans="1:55">
      <c r="A83" s="28"/>
      <c r="B83" s="2">
        <f>+'Ark1'!C148</f>
        <v>2023</v>
      </c>
      <c r="C83" s="2">
        <f>+'Ark1'!E148</f>
        <v>21</v>
      </c>
      <c r="D83" s="2">
        <f>+IF(F83=0,"",'Ark1'!Q148)</f>
        <v>428</v>
      </c>
      <c r="E83" s="28"/>
      <c r="F83" s="308">
        <f>+'Ark1'!R148</f>
        <v>30076</v>
      </c>
      <c r="G83" s="289"/>
      <c r="H83" s="50">
        <f>+IF(F83=0,"",'Ark1'!AE148)</f>
        <v>2.0510754678617937</v>
      </c>
      <c r="I83" s="50">
        <f>+IF(F83=0,"",'Ark1'!AF148)</f>
        <v>570</v>
      </c>
      <c r="J83" s="308">
        <f>+IF(F83=0,"",'Ark1'!S148)</f>
        <v>29966</v>
      </c>
      <c r="K83" s="5">
        <f>+IF(F83=0,"",'Ark1'!U148)</f>
        <v>60.605285990789554</v>
      </c>
      <c r="L83" s="28"/>
      <c r="M83" s="5">
        <f>+IF(F83=0,"",'Ark1'!AC148)</f>
        <v>-31.746579337648217</v>
      </c>
      <c r="N83" s="50">
        <f>+IF(F83=0,"",'Ark1'!W148)</f>
        <v>84.714342921978087</v>
      </c>
      <c r="O83" s="50" t="e">
        <f>+IF(F83=0,"",N83-#REF!)</f>
        <v>#REF!</v>
      </c>
      <c r="P83" s="5">
        <f>+IF(F83=0,"",'Ark1'!AB148)</f>
        <v>2.6364347738427858</v>
      </c>
      <c r="Q83" s="34"/>
      <c r="R83" s="50">
        <f>+IF(F83=0,"",'Ark1'!X148)</f>
        <v>2.1445670966883901</v>
      </c>
      <c r="S83" s="50">
        <f>+IF(F83=0,"",'Ark1'!Y148)</f>
        <v>4.2891341933767801</v>
      </c>
      <c r="T83" s="98"/>
      <c r="U83" s="18"/>
      <c r="V83" s="34"/>
      <c r="W83" s="228">
        <f>+IF(F83=0,"",'Ark1'!AD148)</f>
        <v>2.0285724113882262</v>
      </c>
      <c r="X83" s="228"/>
      <c r="Y83" s="18">
        <f t="shared" si="14"/>
        <v>70.271028037383175</v>
      </c>
      <c r="Z83" s="308">
        <f t="shared" si="15"/>
        <v>2547.8685777214127</v>
      </c>
      <c r="AA83" s="5">
        <f>+IF(F83=0,"",'Ark1'!T148)</f>
        <v>4.1772509642239672</v>
      </c>
      <c r="AB83" s="50">
        <f>+IF(F83=0,"",'Ark1'!V148)</f>
        <v>91.997687664653938</v>
      </c>
      <c r="AC83" s="28"/>
      <c r="AN83"/>
      <c r="AO83"/>
      <c r="AP83"/>
      <c r="AY83"/>
      <c r="BB83"/>
      <c r="BC83"/>
    </row>
    <row r="84" spans="1:55">
      <c r="A84" s="28"/>
      <c r="B84" s="2">
        <f>+'Ark1'!C149</f>
        <v>2023</v>
      </c>
      <c r="C84" s="2">
        <f>+'Ark1'!E149</f>
        <v>22</v>
      </c>
      <c r="D84" s="2">
        <f>+IF(F84=0,"",'Ark1'!Q149)</f>
        <v>477</v>
      </c>
      <c r="E84" s="28"/>
      <c r="F84" s="308">
        <f>+'Ark1'!R149</f>
        <v>27898</v>
      </c>
      <c r="G84" s="289"/>
      <c r="H84" s="50">
        <f>+IF(F84=0,"",'Ark1'!AE149)</f>
        <v>1.9139043269929976</v>
      </c>
      <c r="I84" s="50">
        <f>+IF(F84=0,"",'Ark1'!AF149)</f>
        <v>439</v>
      </c>
      <c r="J84" s="308">
        <f>+IF(F84=0,"",'Ark1'!S149)</f>
        <v>27770</v>
      </c>
      <c r="K84" s="5">
        <f>+IF(F84=0,"",'Ark1'!U149)</f>
        <v>60.445948865682382</v>
      </c>
      <c r="L84" s="28"/>
      <c r="M84" s="5">
        <f>+IF(F84=0,"",'Ark1'!AC149)</f>
        <v>-34.325314420641547</v>
      </c>
      <c r="N84" s="50">
        <f>+IF(F84=0,"",'Ark1'!W149)</f>
        <v>85.299881166726351</v>
      </c>
      <c r="O84" s="50" t="e">
        <f>+IF(F84=0,"",N84-#REF!)</f>
        <v>#REF!</v>
      </c>
      <c r="P84" s="5">
        <f>+IF(F84=0,"",'Ark1'!AB149)</f>
        <v>2.6459239499085649</v>
      </c>
      <c r="Q84" s="34"/>
      <c r="R84" s="50">
        <f>+IF(F84=0,"",'Ark1'!X149)</f>
        <v>1.1255287117356081</v>
      </c>
      <c r="S84" s="50">
        <f>+IF(F84=0,"",'Ark1'!Y149)</f>
        <v>2.2510574234712162</v>
      </c>
      <c r="T84" s="98"/>
      <c r="U84" s="18"/>
      <c r="V84" s="34"/>
      <c r="W84" s="228">
        <f>+IF(F84=0,"",'Ark1'!AD149)</f>
        <v>1.8816702065736377</v>
      </c>
      <c r="X84" s="228"/>
      <c r="Y84" s="18">
        <f t="shared" si="14"/>
        <v>58.486373165618446</v>
      </c>
      <c r="Z84" s="308">
        <f t="shared" si="15"/>
        <v>2379.6960847893315</v>
      </c>
      <c r="AA84" s="5">
        <f>+IF(F84=0,"",'Ark1'!T149)</f>
        <v>4.451501899777762</v>
      </c>
      <c r="AB84" s="50">
        <f>+IF(F84=0,"",'Ark1'!V149)</f>
        <v>92.683609482160634</v>
      </c>
      <c r="AC84" s="28"/>
      <c r="AN84"/>
      <c r="AO84"/>
      <c r="AP84"/>
      <c r="AY84"/>
      <c r="BB84"/>
      <c r="BC84"/>
    </row>
    <row r="85" spans="1:55">
      <c r="A85" s="28"/>
      <c r="B85" s="2">
        <f>+'Ark1'!C150</f>
        <v>2023</v>
      </c>
      <c r="C85" s="2">
        <f>+'Ark1'!E150</f>
        <v>23</v>
      </c>
      <c r="D85" s="2">
        <f>+IF(F85=0,"",'Ark1'!Q150)</f>
        <v>413</v>
      </c>
      <c r="E85" s="28"/>
      <c r="F85" s="308">
        <f>+'Ark1'!R150</f>
        <v>29924</v>
      </c>
      <c r="G85" s="289"/>
      <c r="H85" s="50">
        <f>+IF(F85=0,"",'Ark1'!AE150)</f>
        <v>2.0208839246126487</v>
      </c>
      <c r="I85" s="50">
        <f>+IF(F85=0,"",'Ark1'!AF150)</f>
        <v>471</v>
      </c>
      <c r="J85" s="308">
        <f>+IF(F85=0,"",'Ark1'!S150)</f>
        <v>29684</v>
      </c>
      <c r="K85" s="5">
        <f>+IF(F85=0,"",'Ark1'!U150)</f>
        <v>60.617234874006208</v>
      </c>
      <c r="L85" s="28"/>
      <c r="M85" s="5">
        <f>+IF(F85=0,"",'Ark1'!AC150)</f>
        <v>-33.879693939574395</v>
      </c>
      <c r="N85" s="50">
        <f>+IF(F85=0,"",'Ark1'!W150)</f>
        <v>84.260305214930753</v>
      </c>
      <c r="O85" s="50" t="e">
        <f>+IF(F85=0,"",N85-#REF!)</f>
        <v>#REF!</v>
      </c>
      <c r="P85" s="5">
        <f>+IF(F85=0,"",'Ark1'!AB150)</f>
        <v>2.5989708986039122</v>
      </c>
      <c r="Q85" s="34"/>
      <c r="R85" s="50">
        <f>+IF(F85=0,"",'Ark1'!X150)</f>
        <v>1.2364657131399548</v>
      </c>
      <c r="S85" s="50">
        <f>+IF(F85=0,"",'Ark1'!Y150)</f>
        <v>2.4729314262799096</v>
      </c>
      <c r="T85" s="98"/>
      <c r="U85" s="18"/>
      <c r="V85" s="34"/>
      <c r="W85" s="228">
        <f>+IF(F85=0,"",'Ark1'!AD150)</f>
        <v>2.0183202832285305</v>
      </c>
      <c r="X85" s="228"/>
      <c r="Y85" s="18">
        <f t="shared" si="14"/>
        <v>72.455205811138015</v>
      </c>
      <c r="Z85" s="308">
        <f t="shared" si="15"/>
        <v>2521.4053732515881</v>
      </c>
      <c r="AA85" s="5">
        <f>+IF(F85=0,"",'Ark1'!T150)</f>
        <v>4.072884641090762</v>
      </c>
      <c r="AB85" s="50">
        <f>+IF(F85=0,"",'Ark1'!V150)</f>
        <v>91.682015532915898</v>
      </c>
      <c r="AC85" s="28"/>
      <c r="AN85"/>
      <c r="AO85"/>
      <c r="AP85"/>
      <c r="AY85"/>
      <c r="BB85"/>
      <c r="BC85"/>
    </row>
    <row r="86" spans="1:55">
      <c r="A86" s="28"/>
      <c r="B86" s="2">
        <f>+'Ark1'!C151</f>
        <v>2023</v>
      </c>
      <c r="C86" s="2">
        <f>+'Ark1'!E151</f>
        <v>24</v>
      </c>
      <c r="D86" s="2">
        <f>+IF(F86=0,"",'Ark1'!Q151)</f>
        <v>441</v>
      </c>
      <c r="E86" s="28"/>
      <c r="F86" s="308">
        <f>+'Ark1'!R151</f>
        <v>29166</v>
      </c>
      <c r="G86" s="289"/>
      <c r="H86" s="50">
        <f>+IF(F86=0,"",'Ark1'!AE151)</f>
        <v>1.9747469875497776</v>
      </c>
      <c r="I86" s="50">
        <f>+IF(F86=0,"",'Ark1'!AF151)</f>
        <v>390</v>
      </c>
      <c r="J86" s="308">
        <f>+IF(F86=0,"",'Ark1'!S151)</f>
        <v>29003</v>
      </c>
      <c r="K86" s="5">
        <f>+IF(F86=0,"",'Ark1'!U151)</f>
        <v>60.484777436816877</v>
      </c>
      <c r="L86" s="28"/>
      <c r="M86" s="5">
        <f>+IF(F86=0,"",'Ark1'!AC151)</f>
        <v>-34.537170388496129</v>
      </c>
      <c r="N86" s="50">
        <f>+IF(F86=0,"",'Ark1'!W151)</f>
        <v>84.269927248905191</v>
      </c>
      <c r="O86" s="50" t="e">
        <f>+IF(F86=0,"",N86-#REF!)</f>
        <v>#REF!</v>
      </c>
      <c r="P86" s="5">
        <f>+IF(F86=0,"",'Ark1'!AB151)</f>
        <v>2.702209335113559</v>
      </c>
      <c r="Q86" s="34"/>
      <c r="R86" s="50">
        <f>+IF(F86=0,"",'Ark1'!X151)</f>
        <v>1.7726119454158951</v>
      </c>
      <c r="S86" s="50">
        <f>+IF(F86=0,"",'Ark1'!Y151)</f>
        <v>3.5452238908317901</v>
      </c>
      <c r="T86" s="98"/>
      <c r="U86" s="18"/>
      <c r="V86" s="34"/>
      <c r="W86" s="228">
        <f>+IF(F86=0,"",'Ark1'!AD151)</f>
        <v>1.9671945388532055</v>
      </c>
      <c r="X86" s="228"/>
      <c r="Y86" s="18">
        <f t="shared" si="14"/>
        <v>66.136054421768705</v>
      </c>
      <c r="Z86" s="308">
        <f t="shared" si="15"/>
        <v>2457.8166981415688</v>
      </c>
      <c r="AA86" s="5">
        <f>+IF(F86=0,"",'Ark1'!T151)</f>
        <v>4.336556264143181</v>
      </c>
      <c r="AB86" s="50">
        <f>+IF(F86=0,"",'Ark1'!V151)</f>
        <v>91.556090752968061</v>
      </c>
      <c r="AC86" s="28"/>
      <c r="AN86"/>
      <c r="AO86"/>
      <c r="AP86"/>
      <c r="AY86"/>
      <c r="BB86"/>
      <c r="BC86"/>
    </row>
    <row r="87" spans="1:55">
      <c r="A87" s="28"/>
      <c r="B87" s="2">
        <f>+'Ark1'!C152</f>
        <v>2023</v>
      </c>
      <c r="C87" s="2">
        <f>+'Ark1'!E152</f>
        <v>25</v>
      </c>
      <c r="D87" s="2">
        <f>+IF(F87=0,"",'Ark1'!Q152)</f>
        <v>440</v>
      </c>
      <c r="E87" s="28"/>
      <c r="F87" s="308">
        <f>+'Ark1'!R152</f>
        <v>29235</v>
      </c>
      <c r="G87" s="289"/>
      <c r="H87" s="50">
        <f>+IF(F87=0,"",'Ark1'!AE152)</f>
        <v>1.9848501835003511</v>
      </c>
      <c r="I87" s="50">
        <f>+IF(F87=0,"",'Ark1'!AF152)</f>
        <v>396</v>
      </c>
      <c r="J87" s="308">
        <f>+IF(F87=0,"",'Ark1'!S152)</f>
        <v>29117</v>
      </c>
      <c r="K87" s="5">
        <f>+IF(F87=0,"",'Ark1'!U152)</f>
        <v>60.420269945392718</v>
      </c>
      <c r="L87" s="28"/>
      <c r="M87" s="5">
        <f>+IF(F87=0,"",'Ark1'!AC152)</f>
        <v>-30.700983223743602</v>
      </c>
      <c r="N87" s="50">
        <f>+IF(F87=0,"",'Ark1'!W152)</f>
        <v>84.369443967441612</v>
      </c>
      <c r="O87" s="50" t="e">
        <f>+IF(F87=0,"",N87-#REF!)</f>
        <v>#REF!</v>
      </c>
      <c r="P87" s="5">
        <f>+IF(F87=0,"",'Ark1'!AB152)</f>
        <v>2.6460703404610975</v>
      </c>
      <c r="Q87" s="34"/>
      <c r="R87" s="50">
        <f>+IF(F87=0,"",'Ark1'!X152)</f>
        <v>2.4320164186762443</v>
      </c>
      <c r="S87" s="50">
        <f>+IF(F87=0,"",'Ark1'!Y152)</f>
        <v>4.8640328373524886</v>
      </c>
      <c r="T87" s="98"/>
      <c r="U87" s="18"/>
      <c r="V87" s="34"/>
      <c r="W87" s="228">
        <f>+IF(F87=0,"",'Ark1'!AD152)</f>
        <v>1.9718484654520152</v>
      </c>
      <c r="X87" s="228"/>
      <c r="Y87" s="18">
        <f t="shared" si="14"/>
        <v>66.443181818181813</v>
      </c>
      <c r="Z87" s="308">
        <f t="shared" si="15"/>
        <v>2466.5406943881553</v>
      </c>
      <c r="AA87" s="5">
        <f>+IF(F87=0,"",'Ark1'!T152)</f>
        <v>4.522695399350094</v>
      </c>
      <c r="AB87" s="50">
        <f>+IF(F87=0,"",'Ark1'!V152)</f>
        <v>91.618933007270087</v>
      </c>
      <c r="AC87" s="28"/>
      <c r="AN87"/>
      <c r="AO87"/>
      <c r="AP87"/>
      <c r="AY87"/>
      <c r="BB87"/>
      <c r="BC87"/>
    </row>
    <row r="88" spans="1:55">
      <c r="A88" s="28"/>
      <c r="B88" s="2">
        <f>+'Ark1'!C153</f>
        <v>2023</v>
      </c>
      <c r="C88" s="2">
        <f>+'Ark1'!E153</f>
        <v>26</v>
      </c>
      <c r="D88" s="2">
        <f>+IF(F88=0,"",'Ark1'!Q153)</f>
        <v>422</v>
      </c>
      <c r="E88" s="28"/>
      <c r="F88" s="308">
        <f>+'Ark1'!R153</f>
        <v>27864</v>
      </c>
      <c r="G88" s="289"/>
      <c r="H88" s="50">
        <f>+IF(F88=0,"",'Ark1'!AE153)</f>
        <v>1.8804329859668911</v>
      </c>
      <c r="I88" s="50">
        <f>+IF(F88=0,"",'Ark1'!AF153)</f>
        <v>390</v>
      </c>
      <c r="J88" s="308">
        <f>+IF(F88=0,"",'Ark1'!S153)</f>
        <v>27758</v>
      </c>
      <c r="K88" s="5">
        <f>+IF(F88=0,"",'Ark1'!U153)</f>
        <v>60.589559766553791</v>
      </c>
      <c r="L88" s="28"/>
      <c r="M88" s="5">
        <f>+IF(F88=0,"",'Ark1'!AC153)</f>
        <v>-31.304468009193226</v>
      </c>
      <c r="N88" s="50">
        <f>+IF(F88=0,"",'Ark1'!W153)</f>
        <v>83.844343972908476</v>
      </c>
      <c r="O88" s="50" t="e">
        <f>+IF(F88=0,"",N88-#REF!)</f>
        <v>#REF!</v>
      </c>
      <c r="P88" s="5">
        <f>+IF(F88=0,"",'Ark1'!AB153)</f>
        <v>2.5796404390975036</v>
      </c>
      <c r="Q88" s="34"/>
      <c r="R88" s="50">
        <f>+IF(F88=0,"",'Ark1'!X153)</f>
        <v>2.0277060005742182</v>
      </c>
      <c r="S88" s="50">
        <f>+IF(F88=0,"",'Ark1'!Y153)</f>
        <v>4.0554120011484365</v>
      </c>
      <c r="T88" s="98"/>
      <c r="U88" s="18"/>
      <c r="V88" s="34"/>
      <c r="W88" s="228">
        <f>+IF(F88=0,"",'Ark1'!AD153)</f>
        <v>1.8793769673800205</v>
      </c>
      <c r="X88" s="228"/>
      <c r="Y88" s="18">
        <f t="shared" si="14"/>
        <v>66.02843601895735</v>
      </c>
      <c r="Z88" s="308">
        <f t="shared" si="15"/>
        <v>2336.2388004611216</v>
      </c>
      <c r="AA88" s="5">
        <f>+IF(F88=0,"",'Ark1'!T153)</f>
        <v>4.1703990812517935</v>
      </c>
      <c r="AB88" s="50">
        <f>+IF(F88=0,"",'Ark1'!V153)</f>
        <v>91.058180683583828</v>
      </c>
      <c r="AC88" s="28"/>
      <c r="AN88"/>
      <c r="AO88"/>
      <c r="AP88"/>
      <c r="AY88"/>
      <c r="BB88"/>
      <c r="BC88"/>
    </row>
    <row r="89" spans="1:55">
      <c r="A89" s="28"/>
      <c r="B89" s="2">
        <f>+'Ark1'!C154</f>
        <v>2023</v>
      </c>
      <c r="C89" s="2">
        <f>+'Ark1'!E154</f>
        <v>27</v>
      </c>
      <c r="D89" s="2">
        <f>+IF(F89=0,"",'Ark1'!Q154)</f>
        <v>444</v>
      </c>
      <c r="E89" s="28"/>
      <c r="F89" s="308">
        <f>+'Ark1'!R154</f>
        <v>29700</v>
      </c>
      <c r="G89" s="289"/>
      <c r="H89" s="50">
        <f>+IF(F89=0,"",'Ark1'!AE154)</f>
        <v>2.0137046150945079</v>
      </c>
      <c r="I89" s="50">
        <f>+IF(F89=0,"",'Ark1'!AF154)</f>
        <v>332</v>
      </c>
      <c r="J89" s="308">
        <f>+IF(F89=0,"",'Ark1'!S154)</f>
        <v>29588</v>
      </c>
      <c r="K89" s="5">
        <f>+IF(F89=0,"",'Ark1'!U154)</f>
        <v>60.429566040286609</v>
      </c>
      <c r="L89" s="28"/>
      <c r="M89" s="5">
        <f>+IF(F89=0,"",'Ark1'!AC154)</f>
        <v>-32.855332236425163</v>
      </c>
      <c r="N89" s="50">
        <f>+IF(F89=0,"",'Ark1'!W154)</f>
        <v>84.233381776395277</v>
      </c>
      <c r="O89" s="50" t="e">
        <f>+IF(F89=0,"",N89-#REF!)</f>
        <v>#REF!</v>
      </c>
      <c r="P89" s="5">
        <f>+IF(F89=0,"",'Ark1'!AB154)</f>
        <v>2.652539879477799</v>
      </c>
      <c r="Q89" s="34"/>
      <c r="R89" s="50">
        <f>+IF(F89=0,"",'Ark1'!X154)</f>
        <v>1.4612794612794613</v>
      </c>
      <c r="S89" s="50">
        <f>+IF(F89=0,"",'Ark1'!Y154)</f>
        <v>2.9225589225589226</v>
      </c>
      <c r="T89" s="98"/>
      <c r="U89" s="18"/>
      <c r="V89" s="34"/>
      <c r="W89" s="228">
        <f>+IF(F89=0,"",'Ark1'!AD154)</f>
        <v>2.0032118838352941</v>
      </c>
      <c r="X89" s="228"/>
      <c r="Y89" s="18">
        <f t="shared" si="14"/>
        <v>66.891891891891888</v>
      </c>
      <c r="Z89" s="308">
        <f t="shared" si="15"/>
        <v>2501.7314387589395</v>
      </c>
      <c r="AA89" s="5">
        <f>+IF(F89=0,"",'Ark1'!T154)</f>
        <v>4.506430976430976</v>
      </c>
      <c r="AB89" s="50">
        <f>+IF(F89=0,"",'Ark1'!V154)</f>
        <v>91.460034528360126</v>
      </c>
      <c r="AC89" s="28"/>
      <c r="AN89"/>
      <c r="AO89"/>
      <c r="AP89"/>
      <c r="AY89"/>
      <c r="BB89"/>
      <c r="BC89"/>
    </row>
    <row r="90" spans="1:55">
      <c r="A90" s="28"/>
      <c r="B90" s="2">
        <f>+'Ark1'!C155</f>
        <v>2023</v>
      </c>
      <c r="C90" s="2">
        <f>+'Ark1'!E155</f>
        <v>28</v>
      </c>
      <c r="D90" s="2">
        <f>+IF(F90=0,"",'Ark1'!Q155)</f>
        <v>416</v>
      </c>
      <c r="E90" s="28"/>
      <c r="F90" s="308">
        <f>+'Ark1'!R155</f>
        <v>29798</v>
      </c>
      <c r="G90" s="289"/>
      <c r="H90" s="50">
        <f>+IF(F90=0,"",'Ark1'!AE155)</f>
        <v>2.0023541538941938</v>
      </c>
      <c r="I90" s="50">
        <f>+IF(F90=0,"",'Ark1'!AF155)</f>
        <v>371</v>
      </c>
      <c r="J90" s="308">
        <f>+IF(F90=0,"",'Ark1'!S155)</f>
        <v>29653</v>
      </c>
      <c r="K90" s="5">
        <f>+IF(F90=0,"",'Ark1'!U155)</f>
        <v>60.438572825683735</v>
      </c>
      <c r="L90" s="28"/>
      <c r="M90" s="5">
        <f>+IF(F90=0,"",'Ark1'!AC155)</f>
        <v>-31.362349700614743</v>
      </c>
      <c r="N90" s="50">
        <f>+IF(F90=0,"",'Ark1'!W155)</f>
        <v>83.574990726064442</v>
      </c>
      <c r="O90" s="50" t="e">
        <f>+IF(F90=0,"",N90-#REF!)</f>
        <v>#REF!</v>
      </c>
      <c r="P90" s="5">
        <f>+IF(F90=0,"",'Ark1'!AB155)</f>
        <v>2.5786476456931831</v>
      </c>
      <c r="Q90" s="34"/>
      <c r="R90" s="50">
        <f>+IF(F90=0,"",'Ark1'!X155)</f>
        <v>1.7585072823679444</v>
      </c>
      <c r="S90" s="50">
        <f>+IF(F90=0,"",'Ark1'!Y155)</f>
        <v>3.5170145647358888</v>
      </c>
      <c r="T90" s="98"/>
      <c r="U90" s="18"/>
      <c r="V90" s="34"/>
      <c r="W90" s="228">
        <f>+IF(F90=0,"",'Ark1'!AD155)</f>
        <v>2.0098218085698352</v>
      </c>
      <c r="X90" s="228"/>
      <c r="Y90" s="18">
        <f t="shared" si="14"/>
        <v>71.629807692307693</v>
      </c>
      <c r="Z90" s="308">
        <f t="shared" si="15"/>
        <v>2490.3675736552682</v>
      </c>
      <c r="AA90" s="5">
        <f>+IF(F90=0,"",'Ark1'!T155)</f>
        <v>4.4892945835290954</v>
      </c>
      <c r="AB90" s="50">
        <f>+IF(F90=0,"",'Ark1'!V155)</f>
        <v>90.803884395012673</v>
      </c>
      <c r="AC90" s="28"/>
      <c r="AN90"/>
      <c r="AO90"/>
      <c r="AP90"/>
      <c r="AY90"/>
      <c r="BB90"/>
      <c r="BC90"/>
    </row>
    <row r="91" spans="1:55">
      <c r="A91" s="28"/>
      <c r="B91" s="2">
        <f>+'Ark1'!C156</f>
        <v>2023</v>
      </c>
      <c r="C91" s="2">
        <f>+'Ark1'!E156</f>
        <v>29</v>
      </c>
      <c r="D91" s="2">
        <f>+IF(F91=0,"",'Ark1'!Q156)</f>
        <v>386</v>
      </c>
      <c r="E91" s="28"/>
      <c r="F91" s="308">
        <f>+'Ark1'!R156</f>
        <v>26029</v>
      </c>
      <c r="G91" s="289"/>
      <c r="H91" s="50">
        <f>+IF(F91=0,"",'Ark1'!AE156)</f>
        <v>1.7502252000551397</v>
      </c>
      <c r="I91" s="50">
        <f>+IF(F91=0,"",'Ark1'!AF156)</f>
        <v>319</v>
      </c>
      <c r="J91" s="308">
        <f>+IF(F91=0,"",'Ark1'!S156)</f>
        <v>25871</v>
      </c>
      <c r="K91" s="5">
        <f>+IF(F91=0,"",'Ark1'!U156)</f>
        <v>60.397472072977457</v>
      </c>
      <c r="L91" s="28"/>
      <c r="M91" s="5">
        <f>+IF(F91=0,"",'Ark1'!AC156)</f>
        <v>-30.817736823647351</v>
      </c>
      <c r="N91" s="50">
        <f>+IF(F91=0,"",'Ark1'!W156)</f>
        <v>83.730714699856989</v>
      </c>
      <c r="O91" s="50" t="e">
        <f>+IF(F91=0,"",N91-#REF!)</f>
        <v>#REF!</v>
      </c>
      <c r="P91" s="5">
        <f>+IF(F91=0,"",'Ark1'!AB156)</f>
        <v>2.6236776151853656</v>
      </c>
      <c r="Q91" s="34"/>
      <c r="R91" s="50">
        <f>+IF(F91=0,"",'Ark1'!X156)</f>
        <v>0.76837373698567013</v>
      </c>
      <c r="S91" s="50">
        <f>+IF(F91=0,"",'Ark1'!Y156)</f>
        <v>1.5367474739713403</v>
      </c>
      <c r="T91" s="98"/>
      <c r="U91" s="18"/>
      <c r="V91" s="34"/>
      <c r="W91" s="228">
        <f>+IF(F91=0,"",'Ark1'!AD156)</f>
        <v>1.7556094991363258</v>
      </c>
      <c r="X91" s="228"/>
      <c r="Y91" s="18">
        <f t="shared" si="14"/>
        <v>67.432642487046635</v>
      </c>
      <c r="Z91" s="308">
        <f t="shared" si="15"/>
        <v>2179.4267729225776</v>
      </c>
      <c r="AA91" s="5">
        <f>+IF(F91=0,"",'Ark1'!T156)</f>
        <v>4.5423950209381836</v>
      </c>
      <c r="AB91" s="50">
        <f>+IF(F91=0,"",'Ark1'!V156)</f>
        <v>91.008246473994276</v>
      </c>
      <c r="AC91" s="28"/>
      <c r="AN91"/>
      <c r="AO91"/>
      <c r="AP91"/>
      <c r="AY91"/>
      <c r="BB91"/>
      <c r="BC91"/>
    </row>
    <row r="92" spans="1:55">
      <c r="A92" s="28"/>
      <c r="B92" s="2">
        <f>+'Ark1'!C157</f>
        <v>2023</v>
      </c>
      <c r="C92" s="2">
        <f>+'Ark1'!E157</f>
        <v>30</v>
      </c>
      <c r="D92" s="2">
        <f>+IF(F92=0,"",'Ark1'!Q157)</f>
        <v>415</v>
      </c>
      <c r="E92" s="28"/>
      <c r="F92" s="308">
        <f>+'Ark1'!R157</f>
        <v>29770</v>
      </c>
      <c r="G92" s="289"/>
      <c r="H92" s="50">
        <f>+IF(F92=0,"",'Ark1'!AE157)</f>
        <v>1.9967022332651905</v>
      </c>
      <c r="I92" s="50">
        <f>+IF(F92=0,"",'Ark1'!AF157)</f>
        <v>345</v>
      </c>
      <c r="J92" s="308">
        <f>+IF(F92=0,"",'Ark1'!S157)</f>
        <v>29615</v>
      </c>
      <c r="K92" s="5">
        <f>+IF(F92=0,"",'Ark1'!U157)</f>
        <v>60.366570994428493</v>
      </c>
      <c r="L92" s="28"/>
      <c r="M92" s="5">
        <f>+IF(F92=0,"",'Ark1'!AC157)</f>
        <v>-32.331391129540407</v>
      </c>
      <c r="N92" s="50">
        <f>+IF(F92=0,"",'Ark1'!W157)</f>
        <v>83.44602397433745</v>
      </c>
      <c r="O92" s="50" t="e">
        <f>+IF(F92=0,"",N92-#REF!)</f>
        <v>#REF!</v>
      </c>
      <c r="P92" s="5">
        <f>+IF(F92=0,"",'Ark1'!AB157)</f>
        <v>2.5836830380309266</v>
      </c>
      <c r="Q92" s="34"/>
      <c r="R92" s="50">
        <f>+IF(F92=0,"",'Ark1'!X157)</f>
        <v>2.243869667450455</v>
      </c>
      <c r="S92" s="50">
        <f>+IF(F92=0,"",'Ark1'!Y157)</f>
        <v>4.48773933490091</v>
      </c>
      <c r="T92" s="98"/>
      <c r="U92" s="18"/>
      <c r="V92" s="34"/>
      <c r="W92" s="228">
        <f>+IF(F92=0,"",'Ark1'!AD157)</f>
        <v>2.00793325864568</v>
      </c>
      <c r="X92" s="228"/>
      <c r="Y92" s="18">
        <f t="shared" si="14"/>
        <v>71.734939759036138</v>
      </c>
      <c r="Z92" s="308">
        <f t="shared" si="15"/>
        <v>2484.1881337160257</v>
      </c>
      <c r="AA92" s="5">
        <f>+IF(F92=0,"",'Ark1'!T157)</f>
        <v>4.5355391333557282</v>
      </c>
      <c r="AB92" s="50">
        <f>+IF(F92=0,"",'Ark1'!V157)</f>
        <v>90.665713785563838</v>
      </c>
      <c r="AC92" s="28"/>
      <c r="AN92"/>
      <c r="AO92"/>
      <c r="AP92"/>
      <c r="AY92"/>
      <c r="BB92"/>
      <c r="BC92"/>
    </row>
    <row r="93" spans="1:55">
      <c r="A93" s="28"/>
      <c r="B93" s="2">
        <f>+'Ark1'!C158</f>
        <v>2023</v>
      </c>
      <c r="C93" s="2">
        <f>+'Ark1'!E158</f>
        <v>31</v>
      </c>
      <c r="D93" s="2">
        <f>+IF(F93=0,"",'Ark1'!Q158)</f>
        <v>434</v>
      </c>
      <c r="E93" s="28"/>
      <c r="F93" s="308">
        <f>+'Ark1'!R158</f>
        <v>29548</v>
      </c>
      <c r="G93" s="289"/>
      <c r="H93" s="50">
        <f>+IF(F93=0,"",'Ark1'!AE158)</f>
        <v>1.9905879914753968</v>
      </c>
      <c r="I93" s="50">
        <f>+IF(F93=0,"",'Ark1'!AF158)</f>
        <v>354</v>
      </c>
      <c r="J93" s="308">
        <f>+IF(F93=0,"",'Ark1'!S158)</f>
        <v>29435</v>
      </c>
      <c r="K93" s="5">
        <f>+IF(F93=0,"",'Ark1'!U158)</f>
        <v>60.295940207236271</v>
      </c>
      <c r="L93" s="28"/>
      <c r="M93" s="5">
        <f>+IF(F93=0,"",'Ark1'!AC158)</f>
        <v>-26.87555235683946</v>
      </c>
      <c r="N93" s="50">
        <f>+IF(F93=0,"",'Ark1'!W158)</f>
        <v>83.699222014608878</v>
      </c>
      <c r="O93" s="50" t="e">
        <f>+IF(F93=0,"",N93-#REF!)</f>
        <v>#REF!</v>
      </c>
      <c r="P93" s="5">
        <f>+IF(F93=0,"",'Ark1'!AB158)</f>
        <v>2.6149604529909904</v>
      </c>
      <c r="Q93" s="34"/>
      <c r="R93" s="50">
        <f>+IF(F93=0,"",'Ark1'!X158)</f>
        <v>2.5788547448219847</v>
      </c>
      <c r="S93" s="50">
        <f>+IF(F93=0,"",'Ark1'!Y158)</f>
        <v>5.1577094896439695</v>
      </c>
      <c r="T93" s="98"/>
      <c r="U93" s="18"/>
      <c r="V93" s="34"/>
      <c r="W93" s="228">
        <f>+IF(F93=0,"",'Ark1'!AD158)</f>
        <v>1.9929597556755985</v>
      </c>
      <c r="X93" s="228"/>
      <c r="Y93" s="18">
        <f t="shared" si="14"/>
        <v>68.082949308755758</v>
      </c>
      <c r="Z93" s="308">
        <f t="shared" si="15"/>
        <v>2473.1446120876631</v>
      </c>
      <c r="AA93" s="5">
        <f>+IF(F93=0,"",'Ark1'!T158)</f>
        <v>4.7646879653445238</v>
      </c>
      <c r="AB93" s="50">
        <f>+IF(F93=0,"",'Ark1'!V158)</f>
        <v>90.886134514946406</v>
      </c>
      <c r="AC93" s="28"/>
      <c r="AN93"/>
      <c r="AO93"/>
      <c r="AP93"/>
      <c r="AY93"/>
      <c r="BB93"/>
      <c r="BC93"/>
    </row>
    <row r="94" spans="1:55">
      <c r="A94" s="28"/>
      <c r="B94" s="2">
        <f>+'Ark1'!C159</f>
        <v>2023</v>
      </c>
      <c r="C94" s="2">
        <f>+'Ark1'!E159</f>
        <v>32</v>
      </c>
      <c r="D94" s="2">
        <f>+IF(F94=0,"",'Ark1'!Q159)</f>
        <v>414</v>
      </c>
      <c r="E94" s="28"/>
      <c r="F94" s="308">
        <f>+'Ark1'!R159</f>
        <v>27082</v>
      </c>
      <c r="G94" s="289"/>
      <c r="H94" s="50">
        <f>+IF(F94=0,"",'Ark1'!AE159)</f>
        <v>1.8104011873574808</v>
      </c>
      <c r="I94" s="50">
        <f>+IF(F94=0,"",'Ark1'!AF159)</f>
        <v>348</v>
      </c>
      <c r="J94" s="308">
        <f>+IF(F94=0,"",'Ark1'!S159)</f>
        <v>26935</v>
      </c>
      <c r="K94" s="5">
        <f>+IF(F94=0,"",'Ark1'!U159)</f>
        <v>60.514794876554674</v>
      </c>
      <c r="L94" s="28"/>
      <c r="M94" s="5">
        <f>+IF(F94=0,"",'Ark1'!AC159)</f>
        <v>-30.963145283340225</v>
      </c>
      <c r="N94" s="50">
        <f>+IF(F94=0,"",'Ark1'!W159)</f>
        <v>83.188238351587216</v>
      </c>
      <c r="O94" s="50" t="e">
        <f>+IF(F94=0,"",N94-#REF!)</f>
        <v>#REF!</v>
      </c>
      <c r="P94" s="5">
        <f>+IF(F94=0,"",'Ark1'!AB159)</f>
        <v>2.5683011053468725</v>
      </c>
      <c r="Q94" s="34"/>
      <c r="R94" s="50">
        <f>+IF(F94=0,"",'Ark1'!X159)</f>
        <v>1.7613174802451812</v>
      </c>
      <c r="S94" s="50">
        <f>+IF(F94=0,"",'Ark1'!Y159)</f>
        <v>3.5226349604903624</v>
      </c>
      <c r="T94" s="98"/>
      <c r="U94" s="18"/>
      <c r="V94" s="34"/>
      <c r="W94" s="228">
        <f>+IF(F94=0,"",'Ark1'!AD159)</f>
        <v>1.8266324659268496</v>
      </c>
      <c r="X94" s="228"/>
      <c r="Y94" s="18">
        <f t="shared" si="14"/>
        <v>65.415458937198068</v>
      </c>
      <c r="Z94" s="308">
        <f t="shared" si="15"/>
        <v>2252.9038710376849</v>
      </c>
      <c r="AA94" s="5">
        <f>+IF(F94=0,"",'Ark1'!T159)</f>
        <v>4.2983900745882861</v>
      </c>
      <c r="AB94" s="50">
        <f>+IF(F94=0,"",'Ark1'!V159)</f>
        <v>90.388469814474007</v>
      </c>
      <c r="AC94" s="28"/>
      <c r="AN94"/>
      <c r="AO94"/>
      <c r="AP94"/>
      <c r="AY94"/>
      <c r="BB94"/>
      <c r="BC94"/>
    </row>
    <row r="95" spans="1:55">
      <c r="A95" s="28"/>
      <c r="B95" s="2">
        <f>+'Ark1'!C160</f>
        <v>2023</v>
      </c>
      <c r="C95" s="2">
        <f>+'Ark1'!E160</f>
        <v>33</v>
      </c>
      <c r="D95" s="2">
        <f>+IF(F95=0,"",'Ark1'!Q160)</f>
        <v>427</v>
      </c>
      <c r="E95" s="28"/>
      <c r="F95" s="308">
        <f>+'Ark1'!R160</f>
        <v>26616</v>
      </c>
      <c r="G95" s="289"/>
      <c r="H95" s="50">
        <f>+IF(F95=0,"",'Ark1'!AE160)</f>
        <v>1.7978395772231861</v>
      </c>
      <c r="I95" s="50">
        <f>+IF(F95=0,"",'Ark1'!AF160)</f>
        <v>371</v>
      </c>
      <c r="J95" s="308">
        <f>+IF(F95=0,"",'Ark1'!S160)</f>
        <v>26487</v>
      </c>
      <c r="K95" s="5">
        <f>+IF(F95=0,"",'Ark1'!U160)</f>
        <v>60.435647676218515</v>
      </c>
      <c r="L95" s="28"/>
      <c r="M95" s="5">
        <f>+IF(F95=0,"",'Ark1'!AC160)</f>
        <v>-28.61684362033964</v>
      </c>
      <c r="N95" s="50">
        <f>+IF(F95=0,"",'Ark1'!W160)</f>
        <v>84.008309736851743</v>
      </c>
      <c r="O95" s="50" t="e">
        <f>+IF(F95=0,"",N95-#REF!)</f>
        <v>#REF!</v>
      </c>
      <c r="P95" s="5">
        <f>+IF(F95=0,"",'Ark1'!AB160)</f>
        <v>2.5745065587401035</v>
      </c>
      <c r="Q95" s="34"/>
      <c r="R95" s="50">
        <f>+IF(F95=0,"",'Ark1'!X160)</f>
        <v>1.8071836489329725</v>
      </c>
      <c r="S95" s="50">
        <f>+IF(F95=0,"",'Ark1'!Y160)</f>
        <v>3.6143672978659449</v>
      </c>
      <c r="T95" s="98"/>
      <c r="U95" s="18"/>
      <c r="V95" s="34"/>
      <c r="W95" s="228">
        <f>+IF(F95=0,"",'Ark1'!AD160)</f>
        <v>1.7952015993319923</v>
      </c>
      <c r="X95" s="228"/>
      <c r="Y95" s="18">
        <f t="shared" si="14"/>
        <v>62.332552693208434</v>
      </c>
      <c r="Z95" s="308">
        <f t="shared" si="15"/>
        <v>2235.9651719560461</v>
      </c>
      <c r="AA95" s="5">
        <f>+IF(F95=0,"",'Ark1'!T160)</f>
        <v>4.4555530507965155</v>
      </c>
      <c r="AB95" s="50">
        <f>+IF(F95=0,"",'Ark1'!V160)</f>
        <v>91.269884803358693</v>
      </c>
      <c r="AC95" s="28"/>
      <c r="AN95"/>
      <c r="AO95"/>
      <c r="AP95"/>
      <c r="AY95"/>
      <c r="BB95"/>
      <c r="BC95"/>
    </row>
    <row r="96" spans="1:55">
      <c r="A96" s="28"/>
      <c r="B96" s="2">
        <f>+'Ark1'!C161</f>
        <v>2023</v>
      </c>
      <c r="C96" s="2">
        <f>+'Ark1'!E161</f>
        <v>34</v>
      </c>
      <c r="D96" s="2">
        <f>+IF(F96=0,"",'Ark1'!Q161)</f>
        <v>446</v>
      </c>
      <c r="E96" s="28"/>
      <c r="F96" s="308">
        <f>+'Ark1'!R161</f>
        <v>27551</v>
      </c>
      <c r="G96" s="289"/>
      <c r="H96" s="50">
        <f>+IF(F96=0,"",'Ark1'!AE161)</f>
        <v>1.8699620014941485</v>
      </c>
      <c r="I96" s="50">
        <f>+IF(F96=0,"",'Ark1'!AF161)</f>
        <v>346</v>
      </c>
      <c r="J96" s="308">
        <f>+IF(F96=0,"",'Ark1'!S161)</f>
        <v>27466</v>
      </c>
      <c r="K96" s="5">
        <f>+IF(F96=0,"",'Ark1'!U161)</f>
        <v>60.322107332702259</v>
      </c>
      <c r="L96" s="28"/>
      <c r="M96" s="5">
        <f>+IF(F96=0,"",'Ark1'!AC161)</f>
        <v>-25.532109494342439</v>
      </c>
      <c r="N96" s="50">
        <f>+IF(F96=0,"",'Ark1'!W161)</f>
        <v>84.26387897764522</v>
      </c>
      <c r="O96" s="50" t="e">
        <f>+IF(F96=0,"",N96-#REF!)</f>
        <v>#REF!</v>
      </c>
      <c r="P96" s="5">
        <f>+IF(F96=0,"",'Ark1'!AB161)</f>
        <v>2.6271725945738047</v>
      </c>
      <c r="Q96" s="34"/>
      <c r="R96" s="50">
        <f>+IF(F96=0,"",'Ark1'!X161)</f>
        <v>2.3411128452687744</v>
      </c>
      <c r="S96" s="50">
        <f>+IF(F96=0,"",'Ark1'!Y161)</f>
        <v>4.6822256905375488</v>
      </c>
      <c r="T96" s="98"/>
      <c r="U96" s="18"/>
      <c r="V96" s="34"/>
      <c r="W96" s="228">
        <f>+IF(F96=0,"",'Ark1'!AD161)</f>
        <v>1.8582656771564368</v>
      </c>
      <c r="X96" s="228"/>
      <c r="Y96" s="18">
        <f t="shared" si="14"/>
        <v>61.77354260089686</v>
      </c>
      <c r="Z96" s="308">
        <f t="shared" si="15"/>
        <v>2321.5541297131035</v>
      </c>
      <c r="AA96" s="5">
        <f>+IF(F96=0,"",'Ark1'!T161)</f>
        <v>4.6414649196036439</v>
      </c>
      <c r="AB96" s="50">
        <f>+IF(F96=0,"",'Ark1'!V161)</f>
        <v>91.477322617487189</v>
      </c>
      <c r="AC96" s="28"/>
      <c r="AN96"/>
      <c r="AO96"/>
      <c r="AP96"/>
      <c r="AY96"/>
      <c r="BB96"/>
      <c r="BC96"/>
    </row>
    <row r="97" spans="1:55">
      <c r="A97" s="28"/>
      <c r="B97" s="2">
        <f>+'Ark1'!C162</f>
        <v>2023</v>
      </c>
      <c r="C97" s="2">
        <f>+'Ark1'!E162</f>
        <v>35</v>
      </c>
      <c r="D97" s="2">
        <f>+IF(F97=0,"",'Ark1'!Q162)</f>
        <v>504</v>
      </c>
      <c r="E97" s="28"/>
      <c r="F97" s="308">
        <f>+'Ark1'!R162</f>
        <v>30157</v>
      </c>
      <c r="G97" s="289"/>
      <c r="H97" s="50">
        <f>+IF(F97=0,"",'Ark1'!AE162)</f>
        <v>2.0141310623309172</v>
      </c>
      <c r="I97" s="50">
        <f>+IF(F97=0,"",'Ark1'!AF162)</f>
        <v>358</v>
      </c>
      <c r="J97" s="308">
        <f>+IF(F97=0,"",'Ark1'!S162)</f>
        <v>30015</v>
      </c>
      <c r="K97" s="5">
        <f>+IF(F97=0,"",'Ark1'!U162)</f>
        <v>60.421489255372315</v>
      </c>
      <c r="L97" s="28"/>
      <c r="M97" s="5">
        <f>+IF(F97=0,"",'Ark1'!AC162)</f>
        <v>-27.837048403738716</v>
      </c>
      <c r="N97" s="50">
        <f>+IF(F97=0,"",'Ark1'!W162)</f>
        <v>83.052643678161189</v>
      </c>
      <c r="O97" s="50" t="e">
        <f>+IF(F97=0,"",N97-#REF!)</f>
        <v>#REF!</v>
      </c>
      <c r="P97" s="5">
        <f>+IF(F97=0,"",'Ark1'!AB162)</f>
        <v>2.5359828554535566</v>
      </c>
      <c r="Q97" s="34"/>
      <c r="R97" s="50">
        <f>+IF(F97=0,"",'Ark1'!X162)</f>
        <v>1.6181980966276484</v>
      </c>
      <c r="S97" s="50">
        <f>+IF(F97=0,"",'Ark1'!Y162)</f>
        <v>3.2363961932552967</v>
      </c>
      <c r="T97" s="98"/>
      <c r="U97" s="18"/>
      <c r="V97" s="34"/>
      <c r="W97" s="228">
        <f>+IF(F97=0,"",'Ark1'!AD162)</f>
        <v>2.0340357165259588</v>
      </c>
      <c r="X97" s="228"/>
      <c r="Y97" s="18">
        <f t="shared" si="14"/>
        <v>59.835317460317462</v>
      </c>
      <c r="Z97" s="308">
        <f t="shared" si="15"/>
        <v>2504.6185754023068</v>
      </c>
      <c r="AA97" s="5">
        <f>+IF(F97=0,"",'Ark1'!T162)</f>
        <v>4.4116457207281892</v>
      </c>
      <c r="AB97" s="50">
        <f>+IF(F97=0,"",'Ark1'!V162)</f>
        <v>90.205532842101988</v>
      </c>
      <c r="AC97" s="28"/>
      <c r="AN97"/>
      <c r="AO97"/>
      <c r="AP97"/>
      <c r="AY97"/>
      <c r="BB97"/>
      <c r="BC97"/>
    </row>
    <row r="98" spans="1:55">
      <c r="A98" s="28"/>
      <c r="B98" s="2">
        <f>+'Ark1'!C163</f>
        <v>2023</v>
      </c>
      <c r="C98" s="2">
        <f>+'Ark1'!E163</f>
        <v>36</v>
      </c>
      <c r="D98" s="2">
        <f>+IF(F98=0,"",'Ark1'!Q163)</f>
        <v>441</v>
      </c>
      <c r="E98" s="28"/>
      <c r="F98" s="308">
        <f>+'Ark1'!R163</f>
        <v>28405</v>
      </c>
      <c r="G98" s="289"/>
      <c r="H98" s="50">
        <f>+IF(F98=0,"",'Ark1'!AE163)</f>
        <v>1.9128300483921925</v>
      </c>
      <c r="I98" s="50">
        <f>+IF(F98=0,"",'Ark1'!AF163)</f>
        <v>353</v>
      </c>
      <c r="J98" s="308">
        <f>+IF(F98=0,"",'Ark1'!S163)</f>
        <v>28261</v>
      </c>
      <c r="K98" s="5">
        <f>+IF(F98=0,"",'Ark1'!U163)</f>
        <v>60.426099571848141</v>
      </c>
      <c r="L98" s="28"/>
      <c r="M98" s="5">
        <f>+IF(F98=0,"",'Ark1'!AC163)</f>
        <v>-30.161914840280151</v>
      </c>
      <c r="N98" s="50">
        <f>+IF(F98=0,"",'Ark1'!W163)</f>
        <v>83.770853826828017</v>
      </c>
      <c r="O98" s="50" t="e">
        <f>+IF(F98=0,"",N98-#REF!)</f>
        <v>#REF!</v>
      </c>
      <c r="P98" s="5">
        <f>+IF(F98=0,"",'Ark1'!AB163)</f>
        <v>2.6080073445145224</v>
      </c>
      <c r="Q98" s="34"/>
      <c r="R98" s="50">
        <f>+IF(F98=0,"",'Ark1'!X163)</f>
        <v>1.3272311212814647</v>
      </c>
      <c r="S98" s="50">
        <f>+IF(F98=0,"",'Ark1'!Y163)</f>
        <v>2.6544622425629294</v>
      </c>
      <c r="T98" s="98"/>
      <c r="U98" s="18"/>
      <c r="V98" s="34"/>
      <c r="W98" s="228">
        <f>+IF(F98=0,"",'Ark1'!AD163)</f>
        <v>1.9158664498431497</v>
      </c>
      <c r="X98" s="228"/>
      <c r="Y98" s="18">
        <f t="shared" si="14"/>
        <v>64.410430839002274</v>
      </c>
      <c r="Z98" s="308">
        <f t="shared" si="15"/>
        <v>2379.5111029510499</v>
      </c>
      <c r="AA98" s="5">
        <f>+IF(F98=0,"",'Ark1'!T163)</f>
        <v>4.411582467875375</v>
      </c>
      <c r="AB98" s="50">
        <f>+IF(F98=0,"",'Ark1'!V163)</f>
        <v>91.039445306734748</v>
      </c>
      <c r="AC98" s="28"/>
      <c r="AN98"/>
      <c r="AO98"/>
      <c r="AP98"/>
      <c r="AY98"/>
      <c r="BB98"/>
      <c r="BC98"/>
    </row>
    <row r="99" spans="1:55">
      <c r="A99" s="28"/>
      <c r="B99" s="2">
        <f>+'Ark1'!C164</f>
        <v>2023</v>
      </c>
      <c r="C99" s="2">
        <f>+'Ark1'!E164</f>
        <v>37</v>
      </c>
      <c r="D99" s="2">
        <f>+IF(F99=0,"",'Ark1'!Q164)</f>
        <v>490</v>
      </c>
      <c r="E99" s="28"/>
      <c r="F99" s="308">
        <f>+'Ark1'!R164</f>
        <v>29632</v>
      </c>
      <c r="G99" s="289"/>
      <c r="H99" s="50">
        <f>+IF(F99=0,"",'Ark1'!AE164)</f>
        <v>1.9831037535999056</v>
      </c>
      <c r="I99" s="50">
        <f>+IF(F99=0,"",'Ark1'!AF164)</f>
        <v>355</v>
      </c>
      <c r="J99" s="308">
        <f>+IF(F99=0,"",'Ark1'!S164)</f>
        <v>29512</v>
      </c>
      <c r="K99" s="5">
        <f>+IF(F99=0,"",'Ark1'!U164)</f>
        <v>60.461710490647889</v>
      </c>
      <c r="L99" s="28"/>
      <c r="M99" s="5">
        <f>+IF(F99=0,"",'Ark1'!AC164)</f>
        <v>-31.820160770652404</v>
      </c>
      <c r="N99" s="50">
        <f>+IF(F99=0,"",'Ark1'!W164)</f>
        <v>83.1669693683925</v>
      </c>
      <c r="O99" s="50" t="e">
        <f>+IF(F99=0,"",N99-#REF!)</f>
        <v>#REF!</v>
      </c>
      <c r="P99" s="5">
        <f>+IF(F99=0,"",'Ark1'!AB164)</f>
        <v>2.6397041205555345</v>
      </c>
      <c r="Q99" s="34"/>
      <c r="R99" s="50">
        <f>+IF(F99=0,"",'Ark1'!X164)</f>
        <v>1.9607181425485964</v>
      </c>
      <c r="S99" s="50">
        <f>+IF(F99=0,"",'Ark1'!Y164)</f>
        <v>3.9214362850971929</v>
      </c>
      <c r="T99" s="98"/>
      <c r="U99" s="18"/>
      <c r="V99" s="34"/>
      <c r="W99" s="228">
        <f>+IF(F99=0,"",'Ark1'!AD164)</f>
        <v>1.9986254054480621</v>
      </c>
      <c r="X99" s="228"/>
      <c r="Y99" s="18">
        <f t="shared" si="14"/>
        <v>60.473469387755102</v>
      </c>
      <c r="Z99" s="308">
        <f t="shared" si="15"/>
        <v>2464.4036363242062</v>
      </c>
      <c r="AA99" s="5">
        <f>+IF(F99=0,"",'Ark1'!T164)</f>
        <v>4.2936352591792657</v>
      </c>
      <c r="AB99" s="50">
        <f>+IF(F99=0,"",'Ark1'!V164)</f>
        <v>90.35061705806136</v>
      </c>
      <c r="AC99" s="28"/>
      <c r="AN99"/>
      <c r="AO99"/>
      <c r="AP99"/>
      <c r="AY99"/>
      <c r="BB99"/>
      <c r="BC99"/>
    </row>
    <row r="100" spans="1:55">
      <c r="A100" s="28"/>
      <c r="B100" s="2">
        <f>+'Ark1'!C165</f>
        <v>2023</v>
      </c>
      <c r="C100" s="2">
        <f>+'Ark1'!E165</f>
        <v>38</v>
      </c>
      <c r="D100" s="2">
        <f>+IF(F100=0,"",'Ark1'!Q165)</f>
        <v>462</v>
      </c>
      <c r="E100" s="28"/>
      <c r="F100" s="308">
        <f>+'Ark1'!R165</f>
        <v>30004</v>
      </c>
      <c r="G100" s="289"/>
      <c r="H100" s="50">
        <f>+IF(F100=0,"",'Ark1'!AE165)</f>
        <v>2.0124908806524786</v>
      </c>
      <c r="I100" s="50">
        <f>+IF(F100=0,"",'Ark1'!AF165)</f>
        <v>447</v>
      </c>
      <c r="J100" s="308">
        <f>+IF(F100=0,"",'Ark1'!S165)</f>
        <v>29884</v>
      </c>
      <c r="K100" s="5">
        <f>+IF(F100=0,"",'Ark1'!U165)</f>
        <v>60.572881809664047</v>
      </c>
      <c r="L100" s="28"/>
      <c r="M100" s="5">
        <f>+IF(F100=0,"",'Ark1'!AC165)</f>
        <v>-32.853158781331636</v>
      </c>
      <c r="N100" s="50">
        <f>+IF(F100=0,"",'Ark1'!W165)</f>
        <v>83.348785303171852</v>
      </c>
      <c r="O100" s="50" t="e">
        <f>+IF(F100=0,"",N100-#REF!)</f>
        <v>#REF!</v>
      </c>
      <c r="P100" s="5">
        <f>+IF(F100=0,"",'Ark1'!AB165)</f>
        <v>2.6024083513089873</v>
      </c>
      <c r="Q100" s="34"/>
      <c r="R100" s="50">
        <f>+IF(F100=0,"",'Ark1'!X165)</f>
        <v>1.7397680309292101</v>
      </c>
      <c r="S100" s="50">
        <f>+IF(F100=0,"",'Ark1'!Y165)</f>
        <v>3.4795360618584201</v>
      </c>
      <c r="T100" s="98"/>
      <c r="U100" s="18"/>
      <c r="V100" s="34"/>
      <c r="W100" s="228">
        <f>+IF(F100=0,"",'Ark1'!AD165)</f>
        <v>2.0237161401546859</v>
      </c>
      <c r="X100" s="228"/>
      <c r="Y100" s="18">
        <f t="shared" si="14"/>
        <v>64.943722943722946</v>
      </c>
      <c r="Z100" s="308">
        <f t="shared" si="15"/>
        <v>2500.796954236368</v>
      </c>
      <c r="AA100" s="5">
        <f>+IF(F100=0,"",'Ark1'!T165)</f>
        <v>4.2436008532195695</v>
      </c>
      <c r="AB100" s="50">
        <f>+IF(F100=0,"",'Ark1'!V165)</f>
        <v>90.553810595624185</v>
      </c>
      <c r="AC100" s="28"/>
      <c r="AN100"/>
      <c r="AO100"/>
      <c r="AP100"/>
      <c r="AY100"/>
      <c r="BB100"/>
      <c r="BC100"/>
    </row>
    <row r="101" spans="1:55">
      <c r="A101" s="28"/>
      <c r="B101" s="2">
        <f>+'Ark1'!C166</f>
        <v>2023</v>
      </c>
      <c r="C101" s="2">
        <f>+'Ark1'!E166</f>
        <v>39</v>
      </c>
      <c r="D101" s="2">
        <f>+IF(F101=0,"",'Ark1'!Q166)</f>
        <v>447</v>
      </c>
      <c r="E101" s="28"/>
      <c r="F101" s="308">
        <f>+'Ark1'!R166</f>
        <v>27468</v>
      </c>
      <c r="G101" s="289"/>
      <c r="H101" s="50">
        <f>+IF(F101=0,"",'Ark1'!AE166)</f>
        <v>1.8300457160373629</v>
      </c>
      <c r="I101" s="50">
        <f>+IF(F101=0,"",'Ark1'!AF166)</f>
        <v>377</v>
      </c>
      <c r="J101" s="308">
        <f>+IF(F101=0,"",'Ark1'!S166)</f>
        <v>27369</v>
      </c>
      <c r="K101" s="5">
        <f>+IF(F101=0,"",'Ark1'!U166)</f>
        <v>60.624027184040322</v>
      </c>
      <c r="L101" s="28"/>
      <c r="M101" s="5">
        <f>+IF(F101=0,"",'Ark1'!AC166)</f>
        <v>-31.070950915272999</v>
      </c>
      <c r="N101" s="50">
        <f>+IF(F101=0,"",'Ark1'!W166)</f>
        <v>82.757448207826528</v>
      </c>
      <c r="O101" s="50" t="e">
        <f>+IF(F101=0,"",N101-#REF!)</f>
        <v>#REF!</v>
      </c>
      <c r="P101" s="5">
        <f>+IF(F101=0,"",'Ark1'!AB166)</f>
        <v>2.6512849686954501</v>
      </c>
      <c r="Q101" s="34"/>
      <c r="R101" s="50">
        <f>+IF(F101=0,"",'Ark1'!X166)</f>
        <v>1.8639871850881029</v>
      </c>
      <c r="S101" s="50">
        <f>+IF(F101=0,"",'Ark1'!Y166)</f>
        <v>3.7279743701762058</v>
      </c>
      <c r="T101" s="98"/>
      <c r="U101" s="18"/>
      <c r="V101" s="34"/>
      <c r="W101" s="228">
        <f>+IF(F101=0,"",'Ark1'!AD166)</f>
        <v>1.8526674755955503</v>
      </c>
      <c r="X101" s="228"/>
      <c r="Y101" s="18">
        <f t="shared" si="14"/>
        <v>61.449664429530202</v>
      </c>
      <c r="Z101" s="308">
        <f t="shared" si="15"/>
        <v>2273.1815873725791</v>
      </c>
      <c r="AA101" s="5">
        <f>+IF(F101=0,"",'Ark1'!T166)</f>
        <v>4.0871195573030432</v>
      </c>
      <c r="AB101" s="50">
        <f>+IF(F101=0,"",'Ark1'!V166)</f>
        <v>89.927042192558446</v>
      </c>
      <c r="AC101" s="28"/>
      <c r="AN101"/>
      <c r="AO101"/>
      <c r="AP101"/>
      <c r="AY101"/>
      <c r="BB101"/>
      <c r="BC101"/>
    </row>
    <row r="102" spans="1:55">
      <c r="A102" s="28"/>
      <c r="B102" s="2">
        <f>+'Ark1'!C167</f>
        <v>2023</v>
      </c>
      <c r="C102" s="2">
        <f>+'Ark1'!E167</f>
        <v>40</v>
      </c>
      <c r="D102" s="2">
        <f>+IF(F102=0,"",'Ark1'!Q167)</f>
        <v>468</v>
      </c>
      <c r="E102" s="28"/>
      <c r="F102" s="308">
        <f>+'Ark1'!R167</f>
        <v>27182</v>
      </c>
      <c r="G102" s="289"/>
      <c r="H102" s="50">
        <f>+IF(F102=0,"",'Ark1'!AE167)</f>
        <v>1.7993406262488938</v>
      </c>
      <c r="I102" s="50">
        <f>+IF(F102=0,"",'Ark1'!AF167)</f>
        <v>370</v>
      </c>
      <c r="J102" s="308">
        <f>+IF(F102=0,"",'Ark1'!S167)</f>
        <v>26717</v>
      </c>
      <c r="K102" s="5">
        <f>+IF(F102=0,"",'Ark1'!U167)</f>
        <v>60.574577984055118</v>
      </c>
      <c r="L102" s="28"/>
      <c r="M102" s="5">
        <f>+IF(F102=0,"",'Ark1'!AC167)</f>
        <v>-31.2134550795518</v>
      </c>
      <c r="N102" s="50">
        <f>+IF(F102=0,"",'Ark1'!W167)</f>
        <v>83.354639368192508</v>
      </c>
      <c r="O102" s="50" t="e">
        <f>+IF(F102=0,"",N102-#REF!)</f>
        <v>#REF!</v>
      </c>
      <c r="P102" s="5">
        <f>+IF(F102=0,"",'Ark1'!AB167)</f>
        <v>2.5683649682487544</v>
      </c>
      <c r="Q102" s="34"/>
      <c r="R102" s="50">
        <f>+IF(F102=0,"",'Ark1'!X167)</f>
        <v>2.8548304024722242</v>
      </c>
      <c r="S102" s="50">
        <f>+IF(F102=0,"",'Ark1'!Y167)</f>
        <v>5.7096608049444484</v>
      </c>
      <c r="T102" s="98"/>
      <c r="U102" s="18"/>
      <c r="V102" s="34"/>
      <c r="W102" s="228">
        <f>+IF(F102=0,"",'Ark1'!AD167)</f>
        <v>1.8333772870845444</v>
      </c>
      <c r="X102" s="228"/>
      <c r="Y102" s="18">
        <f t="shared" si="14"/>
        <v>58.081196581196579</v>
      </c>
      <c r="Z102" s="308">
        <f t="shared" si="15"/>
        <v>2265.7458073062085</v>
      </c>
      <c r="AA102" s="5">
        <f>+IF(F102=0,"",'Ark1'!T167)</f>
        <v>4.1446177617541027</v>
      </c>
      <c r="AB102" s="50">
        <f>+IF(F102=0,"",'Ark1'!V167)</f>
        <v>90.999139043797683</v>
      </c>
      <c r="AC102" s="28"/>
      <c r="AN102"/>
      <c r="AO102"/>
      <c r="AP102"/>
      <c r="AY102"/>
      <c r="BB102"/>
      <c r="BC102"/>
    </row>
    <row r="103" spans="1:55">
      <c r="A103" s="28"/>
      <c r="B103" s="2">
        <f>+'Ark1'!C168</f>
        <v>2023</v>
      </c>
      <c r="C103" s="2">
        <f>+'Ark1'!E168</f>
        <v>41</v>
      </c>
      <c r="D103" s="2">
        <f>+IF(F103=0,"",'Ark1'!Q168)</f>
        <v>454</v>
      </c>
      <c r="E103" s="28"/>
      <c r="F103" s="308">
        <f>+'Ark1'!R168</f>
        <v>27940</v>
      </c>
      <c r="G103" s="289"/>
      <c r="H103" s="50">
        <f>+IF(F103=0,"",'Ark1'!AE168)</f>
        <v>1.8863866030681888</v>
      </c>
      <c r="I103" s="50">
        <f>+IF(F103=0,"",'Ark1'!AF168)</f>
        <v>413</v>
      </c>
      <c r="J103" s="308">
        <f>+IF(F103=0,"",'Ark1'!S168)</f>
        <v>27825</v>
      </c>
      <c r="K103" s="5">
        <f>+IF(F103=0,"",'Ark1'!U168)</f>
        <v>60.418688230008982</v>
      </c>
      <c r="L103" s="28"/>
      <c r="M103" s="5">
        <f>+IF(F103=0,"",'Ark1'!AC168)</f>
        <v>-33.491680691440294</v>
      </c>
      <c r="N103" s="50">
        <f>+IF(F103=0,"",'Ark1'!W168)</f>
        <v>83.90727403414202</v>
      </c>
      <c r="O103" s="50" t="e">
        <f>+IF(F103=0,"",N103-#REF!)</f>
        <v>#REF!</v>
      </c>
      <c r="P103" s="5">
        <f>+IF(F103=0,"",'Ark1'!AB168)</f>
        <v>2.5547467025364043</v>
      </c>
      <c r="Q103" s="34"/>
      <c r="R103" s="50">
        <f>+IF(F103=0,"",'Ark1'!X168)</f>
        <v>2.666428060128847</v>
      </c>
      <c r="S103" s="50">
        <f>+IF(F103=0,"",'Ark1'!Y168)</f>
        <v>5.3328561202576941</v>
      </c>
      <c r="T103" s="98"/>
      <c r="U103" s="18"/>
      <c r="V103" s="34"/>
      <c r="W103" s="228">
        <f>+IF(F103=0,"",'Ark1'!AD168)</f>
        <v>1.8845030314598696</v>
      </c>
      <c r="X103" s="228"/>
      <c r="Y103" s="18">
        <f t="shared" si="14"/>
        <v>61.541850220264315</v>
      </c>
      <c r="Z103" s="308">
        <f t="shared" si="15"/>
        <v>2344.3692365139282</v>
      </c>
      <c r="AA103" s="5">
        <f>+IF(F103=0,"",'Ark1'!T168)</f>
        <v>4.4578382247673574</v>
      </c>
      <c r="AB103" s="50">
        <f>+IF(F103=0,"",'Ark1'!V168)</f>
        <v>91.142882451944033</v>
      </c>
      <c r="AC103" s="28"/>
      <c r="AN103"/>
      <c r="AO103"/>
      <c r="AP103"/>
      <c r="AY103"/>
      <c r="BB103"/>
      <c r="BC103"/>
    </row>
    <row r="104" spans="1:55">
      <c r="A104" s="28"/>
      <c r="B104" s="2">
        <f>+'Ark1'!C169</f>
        <v>2023</v>
      </c>
      <c r="C104" s="2">
        <f>+'Ark1'!E169</f>
        <v>42</v>
      </c>
      <c r="D104" s="2">
        <f>+IF(F104=0,"",'Ark1'!Q169)</f>
        <v>478</v>
      </c>
      <c r="E104" s="28"/>
      <c r="F104" s="308">
        <f>+'Ark1'!R169</f>
        <v>28901</v>
      </c>
      <c r="G104" s="289"/>
      <c r="H104" s="50">
        <f>+IF(F104=0,"",'Ark1'!AE169)</f>
        <v>1.9101623696495176</v>
      </c>
      <c r="I104" s="50">
        <f>+IF(F104=0,"",'Ark1'!AF169)</f>
        <v>374</v>
      </c>
      <c r="J104" s="308">
        <f>+IF(F104=0,"",'Ark1'!S169)</f>
        <v>28277</v>
      </c>
      <c r="K104" s="5">
        <f>+IF(F104=0,"",'Ark1'!U169)</f>
        <v>60.51200622413976</v>
      </c>
      <c r="L104" s="28"/>
      <c r="M104" s="5">
        <f>+IF(F104=0,"",'Ark1'!AC169)</f>
        <v>-32.332323480913942</v>
      </c>
      <c r="N104" s="50">
        <f>+IF(F104=0,"",'Ark1'!W169)</f>
        <v>83.606690950242182</v>
      </c>
      <c r="O104" s="50" t="e">
        <f>+IF(F104=0,"",N104-#REF!)</f>
        <v>#REF!</v>
      </c>
      <c r="P104" s="5">
        <f>+IF(F104=0,"",'Ark1'!AB169)</f>
        <v>2.5771209289264139</v>
      </c>
      <c r="Q104" s="34"/>
      <c r="R104" s="50">
        <f>+IF(F104=0,"",'Ark1'!X169)</f>
        <v>0.96536452025881425</v>
      </c>
      <c r="S104" s="50">
        <f>+IF(F104=0,"",'Ark1'!Y169)</f>
        <v>1.9307290405176285</v>
      </c>
      <c r="T104" s="98"/>
      <c r="U104" s="18"/>
      <c r="V104" s="34"/>
      <c r="W104" s="228">
        <f>+IF(F104=0,"",'Ark1'!AD169)</f>
        <v>1.9493207627853153</v>
      </c>
      <c r="X104" s="228"/>
      <c r="Y104" s="18">
        <f t="shared" si="14"/>
        <v>60.462343096234306</v>
      </c>
      <c r="Z104" s="308">
        <f t="shared" si="15"/>
        <v>2416.3169751529495</v>
      </c>
      <c r="AA104" s="5">
        <f>+IF(F104=0,"",'Ark1'!T169)</f>
        <v>4.229473028614926</v>
      </c>
      <c r="AB104" s="50">
        <f>+IF(F104=0,"",'Ark1'!V169)</f>
        <v>91.214582360060717</v>
      </c>
      <c r="AC104" s="28"/>
      <c r="AN104"/>
      <c r="AO104"/>
      <c r="AP104"/>
      <c r="AY104"/>
      <c r="BB104"/>
      <c r="BC104"/>
    </row>
    <row r="105" spans="1:55">
      <c r="A105" s="28"/>
      <c r="B105" s="2">
        <f>+'Ark1'!C170</f>
        <v>2023</v>
      </c>
      <c r="C105" s="2">
        <f>+'Ark1'!E170</f>
        <v>43</v>
      </c>
      <c r="D105" s="2">
        <f>+IF(F105=0,"",'Ark1'!Q170)</f>
        <v>483</v>
      </c>
      <c r="E105" s="28"/>
      <c r="F105" s="308">
        <f>+'Ark1'!R170</f>
        <v>29208</v>
      </c>
      <c r="G105" s="289"/>
      <c r="H105" s="50">
        <f>+IF(F105=0,"",'Ark1'!AE170)</f>
        <v>1.9701049259721919</v>
      </c>
      <c r="I105" s="50">
        <f>+IF(F105=0,"",'Ark1'!AF170)</f>
        <v>376</v>
      </c>
      <c r="J105" s="308">
        <f>+IF(F105=0,"",'Ark1'!S170)</f>
        <v>29076</v>
      </c>
      <c r="K105" s="5">
        <f>+IF(F105=0,"",'Ark1'!U170)</f>
        <v>60.653907002338691</v>
      </c>
      <c r="L105" s="28"/>
      <c r="M105" s="5">
        <f>+IF(F105=0,"",'Ark1'!AC170)</f>
        <v>-29.659242018842047</v>
      </c>
      <c r="N105" s="50">
        <f>+IF(F105=0,"",'Ark1'!W170)</f>
        <v>83.860756981702892</v>
      </c>
      <c r="O105" s="50" t="e">
        <f>+IF(F105=0,"",N105-#REF!)</f>
        <v>#REF!</v>
      </c>
      <c r="P105" s="5">
        <f>+IF(F105=0,"",'Ark1'!AB170)</f>
        <v>2.5114695364492814</v>
      </c>
      <c r="Q105" s="34"/>
      <c r="R105" s="50">
        <f>+IF(F105=0,"",'Ark1'!X170)</f>
        <v>2.1192823883867433</v>
      </c>
      <c r="S105" s="50">
        <f>+IF(F105=0,"",'Ark1'!Y170)</f>
        <v>4.2385647767734866</v>
      </c>
      <c r="T105" s="98"/>
      <c r="U105" s="18"/>
      <c r="V105" s="34"/>
      <c r="W105" s="228">
        <f>+IF(F105=0,"",'Ark1'!AD170)</f>
        <v>1.9700273637394368</v>
      </c>
      <c r="X105" s="228"/>
      <c r="Y105" s="18">
        <f t="shared" si="14"/>
        <v>60.472049689440993</v>
      </c>
      <c r="Z105" s="308">
        <f t="shared" si="15"/>
        <v>2449.4049899215784</v>
      </c>
      <c r="AA105" s="5">
        <f>+IF(F105=0,"",'Ark1'!T170)</f>
        <v>4.0612161051766629</v>
      </c>
      <c r="AB105" s="50">
        <f>+IF(F105=0,"",'Ark1'!V170)</f>
        <v>91.150276847599443</v>
      </c>
      <c r="AC105" s="28"/>
      <c r="AN105"/>
      <c r="AO105"/>
      <c r="AP105"/>
      <c r="AY105"/>
      <c r="BB105"/>
      <c r="BC105"/>
    </row>
    <row r="106" spans="1:55">
      <c r="A106" s="28"/>
      <c r="B106" s="2">
        <f>+'Ark1'!C171</f>
        <v>2023</v>
      </c>
      <c r="C106" s="2">
        <f>+'Ark1'!E171</f>
        <v>44</v>
      </c>
      <c r="D106" s="2">
        <f>+IF(F106=0,"",'Ark1'!Q171)</f>
        <v>474</v>
      </c>
      <c r="E106" s="28"/>
      <c r="F106" s="308">
        <f>+'Ark1'!R171</f>
        <v>30154</v>
      </c>
      <c r="G106" s="289"/>
      <c r="H106" s="50">
        <f>+IF(F106=0,"",'Ark1'!AE171)</f>
        <v>2.0074056710723598</v>
      </c>
      <c r="I106" s="50">
        <f>+IF(F106=0,"",'Ark1'!AF171)</f>
        <v>462</v>
      </c>
      <c r="J106" s="308">
        <f>+IF(F106=0,"",'Ark1'!S171)</f>
        <v>29896</v>
      </c>
      <c r="K106" s="5">
        <f>+IF(F106=0,"",'Ark1'!U171)</f>
        <v>60.760469628043886</v>
      </c>
      <c r="L106" s="28"/>
      <c r="M106" s="5">
        <f>+IF(F106=0,"",'Ark1'!AC171)</f>
        <v>-32.210906711135131</v>
      </c>
      <c r="N106" s="50">
        <f>+IF(F106=0,"",'Ark1'!W171)</f>
        <v>83.104806663098628</v>
      </c>
      <c r="O106" s="50" t="e">
        <f>+IF(F106=0,"",N106-#REF!)</f>
        <v>#REF!</v>
      </c>
      <c r="P106" s="5">
        <f>+IF(F106=0,"",'Ark1'!AB171)</f>
        <v>2.5077597195022903</v>
      </c>
      <c r="Q106" s="34"/>
      <c r="R106" s="50">
        <f>+IF(F106=0,"",'Ark1'!X171)</f>
        <v>1.5553492074020028</v>
      </c>
      <c r="S106" s="50">
        <f>+IF(F106=0,"",'Ark1'!Y171)</f>
        <v>3.1106984148040056</v>
      </c>
      <c r="T106" s="98"/>
      <c r="U106" s="18"/>
      <c r="V106" s="34"/>
      <c r="W106" s="228">
        <f>+IF(F106=0,"",'Ark1'!AD171)</f>
        <v>2.0338333718912276</v>
      </c>
      <c r="X106" s="228"/>
      <c r="Y106" s="18">
        <f t="shared" si="14"/>
        <v>63.616033755274259</v>
      </c>
      <c r="Z106" s="308">
        <f t="shared" si="15"/>
        <v>2505.9423401190761</v>
      </c>
      <c r="AA106" s="5">
        <f>+IF(F106=0,"",'Ark1'!T171)</f>
        <v>3.7965444053856863</v>
      </c>
      <c r="AB106" s="50">
        <f>+IF(F106=0,"",'Ark1'!V171)</f>
        <v>90.399804189372674</v>
      </c>
      <c r="AC106" s="28"/>
      <c r="AN106"/>
      <c r="AO106"/>
      <c r="AP106"/>
      <c r="AY106"/>
      <c r="BB106"/>
      <c r="BC106"/>
    </row>
    <row r="107" spans="1:55">
      <c r="A107" s="28"/>
      <c r="B107" s="2">
        <f>+'Ark1'!C172</f>
        <v>2023</v>
      </c>
      <c r="C107" s="2">
        <f>+'Ark1'!E172</f>
        <v>45</v>
      </c>
      <c r="D107" s="2">
        <f>+IF(F107=0,"",'Ark1'!Q172)</f>
        <v>476</v>
      </c>
      <c r="E107" s="28"/>
      <c r="F107" s="308">
        <f>+'Ark1'!R172</f>
        <v>30351</v>
      </c>
      <c r="G107" s="289"/>
      <c r="H107" s="50">
        <f>+IF(F107=0,"",'Ark1'!AE172)</f>
        <v>2.051742044159683</v>
      </c>
      <c r="I107" s="50">
        <f>+IF(F107=0,"",'Ark1'!AF172)</f>
        <v>364</v>
      </c>
      <c r="J107" s="308">
        <f>+IF(F107=0,"",'Ark1'!S172)</f>
        <v>30200</v>
      </c>
      <c r="K107" s="5">
        <f>+IF(F107=0,"",'Ark1'!U172)</f>
        <v>60.567880794701999</v>
      </c>
      <c r="L107" s="28"/>
      <c r="M107" s="5">
        <f>+IF(F107=0,"",'Ark1'!AC172)</f>
        <v>-30.382787267420408</v>
      </c>
      <c r="N107" s="50">
        <f>+IF(F107=0,"",'Ark1'!W172)</f>
        <v>84.085264900662395</v>
      </c>
      <c r="O107" s="50" t="e">
        <f>+IF(F107=0,"",N107-#REF!)</f>
        <v>#REF!</v>
      </c>
      <c r="P107" s="5">
        <f>+IF(F107=0,"",'Ark1'!AB172)</f>
        <v>2.4934672551846102</v>
      </c>
      <c r="Q107" s="34"/>
      <c r="R107" s="50">
        <f>+IF(F107=0,"",'Ark1'!X172)</f>
        <v>1.9702810451055981</v>
      </c>
      <c r="S107" s="50">
        <f>+IF(F107=0,"",'Ark1'!Y172)</f>
        <v>3.9405620902111962</v>
      </c>
      <c r="T107" s="98"/>
      <c r="U107" s="18"/>
      <c r="V107" s="34"/>
      <c r="W107" s="228">
        <f>+IF(F107=0,"",'Ark1'!AD172)</f>
        <v>2.047120669571886</v>
      </c>
      <c r="X107" s="228"/>
      <c r="Y107" s="18">
        <f t="shared" si="14"/>
        <v>63.762605042016808</v>
      </c>
      <c r="Z107" s="308">
        <f t="shared" si="15"/>
        <v>2552.0718750000042</v>
      </c>
      <c r="AA107" s="5">
        <f>+IF(F107=0,"",'Ark1'!T172)</f>
        <v>4.2139632961022713</v>
      </c>
      <c r="AB107" s="50">
        <f>+IF(F107=0,"",'Ark1'!V172)</f>
        <v>91.378739067107603</v>
      </c>
      <c r="AC107" s="28"/>
      <c r="AN107"/>
      <c r="AO107"/>
      <c r="AP107"/>
      <c r="AY107"/>
      <c r="BB107"/>
      <c r="BC107"/>
    </row>
    <row r="108" spans="1:55">
      <c r="A108" s="28"/>
      <c r="B108" s="2">
        <f>+'Ark1'!C173</f>
        <v>2023</v>
      </c>
      <c r="C108" s="2">
        <f>+'Ark1'!E173</f>
        <v>46</v>
      </c>
      <c r="D108" s="2">
        <f>+IF(F108=0,"",'Ark1'!Q173)</f>
        <v>471</v>
      </c>
      <c r="E108" s="28"/>
      <c r="F108" s="308">
        <f>+'Ark1'!R173</f>
        <v>31718</v>
      </c>
      <c r="G108" s="289"/>
      <c r="H108" s="50">
        <f>+IF(F108=0,"",'Ark1'!AE173)</f>
        <v>2.1380520076301432</v>
      </c>
      <c r="I108" s="50">
        <f>+IF(F108=0,"",'Ark1'!AF173)</f>
        <v>477</v>
      </c>
      <c r="J108" s="308">
        <f>+IF(F108=0,"",'Ark1'!S173)</f>
        <v>31574</v>
      </c>
      <c r="K108" s="5">
        <f>+IF(F108=0,"",'Ark1'!U173)</f>
        <v>60.726483815797799</v>
      </c>
      <c r="L108" s="28"/>
      <c r="M108" s="5">
        <f>+IF(F108=0,"",'Ark1'!AC173)</f>
        <v>-31.101116338079297</v>
      </c>
      <c r="N108" s="50">
        <f>+IF(F108=0,"",'Ark1'!W173)</f>
        <v>83.809402039653136</v>
      </c>
      <c r="O108" s="50" t="e">
        <f>+IF(F108=0,"",N108-#REF!)</f>
        <v>#REF!</v>
      </c>
      <c r="P108" s="5">
        <f>+IF(F108=0,"",'Ark1'!AB173)</f>
        <v>2.5716557672991369</v>
      </c>
      <c r="Q108" s="34"/>
      <c r="R108" s="50">
        <f>+IF(F108=0,"",'Ark1'!X173)</f>
        <v>1.3777665678794375</v>
      </c>
      <c r="S108" s="50">
        <f>+IF(F108=0,"",'Ark1'!Y173)</f>
        <v>2.755533135758875</v>
      </c>
      <c r="T108" s="98"/>
      <c r="U108" s="18"/>
      <c r="V108" s="34"/>
      <c r="W108" s="228">
        <f>+IF(F108=0,"",'Ark1'!AD173)</f>
        <v>2.1393223747975711</v>
      </c>
      <c r="X108" s="228"/>
      <c r="Y108" s="18">
        <f t="shared" si="14"/>
        <v>67.341825902335458</v>
      </c>
      <c r="Z108" s="308">
        <f t="shared" si="15"/>
        <v>2658.2666138937179</v>
      </c>
      <c r="AA108" s="5">
        <f>+IF(F108=0,"",'Ark1'!T173)</f>
        <v>3.9551674128255248</v>
      </c>
      <c r="AB108" s="50">
        <f>+IF(F108=0,"",'Ark1'!V173)</f>
        <v>91.069923887208347</v>
      </c>
      <c r="AC108" s="28"/>
      <c r="AN108"/>
      <c r="AO108"/>
      <c r="AP108"/>
      <c r="AY108"/>
      <c r="BB108"/>
      <c r="BC108"/>
    </row>
    <row r="109" spans="1:55">
      <c r="A109" s="28"/>
      <c r="B109" s="2">
        <f>+'Ark1'!C174</f>
        <v>2023</v>
      </c>
      <c r="C109" s="2">
        <f>+'Ark1'!E174</f>
        <v>47</v>
      </c>
      <c r="D109" s="2">
        <f>+IF(F109=0,"",'Ark1'!Q174)</f>
        <v>448</v>
      </c>
      <c r="E109" s="28"/>
      <c r="F109" s="308">
        <f>+'Ark1'!R174</f>
        <v>32442</v>
      </c>
      <c r="G109" s="289"/>
      <c r="H109" s="50">
        <f>+IF(F109=0,"",'Ark1'!AE174)</f>
        <v>2.1699789034936217</v>
      </c>
      <c r="I109" s="50">
        <f>+IF(F109=0,"",'Ark1'!AF174)</f>
        <v>458</v>
      </c>
      <c r="J109" s="308">
        <f>+IF(F109=0,"",'Ark1'!S174)</f>
        <v>32286</v>
      </c>
      <c r="K109" s="5">
        <f>+IF(F109=0,"",'Ark1'!U174)</f>
        <v>60.764727745772177</v>
      </c>
      <c r="L109" s="28"/>
      <c r="M109" s="5">
        <f>+IF(F109=0,"",'Ark1'!AC174)</f>
        <v>-31.911593841315774</v>
      </c>
      <c r="N109" s="50">
        <f>+IF(F109=0,"",'Ark1'!W174)</f>
        <v>83.185063185281393</v>
      </c>
      <c r="O109" s="50" t="e">
        <f>+IF(F109=0,"",N109-#REF!)</f>
        <v>#REF!</v>
      </c>
      <c r="P109" s="5">
        <f>+IF(F109=0,"",'Ark1'!AB174)</f>
        <v>2.5024603637313096</v>
      </c>
      <c r="Q109" s="34"/>
      <c r="R109" s="50">
        <f>+IF(F109=0,"",'Ark1'!X174)</f>
        <v>2.3549719499414339</v>
      </c>
      <c r="S109" s="50">
        <f>+IF(F109=0,"",'Ark1'!Y174)</f>
        <v>4.7099438998828678</v>
      </c>
      <c r="T109" s="98"/>
      <c r="U109" s="18"/>
      <c r="V109" s="34"/>
      <c r="W109" s="228">
        <f>+IF(F109=0,"",'Ark1'!AD174)</f>
        <v>2.1881548799792796</v>
      </c>
      <c r="X109" s="228"/>
      <c r="Y109" s="18">
        <f t="shared" si="14"/>
        <v>72.415178571428569</v>
      </c>
      <c r="Z109" s="308">
        <f t="shared" si="15"/>
        <v>2698.6898198568988</v>
      </c>
      <c r="AA109" s="5">
        <f>+IF(F109=0,"",'Ark1'!T174)</f>
        <v>3.7995499660933358</v>
      </c>
      <c r="AB109" s="50">
        <f>+IF(F109=0,"",'Ark1'!V174)</f>
        <v>90.422217425797285</v>
      </c>
      <c r="AC109" s="28"/>
      <c r="AN109"/>
      <c r="AO109"/>
      <c r="AP109"/>
      <c r="AY109"/>
      <c r="BB109"/>
      <c r="BC109"/>
    </row>
    <row r="110" spans="1:55">
      <c r="A110" s="28"/>
      <c r="B110" s="2">
        <f>+'Ark1'!C175</f>
        <v>2023</v>
      </c>
      <c r="C110" s="2">
        <f>+'Ark1'!E175</f>
        <v>48</v>
      </c>
      <c r="D110" s="2">
        <f>+IF(F110=0,"",'Ark1'!Q175)</f>
        <v>530</v>
      </c>
      <c r="E110" s="28"/>
      <c r="F110" s="308">
        <f>+'Ark1'!R175</f>
        <v>34497</v>
      </c>
      <c r="G110" s="289"/>
      <c r="H110" s="50">
        <f>+IF(F110=0,"",'Ark1'!AE175)</f>
        <v>2.2928725052431247</v>
      </c>
      <c r="I110" s="50">
        <f>+IF(F110=0,"",'Ark1'!AF175)</f>
        <v>512</v>
      </c>
      <c r="J110" s="308">
        <f>+IF(F110=0,"",'Ark1'!S175)</f>
        <v>34236</v>
      </c>
      <c r="K110" s="5">
        <f>+IF(F110=0,"",'Ark1'!U175)</f>
        <v>60.666024068232254</v>
      </c>
      <c r="L110" s="28"/>
      <c r="M110" s="5">
        <f>+IF(F110=0,"",'Ark1'!AC175)</f>
        <v>-33.048665007103807</v>
      </c>
      <c r="N110" s="50">
        <f>+IF(F110=0,"",'Ark1'!W175)</f>
        <v>82.889776843088924</v>
      </c>
      <c r="O110" s="50" t="e">
        <f>+IF(F110=0,"",N110-#REF!)</f>
        <v>#REF!</v>
      </c>
      <c r="P110" s="5">
        <f>+IF(F110=0,"",'Ark1'!AB175)</f>
        <v>2.5385065752437543</v>
      </c>
      <c r="Q110" s="34"/>
      <c r="R110" s="50">
        <f>+IF(F110=0,"",'Ark1'!X175)</f>
        <v>2.6031249094124127</v>
      </c>
      <c r="S110" s="50">
        <f>+IF(F110=0,"",'Ark1'!Y175)</f>
        <v>5.2062498188248254</v>
      </c>
      <c r="T110" s="98"/>
      <c r="U110" s="18"/>
      <c r="V110" s="34"/>
      <c r="W110" s="228">
        <f>+IF(F110=0,"",'Ark1'!AD175)</f>
        <v>2.3267609547699033</v>
      </c>
      <c r="X110" s="228"/>
      <c r="Y110" s="18">
        <f t="shared" si="14"/>
        <v>65.088679245283018</v>
      </c>
      <c r="Z110" s="308">
        <f t="shared" si="15"/>
        <v>2859.4486317560386</v>
      </c>
      <c r="AA110" s="5">
        <f>+IF(F110=0,"",'Ark1'!T175)</f>
        <v>3.9530683827579201</v>
      </c>
      <c r="AB110" s="50">
        <f>+IF(F110=0,"",'Ark1'!V175)</f>
        <v>90.117814881777591</v>
      </c>
      <c r="AC110" s="28"/>
      <c r="AN110"/>
      <c r="AO110"/>
      <c r="AP110"/>
      <c r="AY110"/>
      <c r="BB110"/>
      <c r="BC110"/>
    </row>
    <row r="111" spans="1:55">
      <c r="A111" s="28"/>
      <c r="B111" s="3">
        <f>+'Ark1'!C176</f>
        <v>2023</v>
      </c>
      <c r="C111" s="3">
        <f>+'Ark1'!E176</f>
        <v>49</v>
      </c>
      <c r="D111" s="3">
        <f>+IF(F111=0,"",'Ark1'!Q176)</f>
        <v>500</v>
      </c>
      <c r="E111" s="28"/>
      <c r="F111" s="304">
        <f>+'Ark1'!R176</f>
        <v>34338</v>
      </c>
      <c r="G111" s="289"/>
      <c r="H111" s="50">
        <f>+IF(F111=0,"",'Ark1'!AE176)</f>
        <v>2.2019395240779378</v>
      </c>
      <c r="I111" s="50">
        <f>+IF(F111=0,"",'Ark1'!AF176)</f>
        <v>434</v>
      </c>
      <c r="J111" s="304">
        <f>+IF(F111=0,"",'Ark1'!S176)</f>
        <v>33874</v>
      </c>
      <c r="K111" s="12">
        <f>+IF(F111=0,"",'Ark1'!U176)</f>
        <v>60.858121272952722</v>
      </c>
      <c r="L111" s="28"/>
      <c r="M111" s="12">
        <f>+IF(F111=0,"",'Ark1'!AC176)</f>
        <v>-34.639822415835397</v>
      </c>
      <c r="N111" s="51">
        <f>+IF(F111=0,"",'Ark1'!W176)</f>
        <v>80.453137509594683</v>
      </c>
      <c r="O111" s="51" t="e">
        <f>+IF(F111=0,"",N111-#REF!)</f>
        <v>#REF!</v>
      </c>
      <c r="P111" s="12">
        <f>+IF(F111=0,"",'Ark1'!AB176)</f>
        <v>2.5237148275127059</v>
      </c>
      <c r="Q111" s="34"/>
      <c r="R111" s="51">
        <f>+IF(F111=0,"",'Ark1'!X176)</f>
        <v>1.6308462927369094</v>
      </c>
      <c r="S111" s="51">
        <f>+IF(F111=0,"",'Ark1'!Y176)</f>
        <v>3.2616925854738188</v>
      </c>
      <c r="T111" s="98"/>
      <c r="U111" s="15"/>
      <c r="V111" s="34"/>
      <c r="W111" s="225">
        <f>+IF(F111=0,"",'Ark1'!AD176)</f>
        <v>2.3160366891291697</v>
      </c>
      <c r="X111" s="225"/>
      <c r="Y111" s="18">
        <f t="shared" si="14"/>
        <v>68.676000000000002</v>
      </c>
      <c r="Z111" s="308">
        <f t="shared" si="15"/>
        <v>2762.5998358044626</v>
      </c>
      <c r="AA111" s="12">
        <f>+IF(F111=0,"",'Ark1'!T176)</f>
        <v>3.6262158541557454</v>
      </c>
      <c r="AB111" s="51">
        <f>+IF(F111=0,"",'Ark1'!V176)</f>
        <v>87.613512723942179</v>
      </c>
      <c r="AC111" s="28"/>
      <c r="AN111"/>
      <c r="AO111"/>
      <c r="AP111"/>
      <c r="AY111"/>
      <c r="BB111"/>
      <c r="BC111"/>
    </row>
    <row r="112" spans="1:55">
      <c r="A112" s="28"/>
      <c r="B112" s="3">
        <f>+'Ark1'!C177</f>
        <v>2023</v>
      </c>
      <c r="C112" s="3">
        <f>+'Ark1'!E177</f>
        <v>50</v>
      </c>
      <c r="D112" s="3">
        <f>+IF(F112=0,"",'Ark1'!Q177)</f>
        <v>531</v>
      </c>
      <c r="E112" s="28"/>
      <c r="F112" s="304">
        <f>+'Ark1'!R177</f>
        <v>37504</v>
      </c>
      <c r="G112" s="289"/>
      <c r="H112" s="50">
        <f>+IF(F112=0,"",'Ark1'!AE177)</f>
        <v>2.4007754524302967</v>
      </c>
      <c r="I112" s="50">
        <f>+IF(F112=0,"",'Ark1'!AF177)</f>
        <v>449</v>
      </c>
      <c r="J112" s="304">
        <f>+IF(F112=0,"",'Ark1'!S177)</f>
        <v>37310</v>
      </c>
      <c r="K112" s="12">
        <f>+IF(F112=0,"",'Ark1'!U177)</f>
        <v>60.890324309836522</v>
      </c>
      <c r="L112" s="28"/>
      <c r="M112" s="12">
        <f>+IF(F112=0,"",'Ark1'!AC177)</f>
        <v>-30.225622492671736</v>
      </c>
      <c r="N112" s="51">
        <f>+IF(F112=0,"",'Ark1'!W177)</f>
        <v>79.639839185204707</v>
      </c>
      <c r="O112" s="51" t="e">
        <f>+IF(F112=0,"",N112-#REF!)</f>
        <v>#REF!</v>
      </c>
      <c r="P112" s="12">
        <f>+IF(F112=0,"",'Ark1'!AB177)</f>
        <v>2.412573198164258</v>
      </c>
      <c r="Q112" s="34"/>
      <c r="R112" s="51">
        <f>+IF(F112=0,"",'Ark1'!X177)</f>
        <v>1.7651450511945388</v>
      </c>
      <c r="S112" s="51">
        <f>+IF(F112=0,"",'Ark1'!Y177)</f>
        <v>3.5302901023890776</v>
      </c>
      <c r="T112" s="98"/>
      <c r="U112" s="15"/>
      <c r="V112" s="34"/>
      <c r="W112" s="225">
        <f>+IF(F112=0,"",'Ark1'!AD177)</f>
        <v>2.5295777269817807</v>
      </c>
      <c r="X112" s="225"/>
      <c r="Y112" s="18">
        <f t="shared" si="14"/>
        <v>70.62900188323917</v>
      </c>
      <c r="Z112" s="308">
        <f t="shared" si="15"/>
        <v>2986.8125288019173</v>
      </c>
      <c r="AA112" s="12">
        <f>+IF(F112=0,"",'Ark1'!T177)</f>
        <v>3.5437819965870294</v>
      </c>
      <c r="AB112" s="51">
        <f>+IF(F112=0,"",'Ark1'!V177)</f>
        <v>86.595416052382646</v>
      </c>
      <c r="AC112" s="28"/>
      <c r="AN112"/>
      <c r="AO112"/>
      <c r="AP112"/>
      <c r="AY112"/>
      <c r="BB112"/>
      <c r="BC112"/>
    </row>
    <row r="113" spans="1:55">
      <c r="A113" s="28"/>
      <c r="B113">
        <f>+'Ark1'!C178</f>
        <v>2023</v>
      </c>
      <c r="C113">
        <f>+'Ark1'!E178</f>
        <v>51</v>
      </c>
      <c r="D113">
        <f>+IF(F113=0,"",'Ark1'!Q178)</f>
        <v>366</v>
      </c>
      <c r="E113" s="28"/>
      <c r="F113" s="295">
        <f>+'Ark1'!R178</f>
        <v>21723</v>
      </c>
      <c r="G113" s="289"/>
      <c r="H113" s="50">
        <f>+IF(F113=0,"",'Ark1'!AE178)</f>
        <v>1.3834398388484217</v>
      </c>
      <c r="I113" s="50">
        <f>+IF(F113=0,"",'Ark1'!AF178)</f>
        <v>320</v>
      </c>
      <c r="J113" s="295">
        <f>+IF(F113=0,"",'Ark1'!S178)</f>
        <v>21567</v>
      </c>
      <c r="K113" s="1">
        <f>+IF(F113=0,"",'Ark1'!U178)</f>
        <v>60.904761904761877</v>
      </c>
      <c r="L113" s="28"/>
      <c r="M113" s="1">
        <f>+IF(F113=0,"",'Ark1'!AC178)</f>
        <v>-29.825065471572071</v>
      </c>
      <c r="N113" s="100">
        <f>+IF(F113=0,"",'Ark1'!W178)</f>
        <v>79.391612185282895</v>
      </c>
      <c r="O113" s="100" t="e">
        <f>+IF(F113=0,"",N113-#REF!)</f>
        <v>#REF!</v>
      </c>
      <c r="P113" s="1">
        <f>+IF(F113=0,"",'Ark1'!AB178)</f>
        <v>2.4056584367147358</v>
      </c>
      <c r="Q113" s="34"/>
      <c r="R113" s="100">
        <f>+IF(F113=0,"",'Ark1'!X178)</f>
        <v>1.8045389679141923</v>
      </c>
      <c r="S113" s="100">
        <f>+IF(F113=0,"",'Ark1'!Y178)</f>
        <v>3.6090779358283847</v>
      </c>
      <c r="T113" s="98"/>
      <c r="V113" s="34"/>
      <c r="W113" s="226">
        <f>+IF(F113=0,"",'Ark1'!AD178)</f>
        <v>1.4651775000859961</v>
      </c>
      <c r="Y113" s="18">
        <f t="shared" si="14"/>
        <v>59.352459016393439</v>
      </c>
      <c r="Z113" s="308">
        <f t="shared" si="15"/>
        <v>1724.6239915009003</v>
      </c>
      <c r="AA113" s="1">
        <f>+IF(F113=0,"",'Ark1'!T178)</f>
        <v>3.5113934539428264</v>
      </c>
      <c r="AB113" s="100">
        <f>+IF(F113=0,"",'Ark1'!V178)</f>
        <v>86.350419697923883</v>
      </c>
      <c r="AC113" s="28"/>
      <c r="AN113"/>
      <c r="AO113"/>
      <c r="AP113"/>
      <c r="AY113"/>
      <c r="BB113"/>
      <c r="BC113"/>
    </row>
    <row r="114" spans="1:55" ht="15">
      <c r="A114" s="28"/>
      <c r="B114" s="28"/>
      <c r="C114" s="28"/>
      <c r="D114" s="28"/>
      <c r="E114" s="28"/>
      <c r="F114" s="289"/>
      <c r="G114" s="289"/>
      <c r="H114" s="28"/>
      <c r="I114" s="28"/>
      <c r="J114" s="289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9"/>
      <c r="AA114" s="28"/>
      <c r="AB114" s="28"/>
      <c r="AC114" s="28"/>
      <c r="AN114"/>
      <c r="AO114"/>
      <c r="AP114"/>
      <c r="AY114"/>
      <c r="BB114"/>
      <c r="BC114"/>
    </row>
    <row r="115" spans="1:55" ht="15">
      <c r="A115" s="28"/>
      <c r="B115" s="28"/>
      <c r="C115" s="28"/>
      <c r="D115" s="28"/>
      <c r="E115" s="28"/>
      <c r="F115" s="289"/>
      <c r="G115" s="289"/>
      <c r="H115" s="28"/>
      <c r="I115" s="28"/>
      <c r="J115" s="289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9"/>
      <c r="AA115" s="28"/>
      <c r="AB115" s="28"/>
      <c r="AC115" s="28"/>
      <c r="AN115"/>
      <c r="AO115"/>
      <c r="AP115"/>
      <c r="AY115"/>
      <c r="BB115"/>
      <c r="BC115"/>
    </row>
    <row r="116" spans="1:55" s="372" customFormat="1" ht="15">
      <c r="A116" s="28"/>
      <c r="B116" s="28"/>
      <c r="C116" s="28"/>
      <c r="D116" s="28"/>
      <c r="E116" s="28"/>
      <c r="F116" s="289"/>
      <c r="G116" s="289"/>
      <c r="H116" s="28"/>
      <c r="I116" s="28"/>
      <c r="J116" s="289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9"/>
      <c r="AA116" s="28"/>
      <c r="AB116" s="28"/>
      <c r="AC116" s="28"/>
    </row>
    <row r="117" spans="1:55">
      <c r="A117" s="34"/>
      <c r="B117" s="34"/>
      <c r="C117" s="34"/>
      <c r="D117" s="34"/>
      <c r="E117" s="34"/>
      <c r="F117" s="302"/>
      <c r="G117" s="302"/>
      <c r="H117" s="34"/>
      <c r="I117" s="34"/>
      <c r="J117" s="302"/>
      <c r="K117" s="34"/>
      <c r="L117" s="34"/>
      <c r="M117" s="34"/>
      <c r="N117" s="98"/>
      <c r="O117" s="98"/>
      <c r="P117" s="34"/>
      <c r="Q117" s="34"/>
      <c r="R117" s="34"/>
      <c r="S117" s="34"/>
      <c r="T117" s="98"/>
      <c r="U117" s="74"/>
      <c r="V117" s="34"/>
      <c r="W117" s="34"/>
      <c r="X117" s="34"/>
      <c r="Y117" s="34"/>
      <c r="Z117" s="302"/>
      <c r="AA117" s="34"/>
      <c r="AB117" s="34"/>
      <c r="AC117" s="34"/>
      <c r="AQ117" s="1"/>
      <c r="AR117" s="1"/>
      <c r="AS117" s="1"/>
      <c r="AT117" s="1"/>
      <c r="AU117" s="1"/>
      <c r="AV117" s="1"/>
      <c r="AW117" s="1"/>
      <c r="AX117" s="1"/>
      <c r="AZ117" s="1"/>
      <c r="BA117" s="1"/>
    </row>
    <row r="118" spans="1:55">
      <c r="AQ118" s="1"/>
      <c r="AR118" s="1"/>
      <c r="AS118" s="1"/>
      <c r="AT118" s="1"/>
      <c r="AU118" s="1"/>
      <c r="AV118" s="1"/>
      <c r="AW118" s="1"/>
      <c r="AX118" s="1"/>
      <c r="AZ118" s="1"/>
      <c r="BA118" s="1"/>
    </row>
    <row r="119" spans="1:55">
      <c r="AQ119" s="1"/>
      <c r="AR119" s="1"/>
      <c r="AS119" s="1"/>
      <c r="AT119" s="1"/>
      <c r="AU119" s="1"/>
      <c r="AV119" s="1"/>
      <c r="AW119" s="1"/>
      <c r="AX119" s="1"/>
      <c r="AZ119" s="1"/>
      <c r="BA119" s="1"/>
    </row>
    <row r="120" spans="1:55">
      <c r="AQ120" s="1"/>
      <c r="AR120" s="1"/>
      <c r="AS120" s="1"/>
      <c r="AT120" s="1"/>
      <c r="AU120" s="1"/>
      <c r="AV120" s="1"/>
      <c r="AW120" s="1"/>
      <c r="AX120" s="1"/>
      <c r="AZ120" s="1"/>
      <c r="BA120" s="1"/>
    </row>
    <row r="121" spans="1:55">
      <c r="AQ121" s="1"/>
      <c r="AR121" s="1"/>
      <c r="AS121" s="1"/>
      <c r="AT121" s="1"/>
      <c r="AU121" s="1"/>
      <c r="AV121" s="1"/>
      <c r="AW121" s="1"/>
      <c r="AX121" s="1"/>
      <c r="AZ121" s="1"/>
      <c r="BA121" s="1"/>
    </row>
    <row r="122" spans="1:55">
      <c r="AQ122" s="1"/>
      <c r="AR122" s="1"/>
      <c r="AS122" s="1"/>
      <c r="AT122" s="1"/>
      <c r="AU122" s="1"/>
      <c r="AV122" s="1"/>
      <c r="AW122" s="1"/>
      <c r="AX122" s="1"/>
      <c r="AZ122" s="1"/>
      <c r="BA122" s="1"/>
    </row>
    <row r="123" spans="1:55">
      <c r="AQ123" s="1"/>
      <c r="AR123" s="1"/>
      <c r="AS123" s="1"/>
      <c r="AT123" s="1"/>
      <c r="AU123" s="1"/>
      <c r="AV123" s="1"/>
      <c r="AW123" s="1"/>
      <c r="AX123" s="1"/>
      <c r="AZ123" s="1"/>
      <c r="BA123" s="1"/>
    </row>
    <row r="124" spans="1:55">
      <c r="AQ124" s="1"/>
      <c r="AR124" s="1"/>
      <c r="AS124" s="1"/>
      <c r="AT124" s="1"/>
      <c r="AU124" s="1"/>
      <c r="AV124" s="1"/>
      <c r="AW124" s="1"/>
      <c r="AX124" s="1"/>
      <c r="AZ124" s="1"/>
      <c r="BA124" s="1"/>
    </row>
    <row r="125" spans="1:55">
      <c r="AQ125" s="1"/>
      <c r="AR125" s="1"/>
      <c r="AS125" s="1"/>
      <c r="AT125" s="1"/>
      <c r="AU125" s="1"/>
      <c r="AV125" s="1"/>
      <c r="AW125" s="1"/>
      <c r="AX125" s="1"/>
      <c r="AZ125" s="1"/>
      <c r="BA125" s="1"/>
    </row>
    <row r="126" spans="1:55">
      <c r="AQ126" s="1"/>
      <c r="AR126" s="1"/>
      <c r="AS126" s="1"/>
      <c r="AT126" s="1"/>
      <c r="AU126" s="1"/>
      <c r="AV126" s="1"/>
      <c r="AW126" s="1"/>
      <c r="AX126" s="1"/>
      <c r="AZ126" s="1"/>
      <c r="BA126" s="1"/>
    </row>
    <row r="127" spans="1:55">
      <c r="AQ127" s="1"/>
      <c r="AR127" s="1"/>
      <c r="AS127" s="1"/>
      <c r="AT127" s="1"/>
      <c r="AU127" s="1"/>
      <c r="AV127" s="1"/>
      <c r="AW127" s="1"/>
      <c r="AX127" s="1"/>
      <c r="AZ127" s="1"/>
      <c r="BA127" s="1"/>
    </row>
    <row r="128" spans="1:55">
      <c r="AQ128" s="1"/>
      <c r="AR128" s="1"/>
      <c r="AS128" s="1"/>
      <c r="AT128" s="1"/>
      <c r="AU128" s="1"/>
      <c r="AV128" s="1"/>
      <c r="AW128" s="1"/>
      <c r="AX128" s="1"/>
      <c r="AZ128" s="1"/>
      <c r="BA128" s="1"/>
    </row>
    <row r="129" spans="43:53">
      <c r="AQ129" s="1"/>
      <c r="AR129" s="1"/>
      <c r="AS129" s="1"/>
      <c r="AT129" s="1"/>
      <c r="AU129" s="1"/>
      <c r="AV129" s="1"/>
      <c r="AW129" s="1"/>
      <c r="AX129" s="1"/>
      <c r="AZ129" s="1"/>
      <c r="BA129" s="1"/>
    </row>
    <row r="130" spans="43:53">
      <c r="AQ130" s="1"/>
      <c r="AR130" s="1"/>
      <c r="AS130" s="1"/>
      <c r="AT130" s="1"/>
      <c r="AU130" s="1"/>
      <c r="AV130" s="1"/>
      <c r="AW130" s="1"/>
      <c r="AX130" s="1"/>
      <c r="AZ130" s="1"/>
      <c r="BA130" s="1"/>
    </row>
    <row r="131" spans="43:53">
      <c r="AQ131" s="1"/>
      <c r="AR131" s="1"/>
      <c r="AS131" s="1"/>
      <c r="AT131" s="1"/>
      <c r="AU131" s="1"/>
      <c r="AV131" s="1"/>
      <c r="AW131" s="1"/>
      <c r="AX131" s="1"/>
      <c r="AZ131" s="1"/>
      <c r="BA131" s="1"/>
    </row>
    <row r="132" spans="43:53">
      <c r="AQ132" s="1"/>
      <c r="AR132" s="1"/>
      <c r="AS132" s="1"/>
      <c r="AT132" s="1"/>
      <c r="AU132" s="1"/>
      <c r="AV132" s="1"/>
      <c r="AW132" s="1"/>
      <c r="AX132" s="1"/>
      <c r="AZ132" s="1"/>
      <c r="BA132" s="1"/>
    </row>
    <row r="133" spans="43:53">
      <c r="AQ133" s="1"/>
      <c r="AR133" s="1"/>
      <c r="AS133" s="1"/>
      <c r="AT133" s="1"/>
      <c r="AU133" s="1"/>
      <c r="AV133" s="1"/>
      <c r="AW133" s="1"/>
      <c r="AX133" s="1"/>
      <c r="AZ133" s="1"/>
      <c r="BA133" s="1"/>
    </row>
    <row r="134" spans="43:53">
      <c r="AQ134" s="1"/>
      <c r="AR134" s="1"/>
      <c r="AS134" s="1"/>
      <c r="AT134" s="1"/>
      <c r="AU134" s="1"/>
      <c r="AV134" s="1"/>
      <c r="AW134" s="1"/>
      <c r="AX134" s="1"/>
      <c r="AZ134" s="1"/>
      <c r="BA134" s="1"/>
    </row>
    <row r="135" spans="43:53">
      <c r="AQ135" s="1"/>
      <c r="AR135" s="1"/>
      <c r="AS135" s="1"/>
      <c r="AT135" s="1"/>
      <c r="AU135" s="1"/>
      <c r="AV135" s="1"/>
      <c r="AW135" s="1"/>
      <c r="AX135" s="1"/>
      <c r="AZ135" s="1"/>
      <c r="BA135" s="1"/>
    </row>
    <row r="136" spans="43:53">
      <c r="AQ136" s="1"/>
      <c r="AR136" s="1"/>
      <c r="AS136" s="1"/>
      <c r="AT136" s="1"/>
      <c r="AU136" s="1"/>
      <c r="AV136" s="1"/>
      <c r="AW136" s="1"/>
      <c r="AX136" s="1"/>
      <c r="AZ136" s="1"/>
      <c r="BA136" s="1"/>
    </row>
    <row r="137" spans="43:53">
      <c r="AQ137" s="1"/>
      <c r="AR137" s="1"/>
      <c r="AS137" s="1"/>
      <c r="AT137" s="1"/>
      <c r="AU137" s="1"/>
      <c r="AV137" s="1"/>
      <c r="AW137" s="1"/>
      <c r="AX137" s="1"/>
      <c r="AZ137" s="1"/>
      <c r="BA137" s="1"/>
    </row>
    <row r="138" spans="43:53">
      <c r="AQ138" s="1"/>
      <c r="AR138" s="1"/>
      <c r="AS138" s="1"/>
      <c r="AT138" s="1"/>
      <c r="AU138" s="1"/>
      <c r="AV138" s="1"/>
      <c r="AW138" s="1"/>
      <c r="AX138" s="1"/>
      <c r="AZ138" s="1"/>
      <c r="BA138" s="1"/>
    </row>
    <row r="139" spans="43:53">
      <c r="AQ139" s="1"/>
      <c r="AR139" s="1"/>
      <c r="AS139" s="1"/>
      <c r="AT139" s="1"/>
      <c r="AU139" s="1"/>
      <c r="AV139" s="1"/>
      <c r="AW139" s="1"/>
      <c r="AX139" s="1"/>
      <c r="AZ139" s="1"/>
      <c r="BA139" s="1"/>
    </row>
    <row r="140" spans="43:53">
      <c r="AQ140" s="1"/>
      <c r="AR140" s="1"/>
      <c r="AS140" s="1"/>
      <c r="AT140" s="1"/>
      <c r="AU140" s="1"/>
      <c r="AV140" s="1"/>
      <c r="AW140" s="1"/>
      <c r="AX140" s="1"/>
      <c r="AZ140" s="1"/>
      <c r="BA140" s="1"/>
    </row>
    <row r="141" spans="43:53">
      <c r="AQ141" s="1"/>
      <c r="AR141" s="1"/>
      <c r="AS141" s="1"/>
      <c r="AT141" s="1"/>
      <c r="AU141" s="1"/>
      <c r="AV141" s="1"/>
      <c r="AW141" s="1"/>
      <c r="AX141" s="1"/>
      <c r="AZ141" s="1"/>
      <c r="BA141" s="1"/>
    </row>
    <row r="142" spans="43:53">
      <c r="AQ142" s="1"/>
      <c r="AR142" s="1"/>
      <c r="AS142" s="1"/>
      <c r="AT142" s="1"/>
      <c r="AU142" s="1"/>
      <c r="AV142" s="1"/>
      <c r="AW142" s="1"/>
      <c r="AX142" s="1"/>
      <c r="AZ142" s="1"/>
      <c r="BA142" s="1"/>
    </row>
    <row r="143" spans="43:53">
      <c r="AQ143" s="1"/>
      <c r="AR143" s="1"/>
      <c r="AS143" s="1"/>
      <c r="AT143" s="1"/>
      <c r="AU143" s="1"/>
      <c r="AV143" s="1"/>
      <c r="AW143" s="1"/>
      <c r="AX143" s="1"/>
      <c r="AZ143" s="1"/>
      <c r="BA143" s="1"/>
    </row>
    <row r="144" spans="43:53">
      <c r="AQ144" s="1"/>
      <c r="AR144" s="1"/>
      <c r="AS144" s="1"/>
      <c r="AT144" s="1"/>
      <c r="AU144" s="1"/>
      <c r="AV144" s="1"/>
      <c r="AW144" s="1"/>
      <c r="AX144" s="1"/>
      <c r="AZ144" s="1"/>
      <c r="BA144" s="1"/>
    </row>
    <row r="145" spans="43:53">
      <c r="AQ145" s="1"/>
      <c r="AR145" s="1"/>
      <c r="AS145" s="1"/>
      <c r="AT145" s="1"/>
      <c r="AU145" s="1"/>
      <c r="AV145" s="1"/>
      <c r="AW145" s="1"/>
      <c r="AX145" s="1"/>
      <c r="AZ145" s="1"/>
      <c r="BA145" s="1"/>
    </row>
    <row r="146" spans="43:53">
      <c r="AQ146" s="1"/>
      <c r="AR146" s="1"/>
      <c r="AS146" s="1"/>
      <c r="AT146" s="1"/>
      <c r="AU146" s="1"/>
      <c r="AV146" s="1"/>
      <c r="AW146" s="1"/>
      <c r="AX146" s="1"/>
      <c r="AZ146" s="1"/>
      <c r="BA146" s="1"/>
    </row>
    <row r="147" spans="43:53">
      <c r="AQ147" s="1"/>
      <c r="AR147" s="1"/>
      <c r="AS147" s="1"/>
      <c r="AT147" s="1"/>
      <c r="AU147" s="1"/>
      <c r="AV147" s="1"/>
      <c r="AW147" s="1"/>
      <c r="AX147" s="1"/>
      <c r="AZ147" s="1"/>
      <c r="BA147" s="1"/>
    </row>
    <row r="148" spans="43:53">
      <c r="AQ148" s="1"/>
      <c r="AR148" s="1"/>
      <c r="AS148" s="1"/>
      <c r="AT148" s="1"/>
      <c r="AU148" s="1"/>
      <c r="AV148" s="1"/>
      <c r="AW148" s="1"/>
      <c r="AX148" s="1"/>
      <c r="AZ148" s="1"/>
      <c r="BA148" s="1"/>
    </row>
    <row r="149" spans="43:53">
      <c r="AQ149" s="1"/>
      <c r="AR149" s="1"/>
      <c r="AS149" s="1"/>
      <c r="AT149" s="1"/>
      <c r="AU149" s="1"/>
      <c r="AV149" s="1"/>
      <c r="AW149" s="1"/>
      <c r="AX149" s="1"/>
      <c r="AZ149" s="1"/>
      <c r="BA149" s="1"/>
    </row>
    <row r="150" spans="43:53">
      <c r="AQ150" s="1"/>
      <c r="AR150" s="1"/>
      <c r="AS150" s="1"/>
      <c r="AT150" s="1"/>
      <c r="AU150" s="1"/>
      <c r="AV150" s="1"/>
      <c r="AW150" s="1"/>
      <c r="AX150" s="1"/>
      <c r="AZ150" s="1"/>
      <c r="BA150" s="1"/>
    </row>
    <row r="151" spans="43:53">
      <c r="AQ151" s="1"/>
      <c r="AR151" s="1"/>
      <c r="AS151" s="1"/>
      <c r="AT151" s="1"/>
      <c r="AU151" s="1"/>
      <c r="AV151" s="1"/>
      <c r="AW151" s="1"/>
      <c r="AX151" s="1"/>
      <c r="AZ151" s="1"/>
      <c r="BA151" s="1"/>
    </row>
    <row r="152" spans="43:53">
      <c r="AQ152" s="1"/>
      <c r="AR152" s="1"/>
      <c r="AS152" s="1"/>
      <c r="AT152" s="1"/>
      <c r="AU152" s="1"/>
      <c r="AV152" s="1"/>
      <c r="AW152" s="1"/>
      <c r="AX152" s="1"/>
      <c r="AZ152" s="1"/>
      <c r="BA152" s="1"/>
    </row>
    <row r="153" spans="43:53">
      <c r="AQ153" s="1"/>
      <c r="AR153" s="1"/>
      <c r="AS153" s="1"/>
      <c r="AT153" s="1"/>
      <c r="AU153" s="1"/>
      <c r="AV153" s="1"/>
      <c r="AW153" s="1"/>
      <c r="AX153" s="1"/>
      <c r="AZ153" s="1"/>
      <c r="BA153" s="1"/>
    </row>
    <row r="154" spans="43:53">
      <c r="AQ154" s="1"/>
      <c r="AR154" s="1"/>
      <c r="AS154" s="1"/>
      <c r="AT154" s="1"/>
      <c r="AU154" s="1"/>
      <c r="AV154" s="1"/>
      <c r="AW154" s="1"/>
      <c r="AX154" s="1"/>
      <c r="AZ154" s="1"/>
      <c r="BA154" s="1"/>
    </row>
    <row r="155" spans="43:53">
      <c r="AQ155" s="1"/>
      <c r="AR155" s="1"/>
      <c r="AS155" s="1"/>
      <c r="AT155" s="1"/>
      <c r="AU155" s="1"/>
      <c r="AV155" s="1"/>
      <c r="AW155" s="1"/>
      <c r="AX155" s="1"/>
      <c r="AZ155" s="1"/>
      <c r="BA155" s="1"/>
    </row>
    <row r="156" spans="43:53">
      <c r="AQ156" s="1"/>
      <c r="AR156" s="1"/>
      <c r="AS156" s="1"/>
      <c r="AT156" s="1"/>
      <c r="AU156" s="1"/>
      <c r="AV156" s="1"/>
      <c r="AW156" s="1"/>
      <c r="AX156" s="1"/>
      <c r="AZ156" s="1"/>
      <c r="BA156" s="1"/>
    </row>
    <row r="157" spans="43:53">
      <c r="AQ157" s="1"/>
      <c r="AR157" s="1"/>
      <c r="AS157" s="1"/>
      <c r="AT157" s="1"/>
      <c r="AU157" s="1"/>
      <c r="AV157" s="1"/>
      <c r="AW157" s="1"/>
      <c r="AX157" s="1"/>
      <c r="AZ157" s="1"/>
      <c r="BA157" s="1"/>
    </row>
    <row r="158" spans="43:53">
      <c r="AQ158" s="1"/>
      <c r="AR158" s="1"/>
      <c r="AS158" s="1"/>
      <c r="AT158" s="1"/>
      <c r="AU158" s="1"/>
      <c r="AV158" s="1"/>
      <c r="AW158" s="1"/>
      <c r="AX158" s="1"/>
      <c r="AZ158" s="1"/>
      <c r="BA158" s="1"/>
    </row>
    <row r="159" spans="43:53">
      <c r="AQ159" s="1"/>
      <c r="AR159" s="1"/>
      <c r="AS159" s="1"/>
      <c r="AT159" s="1"/>
      <c r="AU159" s="1"/>
      <c r="AV159" s="1"/>
      <c r="AW159" s="1"/>
      <c r="AX159" s="1"/>
      <c r="AZ159" s="1"/>
      <c r="BA159" s="1"/>
    </row>
    <row r="160" spans="43:53">
      <c r="AQ160" s="1"/>
      <c r="AR160" s="1"/>
      <c r="AS160" s="1"/>
      <c r="AT160" s="1"/>
      <c r="AU160" s="1"/>
      <c r="AV160" s="1"/>
      <c r="AW160" s="1"/>
      <c r="AX160" s="1"/>
      <c r="AZ160" s="1"/>
      <c r="BA160" s="1"/>
    </row>
    <row r="161" spans="43:53">
      <c r="AQ161" s="1"/>
      <c r="AR161" s="1"/>
      <c r="AS161" s="1"/>
      <c r="AT161" s="1"/>
      <c r="AU161" s="1"/>
      <c r="AV161" s="1"/>
      <c r="AW161" s="1"/>
      <c r="AX161" s="1"/>
      <c r="AZ161" s="1"/>
      <c r="BA161" s="1"/>
    </row>
    <row r="162" spans="43:53">
      <c r="AQ162" s="1"/>
      <c r="AR162" s="1"/>
      <c r="AS162" s="1"/>
      <c r="AT162" s="1"/>
      <c r="AU162" s="1"/>
      <c r="AV162" s="1"/>
      <c r="AW162" s="1"/>
      <c r="AX162" s="1"/>
      <c r="AZ162" s="1"/>
      <c r="BA162" s="1"/>
    </row>
    <row r="163" spans="43:53">
      <c r="AQ163" s="1"/>
      <c r="AR163" s="1"/>
      <c r="AS163" s="1"/>
      <c r="AT163" s="1"/>
      <c r="AU163" s="1"/>
      <c r="AV163" s="1"/>
      <c r="AW163" s="1"/>
      <c r="AX163" s="1"/>
      <c r="AZ163" s="1"/>
      <c r="BA163" s="1"/>
    </row>
    <row r="164" spans="43:53">
      <c r="AQ164" s="1"/>
      <c r="AR164" s="1"/>
      <c r="AS164" s="1"/>
      <c r="AT164" s="1"/>
      <c r="AU164" s="1"/>
      <c r="AV164" s="1"/>
      <c r="AW164" s="1"/>
      <c r="AX164" s="1"/>
      <c r="AZ164" s="1"/>
      <c r="BA164" s="1"/>
    </row>
    <row r="165" spans="43:53">
      <c r="AQ165" s="1"/>
      <c r="AR165" s="1"/>
      <c r="AS165" s="1"/>
      <c r="AT165" s="1"/>
      <c r="AU165" s="1"/>
      <c r="AV165" s="1"/>
      <c r="AW165" s="1"/>
      <c r="AX165" s="1"/>
      <c r="AZ165" s="1"/>
      <c r="BA165" s="1"/>
    </row>
    <row r="166" spans="43:53">
      <c r="AQ166" s="1"/>
      <c r="AR166" s="1"/>
      <c r="AS166" s="1"/>
      <c r="AT166" s="1"/>
      <c r="AU166" s="1"/>
      <c r="AV166" s="1"/>
      <c r="AW166" s="1"/>
      <c r="AX166" s="1"/>
      <c r="AZ166" s="1"/>
      <c r="BA166" s="1"/>
    </row>
    <row r="167" spans="43:53">
      <c r="AQ167" s="1"/>
      <c r="AR167" s="1"/>
      <c r="AS167" s="1"/>
      <c r="AT167" s="1"/>
      <c r="AU167" s="1"/>
      <c r="AV167" s="1"/>
      <c r="AW167" s="1"/>
      <c r="AX167" s="1"/>
      <c r="AZ167" s="1"/>
      <c r="BA167" s="1"/>
    </row>
    <row r="168" spans="43:53">
      <c r="AQ168" s="1"/>
      <c r="AR168" s="1"/>
      <c r="AS168" s="1"/>
      <c r="AT168" s="1"/>
      <c r="AU168" s="1"/>
      <c r="AV168" s="1"/>
      <c r="AW168" s="1"/>
      <c r="AX168" s="1"/>
      <c r="AZ168" s="1"/>
      <c r="BA168" s="1"/>
    </row>
    <row r="169" spans="43:53">
      <c r="AQ169" s="1"/>
      <c r="AR169" s="1"/>
      <c r="AS169" s="1"/>
      <c r="AT169" s="1"/>
      <c r="AU169" s="1"/>
      <c r="AV169" s="1"/>
      <c r="AW169" s="1"/>
      <c r="AX169" s="1"/>
      <c r="AZ169" s="1"/>
      <c r="BA169" s="1"/>
    </row>
    <row r="170" spans="43:53">
      <c r="AQ170" s="1"/>
      <c r="AR170" s="1"/>
      <c r="AS170" s="1"/>
      <c r="AT170" s="1"/>
      <c r="AU170" s="1"/>
      <c r="AV170" s="1"/>
      <c r="AW170" s="1"/>
      <c r="AX170" s="1"/>
      <c r="AZ170" s="1"/>
      <c r="BA170" s="1"/>
    </row>
    <row r="171" spans="43:53">
      <c r="AQ171" s="1"/>
      <c r="AR171" s="1"/>
      <c r="AS171" s="1"/>
      <c r="AT171" s="1"/>
      <c r="AU171" s="1"/>
      <c r="AV171" s="1"/>
      <c r="AW171" s="1"/>
      <c r="AX171" s="1"/>
      <c r="AZ171" s="1"/>
      <c r="BA171" s="1"/>
    </row>
    <row r="172" spans="43:53">
      <c r="AQ172" s="1"/>
      <c r="AR172" s="1"/>
      <c r="AS172" s="1"/>
      <c r="AT172" s="1"/>
      <c r="AU172" s="1"/>
      <c r="AV172" s="1"/>
      <c r="AW172" s="1"/>
      <c r="AX172" s="1"/>
      <c r="AZ172" s="1"/>
      <c r="BA172" s="1"/>
    </row>
    <row r="173" spans="43:53">
      <c r="AQ173" s="1"/>
      <c r="AR173" s="1"/>
      <c r="AS173" s="1"/>
      <c r="AT173" s="1"/>
      <c r="AU173" s="1"/>
      <c r="AV173" s="1"/>
      <c r="AW173" s="1"/>
      <c r="AX173" s="1"/>
      <c r="AZ173" s="1"/>
      <c r="BA173" s="1"/>
    </row>
    <row r="174" spans="43:53">
      <c r="AQ174" s="1"/>
      <c r="AR174" s="1"/>
      <c r="AS174" s="1"/>
      <c r="AT174" s="1"/>
      <c r="AU174" s="1"/>
      <c r="AV174" s="1"/>
      <c r="AW174" s="1"/>
      <c r="AX174" s="1"/>
      <c r="AZ174" s="1"/>
      <c r="BA174" s="1"/>
    </row>
    <row r="175" spans="43:53">
      <c r="AQ175" s="1"/>
      <c r="AR175" s="1"/>
      <c r="AS175" s="1"/>
      <c r="AT175" s="1"/>
      <c r="AU175" s="1"/>
      <c r="AV175" s="1"/>
      <c r="AW175" s="1"/>
      <c r="AX175" s="1"/>
      <c r="AZ175" s="1"/>
      <c r="BA175" s="1"/>
    </row>
    <row r="176" spans="43:53">
      <c r="AQ176" s="1"/>
      <c r="AR176" s="1"/>
      <c r="AS176" s="1"/>
      <c r="AT176" s="1"/>
      <c r="AU176" s="1"/>
      <c r="AV176" s="1"/>
      <c r="AW176" s="1"/>
      <c r="AX176" s="1"/>
      <c r="AZ176" s="1"/>
      <c r="BA176" s="1"/>
    </row>
    <row r="177" spans="43:53">
      <c r="AQ177" s="1"/>
      <c r="AR177" s="1"/>
      <c r="AS177" s="1"/>
      <c r="AT177" s="1"/>
      <c r="AU177" s="1"/>
      <c r="AV177" s="1"/>
      <c r="AW177" s="1"/>
      <c r="AX177" s="1"/>
      <c r="AZ177" s="1"/>
      <c r="BA177" s="1"/>
    </row>
    <row r="178" spans="43:53">
      <c r="AQ178" s="1"/>
      <c r="AR178" s="1"/>
      <c r="AS178" s="1"/>
      <c r="AT178" s="1"/>
      <c r="AU178" s="1"/>
      <c r="AV178" s="1"/>
      <c r="AW178" s="1"/>
      <c r="AX178" s="1"/>
      <c r="AZ178" s="1"/>
      <c r="BA178" s="1"/>
    </row>
    <row r="179" spans="43:53">
      <c r="AQ179" s="1"/>
      <c r="AR179" s="1"/>
      <c r="AS179" s="1"/>
      <c r="AT179" s="1"/>
      <c r="AU179" s="1"/>
      <c r="AV179" s="1"/>
      <c r="AW179" s="1"/>
      <c r="AX179" s="1"/>
      <c r="AZ179" s="1"/>
      <c r="BA179" s="1"/>
    </row>
    <row r="180" spans="43:53">
      <c r="AQ180" s="1"/>
      <c r="AR180" s="1"/>
      <c r="AS180" s="1"/>
      <c r="AT180" s="1"/>
      <c r="AU180" s="1"/>
      <c r="AV180" s="1"/>
      <c r="AW180" s="1"/>
      <c r="AX180" s="1"/>
      <c r="AZ180" s="1"/>
      <c r="BA180" s="1"/>
    </row>
    <row r="181" spans="43:53">
      <c r="AQ181" s="1"/>
      <c r="AR181" s="1"/>
      <c r="AS181" s="1"/>
      <c r="AT181" s="1"/>
      <c r="AU181" s="1"/>
      <c r="AV181" s="1"/>
      <c r="AW181" s="1"/>
      <c r="AX181" s="1"/>
      <c r="AZ181" s="1"/>
      <c r="BA181" s="1"/>
    </row>
    <row r="182" spans="43:53">
      <c r="AQ182" s="1"/>
      <c r="AR182" s="1"/>
      <c r="AS182" s="1"/>
      <c r="AT182" s="1"/>
      <c r="AU182" s="1"/>
      <c r="AV182" s="1"/>
      <c r="AW182" s="1"/>
      <c r="AX182" s="1"/>
      <c r="AZ182" s="1"/>
      <c r="BA182" s="1"/>
    </row>
    <row r="183" spans="43:53">
      <c r="AQ183" s="1"/>
      <c r="AR183" s="1"/>
      <c r="AS183" s="1"/>
      <c r="AT183" s="1"/>
      <c r="AU183" s="1"/>
      <c r="AV183" s="1"/>
      <c r="AW183" s="1"/>
      <c r="AX183" s="1"/>
      <c r="AZ183" s="1"/>
      <c r="BA183" s="1"/>
    </row>
    <row r="184" spans="43:53">
      <c r="AQ184" s="1"/>
      <c r="AR184" s="1"/>
      <c r="AS184" s="1"/>
      <c r="AT184" s="1"/>
      <c r="AU184" s="1"/>
      <c r="AV184" s="1"/>
      <c r="AW184" s="1"/>
      <c r="AX184" s="1"/>
      <c r="AZ184" s="1"/>
      <c r="BA184" s="1"/>
    </row>
    <row r="185" spans="43:53">
      <c r="AQ185" s="1"/>
      <c r="AR185" s="1"/>
      <c r="AS185" s="1"/>
      <c r="AT185" s="1"/>
      <c r="AU185" s="1"/>
      <c r="AV185" s="1"/>
      <c r="AW185" s="1"/>
      <c r="AX185" s="1"/>
      <c r="AZ185" s="1"/>
      <c r="BA185" s="1"/>
    </row>
    <row r="186" spans="43:53">
      <c r="AQ186" s="1"/>
      <c r="AR186" s="1"/>
      <c r="AS186" s="1"/>
      <c r="AT186" s="1"/>
      <c r="AU186" s="1"/>
      <c r="AV186" s="1"/>
      <c r="AW186" s="1"/>
      <c r="AX186" s="1"/>
      <c r="AZ186" s="1"/>
      <c r="BA186" s="1"/>
    </row>
    <row r="187" spans="43:53">
      <c r="AQ187" s="1"/>
      <c r="AR187" s="1"/>
      <c r="AS187" s="1"/>
      <c r="AT187" s="1"/>
      <c r="AU187" s="1"/>
      <c r="AV187" s="1"/>
      <c r="AW187" s="1"/>
      <c r="AX187" s="1"/>
      <c r="AZ187" s="1"/>
      <c r="BA187" s="1"/>
    </row>
    <row r="188" spans="43:53">
      <c r="AQ188" s="1"/>
      <c r="AR188" s="1"/>
      <c r="AS188" s="1"/>
      <c r="AT188" s="1"/>
      <c r="AU188" s="1"/>
      <c r="AV188" s="1"/>
      <c r="AW188" s="1"/>
      <c r="AX188" s="1"/>
      <c r="AZ188" s="1"/>
      <c r="BA188" s="1"/>
    </row>
    <row r="189" spans="43:53">
      <c r="AQ189" s="1"/>
      <c r="AR189" s="1"/>
      <c r="AS189" s="1"/>
      <c r="AT189" s="1"/>
      <c r="AU189" s="1"/>
      <c r="AV189" s="1"/>
      <c r="AW189" s="1"/>
      <c r="AX189" s="1"/>
      <c r="AZ189" s="1"/>
      <c r="BA189" s="1"/>
    </row>
    <row r="190" spans="43:53">
      <c r="AQ190" s="1"/>
      <c r="AR190" s="1"/>
      <c r="AS190" s="1"/>
      <c r="AT190" s="1"/>
      <c r="AU190" s="1"/>
      <c r="AV190" s="1"/>
      <c r="AW190" s="1"/>
      <c r="AX190" s="1"/>
      <c r="AZ190" s="1"/>
      <c r="BA190" s="1"/>
    </row>
    <row r="191" spans="43:53">
      <c r="AQ191" s="1"/>
      <c r="AR191" s="1"/>
      <c r="AS191" s="1"/>
      <c r="AT191" s="1"/>
      <c r="AU191" s="1"/>
      <c r="AV191" s="1"/>
      <c r="AW191" s="1"/>
      <c r="AX191" s="1"/>
      <c r="AZ191" s="1"/>
      <c r="BA191" s="1"/>
    </row>
    <row r="192" spans="43:53">
      <c r="AQ192" s="1"/>
      <c r="AR192" s="1"/>
      <c r="AS192" s="1"/>
      <c r="AT192" s="1"/>
      <c r="AU192" s="1"/>
      <c r="AV192" s="1"/>
      <c r="AW192" s="1"/>
      <c r="AX192" s="1"/>
      <c r="AZ192" s="1"/>
      <c r="BA192" s="1"/>
    </row>
    <row r="193" spans="43:53">
      <c r="AQ193" s="1"/>
      <c r="AR193" s="1"/>
      <c r="AS193" s="1"/>
      <c r="AT193" s="1"/>
      <c r="AU193" s="1"/>
      <c r="AV193" s="1"/>
      <c r="AW193" s="1"/>
      <c r="AX193" s="1"/>
      <c r="AZ193" s="1"/>
      <c r="BA193" s="1"/>
    </row>
    <row r="194" spans="43:53">
      <c r="AQ194" s="1"/>
      <c r="AR194" s="1"/>
      <c r="AS194" s="1"/>
      <c r="AT194" s="1"/>
      <c r="AU194" s="1"/>
      <c r="AV194" s="1"/>
      <c r="AW194" s="1"/>
      <c r="AX194" s="1"/>
      <c r="AZ194" s="1"/>
      <c r="BA194" s="1"/>
    </row>
    <row r="195" spans="43:53">
      <c r="AQ195" s="1"/>
      <c r="AR195" s="1"/>
      <c r="AS195" s="1"/>
      <c r="AT195" s="1"/>
      <c r="AU195" s="1"/>
      <c r="AV195" s="1"/>
      <c r="AW195" s="1"/>
      <c r="AX195" s="1"/>
      <c r="AZ195" s="1"/>
      <c r="BA195" s="1"/>
    </row>
    <row r="196" spans="43:53">
      <c r="AQ196" s="1"/>
      <c r="AR196" s="1"/>
      <c r="AS196" s="1"/>
      <c r="AT196" s="1"/>
      <c r="AU196" s="1"/>
      <c r="AV196" s="1"/>
      <c r="AW196" s="1"/>
      <c r="AX196" s="1"/>
      <c r="AZ196" s="1"/>
      <c r="BA196" s="1"/>
    </row>
    <row r="197" spans="43:53">
      <c r="AQ197" s="1"/>
      <c r="AR197" s="1"/>
      <c r="AS197" s="1"/>
      <c r="AT197" s="1"/>
      <c r="AU197" s="1"/>
      <c r="AV197" s="1"/>
      <c r="AW197" s="1"/>
      <c r="AX197" s="1"/>
      <c r="AZ197" s="1"/>
      <c r="BA197" s="1"/>
    </row>
    <row r="198" spans="43:53">
      <c r="AQ198" s="1"/>
      <c r="AR198" s="1"/>
      <c r="AS198" s="1"/>
      <c r="AT198" s="1"/>
      <c r="AU198" s="1"/>
      <c r="AV198" s="1"/>
      <c r="AW198" s="1"/>
      <c r="AX198" s="1"/>
      <c r="AZ198" s="1"/>
      <c r="BA198" s="1"/>
    </row>
    <row r="199" spans="43:53">
      <c r="AQ199" s="1"/>
      <c r="AR199" s="1"/>
      <c r="AS199" s="1"/>
      <c r="AT199" s="1"/>
      <c r="AU199" s="1"/>
      <c r="AV199" s="1"/>
      <c r="AW199" s="1"/>
      <c r="AX199" s="1"/>
      <c r="AZ199" s="1"/>
      <c r="BA199" s="1"/>
    </row>
    <row r="200" spans="43:53">
      <c r="AQ200" s="1"/>
      <c r="AR200" s="1"/>
      <c r="AS200" s="1"/>
      <c r="AT200" s="1"/>
      <c r="AU200" s="1"/>
      <c r="AV200" s="1"/>
      <c r="AW200" s="1"/>
      <c r="AX200" s="1"/>
      <c r="AZ200" s="1"/>
      <c r="BA200" s="1"/>
    </row>
    <row r="201" spans="43:53">
      <c r="AQ201" s="1"/>
      <c r="AR201" s="1"/>
      <c r="AS201" s="1"/>
      <c r="AT201" s="1"/>
      <c r="AU201" s="1"/>
      <c r="AV201" s="1"/>
      <c r="AW201" s="1"/>
      <c r="AX201" s="1"/>
      <c r="AZ201" s="1"/>
      <c r="BA201" s="1"/>
    </row>
    <row r="202" spans="43:53">
      <c r="AQ202" s="1"/>
      <c r="AR202" s="1"/>
      <c r="AS202" s="1"/>
      <c r="AT202" s="1"/>
      <c r="AU202" s="1"/>
      <c r="AV202" s="1"/>
      <c r="AW202" s="1"/>
      <c r="AX202" s="1"/>
      <c r="AZ202" s="1"/>
      <c r="BA202" s="1"/>
    </row>
    <row r="203" spans="43:53">
      <c r="AQ203" s="1"/>
      <c r="AR203" s="1"/>
      <c r="AS203" s="1"/>
      <c r="AT203" s="1"/>
      <c r="AU203" s="1"/>
      <c r="AV203" s="1"/>
      <c r="AW203" s="1"/>
      <c r="AX203" s="1"/>
      <c r="AZ203" s="1"/>
      <c r="BA203" s="1"/>
    </row>
    <row r="204" spans="43:53">
      <c r="AQ204" s="1"/>
      <c r="AR204" s="1"/>
      <c r="AS204" s="1"/>
      <c r="AT204" s="1"/>
      <c r="AU204" s="1"/>
      <c r="AV204" s="1"/>
      <c r="AW204" s="1"/>
      <c r="AX204" s="1"/>
      <c r="AZ204" s="1"/>
      <c r="BA204" s="1"/>
    </row>
    <row r="205" spans="43:53">
      <c r="AQ205" s="1"/>
      <c r="AR205" s="1"/>
      <c r="AS205" s="1"/>
      <c r="AT205" s="1"/>
      <c r="AU205" s="1"/>
      <c r="AV205" s="1"/>
      <c r="AW205" s="1"/>
      <c r="AX205" s="1"/>
      <c r="AZ205" s="1"/>
      <c r="BA205" s="1"/>
    </row>
    <row r="206" spans="43:53">
      <c r="AQ206" s="1"/>
      <c r="AR206" s="1"/>
      <c r="AS206" s="1"/>
      <c r="AT206" s="1"/>
      <c r="AU206" s="1"/>
      <c r="AV206" s="1"/>
      <c r="AW206" s="1"/>
      <c r="AX206" s="1"/>
      <c r="AZ206" s="1"/>
      <c r="BA206" s="1"/>
    </row>
    <row r="207" spans="43:53">
      <c r="AQ207" s="1"/>
      <c r="AR207" s="1"/>
      <c r="AS207" s="1"/>
      <c r="AT207" s="1"/>
      <c r="AU207" s="1"/>
      <c r="AV207" s="1"/>
      <c r="AW207" s="1"/>
      <c r="AX207" s="1"/>
      <c r="AZ207" s="1"/>
      <c r="BA207" s="1"/>
    </row>
    <row r="208" spans="43:53">
      <c r="AQ208" s="1"/>
      <c r="AR208" s="1"/>
      <c r="AS208" s="1"/>
      <c r="AT208" s="1"/>
      <c r="AU208" s="1"/>
      <c r="AV208" s="1"/>
      <c r="AW208" s="1"/>
      <c r="AX208" s="1"/>
      <c r="AZ208" s="1"/>
      <c r="BA208" s="1"/>
    </row>
    <row r="209" spans="43:53">
      <c r="AQ209" s="1"/>
      <c r="AR209" s="1"/>
      <c r="AS209" s="1"/>
      <c r="AT209" s="1"/>
      <c r="AU209" s="1"/>
      <c r="AV209" s="1"/>
      <c r="AW209" s="1"/>
      <c r="AX209" s="1"/>
      <c r="AZ209" s="1"/>
      <c r="BA209" s="1"/>
    </row>
    <row r="210" spans="43:53">
      <c r="AQ210" s="1"/>
      <c r="AR210" s="1"/>
      <c r="AS210" s="1"/>
      <c r="AT210" s="1"/>
      <c r="AU210" s="1"/>
      <c r="AV210" s="1"/>
      <c r="AW210" s="1"/>
      <c r="AX210" s="1"/>
      <c r="AZ210" s="1"/>
      <c r="BA210" s="1"/>
    </row>
    <row r="211" spans="43:53">
      <c r="AQ211" s="1"/>
      <c r="AR211" s="1"/>
      <c r="AS211" s="1"/>
      <c r="AT211" s="1"/>
      <c r="AU211" s="1"/>
      <c r="AV211" s="1"/>
      <c r="AW211" s="1"/>
      <c r="AX211" s="1"/>
      <c r="AZ211" s="1"/>
      <c r="BA211" s="1"/>
    </row>
    <row r="212" spans="43:53">
      <c r="AQ212" s="1"/>
      <c r="AR212" s="1"/>
      <c r="AS212" s="1"/>
      <c r="AT212" s="1"/>
      <c r="AU212" s="1"/>
      <c r="AV212" s="1"/>
      <c r="AW212" s="1"/>
      <c r="AX212" s="1"/>
      <c r="AZ212" s="1"/>
      <c r="BA212" s="1"/>
    </row>
    <row r="213" spans="43:53">
      <c r="AQ213" s="1"/>
      <c r="AR213" s="1"/>
      <c r="AS213" s="1"/>
      <c r="AT213" s="1"/>
      <c r="AU213" s="1"/>
      <c r="AV213" s="1"/>
      <c r="AW213" s="1"/>
      <c r="AX213" s="1"/>
      <c r="AZ213" s="1"/>
      <c r="BA213" s="1"/>
    </row>
    <row r="214" spans="43:53">
      <c r="AQ214" s="1"/>
      <c r="AR214" s="1"/>
      <c r="AS214" s="1"/>
      <c r="AT214" s="1"/>
      <c r="AU214" s="1"/>
      <c r="AV214" s="1"/>
      <c r="AW214" s="1"/>
      <c r="AX214" s="1"/>
      <c r="AZ214" s="1"/>
      <c r="BA214" s="1"/>
    </row>
    <row r="215" spans="43:53">
      <c r="AQ215" s="1"/>
      <c r="AR215" s="1"/>
      <c r="AS215" s="1"/>
      <c r="AT215" s="1"/>
      <c r="AU215" s="1"/>
      <c r="AV215" s="1"/>
      <c r="AW215" s="1"/>
      <c r="AX215" s="1"/>
      <c r="AZ215" s="1"/>
      <c r="BA215" s="1"/>
    </row>
    <row r="216" spans="43:53">
      <c r="AQ216" s="1"/>
      <c r="AR216" s="1"/>
      <c r="AS216" s="1"/>
      <c r="AT216" s="1"/>
      <c r="AU216" s="1"/>
      <c r="AV216" s="1"/>
      <c r="AW216" s="1"/>
      <c r="AX216" s="1"/>
      <c r="AZ216" s="1"/>
      <c r="BA216" s="1"/>
    </row>
    <row r="217" spans="43:53">
      <c r="AQ217" s="1"/>
      <c r="AR217" s="1"/>
      <c r="AS217" s="1"/>
      <c r="AT217" s="1"/>
      <c r="AU217" s="1"/>
      <c r="AV217" s="1"/>
      <c r="AW217" s="1"/>
      <c r="AX217" s="1"/>
      <c r="AZ217" s="1"/>
      <c r="BA217" s="1"/>
    </row>
    <row r="218" spans="43:53">
      <c r="AQ218" s="1"/>
      <c r="AR218" s="1"/>
      <c r="AS218" s="1"/>
      <c r="AT218" s="1"/>
      <c r="AU218" s="1"/>
      <c r="AV218" s="1"/>
      <c r="AW218" s="1"/>
      <c r="AX218" s="1"/>
      <c r="AZ218" s="1"/>
      <c r="BA218" s="1"/>
    </row>
    <row r="219" spans="43:53">
      <c r="AQ219" s="1"/>
      <c r="AR219" s="1"/>
      <c r="AS219" s="1"/>
      <c r="AT219" s="1"/>
      <c r="AU219" s="1"/>
      <c r="AV219" s="1"/>
      <c r="AW219" s="1"/>
      <c r="AX219" s="1"/>
      <c r="AZ219" s="1"/>
      <c r="BA219" s="1"/>
    </row>
    <row r="220" spans="43:53">
      <c r="AQ220" s="1"/>
      <c r="AR220" s="1"/>
      <c r="AS220" s="1"/>
      <c r="AT220" s="1"/>
      <c r="AU220" s="1"/>
      <c r="AV220" s="1"/>
      <c r="AW220" s="1"/>
      <c r="AX220" s="1"/>
      <c r="AZ220" s="1"/>
      <c r="BA220" s="1"/>
    </row>
    <row r="221" spans="43:53">
      <c r="AQ221" s="1"/>
      <c r="AR221" s="1"/>
      <c r="AS221" s="1"/>
      <c r="AT221" s="1"/>
      <c r="AU221" s="1"/>
      <c r="AV221" s="1"/>
      <c r="AW221" s="1"/>
      <c r="AX221" s="1"/>
      <c r="AZ221" s="1"/>
      <c r="BA221" s="1"/>
    </row>
    <row r="222" spans="43:53">
      <c r="AQ222" s="1"/>
      <c r="AR222" s="1"/>
      <c r="AS222" s="1"/>
      <c r="AT222" s="1"/>
      <c r="AU222" s="1"/>
      <c r="AV222" s="1"/>
      <c r="AW222" s="1"/>
      <c r="AX222" s="1"/>
      <c r="AZ222" s="1"/>
      <c r="BA222" s="1"/>
    </row>
    <row r="223" spans="43:53">
      <c r="AQ223" s="1"/>
      <c r="AR223" s="1"/>
      <c r="AS223" s="1"/>
      <c r="AT223" s="1"/>
      <c r="AU223" s="1"/>
      <c r="AV223" s="1"/>
      <c r="AW223" s="1"/>
      <c r="AX223" s="1"/>
      <c r="AZ223" s="1"/>
      <c r="BA223" s="1"/>
    </row>
    <row r="224" spans="43:53">
      <c r="AQ224" s="1"/>
      <c r="AR224" s="1"/>
      <c r="AS224" s="1"/>
      <c r="AT224" s="1"/>
      <c r="AU224" s="1"/>
      <c r="AV224" s="1"/>
      <c r="AW224" s="1"/>
      <c r="AX224" s="1"/>
      <c r="AZ224" s="1"/>
      <c r="BA224" s="1"/>
    </row>
    <row r="225" spans="43:53">
      <c r="AQ225" s="1"/>
      <c r="AR225" s="1"/>
      <c r="AS225" s="1"/>
      <c r="AT225" s="1"/>
      <c r="AU225" s="1"/>
      <c r="AV225" s="1"/>
      <c r="AW225" s="1"/>
      <c r="AX225" s="1"/>
      <c r="AZ225" s="1"/>
      <c r="BA225" s="1"/>
    </row>
    <row r="226" spans="43:53">
      <c r="AQ226" s="1"/>
      <c r="AR226" s="1"/>
      <c r="AS226" s="1"/>
      <c r="AT226" s="1"/>
      <c r="AU226" s="1"/>
      <c r="AV226" s="1"/>
      <c r="AW226" s="1"/>
      <c r="AX226" s="1"/>
      <c r="AZ226" s="1"/>
      <c r="BA226" s="1"/>
    </row>
    <row r="227" spans="43:53">
      <c r="AQ227" s="1"/>
      <c r="AR227" s="1"/>
      <c r="AS227" s="1"/>
      <c r="AT227" s="1"/>
      <c r="AU227" s="1"/>
      <c r="AV227" s="1"/>
      <c r="AW227" s="1"/>
      <c r="AX227" s="1"/>
      <c r="AZ227" s="1"/>
      <c r="BA227" s="1"/>
    </row>
    <row r="228" spans="43:53">
      <c r="AQ228" s="1"/>
      <c r="AR228" s="1"/>
      <c r="AS228" s="1"/>
      <c r="AT228" s="1"/>
      <c r="AU228" s="1"/>
      <c r="AV228" s="1"/>
      <c r="AW228" s="1"/>
      <c r="AX228" s="1"/>
      <c r="AZ228" s="1"/>
      <c r="BA228" s="1"/>
    </row>
    <row r="229" spans="43:53">
      <c r="AQ229" s="1"/>
      <c r="AR229" s="1"/>
      <c r="AS229" s="1"/>
      <c r="AT229" s="1"/>
      <c r="AU229" s="1"/>
      <c r="AV229" s="1"/>
      <c r="AW229" s="1"/>
      <c r="AX229" s="1"/>
      <c r="AZ229" s="1"/>
      <c r="BA229" s="1"/>
    </row>
    <row r="230" spans="43:53">
      <c r="AQ230" s="1"/>
      <c r="AR230" s="1"/>
      <c r="AS230" s="1"/>
      <c r="AT230" s="1"/>
      <c r="AU230" s="1"/>
      <c r="AV230" s="1"/>
      <c r="AW230" s="1"/>
      <c r="AX230" s="1"/>
      <c r="AZ230" s="1"/>
      <c r="BA230" s="1"/>
    </row>
    <row r="231" spans="43:53">
      <c r="AQ231" s="1"/>
      <c r="AR231" s="1"/>
      <c r="AS231" s="1"/>
      <c r="AT231" s="1"/>
      <c r="AU231" s="1"/>
      <c r="AV231" s="1"/>
      <c r="AW231" s="1"/>
      <c r="AX231" s="1"/>
      <c r="AZ231" s="1"/>
      <c r="BA231" s="1"/>
    </row>
    <row r="232" spans="43:53">
      <c r="AQ232" s="1"/>
      <c r="AR232" s="1"/>
      <c r="AS232" s="1"/>
      <c r="AT232" s="1"/>
      <c r="AU232" s="1"/>
      <c r="AV232" s="1"/>
      <c r="AW232" s="1"/>
      <c r="AX232" s="1"/>
      <c r="AZ232" s="1"/>
      <c r="BA232" s="1"/>
    </row>
    <row r="233" spans="43:53">
      <c r="AQ233" s="1"/>
      <c r="AR233" s="1"/>
      <c r="AS233" s="1"/>
      <c r="AT233" s="1"/>
      <c r="AU233" s="1"/>
      <c r="AV233" s="1"/>
      <c r="AW233" s="1"/>
      <c r="AX233" s="1"/>
      <c r="AZ233" s="1"/>
      <c r="BA233" s="1"/>
    </row>
    <row r="234" spans="43:53">
      <c r="AQ234" s="1"/>
      <c r="AR234" s="1"/>
      <c r="AS234" s="1"/>
      <c r="AT234" s="1"/>
      <c r="AU234" s="1"/>
      <c r="AV234" s="1"/>
      <c r="AW234" s="1"/>
      <c r="AX234" s="1"/>
      <c r="AZ234" s="1"/>
      <c r="BA234" s="1"/>
    </row>
    <row r="235" spans="43:53">
      <c r="AQ235" s="1"/>
      <c r="AR235" s="1"/>
      <c r="AS235" s="1"/>
      <c r="AT235" s="1"/>
      <c r="AU235" s="1"/>
      <c r="AV235" s="1"/>
      <c r="AW235" s="1"/>
      <c r="AX235" s="1"/>
      <c r="AZ235" s="1"/>
      <c r="BA235" s="1"/>
    </row>
    <row r="236" spans="43:53">
      <c r="AQ236" s="1"/>
      <c r="AR236" s="1"/>
      <c r="AS236" s="1"/>
      <c r="AT236" s="1"/>
      <c r="AU236" s="1"/>
      <c r="AV236" s="1"/>
      <c r="AW236" s="1"/>
      <c r="AX236" s="1"/>
      <c r="AZ236" s="1"/>
      <c r="BA236" s="1"/>
    </row>
    <row r="237" spans="43:53">
      <c r="AQ237" s="1"/>
      <c r="AR237" s="1"/>
      <c r="AS237" s="1"/>
      <c r="AT237" s="1"/>
      <c r="AU237" s="1"/>
      <c r="AV237" s="1"/>
      <c r="AW237" s="1"/>
      <c r="AX237" s="1"/>
      <c r="AZ237" s="1"/>
      <c r="BA237" s="1"/>
    </row>
    <row r="238" spans="43:53">
      <c r="AQ238" s="1"/>
      <c r="AR238" s="1"/>
      <c r="AS238" s="1"/>
      <c r="AT238" s="1"/>
      <c r="AU238" s="1"/>
      <c r="AV238" s="1"/>
      <c r="AW238" s="1"/>
      <c r="AX238" s="1"/>
      <c r="AZ238" s="1"/>
      <c r="BA238" s="1"/>
    </row>
    <row r="239" spans="43:53">
      <c r="AQ239" s="1"/>
      <c r="AR239" s="1"/>
      <c r="AS239" s="1"/>
      <c r="AT239" s="1"/>
      <c r="AU239" s="1"/>
      <c r="AV239" s="1"/>
      <c r="AW239" s="1"/>
      <c r="AX239" s="1"/>
      <c r="AZ239" s="1"/>
      <c r="BA239" s="1"/>
    </row>
    <row r="240" spans="43:53">
      <c r="AQ240" s="1"/>
      <c r="AR240" s="1"/>
      <c r="AS240" s="1"/>
      <c r="AT240" s="1"/>
      <c r="AU240" s="1"/>
      <c r="AV240" s="1"/>
      <c r="AW240" s="1"/>
      <c r="AX240" s="1"/>
      <c r="AZ240" s="1"/>
      <c r="BA240" s="1"/>
    </row>
    <row r="241" spans="43:53">
      <c r="AQ241" s="1"/>
      <c r="AR241" s="1"/>
      <c r="AS241" s="1"/>
      <c r="AT241" s="1"/>
      <c r="AU241" s="1"/>
      <c r="AV241" s="1"/>
      <c r="AW241" s="1"/>
      <c r="AX241" s="1"/>
      <c r="AZ241" s="1"/>
      <c r="BA241" s="1"/>
    </row>
    <row r="242" spans="43:53">
      <c r="AQ242" s="1"/>
      <c r="AR242" s="1"/>
      <c r="AS242" s="1"/>
      <c r="AT242" s="1"/>
      <c r="AU242" s="1"/>
      <c r="AV242" s="1"/>
      <c r="AW242" s="1"/>
      <c r="AX242" s="1"/>
      <c r="AZ242" s="1"/>
      <c r="BA242" s="1"/>
    </row>
    <row r="243" spans="43:53">
      <c r="AQ243" s="1"/>
      <c r="AR243" s="1"/>
      <c r="AS243" s="1"/>
      <c r="AT243" s="1"/>
      <c r="AU243" s="1"/>
      <c r="AV243" s="1"/>
      <c r="AW243" s="1"/>
      <c r="AX243" s="1"/>
      <c r="AZ243" s="1"/>
      <c r="BA243" s="1"/>
    </row>
    <row r="244" spans="43:53">
      <c r="AQ244" s="1"/>
      <c r="AR244" s="1"/>
      <c r="AS244" s="1"/>
      <c r="AT244" s="1"/>
      <c r="AU244" s="1"/>
      <c r="AV244" s="1"/>
      <c r="AW244" s="1"/>
      <c r="AX244" s="1"/>
      <c r="AZ244" s="1"/>
      <c r="BA244" s="1"/>
    </row>
    <row r="245" spans="43:53">
      <c r="AQ245" s="1"/>
      <c r="AR245" s="1"/>
      <c r="AS245" s="1"/>
      <c r="AT245" s="1"/>
      <c r="AU245" s="1"/>
      <c r="AV245" s="1"/>
      <c r="AW245" s="1"/>
      <c r="AX245" s="1"/>
      <c r="AZ245" s="1"/>
      <c r="BA245" s="1"/>
    </row>
    <row r="246" spans="43:53">
      <c r="AQ246" s="1"/>
      <c r="AR246" s="1"/>
      <c r="AS246" s="1"/>
      <c r="AT246" s="1"/>
      <c r="AU246" s="1"/>
      <c r="AV246" s="1"/>
      <c r="AW246" s="1"/>
      <c r="AX246" s="1"/>
      <c r="AZ246" s="1"/>
      <c r="BA246" s="1"/>
    </row>
    <row r="247" spans="43:53">
      <c r="AQ247" s="1"/>
      <c r="AR247" s="1"/>
      <c r="AS247" s="1"/>
      <c r="AT247" s="1"/>
      <c r="AU247" s="1"/>
      <c r="AV247" s="1"/>
      <c r="AW247" s="1"/>
      <c r="AX247" s="1"/>
      <c r="AZ247" s="1"/>
      <c r="BA247" s="1"/>
    </row>
    <row r="248" spans="43:53">
      <c r="AQ248" s="1"/>
      <c r="AR248" s="1"/>
      <c r="AS248" s="1"/>
      <c r="AT248" s="1"/>
      <c r="AU248" s="1"/>
      <c r="AV248" s="1"/>
      <c r="AW248" s="1"/>
      <c r="AX248" s="1"/>
      <c r="AZ248" s="1"/>
      <c r="BA248" s="1"/>
    </row>
    <row r="249" spans="43:53">
      <c r="AQ249" s="1"/>
      <c r="AR249" s="1"/>
      <c r="AS249" s="1"/>
      <c r="AT249" s="1"/>
      <c r="AU249" s="1"/>
      <c r="AV249" s="1"/>
      <c r="AW249" s="1"/>
      <c r="AX249" s="1"/>
      <c r="AZ249" s="1"/>
      <c r="BA249" s="1"/>
    </row>
    <row r="250" spans="43:53">
      <c r="AQ250" s="1"/>
      <c r="AR250" s="1"/>
      <c r="AS250" s="1"/>
      <c r="AT250" s="1"/>
      <c r="AU250" s="1"/>
      <c r="AV250" s="1"/>
      <c r="AW250" s="1"/>
      <c r="AX250" s="1"/>
      <c r="AZ250" s="1"/>
      <c r="BA250" s="1"/>
    </row>
    <row r="251" spans="43:53">
      <c r="AQ251" s="1"/>
      <c r="AR251" s="1"/>
      <c r="AS251" s="1"/>
      <c r="AT251" s="1"/>
      <c r="AU251" s="1"/>
      <c r="AV251" s="1"/>
      <c r="AW251" s="1"/>
      <c r="AX251" s="1"/>
      <c r="AZ251" s="1"/>
      <c r="BA251" s="1"/>
    </row>
    <row r="252" spans="43:53">
      <c r="AQ252" s="1"/>
      <c r="AR252" s="1"/>
      <c r="AS252" s="1"/>
      <c r="AT252" s="1"/>
      <c r="AU252" s="1"/>
      <c r="AV252" s="1"/>
      <c r="AW252" s="1"/>
      <c r="AX252" s="1"/>
      <c r="AZ252" s="1"/>
      <c r="BA252" s="1"/>
    </row>
    <row r="253" spans="43:53">
      <c r="AQ253" s="1"/>
      <c r="AR253" s="1"/>
      <c r="AS253" s="1"/>
      <c r="AT253" s="1"/>
      <c r="AU253" s="1"/>
      <c r="AV253" s="1"/>
      <c r="AW253" s="1"/>
      <c r="AX253" s="1"/>
      <c r="AZ253" s="1"/>
      <c r="BA253" s="1"/>
    </row>
    <row r="254" spans="43:53">
      <c r="AQ254" s="1"/>
      <c r="AR254" s="1"/>
      <c r="AS254" s="1"/>
      <c r="AT254" s="1"/>
      <c r="AU254" s="1"/>
      <c r="AV254" s="1"/>
      <c r="AW254" s="1"/>
      <c r="AX254" s="1"/>
      <c r="AZ254" s="1"/>
      <c r="BA254" s="1"/>
    </row>
    <row r="255" spans="43:53">
      <c r="AQ255" s="1"/>
      <c r="AR255" s="1"/>
      <c r="AS255" s="1"/>
      <c r="AT255" s="1"/>
      <c r="AU255" s="1"/>
      <c r="AV255" s="1"/>
      <c r="AW255" s="1"/>
      <c r="AX255" s="1"/>
      <c r="AZ255" s="1"/>
      <c r="BA255" s="1"/>
    </row>
    <row r="256" spans="43:53">
      <c r="AQ256" s="1"/>
      <c r="AR256" s="1"/>
      <c r="AS256" s="1"/>
      <c r="AT256" s="1"/>
      <c r="AU256" s="1"/>
      <c r="AV256" s="1"/>
      <c r="AW256" s="1"/>
      <c r="AX256" s="1"/>
      <c r="AZ256" s="1"/>
      <c r="BA256" s="1"/>
    </row>
    <row r="257" spans="43:53">
      <c r="AQ257" s="1"/>
      <c r="AR257" s="1"/>
      <c r="AS257" s="1"/>
      <c r="AT257" s="1"/>
      <c r="AU257" s="1"/>
      <c r="AV257" s="1"/>
      <c r="AW257" s="1"/>
      <c r="AX257" s="1"/>
      <c r="AZ257" s="1"/>
      <c r="BA257" s="1"/>
    </row>
    <row r="258" spans="43:53">
      <c r="AQ258" s="1"/>
      <c r="AR258" s="1"/>
      <c r="AS258" s="1"/>
      <c r="AT258" s="1"/>
      <c r="AU258" s="1"/>
      <c r="AV258" s="1"/>
      <c r="AW258" s="1"/>
      <c r="AX258" s="1"/>
      <c r="AZ258" s="1"/>
      <c r="BA258" s="1"/>
    </row>
    <row r="259" spans="43:53">
      <c r="AQ259" s="1"/>
      <c r="AR259" s="1"/>
      <c r="AS259" s="1"/>
      <c r="AT259" s="1"/>
      <c r="AU259" s="1"/>
      <c r="AV259" s="1"/>
      <c r="AW259" s="1"/>
      <c r="AX259" s="1"/>
      <c r="AZ259" s="1"/>
      <c r="BA259" s="1"/>
    </row>
    <row r="260" spans="43:53">
      <c r="AQ260" s="1"/>
      <c r="AR260" s="1"/>
      <c r="AS260" s="1"/>
      <c r="AT260" s="1"/>
      <c r="AU260" s="1"/>
      <c r="AV260" s="1"/>
      <c r="AW260" s="1"/>
      <c r="AX260" s="1"/>
      <c r="AZ260" s="1"/>
      <c r="BA260" s="1"/>
    </row>
    <row r="261" spans="43:53">
      <c r="AQ261" s="1"/>
      <c r="AR261" s="1"/>
      <c r="AS261" s="1"/>
      <c r="AT261" s="1"/>
      <c r="AU261" s="1"/>
      <c r="AV261" s="1"/>
      <c r="AW261" s="1"/>
      <c r="AX261" s="1"/>
      <c r="AZ261" s="1"/>
      <c r="BA261" s="1"/>
    </row>
    <row r="262" spans="43:53">
      <c r="AQ262" s="1"/>
      <c r="AR262" s="1"/>
      <c r="AS262" s="1"/>
      <c r="AT262" s="1"/>
      <c r="AU262" s="1"/>
      <c r="AV262" s="1"/>
      <c r="AW262" s="1"/>
      <c r="AX262" s="1"/>
      <c r="AZ262" s="1"/>
      <c r="BA262" s="1"/>
    </row>
    <row r="263" spans="43:53">
      <c r="AQ263" s="1"/>
      <c r="AR263" s="1"/>
      <c r="AS263" s="1"/>
      <c r="AT263" s="1"/>
      <c r="AU263" s="1"/>
      <c r="AV263" s="1"/>
      <c r="AW263" s="1"/>
      <c r="AX263" s="1"/>
      <c r="AZ263" s="1"/>
      <c r="BA263" s="1"/>
    </row>
    <row r="264" spans="43:53">
      <c r="AQ264" s="1"/>
      <c r="AR264" s="1"/>
      <c r="AS264" s="1"/>
      <c r="AT264" s="1"/>
      <c r="AU264" s="1"/>
      <c r="AV264" s="1"/>
      <c r="AW264" s="1"/>
      <c r="AX264" s="1"/>
      <c r="AZ264" s="1"/>
      <c r="BA264" s="1"/>
    </row>
    <row r="265" spans="43:53">
      <c r="AQ265" s="1"/>
      <c r="AR265" s="1"/>
      <c r="AS265" s="1"/>
      <c r="AT265" s="1"/>
      <c r="AU265" s="1"/>
      <c r="AV265" s="1"/>
      <c r="AW265" s="1"/>
      <c r="AX265" s="1"/>
      <c r="AZ265" s="1"/>
      <c r="BA265" s="1"/>
    </row>
    <row r="266" spans="43:53">
      <c r="AQ266" s="1"/>
      <c r="AR266" s="1"/>
      <c r="AS266" s="1"/>
      <c r="AT266" s="1"/>
      <c r="AU266" s="1"/>
      <c r="AV266" s="1"/>
      <c r="AW266" s="1"/>
      <c r="AX266" s="1"/>
      <c r="AZ266" s="1"/>
      <c r="BA266" s="1"/>
    </row>
    <row r="267" spans="43:53">
      <c r="AQ267" s="1"/>
      <c r="AR267" s="1"/>
      <c r="AS267" s="1"/>
      <c r="AT267" s="1"/>
      <c r="AU267" s="1"/>
      <c r="AV267" s="1"/>
      <c r="AW267" s="1"/>
      <c r="AX267" s="1"/>
      <c r="AZ267" s="1"/>
      <c r="BA267" s="1"/>
    </row>
    <row r="268" spans="43:53">
      <c r="AQ268" s="1"/>
      <c r="AR268" s="1"/>
      <c r="AS268" s="1"/>
      <c r="AT268" s="1"/>
      <c r="AU268" s="1"/>
      <c r="AV268" s="1"/>
      <c r="AW268" s="1"/>
      <c r="AX268" s="1"/>
      <c r="AZ268" s="1"/>
      <c r="BA268" s="1"/>
    </row>
    <row r="269" spans="43:53">
      <c r="AQ269" s="1"/>
      <c r="AR269" s="1"/>
      <c r="AS269" s="1"/>
      <c r="AT269" s="1"/>
      <c r="AU269" s="1"/>
      <c r="AV269" s="1"/>
      <c r="AW269" s="1"/>
      <c r="AX269" s="1"/>
      <c r="AZ269" s="1"/>
      <c r="BA269" s="1"/>
    </row>
    <row r="270" spans="43:53">
      <c r="AQ270" s="1"/>
      <c r="AR270" s="1"/>
      <c r="AS270" s="1"/>
      <c r="AT270" s="1"/>
      <c r="AU270" s="1"/>
      <c r="AV270" s="1"/>
      <c r="AW270" s="1"/>
      <c r="AX270" s="1"/>
      <c r="AZ270" s="1"/>
      <c r="BA270" s="1"/>
    </row>
    <row r="271" spans="43:53">
      <c r="AQ271" s="1"/>
      <c r="AR271" s="1"/>
      <c r="AS271" s="1"/>
      <c r="AT271" s="1"/>
      <c r="AU271" s="1"/>
      <c r="AV271" s="1"/>
      <c r="AW271" s="1"/>
      <c r="AX271" s="1"/>
      <c r="AZ271" s="1"/>
      <c r="BA271" s="1"/>
    </row>
    <row r="272" spans="43:53">
      <c r="AQ272" s="1"/>
      <c r="AR272" s="1"/>
      <c r="AS272" s="1"/>
      <c r="AT272" s="1"/>
      <c r="AU272" s="1"/>
      <c r="AV272" s="1"/>
      <c r="AW272" s="1"/>
      <c r="AX272" s="1"/>
      <c r="AZ272" s="1"/>
      <c r="BA272" s="1"/>
    </row>
    <row r="273" spans="43:53">
      <c r="AQ273" s="1"/>
      <c r="AR273" s="1"/>
      <c r="AS273" s="1"/>
      <c r="AT273" s="1"/>
      <c r="AU273" s="1"/>
      <c r="AV273" s="1"/>
      <c r="AW273" s="1"/>
      <c r="AX273" s="1"/>
      <c r="AZ273" s="1"/>
      <c r="BA273" s="1"/>
    </row>
    <row r="274" spans="43:53">
      <c r="AQ274" s="1"/>
      <c r="AR274" s="1"/>
      <c r="AS274" s="1"/>
      <c r="AT274" s="1"/>
      <c r="AU274" s="1"/>
      <c r="AV274" s="1"/>
      <c r="AW274" s="1"/>
      <c r="AX274" s="1"/>
      <c r="AZ274" s="1"/>
      <c r="BA274" s="1"/>
    </row>
    <row r="275" spans="43:53">
      <c r="AQ275" s="1"/>
      <c r="AR275" s="1"/>
      <c r="AS275" s="1"/>
      <c r="AT275" s="1"/>
      <c r="AU275" s="1"/>
      <c r="AV275" s="1"/>
      <c r="AW275" s="1"/>
      <c r="AX275" s="1"/>
      <c r="AZ275" s="1"/>
      <c r="BA275" s="1"/>
    </row>
    <row r="276" spans="43:53">
      <c r="AQ276" s="1"/>
      <c r="AR276" s="1"/>
      <c r="AS276" s="1"/>
      <c r="AT276" s="1"/>
      <c r="AU276" s="1"/>
      <c r="AV276" s="1"/>
      <c r="AW276" s="1"/>
      <c r="AX276" s="1"/>
      <c r="AZ276" s="1"/>
      <c r="BA276" s="1"/>
    </row>
    <row r="277" spans="43:53">
      <c r="AQ277" s="1"/>
      <c r="AR277" s="1"/>
      <c r="AS277" s="1"/>
      <c r="AT277" s="1"/>
      <c r="AU277" s="1"/>
      <c r="AV277" s="1"/>
      <c r="AW277" s="1"/>
      <c r="AX277" s="1"/>
      <c r="AZ277" s="1"/>
      <c r="BA277" s="1"/>
    </row>
    <row r="278" spans="43:53">
      <c r="AQ278" s="1"/>
      <c r="AR278" s="1"/>
      <c r="AS278" s="1"/>
      <c r="AT278" s="1"/>
      <c r="AU278" s="1"/>
      <c r="AV278" s="1"/>
      <c r="AW278" s="1"/>
      <c r="AX278" s="1"/>
      <c r="AZ278" s="1"/>
      <c r="BA278" s="1"/>
    </row>
    <row r="279" spans="43:53">
      <c r="AQ279" s="1"/>
      <c r="AR279" s="1"/>
      <c r="AS279" s="1"/>
      <c r="AT279" s="1"/>
      <c r="AU279" s="1"/>
      <c r="AV279" s="1"/>
      <c r="AW279" s="1"/>
      <c r="AX279" s="1"/>
      <c r="AZ279" s="1"/>
      <c r="BA279" s="1"/>
    </row>
    <row r="280" spans="43:53">
      <c r="AQ280" s="1"/>
      <c r="AR280" s="1"/>
      <c r="AS280" s="1"/>
      <c r="AT280" s="1"/>
      <c r="AU280" s="1"/>
      <c r="AV280" s="1"/>
      <c r="AW280" s="1"/>
      <c r="AX280" s="1"/>
      <c r="AZ280" s="1"/>
      <c r="BA280" s="1"/>
    </row>
    <row r="281" spans="43:53">
      <c r="AQ281" s="1"/>
      <c r="AR281" s="1"/>
      <c r="AS281" s="1"/>
      <c r="AT281" s="1"/>
      <c r="AU281" s="1"/>
      <c r="AV281" s="1"/>
      <c r="AW281" s="1"/>
      <c r="AX281" s="1"/>
      <c r="AZ281" s="1"/>
      <c r="BA281" s="1"/>
    </row>
    <row r="282" spans="43:53">
      <c r="AQ282" s="1"/>
      <c r="AR282" s="1"/>
      <c r="AS282" s="1"/>
      <c r="AT282" s="1"/>
      <c r="AU282" s="1"/>
      <c r="AV282" s="1"/>
      <c r="AW282" s="1"/>
      <c r="AX282" s="1"/>
      <c r="AZ282" s="1"/>
      <c r="BA282" s="1"/>
    </row>
    <row r="283" spans="43:53">
      <c r="AQ283" s="1"/>
      <c r="AR283" s="1"/>
      <c r="AS283" s="1"/>
      <c r="AT283" s="1"/>
      <c r="AU283" s="1"/>
      <c r="AV283" s="1"/>
      <c r="AW283" s="1"/>
      <c r="AX283" s="1"/>
      <c r="AZ283" s="1"/>
      <c r="BA283" s="1"/>
    </row>
    <row r="284" spans="43:53">
      <c r="AQ284" s="1"/>
      <c r="AR284" s="1"/>
      <c r="AS284" s="1"/>
      <c r="AT284" s="1"/>
      <c r="AU284" s="1"/>
      <c r="AV284" s="1"/>
      <c r="AW284" s="1"/>
      <c r="AX284" s="1"/>
      <c r="AZ284" s="1"/>
      <c r="BA284" s="1"/>
    </row>
    <row r="285" spans="43:53">
      <c r="AQ285" s="1"/>
      <c r="AR285" s="1"/>
      <c r="AS285" s="1"/>
      <c r="AT285" s="1"/>
      <c r="AU285" s="1"/>
      <c r="AV285" s="1"/>
      <c r="AW285" s="1"/>
      <c r="AX285" s="1"/>
      <c r="AZ285" s="1"/>
      <c r="BA285" s="1"/>
    </row>
    <row r="286" spans="43:53">
      <c r="AQ286" s="1"/>
      <c r="AR286" s="1"/>
      <c r="AS286" s="1"/>
      <c r="AT286" s="1"/>
      <c r="AU286" s="1"/>
      <c r="AV286" s="1"/>
      <c r="AW286" s="1"/>
      <c r="AX286" s="1"/>
      <c r="AZ286" s="1"/>
      <c r="BA286" s="1"/>
    </row>
    <row r="287" spans="43:53">
      <c r="AQ287" s="1"/>
      <c r="AR287" s="1"/>
      <c r="AS287" s="1"/>
      <c r="AT287" s="1"/>
      <c r="AU287" s="1"/>
      <c r="AV287" s="1"/>
      <c r="AW287" s="1"/>
      <c r="AX287" s="1"/>
      <c r="AZ287" s="1"/>
      <c r="BA287" s="1"/>
    </row>
    <row r="288" spans="43:53">
      <c r="AQ288" s="1"/>
      <c r="AR288" s="1"/>
      <c r="AS288" s="1"/>
      <c r="AT288" s="1"/>
      <c r="AU288" s="1"/>
      <c r="AV288" s="1"/>
      <c r="AW288" s="1"/>
      <c r="AX288" s="1"/>
      <c r="AZ288" s="1"/>
      <c r="BA288" s="1"/>
    </row>
    <row r="289" spans="43:53">
      <c r="AQ289" s="1"/>
      <c r="AR289" s="1"/>
      <c r="AS289" s="1"/>
      <c r="AT289" s="1"/>
      <c r="AU289" s="1"/>
      <c r="AV289" s="1"/>
      <c r="AW289" s="1"/>
      <c r="AX289" s="1"/>
      <c r="AZ289" s="1"/>
      <c r="BA289" s="1"/>
    </row>
    <row r="290" spans="43:53">
      <c r="AQ290" s="1"/>
      <c r="AR290" s="1"/>
      <c r="AS290" s="1"/>
      <c r="AT290" s="1"/>
      <c r="AU290" s="1"/>
      <c r="AV290" s="1"/>
      <c r="AW290" s="1"/>
      <c r="AX290" s="1"/>
      <c r="AZ290" s="1"/>
      <c r="BA290" s="1"/>
    </row>
    <row r="291" spans="43:53">
      <c r="AQ291" s="1"/>
      <c r="AR291" s="1"/>
      <c r="AS291" s="1"/>
      <c r="AT291" s="1"/>
      <c r="AU291" s="1"/>
      <c r="AV291" s="1"/>
      <c r="AW291" s="1"/>
      <c r="AX291" s="1"/>
      <c r="AZ291" s="1"/>
      <c r="BA291" s="1"/>
    </row>
    <row r="292" spans="43:53">
      <c r="AQ292" s="1"/>
      <c r="AR292" s="1"/>
      <c r="AS292" s="1"/>
      <c r="AT292" s="1"/>
      <c r="AU292" s="1"/>
      <c r="AV292" s="1"/>
      <c r="AW292" s="1"/>
      <c r="AX292" s="1"/>
      <c r="AZ292" s="1"/>
      <c r="BA292" s="1"/>
    </row>
    <row r="293" spans="43:53">
      <c r="AQ293" s="1"/>
      <c r="AR293" s="1"/>
      <c r="AS293" s="1"/>
      <c r="AT293" s="1"/>
      <c r="AU293" s="1"/>
      <c r="AV293" s="1"/>
      <c r="AW293" s="1"/>
      <c r="AX293" s="1"/>
      <c r="AZ293" s="1"/>
      <c r="BA293" s="1"/>
    </row>
    <row r="294" spans="43:53">
      <c r="AQ294" s="1"/>
      <c r="AR294" s="1"/>
      <c r="AS294" s="1"/>
      <c r="AT294" s="1"/>
      <c r="AU294" s="1"/>
      <c r="AV294" s="1"/>
      <c r="AW294" s="1"/>
      <c r="AX294" s="1"/>
      <c r="AZ294" s="1"/>
      <c r="BA294" s="1"/>
    </row>
    <row r="295" spans="43:53">
      <c r="AQ295" s="1"/>
      <c r="AR295" s="1"/>
      <c r="AS295" s="1"/>
      <c r="AT295" s="1"/>
      <c r="AU295" s="1"/>
      <c r="AV295" s="1"/>
      <c r="AW295" s="1"/>
      <c r="AX295" s="1"/>
      <c r="AZ295" s="1"/>
      <c r="BA295" s="1"/>
    </row>
    <row r="296" spans="43:53">
      <c r="AQ296" s="1"/>
      <c r="AR296" s="1"/>
      <c r="AS296" s="1"/>
      <c r="AT296" s="1"/>
      <c r="AU296" s="1"/>
      <c r="AV296" s="1"/>
      <c r="AW296" s="1"/>
      <c r="AX296" s="1"/>
      <c r="AZ296" s="1"/>
      <c r="BA296" s="1"/>
    </row>
    <row r="297" spans="43:53">
      <c r="AQ297" s="1"/>
      <c r="AR297" s="1"/>
      <c r="AS297" s="1"/>
      <c r="AT297" s="1"/>
      <c r="AU297" s="1"/>
      <c r="AV297" s="1"/>
      <c r="AW297" s="1"/>
      <c r="AX297" s="1"/>
      <c r="AZ297" s="1"/>
      <c r="BA297" s="1"/>
    </row>
    <row r="298" spans="43:53">
      <c r="AQ298" s="1"/>
      <c r="AR298" s="1"/>
      <c r="AS298" s="1"/>
      <c r="AT298" s="1"/>
      <c r="AU298" s="1"/>
      <c r="AV298" s="1"/>
      <c r="AW298" s="1"/>
      <c r="AX298" s="1"/>
      <c r="AZ298" s="1"/>
      <c r="BA298" s="1"/>
    </row>
    <row r="299" spans="43:53">
      <c r="AQ299" s="1"/>
      <c r="AR299" s="1"/>
      <c r="AS299" s="1"/>
      <c r="AT299" s="1"/>
      <c r="AU299" s="1"/>
      <c r="AV299" s="1"/>
      <c r="AW299" s="1"/>
      <c r="AX299" s="1"/>
      <c r="AZ299" s="1"/>
      <c r="BA299" s="1"/>
    </row>
    <row r="300" spans="43:53">
      <c r="AQ300" s="1"/>
      <c r="AR300" s="1"/>
      <c r="AS300" s="1"/>
      <c r="AT300" s="1"/>
      <c r="AU300" s="1"/>
      <c r="AV300" s="1"/>
      <c r="AW300" s="1"/>
      <c r="AX300" s="1"/>
      <c r="AZ300" s="1"/>
      <c r="BA300" s="1"/>
    </row>
    <row r="301" spans="43:53">
      <c r="AQ301" s="1"/>
      <c r="AR301" s="1"/>
      <c r="AS301" s="1"/>
      <c r="AT301" s="1"/>
      <c r="AU301" s="1"/>
      <c r="AV301" s="1"/>
      <c r="AW301" s="1"/>
      <c r="AX301" s="1"/>
      <c r="AZ301" s="1"/>
      <c r="BA301" s="1"/>
    </row>
    <row r="302" spans="43:53">
      <c r="AQ302" s="1"/>
      <c r="AR302" s="1"/>
      <c r="AS302" s="1"/>
      <c r="AT302" s="1"/>
      <c r="AU302" s="1"/>
      <c r="AV302" s="1"/>
      <c r="AW302" s="1"/>
      <c r="AX302" s="1"/>
      <c r="AZ302" s="1"/>
      <c r="BA302" s="1"/>
    </row>
    <row r="303" spans="43:53">
      <c r="AQ303" s="1"/>
      <c r="AR303" s="1"/>
      <c r="AS303" s="1"/>
      <c r="AT303" s="1"/>
      <c r="AU303" s="1"/>
      <c r="AV303" s="1"/>
      <c r="AW303" s="1"/>
      <c r="AX303" s="1"/>
      <c r="AZ303" s="1"/>
      <c r="BA303" s="1"/>
    </row>
    <row r="304" spans="43:53">
      <c r="AQ304" s="1"/>
      <c r="AR304" s="1"/>
      <c r="AS304" s="1"/>
      <c r="AT304" s="1"/>
      <c r="AU304" s="1"/>
      <c r="AV304" s="1"/>
      <c r="AW304" s="1"/>
      <c r="AX304" s="1"/>
      <c r="AZ304" s="1"/>
      <c r="BA304" s="1"/>
    </row>
    <row r="305" spans="43:53">
      <c r="AQ305" s="1"/>
      <c r="AR305" s="1"/>
      <c r="AS305" s="1"/>
      <c r="AT305" s="1"/>
      <c r="AU305" s="1"/>
      <c r="AV305" s="1"/>
      <c r="AW305" s="1"/>
      <c r="AX305" s="1"/>
      <c r="AZ305" s="1"/>
      <c r="BA305" s="1"/>
    </row>
    <row r="306" spans="43:53">
      <c r="AQ306" s="1"/>
      <c r="AR306" s="1"/>
      <c r="AS306" s="1"/>
      <c r="AT306" s="1"/>
      <c r="AU306" s="1"/>
      <c r="AV306" s="1"/>
      <c r="AW306" s="1"/>
      <c r="AX306" s="1"/>
      <c r="AZ306" s="1"/>
      <c r="BA306" s="1"/>
    </row>
    <row r="307" spans="43:53">
      <c r="AQ307" s="1"/>
      <c r="AR307" s="1"/>
      <c r="AS307" s="1"/>
      <c r="AT307" s="1"/>
      <c r="AU307" s="1"/>
      <c r="AV307" s="1"/>
      <c r="AW307" s="1"/>
      <c r="AX307" s="1"/>
      <c r="AZ307" s="1"/>
      <c r="BA307" s="1"/>
    </row>
    <row r="308" spans="43:53">
      <c r="AQ308" s="1"/>
      <c r="AR308" s="1"/>
      <c r="AS308" s="1"/>
      <c r="AT308" s="1"/>
      <c r="AU308" s="1"/>
      <c r="AV308" s="1"/>
      <c r="AW308" s="1"/>
      <c r="AX308" s="1"/>
      <c r="AZ308" s="1"/>
      <c r="BA308" s="1"/>
    </row>
    <row r="309" spans="43:53">
      <c r="AQ309" s="1"/>
      <c r="AR309" s="1"/>
      <c r="AS309" s="1"/>
      <c r="AT309" s="1"/>
      <c r="AU309" s="1"/>
      <c r="AV309" s="1"/>
      <c r="AW309" s="1"/>
      <c r="AX309" s="1"/>
      <c r="AZ309" s="1"/>
      <c r="BA309" s="1"/>
    </row>
    <row r="310" spans="43:53">
      <c r="AQ310" s="1"/>
      <c r="AR310" s="1"/>
      <c r="AS310" s="1"/>
      <c r="AT310" s="1"/>
      <c r="AU310" s="1"/>
      <c r="AV310" s="1"/>
      <c r="AW310" s="1"/>
      <c r="AX310" s="1"/>
      <c r="AZ310" s="1"/>
      <c r="BA310" s="1"/>
    </row>
    <row r="311" spans="43:53">
      <c r="AQ311" s="1"/>
      <c r="AR311" s="1"/>
      <c r="AS311" s="1"/>
      <c r="AT311" s="1"/>
      <c r="AU311" s="1"/>
      <c r="AV311" s="1"/>
      <c r="AW311" s="1"/>
      <c r="AX311" s="1"/>
      <c r="AZ311" s="1"/>
      <c r="BA311" s="1"/>
    </row>
    <row r="312" spans="43:53">
      <c r="AQ312" s="1"/>
      <c r="AR312" s="1"/>
      <c r="AS312" s="1"/>
      <c r="AT312" s="1"/>
      <c r="AU312" s="1"/>
      <c r="AV312" s="1"/>
      <c r="AW312" s="1"/>
      <c r="AX312" s="1"/>
      <c r="AZ312" s="1"/>
      <c r="BA312" s="1"/>
    </row>
    <row r="313" spans="43:53">
      <c r="AQ313" s="1"/>
      <c r="AR313" s="1"/>
      <c r="AS313" s="1"/>
      <c r="AT313" s="1"/>
      <c r="AU313" s="1"/>
      <c r="AV313" s="1"/>
      <c r="AW313" s="1"/>
      <c r="AX313" s="1"/>
      <c r="AZ313" s="1"/>
      <c r="BA313" s="1"/>
    </row>
    <row r="314" spans="43:53">
      <c r="AQ314" s="1"/>
      <c r="AR314" s="1"/>
      <c r="AS314" s="1"/>
      <c r="AT314" s="1"/>
      <c r="AU314" s="1"/>
      <c r="AV314" s="1"/>
      <c r="AW314" s="1"/>
      <c r="AX314" s="1"/>
      <c r="AZ314" s="1"/>
      <c r="BA314" s="1"/>
    </row>
    <row r="315" spans="43:53">
      <c r="AQ315" s="1"/>
      <c r="AR315" s="1"/>
      <c r="AS315" s="1"/>
      <c r="AT315" s="1"/>
      <c r="AU315" s="1"/>
      <c r="AV315" s="1"/>
      <c r="AW315" s="1"/>
      <c r="AX315" s="1"/>
      <c r="AZ315" s="1"/>
      <c r="BA315" s="1"/>
    </row>
    <row r="316" spans="43:53">
      <c r="AQ316" s="1"/>
      <c r="AR316" s="1"/>
      <c r="AS316" s="1"/>
      <c r="AT316" s="1"/>
      <c r="AU316" s="1"/>
      <c r="AV316" s="1"/>
      <c r="AW316" s="1"/>
      <c r="AX316" s="1"/>
      <c r="AZ316" s="1"/>
      <c r="BA316" s="1"/>
    </row>
    <row r="317" spans="43:53">
      <c r="AQ317" s="1"/>
      <c r="AR317" s="1"/>
      <c r="AS317" s="1"/>
      <c r="AT317" s="1"/>
      <c r="AU317" s="1"/>
      <c r="AV317" s="1"/>
      <c r="AW317" s="1"/>
      <c r="AX317" s="1"/>
      <c r="AZ317" s="1"/>
      <c r="BA317" s="1"/>
    </row>
    <row r="318" spans="43:53">
      <c r="AQ318" s="1"/>
      <c r="AR318" s="1"/>
      <c r="AS318" s="1"/>
      <c r="AT318" s="1"/>
      <c r="AU318" s="1"/>
      <c r="AV318" s="1"/>
      <c r="AW318" s="1"/>
      <c r="AX318" s="1"/>
      <c r="AZ318" s="1"/>
      <c r="BA318" s="1"/>
    </row>
    <row r="319" spans="43:53">
      <c r="AQ319" s="1"/>
      <c r="AR319" s="1"/>
      <c r="AS319" s="1"/>
      <c r="AT319" s="1"/>
      <c r="AU319" s="1"/>
      <c r="AV319" s="1"/>
      <c r="AW319" s="1"/>
      <c r="AX319" s="1"/>
      <c r="AZ319" s="1"/>
      <c r="BA319" s="1"/>
    </row>
    <row r="320" spans="43:53">
      <c r="AQ320" s="1"/>
      <c r="AR320" s="1"/>
      <c r="AS320" s="1"/>
      <c r="AT320" s="1"/>
      <c r="AU320" s="1"/>
      <c r="AV320" s="1"/>
      <c r="AW320" s="1"/>
      <c r="AX320" s="1"/>
      <c r="AZ320" s="1"/>
      <c r="BA320" s="1"/>
    </row>
    <row r="321" spans="43:53">
      <c r="AQ321" s="1"/>
      <c r="AR321" s="1"/>
      <c r="AS321" s="1"/>
      <c r="AT321" s="1"/>
      <c r="AU321" s="1"/>
      <c r="AV321" s="1"/>
      <c r="AW321" s="1"/>
      <c r="AX321" s="1"/>
      <c r="AZ321" s="1"/>
      <c r="BA321" s="1"/>
    </row>
    <row r="322" spans="43:53">
      <c r="AQ322" s="1"/>
      <c r="AR322" s="1"/>
      <c r="AS322" s="1"/>
      <c r="AT322" s="1"/>
      <c r="AU322" s="1"/>
      <c r="AV322" s="1"/>
      <c r="AW322" s="1"/>
      <c r="AX322" s="1"/>
      <c r="AZ322" s="1"/>
      <c r="BA322" s="1"/>
    </row>
    <row r="323" spans="43:53">
      <c r="AQ323" s="1"/>
      <c r="AR323" s="1"/>
      <c r="AS323" s="1"/>
      <c r="AT323" s="1"/>
      <c r="AU323" s="1"/>
      <c r="AV323" s="1"/>
      <c r="AW323" s="1"/>
      <c r="AX323" s="1"/>
      <c r="AZ323" s="1"/>
      <c r="BA323" s="1"/>
    </row>
    <row r="324" spans="43:53">
      <c r="AQ324" s="1"/>
      <c r="AR324" s="1"/>
      <c r="AS324" s="1"/>
      <c r="AT324" s="1"/>
      <c r="AU324" s="1"/>
      <c r="AV324" s="1"/>
      <c r="AW324" s="1"/>
      <c r="AX324" s="1"/>
      <c r="AZ324" s="1"/>
      <c r="BA324" s="1"/>
    </row>
    <row r="325" spans="43:53">
      <c r="AQ325" s="1"/>
      <c r="AR325" s="1"/>
      <c r="AS325" s="1"/>
      <c r="AT325" s="1"/>
      <c r="AU325" s="1"/>
      <c r="AV325" s="1"/>
      <c r="AW325" s="1"/>
      <c r="AX325" s="1"/>
      <c r="AZ325" s="1"/>
      <c r="BA325" s="1"/>
    </row>
    <row r="326" spans="43:53">
      <c r="AQ326" s="1"/>
      <c r="AR326" s="1"/>
      <c r="AS326" s="1"/>
      <c r="AT326" s="1"/>
      <c r="AU326" s="1"/>
      <c r="AV326" s="1"/>
      <c r="AW326" s="1"/>
      <c r="AX326" s="1"/>
      <c r="AZ326" s="1"/>
      <c r="BA326" s="1"/>
    </row>
    <row r="327" spans="43:53">
      <c r="AQ327" s="1"/>
      <c r="AR327" s="1"/>
      <c r="AS327" s="1"/>
      <c r="AT327" s="1"/>
      <c r="AU327" s="1"/>
      <c r="AV327" s="1"/>
      <c r="AW327" s="1"/>
      <c r="AX327" s="1"/>
      <c r="AZ327" s="1"/>
      <c r="BA327" s="1"/>
    </row>
    <row r="328" spans="43:53">
      <c r="AQ328" s="1"/>
      <c r="AR328" s="1"/>
      <c r="AS328" s="1"/>
      <c r="AT328" s="1"/>
      <c r="AU328" s="1"/>
      <c r="AV328" s="1"/>
      <c r="AW328" s="1"/>
      <c r="AX328" s="1"/>
      <c r="AZ328" s="1"/>
      <c r="BA328" s="1"/>
    </row>
    <row r="329" spans="43:53">
      <c r="AQ329" s="1"/>
      <c r="AR329" s="1"/>
      <c r="AS329" s="1"/>
      <c r="AT329" s="1"/>
      <c r="AU329" s="1"/>
      <c r="AV329" s="1"/>
      <c r="AW329" s="1"/>
      <c r="AX329" s="1"/>
      <c r="AZ329" s="1"/>
      <c r="BA329" s="1"/>
    </row>
    <row r="330" spans="43:53">
      <c r="AQ330" s="1"/>
      <c r="AR330" s="1"/>
      <c r="AS330" s="1"/>
      <c r="AT330" s="1"/>
      <c r="AU330" s="1"/>
      <c r="AV330" s="1"/>
      <c r="AW330" s="1"/>
      <c r="AX330" s="1"/>
      <c r="AZ330" s="1"/>
      <c r="BA330" s="1"/>
    </row>
    <row r="331" spans="43:53">
      <c r="AQ331" s="1"/>
      <c r="AR331" s="1"/>
      <c r="AS331" s="1"/>
      <c r="AT331" s="1"/>
      <c r="AU331" s="1"/>
      <c r="AV331" s="1"/>
      <c r="AW331" s="1"/>
      <c r="AX331" s="1"/>
      <c r="AZ331" s="1"/>
      <c r="BA331" s="1"/>
    </row>
    <row r="332" spans="43:53">
      <c r="AQ332" s="1"/>
      <c r="AR332" s="1"/>
      <c r="AS332" s="1"/>
      <c r="AT332" s="1"/>
      <c r="AU332" s="1"/>
      <c r="AV332" s="1"/>
      <c r="AW332" s="1"/>
      <c r="AX332" s="1"/>
      <c r="AZ332" s="1"/>
      <c r="BA332" s="1"/>
    </row>
    <row r="333" spans="43:53">
      <c r="AQ333" s="1"/>
      <c r="AR333" s="1"/>
      <c r="AS333" s="1"/>
      <c r="AT333" s="1"/>
      <c r="AU333" s="1"/>
      <c r="AV333" s="1"/>
      <c r="AW333" s="1"/>
      <c r="AX333" s="1"/>
      <c r="AZ333" s="1"/>
      <c r="BA333" s="1"/>
    </row>
    <row r="334" spans="43:53">
      <c r="AQ334" s="1"/>
      <c r="AR334" s="1"/>
      <c r="AS334" s="1"/>
      <c r="AT334" s="1"/>
      <c r="AU334" s="1"/>
      <c r="AV334" s="1"/>
      <c r="AW334" s="1"/>
      <c r="AX334" s="1"/>
      <c r="AZ334" s="1"/>
      <c r="BA334" s="1"/>
    </row>
    <row r="335" spans="43:53">
      <c r="AQ335" s="1"/>
      <c r="AR335" s="1"/>
      <c r="AS335" s="1"/>
      <c r="AT335" s="1"/>
      <c r="AU335" s="1"/>
      <c r="AV335" s="1"/>
      <c r="AW335" s="1"/>
      <c r="AX335" s="1"/>
      <c r="AZ335" s="1"/>
      <c r="BA335" s="1"/>
    </row>
    <row r="336" spans="43:53">
      <c r="AQ336" s="1"/>
      <c r="AR336" s="1"/>
      <c r="AS336" s="1"/>
      <c r="AT336" s="1"/>
      <c r="AU336" s="1"/>
      <c r="AV336" s="1"/>
      <c r="AW336" s="1"/>
      <c r="AX336" s="1"/>
      <c r="AZ336" s="1"/>
      <c r="BA336" s="1"/>
    </row>
    <row r="337" spans="43:53">
      <c r="AQ337" s="1"/>
      <c r="AR337" s="1"/>
      <c r="AS337" s="1"/>
      <c r="AT337" s="1"/>
      <c r="AU337" s="1"/>
      <c r="AV337" s="1"/>
      <c r="AW337" s="1"/>
      <c r="AX337" s="1"/>
      <c r="AZ337" s="1"/>
      <c r="BA337" s="1"/>
    </row>
    <row r="338" spans="43:53">
      <c r="AQ338" s="1"/>
      <c r="AR338" s="1"/>
      <c r="AS338" s="1"/>
      <c r="AT338" s="1"/>
      <c r="AU338" s="1"/>
      <c r="AV338" s="1"/>
      <c r="AW338" s="1"/>
      <c r="AX338" s="1"/>
      <c r="AZ338" s="1"/>
      <c r="BA338" s="1"/>
    </row>
    <row r="339" spans="43:53">
      <c r="AQ339" s="1"/>
      <c r="AR339" s="1"/>
      <c r="AS339" s="1"/>
      <c r="AT339" s="1"/>
      <c r="AU339" s="1"/>
      <c r="AV339" s="1"/>
      <c r="AW339" s="1"/>
      <c r="AX339" s="1"/>
      <c r="AZ339" s="1"/>
      <c r="BA339" s="1"/>
    </row>
    <row r="340" spans="43:53">
      <c r="AQ340" s="1"/>
      <c r="AR340" s="1"/>
      <c r="AS340" s="1"/>
      <c r="AT340" s="1"/>
      <c r="AU340" s="1"/>
      <c r="AV340" s="1"/>
      <c r="AW340" s="1"/>
      <c r="AX340" s="1"/>
      <c r="AZ340" s="1"/>
      <c r="BA340" s="1"/>
    </row>
    <row r="341" spans="43:53">
      <c r="AQ341" s="1"/>
      <c r="AR341" s="1"/>
      <c r="AS341" s="1"/>
      <c r="AT341" s="1"/>
      <c r="AU341" s="1"/>
      <c r="AV341" s="1"/>
      <c r="AW341" s="1"/>
      <c r="AX341" s="1"/>
      <c r="AZ341" s="1"/>
      <c r="BA341" s="1"/>
    </row>
    <row r="342" spans="43:53">
      <c r="AQ342" s="1"/>
      <c r="AR342" s="1"/>
      <c r="AS342" s="1"/>
      <c r="AT342" s="1"/>
      <c r="AU342" s="1"/>
      <c r="AV342" s="1"/>
      <c r="AW342" s="1"/>
      <c r="AX342" s="1"/>
      <c r="AZ342" s="1"/>
      <c r="BA342" s="1"/>
    </row>
    <row r="343" spans="43:53">
      <c r="AQ343" s="1"/>
      <c r="AR343" s="1"/>
      <c r="AS343" s="1"/>
      <c r="AT343" s="1"/>
      <c r="AU343" s="1"/>
      <c r="AV343" s="1"/>
      <c r="AW343" s="1"/>
      <c r="AX343" s="1"/>
      <c r="AZ343" s="1"/>
      <c r="BA343" s="1"/>
    </row>
    <row r="344" spans="43:53">
      <c r="AQ344" s="1"/>
      <c r="AR344" s="1"/>
      <c r="AS344" s="1"/>
      <c r="AT344" s="1"/>
      <c r="AU344" s="1"/>
      <c r="AV344" s="1"/>
      <c r="AW344" s="1"/>
      <c r="AX344" s="1"/>
      <c r="AZ344" s="1"/>
      <c r="BA344" s="1"/>
    </row>
    <row r="345" spans="43:53">
      <c r="AQ345" s="1"/>
      <c r="AR345" s="1"/>
      <c r="AS345" s="1"/>
      <c r="AT345" s="1"/>
      <c r="AU345" s="1"/>
      <c r="AV345" s="1"/>
      <c r="AW345" s="1"/>
      <c r="AX345" s="1"/>
      <c r="AZ345" s="1"/>
      <c r="BA345" s="1"/>
    </row>
    <row r="346" spans="43:53">
      <c r="AQ346" s="1"/>
      <c r="AR346" s="1"/>
      <c r="AS346" s="1"/>
      <c r="AT346" s="1"/>
      <c r="AU346" s="1"/>
      <c r="AV346" s="1"/>
      <c r="AW346" s="1"/>
      <c r="AX346" s="1"/>
      <c r="AZ346" s="1"/>
      <c r="BA346" s="1"/>
    </row>
    <row r="347" spans="43:53">
      <c r="AQ347" s="1"/>
      <c r="AR347" s="1"/>
      <c r="AS347" s="1"/>
      <c r="AT347" s="1"/>
      <c r="AU347" s="1"/>
      <c r="AV347" s="1"/>
      <c r="AW347" s="1"/>
      <c r="AX347" s="1"/>
      <c r="AZ347" s="1"/>
      <c r="BA347" s="1"/>
    </row>
    <row r="348" spans="43:53">
      <c r="AQ348" s="1"/>
      <c r="AR348" s="1"/>
      <c r="AS348" s="1"/>
      <c r="AT348" s="1"/>
      <c r="AU348" s="1"/>
      <c r="AV348" s="1"/>
      <c r="AW348" s="1"/>
      <c r="AX348" s="1"/>
      <c r="AZ348" s="1"/>
      <c r="BA348" s="1"/>
    </row>
    <row r="349" spans="43:53">
      <c r="AQ349" s="1"/>
      <c r="AR349" s="1"/>
      <c r="AS349" s="1"/>
      <c r="AT349" s="1"/>
      <c r="AU349" s="1"/>
      <c r="AV349" s="1"/>
      <c r="AW349" s="1"/>
      <c r="AX349" s="1"/>
      <c r="AZ349" s="1"/>
      <c r="BA349" s="1"/>
    </row>
    <row r="350" spans="43:53">
      <c r="AQ350" s="1"/>
      <c r="AR350" s="1"/>
      <c r="AS350" s="1"/>
      <c r="AT350" s="1"/>
      <c r="AU350" s="1"/>
      <c r="AV350" s="1"/>
      <c r="AW350" s="1"/>
      <c r="AX350" s="1"/>
      <c r="AZ350" s="1"/>
      <c r="BA350" s="1"/>
    </row>
    <row r="351" spans="43:53">
      <c r="AQ351" s="1"/>
      <c r="AR351" s="1"/>
      <c r="AS351" s="1"/>
      <c r="AT351" s="1"/>
      <c r="AU351" s="1"/>
      <c r="AV351" s="1"/>
      <c r="AW351" s="1"/>
      <c r="AX351" s="1"/>
      <c r="AZ351" s="1"/>
      <c r="BA351" s="1"/>
    </row>
    <row r="352" spans="43:53">
      <c r="AQ352" s="1"/>
      <c r="AR352" s="1"/>
      <c r="AS352" s="1"/>
      <c r="AT352" s="1"/>
      <c r="AU352" s="1"/>
      <c r="AV352" s="1"/>
      <c r="AW352" s="1"/>
      <c r="AX352" s="1"/>
      <c r="AZ352" s="1"/>
      <c r="BA352" s="1"/>
    </row>
    <row r="353" spans="43:53">
      <c r="AQ353" s="1"/>
      <c r="AR353" s="1"/>
      <c r="AS353" s="1"/>
      <c r="AT353" s="1"/>
      <c r="AU353" s="1"/>
      <c r="AV353" s="1"/>
      <c r="AW353" s="1"/>
      <c r="AX353" s="1"/>
      <c r="AZ353" s="1"/>
      <c r="BA353" s="1"/>
    </row>
    <row r="354" spans="43:53">
      <c r="AQ354" s="1"/>
      <c r="AR354" s="1"/>
      <c r="AS354" s="1"/>
      <c r="AT354" s="1"/>
      <c r="AU354" s="1"/>
      <c r="AV354" s="1"/>
      <c r="AW354" s="1"/>
      <c r="AX354" s="1"/>
      <c r="AZ354" s="1"/>
      <c r="BA354" s="1"/>
    </row>
    <row r="355" spans="43:53">
      <c r="AQ355" s="1"/>
      <c r="AR355" s="1"/>
      <c r="AS355" s="1"/>
      <c r="AT355" s="1"/>
      <c r="AU355" s="1"/>
      <c r="AV355" s="1"/>
      <c r="AW355" s="1"/>
      <c r="AX355" s="1"/>
      <c r="AZ355" s="1"/>
      <c r="BA355" s="1"/>
    </row>
    <row r="356" spans="43:53">
      <c r="AQ356" s="1"/>
      <c r="AR356" s="1"/>
      <c r="AS356" s="1"/>
      <c r="AT356" s="1"/>
      <c r="AU356" s="1"/>
      <c r="AV356" s="1"/>
      <c r="AW356" s="1"/>
      <c r="AX356" s="1"/>
      <c r="AZ356" s="1"/>
      <c r="BA356" s="1"/>
    </row>
    <row r="357" spans="43:53">
      <c r="AQ357" s="1"/>
      <c r="AR357" s="1"/>
      <c r="AS357" s="1"/>
      <c r="AT357" s="1"/>
      <c r="AU357" s="1"/>
      <c r="AV357" s="1"/>
      <c r="AW357" s="1"/>
      <c r="AX357" s="1"/>
      <c r="AZ357" s="1"/>
      <c r="BA357" s="1"/>
    </row>
    <row r="358" spans="43:53">
      <c r="AQ358" s="1"/>
      <c r="AR358" s="1"/>
      <c r="AS358" s="1"/>
      <c r="AT358" s="1"/>
      <c r="AU358" s="1"/>
      <c r="AV358" s="1"/>
      <c r="AW358" s="1"/>
      <c r="AX358" s="1"/>
      <c r="AZ358" s="1"/>
      <c r="BA358" s="1"/>
    </row>
    <row r="359" spans="43:53">
      <c r="AQ359" s="1"/>
      <c r="AR359" s="1"/>
      <c r="AS359" s="1"/>
      <c r="AT359" s="1"/>
      <c r="AU359" s="1"/>
      <c r="AV359" s="1"/>
      <c r="AW359" s="1"/>
      <c r="AX359" s="1"/>
      <c r="AZ359" s="1"/>
      <c r="BA359" s="1"/>
    </row>
    <row r="360" spans="43:53">
      <c r="AQ360" s="1"/>
      <c r="AR360" s="1"/>
      <c r="AS360" s="1"/>
      <c r="AT360" s="1"/>
      <c r="AU360" s="1"/>
      <c r="AV360" s="1"/>
      <c r="AW360" s="1"/>
      <c r="AX360" s="1"/>
      <c r="AZ360" s="1"/>
      <c r="BA360" s="1"/>
    </row>
    <row r="361" spans="43:53">
      <c r="AQ361" s="1"/>
      <c r="AR361" s="1"/>
      <c r="AS361" s="1"/>
      <c r="AT361" s="1"/>
      <c r="AU361" s="1"/>
      <c r="AV361" s="1"/>
      <c r="AW361" s="1"/>
      <c r="AX361" s="1"/>
      <c r="AZ361" s="1"/>
      <c r="BA361" s="1"/>
    </row>
    <row r="362" spans="43:53">
      <c r="AQ362" s="1"/>
      <c r="AR362" s="1"/>
      <c r="AS362" s="1"/>
      <c r="AT362" s="1"/>
      <c r="AU362" s="1"/>
      <c r="AV362" s="1"/>
      <c r="AW362" s="1"/>
      <c r="AX362" s="1"/>
      <c r="AZ362" s="1"/>
      <c r="BA362" s="1"/>
    </row>
    <row r="363" spans="43:53">
      <c r="AQ363" s="1"/>
      <c r="AR363" s="1"/>
      <c r="AS363" s="1"/>
      <c r="AT363" s="1"/>
      <c r="AU363" s="1"/>
      <c r="AV363" s="1"/>
      <c r="AW363" s="1"/>
      <c r="AX363" s="1"/>
      <c r="AZ363" s="1"/>
      <c r="BA363" s="1"/>
    </row>
    <row r="364" spans="43:53">
      <c r="AQ364" s="1"/>
      <c r="AR364" s="1"/>
      <c r="AS364" s="1"/>
      <c r="AT364" s="1"/>
      <c r="AU364" s="1"/>
      <c r="AV364" s="1"/>
      <c r="AW364" s="1"/>
      <c r="AX364" s="1"/>
      <c r="AZ364" s="1"/>
      <c r="BA364" s="1"/>
    </row>
    <row r="365" spans="43:53">
      <c r="AQ365" s="1"/>
      <c r="AR365" s="1"/>
      <c r="AS365" s="1"/>
      <c r="AT365" s="1"/>
      <c r="AU365" s="1"/>
      <c r="AV365" s="1"/>
      <c r="AW365" s="1"/>
      <c r="AX365" s="1"/>
      <c r="AZ365" s="1"/>
      <c r="BA365" s="1"/>
    </row>
    <row r="366" spans="43:53">
      <c r="AQ366" s="1"/>
      <c r="AR366" s="1"/>
      <c r="AS366" s="1"/>
      <c r="AT366" s="1"/>
      <c r="AU366" s="1"/>
      <c r="AV366" s="1"/>
      <c r="AW366" s="1"/>
      <c r="AX366" s="1"/>
      <c r="AZ366" s="1"/>
      <c r="BA366" s="1"/>
    </row>
    <row r="367" spans="43:53">
      <c r="AQ367" s="1"/>
      <c r="AR367" s="1"/>
      <c r="AS367" s="1"/>
      <c r="AT367" s="1"/>
      <c r="AU367" s="1"/>
      <c r="AV367" s="1"/>
      <c r="AW367" s="1"/>
      <c r="AX367" s="1"/>
      <c r="AZ367" s="1"/>
      <c r="BA367" s="1"/>
    </row>
    <row r="368" spans="43:53">
      <c r="AQ368" s="1"/>
      <c r="AR368" s="1"/>
      <c r="AS368" s="1"/>
      <c r="AT368" s="1"/>
      <c r="AU368" s="1"/>
      <c r="AV368" s="1"/>
      <c r="AW368" s="1"/>
      <c r="AX368" s="1"/>
      <c r="AZ368" s="1"/>
      <c r="BA368" s="1"/>
    </row>
    <row r="369" spans="43:53">
      <c r="AQ369" s="1"/>
      <c r="AR369" s="1"/>
      <c r="AS369" s="1"/>
      <c r="AT369" s="1"/>
      <c r="AU369" s="1"/>
      <c r="AV369" s="1"/>
      <c r="AW369" s="1"/>
      <c r="AX369" s="1"/>
      <c r="AZ369" s="1"/>
      <c r="BA369" s="1"/>
    </row>
    <row r="370" spans="43:53">
      <c r="AQ370" s="1"/>
      <c r="AR370" s="1"/>
      <c r="AS370" s="1"/>
      <c r="AT370" s="1"/>
      <c r="AU370" s="1"/>
      <c r="AV370" s="1"/>
      <c r="AW370" s="1"/>
      <c r="AX370" s="1"/>
      <c r="AZ370" s="1"/>
      <c r="BA370" s="1"/>
    </row>
    <row r="371" spans="43:53">
      <c r="AQ371" s="1"/>
      <c r="AR371" s="1"/>
      <c r="AS371" s="1"/>
      <c r="AT371" s="1"/>
      <c r="AU371" s="1"/>
      <c r="AV371" s="1"/>
      <c r="AW371" s="1"/>
      <c r="AX371" s="1"/>
      <c r="AZ371" s="1"/>
      <c r="BA371" s="1"/>
    </row>
    <row r="372" spans="43:53">
      <c r="AQ372" s="1"/>
      <c r="AR372" s="1"/>
      <c r="AS372" s="1"/>
      <c r="AT372" s="1"/>
      <c r="AU372" s="1"/>
      <c r="AV372" s="1"/>
      <c r="AW372" s="1"/>
      <c r="AX372" s="1"/>
      <c r="AZ372" s="1"/>
      <c r="BA372" s="1"/>
    </row>
    <row r="373" spans="43:53">
      <c r="AQ373" s="1"/>
      <c r="AR373" s="1"/>
      <c r="AS373" s="1"/>
      <c r="AT373" s="1"/>
      <c r="AU373" s="1"/>
      <c r="AV373" s="1"/>
      <c r="AW373" s="1"/>
      <c r="AX373" s="1"/>
      <c r="AZ373" s="1"/>
      <c r="BA373" s="1"/>
    </row>
    <row r="374" spans="43:53">
      <c r="AQ374" s="1"/>
      <c r="AR374" s="1"/>
      <c r="AS374" s="1"/>
      <c r="AT374" s="1"/>
      <c r="AU374" s="1"/>
      <c r="AV374" s="1"/>
      <c r="AW374" s="1"/>
      <c r="AX374" s="1"/>
      <c r="AZ374" s="1"/>
      <c r="BA374" s="1"/>
    </row>
    <row r="375" spans="43:53">
      <c r="AQ375" s="1"/>
      <c r="AR375" s="1"/>
      <c r="AS375" s="1"/>
      <c r="AT375" s="1"/>
      <c r="AU375" s="1"/>
      <c r="AV375" s="1"/>
      <c r="AW375" s="1"/>
      <c r="AX375" s="1"/>
      <c r="AZ375" s="1"/>
      <c r="BA375" s="1"/>
    </row>
    <row r="376" spans="43:53">
      <c r="AQ376" s="1"/>
      <c r="AR376" s="1"/>
      <c r="AS376" s="1"/>
      <c r="AT376" s="1"/>
      <c r="AU376" s="1"/>
      <c r="AV376" s="1"/>
      <c r="AW376" s="1"/>
      <c r="AX376" s="1"/>
      <c r="AZ376" s="1"/>
      <c r="BA376" s="1"/>
    </row>
    <row r="377" spans="43:53">
      <c r="AQ377" s="1"/>
      <c r="AR377" s="1"/>
      <c r="AS377" s="1"/>
      <c r="AT377" s="1"/>
      <c r="AU377" s="1"/>
      <c r="AV377" s="1"/>
      <c r="AW377" s="1"/>
      <c r="AX377" s="1"/>
      <c r="AZ377" s="1"/>
      <c r="BA377" s="1"/>
    </row>
    <row r="378" spans="43:53">
      <c r="AQ378" s="1"/>
      <c r="AR378" s="1"/>
      <c r="AS378" s="1"/>
      <c r="AT378" s="1"/>
      <c r="AU378" s="1"/>
      <c r="AV378" s="1"/>
      <c r="AW378" s="1"/>
      <c r="AX378" s="1"/>
      <c r="AZ378" s="1"/>
      <c r="BA378" s="1"/>
    </row>
    <row r="379" spans="43:53">
      <c r="AQ379" s="1"/>
      <c r="AR379" s="1"/>
      <c r="AS379" s="1"/>
      <c r="AT379" s="1"/>
      <c r="AU379" s="1"/>
      <c r="AV379" s="1"/>
      <c r="AW379" s="1"/>
      <c r="AX379" s="1"/>
      <c r="AZ379" s="1"/>
      <c r="BA379" s="1"/>
    </row>
    <row r="380" spans="43:53">
      <c r="AQ380" s="1"/>
      <c r="AR380" s="1"/>
      <c r="AS380" s="1"/>
      <c r="AT380" s="1"/>
      <c r="AU380" s="1"/>
      <c r="AV380" s="1"/>
      <c r="AW380" s="1"/>
      <c r="AX380" s="1"/>
      <c r="AZ380" s="1"/>
      <c r="BA380" s="1"/>
    </row>
    <row r="381" spans="43:53">
      <c r="AQ381" s="1"/>
      <c r="AR381" s="1"/>
      <c r="AS381" s="1"/>
      <c r="AT381" s="1"/>
      <c r="AU381" s="1"/>
      <c r="AV381" s="1"/>
      <c r="AW381" s="1"/>
      <c r="AX381" s="1"/>
      <c r="AZ381" s="1"/>
      <c r="BA381" s="1"/>
    </row>
    <row r="382" spans="43:53">
      <c r="AQ382" s="1"/>
      <c r="AR382" s="1"/>
      <c r="AS382" s="1"/>
      <c r="AT382" s="1"/>
      <c r="AU382" s="1"/>
      <c r="AV382" s="1"/>
      <c r="AW382" s="1"/>
      <c r="AX382" s="1"/>
      <c r="AZ382" s="1"/>
      <c r="BA382" s="1"/>
    </row>
    <row r="383" spans="43:53">
      <c r="AQ383" s="1"/>
      <c r="AR383" s="1"/>
      <c r="AS383" s="1"/>
      <c r="AT383" s="1"/>
      <c r="AU383" s="1"/>
      <c r="AV383" s="1"/>
      <c r="AW383" s="1"/>
      <c r="AX383" s="1"/>
      <c r="AZ383" s="1"/>
      <c r="BA383" s="1"/>
    </row>
    <row r="384" spans="43:53">
      <c r="AQ384" s="1"/>
      <c r="AR384" s="1"/>
      <c r="AS384" s="1"/>
      <c r="AT384" s="1"/>
      <c r="AU384" s="1"/>
      <c r="AV384" s="1"/>
      <c r="AW384" s="1"/>
      <c r="AX384" s="1"/>
      <c r="AZ384" s="1"/>
      <c r="BA384" s="1"/>
    </row>
    <row r="385" spans="43:53">
      <c r="AQ385" s="1"/>
      <c r="AR385" s="1"/>
      <c r="AS385" s="1"/>
      <c r="AT385" s="1"/>
      <c r="AU385" s="1"/>
      <c r="AV385" s="1"/>
      <c r="AW385" s="1"/>
      <c r="AX385" s="1"/>
      <c r="AZ385" s="1"/>
      <c r="BA385" s="1"/>
    </row>
    <row r="386" spans="43:53">
      <c r="AQ386" s="1"/>
      <c r="AR386" s="1"/>
      <c r="AS386" s="1"/>
      <c r="AT386" s="1"/>
      <c r="AU386" s="1"/>
      <c r="AV386" s="1"/>
      <c r="AW386" s="1"/>
      <c r="AX386" s="1"/>
      <c r="AZ386" s="1"/>
      <c r="BA386" s="1"/>
    </row>
    <row r="387" spans="43:53">
      <c r="AQ387" s="1"/>
      <c r="AR387" s="1"/>
      <c r="AS387" s="1"/>
      <c r="AT387" s="1"/>
      <c r="AU387" s="1"/>
      <c r="AV387" s="1"/>
      <c r="AW387" s="1"/>
      <c r="AX387" s="1"/>
      <c r="AZ387" s="1"/>
      <c r="BA387" s="1"/>
    </row>
    <row r="388" spans="43:53">
      <c r="AQ388" s="1"/>
      <c r="AR388" s="1"/>
      <c r="AS388" s="1"/>
      <c r="AT388" s="1"/>
      <c r="AU388" s="1"/>
      <c r="AV388" s="1"/>
      <c r="AW388" s="1"/>
      <c r="AX388" s="1"/>
      <c r="AZ388" s="1"/>
      <c r="BA388" s="1"/>
    </row>
    <row r="389" spans="43:53">
      <c r="AQ389" s="1"/>
      <c r="AR389" s="1"/>
      <c r="AS389" s="1"/>
      <c r="AT389" s="1"/>
      <c r="AU389" s="1"/>
      <c r="AV389" s="1"/>
      <c r="AW389" s="1"/>
      <c r="AX389" s="1"/>
      <c r="AZ389" s="1"/>
      <c r="BA389" s="1"/>
    </row>
    <row r="390" spans="43:53">
      <c r="AQ390" s="1"/>
      <c r="AR390" s="1"/>
      <c r="AS390" s="1"/>
      <c r="AT390" s="1"/>
      <c r="AU390" s="1"/>
      <c r="AV390" s="1"/>
      <c r="AW390" s="1"/>
      <c r="AX390" s="1"/>
      <c r="AZ390" s="1"/>
      <c r="BA390" s="1"/>
    </row>
    <row r="391" spans="43:53">
      <c r="AQ391" s="1"/>
      <c r="AR391" s="1"/>
      <c r="AS391" s="1"/>
      <c r="AT391" s="1"/>
      <c r="AU391" s="1"/>
      <c r="AV391" s="1"/>
      <c r="AW391" s="1"/>
      <c r="AX391" s="1"/>
      <c r="AZ391" s="1"/>
      <c r="BA391" s="1"/>
    </row>
    <row r="392" spans="43:53">
      <c r="AQ392" s="1"/>
      <c r="AR392" s="1"/>
      <c r="AS392" s="1"/>
      <c r="AT392" s="1"/>
      <c r="AU392" s="1"/>
      <c r="AV392" s="1"/>
      <c r="AW392" s="1"/>
      <c r="AX392" s="1"/>
      <c r="AZ392" s="1"/>
      <c r="BA392" s="1"/>
    </row>
    <row r="393" spans="43:53">
      <c r="AQ393" s="1"/>
      <c r="AR393" s="1"/>
      <c r="AS393" s="1"/>
      <c r="AT393" s="1"/>
      <c r="AU393" s="1"/>
      <c r="AV393" s="1"/>
      <c r="AW393" s="1"/>
      <c r="AX393" s="1"/>
      <c r="AZ393" s="1"/>
      <c r="BA393" s="1"/>
    </row>
    <row r="394" spans="43:53">
      <c r="AQ394" s="1"/>
      <c r="AR394" s="1"/>
      <c r="AS394" s="1"/>
      <c r="AT394" s="1"/>
      <c r="AU394" s="1"/>
      <c r="AV394" s="1"/>
      <c r="AW394" s="1"/>
      <c r="AX394" s="1"/>
      <c r="AZ394" s="1"/>
      <c r="BA394" s="1"/>
    </row>
    <row r="395" spans="43:53">
      <c r="AQ395" s="1"/>
      <c r="AR395" s="1"/>
      <c r="AS395" s="1"/>
      <c r="AT395" s="1"/>
      <c r="AU395" s="1"/>
      <c r="AV395" s="1"/>
      <c r="AW395" s="1"/>
      <c r="AX395" s="1"/>
      <c r="AZ395" s="1"/>
      <c r="BA395" s="1"/>
    </row>
    <row r="396" spans="43:53">
      <c r="AQ396" s="1"/>
      <c r="AR396" s="1"/>
      <c r="AS396" s="1"/>
      <c r="AT396" s="1"/>
      <c r="AU396" s="1"/>
      <c r="AV396" s="1"/>
      <c r="AW396" s="1"/>
      <c r="AX396" s="1"/>
      <c r="AZ396" s="1"/>
      <c r="BA396" s="1"/>
    </row>
    <row r="397" spans="43:53">
      <c r="AQ397" s="1"/>
      <c r="AR397" s="1"/>
      <c r="AS397" s="1"/>
      <c r="AT397" s="1"/>
      <c r="AU397" s="1"/>
      <c r="AV397" s="1"/>
      <c r="AW397" s="1"/>
      <c r="AX397" s="1"/>
      <c r="AZ397" s="1"/>
      <c r="BA397" s="1"/>
    </row>
    <row r="398" spans="43:53">
      <c r="AQ398" s="1"/>
      <c r="AR398" s="1"/>
      <c r="AS398" s="1"/>
      <c r="AT398" s="1"/>
      <c r="AU398" s="1"/>
      <c r="AV398" s="1"/>
      <c r="AW398" s="1"/>
      <c r="AX398" s="1"/>
      <c r="AZ398" s="1"/>
      <c r="BA398" s="1"/>
    </row>
    <row r="399" spans="43:53">
      <c r="AQ399" s="1"/>
      <c r="AR399" s="1"/>
      <c r="AS399" s="1"/>
      <c r="AT399" s="1"/>
      <c r="AU399" s="1"/>
      <c r="AV399" s="1"/>
      <c r="AW399" s="1"/>
      <c r="AX399" s="1"/>
      <c r="AZ399" s="1"/>
      <c r="BA399" s="1"/>
    </row>
    <row r="400" spans="43:53">
      <c r="AQ400" s="1"/>
      <c r="AR400" s="1"/>
      <c r="AS400" s="1"/>
      <c r="AT400" s="1"/>
      <c r="AU400" s="1"/>
      <c r="AV400" s="1"/>
      <c r="AW400" s="1"/>
      <c r="AX400" s="1"/>
      <c r="AZ400" s="1"/>
      <c r="BA400" s="1"/>
    </row>
    <row r="401" spans="43:53">
      <c r="AQ401" s="1"/>
      <c r="AR401" s="1"/>
      <c r="AS401" s="1"/>
      <c r="AT401" s="1"/>
      <c r="AU401" s="1"/>
      <c r="AV401" s="1"/>
      <c r="AW401" s="1"/>
      <c r="AX401" s="1"/>
      <c r="AZ401" s="1"/>
      <c r="BA401" s="1"/>
    </row>
    <row r="402" spans="43:53">
      <c r="AQ402" s="1"/>
      <c r="AR402" s="1"/>
      <c r="AS402" s="1"/>
      <c r="AT402" s="1"/>
      <c r="AU402" s="1"/>
      <c r="AV402" s="1"/>
      <c r="AW402" s="1"/>
      <c r="AX402" s="1"/>
      <c r="AZ402" s="1"/>
      <c r="BA402" s="1"/>
    </row>
    <row r="403" spans="43:53">
      <c r="AQ403" s="1"/>
      <c r="AR403" s="1"/>
      <c r="AS403" s="1"/>
      <c r="AT403" s="1"/>
      <c r="AU403" s="1"/>
      <c r="AV403" s="1"/>
      <c r="AW403" s="1"/>
      <c r="AX403" s="1"/>
      <c r="AZ403" s="1"/>
      <c r="BA403" s="1"/>
    </row>
    <row r="404" spans="43:53">
      <c r="AQ404" s="1"/>
      <c r="AR404" s="1"/>
      <c r="AS404" s="1"/>
      <c r="AT404" s="1"/>
      <c r="AU404" s="1"/>
      <c r="AV404" s="1"/>
      <c r="AW404" s="1"/>
      <c r="AX404" s="1"/>
      <c r="AZ404" s="1"/>
      <c r="BA404" s="1"/>
    </row>
    <row r="405" spans="43:53">
      <c r="AQ405" s="1"/>
      <c r="AR405" s="1"/>
      <c r="AS405" s="1"/>
      <c r="AT405" s="1"/>
      <c r="AU405" s="1"/>
      <c r="AV405" s="1"/>
      <c r="AW405" s="1"/>
      <c r="AX405" s="1"/>
      <c r="AZ405" s="1"/>
      <c r="BA405" s="1"/>
    </row>
    <row r="406" spans="43:53">
      <c r="AQ406" s="1"/>
      <c r="AR406" s="1"/>
      <c r="AS406" s="1"/>
      <c r="AT406" s="1"/>
      <c r="AU406" s="1"/>
      <c r="AV406" s="1"/>
      <c r="AW406" s="1"/>
      <c r="AX406" s="1"/>
      <c r="AZ406" s="1"/>
      <c r="BA406" s="1"/>
    </row>
    <row r="407" spans="43:53">
      <c r="AQ407" s="1"/>
      <c r="AR407" s="1"/>
      <c r="AS407" s="1"/>
      <c r="AT407" s="1"/>
      <c r="AU407" s="1"/>
      <c r="AV407" s="1"/>
      <c r="AW407" s="1"/>
      <c r="AX407" s="1"/>
      <c r="AZ407" s="1"/>
      <c r="BA407" s="1"/>
    </row>
    <row r="408" spans="43:53">
      <c r="AQ408" s="1"/>
      <c r="AR408" s="1"/>
      <c r="AS408" s="1"/>
      <c r="AT408" s="1"/>
      <c r="AU408" s="1"/>
      <c r="AV408" s="1"/>
      <c r="AW408" s="1"/>
      <c r="AX408" s="1"/>
      <c r="AZ408" s="1"/>
      <c r="BA408" s="1"/>
    </row>
    <row r="409" spans="43:53">
      <c r="AQ409" s="1"/>
      <c r="AR409" s="1"/>
      <c r="AS409" s="1"/>
      <c r="AT409" s="1"/>
      <c r="AU409" s="1"/>
      <c r="AV409" s="1"/>
      <c r="AW409" s="1"/>
      <c r="AX409" s="1"/>
      <c r="AZ409" s="1"/>
      <c r="BA409" s="1"/>
    </row>
    <row r="410" spans="43:53">
      <c r="AQ410" s="1"/>
      <c r="AR410" s="1"/>
      <c r="AS410" s="1"/>
      <c r="AT410" s="1"/>
      <c r="AU410" s="1"/>
      <c r="AV410" s="1"/>
      <c r="AW410" s="1"/>
      <c r="AX410" s="1"/>
      <c r="AZ410" s="1"/>
      <c r="BA410" s="1"/>
    </row>
    <row r="411" spans="43:53">
      <c r="AQ411" s="1"/>
      <c r="AR411" s="1"/>
      <c r="AS411" s="1"/>
      <c r="AT411" s="1"/>
      <c r="AU411" s="1"/>
      <c r="AV411" s="1"/>
      <c r="AW411" s="1"/>
      <c r="AX411" s="1"/>
      <c r="AZ411" s="1"/>
      <c r="BA411" s="1"/>
    </row>
    <row r="412" spans="43:53">
      <c r="AQ412" s="1"/>
      <c r="AR412" s="1"/>
      <c r="AS412" s="1"/>
      <c r="AT412" s="1"/>
      <c r="AU412" s="1"/>
      <c r="AV412" s="1"/>
      <c r="AW412" s="1"/>
      <c r="AX412" s="1"/>
      <c r="AZ412" s="1"/>
      <c r="BA412" s="1"/>
    </row>
    <row r="413" spans="43:53">
      <c r="AQ413" s="1"/>
      <c r="AR413" s="1"/>
      <c r="AS413" s="1"/>
      <c r="AT413" s="1"/>
      <c r="AU413" s="1"/>
      <c r="AV413" s="1"/>
      <c r="AW413" s="1"/>
      <c r="AX413" s="1"/>
      <c r="AZ413" s="1"/>
      <c r="BA413" s="1"/>
    </row>
    <row r="414" spans="43:53">
      <c r="AQ414" s="1"/>
      <c r="AR414" s="1"/>
      <c r="AS414" s="1"/>
      <c r="AT414" s="1"/>
      <c r="AU414" s="1"/>
      <c r="AV414" s="1"/>
      <c r="AW414" s="1"/>
      <c r="AX414" s="1"/>
      <c r="AZ414" s="1"/>
      <c r="BA414" s="1"/>
    </row>
    <row r="415" spans="43:53">
      <c r="AQ415" s="1"/>
      <c r="AR415" s="1"/>
      <c r="AS415" s="1"/>
      <c r="AT415" s="1"/>
      <c r="AU415" s="1"/>
      <c r="AV415" s="1"/>
      <c r="AW415" s="1"/>
      <c r="AX415" s="1"/>
      <c r="AZ415" s="1"/>
      <c r="BA415" s="1"/>
    </row>
    <row r="416" spans="43:53">
      <c r="AQ416" s="1"/>
      <c r="AR416" s="1"/>
      <c r="AS416" s="1"/>
      <c r="AT416" s="1"/>
      <c r="AU416" s="1"/>
      <c r="AV416" s="1"/>
      <c r="AW416" s="1"/>
      <c r="AX416" s="1"/>
      <c r="AZ416" s="1"/>
      <c r="BA416" s="1"/>
    </row>
    <row r="417" spans="43:53">
      <c r="AQ417" s="1"/>
      <c r="AR417" s="1"/>
      <c r="AS417" s="1"/>
      <c r="AT417" s="1"/>
      <c r="AU417" s="1"/>
      <c r="AV417" s="1"/>
      <c r="AW417" s="1"/>
      <c r="AX417" s="1"/>
      <c r="AZ417" s="1"/>
      <c r="BA417" s="1"/>
    </row>
    <row r="418" spans="43:53">
      <c r="AQ418" s="1"/>
      <c r="AR418" s="1"/>
      <c r="AS418" s="1"/>
      <c r="AT418" s="1"/>
      <c r="AU418" s="1"/>
      <c r="AV418" s="1"/>
      <c r="AW418" s="1"/>
      <c r="AX418" s="1"/>
      <c r="AZ418" s="1"/>
      <c r="BA418" s="1"/>
    </row>
    <row r="419" spans="43:53">
      <c r="AQ419" s="1"/>
      <c r="AR419" s="1"/>
      <c r="AS419" s="1"/>
      <c r="AT419" s="1"/>
      <c r="AU419" s="1"/>
      <c r="AV419" s="1"/>
      <c r="AW419" s="1"/>
      <c r="AX419" s="1"/>
      <c r="AZ419" s="1"/>
      <c r="BA419" s="1"/>
    </row>
    <row r="420" spans="43:53">
      <c r="AQ420" s="1"/>
      <c r="AR420" s="1"/>
      <c r="AS420" s="1"/>
      <c r="AT420" s="1"/>
      <c r="AU420" s="1"/>
      <c r="AV420" s="1"/>
      <c r="AW420" s="1"/>
      <c r="AX420" s="1"/>
      <c r="AZ420" s="1"/>
      <c r="BA420" s="1"/>
    </row>
    <row r="421" spans="43:53">
      <c r="AQ421" s="1"/>
      <c r="AR421" s="1"/>
      <c r="AS421" s="1"/>
      <c r="AT421" s="1"/>
      <c r="AU421" s="1"/>
      <c r="AV421" s="1"/>
      <c r="AW421" s="1"/>
      <c r="AX421" s="1"/>
      <c r="AZ421" s="1"/>
      <c r="BA421" s="1"/>
    </row>
    <row r="422" spans="43:53">
      <c r="AQ422" s="1"/>
      <c r="AR422" s="1"/>
      <c r="AS422" s="1"/>
      <c r="AT422" s="1"/>
      <c r="AU422" s="1"/>
      <c r="AV422" s="1"/>
      <c r="AW422" s="1"/>
      <c r="AX422" s="1"/>
      <c r="AZ422" s="1"/>
      <c r="BA422" s="1"/>
    </row>
    <row r="423" spans="43:53">
      <c r="AQ423" s="1"/>
      <c r="AR423" s="1"/>
      <c r="AS423" s="1"/>
      <c r="AT423" s="1"/>
      <c r="AU423" s="1"/>
      <c r="AV423" s="1"/>
      <c r="AW423" s="1"/>
      <c r="AX423" s="1"/>
      <c r="AZ423" s="1"/>
      <c r="BA423" s="1"/>
    </row>
    <row r="424" spans="43:53">
      <c r="AQ424" s="1"/>
      <c r="AR424" s="1"/>
      <c r="AS424" s="1"/>
      <c r="AT424" s="1"/>
      <c r="AU424" s="1"/>
      <c r="AV424" s="1"/>
      <c r="AW424" s="1"/>
      <c r="AX424" s="1"/>
      <c r="AZ424" s="1"/>
      <c r="BA424" s="1"/>
    </row>
    <row r="425" spans="43:53">
      <c r="AQ425" s="1"/>
      <c r="AR425" s="1"/>
      <c r="AS425" s="1"/>
      <c r="AT425" s="1"/>
      <c r="AU425" s="1"/>
      <c r="AV425" s="1"/>
      <c r="AW425" s="1"/>
      <c r="AX425" s="1"/>
      <c r="AZ425" s="1"/>
      <c r="BA425" s="1"/>
    </row>
    <row r="426" spans="43:53">
      <c r="AQ426" s="1"/>
      <c r="AR426" s="1"/>
      <c r="AS426" s="1"/>
      <c r="AT426" s="1"/>
      <c r="AU426" s="1"/>
      <c r="AV426" s="1"/>
      <c r="AW426" s="1"/>
      <c r="AX426" s="1"/>
      <c r="AZ426" s="1"/>
      <c r="BA426" s="1"/>
    </row>
    <row r="427" spans="43:53">
      <c r="AQ427" s="1"/>
      <c r="AR427" s="1"/>
      <c r="AS427" s="1"/>
      <c r="AT427" s="1"/>
      <c r="AU427" s="1"/>
      <c r="AV427" s="1"/>
      <c r="AW427" s="1"/>
      <c r="AX427" s="1"/>
      <c r="AZ427" s="1"/>
      <c r="BA427" s="1"/>
    </row>
    <row r="428" spans="43:53">
      <c r="AQ428" s="1"/>
      <c r="AR428" s="1"/>
      <c r="AS428" s="1"/>
      <c r="AT428" s="1"/>
      <c r="AU428" s="1"/>
      <c r="AV428" s="1"/>
      <c r="AW428" s="1"/>
      <c r="AX428" s="1"/>
      <c r="AZ428" s="1"/>
      <c r="BA428" s="1"/>
    </row>
    <row r="429" spans="43:53">
      <c r="AQ429" s="1"/>
      <c r="AR429" s="1"/>
      <c r="AS429" s="1"/>
      <c r="AT429" s="1"/>
      <c r="AU429" s="1"/>
      <c r="AV429" s="1"/>
      <c r="AW429" s="1"/>
      <c r="AX429" s="1"/>
      <c r="AZ429" s="1"/>
      <c r="BA429" s="1"/>
    </row>
    <row r="430" spans="43:53">
      <c r="AQ430" s="1"/>
      <c r="AR430" s="1"/>
      <c r="AS430" s="1"/>
      <c r="AT430" s="1"/>
      <c r="AU430" s="1"/>
      <c r="AV430" s="1"/>
      <c r="AW430" s="1"/>
      <c r="AX430" s="1"/>
      <c r="AZ430" s="1"/>
      <c r="BA430" s="1"/>
    </row>
    <row r="431" spans="43:53">
      <c r="AQ431" s="1"/>
      <c r="AR431" s="1"/>
      <c r="AS431" s="1"/>
      <c r="AT431" s="1"/>
      <c r="AU431" s="1"/>
      <c r="AV431" s="1"/>
      <c r="AW431" s="1"/>
      <c r="AX431" s="1"/>
      <c r="AZ431" s="1"/>
      <c r="BA431" s="1"/>
    </row>
    <row r="432" spans="43:53">
      <c r="AQ432" s="1"/>
      <c r="AR432" s="1"/>
      <c r="AS432" s="1"/>
      <c r="AT432" s="1"/>
      <c r="AU432" s="1"/>
      <c r="AV432" s="1"/>
      <c r="AW432" s="1"/>
      <c r="AX432" s="1"/>
      <c r="AZ432" s="1"/>
      <c r="BA432" s="1"/>
    </row>
    <row r="433" spans="43:53">
      <c r="AQ433" s="1"/>
      <c r="AR433" s="1"/>
      <c r="AS433" s="1"/>
      <c r="AT433" s="1"/>
      <c r="AU433" s="1"/>
      <c r="AV433" s="1"/>
      <c r="AW433" s="1"/>
      <c r="AX433" s="1"/>
      <c r="AZ433" s="1"/>
      <c r="BA433" s="1"/>
    </row>
    <row r="434" spans="43:53">
      <c r="AQ434" s="1"/>
      <c r="AR434" s="1"/>
      <c r="AS434" s="1"/>
      <c r="AT434" s="1"/>
      <c r="AU434" s="1"/>
      <c r="AV434" s="1"/>
      <c r="AW434" s="1"/>
      <c r="AX434" s="1"/>
      <c r="AZ434" s="1"/>
      <c r="BA434" s="1"/>
    </row>
    <row r="435" spans="43:53">
      <c r="AQ435" s="1"/>
      <c r="AR435" s="1"/>
      <c r="AS435" s="1"/>
      <c r="AT435" s="1"/>
      <c r="AU435" s="1"/>
      <c r="AV435" s="1"/>
      <c r="AW435" s="1"/>
      <c r="AX435" s="1"/>
      <c r="AZ435" s="1"/>
      <c r="BA435" s="1"/>
    </row>
    <row r="436" spans="43:53">
      <c r="AQ436" s="1"/>
      <c r="AR436" s="1"/>
      <c r="AS436" s="1"/>
      <c r="AT436" s="1"/>
      <c r="AU436" s="1"/>
      <c r="AV436" s="1"/>
      <c r="AW436" s="1"/>
      <c r="AX436" s="1"/>
      <c r="AZ436" s="1"/>
      <c r="BA436" s="1"/>
    </row>
    <row r="437" spans="43:53">
      <c r="AQ437" s="1"/>
      <c r="AR437" s="1"/>
      <c r="AS437" s="1"/>
      <c r="AT437" s="1"/>
      <c r="AU437" s="1"/>
      <c r="AV437" s="1"/>
      <c r="AW437" s="1"/>
      <c r="AX437" s="1"/>
      <c r="AZ437" s="1"/>
      <c r="BA437" s="1"/>
    </row>
    <row r="438" spans="43:53">
      <c r="AQ438" s="1"/>
      <c r="AR438" s="1"/>
      <c r="AS438" s="1"/>
      <c r="AT438" s="1"/>
      <c r="AU438" s="1"/>
      <c r="AV438" s="1"/>
      <c r="AW438" s="1"/>
      <c r="AX438" s="1"/>
      <c r="AZ438" s="1"/>
      <c r="BA438" s="1"/>
    </row>
    <row r="439" spans="43:53">
      <c r="AQ439" s="1"/>
      <c r="AR439" s="1"/>
      <c r="AS439" s="1"/>
      <c r="AT439" s="1"/>
      <c r="AU439" s="1"/>
      <c r="AV439" s="1"/>
      <c r="AW439" s="1"/>
      <c r="AX439" s="1"/>
      <c r="AZ439" s="1"/>
      <c r="BA439" s="1"/>
    </row>
    <row r="440" spans="43:53">
      <c r="AQ440" s="1"/>
      <c r="AR440" s="1"/>
      <c r="AS440" s="1"/>
      <c r="AT440" s="1"/>
      <c r="AU440" s="1"/>
      <c r="AV440" s="1"/>
      <c r="AW440" s="1"/>
      <c r="AX440" s="1"/>
      <c r="AZ440" s="1"/>
      <c r="BA440" s="1"/>
    </row>
    <row r="441" spans="43:53">
      <c r="AQ441" s="1"/>
      <c r="AR441" s="1"/>
      <c r="AS441" s="1"/>
      <c r="AT441" s="1"/>
      <c r="AU441" s="1"/>
      <c r="AV441" s="1"/>
      <c r="AW441" s="1"/>
      <c r="AX441" s="1"/>
      <c r="AZ441" s="1"/>
      <c r="BA441" s="1"/>
    </row>
    <row r="442" spans="43:53">
      <c r="AQ442" s="1"/>
      <c r="AR442" s="1"/>
      <c r="AS442" s="1"/>
      <c r="AT442" s="1"/>
      <c r="AU442" s="1"/>
      <c r="AV442" s="1"/>
      <c r="AW442" s="1"/>
      <c r="AX442" s="1"/>
      <c r="AZ442" s="1"/>
      <c r="BA442" s="1"/>
    </row>
    <row r="443" spans="43:53">
      <c r="AQ443" s="1"/>
      <c r="AR443" s="1"/>
      <c r="AS443" s="1"/>
      <c r="AT443" s="1"/>
      <c r="AU443" s="1"/>
      <c r="AV443" s="1"/>
      <c r="AW443" s="1"/>
      <c r="AX443" s="1"/>
      <c r="AZ443" s="1"/>
      <c r="BA443" s="1"/>
    </row>
    <row r="444" spans="43:53">
      <c r="AQ444" s="1"/>
      <c r="AR444" s="1"/>
      <c r="AS444" s="1"/>
      <c r="AT444" s="1"/>
      <c r="AU444" s="1"/>
      <c r="AV444" s="1"/>
      <c r="AW444" s="1"/>
      <c r="AX444" s="1"/>
      <c r="AZ444" s="1"/>
      <c r="BA444" s="1"/>
    </row>
    <row r="445" spans="43:53">
      <c r="AQ445" s="1"/>
      <c r="AR445" s="1"/>
      <c r="AS445" s="1"/>
      <c r="AT445" s="1"/>
      <c r="AU445" s="1"/>
      <c r="AV445" s="1"/>
      <c r="AW445" s="1"/>
      <c r="AX445" s="1"/>
      <c r="AZ445" s="1"/>
      <c r="BA445" s="1"/>
    </row>
    <row r="446" spans="43:53">
      <c r="AQ446" s="1"/>
      <c r="AR446" s="1"/>
      <c r="AS446" s="1"/>
      <c r="AT446" s="1"/>
      <c r="AU446" s="1"/>
      <c r="AV446" s="1"/>
      <c r="AW446" s="1"/>
      <c r="AX446" s="1"/>
      <c r="AZ446" s="1"/>
      <c r="BA446" s="1"/>
    </row>
    <row r="447" spans="43:53">
      <c r="AQ447" s="1"/>
      <c r="AR447" s="1"/>
      <c r="AS447" s="1"/>
      <c r="AT447" s="1"/>
      <c r="AU447" s="1"/>
      <c r="AV447" s="1"/>
      <c r="AW447" s="1"/>
      <c r="AX447" s="1"/>
      <c r="AZ447" s="1"/>
      <c r="BA447" s="1"/>
    </row>
    <row r="448" spans="43:53">
      <c r="AQ448" s="1"/>
      <c r="AR448" s="1"/>
      <c r="AS448" s="1"/>
      <c r="AT448" s="1"/>
      <c r="AU448" s="1"/>
      <c r="AV448" s="1"/>
      <c r="AW448" s="1"/>
      <c r="AX448" s="1"/>
      <c r="AZ448" s="1"/>
      <c r="BA448" s="1"/>
    </row>
    <row r="449" spans="43:53">
      <c r="AQ449" s="1"/>
      <c r="AR449" s="1"/>
      <c r="AS449" s="1"/>
      <c r="AT449" s="1"/>
      <c r="AU449" s="1"/>
      <c r="AV449" s="1"/>
      <c r="AW449" s="1"/>
      <c r="AX449" s="1"/>
      <c r="AZ449" s="1"/>
      <c r="BA449" s="1"/>
    </row>
    <row r="450" spans="43:53">
      <c r="AQ450" s="1"/>
      <c r="AR450" s="1"/>
      <c r="AS450" s="1"/>
      <c r="AT450" s="1"/>
      <c r="AU450" s="1"/>
      <c r="AV450" s="1"/>
      <c r="AW450" s="1"/>
      <c r="AX450" s="1"/>
      <c r="AZ450" s="1"/>
      <c r="BA450" s="1"/>
    </row>
    <row r="451" spans="43:53">
      <c r="AQ451" s="1"/>
      <c r="AR451" s="1"/>
      <c r="AS451" s="1"/>
      <c r="AT451" s="1"/>
      <c r="AU451" s="1"/>
      <c r="AV451" s="1"/>
      <c r="AW451" s="1"/>
      <c r="AX451" s="1"/>
      <c r="AZ451" s="1"/>
      <c r="BA451" s="1"/>
    </row>
    <row r="452" spans="43:53">
      <c r="AQ452" s="1"/>
      <c r="AR452" s="1"/>
      <c r="AS452" s="1"/>
      <c r="AT452" s="1"/>
      <c r="AU452" s="1"/>
      <c r="AV452" s="1"/>
      <c r="AW452" s="1"/>
      <c r="AX452" s="1"/>
      <c r="AZ452" s="1"/>
      <c r="BA452" s="1"/>
    </row>
    <row r="453" spans="43:53">
      <c r="AQ453" s="1"/>
      <c r="AR453" s="1"/>
      <c r="AS453" s="1"/>
      <c r="AT453" s="1"/>
      <c r="AU453" s="1"/>
      <c r="AV453" s="1"/>
      <c r="AW453" s="1"/>
      <c r="AX453" s="1"/>
      <c r="AZ453" s="1"/>
      <c r="BA453" s="1"/>
    </row>
    <row r="454" spans="43:53">
      <c r="AQ454" s="1"/>
      <c r="AR454" s="1"/>
      <c r="AS454" s="1"/>
      <c r="AT454" s="1"/>
      <c r="AU454" s="1"/>
      <c r="AV454" s="1"/>
      <c r="AW454" s="1"/>
      <c r="AX454" s="1"/>
      <c r="AZ454" s="1"/>
      <c r="BA454" s="1"/>
    </row>
    <row r="455" spans="43:53">
      <c r="AQ455" s="1"/>
      <c r="AR455" s="1"/>
      <c r="AS455" s="1"/>
      <c r="AT455" s="1"/>
      <c r="AU455" s="1"/>
      <c r="AV455" s="1"/>
      <c r="AW455" s="1"/>
      <c r="AX455" s="1"/>
      <c r="AZ455" s="1"/>
      <c r="BA455" s="1"/>
    </row>
    <row r="456" spans="43:53">
      <c r="AQ456" s="1"/>
      <c r="AR456" s="1"/>
      <c r="AS456" s="1"/>
      <c r="AT456" s="1"/>
      <c r="AU456" s="1"/>
      <c r="AV456" s="1"/>
      <c r="AW456" s="1"/>
      <c r="AX456" s="1"/>
      <c r="AZ456" s="1"/>
      <c r="BA456" s="1"/>
    </row>
    <row r="457" spans="43:53">
      <c r="AQ457" s="1"/>
      <c r="AR457" s="1"/>
      <c r="AS457" s="1"/>
      <c r="AT457" s="1"/>
      <c r="AU457" s="1"/>
      <c r="AV457" s="1"/>
      <c r="AW457" s="1"/>
      <c r="AX457" s="1"/>
      <c r="AZ457" s="1"/>
      <c r="BA457" s="1"/>
    </row>
    <row r="458" spans="43:53">
      <c r="AQ458" s="1"/>
      <c r="AR458" s="1"/>
      <c r="AS458" s="1"/>
      <c r="AT458" s="1"/>
      <c r="AU458" s="1"/>
      <c r="AV458" s="1"/>
      <c r="AW458" s="1"/>
      <c r="AX458" s="1"/>
      <c r="AZ458" s="1"/>
      <c r="BA458" s="1"/>
    </row>
    <row r="459" spans="43:53">
      <c r="AQ459" s="1"/>
      <c r="AR459" s="1"/>
      <c r="AS459" s="1"/>
      <c r="AT459" s="1"/>
      <c r="AU459" s="1"/>
      <c r="AV459" s="1"/>
      <c r="AW459" s="1"/>
      <c r="AX459" s="1"/>
      <c r="AZ459" s="1"/>
      <c r="BA459" s="1"/>
    </row>
    <row r="460" spans="43:53">
      <c r="AQ460" s="1"/>
      <c r="AR460" s="1"/>
      <c r="AS460" s="1"/>
      <c r="AT460" s="1"/>
      <c r="AU460" s="1"/>
      <c r="AV460" s="1"/>
      <c r="AW460" s="1"/>
      <c r="AX460" s="1"/>
      <c r="AZ460" s="1"/>
      <c r="BA460" s="1"/>
    </row>
    <row r="461" spans="43:53">
      <c r="AQ461" s="1"/>
      <c r="AR461" s="1"/>
      <c r="AS461" s="1"/>
      <c r="AT461" s="1"/>
      <c r="AU461" s="1"/>
      <c r="AV461" s="1"/>
      <c r="AW461" s="1"/>
      <c r="AX461" s="1"/>
      <c r="AZ461" s="1"/>
      <c r="BA461" s="1"/>
    </row>
    <row r="462" spans="43:53">
      <c r="AQ462" s="1"/>
      <c r="AR462" s="1"/>
      <c r="AS462" s="1"/>
      <c r="AT462" s="1"/>
      <c r="AU462" s="1"/>
      <c r="AV462" s="1"/>
      <c r="AW462" s="1"/>
      <c r="AX462" s="1"/>
      <c r="AZ462" s="1"/>
      <c r="BA462" s="1"/>
    </row>
    <row r="463" spans="43:53">
      <c r="AQ463" s="1"/>
      <c r="AR463" s="1"/>
      <c r="AS463" s="1"/>
      <c r="AT463" s="1"/>
      <c r="AU463" s="1"/>
      <c r="AV463" s="1"/>
      <c r="AW463" s="1"/>
      <c r="AX463" s="1"/>
      <c r="AZ463" s="1"/>
      <c r="BA463" s="1"/>
    </row>
    <row r="464" spans="43:53">
      <c r="AQ464" s="1"/>
      <c r="AR464" s="1"/>
      <c r="AS464" s="1"/>
      <c r="AT464" s="1"/>
      <c r="AU464" s="1"/>
      <c r="AV464" s="1"/>
      <c r="AW464" s="1"/>
      <c r="AX464" s="1"/>
      <c r="AZ464" s="1"/>
      <c r="BA464" s="1"/>
    </row>
    <row r="465" spans="43:53">
      <c r="AQ465" s="1"/>
      <c r="AR465" s="1"/>
      <c r="AS465" s="1"/>
      <c r="AT465" s="1"/>
      <c r="AU465" s="1"/>
      <c r="AV465" s="1"/>
      <c r="AW465" s="1"/>
      <c r="AX465" s="1"/>
      <c r="AZ465" s="1"/>
      <c r="BA465" s="1"/>
    </row>
    <row r="466" spans="43:53">
      <c r="AQ466" s="1"/>
      <c r="AR466" s="1"/>
      <c r="AS466" s="1"/>
      <c r="AT466" s="1"/>
      <c r="AU466" s="1"/>
      <c r="AV466" s="1"/>
      <c r="AW466" s="1"/>
      <c r="AX466" s="1"/>
      <c r="AZ466" s="1"/>
      <c r="BA466" s="1"/>
    </row>
    <row r="467" spans="43:53">
      <c r="AQ467" s="1"/>
      <c r="AR467" s="1"/>
      <c r="AS467" s="1"/>
      <c r="AT467" s="1"/>
      <c r="AU467" s="1"/>
      <c r="AV467" s="1"/>
      <c r="AW467" s="1"/>
      <c r="AX467" s="1"/>
      <c r="AZ467" s="1"/>
      <c r="BA467" s="1"/>
    </row>
    <row r="468" spans="43:53">
      <c r="AQ468" s="1"/>
      <c r="AR468" s="1"/>
      <c r="AS468" s="1"/>
      <c r="AT468" s="1"/>
      <c r="AU468" s="1"/>
      <c r="AV468" s="1"/>
      <c r="AW468" s="1"/>
      <c r="AX468" s="1"/>
      <c r="AZ468" s="1"/>
      <c r="BA468" s="1"/>
    </row>
    <row r="469" spans="43:53">
      <c r="AQ469" s="1"/>
      <c r="AR469" s="1"/>
      <c r="AS469" s="1"/>
      <c r="AT469" s="1"/>
      <c r="AU469" s="1"/>
      <c r="AV469" s="1"/>
      <c r="AW469" s="1"/>
      <c r="AX469" s="1"/>
      <c r="AZ469" s="1"/>
      <c r="BA469" s="1"/>
    </row>
    <row r="470" spans="43:53">
      <c r="AQ470" s="1"/>
      <c r="AR470" s="1"/>
      <c r="AS470" s="1"/>
      <c r="AT470" s="1"/>
      <c r="AU470" s="1"/>
      <c r="AV470" s="1"/>
      <c r="AW470" s="1"/>
      <c r="AX470" s="1"/>
      <c r="AZ470" s="1"/>
      <c r="BA470" s="1"/>
    </row>
    <row r="471" spans="43:53">
      <c r="AQ471" s="1"/>
      <c r="AR471" s="1"/>
      <c r="AS471" s="1"/>
      <c r="AT471" s="1"/>
      <c r="AU471" s="1"/>
      <c r="AV471" s="1"/>
      <c r="AW471" s="1"/>
      <c r="AX471" s="1"/>
      <c r="AZ471" s="1"/>
      <c r="BA471" s="1"/>
    </row>
    <row r="472" spans="43:53">
      <c r="AQ472" s="1"/>
      <c r="AR472" s="1"/>
      <c r="AS472" s="1"/>
      <c r="AT472" s="1"/>
      <c r="AU472" s="1"/>
      <c r="AV472" s="1"/>
      <c r="AW472" s="1"/>
      <c r="AX472" s="1"/>
      <c r="AZ472" s="1"/>
      <c r="BA472" s="1"/>
    </row>
    <row r="473" spans="43:53">
      <c r="AQ473" s="1"/>
      <c r="AR473" s="1"/>
      <c r="AS473" s="1"/>
      <c r="AT473" s="1"/>
      <c r="AU473" s="1"/>
      <c r="AV473" s="1"/>
      <c r="AW473" s="1"/>
      <c r="AX473" s="1"/>
      <c r="AZ473" s="1"/>
      <c r="BA473" s="1"/>
    </row>
    <row r="474" spans="43:53">
      <c r="AQ474" s="1"/>
      <c r="AR474" s="1"/>
      <c r="AS474" s="1"/>
      <c r="AT474" s="1"/>
      <c r="AU474" s="1"/>
      <c r="AV474" s="1"/>
      <c r="AW474" s="1"/>
      <c r="AX474" s="1"/>
      <c r="AZ474" s="1"/>
      <c r="BA474" s="1"/>
    </row>
    <row r="475" spans="43:53">
      <c r="AQ475" s="1"/>
      <c r="AR475" s="1"/>
      <c r="AS475" s="1"/>
      <c r="AT475" s="1"/>
      <c r="AU475" s="1"/>
      <c r="AV475" s="1"/>
      <c r="AW475" s="1"/>
      <c r="AX475" s="1"/>
      <c r="AZ475" s="1"/>
      <c r="BA475" s="1"/>
    </row>
    <row r="476" spans="43:53">
      <c r="AQ476" s="1"/>
      <c r="AR476" s="1"/>
      <c r="AS476" s="1"/>
      <c r="AT476" s="1"/>
      <c r="AU476" s="1"/>
      <c r="AV476" s="1"/>
      <c r="AW476" s="1"/>
      <c r="AX476" s="1"/>
      <c r="AZ476" s="1"/>
      <c r="BA476" s="1"/>
    </row>
    <row r="477" spans="43:53">
      <c r="AQ477" s="1"/>
      <c r="AR477" s="1"/>
      <c r="AS477" s="1"/>
      <c r="AT477" s="1"/>
      <c r="AU477" s="1"/>
      <c r="AV477" s="1"/>
      <c r="AW477" s="1"/>
      <c r="AX477" s="1"/>
      <c r="AZ477" s="1"/>
      <c r="BA477" s="1"/>
    </row>
    <row r="478" spans="43:53">
      <c r="AQ478" s="1"/>
      <c r="AR478" s="1"/>
      <c r="AS478" s="1"/>
      <c r="AT478" s="1"/>
      <c r="AU478" s="1"/>
      <c r="AV478" s="1"/>
      <c r="AW478" s="1"/>
      <c r="AX478" s="1"/>
      <c r="AZ478" s="1"/>
      <c r="BA478" s="1"/>
    </row>
    <row r="479" spans="43:53">
      <c r="AQ479" s="1"/>
      <c r="AR479" s="1"/>
      <c r="AS479" s="1"/>
      <c r="AT479" s="1"/>
      <c r="AU479" s="1"/>
      <c r="AV479" s="1"/>
      <c r="AW479" s="1"/>
      <c r="AX479" s="1"/>
      <c r="AZ479" s="1"/>
      <c r="BA479" s="1"/>
    </row>
    <row r="480" spans="43:53">
      <c r="AQ480" s="1"/>
      <c r="AR480" s="1"/>
      <c r="AS480" s="1"/>
      <c r="AT480" s="1"/>
      <c r="AU480" s="1"/>
      <c r="AV480" s="1"/>
      <c r="AW480" s="1"/>
      <c r="AX480" s="1"/>
      <c r="AZ480" s="1"/>
      <c r="BA480" s="1"/>
    </row>
    <row r="481" spans="43:53">
      <c r="AQ481" s="1"/>
      <c r="AR481" s="1"/>
      <c r="AS481" s="1"/>
      <c r="AT481" s="1"/>
      <c r="AU481" s="1"/>
      <c r="AV481" s="1"/>
      <c r="AW481" s="1"/>
      <c r="AX481" s="1"/>
      <c r="AZ481" s="1"/>
      <c r="BA481" s="1"/>
    </row>
    <row r="482" spans="43:53">
      <c r="AQ482" s="1"/>
      <c r="AR482" s="1"/>
      <c r="AS482" s="1"/>
      <c r="AT482" s="1"/>
      <c r="AU482" s="1"/>
      <c r="AV482" s="1"/>
      <c r="AW482" s="1"/>
      <c r="AX482" s="1"/>
      <c r="AZ482" s="1"/>
      <c r="BA482" s="1"/>
    </row>
    <row r="483" spans="43:53">
      <c r="AQ483" s="1"/>
      <c r="AR483" s="1"/>
      <c r="AS483" s="1"/>
      <c r="AT483" s="1"/>
      <c r="AU483" s="1"/>
      <c r="AV483" s="1"/>
      <c r="AW483" s="1"/>
      <c r="AX483" s="1"/>
      <c r="AZ483" s="1"/>
      <c r="BA483" s="1"/>
    </row>
    <row r="484" spans="43:53">
      <c r="AQ484" s="1"/>
      <c r="AR484" s="1"/>
      <c r="AS484" s="1"/>
      <c r="AT484" s="1"/>
      <c r="AU484" s="1"/>
      <c r="AV484" s="1"/>
      <c r="AW484" s="1"/>
      <c r="AX484" s="1"/>
      <c r="AZ484" s="1"/>
      <c r="BA484" s="1"/>
    </row>
    <row r="485" spans="43:53">
      <c r="AQ485" s="1"/>
      <c r="AR485" s="1"/>
      <c r="AS485" s="1"/>
      <c r="AT485" s="1"/>
      <c r="AU485" s="1"/>
      <c r="AV485" s="1"/>
      <c r="AW485" s="1"/>
      <c r="AX485" s="1"/>
      <c r="AZ485" s="1"/>
      <c r="BA485" s="1"/>
    </row>
    <row r="486" spans="43:53">
      <c r="AQ486" s="1"/>
      <c r="AR486" s="1"/>
      <c r="AS486" s="1"/>
      <c r="AT486" s="1"/>
      <c r="AU486" s="1"/>
      <c r="AV486" s="1"/>
      <c r="AW486" s="1"/>
      <c r="AX486" s="1"/>
      <c r="AZ486" s="1"/>
      <c r="BA486" s="1"/>
    </row>
    <row r="487" spans="43:53">
      <c r="AQ487" s="1"/>
      <c r="AR487" s="1"/>
      <c r="AS487" s="1"/>
      <c r="AT487" s="1"/>
      <c r="AU487" s="1"/>
      <c r="AV487" s="1"/>
      <c r="AW487" s="1"/>
      <c r="AX487" s="1"/>
      <c r="AZ487" s="1"/>
      <c r="BA487" s="1"/>
    </row>
    <row r="488" spans="43:53">
      <c r="AQ488" s="1"/>
      <c r="AR488" s="1"/>
      <c r="AS488" s="1"/>
      <c r="AT488" s="1"/>
      <c r="AU488" s="1"/>
      <c r="AV488" s="1"/>
      <c r="AW488" s="1"/>
      <c r="AX488" s="1"/>
      <c r="AZ488" s="1"/>
      <c r="BA488" s="1"/>
    </row>
    <row r="489" spans="43:53">
      <c r="AQ489" s="1"/>
      <c r="AR489" s="1"/>
      <c r="AS489" s="1"/>
      <c r="AT489" s="1"/>
      <c r="AU489" s="1"/>
      <c r="AV489" s="1"/>
      <c r="AW489" s="1"/>
      <c r="AX489" s="1"/>
      <c r="AZ489" s="1"/>
      <c r="BA489" s="1"/>
    </row>
    <row r="490" spans="43:53">
      <c r="AQ490" s="1"/>
      <c r="AR490" s="1"/>
      <c r="AS490" s="1"/>
      <c r="AT490" s="1"/>
      <c r="AU490" s="1"/>
      <c r="AV490" s="1"/>
      <c r="AW490" s="1"/>
      <c r="AX490" s="1"/>
      <c r="AZ490" s="1"/>
      <c r="BA490" s="1"/>
    </row>
    <row r="491" spans="43:53">
      <c r="AQ491" s="1"/>
      <c r="AR491" s="1"/>
      <c r="AS491" s="1"/>
      <c r="AT491" s="1"/>
      <c r="AU491" s="1"/>
      <c r="AV491" s="1"/>
      <c r="AW491" s="1"/>
      <c r="AX491" s="1"/>
      <c r="AZ491" s="1"/>
      <c r="BA491" s="1"/>
    </row>
    <row r="492" spans="43:53">
      <c r="AQ492" s="1"/>
      <c r="AR492" s="1"/>
      <c r="AS492" s="1"/>
      <c r="AT492" s="1"/>
      <c r="AU492" s="1"/>
      <c r="AV492" s="1"/>
      <c r="AW492" s="1"/>
      <c r="AX492" s="1"/>
      <c r="AZ492" s="1"/>
      <c r="BA492" s="1"/>
    </row>
    <row r="493" spans="43:53">
      <c r="AQ493" s="1"/>
      <c r="AR493" s="1"/>
      <c r="AS493" s="1"/>
      <c r="AT493" s="1"/>
      <c r="AU493" s="1"/>
      <c r="AV493" s="1"/>
      <c r="AW493" s="1"/>
      <c r="AX493" s="1"/>
      <c r="AZ493" s="1"/>
      <c r="BA493" s="1"/>
    </row>
    <row r="494" spans="43:53">
      <c r="AQ494" s="1"/>
      <c r="AR494" s="1"/>
      <c r="AS494" s="1"/>
      <c r="AT494" s="1"/>
      <c r="AU494" s="1"/>
      <c r="AV494" s="1"/>
      <c r="AW494" s="1"/>
      <c r="AX494" s="1"/>
      <c r="AZ494" s="1"/>
      <c r="BA494" s="1"/>
    </row>
    <row r="495" spans="43:53">
      <c r="AQ495" s="1"/>
      <c r="AR495" s="1"/>
      <c r="AS495" s="1"/>
      <c r="AT495" s="1"/>
      <c r="AU495" s="1"/>
      <c r="AV495" s="1"/>
      <c r="AW495" s="1"/>
      <c r="AX495" s="1"/>
      <c r="AZ495" s="1"/>
      <c r="BA495" s="1"/>
    </row>
    <row r="496" spans="43:53">
      <c r="AQ496" s="1"/>
      <c r="AR496" s="1"/>
      <c r="AS496" s="1"/>
      <c r="AT496" s="1"/>
      <c r="AU496" s="1"/>
      <c r="AV496" s="1"/>
      <c r="AW496" s="1"/>
      <c r="AX496" s="1"/>
      <c r="AZ496" s="1"/>
      <c r="BA496" s="1"/>
    </row>
    <row r="497" spans="43:53">
      <c r="AQ497" s="1"/>
      <c r="AR497" s="1"/>
      <c r="AS497" s="1"/>
      <c r="AT497" s="1"/>
      <c r="AU497" s="1"/>
      <c r="AV497" s="1"/>
      <c r="AW497" s="1"/>
      <c r="AX497" s="1"/>
      <c r="AZ497" s="1"/>
      <c r="BA497" s="1"/>
    </row>
    <row r="498" spans="43:53">
      <c r="AQ498" s="1"/>
      <c r="AR498" s="1"/>
      <c r="AS498" s="1"/>
      <c r="AT498" s="1"/>
      <c r="AU498" s="1"/>
      <c r="AV498" s="1"/>
      <c r="AW498" s="1"/>
      <c r="AX498" s="1"/>
      <c r="AZ498" s="1"/>
      <c r="BA498" s="1"/>
    </row>
    <row r="499" spans="43:53">
      <c r="AQ499" s="1"/>
      <c r="AR499" s="1"/>
      <c r="AS499" s="1"/>
      <c r="AT499" s="1"/>
      <c r="AU499" s="1"/>
      <c r="AV499" s="1"/>
      <c r="AW499" s="1"/>
      <c r="AX499" s="1"/>
      <c r="AZ499" s="1"/>
      <c r="BA499" s="1"/>
    </row>
    <row r="500" spans="43:53">
      <c r="AQ500" s="1"/>
      <c r="AR500" s="1"/>
      <c r="AS500" s="1"/>
      <c r="AT500" s="1"/>
      <c r="AU500" s="1"/>
      <c r="AV500" s="1"/>
      <c r="AW500" s="1"/>
      <c r="AX500" s="1"/>
      <c r="AZ500" s="1"/>
      <c r="BA500" s="1"/>
    </row>
    <row r="501" spans="43:53">
      <c r="AQ501" s="1"/>
      <c r="AR501" s="1"/>
      <c r="AS501" s="1"/>
      <c r="AT501" s="1"/>
      <c r="AU501" s="1"/>
      <c r="AV501" s="1"/>
      <c r="AW501" s="1"/>
      <c r="AX501" s="1"/>
      <c r="AZ501" s="1"/>
      <c r="BA501" s="1"/>
    </row>
    <row r="502" spans="43:53">
      <c r="AQ502" s="1"/>
      <c r="AR502" s="1"/>
      <c r="AS502" s="1"/>
      <c r="AT502" s="1"/>
      <c r="AU502" s="1"/>
      <c r="AV502" s="1"/>
      <c r="AW502" s="1"/>
      <c r="AX502" s="1"/>
      <c r="AZ502" s="1"/>
      <c r="BA502" s="1"/>
    </row>
    <row r="503" spans="43:53">
      <c r="AQ503" s="1"/>
      <c r="AR503" s="1"/>
      <c r="AS503" s="1"/>
      <c r="AT503" s="1"/>
      <c r="AU503" s="1"/>
      <c r="AV503" s="1"/>
      <c r="AW503" s="1"/>
      <c r="AX503" s="1"/>
      <c r="AZ503" s="1"/>
      <c r="BA503" s="1"/>
    </row>
    <row r="504" spans="43:53">
      <c r="AQ504" s="1"/>
      <c r="AR504" s="1"/>
      <c r="AS504" s="1"/>
      <c r="AT504" s="1"/>
      <c r="AU504" s="1"/>
      <c r="AV504" s="1"/>
      <c r="AW504" s="1"/>
      <c r="AX504" s="1"/>
      <c r="AZ504" s="1"/>
      <c r="BA504" s="1"/>
    </row>
    <row r="505" spans="43:53">
      <c r="AQ505" s="1"/>
      <c r="AR505" s="1"/>
      <c r="AS505" s="1"/>
      <c r="AT505" s="1"/>
      <c r="AU505" s="1"/>
      <c r="AV505" s="1"/>
      <c r="AW505" s="1"/>
      <c r="AX505" s="1"/>
      <c r="AZ505" s="1"/>
      <c r="BA505" s="1"/>
    </row>
    <row r="506" spans="43:53">
      <c r="AQ506" s="1"/>
      <c r="AR506" s="1"/>
      <c r="AS506" s="1"/>
      <c r="AT506" s="1"/>
      <c r="AU506" s="1"/>
      <c r="AV506" s="1"/>
      <c r="AW506" s="1"/>
      <c r="AX506" s="1"/>
      <c r="AZ506" s="1"/>
      <c r="BA506" s="1"/>
    </row>
    <row r="507" spans="43:53">
      <c r="AQ507" s="1"/>
      <c r="AR507" s="1"/>
      <c r="AS507" s="1"/>
      <c r="AT507" s="1"/>
      <c r="AU507" s="1"/>
      <c r="AV507" s="1"/>
      <c r="AW507" s="1"/>
      <c r="AX507" s="1"/>
      <c r="AZ507" s="1"/>
      <c r="BA507" s="1"/>
    </row>
    <row r="508" spans="43:53">
      <c r="AQ508" s="1"/>
      <c r="AR508" s="1"/>
      <c r="AS508" s="1"/>
      <c r="AT508" s="1"/>
      <c r="AU508" s="1"/>
      <c r="AV508" s="1"/>
      <c r="AW508" s="1"/>
      <c r="AX508" s="1"/>
      <c r="AZ508" s="1"/>
      <c r="BA508" s="1"/>
    </row>
    <row r="509" spans="43:53">
      <c r="AQ509" s="1"/>
      <c r="AR509" s="1"/>
      <c r="AS509" s="1"/>
      <c r="AT509" s="1"/>
      <c r="AU509" s="1"/>
      <c r="AV509" s="1"/>
      <c r="AW509" s="1"/>
      <c r="AX509" s="1"/>
      <c r="AZ509" s="1"/>
      <c r="BA509" s="1"/>
    </row>
    <row r="510" spans="43:53">
      <c r="AQ510" s="1"/>
      <c r="AR510" s="1"/>
      <c r="AS510" s="1"/>
      <c r="AT510" s="1"/>
      <c r="AU510" s="1"/>
      <c r="AV510" s="1"/>
      <c r="AW510" s="1"/>
      <c r="AX510" s="1"/>
      <c r="AZ510" s="1"/>
      <c r="BA510" s="1"/>
    </row>
    <row r="511" spans="43:53">
      <c r="AQ511" s="1"/>
      <c r="AR511" s="1"/>
      <c r="AS511" s="1"/>
      <c r="AT511" s="1"/>
      <c r="AU511" s="1"/>
      <c r="AV511" s="1"/>
      <c r="AW511" s="1"/>
      <c r="AX511" s="1"/>
      <c r="AZ511" s="1"/>
      <c r="BA511" s="1"/>
    </row>
    <row r="512" spans="43:53">
      <c r="AQ512" s="1"/>
      <c r="AR512" s="1"/>
      <c r="AS512" s="1"/>
      <c r="AT512" s="1"/>
      <c r="AU512" s="1"/>
      <c r="AV512" s="1"/>
      <c r="AW512" s="1"/>
      <c r="AX512" s="1"/>
      <c r="AZ512" s="1"/>
      <c r="BA512" s="1"/>
    </row>
    <row r="513" spans="43:53">
      <c r="AQ513" s="1"/>
      <c r="AR513" s="1"/>
      <c r="AS513" s="1"/>
      <c r="AT513" s="1"/>
      <c r="AU513" s="1"/>
      <c r="AV513" s="1"/>
      <c r="AW513" s="1"/>
      <c r="AX513" s="1"/>
      <c r="AZ513" s="1"/>
      <c r="BA513" s="1"/>
    </row>
    <row r="514" spans="43:53">
      <c r="AQ514" s="1"/>
      <c r="AR514" s="1"/>
      <c r="AS514" s="1"/>
      <c r="AT514" s="1"/>
      <c r="AU514" s="1"/>
      <c r="AV514" s="1"/>
      <c r="AW514" s="1"/>
      <c r="AX514" s="1"/>
      <c r="AZ514" s="1"/>
      <c r="BA514" s="1"/>
    </row>
    <row r="515" spans="43:53">
      <c r="AQ515" s="1"/>
      <c r="AR515" s="1"/>
      <c r="AS515" s="1"/>
      <c r="AT515" s="1"/>
      <c r="AU515" s="1"/>
      <c r="AV515" s="1"/>
      <c r="AW515" s="1"/>
      <c r="AX515" s="1"/>
      <c r="AZ515" s="1"/>
      <c r="BA515" s="1"/>
    </row>
    <row r="516" spans="43:53">
      <c r="AQ516" s="1"/>
      <c r="AR516" s="1"/>
      <c r="AS516" s="1"/>
      <c r="AT516" s="1"/>
      <c r="AU516" s="1"/>
      <c r="AV516" s="1"/>
      <c r="AW516" s="1"/>
      <c r="AX516" s="1"/>
      <c r="AZ516" s="1"/>
      <c r="BA516" s="1"/>
    </row>
    <row r="517" spans="43:53">
      <c r="AQ517" s="1"/>
      <c r="AR517" s="1"/>
      <c r="AS517" s="1"/>
      <c r="AT517" s="1"/>
      <c r="AU517" s="1"/>
      <c r="AV517" s="1"/>
      <c r="AW517" s="1"/>
      <c r="AX517" s="1"/>
      <c r="AZ517" s="1"/>
      <c r="BA517" s="1"/>
    </row>
    <row r="518" spans="43:53">
      <c r="AQ518" s="1"/>
      <c r="AR518" s="1"/>
      <c r="AS518" s="1"/>
      <c r="AT518" s="1"/>
      <c r="AU518" s="1"/>
      <c r="AV518" s="1"/>
      <c r="AW518" s="1"/>
      <c r="AX518" s="1"/>
      <c r="AZ518" s="1"/>
      <c r="BA518" s="1"/>
    </row>
    <row r="519" spans="43:53">
      <c r="AQ519" s="1"/>
      <c r="AR519" s="1"/>
      <c r="AS519" s="1"/>
      <c r="AT519" s="1"/>
      <c r="AU519" s="1"/>
      <c r="AV519" s="1"/>
      <c r="AW519" s="1"/>
      <c r="AX519" s="1"/>
      <c r="AZ519" s="1"/>
      <c r="BA519" s="1"/>
    </row>
    <row r="520" spans="43:53">
      <c r="AQ520" s="1"/>
      <c r="AR520" s="1"/>
      <c r="AS520" s="1"/>
      <c r="AT520" s="1"/>
      <c r="AU520" s="1"/>
      <c r="AV520" s="1"/>
      <c r="AW520" s="1"/>
      <c r="AX520" s="1"/>
      <c r="AZ520" s="1"/>
      <c r="BA520" s="1"/>
    </row>
    <row r="521" spans="43:53">
      <c r="AQ521" s="1"/>
      <c r="AR521" s="1"/>
      <c r="AS521" s="1"/>
      <c r="AT521" s="1"/>
      <c r="AU521" s="1"/>
      <c r="AV521" s="1"/>
      <c r="AW521" s="1"/>
      <c r="AX521" s="1"/>
      <c r="AZ521" s="1"/>
      <c r="BA521" s="1"/>
    </row>
    <row r="522" spans="43:53">
      <c r="AQ522" s="1"/>
      <c r="AR522" s="1"/>
      <c r="AS522" s="1"/>
      <c r="AT522" s="1"/>
      <c r="AU522" s="1"/>
      <c r="AV522" s="1"/>
      <c r="AW522" s="1"/>
      <c r="AX522" s="1"/>
      <c r="AZ522" s="1"/>
      <c r="BA522" s="1"/>
    </row>
    <row r="523" spans="43:53">
      <c r="AQ523" s="1"/>
      <c r="AR523" s="1"/>
      <c r="AS523" s="1"/>
      <c r="AT523" s="1"/>
      <c r="AU523" s="1"/>
      <c r="AV523" s="1"/>
      <c r="AW523" s="1"/>
      <c r="AX523" s="1"/>
      <c r="AZ523" s="1"/>
      <c r="BA523" s="1"/>
    </row>
    <row r="524" spans="43:53">
      <c r="AQ524" s="1"/>
      <c r="AR524" s="1"/>
      <c r="AS524" s="1"/>
      <c r="AT524" s="1"/>
      <c r="AU524" s="1"/>
      <c r="AV524" s="1"/>
      <c r="AW524" s="1"/>
      <c r="AX524" s="1"/>
      <c r="AZ524" s="1"/>
      <c r="BA524" s="1"/>
    </row>
    <row r="525" spans="43:53">
      <c r="AQ525" s="1"/>
      <c r="AR525" s="1"/>
      <c r="AS525" s="1"/>
      <c r="AT525" s="1"/>
      <c r="AU525" s="1"/>
      <c r="AV525" s="1"/>
      <c r="AW525" s="1"/>
      <c r="AX525" s="1"/>
      <c r="AZ525" s="1"/>
      <c r="BA525" s="1"/>
    </row>
    <row r="526" spans="43:53">
      <c r="AQ526" s="1"/>
      <c r="AR526" s="1"/>
      <c r="AS526" s="1"/>
      <c r="AT526" s="1"/>
      <c r="AU526" s="1"/>
      <c r="AV526" s="1"/>
      <c r="AW526" s="1"/>
      <c r="AX526" s="1"/>
      <c r="AZ526" s="1"/>
      <c r="BA526" s="1"/>
    </row>
    <row r="527" spans="43:53">
      <c r="AQ527" s="1"/>
      <c r="AR527" s="1"/>
      <c r="AS527" s="1"/>
      <c r="AT527" s="1"/>
      <c r="AU527" s="1"/>
      <c r="AV527" s="1"/>
      <c r="AW527" s="1"/>
      <c r="AX527" s="1"/>
      <c r="AZ527" s="1"/>
      <c r="BA527" s="1"/>
    </row>
    <row r="528" spans="43:53">
      <c r="AQ528" s="1"/>
      <c r="AR528" s="1"/>
      <c r="AS528" s="1"/>
      <c r="AT528" s="1"/>
      <c r="AU528" s="1"/>
      <c r="AV528" s="1"/>
      <c r="AW528" s="1"/>
      <c r="AX528" s="1"/>
      <c r="AZ528" s="1"/>
      <c r="BA528" s="1"/>
    </row>
    <row r="529" spans="43:53">
      <c r="AQ529" s="1"/>
      <c r="AR529" s="1"/>
      <c r="AS529" s="1"/>
      <c r="AT529" s="1"/>
      <c r="AU529" s="1"/>
      <c r="AV529" s="1"/>
      <c r="AW529" s="1"/>
      <c r="AX529" s="1"/>
      <c r="AZ529" s="1"/>
      <c r="BA529" s="1"/>
    </row>
    <row r="530" spans="43:53">
      <c r="AQ530" s="1"/>
      <c r="AR530" s="1"/>
      <c r="AS530" s="1"/>
      <c r="AT530" s="1"/>
      <c r="AU530" s="1"/>
      <c r="AV530" s="1"/>
      <c r="AW530" s="1"/>
      <c r="AX530" s="1"/>
      <c r="AZ530" s="1"/>
      <c r="BA530" s="1"/>
    </row>
    <row r="531" spans="43:53">
      <c r="AQ531" s="1"/>
      <c r="AR531" s="1"/>
      <c r="AS531" s="1"/>
      <c r="AT531" s="1"/>
      <c r="AU531" s="1"/>
      <c r="AV531" s="1"/>
      <c r="AW531" s="1"/>
      <c r="AX531" s="1"/>
      <c r="AZ531" s="1"/>
      <c r="BA531" s="1"/>
    </row>
    <row r="532" spans="43:53">
      <c r="AQ532" s="1"/>
      <c r="AR532" s="1"/>
      <c r="AS532" s="1"/>
      <c r="AT532" s="1"/>
      <c r="AU532" s="1"/>
      <c r="AV532" s="1"/>
      <c r="AW532" s="1"/>
      <c r="AX532" s="1"/>
      <c r="AZ532" s="1"/>
      <c r="BA532" s="1"/>
    </row>
    <row r="533" spans="43:53">
      <c r="AQ533" s="1"/>
      <c r="AR533" s="1"/>
      <c r="AS533" s="1"/>
      <c r="AT533" s="1"/>
      <c r="AU533" s="1"/>
      <c r="AV533" s="1"/>
      <c r="AW533" s="1"/>
      <c r="AX533" s="1"/>
      <c r="AZ533" s="1"/>
      <c r="BA533" s="1"/>
    </row>
    <row r="534" spans="43:53">
      <c r="AQ534" s="1"/>
      <c r="AR534" s="1"/>
      <c r="AS534" s="1"/>
      <c r="AT534" s="1"/>
      <c r="AU534" s="1"/>
      <c r="AV534" s="1"/>
      <c r="AW534" s="1"/>
      <c r="AX534" s="1"/>
      <c r="AZ534" s="1"/>
      <c r="BA534" s="1"/>
    </row>
    <row r="535" spans="43:53">
      <c r="AQ535" s="1"/>
      <c r="AR535" s="1"/>
      <c r="AS535" s="1"/>
      <c r="AT535" s="1"/>
      <c r="AU535" s="1"/>
      <c r="AV535" s="1"/>
      <c r="AW535" s="1"/>
      <c r="AX535" s="1"/>
      <c r="AZ535" s="1"/>
      <c r="BA535" s="1"/>
    </row>
    <row r="536" spans="43:53">
      <c r="AQ536" s="1"/>
      <c r="AR536" s="1"/>
      <c r="AS536" s="1"/>
      <c r="AT536" s="1"/>
      <c r="AU536" s="1"/>
      <c r="AV536" s="1"/>
      <c r="AW536" s="1"/>
      <c r="AX536" s="1"/>
      <c r="AZ536" s="1"/>
      <c r="BA536" s="1"/>
    </row>
    <row r="537" spans="43:53">
      <c r="AQ537" s="1"/>
      <c r="AR537" s="1"/>
      <c r="AS537" s="1"/>
      <c r="AT537" s="1"/>
      <c r="AU537" s="1"/>
      <c r="AV537" s="1"/>
      <c r="AW537" s="1"/>
      <c r="AX537" s="1"/>
      <c r="AZ537" s="1"/>
      <c r="BA537" s="1"/>
    </row>
    <row r="538" spans="43:53">
      <c r="AQ538" s="1"/>
      <c r="AR538" s="1"/>
      <c r="AS538" s="1"/>
      <c r="AT538" s="1"/>
      <c r="AU538" s="1"/>
      <c r="AV538" s="1"/>
      <c r="AW538" s="1"/>
      <c r="AX538" s="1"/>
      <c r="AZ538" s="1"/>
      <c r="BA538" s="1"/>
    </row>
    <row r="539" spans="43:53">
      <c r="AQ539" s="1"/>
      <c r="AR539" s="1"/>
      <c r="AS539" s="1"/>
      <c r="AT539" s="1"/>
      <c r="AU539" s="1"/>
      <c r="AV539" s="1"/>
      <c r="AW539" s="1"/>
      <c r="AX539" s="1"/>
      <c r="AZ539" s="1"/>
      <c r="BA539" s="1"/>
    </row>
    <row r="540" spans="43:53">
      <c r="AQ540" s="1"/>
      <c r="AR540" s="1"/>
      <c r="AS540" s="1"/>
      <c r="AT540" s="1"/>
      <c r="AU540" s="1"/>
      <c r="AV540" s="1"/>
      <c r="AW540" s="1"/>
      <c r="AX540" s="1"/>
      <c r="AZ540" s="1"/>
      <c r="BA540" s="1"/>
    </row>
    <row r="541" spans="43:53">
      <c r="AQ541" s="1"/>
      <c r="AR541" s="1"/>
      <c r="AS541" s="1"/>
      <c r="AT541" s="1"/>
      <c r="AU541" s="1"/>
      <c r="AV541" s="1"/>
      <c r="AW541" s="1"/>
      <c r="AX541" s="1"/>
      <c r="AZ541" s="1"/>
      <c r="BA541" s="1"/>
    </row>
    <row r="542" spans="43:53">
      <c r="AQ542" s="1"/>
      <c r="AR542" s="1"/>
      <c r="AS542" s="1"/>
      <c r="AT542" s="1"/>
      <c r="AU542" s="1"/>
      <c r="AV542" s="1"/>
      <c r="AW542" s="1"/>
      <c r="AX542" s="1"/>
      <c r="AZ542" s="1"/>
      <c r="BA542" s="1"/>
    </row>
    <row r="543" spans="43:53">
      <c r="AQ543" s="1"/>
      <c r="AR543" s="1"/>
      <c r="AS543" s="1"/>
      <c r="AT543" s="1"/>
      <c r="AU543" s="1"/>
      <c r="AV543" s="1"/>
      <c r="AW543" s="1"/>
      <c r="AX543" s="1"/>
      <c r="AZ543" s="1"/>
      <c r="BA543" s="1"/>
    </row>
    <row r="544" spans="43:53">
      <c r="AQ544" s="1"/>
      <c r="AR544" s="1"/>
      <c r="AS544" s="1"/>
      <c r="AT544" s="1"/>
      <c r="AU544" s="1"/>
      <c r="AV544" s="1"/>
      <c r="AW544" s="1"/>
      <c r="AX544" s="1"/>
      <c r="AZ544" s="1"/>
      <c r="BA544" s="1"/>
    </row>
    <row r="545" spans="43:53">
      <c r="AQ545" s="1"/>
      <c r="AR545" s="1"/>
      <c r="AS545" s="1"/>
      <c r="AT545" s="1"/>
      <c r="AU545" s="1"/>
      <c r="AV545" s="1"/>
      <c r="AW545" s="1"/>
      <c r="AX545" s="1"/>
      <c r="AZ545" s="1"/>
      <c r="BA545" s="1"/>
    </row>
    <row r="546" spans="43:53">
      <c r="AQ546" s="1"/>
      <c r="AR546" s="1"/>
      <c r="AS546" s="1"/>
      <c r="AT546" s="1"/>
      <c r="AU546" s="1"/>
      <c r="AV546" s="1"/>
      <c r="AW546" s="1"/>
      <c r="AX546" s="1"/>
      <c r="AZ546" s="1"/>
      <c r="BA546" s="1"/>
    </row>
    <row r="547" spans="43:53">
      <c r="AQ547" s="1"/>
      <c r="AR547" s="1"/>
      <c r="AS547" s="1"/>
      <c r="AT547" s="1"/>
      <c r="AU547" s="1"/>
      <c r="AV547" s="1"/>
      <c r="AW547" s="1"/>
      <c r="AX547" s="1"/>
      <c r="AZ547" s="1"/>
      <c r="BA547" s="1"/>
    </row>
    <row r="548" spans="43:53">
      <c r="AQ548" s="1"/>
      <c r="AR548" s="1"/>
      <c r="AS548" s="1"/>
      <c r="AT548" s="1"/>
      <c r="AU548" s="1"/>
      <c r="AV548" s="1"/>
      <c r="AW548" s="1"/>
      <c r="AX548" s="1"/>
      <c r="AZ548" s="1"/>
      <c r="BA548" s="1"/>
    </row>
    <row r="549" spans="43:53">
      <c r="AQ549" s="1"/>
      <c r="AR549" s="1"/>
      <c r="AS549" s="1"/>
      <c r="AT549" s="1"/>
      <c r="AU549" s="1"/>
      <c r="AV549" s="1"/>
      <c r="AW549" s="1"/>
      <c r="AX549" s="1"/>
      <c r="AZ549" s="1"/>
      <c r="BA549" s="1"/>
    </row>
    <row r="550" spans="43:53">
      <c r="AQ550" s="1"/>
      <c r="AR550" s="1"/>
      <c r="AS550" s="1"/>
      <c r="AT550" s="1"/>
      <c r="AU550" s="1"/>
      <c r="AV550" s="1"/>
      <c r="AW550" s="1"/>
      <c r="AX550" s="1"/>
      <c r="AZ550" s="1"/>
      <c r="BA550" s="1"/>
    </row>
    <row r="551" spans="43:53">
      <c r="AQ551" s="1"/>
      <c r="AR551" s="1"/>
      <c r="AS551" s="1"/>
      <c r="AT551" s="1"/>
      <c r="AU551" s="1"/>
      <c r="AV551" s="1"/>
      <c r="AW551" s="1"/>
      <c r="AX551" s="1"/>
      <c r="AZ551" s="1"/>
      <c r="BA551" s="1"/>
    </row>
    <row r="552" spans="43:53">
      <c r="AQ552" s="1"/>
      <c r="AR552" s="1"/>
      <c r="AS552" s="1"/>
      <c r="AT552" s="1"/>
      <c r="AU552" s="1"/>
      <c r="AV552" s="1"/>
      <c r="AW552" s="1"/>
      <c r="AX552" s="1"/>
      <c r="AZ552" s="1"/>
      <c r="BA552" s="1"/>
    </row>
    <row r="553" spans="43:53">
      <c r="AQ553" s="1"/>
      <c r="AR553" s="1"/>
      <c r="AS553" s="1"/>
      <c r="AT553" s="1"/>
      <c r="AU553" s="1"/>
      <c r="AV553" s="1"/>
      <c r="AW553" s="1"/>
      <c r="AX553" s="1"/>
      <c r="AZ553" s="1"/>
      <c r="BA553" s="1"/>
    </row>
    <row r="554" spans="43:53">
      <c r="AQ554" s="1"/>
      <c r="AR554" s="1"/>
      <c r="AS554" s="1"/>
      <c r="AT554" s="1"/>
      <c r="AU554" s="1"/>
      <c r="AV554" s="1"/>
      <c r="AW554" s="1"/>
      <c r="AX554" s="1"/>
      <c r="AZ554" s="1"/>
      <c r="BA554" s="1"/>
    </row>
    <row r="555" spans="43:53">
      <c r="AQ555" s="1"/>
      <c r="AR555" s="1"/>
      <c r="AS555" s="1"/>
      <c r="AT555" s="1"/>
      <c r="AU555" s="1"/>
      <c r="AV555" s="1"/>
      <c r="AW555" s="1"/>
      <c r="AX555" s="1"/>
      <c r="AZ555" s="1"/>
      <c r="BA555" s="1"/>
    </row>
    <row r="556" spans="43:53">
      <c r="AQ556" s="1"/>
      <c r="AR556" s="1"/>
      <c r="AS556" s="1"/>
      <c r="AT556" s="1"/>
      <c r="AU556" s="1"/>
      <c r="AV556" s="1"/>
      <c r="AW556" s="1"/>
      <c r="AX556" s="1"/>
      <c r="AZ556" s="1"/>
      <c r="BA556" s="1"/>
    </row>
    <row r="557" spans="43:53">
      <c r="AQ557" s="1"/>
      <c r="AR557" s="1"/>
      <c r="AS557" s="1"/>
      <c r="AT557" s="1"/>
      <c r="AU557" s="1"/>
      <c r="AV557" s="1"/>
      <c r="AW557" s="1"/>
      <c r="AX557" s="1"/>
      <c r="AZ557" s="1"/>
      <c r="BA557" s="1"/>
    </row>
    <row r="558" spans="43:53">
      <c r="AQ558" s="1"/>
      <c r="AR558" s="1"/>
      <c r="AS558" s="1"/>
      <c r="AT558" s="1"/>
      <c r="AU558" s="1"/>
      <c r="AV558" s="1"/>
      <c r="AW558" s="1"/>
      <c r="AX558" s="1"/>
      <c r="AZ558" s="1"/>
      <c r="BA558" s="1"/>
    </row>
    <row r="559" spans="43:53">
      <c r="AQ559" s="1"/>
      <c r="AR559" s="1"/>
      <c r="AS559" s="1"/>
      <c r="AT559" s="1"/>
      <c r="AU559" s="1"/>
      <c r="AV559" s="1"/>
      <c r="AW559" s="1"/>
      <c r="AX559" s="1"/>
      <c r="AZ559" s="1"/>
      <c r="BA559" s="1"/>
    </row>
    <row r="560" spans="43:53">
      <c r="AQ560" s="1"/>
      <c r="AR560" s="1"/>
      <c r="AS560" s="1"/>
      <c r="AT560" s="1"/>
      <c r="AU560" s="1"/>
      <c r="AV560" s="1"/>
      <c r="AW560" s="1"/>
      <c r="AX560" s="1"/>
      <c r="AZ560" s="1"/>
      <c r="BA560" s="1"/>
    </row>
    <row r="561" spans="43:53">
      <c r="AQ561" s="1"/>
      <c r="AR561" s="1"/>
      <c r="AS561" s="1"/>
      <c r="AT561" s="1"/>
      <c r="AU561" s="1"/>
      <c r="AV561" s="1"/>
      <c r="AW561" s="1"/>
      <c r="AX561" s="1"/>
      <c r="AZ561" s="1"/>
      <c r="BA561" s="1"/>
    </row>
    <row r="562" spans="43:53">
      <c r="AQ562" s="1"/>
      <c r="AR562" s="1"/>
      <c r="AS562" s="1"/>
      <c r="AT562" s="1"/>
      <c r="AU562" s="1"/>
      <c r="AV562" s="1"/>
      <c r="AW562" s="1"/>
      <c r="AX562" s="1"/>
      <c r="AZ562" s="1"/>
      <c r="BA562" s="1"/>
    </row>
    <row r="563" spans="43:53">
      <c r="AQ563" s="1"/>
      <c r="AR563" s="1"/>
      <c r="AS563" s="1"/>
      <c r="AT563" s="1"/>
      <c r="AU563" s="1"/>
      <c r="AV563" s="1"/>
      <c r="AW563" s="1"/>
      <c r="AX563" s="1"/>
      <c r="AZ563" s="1"/>
      <c r="BA563" s="1"/>
    </row>
    <row r="564" spans="43:53">
      <c r="AQ564" s="1"/>
      <c r="AR564" s="1"/>
      <c r="AS564" s="1"/>
      <c r="AT564" s="1"/>
      <c r="AU564" s="1"/>
      <c r="AV564" s="1"/>
      <c r="AW564" s="1"/>
      <c r="AX564" s="1"/>
      <c r="AZ564" s="1"/>
      <c r="BA564" s="1"/>
    </row>
    <row r="565" spans="43:53">
      <c r="AQ565" s="1"/>
      <c r="AR565" s="1"/>
      <c r="AS565" s="1"/>
      <c r="AT565" s="1"/>
      <c r="AU565" s="1"/>
      <c r="AV565" s="1"/>
      <c r="AW565" s="1"/>
      <c r="AX565" s="1"/>
      <c r="AZ565" s="1"/>
      <c r="BA565" s="1"/>
    </row>
    <row r="566" spans="43:53">
      <c r="AQ566" s="1"/>
      <c r="AR566" s="1"/>
      <c r="AS566" s="1"/>
      <c r="AT566" s="1"/>
      <c r="AU566" s="1"/>
      <c r="AV566" s="1"/>
      <c r="AW566" s="1"/>
      <c r="AX566" s="1"/>
      <c r="AZ566" s="1"/>
      <c r="BA566" s="1"/>
    </row>
    <row r="567" spans="43:53">
      <c r="AQ567" s="1"/>
      <c r="AR567" s="1"/>
      <c r="AS567" s="1"/>
      <c r="AT567" s="1"/>
      <c r="AU567" s="1"/>
      <c r="AV567" s="1"/>
      <c r="AW567" s="1"/>
      <c r="AX567" s="1"/>
      <c r="AZ567" s="1"/>
      <c r="BA567" s="1"/>
    </row>
    <row r="568" spans="43:53">
      <c r="AQ568" s="1"/>
      <c r="AR568" s="1"/>
      <c r="AS568" s="1"/>
      <c r="AT568" s="1"/>
      <c r="AU568" s="1"/>
      <c r="AV568" s="1"/>
      <c r="AW568" s="1"/>
      <c r="AX568" s="1"/>
      <c r="AZ568" s="1"/>
      <c r="BA568" s="1"/>
    </row>
    <row r="569" spans="43:53">
      <c r="AQ569" s="1"/>
      <c r="AR569" s="1"/>
      <c r="AS569" s="1"/>
      <c r="AT569" s="1"/>
      <c r="AU569" s="1"/>
      <c r="AV569" s="1"/>
      <c r="AW569" s="1"/>
      <c r="AX569" s="1"/>
      <c r="AZ569" s="1"/>
      <c r="BA569" s="1"/>
    </row>
    <row r="570" spans="43:53">
      <c r="AQ570" s="1"/>
      <c r="AR570" s="1"/>
      <c r="AS570" s="1"/>
      <c r="AT570" s="1"/>
      <c r="AU570" s="1"/>
      <c r="AV570" s="1"/>
      <c r="AW570" s="1"/>
      <c r="AX570" s="1"/>
      <c r="AZ570" s="1"/>
      <c r="BA570" s="1"/>
    </row>
    <row r="571" spans="43:53">
      <c r="AQ571" s="1"/>
      <c r="AR571" s="1"/>
      <c r="AS571" s="1"/>
      <c r="AT571" s="1"/>
      <c r="AU571" s="1"/>
      <c r="AV571" s="1"/>
      <c r="AW571" s="1"/>
      <c r="AX571" s="1"/>
      <c r="AZ571" s="1"/>
      <c r="BA571" s="1"/>
    </row>
    <row r="572" spans="43:53">
      <c r="AQ572" s="1"/>
      <c r="AR572" s="1"/>
      <c r="AS572" s="1"/>
      <c r="AT572" s="1"/>
      <c r="AU572" s="1"/>
      <c r="AV572" s="1"/>
      <c r="AW572" s="1"/>
      <c r="AX572" s="1"/>
      <c r="AZ572" s="1"/>
      <c r="BA572" s="1"/>
    </row>
    <row r="573" spans="43:53">
      <c r="AQ573" s="1"/>
      <c r="AR573" s="1"/>
      <c r="AS573" s="1"/>
      <c r="AT573" s="1"/>
      <c r="AU573" s="1"/>
      <c r="AV573" s="1"/>
      <c r="AW573" s="1"/>
      <c r="AX573" s="1"/>
      <c r="AZ573" s="1"/>
      <c r="BA573" s="1"/>
    </row>
    <row r="574" spans="43:53">
      <c r="AQ574" s="1"/>
      <c r="AR574" s="1"/>
      <c r="AS574" s="1"/>
      <c r="AT574" s="1"/>
      <c r="AU574" s="1"/>
      <c r="AV574" s="1"/>
      <c r="AW574" s="1"/>
      <c r="AX574" s="1"/>
      <c r="AZ574" s="1"/>
      <c r="BA574" s="1"/>
    </row>
    <row r="575" spans="43:53">
      <c r="AQ575" s="1"/>
      <c r="AR575" s="1"/>
      <c r="AS575" s="1"/>
      <c r="AT575" s="1"/>
      <c r="AU575" s="1"/>
      <c r="AV575" s="1"/>
      <c r="AW575" s="1"/>
      <c r="AX575" s="1"/>
      <c r="AZ575" s="1"/>
      <c r="BA575" s="1"/>
    </row>
    <row r="576" spans="43:53">
      <c r="AQ576" s="1"/>
      <c r="AR576" s="1"/>
      <c r="AS576" s="1"/>
      <c r="AT576" s="1"/>
      <c r="AU576" s="1"/>
      <c r="AV576" s="1"/>
      <c r="AW576" s="1"/>
      <c r="AX576" s="1"/>
      <c r="AZ576" s="1"/>
      <c r="BA576" s="1"/>
    </row>
    <row r="577" spans="43:53">
      <c r="AQ577" s="1"/>
      <c r="AR577" s="1"/>
      <c r="AS577" s="1"/>
      <c r="AT577" s="1"/>
      <c r="AU577" s="1"/>
      <c r="AV577" s="1"/>
      <c r="AW577" s="1"/>
      <c r="AX577" s="1"/>
      <c r="AZ577" s="1"/>
      <c r="BA577" s="1"/>
    </row>
    <row r="578" spans="43:53">
      <c r="AQ578" s="1"/>
      <c r="AR578" s="1"/>
      <c r="AS578" s="1"/>
      <c r="AT578" s="1"/>
      <c r="AU578" s="1"/>
      <c r="AV578" s="1"/>
      <c r="AW578" s="1"/>
      <c r="AX578" s="1"/>
      <c r="AZ578" s="1"/>
      <c r="BA578" s="1"/>
    </row>
    <row r="579" spans="43:53">
      <c r="AQ579" s="1"/>
      <c r="AR579" s="1"/>
      <c r="AS579" s="1"/>
      <c r="AT579" s="1"/>
      <c r="AU579" s="1"/>
      <c r="AV579" s="1"/>
      <c r="AW579" s="1"/>
      <c r="AX579" s="1"/>
      <c r="AZ579" s="1"/>
      <c r="BA579" s="1"/>
    </row>
    <row r="580" spans="43:53">
      <c r="AQ580" s="1"/>
      <c r="AR580" s="1"/>
      <c r="AS580" s="1"/>
      <c r="AT580" s="1"/>
      <c r="AU580" s="1"/>
      <c r="AV580" s="1"/>
      <c r="AW580" s="1"/>
      <c r="AX580" s="1"/>
      <c r="AZ580" s="1"/>
      <c r="BA580" s="1"/>
    </row>
    <row r="581" spans="43:53">
      <c r="AQ581" s="1"/>
      <c r="AR581" s="1"/>
      <c r="AS581" s="1"/>
      <c r="AT581" s="1"/>
      <c r="AU581" s="1"/>
      <c r="AV581" s="1"/>
      <c r="AW581" s="1"/>
      <c r="AX581" s="1"/>
      <c r="AZ581" s="1"/>
      <c r="BA581" s="1"/>
    </row>
    <row r="582" spans="43:53">
      <c r="AQ582" s="1"/>
      <c r="AR582" s="1"/>
      <c r="AS582" s="1"/>
      <c r="AT582" s="1"/>
      <c r="AU582" s="1"/>
      <c r="AV582" s="1"/>
      <c r="AW582" s="1"/>
      <c r="AX582" s="1"/>
      <c r="AZ582" s="1"/>
      <c r="BA582" s="1"/>
    </row>
    <row r="583" spans="43:53">
      <c r="AQ583" s="1"/>
      <c r="AR583" s="1"/>
      <c r="AS583" s="1"/>
      <c r="AT583" s="1"/>
      <c r="AU583" s="1"/>
      <c r="AV583" s="1"/>
      <c r="AW583" s="1"/>
      <c r="AX583" s="1"/>
      <c r="AZ583" s="1"/>
      <c r="BA583" s="1"/>
    </row>
    <row r="584" spans="43:53">
      <c r="AQ584" s="1"/>
      <c r="AR584" s="1"/>
      <c r="AS584" s="1"/>
      <c r="AT584" s="1"/>
      <c r="AU584" s="1"/>
      <c r="AV584" s="1"/>
      <c r="AW584" s="1"/>
      <c r="AX584" s="1"/>
      <c r="AZ584" s="1"/>
      <c r="BA584" s="1"/>
    </row>
    <row r="585" spans="43:53">
      <c r="AQ585" s="1"/>
      <c r="AR585" s="1"/>
      <c r="AS585" s="1"/>
      <c r="AT585" s="1"/>
      <c r="AU585" s="1"/>
      <c r="AV585" s="1"/>
      <c r="AW585" s="1"/>
      <c r="AX585" s="1"/>
      <c r="AZ585" s="1"/>
      <c r="BA585" s="1"/>
    </row>
    <row r="586" spans="43:53">
      <c r="AQ586" s="1"/>
      <c r="AR586" s="1"/>
      <c r="AS586" s="1"/>
      <c r="AT586" s="1"/>
      <c r="AU586" s="1"/>
      <c r="AV586" s="1"/>
      <c r="AW586" s="1"/>
      <c r="AX586" s="1"/>
      <c r="AZ586" s="1"/>
      <c r="BA586" s="1"/>
    </row>
    <row r="587" spans="43:53">
      <c r="AQ587" s="1"/>
      <c r="AR587" s="1"/>
      <c r="AS587" s="1"/>
      <c r="AT587" s="1"/>
      <c r="AU587" s="1"/>
      <c r="AV587" s="1"/>
      <c r="AW587" s="1"/>
      <c r="AX587" s="1"/>
      <c r="AZ587" s="1"/>
      <c r="BA587" s="1"/>
    </row>
    <row r="588" spans="43:53">
      <c r="AQ588" s="1"/>
      <c r="AR588" s="1"/>
      <c r="AS588" s="1"/>
      <c r="AT588" s="1"/>
      <c r="AU588" s="1"/>
      <c r="AV588" s="1"/>
      <c r="AW588" s="1"/>
      <c r="AX588" s="1"/>
      <c r="AZ588" s="1"/>
      <c r="BA588" s="1"/>
    </row>
    <row r="589" spans="43:53">
      <c r="AQ589" s="1"/>
      <c r="AR589" s="1"/>
      <c r="AS589" s="1"/>
      <c r="AT589" s="1"/>
      <c r="AU589" s="1"/>
      <c r="AV589" s="1"/>
      <c r="AW589" s="1"/>
      <c r="AX589" s="1"/>
      <c r="AZ589" s="1"/>
      <c r="BA589" s="1"/>
    </row>
    <row r="590" spans="43:53">
      <c r="AQ590" s="1"/>
      <c r="AR590" s="1"/>
      <c r="AS590" s="1"/>
      <c r="AT590" s="1"/>
      <c r="AU590" s="1"/>
      <c r="AV590" s="1"/>
      <c r="AW590" s="1"/>
      <c r="AX590" s="1"/>
      <c r="AZ590" s="1"/>
      <c r="BA590" s="1"/>
    </row>
    <row r="591" spans="43:53">
      <c r="AQ591" s="1"/>
      <c r="AR591" s="1"/>
      <c r="AS591" s="1"/>
      <c r="AT591" s="1"/>
      <c r="AU591" s="1"/>
      <c r="AV591" s="1"/>
      <c r="AW591" s="1"/>
      <c r="AX591" s="1"/>
      <c r="AZ591" s="1"/>
      <c r="BA591" s="1"/>
    </row>
    <row r="592" spans="43:53">
      <c r="AQ592" s="1"/>
      <c r="AR592" s="1"/>
      <c r="AS592" s="1"/>
      <c r="AT592" s="1"/>
      <c r="AU592" s="1"/>
      <c r="AV592" s="1"/>
      <c r="AW592" s="1"/>
      <c r="AX592" s="1"/>
      <c r="AZ592" s="1"/>
      <c r="BA592" s="1"/>
    </row>
    <row r="593" spans="43:53">
      <c r="AQ593" s="1"/>
      <c r="AR593" s="1"/>
      <c r="AS593" s="1"/>
      <c r="AT593" s="1"/>
      <c r="AU593" s="1"/>
      <c r="AV593" s="1"/>
      <c r="AW593" s="1"/>
      <c r="AX593" s="1"/>
      <c r="AZ593" s="1"/>
      <c r="BA593" s="1"/>
    </row>
    <row r="594" spans="43:53">
      <c r="AQ594" s="1"/>
      <c r="AR594" s="1"/>
      <c r="AS594" s="1"/>
      <c r="AT594" s="1"/>
      <c r="AU594" s="1"/>
      <c r="AV594" s="1"/>
      <c r="AW594" s="1"/>
      <c r="AX594" s="1"/>
      <c r="AZ594" s="1"/>
      <c r="BA594" s="1"/>
    </row>
    <row r="595" spans="43:53">
      <c r="AQ595" s="1"/>
      <c r="AR595" s="1"/>
      <c r="AS595" s="1"/>
      <c r="AT595" s="1"/>
      <c r="AU595" s="1"/>
      <c r="AV595" s="1"/>
      <c r="AW595" s="1"/>
      <c r="AX595" s="1"/>
      <c r="AZ595" s="1"/>
      <c r="BA595" s="1"/>
    </row>
    <row r="596" spans="43:53">
      <c r="AQ596" s="1"/>
      <c r="AR596" s="1"/>
      <c r="AS596" s="1"/>
      <c r="AT596" s="1"/>
      <c r="AU596" s="1"/>
      <c r="AV596" s="1"/>
      <c r="AW596" s="1"/>
      <c r="AX596" s="1"/>
      <c r="AZ596" s="1"/>
      <c r="BA596" s="1"/>
    </row>
    <row r="597" spans="43:53">
      <c r="AQ597" s="1"/>
      <c r="AR597" s="1"/>
      <c r="AS597" s="1"/>
      <c r="AT597" s="1"/>
      <c r="AU597" s="1"/>
      <c r="AV597" s="1"/>
      <c r="AW597" s="1"/>
      <c r="AX597" s="1"/>
      <c r="AZ597" s="1"/>
      <c r="BA597" s="1"/>
    </row>
    <row r="598" spans="43:53">
      <c r="AQ598" s="1"/>
      <c r="AR598" s="1"/>
      <c r="AS598" s="1"/>
      <c r="AT598" s="1"/>
      <c r="AU598" s="1"/>
      <c r="AV598" s="1"/>
      <c r="AW598" s="1"/>
      <c r="AX598" s="1"/>
      <c r="AZ598" s="1"/>
      <c r="BA598" s="1"/>
    </row>
    <row r="599" spans="43:53">
      <c r="AQ599" s="1"/>
      <c r="AR599" s="1"/>
      <c r="AS599" s="1"/>
      <c r="AT599" s="1"/>
      <c r="AU599" s="1"/>
      <c r="AV599" s="1"/>
      <c r="AW599" s="1"/>
      <c r="AX599" s="1"/>
      <c r="AZ599" s="1"/>
      <c r="BA599" s="1"/>
    </row>
    <row r="600" spans="43:53">
      <c r="AQ600" s="1"/>
      <c r="AR600" s="1"/>
      <c r="AS600" s="1"/>
      <c r="AT600" s="1"/>
      <c r="AU600" s="1"/>
      <c r="AV600" s="1"/>
      <c r="AW600" s="1"/>
      <c r="AX600" s="1"/>
      <c r="AZ600" s="1"/>
      <c r="BA600" s="1"/>
    </row>
    <row r="601" spans="43:53">
      <c r="AQ601" s="1"/>
      <c r="AR601" s="1"/>
      <c r="AS601" s="1"/>
      <c r="AT601" s="1"/>
      <c r="AU601" s="1"/>
      <c r="AV601" s="1"/>
      <c r="AW601" s="1"/>
      <c r="AX601" s="1"/>
      <c r="AZ601" s="1"/>
      <c r="BA601" s="1"/>
    </row>
    <row r="602" spans="43:53">
      <c r="AQ602" s="1"/>
      <c r="AR602" s="1"/>
      <c r="AS602" s="1"/>
      <c r="AT602" s="1"/>
      <c r="AU602" s="1"/>
      <c r="AV602" s="1"/>
      <c r="AW602" s="1"/>
      <c r="AX602" s="1"/>
      <c r="AZ602" s="1"/>
      <c r="BA602" s="1"/>
    </row>
    <row r="603" spans="43:53">
      <c r="AQ603" s="1"/>
      <c r="AR603" s="1"/>
      <c r="AS603" s="1"/>
      <c r="AT603" s="1"/>
      <c r="AU603" s="1"/>
      <c r="AV603" s="1"/>
      <c r="AW603" s="1"/>
      <c r="AX603" s="1"/>
      <c r="AZ603" s="1"/>
      <c r="BA603" s="1"/>
    </row>
    <row r="604" spans="43:53">
      <c r="AQ604" s="1"/>
      <c r="AR604" s="1"/>
      <c r="AS604" s="1"/>
      <c r="AT604" s="1"/>
      <c r="AU604" s="1"/>
      <c r="AV604" s="1"/>
      <c r="AW604" s="1"/>
      <c r="AX604" s="1"/>
      <c r="AZ604" s="1"/>
      <c r="BA604" s="1"/>
    </row>
    <row r="605" spans="43:53">
      <c r="AQ605" s="1"/>
      <c r="AR605" s="1"/>
      <c r="AS605" s="1"/>
      <c r="AT605" s="1"/>
      <c r="AU605" s="1"/>
      <c r="AV605" s="1"/>
      <c r="AW605" s="1"/>
      <c r="AX605" s="1"/>
      <c r="AZ605" s="1"/>
      <c r="BA605" s="1"/>
    </row>
    <row r="606" spans="43:53">
      <c r="AQ606" s="1"/>
      <c r="AR606" s="1"/>
      <c r="AS606" s="1"/>
      <c r="AT606" s="1"/>
      <c r="AU606" s="1"/>
      <c r="AV606" s="1"/>
      <c r="AW606" s="1"/>
      <c r="AX606" s="1"/>
      <c r="AZ606" s="1"/>
      <c r="BA606" s="1"/>
    </row>
    <row r="607" spans="43:53">
      <c r="AQ607" s="1"/>
      <c r="AR607" s="1"/>
      <c r="AS607" s="1"/>
      <c r="AT607" s="1"/>
      <c r="AU607" s="1"/>
      <c r="AV607" s="1"/>
      <c r="AW607" s="1"/>
      <c r="AX607" s="1"/>
      <c r="AZ607" s="1"/>
      <c r="BA607" s="1"/>
    </row>
    <row r="608" spans="43:53">
      <c r="AQ608" s="1"/>
      <c r="AR608" s="1"/>
      <c r="AS608" s="1"/>
      <c r="AT608" s="1"/>
      <c r="AU608" s="1"/>
      <c r="AV608" s="1"/>
      <c r="AW608" s="1"/>
      <c r="AX608" s="1"/>
      <c r="AZ608" s="1"/>
      <c r="BA608" s="1"/>
    </row>
    <row r="609" spans="43:53">
      <c r="AQ609" s="1"/>
      <c r="AR609" s="1"/>
      <c r="AS609" s="1"/>
      <c r="AT609" s="1"/>
      <c r="AU609" s="1"/>
      <c r="AV609" s="1"/>
      <c r="AW609" s="1"/>
      <c r="AX609" s="1"/>
      <c r="AZ609" s="1"/>
      <c r="BA609" s="1"/>
    </row>
    <row r="610" spans="43:53">
      <c r="AQ610" s="1"/>
      <c r="AR610" s="1"/>
      <c r="AS610" s="1"/>
      <c r="AT610" s="1"/>
      <c r="AU610" s="1"/>
      <c r="AV610" s="1"/>
      <c r="AW610" s="1"/>
      <c r="AX610" s="1"/>
      <c r="AZ610" s="1"/>
      <c r="BA610" s="1"/>
    </row>
    <row r="611" spans="43:53">
      <c r="AQ611" s="1"/>
      <c r="AR611" s="1"/>
      <c r="AS611" s="1"/>
      <c r="AT611" s="1"/>
      <c r="AU611" s="1"/>
      <c r="AV611" s="1"/>
      <c r="AW611" s="1"/>
      <c r="AX611" s="1"/>
      <c r="AZ611" s="1"/>
      <c r="BA611" s="1"/>
    </row>
    <row r="612" spans="43:53">
      <c r="AQ612" s="1"/>
      <c r="AR612" s="1"/>
      <c r="AS612" s="1"/>
      <c r="AT612" s="1"/>
      <c r="AU612" s="1"/>
      <c r="AV612" s="1"/>
      <c r="AW612" s="1"/>
      <c r="AX612" s="1"/>
      <c r="AZ612" s="1"/>
      <c r="BA612" s="1"/>
    </row>
    <row r="613" spans="43:53">
      <c r="AQ613" s="1"/>
      <c r="AR613" s="1"/>
      <c r="AS613" s="1"/>
      <c r="AT613" s="1"/>
      <c r="AU613" s="1"/>
      <c r="AV613" s="1"/>
      <c r="AW613" s="1"/>
      <c r="AX613" s="1"/>
      <c r="AZ613" s="1"/>
      <c r="BA613" s="1"/>
    </row>
    <row r="614" spans="43:53">
      <c r="AQ614" s="1"/>
      <c r="AR614" s="1"/>
      <c r="AS614" s="1"/>
      <c r="AT614" s="1"/>
      <c r="AU614" s="1"/>
      <c r="AV614" s="1"/>
      <c r="AW614" s="1"/>
      <c r="AX614" s="1"/>
      <c r="AZ614" s="1"/>
      <c r="BA614" s="1"/>
    </row>
    <row r="615" spans="43:53">
      <c r="AQ615" s="1"/>
      <c r="AR615" s="1"/>
      <c r="AS615" s="1"/>
      <c r="AT615" s="1"/>
      <c r="AU615" s="1"/>
      <c r="AV615" s="1"/>
      <c r="AW615" s="1"/>
      <c r="AX615" s="1"/>
      <c r="AZ615" s="1"/>
      <c r="BA615" s="1"/>
    </row>
    <row r="616" spans="43:53">
      <c r="AQ616" s="1"/>
      <c r="AR616" s="1"/>
      <c r="AS616" s="1"/>
      <c r="AT616" s="1"/>
      <c r="AU616" s="1"/>
      <c r="AV616" s="1"/>
      <c r="AW616" s="1"/>
      <c r="AX616" s="1"/>
      <c r="AZ616" s="1"/>
      <c r="BA616" s="1"/>
    </row>
    <row r="617" spans="43:53">
      <c r="AQ617" s="1"/>
      <c r="AR617" s="1"/>
      <c r="AS617" s="1"/>
      <c r="AT617" s="1"/>
      <c r="AU617" s="1"/>
      <c r="AV617" s="1"/>
      <c r="AW617" s="1"/>
      <c r="AX617" s="1"/>
      <c r="AZ617" s="1"/>
      <c r="BA617" s="1"/>
    </row>
    <row r="618" spans="43:53">
      <c r="AQ618" s="1"/>
      <c r="AR618" s="1"/>
      <c r="AS618" s="1"/>
      <c r="AT618" s="1"/>
      <c r="AU618" s="1"/>
      <c r="AV618" s="1"/>
      <c r="AW618" s="1"/>
      <c r="AX618" s="1"/>
      <c r="AZ618" s="1"/>
      <c r="BA618" s="1"/>
    </row>
    <row r="619" spans="43:53">
      <c r="AQ619" s="1"/>
      <c r="AR619" s="1"/>
      <c r="AS619" s="1"/>
      <c r="AT619" s="1"/>
      <c r="AU619" s="1"/>
      <c r="AV619" s="1"/>
      <c r="AW619" s="1"/>
      <c r="AX619" s="1"/>
      <c r="AZ619" s="1"/>
      <c r="BA619" s="1"/>
    </row>
    <row r="620" spans="43:53">
      <c r="AQ620" s="1"/>
      <c r="AR620" s="1"/>
      <c r="AS620" s="1"/>
      <c r="AT620" s="1"/>
      <c r="AU620" s="1"/>
      <c r="AV620" s="1"/>
      <c r="AW620" s="1"/>
      <c r="AX620" s="1"/>
      <c r="AZ620" s="1"/>
      <c r="BA620" s="1"/>
    </row>
    <row r="621" spans="43:53">
      <c r="AQ621" s="1"/>
      <c r="AR621" s="1"/>
      <c r="AS621" s="1"/>
      <c r="AT621" s="1"/>
      <c r="AU621" s="1"/>
      <c r="AV621" s="1"/>
      <c r="AW621" s="1"/>
      <c r="AX621" s="1"/>
      <c r="AZ621" s="1"/>
      <c r="BA621" s="1"/>
    </row>
    <row r="622" spans="43:53">
      <c r="AQ622" s="1"/>
      <c r="AR622" s="1"/>
      <c r="AS622" s="1"/>
      <c r="AT622" s="1"/>
      <c r="AU622" s="1"/>
      <c r="AV622" s="1"/>
      <c r="AW622" s="1"/>
      <c r="AX622" s="1"/>
      <c r="AZ622" s="1"/>
      <c r="BA622" s="1"/>
    </row>
    <row r="623" spans="43:53">
      <c r="AQ623" s="1"/>
      <c r="AR623" s="1"/>
      <c r="AS623" s="1"/>
      <c r="AT623" s="1"/>
      <c r="AU623" s="1"/>
      <c r="AV623" s="1"/>
      <c r="AW623" s="1"/>
      <c r="AX623" s="1"/>
      <c r="AZ623" s="1"/>
      <c r="BA623" s="1"/>
    </row>
    <row r="624" spans="43:53">
      <c r="AQ624" s="1"/>
      <c r="AR624" s="1"/>
      <c r="AS624" s="1"/>
      <c r="AT624" s="1"/>
      <c r="AU624" s="1"/>
      <c r="AV624" s="1"/>
      <c r="AW624" s="1"/>
      <c r="AX624" s="1"/>
      <c r="AZ624" s="1"/>
      <c r="BA624" s="1"/>
    </row>
    <row r="625" spans="43:53">
      <c r="AQ625" s="1"/>
      <c r="AR625" s="1"/>
      <c r="AS625" s="1"/>
      <c r="AT625" s="1"/>
      <c r="AU625" s="1"/>
      <c r="AV625" s="1"/>
      <c r="AW625" s="1"/>
      <c r="AX625" s="1"/>
      <c r="AZ625" s="1"/>
      <c r="BA625" s="1"/>
    </row>
    <row r="626" spans="43:53">
      <c r="AQ626" s="1"/>
      <c r="AR626" s="1"/>
      <c r="AS626" s="1"/>
      <c r="AT626" s="1"/>
      <c r="AU626" s="1"/>
      <c r="AV626" s="1"/>
      <c r="AW626" s="1"/>
      <c r="AX626" s="1"/>
      <c r="AZ626" s="1"/>
      <c r="BA626" s="1"/>
    </row>
    <row r="627" spans="43:53">
      <c r="AQ627" s="1"/>
      <c r="AR627" s="1"/>
      <c r="AS627" s="1"/>
      <c r="AT627" s="1"/>
      <c r="AU627" s="1"/>
      <c r="AV627" s="1"/>
      <c r="AW627" s="1"/>
      <c r="AX627" s="1"/>
      <c r="AZ627" s="1"/>
      <c r="BA627" s="1"/>
    </row>
    <row r="628" spans="43:53">
      <c r="AQ628" s="1"/>
      <c r="AR628" s="1"/>
      <c r="AS628" s="1"/>
      <c r="AT628" s="1"/>
      <c r="AU628" s="1"/>
      <c r="AV628" s="1"/>
      <c r="AW628" s="1"/>
      <c r="AX628" s="1"/>
      <c r="AZ628" s="1"/>
      <c r="BA628" s="1"/>
    </row>
    <row r="629" spans="43:53">
      <c r="AQ629" s="1"/>
      <c r="AR629" s="1"/>
      <c r="AS629" s="1"/>
      <c r="AT629" s="1"/>
      <c r="AU629" s="1"/>
      <c r="AV629" s="1"/>
      <c r="AW629" s="1"/>
      <c r="AX629" s="1"/>
      <c r="AZ629" s="1"/>
      <c r="BA629" s="1"/>
    </row>
    <row r="630" spans="43:53">
      <c r="AQ630" s="1"/>
      <c r="AR630" s="1"/>
      <c r="AS630" s="1"/>
      <c r="AT630" s="1"/>
      <c r="AU630" s="1"/>
      <c r="AV630" s="1"/>
      <c r="AW630" s="1"/>
      <c r="AX630" s="1"/>
      <c r="AZ630" s="1"/>
      <c r="BA630" s="1"/>
    </row>
    <row r="631" spans="43:53">
      <c r="AQ631" s="1"/>
      <c r="AR631" s="1"/>
      <c r="AS631" s="1"/>
      <c r="AT631" s="1"/>
      <c r="AU631" s="1"/>
      <c r="AV631" s="1"/>
      <c r="AW631" s="1"/>
      <c r="AX631" s="1"/>
      <c r="AZ631" s="1"/>
      <c r="BA631" s="1"/>
    </row>
    <row r="632" spans="43:53">
      <c r="AQ632" s="1"/>
      <c r="AR632" s="1"/>
      <c r="AS632" s="1"/>
      <c r="AT632" s="1"/>
      <c r="AU632" s="1"/>
      <c r="AV632" s="1"/>
      <c r="AW632" s="1"/>
      <c r="AX632" s="1"/>
      <c r="AZ632" s="1"/>
      <c r="BA632" s="1"/>
    </row>
    <row r="633" spans="43:53">
      <c r="AQ633" s="1"/>
      <c r="AR633" s="1"/>
      <c r="AS633" s="1"/>
      <c r="AT633" s="1"/>
      <c r="AU633" s="1"/>
      <c r="AV633" s="1"/>
      <c r="AW633" s="1"/>
      <c r="AX633" s="1"/>
      <c r="AZ633" s="1"/>
      <c r="BA633" s="1"/>
    </row>
    <row r="634" spans="43:53">
      <c r="AQ634" s="1"/>
      <c r="AR634" s="1"/>
      <c r="AS634" s="1"/>
      <c r="AT634" s="1"/>
      <c r="AU634" s="1"/>
      <c r="AV634" s="1"/>
      <c r="AW634" s="1"/>
      <c r="AX634" s="1"/>
      <c r="AZ634" s="1"/>
      <c r="BA634" s="1"/>
    </row>
    <row r="635" spans="43:53">
      <c r="AQ635" s="1"/>
      <c r="AR635" s="1"/>
      <c r="AS635" s="1"/>
      <c r="AT635" s="1"/>
      <c r="AU635" s="1"/>
      <c r="AV635" s="1"/>
      <c r="AW635" s="1"/>
      <c r="AX635" s="1"/>
      <c r="AZ635" s="1"/>
      <c r="BA635" s="1"/>
    </row>
    <row r="636" spans="43:53">
      <c r="AQ636" s="1"/>
      <c r="AR636" s="1"/>
      <c r="AS636" s="1"/>
      <c r="AT636" s="1"/>
      <c r="AU636" s="1"/>
      <c r="AV636" s="1"/>
      <c r="AW636" s="1"/>
      <c r="AX636" s="1"/>
      <c r="AZ636" s="1"/>
      <c r="BA636" s="1"/>
    </row>
    <row r="637" spans="43:53">
      <c r="AQ637" s="1"/>
      <c r="AR637" s="1"/>
      <c r="AS637" s="1"/>
      <c r="AT637" s="1"/>
      <c r="AU637" s="1"/>
      <c r="AV637" s="1"/>
      <c r="AW637" s="1"/>
      <c r="AX637" s="1"/>
      <c r="AZ637" s="1"/>
      <c r="BA637" s="1"/>
    </row>
    <row r="638" spans="43:53">
      <c r="AQ638" s="1"/>
      <c r="AR638" s="1"/>
      <c r="AS638" s="1"/>
      <c r="AT638" s="1"/>
      <c r="AU638" s="1"/>
      <c r="AV638" s="1"/>
      <c r="AW638" s="1"/>
      <c r="AX638" s="1"/>
      <c r="AZ638" s="1"/>
      <c r="BA638" s="1"/>
    </row>
    <row r="639" spans="43:53">
      <c r="AQ639" s="1"/>
      <c r="AR639" s="1"/>
      <c r="AS639" s="1"/>
      <c r="AT639" s="1"/>
      <c r="AU639" s="1"/>
      <c r="AV639" s="1"/>
      <c r="AW639" s="1"/>
      <c r="AX639" s="1"/>
      <c r="AZ639" s="1"/>
      <c r="BA639" s="1"/>
    </row>
    <row r="640" spans="43:53">
      <c r="AQ640" s="1"/>
      <c r="AR640" s="1"/>
      <c r="AS640" s="1"/>
      <c r="AT640" s="1"/>
      <c r="AU640" s="1"/>
      <c r="AV640" s="1"/>
      <c r="AW640" s="1"/>
      <c r="AX640" s="1"/>
      <c r="AZ640" s="1"/>
      <c r="BA640" s="1"/>
    </row>
    <row r="641" spans="43:53">
      <c r="AQ641" s="1"/>
      <c r="AR641" s="1"/>
      <c r="AS641" s="1"/>
      <c r="AT641" s="1"/>
      <c r="AU641" s="1"/>
      <c r="AV641" s="1"/>
      <c r="AW641" s="1"/>
      <c r="AX641" s="1"/>
      <c r="AZ641" s="1"/>
      <c r="BA641" s="1"/>
    </row>
    <row r="642" spans="43:53">
      <c r="AQ642" s="1"/>
      <c r="AR642" s="1"/>
      <c r="AS642" s="1"/>
      <c r="AT642" s="1"/>
      <c r="AU642" s="1"/>
      <c r="AV642" s="1"/>
      <c r="AW642" s="1"/>
      <c r="AX642" s="1"/>
      <c r="AZ642" s="1"/>
      <c r="BA642" s="1"/>
    </row>
    <row r="643" spans="43:53">
      <c r="AQ643" s="1"/>
      <c r="AR643" s="1"/>
      <c r="AS643" s="1"/>
      <c r="AT643" s="1"/>
      <c r="AU643" s="1"/>
      <c r="AV643" s="1"/>
      <c r="AW643" s="1"/>
      <c r="AX643" s="1"/>
      <c r="AZ643" s="1"/>
      <c r="BA643" s="1"/>
    </row>
    <row r="644" spans="43:53">
      <c r="AQ644" s="1"/>
      <c r="AR644" s="1"/>
      <c r="AS644" s="1"/>
      <c r="AT644" s="1"/>
      <c r="AU644" s="1"/>
      <c r="AV644" s="1"/>
      <c r="AW644" s="1"/>
      <c r="AX644" s="1"/>
      <c r="AZ644" s="1"/>
      <c r="BA644" s="1"/>
    </row>
    <row r="645" spans="43:53">
      <c r="AQ645" s="1"/>
      <c r="AR645" s="1"/>
      <c r="AS645" s="1"/>
      <c r="AT645" s="1"/>
      <c r="AU645" s="1"/>
      <c r="AV645" s="1"/>
      <c r="AW645" s="1"/>
      <c r="AX645" s="1"/>
      <c r="AZ645" s="1"/>
      <c r="BA645" s="1"/>
    </row>
    <row r="646" spans="43:53">
      <c r="AQ646" s="1"/>
      <c r="AR646" s="1"/>
      <c r="AS646" s="1"/>
      <c r="AT646" s="1"/>
      <c r="AU646" s="1"/>
      <c r="AV646" s="1"/>
      <c r="AW646" s="1"/>
      <c r="AX646" s="1"/>
      <c r="AZ646" s="1"/>
      <c r="BA646" s="1"/>
    </row>
    <row r="647" spans="43:53">
      <c r="AQ647" s="1"/>
      <c r="AR647" s="1"/>
      <c r="AS647" s="1"/>
      <c r="AT647" s="1"/>
      <c r="AU647" s="1"/>
      <c r="AV647" s="1"/>
      <c r="AW647" s="1"/>
      <c r="AX647" s="1"/>
      <c r="AZ647" s="1"/>
      <c r="BA647" s="1"/>
    </row>
    <row r="648" spans="43:53">
      <c r="AQ648" s="1"/>
      <c r="AR648" s="1"/>
      <c r="AS648" s="1"/>
      <c r="AT648" s="1"/>
      <c r="AU648" s="1"/>
      <c r="AV648" s="1"/>
      <c r="AW648" s="1"/>
      <c r="AX648" s="1"/>
      <c r="AZ648" s="1"/>
      <c r="BA648" s="1"/>
    </row>
    <row r="649" spans="43:53">
      <c r="AQ649" s="1"/>
      <c r="AR649" s="1"/>
      <c r="AS649" s="1"/>
      <c r="AT649" s="1"/>
      <c r="AU649" s="1"/>
      <c r="AV649" s="1"/>
      <c r="AW649" s="1"/>
      <c r="AX649" s="1"/>
      <c r="AZ649" s="1"/>
      <c r="BA649" s="1"/>
    </row>
    <row r="650" spans="43:53">
      <c r="AQ650" s="1"/>
      <c r="AR650" s="1"/>
      <c r="AS650" s="1"/>
      <c r="AT650" s="1"/>
      <c r="AU650" s="1"/>
      <c r="AV650" s="1"/>
      <c r="AW650" s="1"/>
      <c r="AX650" s="1"/>
      <c r="AZ650" s="1"/>
      <c r="BA650" s="1"/>
    </row>
    <row r="651" spans="43:53">
      <c r="AQ651" s="1"/>
      <c r="AR651" s="1"/>
      <c r="AS651" s="1"/>
      <c r="AT651" s="1"/>
      <c r="AU651" s="1"/>
      <c r="AV651" s="1"/>
      <c r="AW651" s="1"/>
      <c r="AX651" s="1"/>
      <c r="AZ651" s="1"/>
      <c r="BA651" s="1"/>
    </row>
    <row r="652" spans="43:53">
      <c r="AQ652" s="1"/>
      <c r="AR652" s="1"/>
      <c r="AS652" s="1"/>
      <c r="AT652" s="1"/>
      <c r="AU652" s="1"/>
      <c r="AV652" s="1"/>
      <c r="AW652" s="1"/>
      <c r="AX652" s="1"/>
      <c r="AZ652" s="1"/>
      <c r="BA652" s="1"/>
    </row>
    <row r="653" spans="43:53">
      <c r="AQ653" s="1"/>
      <c r="AR653" s="1"/>
      <c r="AS653" s="1"/>
      <c r="AT653" s="1"/>
      <c r="AU653" s="1"/>
      <c r="AV653" s="1"/>
      <c r="AW653" s="1"/>
      <c r="AX653" s="1"/>
      <c r="AZ653" s="1"/>
      <c r="BA653" s="1"/>
    </row>
    <row r="654" spans="43:53">
      <c r="AQ654" s="1"/>
      <c r="AR654" s="1"/>
      <c r="AS654" s="1"/>
      <c r="AT654" s="1"/>
      <c r="AU654" s="1"/>
      <c r="AV654" s="1"/>
      <c r="AW654" s="1"/>
      <c r="AX654" s="1"/>
      <c r="AZ654" s="1"/>
      <c r="BA654" s="1"/>
    </row>
    <row r="655" spans="43:53">
      <c r="AQ655" s="1"/>
      <c r="AR655" s="1"/>
      <c r="AS655" s="1"/>
      <c r="AT655" s="1"/>
      <c r="AU655" s="1"/>
      <c r="AV655" s="1"/>
      <c r="AW655" s="1"/>
      <c r="AX655" s="1"/>
      <c r="AZ655" s="1"/>
      <c r="BA655" s="1"/>
    </row>
    <row r="656" spans="43:53">
      <c r="AQ656" s="1"/>
      <c r="AR656" s="1"/>
      <c r="AS656" s="1"/>
      <c r="AT656" s="1"/>
      <c r="AU656" s="1"/>
      <c r="AV656" s="1"/>
      <c r="AW656" s="1"/>
      <c r="AX656" s="1"/>
      <c r="AZ656" s="1"/>
      <c r="BA656" s="1"/>
    </row>
    <row r="657" spans="43:53">
      <c r="AQ657" s="1"/>
      <c r="AR657" s="1"/>
      <c r="AS657" s="1"/>
      <c r="AT657" s="1"/>
      <c r="AU657" s="1"/>
      <c r="AV657" s="1"/>
      <c r="AW657" s="1"/>
      <c r="AX657" s="1"/>
      <c r="AZ657" s="1"/>
      <c r="BA657" s="1"/>
    </row>
    <row r="658" spans="43:53">
      <c r="AQ658" s="1"/>
      <c r="AR658" s="1"/>
      <c r="AS658" s="1"/>
      <c r="AT658" s="1"/>
      <c r="AU658" s="1"/>
      <c r="AV658" s="1"/>
      <c r="AW658" s="1"/>
      <c r="AX658" s="1"/>
      <c r="AZ658" s="1"/>
      <c r="BA658" s="1"/>
    </row>
    <row r="659" spans="43:53">
      <c r="AQ659" s="1"/>
      <c r="AR659" s="1"/>
      <c r="AS659" s="1"/>
      <c r="AT659" s="1"/>
      <c r="AU659" s="1"/>
      <c r="AV659" s="1"/>
      <c r="AW659" s="1"/>
      <c r="AX659" s="1"/>
      <c r="AZ659" s="1"/>
      <c r="BA659" s="1"/>
    </row>
    <row r="660" spans="43:53">
      <c r="AQ660" s="1"/>
      <c r="AR660" s="1"/>
      <c r="AS660" s="1"/>
      <c r="AT660" s="1"/>
      <c r="AU660" s="1"/>
      <c r="AV660" s="1"/>
      <c r="AW660" s="1"/>
      <c r="AX660" s="1"/>
      <c r="AZ660" s="1"/>
      <c r="BA660" s="1"/>
    </row>
    <row r="661" spans="43:53">
      <c r="AQ661" s="1"/>
      <c r="AR661" s="1"/>
      <c r="AS661" s="1"/>
      <c r="AT661" s="1"/>
      <c r="AU661" s="1"/>
      <c r="AV661" s="1"/>
      <c r="AW661" s="1"/>
      <c r="AX661" s="1"/>
      <c r="AZ661" s="1"/>
      <c r="BA661" s="1"/>
    </row>
    <row r="662" spans="43:53">
      <c r="AQ662" s="1"/>
      <c r="AR662" s="1"/>
      <c r="AS662" s="1"/>
      <c r="AT662" s="1"/>
      <c r="AU662" s="1"/>
      <c r="AV662" s="1"/>
      <c r="AW662" s="1"/>
      <c r="AX662" s="1"/>
      <c r="AZ662" s="1"/>
      <c r="BA662" s="1"/>
    </row>
    <row r="663" spans="43:53">
      <c r="AQ663" s="1"/>
      <c r="AR663" s="1"/>
      <c r="AS663" s="1"/>
      <c r="AT663" s="1"/>
      <c r="AU663" s="1"/>
      <c r="AV663" s="1"/>
      <c r="AW663" s="1"/>
      <c r="AX663" s="1"/>
      <c r="AZ663" s="1"/>
      <c r="BA663" s="1"/>
    </row>
    <row r="664" spans="43:53">
      <c r="AQ664" s="1"/>
      <c r="AR664" s="1"/>
      <c r="AS664" s="1"/>
      <c r="AT664" s="1"/>
      <c r="AU664" s="1"/>
      <c r="AV664" s="1"/>
      <c r="AW664" s="1"/>
      <c r="AX664" s="1"/>
      <c r="AZ664" s="1"/>
      <c r="BA664" s="1"/>
    </row>
    <row r="665" spans="43:53">
      <c r="AQ665" s="1"/>
      <c r="AR665" s="1"/>
      <c r="AS665" s="1"/>
      <c r="AT665" s="1"/>
      <c r="AU665" s="1"/>
      <c r="AV665" s="1"/>
      <c r="AW665" s="1"/>
      <c r="AX665" s="1"/>
      <c r="AZ665" s="1"/>
      <c r="BA665" s="1"/>
    </row>
    <row r="666" spans="43:53">
      <c r="AQ666" s="1"/>
      <c r="AR666" s="1"/>
      <c r="AS666" s="1"/>
      <c r="AT666" s="1"/>
      <c r="AU666" s="1"/>
      <c r="AV666" s="1"/>
      <c r="AW666" s="1"/>
      <c r="AX666" s="1"/>
      <c r="AZ666" s="1"/>
      <c r="BA666" s="1"/>
    </row>
    <row r="667" spans="43:53">
      <c r="AQ667" s="1"/>
      <c r="AR667" s="1"/>
      <c r="AS667" s="1"/>
      <c r="AT667" s="1"/>
      <c r="AU667" s="1"/>
      <c r="AV667" s="1"/>
      <c r="AW667" s="1"/>
      <c r="AX667" s="1"/>
      <c r="AZ667" s="1"/>
      <c r="BA667" s="1"/>
    </row>
    <row r="668" spans="43:53">
      <c r="AQ668" s="1"/>
      <c r="AR668" s="1"/>
      <c r="AS668" s="1"/>
      <c r="AT668" s="1"/>
      <c r="AU668" s="1"/>
      <c r="AV668" s="1"/>
      <c r="AW668" s="1"/>
      <c r="AX668" s="1"/>
      <c r="AZ668" s="1"/>
      <c r="BA668" s="1"/>
    </row>
    <row r="669" spans="43:53">
      <c r="AQ669" s="1"/>
      <c r="AR669" s="1"/>
      <c r="AS669" s="1"/>
      <c r="AT669" s="1"/>
      <c r="AU669" s="1"/>
      <c r="AV669" s="1"/>
      <c r="AW669" s="1"/>
      <c r="AX669" s="1"/>
      <c r="AZ669" s="1"/>
      <c r="BA669" s="1"/>
    </row>
    <row r="670" spans="43:53">
      <c r="AQ670" s="1"/>
      <c r="AR670" s="1"/>
      <c r="AS670" s="1"/>
      <c r="AT670" s="1"/>
      <c r="AU670" s="1"/>
      <c r="AV670" s="1"/>
      <c r="AW670" s="1"/>
      <c r="AX670" s="1"/>
      <c r="AZ670" s="1"/>
      <c r="BA670" s="1"/>
    </row>
    <row r="671" spans="43:53">
      <c r="AQ671" s="1"/>
      <c r="AR671" s="1"/>
      <c r="AS671" s="1"/>
      <c r="AT671" s="1"/>
      <c r="AU671" s="1"/>
      <c r="AV671" s="1"/>
      <c r="AW671" s="1"/>
      <c r="AX671" s="1"/>
      <c r="AZ671" s="1"/>
      <c r="BA671" s="1"/>
    </row>
    <row r="672" spans="43:53">
      <c r="AQ672" s="1"/>
      <c r="AR672" s="1"/>
      <c r="AS672" s="1"/>
      <c r="AT672" s="1"/>
      <c r="AU672" s="1"/>
      <c r="AV672" s="1"/>
      <c r="AW672" s="1"/>
      <c r="AX672" s="1"/>
      <c r="AZ672" s="1"/>
      <c r="BA672" s="1"/>
    </row>
    <row r="673" spans="43:53">
      <c r="AQ673" s="1"/>
      <c r="AR673" s="1"/>
      <c r="AS673" s="1"/>
      <c r="AT673" s="1"/>
      <c r="AU673" s="1"/>
      <c r="AV673" s="1"/>
      <c r="AW673" s="1"/>
      <c r="AX673" s="1"/>
      <c r="AZ673" s="1"/>
      <c r="BA673" s="1"/>
    </row>
    <row r="674" spans="43:53">
      <c r="AQ674" s="1"/>
      <c r="AR674" s="1"/>
      <c r="AS674" s="1"/>
      <c r="AT674" s="1"/>
      <c r="AU674" s="1"/>
      <c r="AV674" s="1"/>
      <c r="AW674" s="1"/>
      <c r="AX674" s="1"/>
      <c r="AZ674" s="1"/>
      <c r="BA674" s="1"/>
    </row>
    <row r="675" spans="43:53">
      <c r="AQ675" s="1"/>
      <c r="AR675" s="1"/>
      <c r="AS675" s="1"/>
      <c r="AT675" s="1"/>
      <c r="AU675" s="1"/>
      <c r="AV675" s="1"/>
      <c r="AW675" s="1"/>
      <c r="AX675" s="1"/>
      <c r="AZ675" s="1"/>
      <c r="BA675" s="1"/>
    </row>
    <row r="676" spans="43:53">
      <c r="AQ676" s="1"/>
      <c r="AR676" s="1"/>
      <c r="AS676" s="1"/>
      <c r="AT676" s="1"/>
      <c r="AU676" s="1"/>
      <c r="AV676" s="1"/>
      <c r="AW676" s="1"/>
      <c r="AX676" s="1"/>
      <c r="AZ676" s="1"/>
      <c r="BA676" s="1"/>
    </row>
    <row r="677" spans="43:53">
      <c r="AQ677" s="1"/>
      <c r="AR677" s="1"/>
      <c r="AS677" s="1"/>
      <c r="AT677" s="1"/>
      <c r="AU677" s="1"/>
      <c r="AV677" s="1"/>
      <c r="AW677" s="1"/>
      <c r="AX677" s="1"/>
      <c r="AZ677" s="1"/>
      <c r="BA677" s="1"/>
    </row>
    <row r="678" spans="43:53">
      <c r="AQ678" s="1"/>
      <c r="AR678" s="1"/>
      <c r="AS678" s="1"/>
      <c r="AT678" s="1"/>
      <c r="AU678" s="1"/>
      <c r="AV678" s="1"/>
      <c r="AW678" s="1"/>
      <c r="AX678" s="1"/>
      <c r="AZ678" s="1"/>
      <c r="BA678" s="1"/>
    </row>
    <row r="679" spans="43:53">
      <c r="AQ679" s="1"/>
      <c r="AR679" s="1"/>
      <c r="AS679" s="1"/>
      <c r="AT679" s="1"/>
      <c r="AU679" s="1"/>
      <c r="AV679" s="1"/>
      <c r="AW679" s="1"/>
      <c r="AX679" s="1"/>
      <c r="AZ679" s="1"/>
      <c r="BA679" s="1"/>
    </row>
    <row r="680" spans="43:53">
      <c r="AQ680" s="1"/>
      <c r="AR680" s="1"/>
      <c r="AS680" s="1"/>
      <c r="AT680" s="1"/>
      <c r="AU680" s="1"/>
      <c r="AV680" s="1"/>
      <c r="AW680" s="1"/>
      <c r="AX680" s="1"/>
      <c r="AZ680" s="1"/>
      <c r="BA680" s="1"/>
    </row>
    <row r="681" spans="43:53">
      <c r="AQ681" s="1"/>
      <c r="AR681" s="1"/>
      <c r="AS681" s="1"/>
      <c r="AT681" s="1"/>
      <c r="AU681" s="1"/>
      <c r="AV681" s="1"/>
      <c r="AW681" s="1"/>
      <c r="AX681" s="1"/>
      <c r="AZ681" s="1"/>
      <c r="BA681" s="1"/>
    </row>
    <row r="682" spans="43:53">
      <c r="AQ682" s="1"/>
      <c r="AR682" s="1"/>
      <c r="AS682" s="1"/>
      <c r="AT682" s="1"/>
      <c r="AU682" s="1"/>
      <c r="AV682" s="1"/>
      <c r="AW682" s="1"/>
      <c r="AX682" s="1"/>
      <c r="AZ682" s="1"/>
      <c r="BA682" s="1"/>
    </row>
    <row r="683" spans="43:53">
      <c r="AQ683" s="1"/>
      <c r="AR683" s="1"/>
      <c r="AS683" s="1"/>
      <c r="AT683" s="1"/>
      <c r="AU683" s="1"/>
      <c r="AV683" s="1"/>
      <c r="AW683" s="1"/>
      <c r="AX683" s="1"/>
      <c r="AZ683" s="1"/>
      <c r="BA683" s="1"/>
    </row>
    <row r="684" spans="43:53">
      <c r="AQ684" s="1"/>
      <c r="AR684" s="1"/>
      <c r="AS684" s="1"/>
      <c r="AT684" s="1"/>
      <c r="AU684" s="1"/>
      <c r="AV684" s="1"/>
      <c r="AW684" s="1"/>
      <c r="AX684" s="1"/>
      <c r="AZ684" s="1"/>
      <c r="BA684" s="1"/>
    </row>
    <row r="685" spans="43:53">
      <c r="AQ685" s="1"/>
      <c r="AR685" s="1"/>
      <c r="AS685" s="1"/>
      <c r="AT685" s="1"/>
      <c r="AU685" s="1"/>
      <c r="AV685" s="1"/>
      <c r="AW685" s="1"/>
      <c r="AX685" s="1"/>
      <c r="AZ685" s="1"/>
      <c r="BA685" s="1"/>
    </row>
    <row r="686" spans="43:53">
      <c r="AQ686" s="1"/>
      <c r="AR686" s="1"/>
      <c r="AS686" s="1"/>
      <c r="AT686" s="1"/>
      <c r="AU686" s="1"/>
      <c r="AV686" s="1"/>
      <c r="AW686" s="1"/>
      <c r="AX686" s="1"/>
      <c r="AZ686" s="1"/>
      <c r="BA686" s="1"/>
    </row>
    <row r="687" spans="43:53">
      <c r="AQ687" s="1"/>
      <c r="AR687" s="1"/>
      <c r="AS687" s="1"/>
      <c r="AT687" s="1"/>
      <c r="AU687" s="1"/>
      <c r="AV687" s="1"/>
      <c r="AW687" s="1"/>
      <c r="AX687" s="1"/>
      <c r="AZ687" s="1"/>
      <c r="BA687" s="1"/>
    </row>
    <row r="688" spans="43:53">
      <c r="AQ688" s="1"/>
      <c r="AR688" s="1"/>
      <c r="AS688" s="1"/>
      <c r="AT688" s="1"/>
      <c r="AU688" s="1"/>
      <c r="AV688" s="1"/>
      <c r="AW688" s="1"/>
      <c r="AX688" s="1"/>
      <c r="AZ688" s="1"/>
      <c r="BA688" s="1"/>
    </row>
    <row r="689" spans="43:53">
      <c r="AQ689" s="1"/>
      <c r="AR689" s="1"/>
      <c r="AS689" s="1"/>
      <c r="AT689" s="1"/>
      <c r="AU689" s="1"/>
      <c r="AV689" s="1"/>
      <c r="AW689" s="1"/>
      <c r="AX689" s="1"/>
      <c r="AZ689" s="1"/>
      <c r="BA689" s="1"/>
    </row>
    <row r="690" spans="43:53">
      <c r="AQ690" s="1"/>
      <c r="AR690" s="1"/>
      <c r="AS690" s="1"/>
      <c r="AT690" s="1"/>
      <c r="AU690" s="1"/>
      <c r="AV690" s="1"/>
      <c r="AW690" s="1"/>
      <c r="AX690" s="1"/>
      <c r="AZ690" s="1"/>
      <c r="BA690" s="1"/>
    </row>
    <row r="691" spans="43:53">
      <c r="AQ691" s="1"/>
      <c r="AR691" s="1"/>
      <c r="AS691" s="1"/>
      <c r="AT691" s="1"/>
      <c r="AU691" s="1"/>
      <c r="AV691" s="1"/>
      <c r="AW691" s="1"/>
      <c r="AX691" s="1"/>
      <c r="AZ691" s="1"/>
      <c r="BA691" s="1"/>
    </row>
    <row r="692" spans="43:53">
      <c r="AQ692" s="1"/>
      <c r="AR692" s="1"/>
      <c r="AS692" s="1"/>
      <c r="AT692" s="1"/>
      <c r="AU692" s="1"/>
      <c r="AV692" s="1"/>
      <c r="AW692" s="1"/>
      <c r="AX692" s="1"/>
      <c r="AZ692" s="1"/>
      <c r="BA692" s="1"/>
    </row>
    <row r="693" spans="43:53">
      <c r="AQ693" s="1"/>
      <c r="AR693" s="1"/>
      <c r="AS693" s="1"/>
      <c r="AT693" s="1"/>
      <c r="AU693" s="1"/>
      <c r="AV693" s="1"/>
      <c r="AW693" s="1"/>
      <c r="AX693" s="1"/>
      <c r="AZ693" s="1"/>
      <c r="BA693" s="1"/>
    </row>
    <row r="694" spans="43:53">
      <c r="AQ694" s="1"/>
      <c r="AR694" s="1"/>
      <c r="AS694" s="1"/>
      <c r="AT694" s="1"/>
      <c r="AU694" s="1"/>
      <c r="AV694" s="1"/>
      <c r="AW694" s="1"/>
      <c r="AX694" s="1"/>
      <c r="AZ694" s="1"/>
      <c r="BA694" s="1"/>
    </row>
    <row r="695" spans="43:53">
      <c r="AQ695" s="1"/>
      <c r="AR695" s="1"/>
      <c r="AS695" s="1"/>
      <c r="AT695" s="1"/>
      <c r="AU695" s="1"/>
      <c r="AV695" s="1"/>
      <c r="AW695" s="1"/>
      <c r="AX695" s="1"/>
      <c r="AZ695" s="1"/>
      <c r="BA695" s="1"/>
    </row>
    <row r="696" spans="43:53">
      <c r="AQ696" s="1"/>
      <c r="AR696" s="1"/>
      <c r="AS696" s="1"/>
      <c r="AT696" s="1"/>
      <c r="AU696" s="1"/>
      <c r="AV696" s="1"/>
      <c r="AW696" s="1"/>
      <c r="AX696" s="1"/>
      <c r="AZ696" s="1"/>
      <c r="BA696" s="1"/>
    </row>
    <row r="697" spans="43:53">
      <c r="AQ697" s="1"/>
      <c r="AR697" s="1"/>
      <c r="AS697" s="1"/>
      <c r="AT697" s="1"/>
      <c r="AU697" s="1"/>
      <c r="AV697" s="1"/>
      <c r="AW697" s="1"/>
      <c r="AX697" s="1"/>
      <c r="AZ697" s="1"/>
      <c r="BA697" s="1"/>
    </row>
    <row r="698" spans="43:53">
      <c r="AQ698" s="1"/>
      <c r="AR698" s="1"/>
      <c r="AS698" s="1"/>
      <c r="AT698" s="1"/>
      <c r="AU698" s="1"/>
      <c r="AV698" s="1"/>
      <c r="AW698" s="1"/>
      <c r="AX698" s="1"/>
      <c r="AZ698" s="1"/>
      <c r="BA698" s="1"/>
    </row>
    <row r="699" spans="43:53">
      <c r="AQ699" s="1"/>
      <c r="AR699" s="1"/>
      <c r="AS699" s="1"/>
      <c r="AT699" s="1"/>
      <c r="AU699" s="1"/>
      <c r="AV699" s="1"/>
      <c r="AW699" s="1"/>
      <c r="AX699" s="1"/>
      <c r="AZ699" s="1"/>
      <c r="BA699" s="1"/>
    </row>
    <row r="700" spans="43:53">
      <c r="AQ700" s="1"/>
      <c r="AR700" s="1"/>
      <c r="AS700" s="1"/>
      <c r="AT700" s="1"/>
      <c r="AU700" s="1"/>
      <c r="AV700" s="1"/>
      <c r="AW700" s="1"/>
      <c r="AX700" s="1"/>
      <c r="AZ700" s="1"/>
      <c r="BA700" s="1"/>
    </row>
    <row r="701" spans="43:53">
      <c r="AQ701" s="1"/>
      <c r="AR701" s="1"/>
      <c r="AS701" s="1"/>
      <c r="AT701" s="1"/>
      <c r="AU701" s="1"/>
      <c r="AV701" s="1"/>
      <c r="AW701" s="1"/>
      <c r="AX701" s="1"/>
      <c r="AZ701" s="1"/>
      <c r="BA701" s="1"/>
    </row>
    <row r="702" spans="43:53">
      <c r="AQ702" s="1"/>
      <c r="AR702" s="1"/>
      <c r="AS702" s="1"/>
      <c r="AT702" s="1"/>
      <c r="AU702" s="1"/>
      <c r="AV702" s="1"/>
      <c r="AW702" s="1"/>
      <c r="AX702" s="1"/>
      <c r="AZ702" s="1"/>
      <c r="BA702" s="1"/>
    </row>
    <row r="703" spans="43:53">
      <c r="AQ703" s="1"/>
      <c r="AR703" s="1"/>
      <c r="AS703" s="1"/>
      <c r="AT703" s="1"/>
      <c r="AU703" s="1"/>
      <c r="AV703" s="1"/>
      <c r="AW703" s="1"/>
      <c r="AX703" s="1"/>
      <c r="AZ703" s="1"/>
      <c r="BA703" s="1"/>
    </row>
    <row r="704" spans="43:53">
      <c r="AQ704" s="1"/>
      <c r="AR704" s="1"/>
      <c r="AS704" s="1"/>
      <c r="AT704" s="1"/>
      <c r="AU704" s="1"/>
      <c r="AV704" s="1"/>
      <c r="AW704" s="1"/>
      <c r="AX704" s="1"/>
      <c r="AZ704" s="1"/>
      <c r="BA704" s="1"/>
    </row>
    <row r="705" spans="43:53">
      <c r="AQ705" s="1"/>
      <c r="AR705" s="1"/>
      <c r="AS705" s="1"/>
      <c r="AT705" s="1"/>
      <c r="AU705" s="1"/>
      <c r="AV705" s="1"/>
      <c r="AW705" s="1"/>
      <c r="AX705" s="1"/>
      <c r="AZ705" s="1"/>
      <c r="BA705" s="1"/>
    </row>
    <row r="706" spans="43:53">
      <c r="AQ706" s="1"/>
      <c r="AR706" s="1"/>
      <c r="AS706" s="1"/>
      <c r="AT706" s="1"/>
      <c r="AU706" s="1"/>
      <c r="AV706" s="1"/>
      <c r="AW706" s="1"/>
      <c r="AX706" s="1"/>
      <c r="AZ706" s="1"/>
      <c r="BA706" s="1"/>
    </row>
    <row r="707" spans="43:53">
      <c r="AQ707" s="1"/>
      <c r="AR707" s="1"/>
      <c r="AS707" s="1"/>
      <c r="AT707" s="1"/>
      <c r="AU707" s="1"/>
      <c r="AV707" s="1"/>
      <c r="AW707" s="1"/>
      <c r="AX707" s="1"/>
      <c r="AZ707" s="1"/>
      <c r="BA707" s="1"/>
    </row>
    <row r="708" spans="43:53">
      <c r="AQ708" s="1"/>
      <c r="AR708" s="1"/>
      <c r="AS708" s="1"/>
      <c r="AT708" s="1"/>
      <c r="AU708" s="1"/>
      <c r="AV708" s="1"/>
      <c r="AW708" s="1"/>
      <c r="AX708" s="1"/>
      <c r="AZ708" s="1"/>
      <c r="BA708" s="1"/>
    </row>
    <row r="709" spans="43:53">
      <c r="AQ709" s="1"/>
      <c r="AR709" s="1"/>
      <c r="AS709" s="1"/>
      <c r="AT709" s="1"/>
      <c r="AU709" s="1"/>
      <c r="AV709" s="1"/>
      <c r="AW709" s="1"/>
      <c r="AX709" s="1"/>
      <c r="AZ709" s="1"/>
      <c r="BA709" s="1"/>
    </row>
    <row r="710" spans="43:53">
      <c r="AQ710" s="1"/>
      <c r="AR710" s="1"/>
      <c r="AS710" s="1"/>
      <c r="AT710" s="1"/>
      <c r="AU710" s="1"/>
      <c r="AV710" s="1"/>
      <c r="AW710" s="1"/>
      <c r="AX710" s="1"/>
      <c r="AZ710" s="1"/>
      <c r="BA710" s="1"/>
    </row>
    <row r="711" spans="43:53">
      <c r="AQ711" s="1"/>
      <c r="AR711" s="1"/>
      <c r="AS711" s="1"/>
      <c r="AT711" s="1"/>
      <c r="AU711" s="1"/>
      <c r="AV711" s="1"/>
      <c r="AW711" s="1"/>
      <c r="AX711" s="1"/>
      <c r="AZ711" s="1"/>
      <c r="BA711" s="1"/>
    </row>
    <row r="712" spans="43:53">
      <c r="AQ712" s="1"/>
      <c r="AR712" s="1"/>
      <c r="AS712" s="1"/>
      <c r="AT712" s="1"/>
      <c r="AU712" s="1"/>
      <c r="AV712" s="1"/>
      <c r="AW712" s="1"/>
      <c r="AX712" s="1"/>
      <c r="AZ712" s="1"/>
      <c r="BA712" s="1"/>
    </row>
    <row r="713" spans="43:53">
      <c r="AQ713" s="1"/>
      <c r="AR713" s="1"/>
      <c r="AS713" s="1"/>
      <c r="AT713" s="1"/>
      <c r="AU713" s="1"/>
      <c r="AV713" s="1"/>
      <c r="AW713" s="1"/>
      <c r="AX713" s="1"/>
      <c r="AZ713" s="1"/>
      <c r="BA713" s="1"/>
    </row>
    <row r="714" spans="43:53">
      <c r="AQ714" s="1"/>
      <c r="AR714" s="1"/>
      <c r="AS714" s="1"/>
      <c r="AT714" s="1"/>
      <c r="AU714" s="1"/>
      <c r="AV714" s="1"/>
      <c r="AW714" s="1"/>
      <c r="AX714" s="1"/>
      <c r="AZ714" s="1"/>
      <c r="BA714" s="1"/>
    </row>
    <row r="715" spans="43:53">
      <c r="AQ715" s="1"/>
      <c r="AR715" s="1"/>
      <c r="AS715" s="1"/>
      <c r="AT715" s="1"/>
      <c r="AU715" s="1"/>
      <c r="AV715" s="1"/>
      <c r="AW715" s="1"/>
      <c r="AX715" s="1"/>
      <c r="AZ715" s="1"/>
      <c r="BA715" s="1"/>
    </row>
    <row r="716" spans="43:53">
      <c r="AQ716" s="1"/>
      <c r="AR716" s="1"/>
      <c r="AS716" s="1"/>
      <c r="AT716" s="1"/>
      <c r="AU716" s="1"/>
      <c r="AV716" s="1"/>
      <c r="AW716" s="1"/>
      <c r="AX716" s="1"/>
      <c r="AZ716" s="1"/>
      <c r="BA716" s="1"/>
    </row>
    <row r="717" spans="43:53">
      <c r="AQ717" s="1"/>
      <c r="AR717" s="1"/>
      <c r="AS717" s="1"/>
      <c r="AT717" s="1"/>
      <c r="AU717" s="1"/>
      <c r="AV717" s="1"/>
      <c r="AW717" s="1"/>
      <c r="AX717" s="1"/>
      <c r="AZ717" s="1"/>
      <c r="BA717" s="1"/>
    </row>
    <row r="718" spans="43:53">
      <c r="AQ718" s="1"/>
      <c r="AR718" s="1"/>
      <c r="AS718" s="1"/>
      <c r="AT718" s="1"/>
      <c r="AU718" s="1"/>
      <c r="AV718" s="1"/>
      <c r="AW718" s="1"/>
      <c r="AX718" s="1"/>
      <c r="AZ718" s="1"/>
      <c r="BA718" s="1"/>
    </row>
    <row r="719" spans="43:53">
      <c r="AQ719" s="1"/>
      <c r="AR719" s="1"/>
      <c r="AS719" s="1"/>
      <c r="AT719" s="1"/>
      <c r="AU719" s="1"/>
      <c r="AV719" s="1"/>
      <c r="AW719" s="1"/>
      <c r="AX719" s="1"/>
      <c r="AZ719" s="1"/>
      <c r="BA719" s="1"/>
    </row>
    <row r="720" spans="43:53">
      <c r="AQ720" s="1"/>
      <c r="AR720" s="1"/>
      <c r="AS720" s="1"/>
      <c r="AT720" s="1"/>
      <c r="AU720" s="1"/>
      <c r="AV720" s="1"/>
      <c r="AW720" s="1"/>
      <c r="AX720" s="1"/>
      <c r="AZ720" s="1"/>
      <c r="BA720" s="1"/>
    </row>
    <row r="721" spans="43:53">
      <c r="AQ721" s="1"/>
      <c r="AR721" s="1"/>
      <c r="AS721" s="1"/>
      <c r="AT721" s="1"/>
      <c r="AU721" s="1"/>
      <c r="AV721" s="1"/>
      <c r="AW721" s="1"/>
      <c r="AX721" s="1"/>
      <c r="AZ721" s="1"/>
      <c r="BA721" s="1"/>
    </row>
    <row r="722" spans="43:53">
      <c r="AQ722" s="1"/>
      <c r="AR722" s="1"/>
      <c r="AS722" s="1"/>
      <c r="AT722" s="1"/>
      <c r="AU722" s="1"/>
      <c r="AV722" s="1"/>
      <c r="AW722" s="1"/>
      <c r="AX722" s="1"/>
      <c r="AZ722" s="1"/>
      <c r="BA722" s="1"/>
    </row>
    <row r="723" spans="43:53">
      <c r="AQ723" s="1"/>
      <c r="AR723" s="1"/>
      <c r="AS723" s="1"/>
      <c r="AT723" s="1"/>
      <c r="AU723" s="1"/>
      <c r="AV723" s="1"/>
      <c r="AW723" s="1"/>
      <c r="AX723" s="1"/>
      <c r="AZ723" s="1"/>
      <c r="BA723" s="1"/>
    </row>
    <row r="724" spans="43:53">
      <c r="AQ724" s="1"/>
      <c r="AR724" s="1"/>
      <c r="AS724" s="1"/>
      <c r="AT724" s="1"/>
      <c r="AU724" s="1"/>
      <c r="AV724" s="1"/>
      <c r="AW724" s="1"/>
      <c r="AX724" s="1"/>
      <c r="AZ724" s="1"/>
      <c r="BA724" s="1"/>
    </row>
    <row r="725" spans="43:53">
      <c r="AQ725" s="1"/>
      <c r="AR725" s="1"/>
      <c r="AS725" s="1"/>
      <c r="AT725" s="1"/>
      <c r="AU725" s="1"/>
      <c r="AV725" s="1"/>
      <c r="AW725" s="1"/>
      <c r="AX725" s="1"/>
      <c r="AZ725" s="1"/>
      <c r="BA725" s="1"/>
    </row>
    <row r="726" spans="43:53">
      <c r="AQ726" s="1"/>
      <c r="AR726" s="1"/>
      <c r="AS726" s="1"/>
      <c r="AT726" s="1"/>
      <c r="AU726" s="1"/>
      <c r="AV726" s="1"/>
      <c r="AW726" s="1"/>
      <c r="AX726" s="1"/>
      <c r="AZ726" s="1"/>
      <c r="BA726" s="1"/>
    </row>
    <row r="727" spans="43:53">
      <c r="AQ727" s="1"/>
      <c r="AR727" s="1"/>
      <c r="AS727" s="1"/>
      <c r="AT727" s="1"/>
      <c r="AU727" s="1"/>
      <c r="AV727" s="1"/>
      <c r="AW727" s="1"/>
      <c r="AX727" s="1"/>
      <c r="AZ727" s="1"/>
      <c r="BA727" s="1"/>
    </row>
    <row r="728" spans="43:53">
      <c r="AQ728" s="1"/>
      <c r="AR728" s="1"/>
      <c r="AS728" s="1"/>
      <c r="AT728" s="1"/>
      <c r="AU728" s="1"/>
      <c r="AV728" s="1"/>
      <c r="AW728" s="1"/>
      <c r="AX728" s="1"/>
      <c r="AZ728" s="1"/>
      <c r="BA728" s="1"/>
    </row>
    <row r="729" spans="43:53">
      <c r="AQ729" s="1"/>
      <c r="AR729" s="1"/>
      <c r="AS729" s="1"/>
      <c r="AT729" s="1"/>
      <c r="AU729" s="1"/>
      <c r="AV729" s="1"/>
      <c r="AW729" s="1"/>
      <c r="AX729" s="1"/>
      <c r="AZ729" s="1"/>
      <c r="BA729" s="1"/>
    </row>
    <row r="730" spans="43:53">
      <c r="AQ730" s="1"/>
      <c r="AR730" s="1"/>
      <c r="AS730" s="1"/>
      <c r="AT730" s="1"/>
      <c r="AU730" s="1"/>
      <c r="AV730" s="1"/>
      <c r="AW730" s="1"/>
      <c r="AX730" s="1"/>
      <c r="AZ730" s="1"/>
      <c r="BA730" s="1"/>
    </row>
    <row r="731" spans="43:53">
      <c r="AQ731" s="1"/>
      <c r="AR731" s="1"/>
      <c r="AS731" s="1"/>
      <c r="AT731" s="1"/>
      <c r="AU731" s="1"/>
      <c r="AV731" s="1"/>
      <c r="AW731" s="1"/>
      <c r="AX731" s="1"/>
      <c r="AZ731" s="1"/>
      <c r="BA731" s="1"/>
    </row>
    <row r="732" spans="43:53">
      <c r="AQ732" s="1"/>
      <c r="AR732" s="1"/>
      <c r="AS732" s="1"/>
      <c r="AT732" s="1"/>
      <c r="AU732" s="1"/>
      <c r="AV732" s="1"/>
      <c r="AW732" s="1"/>
      <c r="AX732" s="1"/>
      <c r="AZ732" s="1"/>
      <c r="BA732" s="1"/>
    </row>
    <row r="733" spans="43:53">
      <c r="AQ733" s="1"/>
      <c r="AR733" s="1"/>
      <c r="AS733" s="1"/>
      <c r="AT733" s="1"/>
      <c r="AU733" s="1"/>
      <c r="AV733" s="1"/>
      <c r="AW733" s="1"/>
      <c r="AX733" s="1"/>
      <c r="AZ733" s="1"/>
      <c r="BA733" s="1"/>
    </row>
    <row r="734" spans="43:53">
      <c r="AQ734" s="1"/>
      <c r="AR734" s="1"/>
      <c r="AS734" s="1"/>
      <c r="AT734" s="1"/>
      <c r="AU734" s="1"/>
      <c r="AV734" s="1"/>
      <c r="AW734" s="1"/>
      <c r="AX734" s="1"/>
      <c r="AZ734" s="1"/>
      <c r="BA734" s="1"/>
    </row>
    <row r="735" spans="43:53">
      <c r="AQ735" s="1"/>
      <c r="AR735" s="1"/>
      <c r="AS735" s="1"/>
      <c r="AT735" s="1"/>
      <c r="AU735" s="1"/>
      <c r="AV735" s="1"/>
      <c r="AW735" s="1"/>
      <c r="AX735" s="1"/>
      <c r="AZ735" s="1"/>
      <c r="BA735" s="1"/>
    </row>
    <row r="736" spans="43:53">
      <c r="AQ736" s="1"/>
      <c r="AR736" s="1"/>
      <c r="AS736" s="1"/>
      <c r="AT736" s="1"/>
      <c r="AU736" s="1"/>
      <c r="AV736" s="1"/>
      <c r="AW736" s="1"/>
      <c r="AX736" s="1"/>
      <c r="AZ736" s="1"/>
      <c r="BA736" s="1"/>
    </row>
    <row r="737" spans="43:53">
      <c r="AQ737" s="1"/>
      <c r="AR737" s="1"/>
      <c r="AS737" s="1"/>
      <c r="AT737" s="1"/>
      <c r="AU737" s="1"/>
      <c r="AV737" s="1"/>
      <c r="AW737" s="1"/>
      <c r="AX737" s="1"/>
      <c r="AZ737" s="1"/>
      <c r="BA737" s="1"/>
    </row>
    <row r="738" spans="43:53">
      <c r="AQ738" s="1"/>
      <c r="AR738" s="1"/>
      <c r="AS738" s="1"/>
      <c r="AT738" s="1"/>
      <c r="AU738" s="1"/>
      <c r="AV738" s="1"/>
      <c r="AW738" s="1"/>
      <c r="AX738" s="1"/>
      <c r="AZ738" s="1"/>
      <c r="BA738" s="1"/>
    </row>
    <row r="739" spans="43:53">
      <c r="AQ739" s="1"/>
      <c r="AR739" s="1"/>
      <c r="AS739" s="1"/>
      <c r="AT739" s="1"/>
      <c r="AU739" s="1"/>
      <c r="AV739" s="1"/>
      <c r="AW739" s="1"/>
      <c r="AX739" s="1"/>
      <c r="AZ739" s="1"/>
      <c r="BA739" s="1"/>
    </row>
    <row r="740" spans="43:53">
      <c r="AQ740" s="1"/>
      <c r="AR740" s="1"/>
      <c r="AS740" s="1"/>
      <c r="AT740" s="1"/>
      <c r="AU740" s="1"/>
      <c r="AV740" s="1"/>
      <c r="AW740" s="1"/>
      <c r="AX740" s="1"/>
      <c r="AZ740" s="1"/>
      <c r="BA740" s="1"/>
    </row>
    <row r="741" spans="43:53">
      <c r="AQ741" s="1"/>
      <c r="AR741" s="1"/>
      <c r="AS741" s="1"/>
      <c r="AT741" s="1"/>
      <c r="AU741" s="1"/>
      <c r="AV741" s="1"/>
      <c r="AW741" s="1"/>
      <c r="AX741" s="1"/>
      <c r="AZ741" s="1"/>
      <c r="BA741" s="1"/>
    </row>
    <row r="742" spans="43:53">
      <c r="AQ742" s="1"/>
      <c r="AR742" s="1"/>
      <c r="AS742" s="1"/>
      <c r="AT742" s="1"/>
      <c r="AU742" s="1"/>
      <c r="AV742" s="1"/>
      <c r="AW742" s="1"/>
      <c r="AX742" s="1"/>
      <c r="AZ742" s="1"/>
      <c r="BA742" s="1"/>
    </row>
    <row r="743" spans="43:53">
      <c r="AQ743" s="1"/>
      <c r="AR743" s="1"/>
      <c r="AS743" s="1"/>
      <c r="AT743" s="1"/>
      <c r="AU743" s="1"/>
      <c r="AV743" s="1"/>
      <c r="AW743" s="1"/>
      <c r="AX743" s="1"/>
      <c r="AZ743" s="1"/>
      <c r="BA743" s="1"/>
    </row>
    <row r="744" spans="43:53">
      <c r="AQ744" s="1"/>
      <c r="AR744" s="1"/>
      <c r="AS744" s="1"/>
      <c r="AT744" s="1"/>
      <c r="AU744" s="1"/>
      <c r="AV744" s="1"/>
      <c r="AW744" s="1"/>
      <c r="AX744" s="1"/>
      <c r="AZ744" s="1"/>
      <c r="BA744" s="1"/>
    </row>
    <row r="745" spans="43:53">
      <c r="AQ745" s="1"/>
      <c r="AR745" s="1"/>
      <c r="AS745" s="1"/>
      <c r="AT745" s="1"/>
      <c r="AU745" s="1"/>
      <c r="AV745" s="1"/>
      <c r="AW745" s="1"/>
      <c r="AX745" s="1"/>
      <c r="AZ745" s="1"/>
      <c r="BA745" s="1"/>
    </row>
    <row r="746" spans="43:53">
      <c r="AQ746" s="1"/>
      <c r="AR746" s="1"/>
      <c r="AS746" s="1"/>
      <c r="AT746" s="1"/>
      <c r="AU746" s="1"/>
      <c r="AV746" s="1"/>
      <c r="AW746" s="1"/>
      <c r="AX746" s="1"/>
      <c r="AZ746" s="1"/>
      <c r="BA746" s="1"/>
    </row>
    <row r="747" spans="43:53">
      <c r="AQ747" s="1"/>
      <c r="AR747" s="1"/>
      <c r="AS747" s="1"/>
      <c r="AT747" s="1"/>
      <c r="AU747" s="1"/>
      <c r="AV747" s="1"/>
      <c r="AW747" s="1"/>
      <c r="AX747" s="1"/>
      <c r="AZ747" s="1"/>
      <c r="BA747" s="1"/>
    </row>
    <row r="748" spans="43:53">
      <c r="AQ748" s="1"/>
      <c r="AR748" s="1"/>
      <c r="AS748" s="1"/>
      <c r="AT748" s="1"/>
      <c r="AU748" s="1"/>
      <c r="AV748" s="1"/>
      <c r="AW748" s="1"/>
      <c r="AX748" s="1"/>
      <c r="AZ748" s="1"/>
      <c r="BA748" s="1"/>
    </row>
    <row r="749" spans="43:53">
      <c r="AQ749" s="1"/>
      <c r="AR749" s="1"/>
      <c r="AS749" s="1"/>
      <c r="AT749" s="1"/>
      <c r="AU749" s="1"/>
      <c r="AV749" s="1"/>
      <c r="AW749" s="1"/>
      <c r="AX749" s="1"/>
      <c r="AZ749" s="1"/>
      <c r="BA749" s="1"/>
    </row>
    <row r="750" spans="43:53">
      <c r="AQ750" s="1"/>
      <c r="AR750" s="1"/>
      <c r="AS750" s="1"/>
      <c r="AT750" s="1"/>
      <c r="AU750" s="1"/>
      <c r="AV750" s="1"/>
      <c r="AW750" s="1"/>
      <c r="AX750" s="1"/>
      <c r="AZ750" s="1"/>
      <c r="BA750" s="1"/>
    </row>
    <row r="751" spans="43:53">
      <c r="AQ751" s="1"/>
      <c r="AR751" s="1"/>
      <c r="AS751" s="1"/>
      <c r="AT751" s="1"/>
      <c r="AU751" s="1"/>
      <c r="AV751" s="1"/>
      <c r="AW751" s="1"/>
      <c r="AX751" s="1"/>
      <c r="AZ751" s="1"/>
      <c r="BA751" s="1"/>
    </row>
    <row r="752" spans="43:53">
      <c r="AQ752" s="1"/>
      <c r="AR752" s="1"/>
      <c r="AS752" s="1"/>
      <c r="AT752" s="1"/>
      <c r="AU752" s="1"/>
      <c r="AV752" s="1"/>
      <c r="AW752" s="1"/>
      <c r="AX752" s="1"/>
      <c r="AZ752" s="1"/>
      <c r="BA752" s="1"/>
    </row>
    <row r="753" spans="43:53">
      <c r="AQ753" s="1"/>
      <c r="AR753" s="1"/>
      <c r="AS753" s="1"/>
      <c r="AT753" s="1"/>
      <c r="AU753" s="1"/>
      <c r="AV753" s="1"/>
      <c r="AW753" s="1"/>
      <c r="AX753" s="1"/>
      <c r="AZ753" s="1"/>
      <c r="BA753" s="1"/>
    </row>
    <row r="754" spans="43:53">
      <c r="AQ754" s="1"/>
      <c r="AR754" s="1"/>
      <c r="AS754" s="1"/>
      <c r="AT754" s="1"/>
      <c r="AU754" s="1"/>
      <c r="AV754" s="1"/>
      <c r="AW754" s="1"/>
      <c r="AX754" s="1"/>
      <c r="AZ754" s="1"/>
      <c r="BA754" s="1"/>
    </row>
    <row r="755" spans="43:53">
      <c r="AQ755" s="1"/>
      <c r="AR755" s="1"/>
      <c r="AS755" s="1"/>
      <c r="AT755" s="1"/>
      <c r="AU755" s="1"/>
      <c r="AV755" s="1"/>
      <c r="AW755" s="1"/>
      <c r="AX755" s="1"/>
      <c r="AZ755" s="1"/>
      <c r="BA755" s="1"/>
    </row>
    <row r="756" spans="43:53">
      <c r="AQ756" s="1"/>
      <c r="AR756" s="1"/>
      <c r="AS756" s="1"/>
      <c r="AT756" s="1"/>
      <c r="AU756" s="1"/>
      <c r="AV756" s="1"/>
      <c r="AW756" s="1"/>
      <c r="AX756" s="1"/>
      <c r="AZ756" s="1"/>
      <c r="BA756" s="1"/>
    </row>
    <row r="757" spans="43:53">
      <c r="AQ757" s="1"/>
      <c r="AR757" s="1"/>
      <c r="AS757" s="1"/>
      <c r="AT757" s="1"/>
      <c r="AU757" s="1"/>
      <c r="AV757" s="1"/>
      <c r="AW757" s="1"/>
      <c r="AX757" s="1"/>
      <c r="AZ757" s="1"/>
      <c r="BA757" s="1"/>
    </row>
    <row r="758" spans="43:53">
      <c r="AQ758" s="1"/>
      <c r="AR758" s="1"/>
      <c r="AS758" s="1"/>
      <c r="AT758" s="1"/>
      <c r="AU758" s="1"/>
      <c r="AV758" s="1"/>
      <c r="AW758" s="1"/>
      <c r="AX758" s="1"/>
      <c r="AZ758" s="1"/>
      <c r="BA758" s="1"/>
    </row>
    <row r="759" spans="43:53">
      <c r="AQ759" s="1"/>
      <c r="AR759" s="1"/>
      <c r="AS759" s="1"/>
      <c r="AT759" s="1"/>
      <c r="AU759" s="1"/>
      <c r="AV759" s="1"/>
      <c r="AW759" s="1"/>
      <c r="AX759" s="1"/>
      <c r="AZ759" s="1"/>
      <c r="BA759" s="1"/>
    </row>
    <row r="760" spans="43:53">
      <c r="AQ760" s="1"/>
      <c r="AR760" s="1"/>
      <c r="AS760" s="1"/>
      <c r="AT760" s="1"/>
      <c r="AU760" s="1"/>
      <c r="AV760" s="1"/>
      <c r="AW760" s="1"/>
      <c r="AX760" s="1"/>
      <c r="AZ760" s="1"/>
      <c r="BA760" s="1"/>
    </row>
    <row r="761" spans="43:53">
      <c r="AQ761" s="1"/>
      <c r="AR761" s="1"/>
      <c r="AS761" s="1"/>
      <c r="AT761" s="1"/>
      <c r="AU761" s="1"/>
      <c r="AV761" s="1"/>
      <c r="AW761" s="1"/>
      <c r="AX761" s="1"/>
      <c r="AZ761" s="1"/>
      <c r="BA761" s="1"/>
    </row>
    <row r="762" spans="43:53">
      <c r="AQ762" s="1"/>
      <c r="AR762" s="1"/>
      <c r="AS762" s="1"/>
      <c r="AT762" s="1"/>
      <c r="AU762" s="1"/>
      <c r="AV762" s="1"/>
      <c r="AW762" s="1"/>
      <c r="AX762" s="1"/>
      <c r="AZ762" s="1"/>
      <c r="BA762" s="1"/>
    </row>
    <row r="763" spans="43:53">
      <c r="AQ763" s="1"/>
      <c r="AR763" s="1"/>
      <c r="AS763" s="1"/>
      <c r="AT763" s="1"/>
      <c r="AU763" s="1"/>
      <c r="AV763" s="1"/>
      <c r="AW763" s="1"/>
      <c r="AX763" s="1"/>
      <c r="AZ763" s="1"/>
      <c r="BA763" s="1"/>
    </row>
    <row r="764" spans="43:53">
      <c r="AQ764" s="1"/>
      <c r="AR764" s="1"/>
      <c r="AS764" s="1"/>
      <c r="AT764" s="1"/>
      <c r="AU764" s="1"/>
      <c r="AV764" s="1"/>
      <c r="AW764" s="1"/>
      <c r="AX764" s="1"/>
      <c r="AZ764" s="1"/>
      <c r="BA764" s="1"/>
    </row>
    <row r="765" spans="43:53">
      <c r="AQ765" s="1"/>
      <c r="AR765" s="1"/>
      <c r="AS765" s="1"/>
      <c r="AT765" s="1"/>
      <c r="AU765" s="1"/>
      <c r="AV765" s="1"/>
      <c r="AW765" s="1"/>
      <c r="AX765" s="1"/>
      <c r="AZ765" s="1"/>
      <c r="BA765" s="1"/>
    </row>
    <row r="766" spans="43:53">
      <c r="AQ766" s="1"/>
      <c r="AR766" s="1"/>
      <c r="AS766" s="1"/>
      <c r="AT766" s="1"/>
      <c r="AU766" s="1"/>
      <c r="AV766" s="1"/>
      <c r="AW766" s="1"/>
      <c r="AX766" s="1"/>
      <c r="AZ766" s="1"/>
      <c r="BA766" s="1"/>
    </row>
    <row r="767" spans="43:53">
      <c r="AQ767" s="1"/>
      <c r="AR767" s="1"/>
      <c r="AS767" s="1"/>
      <c r="AT767" s="1"/>
      <c r="AU767" s="1"/>
      <c r="AV767" s="1"/>
      <c r="AW767" s="1"/>
      <c r="AX767" s="1"/>
      <c r="AZ767" s="1"/>
      <c r="BA767" s="1"/>
    </row>
    <row r="768" spans="43:53">
      <c r="AQ768" s="1"/>
      <c r="AR768" s="1"/>
      <c r="AS768" s="1"/>
      <c r="AT768" s="1"/>
      <c r="AU768" s="1"/>
      <c r="AV768" s="1"/>
      <c r="AW768" s="1"/>
      <c r="AX768" s="1"/>
      <c r="AZ768" s="1"/>
      <c r="BA768" s="1"/>
    </row>
    <row r="769" spans="43:53">
      <c r="AQ769" s="1"/>
      <c r="AR769" s="1"/>
      <c r="AS769" s="1"/>
      <c r="AT769" s="1"/>
      <c r="AU769" s="1"/>
      <c r="AV769" s="1"/>
      <c r="AW769" s="1"/>
      <c r="AX769" s="1"/>
      <c r="AZ769" s="1"/>
      <c r="BA769" s="1"/>
    </row>
    <row r="770" spans="43:53">
      <c r="AQ770" s="1"/>
      <c r="AR770" s="1"/>
      <c r="AS770" s="1"/>
      <c r="AT770" s="1"/>
      <c r="AU770" s="1"/>
      <c r="AV770" s="1"/>
      <c r="AW770" s="1"/>
      <c r="AX770" s="1"/>
      <c r="AZ770" s="1"/>
      <c r="BA770" s="1"/>
    </row>
    <row r="771" spans="43:53">
      <c r="AQ771" s="1"/>
      <c r="AR771" s="1"/>
      <c r="AS771" s="1"/>
      <c r="AT771" s="1"/>
      <c r="AU771" s="1"/>
      <c r="AV771" s="1"/>
      <c r="AW771" s="1"/>
      <c r="AX771" s="1"/>
      <c r="AZ771" s="1"/>
      <c r="BA771" s="1"/>
    </row>
    <row r="772" spans="43:53">
      <c r="AQ772" s="1"/>
      <c r="AR772" s="1"/>
      <c r="AS772" s="1"/>
      <c r="AT772" s="1"/>
      <c r="AU772" s="1"/>
      <c r="AV772" s="1"/>
      <c r="AW772" s="1"/>
      <c r="AX772" s="1"/>
      <c r="AZ772" s="1"/>
      <c r="BA772" s="1"/>
    </row>
    <row r="773" spans="43:53">
      <c r="AQ773" s="1"/>
      <c r="AR773" s="1"/>
      <c r="AS773" s="1"/>
      <c r="AT773" s="1"/>
      <c r="AU773" s="1"/>
      <c r="AV773" s="1"/>
      <c r="AW773" s="1"/>
      <c r="AX773" s="1"/>
      <c r="AZ773" s="1"/>
      <c r="BA773" s="1"/>
    </row>
    <row r="774" spans="43:53">
      <c r="AQ774" s="1"/>
      <c r="AR774" s="1"/>
      <c r="AS774" s="1"/>
      <c r="AT774" s="1"/>
      <c r="AU774" s="1"/>
      <c r="AV774" s="1"/>
      <c r="AW774" s="1"/>
      <c r="AX774" s="1"/>
      <c r="AZ774" s="1"/>
      <c r="BA774" s="1"/>
    </row>
    <row r="775" spans="43:53">
      <c r="AQ775" s="1"/>
      <c r="AR775" s="1"/>
      <c r="AS775" s="1"/>
      <c r="AT775" s="1"/>
      <c r="AU775" s="1"/>
      <c r="AV775" s="1"/>
      <c r="AW775" s="1"/>
      <c r="AX775" s="1"/>
      <c r="AZ775" s="1"/>
      <c r="BA775" s="1"/>
    </row>
    <row r="776" spans="43:53">
      <c r="AQ776" s="1"/>
      <c r="AR776" s="1"/>
      <c r="AS776" s="1"/>
      <c r="AT776" s="1"/>
      <c r="AU776" s="1"/>
      <c r="AV776" s="1"/>
      <c r="AW776" s="1"/>
      <c r="AX776" s="1"/>
      <c r="AZ776" s="1"/>
      <c r="BA776" s="1"/>
    </row>
    <row r="777" spans="43:53">
      <c r="AQ777" s="1"/>
      <c r="AR777" s="1"/>
      <c r="AS777" s="1"/>
      <c r="AT777" s="1"/>
      <c r="AU777" s="1"/>
      <c r="AV777" s="1"/>
      <c r="AW777" s="1"/>
      <c r="AX777" s="1"/>
      <c r="AZ777" s="1"/>
      <c r="BA777" s="1"/>
    </row>
    <row r="778" spans="43:53">
      <c r="AQ778" s="1"/>
      <c r="AR778" s="1"/>
      <c r="AS778" s="1"/>
      <c r="AT778" s="1"/>
      <c r="AU778" s="1"/>
      <c r="AV778" s="1"/>
      <c r="AW778" s="1"/>
      <c r="AX778" s="1"/>
      <c r="AZ778" s="1"/>
      <c r="BA778" s="1"/>
    </row>
    <row r="779" spans="43:53">
      <c r="AQ779" s="1"/>
      <c r="AR779" s="1"/>
      <c r="AS779" s="1"/>
      <c r="AT779" s="1"/>
      <c r="AU779" s="1"/>
      <c r="AV779" s="1"/>
      <c r="AW779" s="1"/>
      <c r="AX779" s="1"/>
      <c r="AZ779" s="1"/>
      <c r="BA779" s="1"/>
    </row>
    <row r="780" spans="43:53">
      <c r="AQ780" s="1"/>
      <c r="AR780" s="1"/>
      <c r="AS780" s="1"/>
      <c r="AT780" s="1"/>
      <c r="AU780" s="1"/>
      <c r="AV780" s="1"/>
      <c r="AW780" s="1"/>
      <c r="AX780" s="1"/>
      <c r="AZ780" s="1"/>
      <c r="BA780" s="1"/>
    </row>
    <row r="781" spans="43:53">
      <c r="AQ781" s="1"/>
      <c r="AR781" s="1"/>
      <c r="AS781" s="1"/>
      <c r="AT781" s="1"/>
      <c r="AU781" s="1"/>
      <c r="AV781" s="1"/>
      <c r="AW781" s="1"/>
      <c r="AX781" s="1"/>
      <c r="AZ781" s="1"/>
      <c r="BA781" s="1"/>
    </row>
    <row r="782" spans="43:53">
      <c r="AQ782" s="1"/>
      <c r="AR782" s="1"/>
      <c r="AS782" s="1"/>
      <c r="AT782" s="1"/>
      <c r="AU782" s="1"/>
      <c r="AV782" s="1"/>
      <c r="AW782" s="1"/>
      <c r="AX782" s="1"/>
      <c r="AZ782" s="1"/>
      <c r="BA782" s="1"/>
    </row>
    <row r="783" spans="43:53">
      <c r="AQ783" s="1"/>
      <c r="AR783" s="1"/>
      <c r="AS783" s="1"/>
      <c r="AT783" s="1"/>
      <c r="AU783" s="1"/>
      <c r="AV783" s="1"/>
      <c r="AW783" s="1"/>
      <c r="AX783" s="1"/>
      <c r="AZ783" s="1"/>
      <c r="BA783" s="1"/>
    </row>
    <row r="784" spans="43:53">
      <c r="AQ784" s="1"/>
      <c r="AR784" s="1"/>
      <c r="AS784" s="1"/>
      <c r="AT784" s="1"/>
      <c r="AU784" s="1"/>
      <c r="AV784" s="1"/>
      <c r="AW784" s="1"/>
      <c r="AX784" s="1"/>
      <c r="AZ784" s="1"/>
      <c r="BA784" s="1"/>
    </row>
    <row r="785" spans="43:53">
      <c r="AQ785" s="1"/>
      <c r="AR785" s="1"/>
      <c r="AS785" s="1"/>
      <c r="AT785" s="1"/>
      <c r="AU785" s="1"/>
      <c r="AV785" s="1"/>
      <c r="AW785" s="1"/>
      <c r="AX785" s="1"/>
      <c r="AZ785" s="1"/>
      <c r="BA785" s="1"/>
    </row>
    <row r="786" spans="43:53">
      <c r="AQ786" s="1"/>
      <c r="AR786" s="1"/>
      <c r="AS786" s="1"/>
      <c r="AT786" s="1"/>
      <c r="AU786" s="1"/>
      <c r="AV786" s="1"/>
      <c r="AW786" s="1"/>
      <c r="AX786" s="1"/>
      <c r="AZ786" s="1"/>
      <c r="BA786" s="1"/>
    </row>
    <row r="787" spans="43:53">
      <c r="AQ787" s="1"/>
      <c r="AR787" s="1"/>
      <c r="AS787" s="1"/>
      <c r="AT787" s="1"/>
      <c r="AU787" s="1"/>
      <c r="AV787" s="1"/>
      <c r="AW787" s="1"/>
      <c r="AX787" s="1"/>
      <c r="AZ787" s="1"/>
      <c r="BA787" s="1"/>
    </row>
    <row r="788" spans="43:53">
      <c r="AQ788" s="1"/>
      <c r="AR788" s="1"/>
      <c r="AS788" s="1"/>
      <c r="AT788" s="1"/>
      <c r="AU788" s="1"/>
      <c r="AV788" s="1"/>
      <c r="AW788" s="1"/>
      <c r="AX788" s="1"/>
      <c r="AZ788" s="1"/>
      <c r="BA788" s="1"/>
    </row>
    <row r="789" spans="43:53">
      <c r="AQ789" s="1"/>
      <c r="AR789" s="1"/>
      <c r="AS789" s="1"/>
      <c r="AT789" s="1"/>
      <c r="AU789" s="1"/>
      <c r="AV789" s="1"/>
      <c r="AW789" s="1"/>
      <c r="AX789" s="1"/>
      <c r="AZ789" s="1"/>
      <c r="BA789" s="1"/>
    </row>
    <row r="790" spans="43:53">
      <c r="AQ790" s="1"/>
      <c r="AR790" s="1"/>
      <c r="AS790" s="1"/>
      <c r="AT790" s="1"/>
      <c r="AU790" s="1"/>
      <c r="AV790" s="1"/>
      <c r="AW790" s="1"/>
      <c r="AX790" s="1"/>
      <c r="AZ790" s="1"/>
      <c r="BA790" s="1"/>
    </row>
    <row r="791" spans="43:53">
      <c r="AQ791" s="1"/>
      <c r="AR791" s="1"/>
      <c r="AS791" s="1"/>
      <c r="AT791" s="1"/>
      <c r="AU791" s="1"/>
      <c r="AV791" s="1"/>
      <c r="AW791" s="1"/>
      <c r="AX791" s="1"/>
      <c r="AZ791" s="1"/>
      <c r="BA791" s="1"/>
    </row>
    <row r="792" spans="43:53">
      <c r="AQ792" s="1"/>
      <c r="AR792" s="1"/>
      <c r="AS792" s="1"/>
      <c r="AT792" s="1"/>
      <c r="AU792" s="1"/>
      <c r="AV792" s="1"/>
      <c r="AW792" s="1"/>
      <c r="AX792" s="1"/>
      <c r="AZ792" s="1"/>
      <c r="BA792" s="1"/>
    </row>
    <row r="793" spans="43:53">
      <c r="AQ793" s="1"/>
      <c r="AR793" s="1"/>
      <c r="AS793" s="1"/>
      <c r="AT793" s="1"/>
      <c r="AU793" s="1"/>
      <c r="AV793" s="1"/>
      <c r="AW793" s="1"/>
      <c r="AX793" s="1"/>
      <c r="AZ793" s="1"/>
      <c r="BA793" s="1"/>
    </row>
    <row r="794" spans="43:53">
      <c r="AQ794" s="1"/>
      <c r="AR794" s="1"/>
      <c r="AS794" s="1"/>
      <c r="AT794" s="1"/>
      <c r="AU794" s="1"/>
      <c r="AV794" s="1"/>
      <c r="AW794" s="1"/>
      <c r="AX794" s="1"/>
      <c r="AZ794" s="1"/>
      <c r="BA794" s="1"/>
    </row>
    <row r="795" spans="43:53">
      <c r="AQ795" s="1"/>
      <c r="AR795" s="1"/>
      <c r="AS795" s="1"/>
      <c r="AT795" s="1"/>
      <c r="AU795" s="1"/>
      <c r="AV795" s="1"/>
      <c r="AW795" s="1"/>
      <c r="AX795" s="1"/>
      <c r="AZ795" s="1"/>
      <c r="BA795" s="1"/>
    </row>
    <row r="796" spans="43:53">
      <c r="AQ796" s="1"/>
      <c r="AR796" s="1"/>
      <c r="AS796" s="1"/>
      <c r="AT796" s="1"/>
      <c r="AU796" s="1"/>
      <c r="AV796" s="1"/>
      <c r="AW796" s="1"/>
      <c r="AX796" s="1"/>
      <c r="AZ796" s="1"/>
      <c r="BA796" s="1"/>
    </row>
    <row r="797" spans="43:53">
      <c r="AQ797" s="1"/>
      <c r="AR797" s="1"/>
      <c r="AS797" s="1"/>
      <c r="AT797" s="1"/>
      <c r="AU797" s="1"/>
      <c r="AV797" s="1"/>
      <c r="AW797" s="1"/>
      <c r="AX797" s="1"/>
      <c r="AZ797" s="1"/>
      <c r="BA797" s="1"/>
    </row>
    <row r="798" spans="43:53">
      <c r="AQ798" s="1"/>
      <c r="AR798" s="1"/>
      <c r="AS798" s="1"/>
      <c r="AT798" s="1"/>
      <c r="AU798" s="1"/>
      <c r="AV798" s="1"/>
      <c r="AW798" s="1"/>
      <c r="AX798" s="1"/>
      <c r="AZ798" s="1"/>
      <c r="BA798" s="1"/>
    </row>
    <row r="799" spans="43:53">
      <c r="AQ799" s="1"/>
      <c r="AR799" s="1"/>
      <c r="AS799" s="1"/>
      <c r="AT799" s="1"/>
      <c r="AU799" s="1"/>
      <c r="AV799" s="1"/>
      <c r="AW799" s="1"/>
      <c r="AX799" s="1"/>
      <c r="AZ799" s="1"/>
      <c r="BA799" s="1"/>
    </row>
    <row r="800" spans="43:53">
      <c r="AQ800" s="1"/>
      <c r="AR800" s="1"/>
      <c r="AS800" s="1"/>
      <c r="AT800" s="1"/>
      <c r="AU800" s="1"/>
      <c r="AV800" s="1"/>
      <c r="AW800" s="1"/>
      <c r="AX800" s="1"/>
      <c r="AZ800" s="1"/>
      <c r="BA800" s="1"/>
    </row>
    <row r="801" spans="43:53">
      <c r="AQ801" s="1"/>
      <c r="AR801" s="1"/>
      <c r="AS801" s="1"/>
      <c r="AT801" s="1"/>
      <c r="AU801" s="1"/>
      <c r="AV801" s="1"/>
      <c r="AW801" s="1"/>
      <c r="AX801" s="1"/>
      <c r="AZ801" s="1"/>
      <c r="BA801" s="1"/>
    </row>
    <row r="802" spans="43:53">
      <c r="AQ802" s="1"/>
      <c r="AR802" s="1"/>
      <c r="AS802" s="1"/>
      <c r="AT802" s="1"/>
      <c r="AU802" s="1"/>
      <c r="AV802" s="1"/>
      <c r="AW802" s="1"/>
      <c r="AX802" s="1"/>
      <c r="AZ802" s="1"/>
      <c r="BA802" s="1"/>
    </row>
    <row r="803" spans="43:53">
      <c r="AQ803" s="1"/>
      <c r="AR803" s="1"/>
      <c r="AS803" s="1"/>
      <c r="AT803" s="1"/>
      <c r="AU803" s="1"/>
      <c r="AV803" s="1"/>
      <c r="AW803" s="1"/>
      <c r="AX803" s="1"/>
      <c r="AZ803" s="1"/>
      <c r="BA803" s="1"/>
    </row>
    <row r="804" spans="43:53">
      <c r="AQ804" s="1"/>
      <c r="AR804" s="1"/>
      <c r="AS804" s="1"/>
      <c r="AT804" s="1"/>
      <c r="AU804" s="1"/>
      <c r="AV804" s="1"/>
      <c r="AW804" s="1"/>
      <c r="AX804" s="1"/>
      <c r="AZ804" s="1"/>
      <c r="BA804" s="1"/>
    </row>
    <row r="805" spans="43:53">
      <c r="AQ805" s="1"/>
      <c r="AR805" s="1"/>
      <c r="AS805" s="1"/>
      <c r="AT805" s="1"/>
      <c r="AU805" s="1"/>
      <c r="AV805" s="1"/>
      <c r="AW805" s="1"/>
      <c r="AX805" s="1"/>
      <c r="AZ805" s="1"/>
      <c r="BA805" s="1"/>
    </row>
    <row r="806" spans="43:53">
      <c r="AQ806" s="1"/>
      <c r="AR806" s="1"/>
      <c r="AS806" s="1"/>
      <c r="AT806" s="1"/>
      <c r="AU806" s="1"/>
      <c r="AV806" s="1"/>
      <c r="AW806" s="1"/>
      <c r="AX806" s="1"/>
      <c r="AZ806" s="1"/>
      <c r="BA806" s="1"/>
    </row>
    <row r="807" spans="43:53">
      <c r="AQ807" s="1"/>
      <c r="AR807" s="1"/>
      <c r="AS807" s="1"/>
      <c r="AT807" s="1"/>
      <c r="AU807" s="1"/>
      <c r="AV807" s="1"/>
      <c r="AW807" s="1"/>
      <c r="AX807" s="1"/>
      <c r="AZ807" s="1"/>
      <c r="BA807" s="1"/>
    </row>
    <row r="808" spans="43:53">
      <c r="AQ808" s="1"/>
      <c r="AR808" s="1"/>
      <c r="AS808" s="1"/>
      <c r="AT808" s="1"/>
      <c r="AU808" s="1"/>
      <c r="AV808" s="1"/>
      <c r="AW808" s="1"/>
      <c r="AX808" s="1"/>
      <c r="AZ808" s="1"/>
      <c r="BA808" s="1"/>
    </row>
    <row r="809" spans="43:53">
      <c r="AQ809" s="1"/>
      <c r="AR809" s="1"/>
      <c r="AS809" s="1"/>
      <c r="AT809" s="1"/>
      <c r="AU809" s="1"/>
      <c r="AV809" s="1"/>
      <c r="AW809" s="1"/>
      <c r="AX809" s="1"/>
      <c r="AZ809" s="1"/>
      <c r="BA809" s="1"/>
    </row>
    <row r="810" spans="43:53">
      <c r="AQ810" s="1"/>
      <c r="AR810" s="1"/>
      <c r="AS810" s="1"/>
      <c r="AT810" s="1"/>
      <c r="AU810" s="1"/>
      <c r="AV810" s="1"/>
      <c r="AW810" s="1"/>
      <c r="AX810" s="1"/>
      <c r="AZ810" s="1"/>
      <c r="BA810" s="1"/>
    </row>
    <row r="811" spans="43:53">
      <c r="AQ811" s="1"/>
      <c r="AR811" s="1"/>
      <c r="AS811" s="1"/>
      <c r="AT811" s="1"/>
      <c r="AU811" s="1"/>
      <c r="AV811" s="1"/>
      <c r="AW811" s="1"/>
      <c r="AX811" s="1"/>
      <c r="AZ811" s="1"/>
      <c r="BA811" s="1"/>
    </row>
    <row r="812" spans="43:53">
      <c r="AQ812" s="1"/>
      <c r="AR812" s="1"/>
      <c r="AS812" s="1"/>
      <c r="AT812" s="1"/>
      <c r="AU812" s="1"/>
      <c r="AV812" s="1"/>
      <c r="AW812" s="1"/>
      <c r="AX812" s="1"/>
      <c r="AZ812" s="1"/>
      <c r="BA812" s="1"/>
    </row>
    <row r="813" spans="43:53">
      <c r="AQ813" s="1"/>
      <c r="AR813" s="1"/>
      <c r="AS813" s="1"/>
      <c r="AT813" s="1"/>
      <c r="AU813" s="1"/>
      <c r="AV813" s="1"/>
      <c r="AW813" s="1"/>
      <c r="AX813" s="1"/>
      <c r="AZ813" s="1"/>
      <c r="BA813" s="1"/>
    </row>
    <row r="814" spans="43:53">
      <c r="AQ814" s="1"/>
      <c r="AR814" s="1"/>
      <c r="AS814" s="1"/>
      <c r="AT814" s="1"/>
      <c r="AU814" s="1"/>
      <c r="AV814" s="1"/>
      <c r="AW814" s="1"/>
      <c r="AX814" s="1"/>
      <c r="AZ814" s="1"/>
      <c r="BA814" s="1"/>
    </row>
    <row r="815" spans="43:53">
      <c r="AQ815" s="1"/>
      <c r="AR815" s="1"/>
      <c r="AS815" s="1"/>
      <c r="AT815" s="1"/>
      <c r="AU815" s="1"/>
      <c r="AV815" s="1"/>
      <c r="AW815" s="1"/>
      <c r="AX815" s="1"/>
      <c r="AZ815" s="1"/>
      <c r="BA815" s="1"/>
    </row>
    <row r="816" spans="43:53">
      <c r="AQ816" s="1"/>
      <c r="AR816" s="1"/>
      <c r="AS816" s="1"/>
      <c r="AT816" s="1"/>
      <c r="AU816" s="1"/>
      <c r="AV816" s="1"/>
      <c r="AW816" s="1"/>
      <c r="AX816" s="1"/>
      <c r="AZ816" s="1"/>
      <c r="BA816" s="1"/>
    </row>
    <row r="817" spans="43:53">
      <c r="AQ817" s="1"/>
      <c r="AR817" s="1"/>
      <c r="AS817" s="1"/>
      <c r="AT817" s="1"/>
      <c r="AU817" s="1"/>
      <c r="AV817" s="1"/>
      <c r="AW817" s="1"/>
      <c r="AX817" s="1"/>
      <c r="AZ817" s="1"/>
      <c r="BA817" s="1"/>
    </row>
    <row r="818" spans="43:53">
      <c r="AQ818" s="1"/>
      <c r="AR818" s="1"/>
      <c r="AS818" s="1"/>
      <c r="AT818" s="1"/>
      <c r="AU818" s="1"/>
      <c r="AV818" s="1"/>
      <c r="AW818" s="1"/>
      <c r="AX818" s="1"/>
      <c r="AZ818" s="1"/>
      <c r="BA818" s="1"/>
    </row>
    <row r="819" spans="43:53">
      <c r="AQ819" s="1"/>
      <c r="AR819" s="1"/>
      <c r="AS819" s="1"/>
      <c r="AT819" s="1"/>
      <c r="AU819" s="1"/>
      <c r="AV819" s="1"/>
      <c r="AW819" s="1"/>
      <c r="AX819" s="1"/>
      <c r="AZ819" s="1"/>
      <c r="BA819" s="1"/>
    </row>
    <row r="820" spans="43:53">
      <c r="AQ820" s="1"/>
      <c r="AR820" s="1"/>
      <c r="AS820" s="1"/>
      <c r="AT820" s="1"/>
      <c r="AU820" s="1"/>
      <c r="AV820" s="1"/>
      <c r="AW820" s="1"/>
      <c r="AX820" s="1"/>
      <c r="AZ820" s="1"/>
      <c r="BA820" s="1"/>
    </row>
    <row r="821" spans="43:53">
      <c r="AQ821" s="1"/>
      <c r="AR821" s="1"/>
      <c r="AS821" s="1"/>
      <c r="AT821" s="1"/>
      <c r="AU821" s="1"/>
      <c r="AV821" s="1"/>
      <c r="AW821" s="1"/>
      <c r="AX821" s="1"/>
      <c r="AZ821" s="1"/>
      <c r="BA821" s="1"/>
    </row>
    <row r="822" spans="43:53">
      <c r="AQ822" s="1"/>
      <c r="AR822" s="1"/>
      <c r="AS822" s="1"/>
      <c r="AT822" s="1"/>
      <c r="AU822" s="1"/>
      <c r="AV822" s="1"/>
      <c r="AW822" s="1"/>
      <c r="AX822" s="1"/>
      <c r="AZ822" s="1"/>
      <c r="BA822" s="1"/>
    </row>
    <row r="823" spans="43:53">
      <c r="AQ823" s="1"/>
      <c r="AR823" s="1"/>
      <c r="AS823" s="1"/>
      <c r="AT823" s="1"/>
      <c r="AU823" s="1"/>
      <c r="AV823" s="1"/>
      <c r="AW823" s="1"/>
      <c r="AX823" s="1"/>
      <c r="AZ823" s="1"/>
      <c r="BA823" s="1"/>
    </row>
    <row r="824" spans="43:53">
      <c r="AQ824" s="1"/>
      <c r="AR824" s="1"/>
      <c r="AS824" s="1"/>
      <c r="AT824" s="1"/>
      <c r="AU824" s="1"/>
      <c r="AV824" s="1"/>
      <c r="AW824" s="1"/>
      <c r="AX824" s="1"/>
      <c r="AZ824" s="1"/>
      <c r="BA824" s="1"/>
    </row>
    <row r="825" spans="43:53">
      <c r="AQ825" s="1"/>
      <c r="AR825" s="1"/>
      <c r="AS825" s="1"/>
      <c r="AT825" s="1"/>
      <c r="AU825" s="1"/>
      <c r="AV825" s="1"/>
      <c r="AW825" s="1"/>
      <c r="AX825" s="1"/>
      <c r="AZ825" s="1"/>
      <c r="BA825" s="1"/>
    </row>
    <row r="826" spans="43:53">
      <c r="AQ826" s="1"/>
      <c r="AR826" s="1"/>
      <c r="AS826" s="1"/>
      <c r="AT826" s="1"/>
      <c r="AU826" s="1"/>
      <c r="AV826" s="1"/>
      <c r="AW826" s="1"/>
      <c r="AX826" s="1"/>
      <c r="AZ826" s="1"/>
      <c r="BA826" s="1"/>
    </row>
    <row r="827" spans="43:53">
      <c r="AQ827" s="1"/>
      <c r="AR827" s="1"/>
      <c r="AS827" s="1"/>
      <c r="AT827" s="1"/>
      <c r="AU827" s="1"/>
      <c r="AV827" s="1"/>
      <c r="AW827" s="1"/>
      <c r="AX827" s="1"/>
      <c r="AZ827" s="1"/>
      <c r="BA827" s="1"/>
    </row>
    <row r="828" spans="43:53">
      <c r="AQ828" s="1"/>
      <c r="AR828" s="1"/>
      <c r="AS828" s="1"/>
      <c r="AT828" s="1"/>
      <c r="AU828" s="1"/>
      <c r="AV828" s="1"/>
      <c r="AW828" s="1"/>
      <c r="AX828" s="1"/>
      <c r="AZ828" s="1"/>
      <c r="BA828" s="1"/>
    </row>
    <row r="829" spans="43:53">
      <c r="AQ829" s="1"/>
      <c r="AR829" s="1"/>
      <c r="AS829" s="1"/>
      <c r="AT829" s="1"/>
      <c r="AU829" s="1"/>
      <c r="AV829" s="1"/>
      <c r="AW829" s="1"/>
      <c r="AX829" s="1"/>
      <c r="AZ829" s="1"/>
      <c r="BA829" s="1"/>
    </row>
    <row r="830" spans="43:53">
      <c r="AQ830" s="1"/>
      <c r="AR830" s="1"/>
      <c r="AS830" s="1"/>
      <c r="AT830" s="1"/>
      <c r="AU830" s="1"/>
      <c r="AV830" s="1"/>
      <c r="AW830" s="1"/>
      <c r="AX830" s="1"/>
      <c r="AZ830" s="1"/>
      <c r="BA830" s="1"/>
    </row>
    <row r="831" spans="43:53">
      <c r="AQ831" s="1"/>
      <c r="AR831" s="1"/>
      <c r="AS831" s="1"/>
      <c r="AT831" s="1"/>
      <c r="AU831" s="1"/>
      <c r="AV831" s="1"/>
      <c r="AW831" s="1"/>
      <c r="AX831" s="1"/>
      <c r="AZ831" s="1"/>
      <c r="BA831" s="1"/>
    </row>
    <row r="832" spans="43:53">
      <c r="AQ832" s="1"/>
      <c r="AR832" s="1"/>
      <c r="AS832" s="1"/>
      <c r="AT832" s="1"/>
      <c r="AU832" s="1"/>
      <c r="AV832" s="1"/>
      <c r="AW832" s="1"/>
      <c r="AX832" s="1"/>
      <c r="AZ832" s="1"/>
      <c r="BA832" s="1"/>
    </row>
    <row r="833" spans="43:53">
      <c r="AQ833" s="1"/>
      <c r="AR833" s="1"/>
      <c r="AS833" s="1"/>
      <c r="AT833" s="1"/>
      <c r="AU833" s="1"/>
      <c r="AV833" s="1"/>
      <c r="AW833" s="1"/>
      <c r="AX833" s="1"/>
      <c r="AZ833" s="1"/>
      <c r="BA833" s="1"/>
    </row>
    <row r="834" spans="43:53">
      <c r="AQ834" s="1"/>
      <c r="AR834" s="1"/>
      <c r="AS834" s="1"/>
      <c r="AT834" s="1"/>
      <c r="AU834" s="1"/>
      <c r="AV834" s="1"/>
      <c r="AW834" s="1"/>
      <c r="AX834" s="1"/>
      <c r="AZ834" s="1"/>
      <c r="BA834" s="1"/>
    </row>
    <row r="835" spans="43:53">
      <c r="AQ835" s="1"/>
      <c r="AR835" s="1"/>
      <c r="AS835" s="1"/>
      <c r="AT835" s="1"/>
      <c r="AU835" s="1"/>
      <c r="AV835" s="1"/>
      <c r="AW835" s="1"/>
      <c r="AX835" s="1"/>
      <c r="AZ835" s="1"/>
      <c r="BA835" s="1"/>
    </row>
    <row r="836" spans="43:53">
      <c r="AQ836" s="1"/>
      <c r="AR836" s="1"/>
      <c r="AS836" s="1"/>
      <c r="AT836" s="1"/>
      <c r="AU836" s="1"/>
      <c r="AV836" s="1"/>
      <c r="AW836" s="1"/>
      <c r="AX836" s="1"/>
      <c r="AZ836" s="1"/>
      <c r="BA836" s="1"/>
    </row>
  </sheetData>
  <mergeCells count="1">
    <mergeCell ref="O4:R4"/>
  </mergeCells>
  <phoneticPr fontId="11" type="noConversion"/>
  <conditionalFormatting sqref="G10:G60 L10:L60 O10:O60 E10:E60 O63:O76">
    <cfRule type="cellIs" dxfId="268" priority="125" operator="lessThan">
      <formula>0</formula>
    </cfRule>
    <cfRule type="cellIs" dxfId="267" priority="126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transitionEvaluation="1"/>
  <dimension ref="D1:W1805"/>
  <sheetViews>
    <sheetView defaultGridColor="0" colorId="22" zoomScale="86" zoomScaleNormal="86" workbookViewId="0">
      <selection activeCell="W30" sqref="W30"/>
    </sheetView>
  </sheetViews>
  <sheetFormatPr baseColWidth="10" defaultColWidth="9.90625" defaultRowHeight="15.6"/>
  <cols>
    <col min="1" max="1" width="6.1796875" customWidth="1"/>
    <col min="2" max="2" width="6.453125" customWidth="1"/>
    <col min="3" max="3" width="7.6328125" customWidth="1"/>
    <col min="4" max="4" width="7.90625" style="10" customWidth="1"/>
    <col min="5" max="5" width="6.453125" style="10" customWidth="1"/>
    <col min="6" max="6" width="7.90625" style="10" customWidth="1"/>
    <col min="7" max="7" width="7.90625" customWidth="1"/>
    <col min="8" max="8" width="6.6328125" customWidth="1"/>
    <col min="9" max="10" width="7.90625" customWidth="1"/>
    <col min="11" max="11" width="6" customWidth="1"/>
    <col min="12" max="12" width="7.08984375" customWidth="1"/>
    <col min="13" max="14" width="7.453125" customWidth="1"/>
    <col min="15" max="15" width="10.36328125" style="100" customWidth="1"/>
    <col min="16" max="17" width="7.90625" customWidth="1"/>
    <col min="18" max="18" width="10.1796875" style="50" customWidth="1"/>
    <col min="19" max="19" width="7.81640625" style="50" customWidth="1"/>
    <col min="20" max="20" width="17.08984375" customWidth="1"/>
    <col min="21" max="21" width="20.7265625" customWidth="1"/>
    <col min="22" max="22" width="8.54296875" customWidth="1"/>
    <col min="23" max="23" width="11.36328125" customWidth="1"/>
  </cols>
  <sheetData>
    <row r="1" spans="4:23" ht="15">
      <c r="D1"/>
      <c r="E1"/>
      <c r="F1"/>
      <c r="O1"/>
      <c r="R1"/>
      <c r="S1"/>
    </row>
    <row r="2" spans="4:23" s="165" customFormat="1" ht="24" customHeight="1"/>
    <row r="3" spans="4:23" ht="21" customHeight="1">
      <c r="D3" s="252" t="s">
        <v>524</v>
      </c>
      <c r="E3"/>
      <c r="F3"/>
      <c r="O3"/>
      <c r="R3"/>
      <c r="S3"/>
    </row>
    <row r="4" spans="4:23" s="191" customFormat="1" ht="19.8"/>
    <row r="5" spans="4:23" ht="16.5" customHeight="1">
      <c r="D5"/>
      <c r="E5"/>
      <c r="F5"/>
      <c r="O5"/>
      <c r="R5"/>
      <c r="S5"/>
    </row>
    <row r="6" spans="4:23" ht="15">
      <c r="D6"/>
      <c r="E6"/>
      <c r="F6"/>
      <c r="O6"/>
      <c r="R6"/>
      <c r="S6"/>
    </row>
    <row r="7" spans="4:23" ht="15">
      <c r="D7"/>
      <c r="E7"/>
      <c r="F7"/>
      <c r="O7"/>
      <c r="R7"/>
      <c r="S7"/>
    </row>
    <row r="8" spans="4:23" ht="15">
      <c r="D8"/>
      <c r="E8"/>
      <c r="F8"/>
      <c r="O8"/>
      <c r="R8"/>
      <c r="S8"/>
    </row>
    <row r="9" spans="4:23" ht="15">
      <c r="D9"/>
      <c r="E9"/>
      <c r="F9"/>
      <c r="O9"/>
      <c r="R9"/>
      <c r="S9"/>
    </row>
    <row r="10" spans="4:23" ht="15">
      <c r="D10"/>
      <c r="E10"/>
      <c r="F10"/>
      <c r="O10"/>
      <c r="R10"/>
      <c r="S10"/>
    </row>
    <row r="11" spans="4:23" ht="15">
      <c r="D11"/>
      <c r="E11"/>
      <c r="F11"/>
      <c r="O11"/>
      <c r="R11"/>
      <c r="S11"/>
    </row>
    <row r="12" spans="4:23">
      <c r="D12"/>
      <c r="E12"/>
      <c r="F12"/>
      <c r="O12"/>
      <c r="R12"/>
      <c r="S12"/>
      <c r="V12" s="308">
        <f>+Uke!AM28</f>
        <v>28460.461538461539</v>
      </c>
      <c r="W12" s="2" t="s">
        <v>8</v>
      </c>
    </row>
    <row r="13" spans="4:23" ht="15">
      <c r="D13"/>
      <c r="E13"/>
      <c r="F13"/>
      <c r="O13"/>
      <c r="R13"/>
      <c r="S13"/>
    </row>
    <row r="14" spans="4:23" ht="15">
      <c r="D14"/>
      <c r="E14"/>
      <c r="F14"/>
      <c r="O14"/>
      <c r="R14"/>
      <c r="S14"/>
    </row>
    <row r="15" spans="4:23" ht="15">
      <c r="D15"/>
      <c r="E15"/>
      <c r="F15"/>
      <c r="O15"/>
      <c r="R15"/>
      <c r="S15"/>
    </row>
    <row r="16" spans="4:23" ht="15">
      <c r="D16"/>
      <c r="E16"/>
      <c r="F16"/>
      <c r="O16"/>
      <c r="R16"/>
      <c r="S16"/>
    </row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customFormat="1" ht="15"/>
    <row r="45" customFormat="1" ht="15"/>
    <row r="46" customFormat="1" ht="15"/>
    <row r="47" customFormat="1" ht="15"/>
    <row r="48" customFormat="1" ht="15"/>
    <row r="49" customFormat="1" ht="15"/>
    <row r="50" customFormat="1" ht="15"/>
    <row r="51" customFormat="1" ht="15"/>
    <row r="52" customFormat="1" ht="15"/>
    <row r="53" customFormat="1" ht="15"/>
    <row r="54" customFormat="1" ht="15"/>
    <row r="55" customFormat="1" ht="15"/>
    <row r="56" customFormat="1" ht="15"/>
    <row r="57" customFormat="1" ht="15"/>
    <row r="58" customFormat="1" ht="15"/>
    <row r="59" customFormat="1" ht="15"/>
    <row r="60" customFormat="1" ht="15"/>
    <row r="61" customFormat="1" ht="15"/>
    <row r="62" customFormat="1" ht="15"/>
    <row r="63" customFormat="1" ht="15"/>
    <row r="64" customFormat="1" ht="15"/>
    <row r="65" customFormat="1" ht="15"/>
    <row r="66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spans="4:23" ht="15">
      <c r="D81"/>
      <c r="E81"/>
      <c r="F81"/>
      <c r="O81"/>
      <c r="R81"/>
      <c r="S81"/>
    </row>
    <row r="82" spans="4:23" ht="15">
      <c r="D82"/>
      <c r="E82"/>
      <c r="F82"/>
      <c r="O82"/>
      <c r="R82"/>
      <c r="S82"/>
    </row>
    <row r="83" spans="4:23" ht="15">
      <c r="D83"/>
      <c r="E83"/>
      <c r="F83"/>
      <c r="O83"/>
      <c r="R83"/>
      <c r="S83"/>
    </row>
    <row r="84" spans="4:23" ht="15">
      <c r="D84"/>
      <c r="E84"/>
      <c r="F84"/>
      <c r="O84"/>
      <c r="R84"/>
      <c r="S84"/>
    </row>
    <row r="85" spans="4:23" ht="15">
      <c r="D85"/>
      <c r="E85"/>
      <c r="F85"/>
      <c r="O85"/>
      <c r="R85"/>
      <c r="S85"/>
    </row>
    <row r="86" spans="4:23" ht="15">
      <c r="D86"/>
      <c r="E86"/>
      <c r="F86"/>
      <c r="O86"/>
      <c r="R86"/>
      <c r="S86"/>
    </row>
    <row r="87" spans="4:23" ht="15">
      <c r="D87"/>
      <c r="E87"/>
      <c r="F87"/>
      <c r="O87"/>
      <c r="R87"/>
      <c r="S87"/>
    </row>
    <row r="88" spans="4:23" ht="15">
      <c r="D88"/>
      <c r="E88"/>
      <c r="F88"/>
      <c r="O88"/>
      <c r="R88"/>
      <c r="S88"/>
    </row>
    <row r="89" spans="4:23">
      <c r="D89"/>
      <c r="E89"/>
      <c r="F89"/>
      <c r="O89"/>
      <c r="R89"/>
      <c r="S89"/>
      <c r="V89" s="5">
        <f>+År!L36</f>
        <v>60.520136035662162</v>
      </c>
      <c r="W89" s="3" t="s">
        <v>357</v>
      </c>
    </row>
    <row r="90" spans="4:23" ht="15">
      <c r="D90"/>
      <c r="E90"/>
      <c r="F90"/>
      <c r="O90"/>
      <c r="R90"/>
      <c r="S90"/>
    </row>
    <row r="91" spans="4:23" ht="15">
      <c r="D91"/>
      <c r="E91"/>
      <c r="F91"/>
      <c r="O91"/>
      <c r="R91"/>
      <c r="S91"/>
    </row>
    <row r="92" spans="4:23" ht="15">
      <c r="D92"/>
      <c r="E92"/>
      <c r="F92"/>
      <c r="O92"/>
      <c r="R92"/>
      <c r="S92"/>
    </row>
    <row r="93" spans="4:23" ht="15">
      <c r="D93"/>
      <c r="E93"/>
      <c r="F93"/>
      <c r="O93"/>
      <c r="R93"/>
      <c r="S93"/>
    </row>
    <row r="94" spans="4:23" ht="15">
      <c r="D94"/>
      <c r="E94"/>
      <c r="F94"/>
      <c r="O94"/>
      <c r="R94"/>
      <c r="S94"/>
    </row>
    <row r="95" spans="4:23" ht="15">
      <c r="D95"/>
      <c r="E95"/>
      <c r="F95"/>
      <c r="O95"/>
      <c r="R95"/>
      <c r="S95"/>
    </row>
    <row r="96" spans="4:23" ht="15">
      <c r="D96"/>
      <c r="E96"/>
      <c r="F96"/>
      <c r="O96"/>
      <c r="R96"/>
      <c r="S96"/>
    </row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spans="4:22" ht="15">
      <c r="D161"/>
      <c r="E161"/>
      <c r="F161"/>
      <c r="O161"/>
      <c r="R161"/>
      <c r="S161"/>
    </row>
    <row r="162" spans="4:22" ht="15">
      <c r="D162"/>
      <c r="E162"/>
      <c r="F162"/>
      <c r="O162"/>
      <c r="R162"/>
      <c r="S162"/>
    </row>
    <row r="163" spans="4:22" ht="15">
      <c r="D163"/>
      <c r="E163"/>
      <c r="F163"/>
      <c r="O163"/>
      <c r="R163"/>
      <c r="S163"/>
    </row>
    <row r="164" spans="4:22" ht="15">
      <c r="D164"/>
      <c r="E164"/>
      <c r="F164"/>
      <c r="O164"/>
      <c r="R164"/>
      <c r="S164"/>
    </row>
    <row r="165" spans="4:22" ht="15">
      <c r="D165"/>
      <c r="E165"/>
      <c r="F165"/>
      <c r="O165"/>
      <c r="R165"/>
      <c r="S165"/>
    </row>
    <row r="166" spans="4:22" ht="15">
      <c r="D166"/>
      <c r="E166"/>
      <c r="F166"/>
      <c r="O166"/>
      <c r="R166"/>
      <c r="S166"/>
    </row>
    <row r="167" spans="4:22" ht="15">
      <c r="D167"/>
      <c r="E167"/>
      <c r="F167"/>
      <c r="O167"/>
      <c r="R167"/>
      <c r="S167"/>
    </row>
    <row r="168" spans="4:22" ht="15">
      <c r="D168"/>
      <c r="E168"/>
      <c r="F168"/>
      <c r="O168"/>
      <c r="R168"/>
      <c r="S168"/>
    </row>
    <row r="169" spans="4:22" ht="15">
      <c r="D169"/>
      <c r="E169"/>
      <c r="F169"/>
      <c r="O169"/>
      <c r="R169"/>
      <c r="S169"/>
    </row>
    <row r="170" spans="4:22" ht="15">
      <c r="D170"/>
      <c r="E170"/>
      <c r="F170"/>
      <c r="O170"/>
      <c r="R170"/>
      <c r="S170"/>
    </row>
    <row r="171" spans="4:22" ht="15">
      <c r="D171"/>
      <c r="E171"/>
      <c r="F171"/>
      <c r="O171"/>
      <c r="R171"/>
      <c r="S171"/>
    </row>
    <row r="172" spans="4:22" ht="15">
      <c r="D172"/>
      <c r="E172"/>
      <c r="F172"/>
      <c r="O172"/>
      <c r="R172"/>
      <c r="S172"/>
    </row>
    <row r="173" spans="4:22" ht="15">
      <c r="D173"/>
      <c r="E173"/>
      <c r="F173"/>
      <c r="O173"/>
      <c r="R173"/>
      <c r="S173"/>
    </row>
    <row r="174" spans="4:22" ht="15">
      <c r="D174"/>
      <c r="E174"/>
      <c r="F174"/>
      <c r="O174"/>
      <c r="R174"/>
      <c r="S174"/>
    </row>
    <row r="175" spans="4:22" ht="15">
      <c r="D175"/>
      <c r="E175"/>
      <c r="F175"/>
      <c r="O175"/>
      <c r="R175"/>
      <c r="S175"/>
    </row>
    <row r="176" spans="4:22">
      <c r="D176"/>
      <c r="E176"/>
      <c r="F176"/>
      <c r="O176"/>
      <c r="R176"/>
      <c r="S176"/>
      <c r="V176" s="2"/>
    </row>
    <row r="177" customFormat="1" ht="15"/>
    <row r="178" customFormat="1" ht="15"/>
    <row r="179" customFormat="1" ht="15"/>
    <row r="180" customFormat="1" ht="15"/>
    <row r="181" customFormat="1" ht="15"/>
    <row r="182" customFormat="1" ht="15"/>
    <row r="183" customFormat="1" ht="15"/>
    <row r="184" customFormat="1" ht="15"/>
    <row r="185" customFormat="1" ht="15"/>
    <row r="186" customFormat="1" ht="15"/>
    <row r="187" customFormat="1" ht="15"/>
    <row r="188" customFormat="1" ht="15"/>
    <row r="189" customFormat="1" ht="15"/>
    <row r="190" customFormat="1" ht="15"/>
    <row r="191" customFormat="1" ht="15"/>
    <row r="192" customFormat="1" ht="15"/>
    <row r="193" spans="4:23" ht="15">
      <c r="D193"/>
      <c r="E193"/>
      <c r="F193"/>
      <c r="O193"/>
      <c r="R193"/>
      <c r="S193"/>
    </row>
    <row r="194" spans="4:23" ht="15">
      <c r="D194"/>
      <c r="E194"/>
      <c r="F194"/>
      <c r="O194"/>
      <c r="R194"/>
      <c r="S194"/>
    </row>
    <row r="195" spans="4:23" ht="15">
      <c r="D195"/>
      <c r="E195"/>
      <c r="F195"/>
      <c r="O195"/>
      <c r="R195"/>
      <c r="S195"/>
    </row>
    <row r="196" spans="4:23" ht="15">
      <c r="D196"/>
      <c r="E196"/>
      <c r="F196"/>
      <c r="O196"/>
      <c r="R196"/>
      <c r="S196"/>
    </row>
    <row r="197" spans="4:23" ht="15">
      <c r="D197"/>
      <c r="E197"/>
      <c r="F197"/>
      <c r="O197"/>
      <c r="R197"/>
      <c r="S197"/>
    </row>
    <row r="198" spans="4:23" ht="15">
      <c r="D198"/>
      <c r="E198"/>
      <c r="F198"/>
      <c r="O198"/>
      <c r="R198"/>
      <c r="S198"/>
    </row>
    <row r="199" spans="4:23" ht="15">
      <c r="D199"/>
      <c r="E199"/>
      <c r="F199"/>
      <c r="O199"/>
      <c r="R199"/>
      <c r="S199"/>
    </row>
    <row r="200" spans="4:23" ht="15">
      <c r="D200"/>
      <c r="E200"/>
      <c r="F200"/>
      <c r="O200"/>
      <c r="R200"/>
      <c r="S200"/>
    </row>
    <row r="201" spans="4:23" ht="15">
      <c r="D201"/>
      <c r="E201"/>
      <c r="F201"/>
      <c r="O201"/>
      <c r="R201"/>
      <c r="S201"/>
    </row>
    <row r="202" spans="4:23" ht="15">
      <c r="D202"/>
      <c r="E202"/>
      <c r="F202"/>
      <c r="O202"/>
      <c r="R202"/>
      <c r="S202"/>
    </row>
    <row r="203" spans="4:23" ht="15">
      <c r="D203"/>
      <c r="E203"/>
      <c r="F203"/>
      <c r="O203"/>
      <c r="R203"/>
      <c r="S203"/>
    </row>
    <row r="204" spans="4:23" ht="15">
      <c r="D204"/>
      <c r="E204"/>
      <c r="F204"/>
      <c r="O204"/>
      <c r="R204"/>
      <c r="S204"/>
    </row>
    <row r="205" spans="4:23" ht="15">
      <c r="D205"/>
      <c r="E205"/>
      <c r="F205"/>
      <c r="O205"/>
      <c r="R205"/>
      <c r="S205"/>
    </row>
    <row r="206" spans="4:23" ht="15">
      <c r="D206"/>
      <c r="E206"/>
      <c r="F206"/>
      <c r="O206"/>
      <c r="R206"/>
      <c r="S206"/>
    </row>
    <row r="207" spans="4:23" ht="15">
      <c r="D207"/>
      <c r="E207"/>
      <c r="F207"/>
      <c r="O207"/>
      <c r="R207"/>
      <c r="S207"/>
    </row>
    <row r="208" spans="4:23" ht="15">
      <c r="D208"/>
      <c r="E208"/>
      <c r="F208"/>
      <c r="O208"/>
      <c r="R208"/>
      <c r="S208"/>
      <c r="V208" s="3"/>
      <c r="W208" s="3" t="s">
        <v>597</v>
      </c>
    </row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s="17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customFormat="1" ht="15"/>
    <row r="367" customFormat="1" ht="15"/>
    <row r="368" customFormat="1" ht="15"/>
    <row r="369" customFormat="1" ht="15"/>
    <row r="370" customFormat="1" ht="15"/>
    <row r="371" customFormat="1" ht="15"/>
    <row r="372" customFormat="1" ht="15"/>
    <row r="373" customFormat="1" ht="15"/>
    <row r="374" customFormat="1" ht="15"/>
    <row r="375" customFormat="1" ht="15"/>
    <row r="376" customFormat="1" ht="15"/>
    <row r="377" customFormat="1" ht="15"/>
    <row r="378" customFormat="1" ht="15"/>
    <row r="379" customFormat="1" ht="15"/>
    <row r="380" customFormat="1" ht="15"/>
    <row r="381" customFormat="1" ht="15"/>
    <row r="382" customFormat="1" ht="15"/>
    <row r="383" customFormat="1" ht="15"/>
    <row r="384" customFormat="1" ht="15"/>
    <row r="385" customFormat="1" ht="15"/>
    <row r="386" customFormat="1" ht="15"/>
    <row r="387" customFormat="1" ht="15"/>
    <row r="388" customFormat="1" ht="15"/>
    <row r="389" customFormat="1" ht="15"/>
    <row r="390" customFormat="1" ht="15"/>
    <row r="391" customFormat="1" ht="15"/>
    <row r="392" customFormat="1" ht="15"/>
    <row r="393" customFormat="1" ht="15"/>
    <row r="394" customFormat="1" ht="15"/>
    <row r="395" customFormat="1" ht="15"/>
    <row r="396" customFormat="1" ht="15"/>
    <row r="397" customFormat="1" ht="15"/>
    <row r="398" customFormat="1" ht="15"/>
    <row r="399" customFormat="1" ht="15"/>
    <row r="400" customFormat="1" ht="15"/>
    <row r="401" customFormat="1" ht="15"/>
    <row r="402" customFormat="1" ht="15"/>
    <row r="403" customFormat="1" ht="15"/>
    <row r="404" customFormat="1" ht="15"/>
    <row r="405" customFormat="1" ht="15"/>
    <row r="406" customFormat="1" ht="15"/>
    <row r="407" customFormat="1" ht="15"/>
    <row r="408" customFormat="1" ht="15"/>
    <row r="409" customFormat="1" ht="15"/>
    <row r="410" customFormat="1" ht="15"/>
    <row r="411" customFormat="1" ht="15"/>
    <row r="412" customFormat="1" ht="15"/>
    <row r="413" customFormat="1" ht="15"/>
    <row r="414" customFormat="1" ht="15"/>
    <row r="415" customFormat="1" ht="15"/>
    <row r="416" customFormat="1" ht="15"/>
    <row r="417" customFormat="1" ht="15"/>
    <row r="418" customFormat="1" ht="15"/>
    <row r="419" customFormat="1" ht="15"/>
    <row r="420" customFormat="1" ht="15"/>
    <row r="421" customFormat="1" ht="15"/>
    <row r="422" customFormat="1" ht="15"/>
    <row r="423" customFormat="1" ht="15"/>
    <row r="424" customFormat="1" ht="15"/>
    <row r="425" customFormat="1" ht="15"/>
    <row r="426" customFormat="1" ht="15"/>
    <row r="427" customFormat="1" ht="15"/>
    <row r="428" customFormat="1" ht="15"/>
    <row r="429" customFormat="1" ht="15"/>
    <row r="430" customFormat="1" ht="15"/>
    <row r="431" customFormat="1" ht="15"/>
    <row r="432" customFormat="1" ht="15"/>
    <row r="433" customFormat="1" ht="15"/>
    <row r="434" customFormat="1" ht="15"/>
    <row r="435" customFormat="1" ht="15"/>
    <row r="436" customFormat="1" ht="15"/>
    <row r="437" customFormat="1" ht="15"/>
    <row r="438" customFormat="1" ht="15"/>
    <row r="439" customFormat="1" ht="15"/>
    <row r="440" customFormat="1" ht="15"/>
    <row r="441" customFormat="1" ht="15"/>
    <row r="442" customFormat="1" ht="15"/>
    <row r="443" customFormat="1" ht="15"/>
    <row r="444" customFormat="1" ht="15"/>
    <row r="445" customFormat="1" ht="15"/>
    <row r="446" customFormat="1" ht="15"/>
    <row r="447" customFormat="1" ht="15"/>
    <row r="448" customFormat="1" ht="15"/>
    <row r="449" customFormat="1" ht="15"/>
    <row r="450" customFormat="1" ht="15"/>
    <row r="451" customFormat="1" ht="15"/>
    <row r="452" customFormat="1" ht="15"/>
    <row r="453" customFormat="1" ht="15"/>
    <row r="454" customFormat="1" ht="15"/>
    <row r="455" customFormat="1" ht="15"/>
    <row r="456" customFormat="1" ht="15"/>
    <row r="457" customFormat="1" ht="15"/>
    <row r="458" customFormat="1" ht="15"/>
    <row r="459" customFormat="1" ht="15"/>
    <row r="460" customFormat="1" ht="15"/>
    <row r="461" customFormat="1" ht="15"/>
    <row r="462" customFormat="1" ht="15"/>
    <row r="463" customFormat="1" ht="15"/>
    <row r="464" customFormat="1" ht="15"/>
    <row r="465" customFormat="1" ht="15"/>
    <row r="466" customFormat="1" ht="15"/>
    <row r="467" customFormat="1" ht="15"/>
    <row r="468" customFormat="1" ht="15"/>
    <row r="469" customFormat="1" ht="15"/>
    <row r="470" customFormat="1" ht="15"/>
    <row r="471" customFormat="1" ht="15"/>
    <row r="472" customFormat="1" ht="15"/>
    <row r="473" customFormat="1" ht="15"/>
    <row r="474" customFormat="1" ht="15"/>
    <row r="475" customFormat="1" ht="15"/>
    <row r="476" customFormat="1" ht="15"/>
    <row r="477" customFormat="1" ht="15"/>
    <row r="478" customFormat="1" ht="15"/>
    <row r="479" customFormat="1" ht="15"/>
    <row r="480" customFormat="1" ht="15"/>
    <row r="481" customFormat="1" ht="15"/>
    <row r="482" customFormat="1" ht="15"/>
    <row r="483" customFormat="1" ht="15"/>
    <row r="484" customFormat="1" ht="15"/>
    <row r="485" customFormat="1" ht="15"/>
    <row r="486" customFormat="1" ht="15"/>
    <row r="487" customFormat="1" ht="15"/>
    <row r="488" customFormat="1" ht="15"/>
    <row r="489" customFormat="1" ht="15"/>
    <row r="490" customFormat="1" ht="15"/>
    <row r="491" customFormat="1" ht="15"/>
    <row r="492" customFormat="1" ht="15"/>
    <row r="493" customFormat="1" ht="15"/>
    <row r="494" customFormat="1" ht="15"/>
    <row r="495" customFormat="1" ht="15"/>
    <row r="496" customFormat="1" ht="15"/>
    <row r="497" customFormat="1" ht="15"/>
    <row r="498" customFormat="1" ht="15"/>
    <row r="499" customFormat="1" ht="15"/>
    <row r="500" customFormat="1" ht="15"/>
    <row r="501" customFormat="1" ht="15"/>
    <row r="502" customFormat="1" ht="15"/>
    <row r="503" customFormat="1" ht="15"/>
    <row r="504" customFormat="1" ht="15"/>
    <row r="505" customFormat="1" ht="15"/>
    <row r="506" customFormat="1" ht="15"/>
    <row r="507" customFormat="1" ht="15"/>
    <row r="508" customFormat="1" ht="15"/>
    <row r="509" customFormat="1" ht="15"/>
    <row r="510" customFormat="1" ht="15"/>
    <row r="511" customFormat="1" ht="15"/>
    <row r="512" customFormat="1" ht="15"/>
    <row r="513" customFormat="1" ht="15"/>
    <row r="514" customFormat="1" ht="15"/>
    <row r="515" customFormat="1" ht="15"/>
    <row r="516" customFormat="1" ht="15"/>
    <row r="517" customFormat="1" ht="15"/>
    <row r="518" customFormat="1" ht="15"/>
    <row r="519" customFormat="1" ht="15"/>
    <row r="520" customFormat="1" ht="15"/>
    <row r="521" customFormat="1" ht="15"/>
    <row r="522" customFormat="1" ht="15"/>
    <row r="523" customFormat="1" ht="15"/>
    <row r="524" customFormat="1" ht="15"/>
    <row r="525" customFormat="1" ht="15"/>
    <row r="526" customFormat="1" ht="15"/>
    <row r="527" customFormat="1" ht="15"/>
    <row r="528" customFormat="1" ht="15"/>
    <row r="529" customFormat="1" ht="15"/>
    <row r="530" customFormat="1" ht="15"/>
    <row r="531" customFormat="1" ht="15"/>
    <row r="532" customFormat="1" ht="15"/>
    <row r="533" customFormat="1" ht="15"/>
    <row r="534" customFormat="1" ht="15"/>
    <row r="535" customFormat="1" ht="15"/>
    <row r="536" customFormat="1" ht="15"/>
    <row r="537" customFormat="1" ht="15"/>
    <row r="538" customFormat="1" ht="15"/>
    <row r="539" customFormat="1" ht="15"/>
    <row r="540" customFormat="1" ht="15"/>
    <row r="541" customFormat="1" ht="15"/>
    <row r="542" customFormat="1" ht="15"/>
    <row r="543" customFormat="1" ht="15"/>
    <row r="544" customFormat="1" ht="15"/>
    <row r="545" customFormat="1" ht="15"/>
    <row r="546" customFormat="1" ht="15"/>
    <row r="547" customFormat="1" ht="15"/>
    <row r="548" customFormat="1" ht="15"/>
    <row r="549" customFormat="1" ht="15"/>
    <row r="550" customFormat="1" ht="15"/>
    <row r="551" customFormat="1" ht="15"/>
    <row r="552" customFormat="1" ht="15"/>
    <row r="553" customFormat="1" ht="15"/>
    <row r="554" customFormat="1" ht="15"/>
    <row r="555" customFormat="1" ht="15"/>
    <row r="556" customFormat="1" ht="15"/>
    <row r="557" customFormat="1" ht="15"/>
    <row r="558" customFormat="1" ht="15"/>
    <row r="559" s="2" customFormat="1"/>
    <row r="560" s="2" customFormat="1"/>
    <row r="561" s="2" customFormat="1"/>
    <row r="562" s="2" customFormat="1"/>
    <row r="563" customFormat="1" ht="15"/>
    <row r="564" customFormat="1" ht="15"/>
    <row r="565" customFormat="1" ht="15"/>
    <row r="566" customFormat="1" ht="15"/>
    <row r="567" customFormat="1" ht="15"/>
    <row r="568" customFormat="1" ht="15"/>
    <row r="569" customFormat="1" ht="15"/>
    <row r="570" customFormat="1" ht="15"/>
    <row r="571" customFormat="1" ht="15"/>
    <row r="572" customFormat="1" ht="15"/>
    <row r="573" customFormat="1" ht="15"/>
    <row r="574" customFormat="1" ht="15"/>
    <row r="575" customFormat="1" ht="15"/>
    <row r="576" customFormat="1" ht="15"/>
    <row r="577" customFormat="1" ht="15"/>
    <row r="578" customFormat="1" ht="15"/>
    <row r="579" customFormat="1" ht="15"/>
    <row r="580" customFormat="1" ht="15"/>
    <row r="581" customFormat="1" ht="15"/>
    <row r="582" customFormat="1" ht="15"/>
    <row r="583" customFormat="1" ht="15"/>
    <row r="584" customFormat="1" ht="15"/>
    <row r="585" customFormat="1" ht="15"/>
    <row r="586" customFormat="1" ht="15"/>
    <row r="587" customFormat="1" ht="15"/>
    <row r="588" customFormat="1" ht="15"/>
    <row r="589" customFormat="1" ht="15"/>
    <row r="590" customFormat="1" ht="15"/>
    <row r="591" customFormat="1" ht="15"/>
    <row r="592" customFormat="1" ht="15"/>
    <row r="593" customFormat="1" ht="15"/>
    <row r="594" customFormat="1" ht="15"/>
    <row r="595" customFormat="1" ht="15"/>
    <row r="596" customFormat="1" ht="15"/>
    <row r="597" customFormat="1" ht="15"/>
    <row r="598" customFormat="1" ht="15"/>
    <row r="599" customFormat="1" ht="15"/>
    <row r="600" customFormat="1" ht="15"/>
    <row r="601" customFormat="1" ht="15"/>
    <row r="602" customFormat="1" ht="15"/>
    <row r="603" customFormat="1" ht="15"/>
    <row r="604" customFormat="1" ht="15"/>
    <row r="605" customFormat="1" ht="15"/>
    <row r="606" customFormat="1" ht="15"/>
    <row r="607" customFormat="1" ht="15"/>
    <row r="608" customFormat="1" ht="15"/>
    <row r="609" customFormat="1" ht="15"/>
    <row r="610" customFormat="1" ht="15"/>
    <row r="611" customFormat="1" ht="15"/>
    <row r="612" customFormat="1" ht="15"/>
    <row r="613" customFormat="1" ht="15"/>
    <row r="614" customFormat="1" ht="15"/>
    <row r="615" customFormat="1" ht="15"/>
    <row r="616" customFormat="1" ht="15"/>
    <row r="617" customFormat="1" ht="15"/>
    <row r="618" customFormat="1" ht="15"/>
    <row r="619" customFormat="1" ht="15"/>
    <row r="620" customFormat="1" ht="15"/>
    <row r="621" customFormat="1" ht="15"/>
    <row r="622" customFormat="1" ht="15"/>
    <row r="623" customFormat="1" ht="15"/>
    <row r="624" customFormat="1" ht="15"/>
    <row r="625" customFormat="1" ht="15"/>
    <row r="626" customFormat="1" ht="15"/>
    <row r="627" customFormat="1" ht="15"/>
    <row r="628" customFormat="1" ht="15"/>
    <row r="629" customFormat="1" ht="15"/>
    <row r="630" customFormat="1" ht="15"/>
    <row r="631" customFormat="1" ht="15"/>
    <row r="632" customFormat="1" ht="15"/>
    <row r="633" customFormat="1" ht="15"/>
    <row r="634" customFormat="1" ht="15"/>
    <row r="635" customFormat="1" ht="15"/>
    <row r="636" customFormat="1" ht="15"/>
    <row r="637" customFormat="1" ht="15"/>
    <row r="638" customFormat="1" ht="15"/>
    <row r="639" customFormat="1" ht="15"/>
    <row r="640" customFormat="1" ht="15"/>
    <row r="641" customFormat="1" ht="15"/>
    <row r="642" customFormat="1" ht="15"/>
    <row r="643" customFormat="1" ht="15"/>
    <row r="644" customFormat="1" ht="15"/>
    <row r="645" customFormat="1" ht="15"/>
    <row r="646" customFormat="1" ht="15"/>
    <row r="647" customFormat="1" ht="15"/>
    <row r="648" customFormat="1" ht="15"/>
    <row r="649" customFormat="1" ht="15"/>
    <row r="650" customFormat="1" ht="15"/>
    <row r="651" customFormat="1" ht="15"/>
    <row r="652" customFormat="1" ht="15"/>
    <row r="653" customFormat="1" ht="15"/>
    <row r="654" customFormat="1" ht="15"/>
    <row r="655" customFormat="1" ht="15"/>
    <row r="656" customFormat="1" ht="15"/>
    <row r="657" customFormat="1" ht="15"/>
    <row r="658" customFormat="1" ht="15"/>
    <row r="659" customFormat="1" ht="15"/>
    <row r="660" customFormat="1" ht="15"/>
    <row r="661" customFormat="1" ht="15"/>
    <row r="662" customFormat="1" ht="15"/>
    <row r="663" customFormat="1" ht="15"/>
    <row r="664" customFormat="1" ht="15"/>
    <row r="665" customFormat="1" ht="15"/>
    <row r="666" customFormat="1" ht="15"/>
    <row r="667" customFormat="1" ht="15"/>
    <row r="668" customFormat="1" ht="15"/>
    <row r="669" customFormat="1" ht="15"/>
    <row r="670" customFormat="1" ht="15"/>
    <row r="671" customFormat="1" ht="15"/>
    <row r="672" customFormat="1" ht="15"/>
    <row r="673" customFormat="1" ht="15"/>
    <row r="674" customFormat="1" ht="15"/>
    <row r="675" customFormat="1" ht="15"/>
    <row r="676" customFormat="1" ht="15"/>
    <row r="677" customFormat="1" ht="15"/>
    <row r="678" customFormat="1" ht="15"/>
    <row r="679" customFormat="1" ht="15"/>
    <row r="680" customFormat="1" ht="15"/>
    <row r="681" customFormat="1" ht="15"/>
    <row r="682" customFormat="1" ht="15"/>
    <row r="683" customFormat="1" ht="15"/>
    <row r="684" customFormat="1" ht="15"/>
    <row r="685" customFormat="1" ht="15"/>
    <row r="686" customFormat="1" ht="15"/>
    <row r="687" customFormat="1" ht="15"/>
    <row r="688" customFormat="1" ht="15"/>
    <row r="689" customFormat="1" ht="15"/>
    <row r="690" customFormat="1" ht="15"/>
    <row r="691" customFormat="1" ht="15"/>
    <row r="692" customFormat="1" ht="15"/>
    <row r="693" customFormat="1" ht="15"/>
    <row r="694" customFormat="1" ht="15"/>
    <row r="695" customFormat="1" ht="15"/>
    <row r="696" customFormat="1" ht="15"/>
    <row r="697" customFormat="1" ht="15"/>
    <row r="698" customFormat="1" ht="15"/>
    <row r="699" customFormat="1" ht="15"/>
    <row r="700" customFormat="1" ht="15"/>
    <row r="701" customFormat="1" ht="15"/>
    <row r="702" customFormat="1" ht="15"/>
    <row r="703" customFormat="1" ht="15"/>
    <row r="704" customFormat="1" ht="15"/>
    <row r="705" customFormat="1" ht="15"/>
    <row r="706" customFormat="1" ht="15"/>
    <row r="707" customFormat="1" ht="15"/>
    <row r="708" customFormat="1" ht="15"/>
    <row r="709" customFormat="1" ht="15"/>
    <row r="710" customFormat="1" ht="15"/>
    <row r="711" customFormat="1" ht="15"/>
    <row r="712" customFormat="1" ht="15"/>
    <row r="713" customFormat="1" ht="15"/>
    <row r="714" customFormat="1" ht="15"/>
    <row r="715" customFormat="1" ht="15"/>
    <row r="716" customFormat="1" ht="15"/>
    <row r="717" customFormat="1" ht="15"/>
    <row r="718" customFormat="1" ht="15"/>
    <row r="719" customFormat="1" ht="15"/>
    <row r="720" customFormat="1" ht="15"/>
    <row r="721" customFormat="1" ht="15"/>
    <row r="722" customFormat="1" ht="15"/>
    <row r="723" customFormat="1" ht="15"/>
    <row r="724" customFormat="1" ht="15"/>
    <row r="725" customFormat="1" ht="15"/>
    <row r="726" customFormat="1" ht="15"/>
    <row r="727" customFormat="1" ht="15"/>
    <row r="728" customFormat="1" ht="15"/>
    <row r="729" customFormat="1" ht="15"/>
    <row r="730" customFormat="1" ht="15"/>
    <row r="731" customFormat="1" ht="15"/>
    <row r="732" customFormat="1" ht="15"/>
    <row r="733" customFormat="1" ht="15"/>
    <row r="734" customFormat="1" ht="15"/>
    <row r="735" customFormat="1" ht="15"/>
    <row r="736" customFormat="1" ht="15"/>
    <row r="737" customFormat="1" ht="15"/>
    <row r="738" customFormat="1" ht="15"/>
    <row r="739" customFormat="1" ht="15"/>
    <row r="740" customFormat="1" ht="15"/>
    <row r="741" customFormat="1" ht="15"/>
    <row r="742" customFormat="1" ht="15"/>
    <row r="743" customFormat="1" ht="15"/>
    <row r="744" customFormat="1" ht="15"/>
    <row r="745" customFormat="1" ht="15"/>
    <row r="746" customFormat="1" ht="15"/>
    <row r="747" customFormat="1" ht="15"/>
    <row r="748" customFormat="1" ht="15"/>
    <row r="749" customFormat="1" ht="15"/>
    <row r="750" customFormat="1" ht="15"/>
    <row r="751" customFormat="1" ht="15"/>
    <row r="752" customFormat="1" ht="15"/>
    <row r="753" customFormat="1" ht="15"/>
    <row r="754" customFormat="1" ht="15"/>
    <row r="755" customFormat="1" ht="15"/>
    <row r="756" customFormat="1" ht="15"/>
    <row r="757" customFormat="1" ht="15"/>
    <row r="758" customFormat="1" ht="15"/>
    <row r="759" customFormat="1" ht="15"/>
    <row r="760" customFormat="1" ht="15"/>
    <row r="761" customFormat="1" ht="15"/>
    <row r="762" customFormat="1" ht="15"/>
    <row r="763" customFormat="1" ht="15"/>
    <row r="764" customFormat="1" ht="15"/>
    <row r="765" customFormat="1" ht="15"/>
    <row r="766" customFormat="1" ht="15"/>
    <row r="767" customFormat="1" ht="15"/>
    <row r="768" customFormat="1" ht="15"/>
    <row r="769" customFormat="1" ht="15"/>
    <row r="770" customFormat="1" ht="15"/>
    <row r="771" customFormat="1" ht="15"/>
    <row r="772" customFormat="1" ht="15"/>
    <row r="773" customFormat="1" ht="15"/>
    <row r="774" customFormat="1" ht="15"/>
    <row r="775" customFormat="1" ht="15"/>
    <row r="776" customFormat="1" ht="15"/>
    <row r="777" customFormat="1" ht="15"/>
    <row r="778" customFormat="1" ht="15"/>
    <row r="779" customFormat="1" ht="15"/>
    <row r="780" customFormat="1" ht="15"/>
    <row r="781" customFormat="1" ht="15"/>
    <row r="782" customFormat="1" ht="15"/>
    <row r="783" customFormat="1" ht="15"/>
    <row r="784" customFormat="1" ht="15"/>
    <row r="785" customFormat="1" ht="15"/>
    <row r="786" customFormat="1" ht="15"/>
    <row r="787" customFormat="1" ht="15"/>
    <row r="788" customFormat="1" ht="15"/>
    <row r="789" customFormat="1" ht="15"/>
    <row r="790" customFormat="1" ht="15"/>
    <row r="791" customFormat="1" ht="15"/>
    <row r="792" customFormat="1" ht="15"/>
    <row r="793" customFormat="1" ht="15"/>
    <row r="794" customFormat="1" ht="15"/>
    <row r="795" customFormat="1" ht="15"/>
    <row r="796" customFormat="1" ht="15"/>
    <row r="797" customFormat="1" ht="15"/>
    <row r="798" customFormat="1" ht="15"/>
    <row r="799" customFormat="1" ht="15"/>
    <row r="800" customFormat="1" ht="15"/>
    <row r="801" customFormat="1" ht="15"/>
    <row r="802" customFormat="1" ht="15"/>
    <row r="803" customFormat="1" ht="15"/>
    <row r="804" customFormat="1" ht="15"/>
    <row r="805" customFormat="1" ht="15"/>
    <row r="806" customFormat="1" ht="15"/>
    <row r="807" customFormat="1" ht="15"/>
    <row r="808" customFormat="1" ht="15"/>
    <row r="809" customFormat="1" ht="15"/>
    <row r="810" customFormat="1" ht="15"/>
    <row r="811" customFormat="1" ht="15"/>
    <row r="812" customFormat="1" ht="15"/>
    <row r="813" customFormat="1" ht="15"/>
    <row r="814" customFormat="1" ht="15"/>
    <row r="815" customFormat="1" ht="15"/>
    <row r="816" customFormat="1" ht="15"/>
    <row r="817" customFormat="1" ht="15"/>
    <row r="818" customFormat="1" ht="15"/>
    <row r="819" customFormat="1" ht="15"/>
    <row r="820" customFormat="1" ht="15"/>
    <row r="821" customFormat="1" ht="15"/>
    <row r="822" customFormat="1" ht="15"/>
    <row r="823" customFormat="1" ht="15"/>
    <row r="824" customFormat="1" ht="15"/>
    <row r="825" customFormat="1" ht="15"/>
    <row r="826" customFormat="1" ht="15"/>
    <row r="827" customFormat="1" ht="15"/>
    <row r="828" customFormat="1" ht="15"/>
    <row r="829" customFormat="1" ht="15"/>
    <row r="830" customFormat="1" ht="15"/>
    <row r="831" customFormat="1" ht="15"/>
    <row r="832" customFormat="1" ht="15"/>
    <row r="833" customFormat="1" ht="15"/>
    <row r="834" customFormat="1" ht="15"/>
    <row r="835" customFormat="1" ht="15"/>
    <row r="836" customFormat="1" ht="15"/>
    <row r="837" customFormat="1" ht="15"/>
    <row r="838" customFormat="1" ht="15"/>
    <row r="839" customFormat="1" ht="15"/>
    <row r="840" customFormat="1" ht="15"/>
    <row r="841" customFormat="1" ht="15"/>
    <row r="842" customFormat="1" ht="15"/>
    <row r="843" customFormat="1" ht="15"/>
    <row r="844" customFormat="1" ht="15"/>
    <row r="845" customFormat="1" ht="15"/>
    <row r="846" customFormat="1" ht="15"/>
    <row r="847" customFormat="1" ht="15"/>
    <row r="848" customFormat="1" ht="15"/>
    <row r="849" customFormat="1" ht="15"/>
    <row r="850" customFormat="1" ht="15"/>
    <row r="851" customFormat="1" ht="15"/>
    <row r="852" customFormat="1" ht="15"/>
    <row r="853" customFormat="1" ht="15"/>
    <row r="854" customFormat="1" ht="15"/>
    <row r="855" customFormat="1" ht="15"/>
    <row r="856" customFormat="1" ht="15"/>
    <row r="857" customFormat="1" ht="15"/>
    <row r="858" customFormat="1" ht="15"/>
    <row r="859" customFormat="1" ht="15"/>
    <row r="860" customFormat="1" ht="15"/>
    <row r="861" customFormat="1" ht="15"/>
    <row r="862" customFormat="1" ht="15"/>
    <row r="863" customFormat="1" ht="15"/>
    <row r="864" customFormat="1" ht="15"/>
    <row r="865" customFormat="1" ht="15"/>
    <row r="866" customFormat="1" ht="15"/>
    <row r="867" customFormat="1" ht="15"/>
    <row r="868" customFormat="1" ht="15"/>
    <row r="869" customFormat="1" ht="15"/>
    <row r="870" customFormat="1" ht="15"/>
    <row r="871" customFormat="1" ht="15"/>
    <row r="872" customFormat="1" ht="15"/>
    <row r="873" customFormat="1" ht="15"/>
    <row r="874" customFormat="1" ht="15"/>
    <row r="875" customFormat="1" ht="15"/>
    <row r="876" customFormat="1" ht="15"/>
    <row r="877" customFormat="1" ht="15"/>
    <row r="878" customFormat="1" ht="15"/>
    <row r="879" customFormat="1" ht="15"/>
    <row r="880" customFormat="1" ht="15"/>
    <row r="881" customFormat="1" ht="15"/>
    <row r="882" customFormat="1" ht="15"/>
    <row r="883" customFormat="1" ht="15"/>
    <row r="884" customFormat="1" ht="15"/>
    <row r="885" customFormat="1" ht="15"/>
    <row r="886" customFormat="1" ht="15"/>
    <row r="887" customFormat="1" ht="15"/>
    <row r="888" customFormat="1" ht="15"/>
    <row r="889" customFormat="1" ht="15"/>
    <row r="890" customFormat="1" ht="15"/>
    <row r="891" customFormat="1" ht="15"/>
    <row r="892" customFormat="1" ht="15"/>
    <row r="893" customFormat="1" ht="15"/>
    <row r="894" customFormat="1" ht="15"/>
    <row r="895" customFormat="1" ht="15"/>
    <row r="896" customFormat="1" ht="15"/>
    <row r="897" customFormat="1" ht="15"/>
    <row r="898" customFormat="1" ht="15"/>
    <row r="899" customFormat="1" ht="15"/>
    <row r="900" customFormat="1" ht="15"/>
    <row r="901" customFormat="1" ht="15"/>
    <row r="902" customFormat="1" ht="15"/>
    <row r="903" customFormat="1" ht="15"/>
    <row r="904" customFormat="1" ht="15"/>
    <row r="905" customFormat="1" ht="15"/>
    <row r="906" customFormat="1" ht="15"/>
    <row r="907" customFormat="1" ht="15"/>
    <row r="908" customFormat="1" ht="15"/>
    <row r="909" customFormat="1" ht="15"/>
    <row r="910" customFormat="1" ht="15"/>
    <row r="911" customFormat="1" ht="15"/>
    <row r="912" customFormat="1" ht="15"/>
    <row r="913" customFormat="1" ht="15"/>
    <row r="914" customFormat="1" ht="15"/>
    <row r="915" customFormat="1" ht="15"/>
    <row r="916" customFormat="1" ht="15"/>
    <row r="917" customFormat="1" ht="15"/>
    <row r="918" customFormat="1" ht="15"/>
    <row r="919" customFormat="1" ht="15"/>
    <row r="920" customFormat="1" ht="15"/>
    <row r="921" customFormat="1" ht="15"/>
    <row r="922" customFormat="1" ht="15"/>
    <row r="923" customFormat="1" ht="15"/>
    <row r="924" customFormat="1" ht="15"/>
    <row r="925" customFormat="1" ht="15"/>
    <row r="926" customFormat="1" ht="15"/>
    <row r="927" customFormat="1" ht="15"/>
    <row r="928" customFormat="1" ht="15"/>
    <row r="929" customFormat="1" ht="15"/>
    <row r="930" customFormat="1" ht="15"/>
    <row r="931" customFormat="1" ht="15"/>
    <row r="932" customFormat="1" ht="15"/>
    <row r="933" customFormat="1" ht="15"/>
    <row r="934" customFormat="1" ht="15"/>
    <row r="935" customFormat="1" ht="15"/>
    <row r="936" customFormat="1" ht="15"/>
    <row r="937" customFormat="1" ht="15"/>
    <row r="938" customFormat="1" ht="15"/>
    <row r="939" customFormat="1" ht="15"/>
    <row r="940" customFormat="1" ht="15"/>
    <row r="941" customFormat="1" ht="15"/>
    <row r="942" customFormat="1" ht="15"/>
    <row r="943" customFormat="1" ht="15"/>
    <row r="944" customFormat="1" ht="15"/>
    <row r="945" customFormat="1" ht="15"/>
    <row r="946" customFormat="1" ht="15"/>
    <row r="947" customFormat="1" ht="15"/>
    <row r="948" customFormat="1" ht="15"/>
    <row r="949" customFormat="1" ht="15"/>
    <row r="950" customFormat="1" ht="15"/>
    <row r="951" customFormat="1" ht="15"/>
    <row r="952" customFormat="1" ht="15"/>
    <row r="953" customFormat="1" ht="15"/>
    <row r="954" customFormat="1" ht="15"/>
    <row r="955" customFormat="1" ht="15"/>
    <row r="956" customFormat="1" ht="15"/>
    <row r="957" customFormat="1" ht="15"/>
    <row r="958" customFormat="1" ht="15"/>
    <row r="959" customFormat="1" ht="15"/>
    <row r="960" customFormat="1" ht="15"/>
    <row r="961" customFormat="1" ht="15"/>
    <row r="962" customFormat="1" ht="15"/>
    <row r="963" customFormat="1" ht="15"/>
    <row r="964" customFormat="1" ht="15"/>
    <row r="965" customFormat="1" ht="15"/>
    <row r="966" customFormat="1" ht="15"/>
    <row r="967" customFormat="1" ht="15"/>
    <row r="968" customFormat="1" ht="15"/>
    <row r="969" customFormat="1" ht="15"/>
    <row r="970" customFormat="1" ht="15"/>
    <row r="971" customFormat="1" ht="15"/>
    <row r="972" customFormat="1" ht="15"/>
    <row r="973" customFormat="1" ht="15"/>
    <row r="974" customFormat="1" ht="15"/>
    <row r="975" customFormat="1" ht="15"/>
    <row r="976" customFormat="1" ht="15"/>
    <row r="977" spans="4:19" ht="15">
      <c r="D977"/>
      <c r="E977"/>
      <c r="F977"/>
      <c r="O977"/>
      <c r="R977"/>
      <c r="S977"/>
    </row>
    <row r="978" spans="4:19" ht="15">
      <c r="D978"/>
      <c r="E978"/>
      <c r="F978"/>
      <c r="O978"/>
      <c r="R978"/>
      <c r="S978"/>
    </row>
    <row r="979" spans="4:19" ht="15">
      <c r="D979"/>
      <c r="E979"/>
      <c r="F979"/>
      <c r="O979"/>
      <c r="R979"/>
      <c r="S979"/>
    </row>
    <row r="980" spans="4:19" ht="15">
      <c r="D980"/>
      <c r="E980"/>
      <c r="F980"/>
      <c r="O980"/>
      <c r="R980"/>
      <c r="S980"/>
    </row>
    <row r="981" spans="4:19" ht="15">
      <c r="D981"/>
      <c r="E981"/>
      <c r="F981"/>
      <c r="O981"/>
      <c r="R981"/>
      <c r="S981"/>
    </row>
    <row r="982" spans="4:19">
      <c r="G982" s="1"/>
      <c r="H982" s="1"/>
      <c r="I982" s="1"/>
      <c r="J982" s="1"/>
      <c r="K982" s="1"/>
      <c r="L982" s="1"/>
      <c r="M982" s="1"/>
      <c r="N982" s="1"/>
      <c r="P982" s="1"/>
      <c r="Q982" s="1"/>
    </row>
    <row r="983" spans="4:19">
      <c r="G983" s="1"/>
      <c r="H983" s="1"/>
      <c r="I983" s="1"/>
      <c r="J983" s="1"/>
      <c r="K983" s="1"/>
      <c r="L983" s="1"/>
      <c r="M983" s="1"/>
      <c r="N983" s="1"/>
      <c r="P983" s="1"/>
      <c r="Q983" s="1"/>
    </row>
    <row r="984" spans="4:19">
      <c r="G984" s="1"/>
      <c r="H984" s="1"/>
      <c r="I984" s="1"/>
      <c r="J984" s="1"/>
      <c r="K984" s="1"/>
      <c r="L984" s="1"/>
      <c r="M984" s="1"/>
      <c r="N984" s="1"/>
      <c r="P984" s="1"/>
      <c r="Q984" s="1"/>
    </row>
    <row r="985" spans="4:19">
      <c r="G985" s="1"/>
      <c r="H985" s="1"/>
      <c r="I985" s="1"/>
      <c r="J985" s="1"/>
      <c r="K985" s="1"/>
      <c r="L985" s="1"/>
      <c r="M985" s="1"/>
      <c r="N985" s="1"/>
      <c r="P985" s="1"/>
      <c r="Q985" s="1"/>
    </row>
    <row r="986" spans="4:19">
      <c r="G986" s="1"/>
      <c r="H986" s="1"/>
      <c r="I986" s="1"/>
      <c r="J986" s="1"/>
      <c r="K986" s="1"/>
      <c r="L986" s="1"/>
      <c r="M986" s="1"/>
      <c r="N986" s="1"/>
      <c r="P986" s="1"/>
      <c r="Q986" s="1"/>
    </row>
    <row r="987" spans="4:19">
      <c r="G987" s="1"/>
      <c r="H987" s="1"/>
      <c r="I987" s="1"/>
      <c r="J987" s="1"/>
      <c r="K987" s="1"/>
      <c r="L987" s="1"/>
      <c r="M987" s="1"/>
      <c r="N987" s="1"/>
      <c r="P987" s="1"/>
      <c r="Q987" s="1"/>
    </row>
    <row r="988" spans="4:19">
      <c r="G988" s="1"/>
      <c r="H988" s="1"/>
      <c r="I988" s="1"/>
      <c r="J988" s="1"/>
      <c r="K988" s="1"/>
      <c r="L988" s="1"/>
      <c r="M988" s="1"/>
      <c r="N988" s="1"/>
      <c r="P988" s="1"/>
      <c r="Q988" s="1"/>
    </row>
    <row r="989" spans="4:19">
      <c r="G989" s="1"/>
      <c r="H989" s="1"/>
      <c r="I989" s="1"/>
      <c r="J989" s="1"/>
      <c r="K989" s="1"/>
      <c r="L989" s="1"/>
      <c r="M989" s="1"/>
      <c r="N989" s="1"/>
      <c r="P989" s="1"/>
      <c r="Q989" s="1"/>
    </row>
    <row r="990" spans="4:19">
      <c r="G990" s="1"/>
      <c r="H990" s="1"/>
      <c r="I990" s="1"/>
      <c r="J990" s="1"/>
      <c r="K990" s="1"/>
      <c r="L990" s="1"/>
      <c r="M990" s="1"/>
      <c r="N990" s="1"/>
      <c r="P990" s="1"/>
      <c r="Q990" s="1"/>
    </row>
    <row r="991" spans="4:19">
      <c r="G991" s="1"/>
      <c r="H991" s="1"/>
      <c r="I991" s="1"/>
      <c r="J991" s="1"/>
      <c r="K991" s="1"/>
      <c r="L991" s="1"/>
      <c r="M991" s="1"/>
      <c r="N991" s="1"/>
      <c r="P991" s="1"/>
      <c r="Q991" s="1"/>
    </row>
    <row r="992" spans="4:19">
      <c r="G992" s="1"/>
      <c r="H992" s="1"/>
      <c r="I992" s="1"/>
      <c r="J992" s="1"/>
      <c r="K992" s="1"/>
      <c r="L992" s="1"/>
      <c r="M992" s="1"/>
      <c r="N992" s="1"/>
      <c r="P992" s="1"/>
      <c r="Q992" s="1"/>
    </row>
    <row r="993" spans="7:17">
      <c r="G993" s="1"/>
      <c r="H993" s="1"/>
      <c r="I993" s="1"/>
      <c r="J993" s="1"/>
      <c r="K993" s="1"/>
      <c r="L993" s="1"/>
      <c r="M993" s="1"/>
      <c r="N993" s="1"/>
      <c r="P993" s="1"/>
      <c r="Q993" s="1"/>
    </row>
    <row r="994" spans="7:17">
      <c r="G994" s="1"/>
      <c r="H994" s="1"/>
      <c r="I994" s="1"/>
      <c r="J994" s="1"/>
      <c r="K994" s="1"/>
      <c r="L994" s="1"/>
      <c r="M994" s="1"/>
      <c r="N994" s="1"/>
      <c r="P994" s="1"/>
      <c r="Q994" s="1"/>
    </row>
    <row r="995" spans="7:17">
      <c r="G995" s="1"/>
      <c r="H995" s="1"/>
      <c r="I995" s="1"/>
      <c r="J995" s="1"/>
      <c r="K995" s="1"/>
      <c r="L995" s="1"/>
      <c r="M995" s="1"/>
      <c r="N995" s="1"/>
      <c r="P995" s="1"/>
      <c r="Q995" s="1"/>
    </row>
    <row r="996" spans="7:17">
      <c r="G996" s="1"/>
      <c r="H996" s="1"/>
      <c r="I996" s="1"/>
      <c r="J996" s="1"/>
      <c r="K996" s="1"/>
      <c r="L996" s="1"/>
      <c r="M996" s="1"/>
      <c r="N996" s="1"/>
      <c r="P996" s="1"/>
      <c r="Q996" s="1"/>
    </row>
    <row r="997" spans="7:17">
      <c r="G997" s="1"/>
      <c r="H997" s="1"/>
      <c r="I997" s="1"/>
      <c r="J997" s="1"/>
      <c r="K997" s="1"/>
      <c r="L997" s="1"/>
      <c r="M997" s="1"/>
      <c r="N997" s="1"/>
      <c r="P997" s="1"/>
      <c r="Q997" s="1"/>
    </row>
    <row r="998" spans="7:17">
      <c r="G998" s="1"/>
      <c r="H998" s="1"/>
      <c r="I998" s="1"/>
      <c r="J998" s="1"/>
      <c r="K998" s="1"/>
      <c r="L998" s="1"/>
      <c r="M998" s="1"/>
      <c r="N998" s="1"/>
      <c r="P998" s="1"/>
      <c r="Q998" s="1"/>
    </row>
    <row r="999" spans="7:17">
      <c r="G999" s="1"/>
      <c r="H999" s="1"/>
      <c r="I999" s="1"/>
      <c r="J999" s="1"/>
      <c r="K999" s="1"/>
      <c r="L999" s="1"/>
      <c r="M999" s="1"/>
      <c r="N999" s="1"/>
      <c r="P999" s="1"/>
      <c r="Q999" s="1"/>
    </row>
    <row r="1000" spans="7:17">
      <c r="G1000" s="1"/>
      <c r="H1000" s="1"/>
      <c r="I1000" s="1"/>
      <c r="J1000" s="1"/>
      <c r="K1000" s="1"/>
      <c r="L1000" s="1"/>
      <c r="M1000" s="1"/>
      <c r="N1000" s="1"/>
      <c r="P1000" s="1"/>
      <c r="Q1000" s="1"/>
    </row>
    <row r="1001" spans="7:17">
      <c r="G1001" s="1"/>
      <c r="H1001" s="1"/>
      <c r="I1001" s="1"/>
      <c r="J1001" s="1"/>
      <c r="K1001" s="1"/>
      <c r="L1001" s="1"/>
      <c r="M1001" s="1"/>
      <c r="N1001" s="1"/>
      <c r="P1001" s="1"/>
      <c r="Q1001" s="1"/>
    </row>
    <row r="1002" spans="7:17">
      <c r="G1002" s="1"/>
      <c r="H1002" s="1"/>
      <c r="I1002" s="1"/>
      <c r="J1002" s="1"/>
      <c r="K1002" s="1"/>
      <c r="L1002" s="1"/>
      <c r="M1002" s="1"/>
      <c r="N1002" s="1"/>
      <c r="P1002" s="1"/>
      <c r="Q1002" s="1"/>
    </row>
    <row r="1003" spans="7:17">
      <c r="G1003" s="1"/>
      <c r="H1003" s="1"/>
      <c r="I1003" s="1"/>
      <c r="J1003" s="1"/>
      <c r="K1003" s="1"/>
      <c r="L1003" s="1"/>
      <c r="M1003" s="1"/>
      <c r="N1003" s="1"/>
      <c r="P1003" s="1"/>
      <c r="Q1003" s="1"/>
    </row>
    <row r="1004" spans="7:17">
      <c r="G1004" s="1"/>
      <c r="H1004" s="1"/>
      <c r="I1004" s="1"/>
      <c r="J1004" s="1"/>
      <c r="K1004" s="1"/>
      <c r="L1004" s="1"/>
      <c r="M1004" s="1"/>
      <c r="N1004" s="1"/>
      <c r="P1004" s="1"/>
      <c r="Q1004" s="1"/>
    </row>
    <row r="1005" spans="7:17">
      <c r="G1005" s="1"/>
      <c r="H1005" s="1"/>
      <c r="I1005" s="1"/>
      <c r="J1005" s="1"/>
      <c r="K1005" s="1"/>
      <c r="L1005" s="1"/>
      <c r="M1005" s="1"/>
      <c r="N1005" s="1"/>
      <c r="P1005" s="1"/>
      <c r="Q1005" s="1"/>
    </row>
    <row r="1006" spans="7:17">
      <c r="G1006" s="1"/>
      <c r="H1006" s="1"/>
      <c r="I1006" s="1"/>
      <c r="J1006" s="1"/>
      <c r="K1006" s="1"/>
      <c r="L1006" s="1"/>
      <c r="M1006" s="1"/>
      <c r="N1006" s="1"/>
      <c r="P1006" s="1"/>
      <c r="Q1006" s="1"/>
    </row>
    <row r="1007" spans="7:17">
      <c r="G1007" s="1"/>
      <c r="H1007" s="1"/>
      <c r="I1007" s="1"/>
      <c r="J1007" s="1"/>
      <c r="K1007" s="1"/>
      <c r="L1007" s="1"/>
      <c r="M1007" s="1"/>
      <c r="N1007" s="1"/>
      <c r="P1007" s="1"/>
      <c r="Q1007" s="1"/>
    </row>
    <row r="1008" spans="7:17">
      <c r="G1008" s="1"/>
      <c r="H1008" s="1"/>
      <c r="I1008" s="1"/>
      <c r="J1008" s="1"/>
      <c r="K1008" s="1"/>
      <c r="L1008" s="1"/>
      <c r="M1008" s="1"/>
      <c r="N1008" s="1"/>
      <c r="P1008" s="1"/>
      <c r="Q1008" s="1"/>
    </row>
    <row r="1009" spans="7:17">
      <c r="G1009" s="1"/>
      <c r="H1009" s="1"/>
      <c r="I1009" s="1"/>
      <c r="J1009" s="1"/>
      <c r="K1009" s="1"/>
      <c r="L1009" s="1"/>
      <c r="M1009" s="1"/>
      <c r="N1009" s="1"/>
      <c r="P1009" s="1"/>
      <c r="Q1009" s="1"/>
    </row>
    <row r="1010" spans="7:17">
      <c r="G1010" s="1"/>
      <c r="H1010" s="1"/>
      <c r="I1010" s="1"/>
      <c r="J1010" s="1"/>
      <c r="K1010" s="1"/>
      <c r="L1010" s="1"/>
      <c r="M1010" s="1"/>
      <c r="N1010" s="1"/>
      <c r="P1010" s="1"/>
      <c r="Q1010" s="1"/>
    </row>
    <row r="1011" spans="7:17">
      <c r="G1011" s="1"/>
      <c r="H1011" s="1"/>
      <c r="I1011" s="1"/>
      <c r="J1011" s="1"/>
      <c r="K1011" s="1"/>
      <c r="L1011" s="1"/>
      <c r="M1011" s="1"/>
      <c r="N1011" s="1"/>
      <c r="P1011" s="1"/>
      <c r="Q1011" s="1"/>
    </row>
    <row r="1012" spans="7:17">
      <c r="G1012" s="1"/>
      <c r="H1012" s="1"/>
      <c r="I1012" s="1"/>
      <c r="J1012" s="1"/>
      <c r="K1012" s="1"/>
      <c r="L1012" s="1"/>
      <c r="M1012" s="1"/>
      <c r="N1012" s="1"/>
      <c r="P1012" s="1"/>
      <c r="Q1012" s="1"/>
    </row>
    <row r="1013" spans="7:17">
      <c r="G1013" s="1"/>
      <c r="H1013" s="1"/>
      <c r="I1013" s="1"/>
      <c r="J1013" s="1"/>
      <c r="K1013" s="1"/>
      <c r="L1013" s="1"/>
      <c r="M1013" s="1"/>
      <c r="N1013" s="1"/>
      <c r="P1013" s="1"/>
      <c r="Q1013" s="1"/>
    </row>
    <row r="1014" spans="7:17">
      <c r="G1014" s="1"/>
      <c r="H1014" s="1"/>
      <c r="I1014" s="1"/>
      <c r="J1014" s="1"/>
      <c r="K1014" s="1"/>
      <c r="L1014" s="1"/>
      <c r="M1014" s="1"/>
      <c r="N1014" s="1"/>
      <c r="P1014" s="1"/>
      <c r="Q1014" s="1"/>
    </row>
    <row r="1015" spans="7:17">
      <c r="G1015" s="1"/>
      <c r="H1015" s="1"/>
      <c r="I1015" s="1"/>
      <c r="J1015" s="1"/>
      <c r="K1015" s="1"/>
      <c r="L1015" s="1"/>
      <c r="M1015" s="1"/>
      <c r="N1015" s="1"/>
      <c r="P1015" s="1"/>
      <c r="Q1015" s="1"/>
    </row>
    <row r="1016" spans="7:17">
      <c r="G1016" s="1"/>
      <c r="H1016" s="1"/>
      <c r="I1016" s="1"/>
      <c r="J1016" s="1"/>
      <c r="K1016" s="1"/>
      <c r="L1016" s="1"/>
      <c r="M1016" s="1"/>
      <c r="N1016" s="1"/>
      <c r="P1016" s="1"/>
      <c r="Q1016" s="1"/>
    </row>
    <row r="1017" spans="7:17">
      <c r="G1017" s="1"/>
      <c r="H1017" s="1"/>
      <c r="I1017" s="1"/>
      <c r="J1017" s="1"/>
      <c r="K1017" s="1"/>
      <c r="L1017" s="1"/>
      <c r="M1017" s="1"/>
      <c r="N1017" s="1"/>
      <c r="P1017" s="1"/>
      <c r="Q1017" s="1"/>
    </row>
    <row r="1018" spans="7:17">
      <c r="G1018" s="1"/>
      <c r="H1018" s="1"/>
      <c r="I1018" s="1"/>
      <c r="J1018" s="1"/>
      <c r="K1018" s="1"/>
      <c r="L1018" s="1"/>
      <c r="M1018" s="1"/>
      <c r="N1018" s="1"/>
      <c r="P1018" s="1"/>
      <c r="Q1018" s="1"/>
    </row>
    <row r="1019" spans="7:17">
      <c r="G1019" s="1"/>
      <c r="H1019" s="1"/>
      <c r="I1019" s="1"/>
      <c r="J1019" s="1"/>
      <c r="K1019" s="1"/>
      <c r="L1019" s="1"/>
      <c r="M1019" s="1"/>
      <c r="N1019" s="1"/>
      <c r="P1019" s="1"/>
      <c r="Q1019" s="1"/>
    </row>
    <row r="1020" spans="7:17">
      <c r="G1020" s="1"/>
      <c r="H1020" s="1"/>
      <c r="I1020" s="1"/>
      <c r="J1020" s="1"/>
      <c r="K1020" s="1"/>
      <c r="L1020" s="1"/>
      <c r="M1020" s="1"/>
      <c r="N1020" s="1"/>
      <c r="P1020" s="1"/>
      <c r="Q1020" s="1"/>
    </row>
    <row r="1021" spans="7:17">
      <c r="G1021" s="1"/>
      <c r="H1021" s="1"/>
      <c r="I1021" s="1"/>
      <c r="J1021" s="1"/>
      <c r="K1021" s="1"/>
      <c r="L1021" s="1"/>
      <c r="M1021" s="1"/>
      <c r="N1021" s="1"/>
      <c r="P1021" s="1"/>
      <c r="Q1021" s="1"/>
    </row>
    <row r="1022" spans="7:17">
      <c r="G1022" s="1"/>
      <c r="H1022" s="1"/>
      <c r="I1022" s="1"/>
      <c r="J1022" s="1"/>
      <c r="K1022" s="1"/>
      <c r="L1022" s="1"/>
      <c r="M1022" s="1"/>
      <c r="N1022" s="1"/>
      <c r="P1022" s="1"/>
      <c r="Q1022" s="1"/>
    </row>
    <row r="1023" spans="7:17">
      <c r="G1023" s="1"/>
      <c r="H1023" s="1"/>
      <c r="I1023" s="1"/>
      <c r="J1023" s="1"/>
      <c r="K1023" s="1"/>
      <c r="L1023" s="1"/>
      <c r="M1023" s="1"/>
      <c r="N1023" s="1"/>
      <c r="P1023" s="1"/>
      <c r="Q1023" s="1"/>
    </row>
    <row r="1024" spans="7:17">
      <c r="G1024" s="1"/>
      <c r="H1024" s="1"/>
      <c r="I1024" s="1"/>
      <c r="J1024" s="1"/>
      <c r="K1024" s="1"/>
      <c r="L1024" s="1"/>
      <c r="M1024" s="1"/>
      <c r="N1024" s="1"/>
      <c r="P1024" s="1"/>
      <c r="Q1024" s="1"/>
    </row>
    <row r="1025" spans="7:17">
      <c r="G1025" s="1"/>
      <c r="H1025" s="1"/>
      <c r="I1025" s="1"/>
      <c r="J1025" s="1"/>
      <c r="K1025" s="1"/>
      <c r="L1025" s="1"/>
      <c r="M1025" s="1"/>
      <c r="N1025" s="1"/>
      <c r="P1025" s="1"/>
      <c r="Q1025" s="1"/>
    </row>
    <row r="1026" spans="7:17">
      <c r="G1026" s="1"/>
      <c r="H1026" s="1"/>
      <c r="I1026" s="1"/>
      <c r="J1026" s="1"/>
      <c r="K1026" s="1"/>
      <c r="L1026" s="1"/>
      <c r="M1026" s="1"/>
      <c r="N1026" s="1"/>
      <c r="P1026" s="1"/>
      <c r="Q1026" s="1"/>
    </row>
    <row r="1027" spans="7:17">
      <c r="G1027" s="1"/>
      <c r="H1027" s="1"/>
      <c r="I1027" s="1"/>
      <c r="J1027" s="1"/>
      <c r="K1027" s="1"/>
      <c r="L1027" s="1"/>
      <c r="M1027" s="1"/>
      <c r="N1027" s="1"/>
      <c r="P1027" s="1"/>
      <c r="Q1027" s="1"/>
    </row>
    <row r="1028" spans="7:17">
      <c r="G1028" s="1"/>
      <c r="H1028" s="1"/>
      <c r="I1028" s="1"/>
      <c r="J1028" s="1"/>
      <c r="K1028" s="1"/>
      <c r="L1028" s="1"/>
      <c r="M1028" s="1"/>
      <c r="N1028" s="1"/>
      <c r="P1028" s="1"/>
      <c r="Q1028" s="1"/>
    </row>
    <row r="1029" spans="7:17">
      <c r="G1029" s="1"/>
      <c r="H1029" s="1"/>
      <c r="I1029" s="1"/>
      <c r="J1029" s="1"/>
      <c r="K1029" s="1"/>
      <c r="L1029" s="1"/>
      <c r="M1029" s="1"/>
      <c r="N1029" s="1"/>
      <c r="P1029" s="1"/>
      <c r="Q1029" s="1"/>
    </row>
    <row r="1030" spans="7:17">
      <c r="G1030" s="1"/>
      <c r="H1030" s="1"/>
      <c r="I1030" s="1"/>
      <c r="J1030" s="1"/>
      <c r="K1030" s="1"/>
      <c r="L1030" s="1"/>
      <c r="M1030" s="1"/>
      <c r="N1030" s="1"/>
      <c r="P1030" s="1"/>
      <c r="Q1030" s="1"/>
    </row>
    <row r="1031" spans="7:17">
      <c r="G1031" s="1"/>
      <c r="H1031" s="1"/>
      <c r="I1031" s="1"/>
      <c r="J1031" s="1"/>
      <c r="K1031" s="1"/>
      <c r="L1031" s="1"/>
      <c r="M1031" s="1"/>
      <c r="N1031" s="1"/>
      <c r="P1031" s="1"/>
      <c r="Q1031" s="1"/>
    </row>
    <row r="1032" spans="7:17">
      <c r="G1032" s="1"/>
      <c r="H1032" s="1"/>
      <c r="I1032" s="1"/>
      <c r="J1032" s="1"/>
      <c r="K1032" s="1"/>
      <c r="L1032" s="1"/>
      <c r="M1032" s="1"/>
      <c r="N1032" s="1"/>
      <c r="P1032" s="1"/>
      <c r="Q1032" s="1"/>
    </row>
    <row r="1033" spans="7:17">
      <c r="G1033" s="1"/>
      <c r="H1033" s="1"/>
      <c r="I1033" s="1"/>
      <c r="J1033" s="1"/>
      <c r="K1033" s="1"/>
      <c r="L1033" s="1"/>
      <c r="M1033" s="1"/>
      <c r="N1033" s="1"/>
      <c r="P1033" s="1"/>
      <c r="Q1033" s="1"/>
    </row>
    <row r="1034" spans="7:17">
      <c r="G1034" s="1"/>
      <c r="H1034" s="1"/>
      <c r="I1034" s="1"/>
      <c r="J1034" s="1"/>
      <c r="K1034" s="1"/>
      <c r="L1034" s="1"/>
      <c r="M1034" s="1"/>
      <c r="N1034" s="1"/>
      <c r="P1034" s="1"/>
      <c r="Q1034" s="1"/>
    </row>
    <row r="1035" spans="7:17">
      <c r="G1035" s="1"/>
      <c r="H1035" s="1"/>
      <c r="I1035" s="1"/>
      <c r="J1035" s="1"/>
      <c r="K1035" s="1"/>
      <c r="L1035" s="1"/>
      <c r="M1035" s="1"/>
      <c r="N1035" s="1"/>
      <c r="P1035" s="1"/>
      <c r="Q1035" s="1"/>
    </row>
    <row r="1036" spans="7:17">
      <c r="G1036" s="1"/>
      <c r="H1036" s="1"/>
      <c r="I1036" s="1"/>
      <c r="J1036" s="1"/>
      <c r="K1036" s="1"/>
      <c r="L1036" s="1"/>
      <c r="M1036" s="1"/>
      <c r="N1036" s="1"/>
      <c r="P1036" s="1"/>
      <c r="Q1036" s="1"/>
    </row>
    <row r="1037" spans="7:17">
      <c r="G1037" s="1"/>
      <c r="H1037" s="1"/>
      <c r="I1037" s="1"/>
      <c r="J1037" s="1"/>
      <c r="K1037" s="1"/>
      <c r="L1037" s="1"/>
      <c r="M1037" s="1"/>
      <c r="N1037" s="1"/>
      <c r="P1037" s="1"/>
      <c r="Q1037" s="1"/>
    </row>
    <row r="1038" spans="7:17">
      <c r="G1038" s="1"/>
      <c r="H1038" s="1"/>
      <c r="I1038" s="1"/>
      <c r="J1038" s="1"/>
      <c r="K1038" s="1"/>
      <c r="L1038" s="1"/>
      <c r="M1038" s="1"/>
      <c r="N1038" s="1"/>
      <c r="P1038" s="1"/>
      <c r="Q1038" s="1"/>
    </row>
    <row r="1039" spans="7:17">
      <c r="G1039" s="1"/>
      <c r="H1039" s="1"/>
      <c r="I1039" s="1"/>
      <c r="J1039" s="1"/>
      <c r="K1039" s="1"/>
      <c r="L1039" s="1"/>
      <c r="M1039" s="1"/>
      <c r="N1039" s="1"/>
      <c r="P1039" s="1"/>
      <c r="Q1039" s="1"/>
    </row>
    <row r="1040" spans="7:17">
      <c r="G1040" s="1"/>
      <c r="H1040" s="1"/>
      <c r="I1040" s="1"/>
      <c r="J1040" s="1"/>
      <c r="K1040" s="1"/>
      <c r="L1040" s="1"/>
      <c r="M1040" s="1"/>
      <c r="N1040" s="1"/>
      <c r="P1040" s="1"/>
      <c r="Q1040" s="1"/>
    </row>
    <row r="1041" spans="7:17">
      <c r="G1041" s="1"/>
      <c r="H1041" s="1"/>
      <c r="I1041" s="1"/>
      <c r="J1041" s="1"/>
      <c r="K1041" s="1"/>
      <c r="L1041" s="1"/>
      <c r="M1041" s="1"/>
      <c r="N1041" s="1"/>
      <c r="P1041" s="1"/>
      <c r="Q1041" s="1"/>
    </row>
    <row r="1042" spans="7:17">
      <c r="G1042" s="1"/>
      <c r="H1042" s="1"/>
      <c r="I1042" s="1"/>
      <c r="J1042" s="1"/>
      <c r="K1042" s="1"/>
      <c r="L1042" s="1"/>
      <c r="M1042" s="1"/>
      <c r="N1042" s="1"/>
      <c r="P1042" s="1"/>
      <c r="Q1042" s="1"/>
    </row>
    <row r="1043" spans="7:17">
      <c r="G1043" s="1"/>
      <c r="H1043" s="1"/>
      <c r="I1043" s="1"/>
      <c r="J1043" s="1"/>
      <c r="K1043" s="1"/>
      <c r="L1043" s="1"/>
      <c r="M1043" s="1"/>
      <c r="N1043" s="1"/>
      <c r="P1043" s="1"/>
      <c r="Q1043" s="1"/>
    </row>
    <row r="1044" spans="7:17">
      <c r="G1044" s="1"/>
      <c r="H1044" s="1"/>
      <c r="I1044" s="1"/>
      <c r="J1044" s="1"/>
      <c r="K1044" s="1"/>
      <c r="L1044" s="1"/>
      <c r="M1044" s="1"/>
      <c r="N1044" s="1"/>
      <c r="P1044" s="1"/>
      <c r="Q1044" s="1"/>
    </row>
    <row r="1045" spans="7:17">
      <c r="G1045" s="1"/>
      <c r="H1045" s="1"/>
      <c r="I1045" s="1"/>
      <c r="J1045" s="1"/>
      <c r="K1045" s="1"/>
      <c r="L1045" s="1"/>
      <c r="M1045" s="1"/>
      <c r="N1045" s="1"/>
      <c r="P1045" s="1"/>
      <c r="Q1045" s="1"/>
    </row>
    <row r="1046" spans="7:17">
      <c r="G1046" s="1"/>
      <c r="H1046" s="1"/>
      <c r="I1046" s="1"/>
      <c r="J1046" s="1"/>
      <c r="K1046" s="1"/>
      <c r="L1046" s="1"/>
      <c r="M1046" s="1"/>
      <c r="N1046" s="1"/>
      <c r="P1046" s="1"/>
      <c r="Q1046" s="1"/>
    </row>
    <row r="1047" spans="7:17">
      <c r="G1047" s="1"/>
      <c r="H1047" s="1"/>
      <c r="I1047" s="1"/>
      <c r="J1047" s="1"/>
      <c r="K1047" s="1"/>
      <c r="L1047" s="1"/>
      <c r="M1047" s="1"/>
      <c r="N1047" s="1"/>
      <c r="P1047" s="1"/>
      <c r="Q1047" s="1"/>
    </row>
    <row r="1048" spans="7:17">
      <c r="G1048" s="1"/>
      <c r="H1048" s="1"/>
      <c r="I1048" s="1"/>
      <c r="J1048" s="1"/>
      <c r="K1048" s="1"/>
      <c r="L1048" s="1"/>
      <c r="M1048" s="1"/>
      <c r="N1048" s="1"/>
      <c r="P1048" s="1"/>
      <c r="Q1048" s="1"/>
    </row>
    <row r="1049" spans="7:17">
      <c r="G1049" s="1"/>
      <c r="H1049" s="1"/>
      <c r="I1049" s="1"/>
      <c r="J1049" s="1"/>
      <c r="K1049" s="1"/>
      <c r="L1049" s="1"/>
      <c r="M1049" s="1"/>
      <c r="N1049" s="1"/>
      <c r="P1049" s="1"/>
      <c r="Q1049" s="1"/>
    </row>
    <row r="1050" spans="7:17">
      <c r="G1050" s="1"/>
      <c r="H1050" s="1"/>
      <c r="I1050" s="1"/>
      <c r="J1050" s="1"/>
      <c r="K1050" s="1"/>
      <c r="L1050" s="1"/>
      <c r="M1050" s="1"/>
      <c r="N1050" s="1"/>
      <c r="P1050" s="1"/>
      <c r="Q1050" s="1"/>
    </row>
    <row r="1051" spans="7:17">
      <c r="G1051" s="1"/>
      <c r="H1051" s="1"/>
      <c r="I1051" s="1"/>
      <c r="J1051" s="1"/>
      <c r="K1051" s="1"/>
      <c r="L1051" s="1"/>
      <c r="M1051" s="1"/>
      <c r="N1051" s="1"/>
      <c r="P1051" s="1"/>
      <c r="Q1051" s="1"/>
    </row>
    <row r="1052" spans="7:17">
      <c r="G1052" s="1"/>
      <c r="H1052" s="1"/>
      <c r="I1052" s="1"/>
      <c r="J1052" s="1"/>
      <c r="K1052" s="1"/>
      <c r="L1052" s="1"/>
      <c r="M1052" s="1"/>
      <c r="N1052" s="1"/>
      <c r="P1052" s="1"/>
      <c r="Q1052" s="1"/>
    </row>
    <row r="1053" spans="7:17">
      <c r="G1053" s="1"/>
      <c r="H1053" s="1"/>
      <c r="I1053" s="1"/>
      <c r="J1053" s="1"/>
      <c r="K1053" s="1"/>
      <c r="L1053" s="1"/>
      <c r="M1053" s="1"/>
      <c r="N1053" s="1"/>
      <c r="P1053" s="1"/>
      <c r="Q1053" s="1"/>
    </row>
    <row r="1054" spans="7:17">
      <c r="G1054" s="1"/>
      <c r="H1054" s="1"/>
      <c r="I1054" s="1"/>
      <c r="J1054" s="1"/>
      <c r="K1054" s="1"/>
      <c r="L1054" s="1"/>
      <c r="M1054" s="1"/>
      <c r="N1054" s="1"/>
      <c r="P1054" s="1"/>
      <c r="Q1054" s="1"/>
    </row>
    <row r="1055" spans="7:17">
      <c r="G1055" s="1"/>
      <c r="H1055" s="1"/>
      <c r="I1055" s="1"/>
      <c r="J1055" s="1"/>
      <c r="K1055" s="1"/>
      <c r="L1055" s="1"/>
      <c r="M1055" s="1"/>
      <c r="N1055" s="1"/>
      <c r="P1055" s="1"/>
      <c r="Q1055" s="1"/>
    </row>
    <row r="1056" spans="7:17">
      <c r="G1056" s="1"/>
      <c r="H1056" s="1"/>
      <c r="I1056" s="1"/>
      <c r="J1056" s="1"/>
      <c r="K1056" s="1"/>
      <c r="L1056" s="1"/>
      <c r="M1056" s="1"/>
      <c r="N1056" s="1"/>
      <c r="P1056" s="1"/>
      <c r="Q1056" s="1"/>
    </row>
    <row r="1057" spans="7:17">
      <c r="G1057" s="1"/>
      <c r="H1057" s="1"/>
      <c r="I1057" s="1"/>
      <c r="J1057" s="1"/>
      <c r="K1057" s="1"/>
      <c r="L1057" s="1"/>
      <c r="M1057" s="1"/>
      <c r="N1057" s="1"/>
      <c r="P1057" s="1"/>
      <c r="Q1057" s="1"/>
    </row>
    <row r="1058" spans="7:17">
      <c r="G1058" s="1"/>
      <c r="H1058" s="1"/>
      <c r="I1058" s="1"/>
      <c r="J1058" s="1"/>
      <c r="K1058" s="1"/>
      <c r="L1058" s="1"/>
      <c r="M1058" s="1"/>
      <c r="N1058" s="1"/>
      <c r="P1058" s="1"/>
      <c r="Q1058" s="1"/>
    </row>
    <row r="1059" spans="7:17">
      <c r="G1059" s="1"/>
      <c r="H1059" s="1"/>
      <c r="I1059" s="1"/>
      <c r="J1059" s="1"/>
      <c r="K1059" s="1"/>
      <c r="L1059" s="1"/>
      <c r="M1059" s="1"/>
      <c r="N1059" s="1"/>
      <c r="P1059" s="1"/>
      <c r="Q1059" s="1"/>
    </row>
    <row r="1060" spans="7:17">
      <c r="G1060" s="1"/>
      <c r="H1060" s="1"/>
      <c r="I1060" s="1"/>
      <c r="J1060" s="1"/>
      <c r="K1060" s="1"/>
      <c r="L1060" s="1"/>
      <c r="M1060" s="1"/>
      <c r="N1060" s="1"/>
      <c r="P1060" s="1"/>
      <c r="Q1060" s="1"/>
    </row>
    <row r="1061" spans="7:17">
      <c r="G1061" s="1"/>
      <c r="H1061" s="1"/>
      <c r="I1061" s="1"/>
      <c r="J1061" s="1"/>
      <c r="K1061" s="1"/>
      <c r="L1061" s="1"/>
      <c r="M1061" s="1"/>
      <c r="N1061" s="1"/>
      <c r="P1061" s="1"/>
      <c r="Q1061" s="1"/>
    </row>
    <row r="1062" spans="7:17">
      <c r="G1062" s="1"/>
      <c r="H1062" s="1"/>
      <c r="I1062" s="1"/>
      <c r="J1062" s="1"/>
      <c r="K1062" s="1"/>
      <c r="L1062" s="1"/>
      <c r="M1062" s="1"/>
      <c r="N1062" s="1"/>
      <c r="P1062" s="1"/>
      <c r="Q1062" s="1"/>
    </row>
    <row r="1063" spans="7:17">
      <c r="G1063" s="1"/>
      <c r="H1063" s="1"/>
      <c r="I1063" s="1"/>
      <c r="J1063" s="1"/>
      <c r="K1063" s="1"/>
      <c r="L1063" s="1"/>
      <c r="M1063" s="1"/>
      <c r="N1063" s="1"/>
      <c r="P1063" s="1"/>
      <c r="Q1063" s="1"/>
    </row>
    <row r="1064" spans="7:17">
      <c r="G1064" s="1"/>
      <c r="H1064" s="1"/>
      <c r="I1064" s="1"/>
      <c r="J1064" s="1"/>
      <c r="K1064" s="1"/>
      <c r="L1064" s="1"/>
      <c r="M1064" s="1"/>
      <c r="N1064" s="1"/>
      <c r="P1064" s="1"/>
      <c r="Q1064" s="1"/>
    </row>
    <row r="1065" spans="7:17">
      <c r="G1065" s="1"/>
      <c r="H1065" s="1"/>
      <c r="I1065" s="1"/>
      <c r="J1065" s="1"/>
      <c r="K1065" s="1"/>
      <c r="L1065" s="1"/>
      <c r="M1065" s="1"/>
      <c r="N1065" s="1"/>
      <c r="P1065" s="1"/>
      <c r="Q1065" s="1"/>
    </row>
    <row r="1066" spans="7:17">
      <c r="G1066" s="1"/>
      <c r="H1066" s="1"/>
      <c r="I1066" s="1"/>
      <c r="J1066" s="1"/>
      <c r="K1066" s="1"/>
      <c r="L1066" s="1"/>
      <c r="M1066" s="1"/>
      <c r="N1066" s="1"/>
      <c r="P1066" s="1"/>
      <c r="Q1066" s="1"/>
    </row>
    <row r="1067" spans="7:17">
      <c r="G1067" s="1"/>
      <c r="H1067" s="1"/>
      <c r="I1067" s="1"/>
      <c r="J1067" s="1"/>
      <c r="K1067" s="1"/>
      <c r="L1067" s="1"/>
      <c r="M1067" s="1"/>
      <c r="N1067" s="1"/>
      <c r="P1067" s="1"/>
      <c r="Q1067" s="1"/>
    </row>
    <row r="1068" spans="7:17">
      <c r="G1068" s="1"/>
      <c r="H1068" s="1"/>
      <c r="I1068" s="1"/>
      <c r="J1068" s="1"/>
      <c r="K1068" s="1"/>
      <c r="L1068" s="1"/>
      <c r="M1068" s="1"/>
      <c r="N1068" s="1"/>
      <c r="P1068" s="1"/>
      <c r="Q1068" s="1"/>
    </row>
    <row r="1069" spans="7:17">
      <c r="G1069" s="1"/>
      <c r="H1069" s="1"/>
      <c r="I1069" s="1"/>
      <c r="J1069" s="1"/>
      <c r="K1069" s="1"/>
      <c r="L1069" s="1"/>
      <c r="M1069" s="1"/>
      <c r="N1069" s="1"/>
      <c r="P1069" s="1"/>
      <c r="Q1069" s="1"/>
    </row>
    <row r="1070" spans="7:17">
      <c r="G1070" s="1"/>
      <c r="H1070" s="1"/>
      <c r="I1070" s="1"/>
      <c r="J1070" s="1"/>
      <c r="K1070" s="1"/>
      <c r="L1070" s="1"/>
      <c r="M1070" s="1"/>
      <c r="N1070" s="1"/>
      <c r="P1070" s="1"/>
      <c r="Q1070" s="1"/>
    </row>
    <row r="1071" spans="7:17">
      <c r="G1071" s="1"/>
      <c r="H1071" s="1"/>
      <c r="I1071" s="1"/>
      <c r="J1071" s="1"/>
      <c r="K1071" s="1"/>
      <c r="L1071" s="1"/>
      <c r="M1071" s="1"/>
      <c r="N1071" s="1"/>
      <c r="P1071" s="1"/>
      <c r="Q1071" s="1"/>
    </row>
    <row r="1072" spans="7:17">
      <c r="G1072" s="1"/>
      <c r="H1072" s="1"/>
      <c r="I1072" s="1"/>
      <c r="J1072" s="1"/>
      <c r="K1072" s="1"/>
      <c r="L1072" s="1"/>
      <c r="M1072" s="1"/>
      <c r="N1072" s="1"/>
      <c r="P1072" s="1"/>
      <c r="Q1072" s="1"/>
    </row>
    <row r="1073" spans="7:17">
      <c r="G1073" s="1"/>
      <c r="H1073" s="1"/>
      <c r="I1073" s="1"/>
      <c r="J1073" s="1"/>
      <c r="K1073" s="1"/>
      <c r="L1073" s="1"/>
      <c r="M1073" s="1"/>
      <c r="N1073" s="1"/>
      <c r="P1073" s="1"/>
      <c r="Q1073" s="1"/>
    </row>
    <row r="1074" spans="7:17">
      <c r="G1074" s="1"/>
      <c r="H1074" s="1"/>
      <c r="I1074" s="1"/>
      <c r="J1074" s="1"/>
      <c r="K1074" s="1"/>
      <c r="L1074" s="1"/>
      <c r="M1074" s="1"/>
      <c r="N1074" s="1"/>
      <c r="P1074" s="1"/>
      <c r="Q1074" s="1"/>
    </row>
    <row r="1075" spans="7:17">
      <c r="G1075" s="1"/>
      <c r="H1075" s="1"/>
      <c r="I1075" s="1"/>
      <c r="J1075" s="1"/>
      <c r="K1075" s="1"/>
      <c r="L1075" s="1"/>
      <c r="M1075" s="1"/>
      <c r="N1075" s="1"/>
      <c r="P1075" s="1"/>
      <c r="Q1075" s="1"/>
    </row>
    <row r="1076" spans="7:17">
      <c r="G1076" s="1"/>
      <c r="H1076" s="1"/>
      <c r="I1076" s="1"/>
      <c r="J1076" s="1"/>
      <c r="K1076" s="1"/>
      <c r="L1076" s="1"/>
      <c r="M1076" s="1"/>
      <c r="N1076" s="1"/>
      <c r="P1076" s="1"/>
      <c r="Q1076" s="1"/>
    </row>
    <row r="1077" spans="7:17">
      <c r="G1077" s="1"/>
      <c r="H1077" s="1"/>
      <c r="I1077" s="1"/>
      <c r="J1077" s="1"/>
      <c r="K1077" s="1"/>
      <c r="L1077" s="1"/>
      <c r="M1077" s="1"/>
      <c r="N1077" s="1"/>
      <c r="P1077" s="1"/>
      <c r="Q1077" s="1"/>
    </row>
    <row r="1078" spans="7:17">
      <c r="G1078" s="1"/>
      <c r="H1078" s="1"/>
      <c r="I1078" s="1"/>
      <c r="J1078" s="1"/>
      <c r="K1078" s="1"/>
      <c r="L1078" s="1"/>
      <c r="M1078" s="1"/>
      <c r="N1078" s="1"/>
      <c r="P1078" s="1"/>
      <c r="Q1078" s="1"/>
    </row>
    <row r="1079" spans="7:17">
      <c r="G1079" s="1"/>
      <c r="H1079" s="1"/>
      <c r="I1079" s="1"/>
      <c r="J1079" s="1"/>
      <c r="K1079" s="1"/>
      <c r="L1079" s="1"/>
      <c r="M1079" s="1"/>
      <c r="N1079" s="1"/>
      <c r="P1079" s="1"/>
      <c r="Q1079" s="1"/>
    </row>
    <row r="1080" spans="7:17">
      <c r="G1080" s="1"/>
      <c r="H1080" s="1"/>
      <c r="I1080" s="1"/>
      <c r="J1080" s="1"/>
      <c r="K1080" s="1"/>
      <c r="L1080" s="1"/>
      <c r="M1080" s="1"/>
      <c r="N1080" s="1"/>
      <c r="P1080" s="1"/>
      <c r="Q1080" s="1"/>
    </row>
    <row r="1081" spans="7:17">
      <c r="G1081" s="1"/>
      <c r="H1081" s="1"/>
      <c r="I1081" s="1"/>
      <c r="J1081" s="1"/>
      <c r="K1081" s="1"/>
      <c r="L1081" s="1"/>
      <c r="M1081" s="1"/>
      <c r="N1081" s="1"/>
      <c r="P1081" s="1"/>
      <c r="Q1081" s="1"/>
    </row>
    <row r="1082" spans="7:17" ht="18" customHeight="1">
      <c r="G1082" s="1"/>
      <c r="H1082" s="1"/>
      <c r="I1082" s="1"/>
      <c r="J1082" s="1"/>
      <c r="K1082" s="1"/>
      <c r="L1082" s="1"/>
      <c r="M1082" s="1"/>
      <c r="N1082" s="1"/>
      <c r="P1082" s="1"/>
      <c r="Q1082" s="1"/>
    </row>
    <row r="1083" spans="7:17" ht="18" customHeight="1">
      <c r="G1083" s="1"/>
      <c r="H1083" s="1"/>
      <c r="I1083" s="1"/>
      <c r="J1083" s="1"/>
      <c r="K1083" s="1"/>
      <c r="L1083" s="1"/>
      <c r="M1083" s="1"/>
      <c r="N1083" s="1"/>
      <c r="P1083" s="1"/>
      <c r="Q1083" s="1"/>
    </row>
    <row r="1084" spans="7:17" ht="18" customHeight="1">
      <c r="G1084" s="1"/>
      <c r="H1084" s="1"/>
      <c r="I1084" s="1"/>
      <c r="J1084" s="1"/>
      <c r="K1084" s="1"/>
      <c r="L1084" s="1"/>
      <c r="M1084" s="1"/>
      <c r="N1084" s="1"/>
      <c r="P1084" s="1"/>
      <c r="Q1084" s="1"/>
    </row>
    <row r="1085" spans="7:17">
      <c r="G1085" s="1"/>
      <c r="H1085" s="1"/>
      <c r="I1085" s="1"/>
      <c r="J1085" s="1"/>
      <c r="K1085" s="1"/>
      <c r="L1085" s="1"/>
      <c r="M1085" s="1"/>
      <c r="N1085" s="1"/>
      <c r="P1085" s="1"/>
      <c r="Q1085" s="1"/>
    </row>
    <row r="1086" spans="7:17">
      <c r="G1086" s="1"/>
      <c r="H1086" s="1"/>
      <c r="I1086" s="1"/>
      <c r="J1086" s="1"/>
      <c r="K1086" s="1"/>
      <c r="L1086" s="1"/>
      <c r="M1086" s="1"/>
      <c r="N1086" s="1"/>
      <c r="P1086" s="1"/>
      <c r="Q1086" s="1"/>
    </row>
    <row r="1087" spans="7:17">
      <c r="G1087" s="1"/>
      <c r="H1087" s="1"/>
      <c r="I1087" s="1"/>
      <c r="J1087" s="1"/>
      <c r="K1087" s="1"/>
      <c r="L1087" s="1"/>
      <c r="M1087" s="1"/>
      <c r="N1087" s="1"/>
      <c r="P1087" s="1"/>
      <c r="Q1087" s="1"/>
    </row>
    <row r="1088" spans="7:17">
      <c r="G1088" s="1"/>
      <c r="H1088" s="1"/>
      <c r="I1088" s="1"/>
      <c r="J1088" s="1"/>
      <c r="K1088" s="1"/>
      <c r="L1088" s="1"/>
      <c r="M1088" s="1"/>
      <c r="N1088" s="1"/>
      <c r="P1088" s="1"/>
      <c r="Q1088" s="1"/>
    </row>
    <row r="1089" spans="7:17">
      <c r="G1089" s="1"/>
      <c r="H1089" s="1"/>
      <c r="I1089" s="1"/>
      <c r="J1089" s="1"/>
      <c r="K1089" s="1"/>
      <c r="L1089" s="1"/>
      <c r="M1089" s="1"/>
      <c r="N1089" s="1"/>
      <c r="P1089" s="1"/>
      <c r="Q1089" s="1"/>
    </row>
    <row r="1090" spans="7:17">
      <c r="G1090" s="1"/>
      <c r="H1090" s="1"/>
      <c r="I1090" s="1"/>
      <c r="J1090" s="1"/>
      <c r="K1090" s="1"/>
      <c r="L1090" s="1"/>
      <c r="M1090" s="1"/>
      <c r="N1090" s="1"/>
      <c r="P1090" s="1"/>
      <c r="Q1090" s="1"/>
    </row>
    <row r="1091" spans="7:17">
      <c r="G1091" s="1"/>
      <c r="H1091" s="1"/>
      <c r="I1091" s="1"/>
      <c r="J1091" s="1"/>
      <c r="K1091" s="1"/>
      <c r="L1091" s="1"/>
      <c r="M1091" s="1"/>
      <c r="N1091" s="1"/>
      <c r="P1091" s="1"/>
      <c r="Q1091" s="1"/>
    </row>
    <row r="1092" spans="7:17">
      <c r="G1092" s="1"/>
      <c r="H1092" s="1"/>
      <c r="I1092" s="1"/>
      <c r="J1092" s="1"/>
      <c r="K1092" s="1"/>
      <c r="L1092" s="1"/>
      <c r="M1092" s="1"/>
      <c r="N1092" s="1"/>
      <c r="P1092" s="1"/>
      <c r="Q1092" s="1"/>
    </row>
    <row r="1093" spans="7:17">
      <c r="G1093" s="1"/>
      <c r="H1093" s="1"/>
      <c r="I1093" s="1"/>
      <c r="J1093" s="1"/>
      <c r="K1093" s="1"/>
      <c r="L1093" s="1"/>
      <c r="M1093" s="1"/>
      <c r="N1093" s="1"/>
      <c r="P1093" s="1"/>
      <c r="Q1093" s="1"/>
    </row>
    <row r="1094" spans="7:17">
      <c r="G1094" s="1"/>
      <c r="H1094" s="1"/>
      <c r="I1094" s="1"/>
      <c r="J1094" s="1"/>
      <c r="K1094" s="1"/>
      <c r="L1094" s="1"/>
      <c r="M1094" s="1"/>
      <c r="N1094" s="1"/>
      <c r="P1094" s="1"/>
      <c r="Q1094" s="1"/>
    </row>
    <row r="1095" spans="7:17">
      <c r="G1095" s="1"/>
      <c r="H1095" s="1"/>
      <c r="I1095" s="1"/>
      <c r="J1095" s="1"/>
      <c r="K1095" s="1"/>
      <c r="L1095" s="1"/>
      <c r="M1095" s="1"/>
      <c r="N1095" s="1"/>
      <c r="P1095" s="1"/>
      <c r="Q1095" s="1"/>
    </row>
    <row r="1096" spans="7:17">
      <c r="G1096" s="1"/>
      <c r="H1096" s="1"/>
      <c r="I1096" s="1"/>
      <c r="J1096" s="1"/>
      <c r="K1096" s="1"/>
      <c r="L1096" s="1"/>
      <c r="M1096" s="1"/>
      <c r="N1096" s="1"/>
      <c r="P1096" s="1"/>
      <c r="Q1096" s="1"/>
    </row>
    <row r="1097" spans="7:17">
      <c r="G1097" s="1"/>
      <c r="H1097" s="1"/>
      <c r="I1097" s="1"/>
      <c r="J1097" s="1"/>
      <c r="K1097" s="1"/>
      <c r="L1097" s="1"/>
      <c r="M1097" s="1"/>
      <c r="N1097" s="1"/>
      <c r="P1097" s="1"/>
      <c r="Q1097" s="1"/>
    </row>
    <row r="1098" spans="7:17">
      <c r="G1098" s="1"/>
      <c r="H1098" s="1"/>
      <c r="I1098" s="1"/>
      <c r="J1098" s="1"/>
      <c r="K1098" s="1"/>
      <c r="L1098" s="1"/>
      <c r="M1098" s="1"/>
      <c r="N1098" s="1"/>
      <c r="P1098" s="1"/>
      <c r="Q1098" s="1"/>
    </row>
    <row r="1099" spans="7:17">
      <c r="G1099" s="1"/>
      <c r="H1099" s="1"/>
      <c r="I1099" s="1"/>
      <c r="J1099" s="1"/>
      <c r="K1099" s="1"/>
      <c r="L1099" s="1"/>
      <c r="M1099" s="1"/>
      <c r="N1099" s="1"/>
      <c r="P1099" s="1"/>
      <c r="Q1099" s="1"/>
    </row>
    <row r="1100" spans="7:17">
      <c r="G1100" s="1"/>
      <c r="H1100" s="1"/>
      <c r="I1100" s="1"/>
      <c r="J1100" s="1"/>
      <c r="K1100" s="1"/>
      <c r="L1100" s="1"/>
      <c r="M1100" s="1"/>
      <c r="N1100" s="1"/>
      <c r="P1100" s="1"/>
      <c r="Q1100" s="1"/>
    </row>
    <row r="1101" spans="7:17">
      <c r="G1101" s="1"/>
      <c r="H1101" s="1"/>
      <c r="I1101" s="1"/>
      <c r="J1101" s="1"/>
      <c r="K1101" s="1"/>
      <c r="L1101" s="1"/>
      <c r="M1101" s="1"/>
      <c r="N1101" s="1"/>
      <c r="P1101" s="1"/>
      <c r="Q1101" s="1"/>
    </row>
    <row r="1102" spans="7:17">
      <c r="G1102" s="1"/>
      <c r="H1102" s="1"/>
      <c r="I1102" s="1"/>
      <c r="J1102" s="1"/>
      <c r="K1102" s="1"/>
      <c r="L1102" s="1"/>
      <c r="M1102" s="1"/>
      <c r="N1102" s="1"/>
      <c r="P1102" s="1"/>
      <c r="Q1102" s="1"/>
    </row>
    <row r="1103" spans="7:17">
      <c r="G1103" s="1"/>
      <c r="H1103" s="1"/>
      <c r="I1103" s="1"/>
      <c r="J1103" s="1"/>
      <c r="K1103" s="1"/>
      <c r="L1103" s="1"/>
      <c r="M1103" s="1"/>
      <c r="N1103" s="1"/>
      <c r="P1103" s="1"/>
      <c r="Q1103" s="1"/>
    </row>
    <row r="1104" spans="7:17">
      <c r="G1104" s="1"/>
      <c r="H1104" s="1"/>
      <c r="I1104" s="1"/>
      <c r="J1104" s="1"/>
      <c r="K1104" s="1"/>
      <c r="L1104" s="1"/>
      <c r="M1104" s="1"/>
      <c r="N1104" s="1"/>
      <c r="P1104" s="1"/>
      <c r="Q1104" s="1"/>
    </row>
    <row r="1105" spans="7:17">
      <c r="G1105" s="1"/>
      <c r="H1105" s="1"/>
      <c r="I1105" s="1"/>
      <c r="J1105" s="1"/>
      <c r="K1105" s="1"/>
      <c r="L1105" s="1"/>
      <c r="M1105" s="1"/>
      <c r="N1105" s="1"/>
      <c r="P1105" s="1"/>
      <c r="Q1105" s="1"/>
    </row>
    <row r="1106" spans="7:17">
      <c r="G1106" s="1"/>
      <c r="H1106" s="1"/>
      <c r="I1106" s="1"/>
      <c r="J1106" s="1"/>
      <c r="K1106" s="1"/>
      <c r="L1106" s="1"/>
      <c r="M1106" s="1"/>
      <c r="N1106" s="1"/>
      <c r="P1106" s="1"/>
      <c r="Q1106" s="1"/>
    </row>
    <row r="1107" spans="7:17">
      <c r="G1107" s="1"/>
      <c r="H1107" s="1"/>
      <c r="I1107" s="1"/>
      <c r="J1107" s="1"/>
      <c r="K1107" s="1"/>
      <c r="L1107" s="1"/>
      <c r="M1107" s="1"/>
      <c r="N1107" s="1"/>
      <c r="P1107" s="1"/>
      <c r="Q1107" s="1"/>
    </row>
    <row r="1108" spans="7:17">
      <c r="G1108" s="1"/>
      <c r="H1108" s="1"/>
      <c r="I1108" s="1"/>
      <c r="J1108" s="1"/>
      <c r="K1108" s="1"/>
      <c r="L1108" s="1"/>
      <c r="M1108" s="1"/>
      <c r="N1108" s="1"/>
      <c r="P1108" s="1"/>
      <c r="Q1108" s="1"/>
    </row>
    <row r="1109" spans="7:17">
      <c r="G1109" s="1"/>
      <c r="H1109" s="1"/>
      <c r="I1109" s="1"/>
      <c r="J1109" s="1"/>
      <c r="K1109" s="1"/>
      <c r="L1109" s="1"/>
      <c r="M1109" s="1"/>
      <c r="N1109" s="1"/>
      <c r="P1109" s="1"/>
      <c r="Q1109" s="1"/>
    </row>
    <row r="1110" spans="7:17">
      <c r="G1110" s="1"/>
      <c r="H1110" s="1"/>
      <c r="I1110" s="1"/>
      <c r="J1110" s="1"/>
      <c r="K1110" s="1"/>
      <c r="L1110" s="1"/>
      <c r="M1110" s="1"/>
      <c r="N1110" s="1"/>
      <c r="P1110" s="1"/>
      <c r="Q1110" s="1"/>
    </row>
    <row r="1111" spans="7:17">
      <c r="G1111" s="1"/>
      <c r="H1111" s="1"/>
      <c r="I1111" s="1"/>
      <c r="J1111" s="1"/>
      <c r="K1111" s="1"/>
      <c r="L1111" s="1"/>
      <c r="M1111" s="1"/>
      <c r="N1111" s="1"/>
      <c r="P1111" s="1"/>
      <c r="Q1111" s="1"/>
    </row>
    <row r="1112" spans="7:17">
      <c r="G1112" s="1"/>
      <c r="H1112" s="1"/>
      <c r="I1112" s="1"/>
      <c r="J1112" s="1"/>
      <c r="K1112" s="1"/>
      <c r="L1112" s="1"/>
      <c r="M1112" s="1"/>
      <c r="N1112" s="1"/>
      <c r="P1112" s="1"/>
      <c r="Q1112" s="1"/>
    </row>
    <row r="1113" spans="7:17">
      <c r="G1113" s="1"/>
      <c r="H1113" s="1"/>
      <c r="I1113" s="1"/>
      <c r="J1113" s="1"/>
      <c r="K1113" s="1"/>
      <c r="L1113" s="1"/>
      <c r="M1113" s="1"/>
      <c r="N1113" s="1"/>
      <c r="P1113" s="1"/>
      <c r="Q1113" s="1"/>
    </row>
    <row r="1114" spans="7:17">
      <c r="G1114" s="1"/>
      <c r="H1114" s="1"/>
      <c r="I1114" s="1"/>
      <c r="J1114" s="1"/>
      <c r="K1114" s="1"/>
      <c r="L1114" s="1"/>
      <c r="M1114" s="1"/>
      <c r="N1114" s="1"/>
      <c r="P1114" s="1"/>
      <c r="Q1114" s="1"/>
    </row>
    <row r="1115" spans="7:17">
      <c r="G1115" s="1"/>
      <c r="H1115" s="1"/>
      <c r="I1115" s="1"/>
      <c r="J1115" s="1"/>
      <c r="K1115" s="1"/>
      <c r="L1115" s="1"/>
      <c r="M1115" s="1"/>
      <c r="N1115" s="1"/>
      <c r="P1115" s="1"/>
      <c r="Q1115" s="1"/>
    </row>
    <row r="1116" spans="7:17">
      <c r="G1116" s="1"/>
      <c r="H1116" s="1"/>
      <c r="I1116" s="1"/>
      <c r="J1116" s="1"/>
      <c r="K1116" s="1"/>
      <c r="L1116" s="1"/>
      <c r="M1116" s="1"/>
      <c r="N1116" s="1"/>
      <c r="P1116" s="1"/>
      <c r="Q1116" s="1"/>
    </row>
    <row r="1117" spans="7:17">
      <c r="G1117" s="1"/>
      <c r="H1117" s="1"/>
      <c r="I1117" s="1"/>
      <c r="J1117" s="1"/>
      <c r="K1117" s="1"/>
      <c r="L1117" s="1"/>
      <c r="M1117" s="1"/>
      <c r="N1117" s="1"/>
      <c r="P1117" s="1"/>
      <c r="Q1117" s="1"/>
    </row>
    <row r="1118" spans="7:17">
      <c r="G1118" s="1"/>
      <c r="H1118" s="1"/>
      <c r="I1118" s="1"/>
      <c r="J1118" s="1"/>
      <c r="K1118" s="1"/>
      <c r="L1118" s="1"/>
      <c r="M1118" s="1"/>
      <c r="N1118" s="1"/>
      <c r="P1118" s="1"/>
      <c r="Q1118" s="1"/>
    </row>
    <row r="1119" spans="7:17">
      <c r="G1119" s="1"/>
      <c r="H1119" s="1"/>
      <c r="I1119" s="1"/>
      <c r="J1119" s="1"/>
      <c r="K1119" s="1"/>
      <c r="L1119" s="1"/>
      <c r="M1119" s="1"/>
      <c r="N1119" s="1"/>
      <c r="P1119" s="1"/>
      <c r="Q1119" s="1"/>
    </row>
    <row r="1120" spans="7:17">
      <c r="G1120" s="1"/>
      <c r="H1120" s="1"/>
      <c r="I1120" s="1"/>
      <c r="J1120" s="1"/>
      <c r="K1120" s="1"/>
      <c r="L1120" s="1"/>
      <c r="M1120" s="1"/>
      <c r="N1120" s="1"/>
      <c r="P1120" s="1"/>
      <c r="Q1120" s="1"/>
    </row>
    <row r="1121" spans="7:17">
      <c r="G1121" s="1"/>
      <c r="H1121" s="1"/>
      <c r="I1121" s="1"/>
      <c r="J1121" s="1"/>
      <c r="K1121" s="1"/>
      <c r="L1121" s="1"/>
      <c r="M1121" s="1"/>
      <c r="N1121" s="1"/>
      <c r="P1121" s="1"/>
      <c r="Q1121" s="1"/>
    </row>
    <row r="1122" spans="7:17">
      <c r="G1122" s="1"/>
      <c r="H1122" s="1"/>
      <c r="I1122" s="1"/>
      <c r="J1122" s="1"/>
      <c r="K1122" s="1"/>
      <c r="L1122" s="1"/>
      <c r="M1122" s="1"/>
      <c r="N1122" s="1"/>
      <c r="P1122" s="1"/>
      <c r="Q1122" s="1"/>
    </row>
    <row r="1123" spans="7:17">
      <c r="G1123" s="1"/>
      <c r="H1123" s="1"/>
      <c r="I1123" s="1"/>
      <c r="J1123" s="1"/>
      <c r="K1123" s="1"/>
      <c r="L1123" s="1"/>
      <c r="M1123" s="1"/>
      <c r="N1123" s="1"/>
      <c r="P1123" s="1"/>
      <c r="Q1123" s="1"/>
    </row>
    <row r="1124" spans="7:17">
      <c r="G1124" s="1"/>
      <c r="H1124" s="1"/>
      <c r="I1124" s="1"/>
      <c r="J1124" s="1"/>
      <c r="K1124" s="1"/>
      <c r="L1124" s="1"/>
      <c r="M1124" s="1"/>
      <c r="N1124" s="1"/>
      <c r="P1124" s="1"/>
      <c r="Q1124" s="1"/>
    </row>
    <row r="1125" spans="7:17">
      <c r="G1125" s="1"/>
      <c r="H1125" s="1"/>
      <c r="I1125" s="1"/>
      <c r="J1125" s="1"/>
      <c r="K1125" s="1"/>
      <c r="L1125" s="1"/>
      <c r="M1125" s="1"/>
      <c r="N1125" s="1"/>
      <c r="P1125" s="1"/>
      <c r="Q1125" s="1"/>
    </row>
    <row r="1126" spans="7:17">
      <c r="G1126" s="1"/>
      <c r="H1126" s="1"/>
      <c r="I1126" s="1"/>
      <c r="J1126" s="1"/>
      <c r="K1126" s="1"/>
      <c r="L1126" s="1"/>
      <c r="M1126" s="1"/>
      <c r="N1126" s="1"/>
      <c r="P1126" s="1"/>
      <c r="Q1126" s="1"/>
    </row>
    <row r="1127" spans="7:17">
      <c r="G1127" s="1"/>
      <c r="H1127" s="1"/>
      <c r="I1127" s="1"/>
      <c r="J1127" s="1"/>
      <c r="K1127" s="1"/>
      <c r="L1127" s="1"/>
      <c r="M1127" s="1"/>
      <c r="N1127" s="1"/>
      <c r="P1127" s="1"/>
      <c r="Q1127" s="1"/>
    </row>
    <row r="1128" spans="7:17">
      <c r="G1128" s="1"/>
      <c r="H1128" s="1"/>
      <c r="I1128" s="1"/>
      <c r="J1128" s="1"/>
      <c r="K1128" s="1"/>
      <c r="L1128" s="1"/>
      <c r="M1128" s="1"/>
      <c r="N1128" s="1"/>
      <c r="P1128" s="1"/>
      <c r="Q1128" s="1"/>
    </row>
    <row r="1129" spans="7:17">
      <c r="G1129" s="1"/>
      <c r="H1129" s="1"/>
      <c r="I1129" s="1"/>
      <c r="J1129" s="1"/>
      <c r="K1129" s="1"/>
      <c r="L1129" s="1"/>
      <c r="M1129" s="1"/>
      <c r="N1129" s="1"/>
      <c r="P1129" s="1"/>
      <c r="Q1129" s="1"/>
    </row>
    <row r="1130" spans="7:17">
      <c r="G1130" s="1"/>
      <c r="H1130" s="1"/>
      <c r="I1130" s="1"/>
      <c r="J1130" s="1"/>
      <c r="K1130" s="1"/>
      <c r="L1130" s="1"/>
      <c r="M1130" s="1"/>
      <c r="N1130" s="1"/>
      <c r="P1130" s="1"/>
      <c r="Q1130" s="1"/>
    </row>
    <row r="1131" spans="7:17">
      <c r="G1131" s="1"/>
      <c r="H1131" s="1"/>
      <c r="I1131" s="1"/>
      <c r="J1131" s="1"/>
      <c r="K1131" s="1"/>
      <c r="L1131" s="1"/>
      <c r="M1131" s="1"/>
      <c r="N1131" s="1"/>
      <c r="P1131" s="1"/>
      <c r="Q1131" s="1"/>
    </row>
    <row r="1132" spans="7:17">
      <c r="G1132" s="1"/>
      <c r="H1132" s="1"/>
      <c r="I1132" s="1"/>
      <c r="J1132" s="1"/>
      <c r="K1132" s="1"/>
      <c r="L1132" s="1"/>
      <c r="M1132" s="1"/>
      <c r="N1132" s="1"/>
      <c r="P1132" s="1"/>
      <c r="Q1132" s="1"/>
    </row>
    <row r="1133" spans="7:17">
      <c r="G1133" s="1"/>
      <c r="H1133" s="1"/>
      <c r="I1133" s="1"/>
      <c r="J1133" s="1"/>
      <c r="K1133" s="1"/>
      <c r="L1133" s="1"/>
      <c r="M1133" s="1"/>
      <c r="N1133" s="1"/>
      <c r="P1133" s="1"/>
      <c r="Q1133" s="1"/>
    </row>
    <row r="1134" spans="7:17">
      <c r="G1134" s="1"/>
      <c r="H1134" s="1"/>
      <c r="I1134" s="1"/>
      <c r="J1134" s="1"/>
      <c r="K1134" s="1"/>
      <c r="L1134" s="1"/>
      <c r="M1134" s="1"/>
      <c r="N1134" s="1"/>
      <c r="P1134" s="1"/>
      <c r="Q1134" s="1"/>
    </row>
    <row r="1135" spans="7:17">
      <c r="G1135" s="1"/>
      <c r="H1135" s="1"/>
      <c r="I1135" s="1"/>
      <c r="J1135" s="1"/>
      <c r="K1135" s="1"/>
      <c r="L1135" s="1"/>
      <c r="M1135" s="1"/>
      <c r="N1135" s="1"/>
      <c r="P1135" s="1"/>
      <c r="Q1135" s="1"/>
    </row>
    <row r="1136" spans="7:17">
      <c r="G1136" s="1"/>
      <c r="H1136" s="1"/>
      <c r="I1136" s="1"/>
      <c r="J1136" s="1"/>
      <c r="K1136" s="1"/>
      <c r="L1136" s="1"/>
      <c r="M1136" s="1"/>
      <c r="N1136" s="1"/>
      <c r="P1136" s="1"/>
      <c r="Q1136" s="1"/>
    </row>
    <row r="1137" spans="7:17">
      <c r="G1137" s="1"/>
      <c r="H1137" s="1"/>
      <c r="I1137" s="1"/>
      <c r="J1137" s="1"/>
      <c r="K1137" s="1"/>
      <c r="L1137" s="1"/>
      <c r="M1137" s="1"/>
      <c r="N1137" s="1"/>
      <c r="P1137" s="1"/>
      <c r="Q1137" s="1"/>
    </row>
    <row r="1138" spans="7:17">
      <c r="G1138" s="1"/>
      <c r="H1138" s="1"/>
      <c r="I1138" s="1"/>
      <c r="J1138" s="1"/>
      <c r="K1138" s="1"/>
      <c r="L1138" s="1"/>
      <c r="M1138" s="1"/>
      <c r="N1138" s="1"/>
      <c r="P1138" s="1"/>
      <c r="Q1138" s="1"/>
    </row>
    <row r="1139" spans="7:17">
      <c r="G1139" s="1"/>
      <c r="H1139" s="1"/>
      <c r="I1139" s="1"/>
      <c r="J1139" s="1"/>
      <c r="K1139" s="1"/>
      <c r="L1139" s="1"/>
      <c r="M1139" s="1"/>
      <c r="N1139" s="1"/>
      <c r="P1139" s="1"/>
      <c r="Q1139" s="1"/>
    </row>
    <row r="1140" spans="7:17">
      <c r="G1140" s="1"/>
      <c r="H1140" s="1"/>
      <c r="I1140" s="1"/>
      <c r="J1140" s="1"/>
      <c r="K1140" s="1"/>
      <c r="L1140" s="1"/>
      <c r="M1140" s="1"/>
      <c r="N1140" s="1"/>
      <c r="P1140" s="1"/>
      <c r="Q1140" s="1"/>
    </row>
    <row r="1141" spans="7:17">
      <c r="G1141" s="1"/>
      <c r="H1141" s="1"/>
      <c r="I1141" s="1"/>
      <c r="J1141" s="1"/>
      <c r="K1141" s="1"/>
      <c r="L1141" s="1"/>
      <c r="M1141" s="1"/>
      <c r="N1141" s="1"/>
      <c r="P1141" s="1"/>
      <c r="Q1141" s="1"/>
    </row>
    <row r="1142" spans="7:17">
      <c r="G1142" s="1"/>
      <c r="H1142" s="1"/>
      <c r="I1142" s="1"/>
      <c r="J1142" s="1"/>
      <c r="K1142" s="1"/>
      <c r="L1142" s="1"/>
      <c r="M1142" s="1"/>
      <c r="N1142" s="1"/>
      <c r="P1142" s="1"/>
      <c r="Q1142" s="1"/>
    </row>
    <row r="1143" spans="7:17">
      <c r="G1143" s="1"/>
      <c r="H1143" s="1"/>
      <c r="I1143" s="1"/>
      <c r="J1143" s="1"/>
      <c r="K1143" s="1"/>
      <c r="L1143" s="1"/>
      <c r="M1143" s="1"/>
      <c r="N1143" s="1"/>
      <c r="P1143" s="1"/>
      <c r="Q1143" s="1"/>
    </row>
    <row r="1144" spans="7:17">
      <c r="G1144" s="1"/>
      <c r="H1144" s="1"/>
      <c r="I1144" s="1"/>
      <c r="J1144" s="1"/>
      <c r="K1144" s="1"/>
      <c r="L1144" s="1"/>
      <c r="M1144" s="1"/>
      <c r="N1144" s="1"/>
      <c r="P1144" s="1"/>
      <c r="Q1144" s="1"/>
    </row>
    <row r="1145" spans="7:17">
      <c r="G1145" s="1"/>
      <c r="H1145" s="1"/>
      <c r="I1145" s="1"/>
      <c r="J1145" s="1"/>
      <c r="K1145" s="1"/>
      <c r="L1145" s="1"/>
      <c r="M1145" s="1"/>
      <c r="N1145" s="1"/>
      <c r="P1145" s="1"/>
      <c r="Q1145" s="1"/>
    </row>
    <row r="1146" spans="7:17">
      <c r="G1146" s="1"/>
      <c r="H1146" s="1"/>
      <c r="I1146" s="1"/>
      <c r="J1146" s="1"/>
      <c r="K1146" s="1"/>
      <c r="L1146" s="1"/>
      <c r="M1146" s="1"/>
      <c r="N1146" s="1"/>
      <c r="P1146" s="1"/>
      <c r="Q1146" s="1"/>
    </row>
    <row r="1147" spans="7:17">
      <c r="G1147" s="1"/>
      <c r="H1147" s="1"/>
      <c r="I1147" s="1"/>
      <c r="J1147" s="1"/>
      <c r="K1147" s="1"/>
      <c r="L1147" s="1"/>
      <c r="M1147" s="1"/>
      <c r="N1147" s="1"/>
      <c r="P1147" s="1"/>
      <c r="Q1147" s="1"/>
    </row>
    <row r="1148" spans="7:17">
      <c r="G1148" s="1"/>
      <c r="H1148" s="1"/>
      <c r="I1148" s="1"/>
      <c r="J1148" s="1"/>
      <c r="K1148" s="1"/>
      <c r="L1148" s="1"/>
      <c r="M1148" s="1"/>
      <c r="N1148" s="1"/>
      <c r="P1148" s="1"/>
      <c r="Q1148" s="1"/>
    </row>
    <row r="1149" spans="7:17">
      <c r="G1149" s="1"/>
      <c r="H1149" s="1"/>
      <c r="I1149" s="1"/>
      <c r="J1149" s="1"/>
      <c r="K1149" s="1"/>
      <c r="L1149" s="1"/>
      <c r="M1149" s="1"/>
      <c r="N1149" s="1"/>
      <c r="P1149" s="1"/>
      <c r="Q1149" s="1"/>
    </row>
    <row r="1150" spans="7:17">
      <c r="G1150" s="1"/>
      <c r="H1150" s="1"/>
      <c r="I1150" s="1"/>
      <c r="J1150" s="1"/>
      <c r="K1150" s="1"/>
      <c r="L1150" s="1"/>
      <c r="M1150" s="1"/>
      <c r="N1150" s="1"/>
      <c r="P1150" s="1"/>
      <c r="Q1150" s="1"/>
    </row>
    <row r="1151" spans="7:17">
      <c r="G1151" s="1"/>
      <c r="H1151" s="1"/>
      <c r="I1151" s="1"/>
      <c r="J1151" s="1"/>
      <c r="K1151" s="1"/>
      <c r="L1151" s="1"/>
      <c r="M1151" s="1"/>
      <c r="N1151" s="1"/>
      <c r="P1151" s="1"/>
      <c r="Q1151" s="1"/>
    </row>
    <row r="1152" spans="7:17">
      <c r="G1152" s="1"/>
      <c r="H1152" s="1"/>
      <c r="I1152" s="1"/>
      <c r="J1152" s="1"/>
      <c r="K1152" s="1"/>
      <c r="L1152" s="1"/>
      <c r="M1152" s="1"/>
      <c r="N1152" s="1"/>
      <c r="P1152" s="1"/>
      <c r="Q1152" s="1"/>
    </row>
    <row r="1153" spans="7:17">
      <c r="G1153" s="1"/>
      <c r="H1153" s="1"/>
      <c r="I1153" s="1"/>
      <c r="J1153" s="1"/>
      <c r="K1153" s="1"/>
      <c r="L1153" s="1"/>
      <c r="M1153" s="1"/>
      <c r="N1153" s="1"/>
      <c r="P1153" s="1"/>
      <c r="Q1153" s="1"/>
    </row>
    <row r="1154" spans="7:17">
      <c r="G1154" s="1"/>
      <c r="H1154" s="1"/>
      <c r="I1154" s="1"/>
      <c r="J1154" s="1"/>
      <c r="K1154" s="1"/>
      <c r="L1154" s="1"/>
      <c r="M1154" s="1"/>
      <c r="N1154" s="1"/>
      <c r="P1154" s="1"/>
      <c r="Q1154" s="1"/>
    </row>
    <row r="1155" spans="7:17">
      <c r="G1155" s="1"/>
      <c r="H1155" s="1"/>
      <c r="I1155" s="1"/>
      <c r="J1155" s="1"/>
      <c r="K1155" s="1"/>
      <c r="L1155" s="1"/>
      <c r="M1155" s="1"/>
      <c r="N1155" s="1"/>
      <c r="P1155" s="1"/>
      <c r="Q1155" s="1"/>
    </row>
    <row r="1156" spans="7:17">
      <c r="G1156" s="1"/>
      <c r="H1156" s="1"/>
      <c r="I1156" s="1"/>
      <c r="J1156" s="1"/>
      <c r="K1156" s="1"/>
      <c r="L1156" s="1"/>
      <c r="M1156" s="1"/>
      <c r="N1156" s="1"/>
      <c r="P1156" s="1"/>
      <c r="Q1156" s="1"/>
    </row>
    <row r="1157" spans="7:17">
      <c r="G1157" s="1"/>
      <c r="H1157" s="1"/>
      <c r="I1157" s="1"/>
      <c r="J1157" s="1"/>
      <c r="K1157" s="1"/>
      <c r="L1157" s="1"/>
      <c r="M1157" s="1"/>
      <c r="N1157" s="1"/>
      <c r="P1157" s="1"/>
      <c r="Q1157" s="1"/>
    </row>
    <row r="1158" spans="7:17">
      <c r="G1158" s="1"/>
      <c r="H1158" s="1"/>
      <c r="I1158" s="1"/>
      <c r="J1158" s="1"/>
      <c r="K1158" s="1"/>
      <c r="L1158" s="1"/>
      <c r="M1158" s="1"/>
      <c r="N1158" s="1"/>
      <c r="P1158" s="1"/>
      <c r="Q1158" s="1"/>
    </row>
    <row r="1159" spans="7:17">
      <c r="G1159" s="1"/>
      <c r="H1159" s="1"/>
      <c r="I1159" s="1"/>
      <c r="J1159" s="1"/>
      <c r="K1159" s="1"/>
      <c r="L1159" s="1"/>
      <c r="M1159" s="1"/>
      <c r="N1159" s="1"/>
      <c r="P1159" s="1"/>
      <c r="Q1159" s="1"/>
    </row>
    <row r="1160" spans="7:17">
      <c r="G1160" s="1"/>
      <c r="H1160" s="1"/>
      <c r="I1160" s="1"/>
      <c r="J1160" s="1"/>
      <c r="K1160" s="1"/>
      <c r="L1160" s="1"/>
      <c r="M1160" s="1"/>
      <c r="N1160" s="1"/>
      <c r="P1160" s="1"/>
      <c r="Q1160" s="1"/>
    </row>
    <row r="1161" spans="7:17">
      <c r="G1161" s="1"/>
      <c r="H1161" s="1"/>
      <c r="I1161" s="1"/>
      <c r="J1161" s="1"/>
      <c r="K1161" s="1"/>
      <c r="L1161" s="1"/>
      <c r="M1161" s="1"/>
      <c r="N1161" s="1"/>
      <c r="P1161" s="1"/>
      <c r="Q1161" s="1"/>
    </row>
    <row r="1162" spans="7:17">
      <c r="G1162" s="1"/>
      <c r="H1162" s="1"/>
      <c r="I1162" s="1"/>
      <c r="J1162" s="1"/>
      <c r="K1162" s="1"/>
      <c r="L1162" s="1"/>
      <c r="M1162" s="1"/>
      <c r="N1162" s="1"/>
      <c r="P1162" s="1"/>
      <c r="Q1162" s="1"/>
    </row>
    <row r="1163" spans="7:17">
      <c r="G1163" s="1"/>
      <c r="H1163" s="1"/>
      <c r="I1163" s="1"/>
      <c r="J1163" s="1"/>
      <c r="K1163" s="1"/>
      <c r="L1163" s="1"/>
      <c r="M1163" s="1"/>
      <c r="N1163" s="1"/>
      <c r="P1163" s="1"/>
      <c r="Q1163" s="1"/>
    </row>
    <row r="1164" spans="7:17">
      <c r="G1164" s="1"/>
      <c r="H1164" s="1"/>
      <c r="I1164" s="1"/>
      <c r="J1164" s="1"/>
      <c r="K1164" s="1"/>
      <c r="L1164" s="1"/>
      <c r="M1164" s="1"/>
      <c r="N1164" s="1"/>
      <c r="P1164" s="1"/>
      <c r="Q1164" s="1"/>
    </row>
    <row r="1165" spans="7:17">
      <c r="G1165" s="1"/>
      <c r="H1165" s="1"/>
      <c r="I1165" s="1"/>
      <c r="J1165" s="1"/>
      <c r="K1165" s="1"/>
      <c r="L1165" s="1"/>
      <c r="M1165" s="1"/>
      <c r="N1165" s="1"/>
      <c r="P1165" s="1"/>
      <c r="Q1165" s="1"/>
    </row>
    <row r="1166" spans="7:17">
      <c r="G1166" s="1"/>
      <c r="H1166" s="1"/>
      <c r="I1166" s="1"/>
      <c r="J1166" s="1"/>
      <c r="K1166" s="1"/>
      <c r="L1166" s="1"/>
      <c r="M1166" s="1"/>
      <c r="N1166" s="1"/>
      <c r="P1166" s="1"/>
      <c r="Q1166" s="1"/>
    </row>
    <row r="1167" spans="7:17">
      <c r="G1167" s="1"/>
      <c r="H1167" s="1"/>
      <c r="I1167" s="1"/>
      <c r="J1167" s="1"/>
      <c r="K1167" s="1"/>
      <c r="L1167" s="1"/>
      <c r="M1167" s="1"/>
      <c r="N1167" s="1"/>
      <c r="P1167" s="1"/>
      <c r="Q1167" s="1"/>
    </row>
    <row r="1168" spans="7:17">
      <c r="G1168" s="1"/>
      <c r="H1168" s="1"/>
      <c r="I1168" s="1"/>
      <c r="J1168" s="1"/>
      <c r="K1168" s="1"/>
      <c r="L1168" s="1"/>
      <c r="M1168" s="1"/>
      <c r="N1168" s="1"/>
      <c r="P1168" s="1"/>
      <c r="Q1168" s="1"/>
    </row>
    <row r="1169" spans="7:17">
      <c r="G1169" s="1"/>
      <c r="H1169" s="1"/>
      <c r="I1169" s="1"/>
      <c r="J1169" s="1"/>
      <c r="K1169" s="1"/>
      <c r="L1169" s="1"/>
      <c r="M1169" s="1"/>
      <c r="N1169" s="1"/>
      <c r="P1169" s="1"/>
      <c r="Q1169" s="1"/>
    </row>
    <row r="1170" spans="7:17">
      <c r="G1170" s="1"/>
      <c r="H1170" s="1"/>
      <c r="I1170" s="1"/>
      <c r="J1170" s="1"/>
      <c r="K1170" s="1"/>
      <c r="L1170" s="1"/>
      <c r="M1170" s="1"/>
      <c r="N1170" s="1"/>
      <c r="P1170" s="1"/>
      <c r="Q1170" s="1"/>
    </row>
    <row r="1171" spans="7:17">
      <c r="G1171" s="1"/>
      <c r="H1171" s="1"/>
      <c r="I1171" s="1"/>
      <c r="J1171" s="1"/>
      <c r="K1171" s="1"/>
      <c r="L1171" s="1"/>
      <c r="M1171" s="1"/>
      <c r="N1171" s="1"/>
      <c r="P1171" s="1"/>
      <c r="Q1171" s="1"/>
    </row>
    <row r="1172" spans="7:17">
      <c r="G1172" s="1"/>
      <c r="H1172" s="1"/>
      <c r="I1172" s="1"/>
      <c r="J1172" s="1"/>
      <c r="K1172" s="1"/>
      <c r="L1172" s="1"/>
      <c r="M1172" s="1"/>
      <c r="N1172" s="1"/>
      <c r="P1172" s="1"/>
      <c r="Q1172" s="1"/>
    </row>
    <row r="1173" spans="7:17">
      <c r="G1173" s="1"/>
      <c r="H1173" s="1"/>
      <c r="I1173" s="1"/>
      <c r="J1173" s="1"/>
      <c r="K1173" s="1"/>
      <c r="L1173" s="1"/>
      <c r="M1173" s="1"/>
      <c r="N1173" s="1"/>
      <c r="P1173" s="1"/>
      <c r="Q1173" s="1"/>
    </row>
    <row r="1174" spans="7:17">
      <c r="G1174" s="1"/>
      <c r="H1174" s="1"/>
      <c r="I1174" s="1"/>
      <c r="J1174" s="1"/>
      <c r="K1174" s="1"/>
      <c r="L1174" s="1"/>
      <c r="M1174" s="1"/>
      <c r="N1174" s="1"/>
      <c r="P1174" s="1"/>
      <c r="Q1174" s="1"/>
    </row>
    <row r="1175" spans="7:17">
      <c r="G1175" s="1"/>
      <c r="H1175" s="1"/>
      <c r="I1175" s="1"/>
      <c r="J1175" s="1"/>
      <c r="K1175" s="1"/>
      <c r="L1175" s="1"/>
      <c r="M1175" s="1"/>
      <c r="N1175" s="1"/>
      <c r="P1175" s="1"/>
      <c r="Q1175" s="1"/>
    </row>
    <row r="1176" spans="7:17">
      <c r="G1176" s="1"/>
      <c r="H1176" s="1"/>
      <c r="I1176" s="1"/>
      <c r="J1176" s="1"/>
      <c r="K1176" s="1"/>
      <c r="L1176" s="1"/>
      <c r="M1176" s="1"/>
      <c r="N1176" s="1"/>
      <c r="P1176" s="1"/>
      <c r="Q1176" s="1"/>
    </row>
    <row r="1177" spans="7:17">
      <c r="G1177" s="1"/>
      <c r="H1177" s="1"/>
      <c r="I1177" s="1"/>
      <c r="J1177" s="1"/>
      <c r="K1177" s="1"/>
      <c r="L1177" s="1"/>
      <c r="M1177" s="1"/>
      <c r="N1177" s="1"/>
      <c r="P1177" s="1"/>
      <c r="Q1177" s="1"/>
    </row>
    <row r="1178" spans="7:17">
      <c r="G1178" s="1"/>
      <c r="H1178" s="1"/>
      <c r="I1178" s="1"/>
      <c r="J1178" s="1"/>
      <c r="K1178" s="1"/>
      <c r="L1178" s="1"/>
      <c r="M1178" s="1"/>
      <c r="N1178" s="1"/>
      <c r="P1178" s="1"/>
      <c r="Q1178" s="1"/>
    </row>
    <row r="1179" spans="7:17">
      <c r="G1179" s="1"/>
      <c r="H1179" s="1"/>
      <c r="I1179" s="1"/>
      <c r="J1179" s="1"/>
      <c r="K1179" s="1"/>
      <c r="L1179" s="1"/>
      <c r="M1179" s="1"/>
      <c r="N1179" s="1"/>
      <c r="P1179" s="1"/>
      <c r="Q1179" s="1"/>
    </row>
    <row r="1180" spans="7:17">
      <c r="G1180" s="1"/>
      <c r="H1180" s="1"/>
      <c r="I1180" s="1"/>
      <c r="J1180" s="1"/>
      <c r="K1180" s="1"/>
      <c r="L1180" s="1"/>
      <c r="M1180" s="1"/>
      <c r="N1180" s="1"/>
      <c r="P1180" s="1"/>
      <c r="Q1180" s="1"/>
    </row>
    <row r="1181" spans="7:17">
      <c r="G1181" s="1"/>
      <c r="H1181" s="1"/>
      <c r="I1181" s="1"/>
      <c r="J1181" s="1"/>
      <c r="K1181" s="1"/>
      <c r="L1181" s="1"/>
      <c r="M1181" s="1"/>
      <c r="N1181" s="1"/>
      <c r="P1181" s="1"/>
      <c r="Q1181" s="1"/>
    </row>
    <row r="1182" spans="7:17">
      <c r="G1182" s="1"/>
      <c r="H1182" s="1"/>
      <c r="I1182" s="1"/>
      <c r="J1182" s="1"/>
      <c r="K1182" s="1"/>
      <c r="L1182" s="1"/>
      <c r="M1182" s="1"/>
      <c r="N1182" s="1"/>
      <c r="P1182" s="1"/>
      <c r="Q1182" s="1"/>
    </row>
    <row r="1183" spans="7:17">
      <c r="G1183" s="1"/>
      <c r="H1183" s="1"/>
      <c r="I1183" s="1"/>
      <c r="J1183" s="1"/>
      <c r="K1183" s="1"/>
      <c r="L1183" s="1"/>
      <c r="M1183" s="1"/>
      <c r="N1183" s="1"/>
      <c r="P1183" s="1"/>
      <c r="Q1183" s="1"/>
    </row>
    <row r="1184" spans="7:17">
      <c r="G1184" s="1"/>
      <c r="H1184" s="1"/>
      <c r="I1184" s="1"/>
      <c r="J1184" s="1"/>
      <c r="K1184" s="1"/>
      <c r="L1184" s="1"/>
      <c r="M1184" s="1"/>
      <c r="N1184" s="1"/>
      <c r="P1184" s="1"/>
      <c r="Q1184" s="1"/>
    </row>
    <row r="1185" spans="7:17">
      <c r="G1185" s="1"/>
      <c r="H1185" s="1"/>
      <c r="I1185" s="1"/>
      <c r="J1185" s="1"/>
      <c r="K1185" s="1"/>
      <c r="L1185" s="1"/>
      <c r="M1185" s="1"/>
      <c r="N1185" s="1"/>
      <c r="P1185" s="1"/>
      <c r="Q1185" s="1"/>
    </row>
    <row r="1186" spans="7:17">
      <c r="G1186" s="1"/>
      <c r="H1186" s="1"/>
      <c r="I1186" s="1"/>
      <c r="J1186" s="1"/>
      <c r="K1186" s="1"/>
      <c r="L1186" s="1"/>
      <c r="M1186" s="1"/>
      <c r="N1186" s="1"/>
      <c r="P1186" s="1"/>
      <c r="Q1186" s="1"/>
    </row>
    <row r="1187" spans="7:17">
      <c r="G1187" s="1"/>
      <c r="H1187" s="1"/>
      <c r="I1187" s="1"/>
      <c r="J1187" s="1"/>
      <c r="K1187" s="1"/>
      <c r="L1187" s="1"/>
      <c r="M1187" s="1"/>
      <c r="N1187" s="1"/>
      <c r="P1187" s="1"/>
      <c r="Q1187" s="1"/>
    </row>
    <row r="1188" spans="7:17">
      <c r="G1188" s="1"/>
      <c r="H1188" s="1"/>
      <c r="I1188" s="1"/>
      <c r="J1188" s="1"/>
      <c r="K1188" s="1"/>
      <c r="L1188" s="1"/>
      <c r="M1188" s="1"/>
      <c r="N1188" s="1"/>
      <c r="P1188" s="1"/>
      <c r="Q1188" s="1"/>
    </row>
    <row r="1189" spans="7:17">
      <c r="G1189" s="1"/>
      <c r="H1189" s="1"/>
      <c r="I1189" s="1"/>
      <c r="J1189" s="1"/>
      <c r="K1189" s="1"/>
      <c r="L1189" s="1"/>
      <c r="M1189" s="1"/>
      <c r="N1189" s="1"/>
      <c r="P1189" s="1"/>
      <c r="Q1189" s="1"/>
    </row>
    <row r="1190" spans="7:17">
      <c r="G1190" s="1"/>
      <c r="H1190" s="1"/>
      <c r="I1190" s="1"/>
      <c r="J1190" s="1"/>
      <c r="K1190" s="1"/>
      <c r="L1190" s="1"/>
      <c r="M1190" s="1"/>
      <c r="N1190" s="1"/>
      <c r="P1190" s="1"/>
      <c r="Q1190" s="1"/>
    </row>
    <row r="1191" spans="7:17">
      <c r="G1191" s="1"/>
      <c r="H1191" s="1"/>
      <c r="I1191" s="1"/>
      <c r="J1191" s="1"/>
      <c r="K1191" s="1"/>
      <c r="L1191" s="1"/>
      <c r="M1191" s="1"/>
      <c r="N1191" s="1"/>
      <c r="P1191" s="1"/>
      <c r="Q1191" s="1"/>
    </row>
    <row r="1192" spans="7:17">
      <c r="G1192" s="1"/>
      <c r="H1192" s="1"/>
      <c r="I1192" s="1"/>
      <c r="J1192" s="1"/>
      <c r="K1192" s="1"/>
      <c r="L1192" s="1"/>
      <c r="M1192" s="1"/>
      <c r="N1192" s="1"/>
      <c r="P1192" s="1"/>
      <c r="Q1192" s="1"/>
    </row>
    <row r="1193" spans="7:17">
      <c r="G1193" s="1"/>
      <c r="H1193" s="1"/>
      <c r="I1193" s="1"/>
      <c r="J1193" s="1"/>
      <c r="K1193" s="1"/>
      <c r="L1193" s="1"/>
      <c r="M1193" s="1"/>
      <c r="N1193" s="1"/>
      <c r="P1193" s="1"/>
      <c r="Q1193" s="1"/>
    </row>
    <row r="1194" spans="7:17">
      <c r="G1194" s="1"/>
      <c r="H1194" s="1"/>
      <c r="I1194" s="1"/>
      <c r="J1194" s="1"/>
      <c r="K1194" s="1"/>
      <c r="L1194" s="1"/>
      <c r="M1194" s="1"/>
      <c r="N1194" s="1"/>
      <c r="P1194" s="1"/>
      <c r="Q1194" s="1"/>
    </row>
    <row r="1195" spans="7:17">
      <c r="G1195" s="1"/>
      <c r="H1195" s="1"/>
      <c r="I1195" s="1"/>
      <c r="J1195" s="1"/>
      <c r="K1195" s="1"/>
      <c r="L1195" s="1"/>
      <c r="M1195" s="1"/>
      <c r="N1195" s="1"/>
      <c r="P1195" s="1"/>
      <c r="Q1195" s="1"/>
    </row>
    <row r="1196" spans="7:17">
      <c r="G1196" s="1"/>
      <c r="H1196" s="1"/>
      <c r="I1196" s="1"/>
      <c r="J1196" s="1"/>
      <c r="K1196" s="1"/>
      <c r="L1196" s="1"/>
      <c r="M1196" s="1"/>
      <c r="N1196" s="1"/>
      <c r="P1196" s="1"/>
      <c r="Q1196" s="1"/>
    </row>
    <row r="1197" spans="7:17">
      <c r="G1197" s="1"/>
      <c r="H1197" s="1"/>
      <c r="I1197" s="1"/>
      <c r="J1197" s="1"/>
      <c r="K1197" s="1"/>
      <c r="L1197" s="1"/>
      <c r="M1197" s="1"/>
      <c r="N1197" s="1"/>
      <c r="P1197" s="1"/>
      <c r="Q1197" s="1"/>
    </row>
    <row r="1198" spans="7:17">
      <c r="G1198" s="1"/>
      <c r="H1198" s="1"/>
      <c r="I1198" s="1"/>
      <c r="J1198" s="1"/>
      <c r="K1198" s="1"/>
      <c r="L1198" s="1"/>
      <c r="M1198" s="1"/>
      <c r="N1198" s="1"/>
      <c r="P1198" s="1"/>
      <c r="Q1198" s="1"/>
    </row>
    <row r="1199" spans="7:17">
      <c r="G1199" s="1"/>
      <c r="H1199" s="1"/>
      <c r="I1199" s="1"/>
      <c r="J1199" s="1"/>
      <c r="K1199" s="1"/>
      <c r="L1199" s="1"/>
      <c r="M1199" s="1"/>
      <c r="N1199" s="1"/>
      <c r="P1199" s="1"/>
      <c r="Q1199" s="1"/>
    </row>
    <row r="1200" spans="7:17">
      <c r="G1200" s="1"/>
      <c r="H1200" s="1"/>
      <c r="I1200" s="1"/>
      <c r="J1200" s="1"/>
      <c r="K1200" s="1"/>
      <c r="L1200" s="1"/>
      <c r="M1200" s="1"/>
      <c r="N1200" s="1"/>
      <c r="P1200" s="1"/>
      <c r="Q1200" s="1"/>
    </row>
    <row r="1201" spans="7:17">
      <c r="G1201" s="1"/>
      <c r="H1201" s="1"/>
      <c r="I1201" s="1"/>
      <c r="J1201" s="1"/>
      <c r="K1201" s="1"/>
      <c r="L1201" s="1"/>
      <c r="M1201" s="1"/>
      <c r="N1201" s="1"/>
      <c r="P1201" s="1"/>
      <c r="Q1201" s="1"/>
    </row>
    <row r="1202" spans="7:17">
      <c r="G1202" s="1"/>
      <c r="H1202" s="1"/>
      <c r="I1202" s="1"/>
      <c r="J1202" s="1"/>
      <c r="K1202" s="1"/>
      <c r="L1202" s="1"/>
      <c r="M1202" s="1"/>
      <c r="N1202" s="1"/>
      <c r="P1202" s="1"/>
      <c r="Q1202" s="1"/>
    </row>
    <row r="1203" spans="7:17">
      <c r="G1203" s="1"/>
      <c r="H1203" s="1"/>
      <c r="I1203" s="1"/>
      <c r="J1203" s="1"/>
      <c r="K1203" s="1"/>
      <c r="L1203" s="1"/>
      <c r="M1203" s="1"/>
      <c r="N1203" s="1"/>
      <c r="P1203" s="1"/>
      <c r="Q1203" s="1"/>
    </row>
    <row r="1204" spans="7:17">
      <c r="G1204" s="1"/>
      <c r="H1204" s="1"/>
      <c r="I1204" s="1"/>
      <c r="J1204" s="1"/>
      <c r="K1204" s="1"/>
      <c r="L1204" s="1"/>
      <c r="M1204" s="1"/>
      <c r="N1204" s="1"/>
      <c r="P1204" s="1"/>
      <c r="Q1204" s="1"/>
    </row>
    <row r="1205" spans="7:17">
      <c r="G1205" s="1"/>
      <c r="H1205" s="1"/>
      <c r="I1205" s="1"/>
      <c r="J1205" s="1"/>
      <c r="K1205" s="1"/>
      <c r="L1205" s="1"/>
      <c r="M1205" s="1"/>
      <c r="N1205" s="1"/>
      <c r="P1205" s="1"/>
      <c r="Q1205" s="1"/>
    </row>
    <row r="1206" spans="7:17">
      <c r="G1206" s="1"/>
      <c r="H1206" s="1"/>
      <c r="I1206" s="1"/>
      <c r="J1206" s="1"/>
      <c r="K1206" s="1"/>
      <c r="L1206" s="1"/>
      <c r="M1206" s="1"/>
      <c r="N1206" s="1"/>
      <c r="P1206" s="1"/>
      <c r="Q1206" s="1"/>
    </row>
    <row r="1207" spans="7:17">
      <c r="G1207" s="1"/>
      <c r="H1207" s="1"/>
      <c r="I1207" s="1"/>
      <c r="J1207" s="1"/>
      <c r="K1207" s="1"/>
      <c r="L1207" s="1"/>
      <c r="M1207" s="1"/>
      <c r="N1207" s="1"/>
      <c r="P1207" s="1"/>
      <c r="Q1207" s="1"/>
    </row>
    <row r="1208" spans="7:17">
      <c r="G1208" s="1"/>
      <c r="H1208" s="1"/>
      <c r="I1208" s="1"/>
      <c r="J1208" s="1"/>
      <c r="K1208" s="1"/>
      <c r="L1208" s="1"/>
      <c r="M1208" s="1"/>
      <c r="N1208" s="1"/>
      <c r="P1208" s="1"/>
      <c r="Q1208" s="1"/>
    </row>
    <row r="1209" spans="7:17">
      <c r="G1209" s="1"/>
      <c r="H1209" s="1"/>
      <c r="I1209" s="1"/>
      <c r="J1209" s="1"/>
      <c r="K1209" s="1"/>
      <c r="L1209" s="1"/>
      <c r="M1209" s="1"/>
      <c r="N1209" s="1"/>
      <c r="P1209" s="1"/>
      <c r="Q1209" s="1"/>
    </row>
    <row r="1210" spans="7:17">
      <c r="G1210" s="1"/>
      <c r="H1210" s="1"/>
      <c r="I1210" s="1"/>
      <c r="J1210" s="1"/>
      <c r="K1210" s="1"/>
      <c r="L1210" s="1"/>
      <c r="M1210" s="1"/>
      <c r="N1210" s="1"/>
      <c r="P1210" s="1"/>
      <c r="Q1210" s="1"/>
    </row>
    <row r="1211" spans="7:17">
      <c r="G1211" s="1"/>
      <c r="H1211" s="1"/>
      <c r="I1211" s="1"/>
      <c r="J1211" s="1"/>
      <c r="K1211" s="1"/>
      <c r="L1211" s="1"/>
      <c r="M1211" s="1"/>
      <c r="N1211" s="1"/>
      <c r="P1211" s="1"/>
      <c r="Q1211" s="1"/>
    </row>
    <row r="1212" spans="7:17">
      <c r="G1212" s="1"/>
      <c r="H1212" s="1"/>
      <c r="I1212" s="1"/>
      <c r="J1212" s="1"/>
      <c r="K1212" s="1"/>
      <c r="L1212" s="1"/>
      <c r="M1212" s="1"/>
      <c r="N1212" s="1"/>
      <c r="P1212" s="1"/>
      <c r="Q1212" s="1"/>
    </row>
    <row r="1213" spans="7:17">
      <c r="G1213" s="1"/>
      <c r="H1213" s="1"/>
      <c r="I1213" s="1"/>
      <c r="J1213" s="1"/>
      <c r="K1213" s="1"/>
      <c r="L1213" s="1"/>
      <c r="M1213" s="1"/>
      <c r="N1213" s="1"/>
      <c r="P1213" s="1"/>
      <c r="Q1213" s="1"/>
    </row>
    <row r="1214" spans="7:17">
      <c r="G1214" s="1"/>
      <c r="H1214" s="1"/>
      <c r="I1214" s="1"/>
      <c r="J1214" s="1"/>
      <c r="K1214" s="1"/>
      <c r="L1214" s="1"/>
      <c r="M1214" s="1"/>
      <c r="N1214" s="1"/>
      <c r="P1214" s="1"/>
      <c r="Q1214" s="1"/>
    </row>
    <row r="1215" spans="7:17">
      <c r="G1215" s="1"/>
      <c r="H1215" s="1"/>
      <c r="I1215" s="1"/>
      <c r="J1215" s="1"/>
      <c r="K1215" s="1"/>
      <c r="L1215" s="1"/>
      <c r="M1215" s="1"/>
      <c r="N1215" s="1"/>
      <c r="P1215" s="1"/>
      <c r="Q1215" s="1"/>
    </row>
    <row r="1216" spans="7:17">
      <c r="G1216" s="1"/>
      <c r="H1216" s="1"/>
      <c r="I1216" s="1"/>
      <c r="J1216" s="1"/>
      <c r="K1216" s="1"/>
      <c r="L1216" s="1"/>
      <c r="M1216" s="1"/>
      <c r="N1216" s="1"/>
      <c r="P1216" s="1"/>
      <c r="Q1216" s="1"/>
    </row>
    <row r="1217" spans="7:17">
      <c r="G1217" s="1"/>
      <c r="H1217" s="1"/>
      <c r="I1217" s="1"/>
      <c r="J1217" s="1"/>
      <c r="K1217" s="1"/>
      <c r="L1217" s="1"/>
      <c r="M1217" s="1"/>
      <c r="N1217" s="1"/>
      <c r="P1217" s="1"/>
      <c r="Q1217" s="1"/>
    </row>
    <row r="1218" spans="7:17">
      <c r="G1218" s="1"/>
      <c r="H1218" s="1"/>
      <c r="I1218" s="1"/>
      <c r="J1218" s="1"/>
      <c r="K1218" s="1"/>
      <c r="L1218" s="1"/>
      <c r="M1218" s="1"/>
      <c r="N1218" s="1"/>
      <c r="P1218" s="1"/>
      <c r="Q1218" s="1"/>
    </row>
    <row r="1219" spans="7:17">
      <c r="G1219" s="1"/>
      <c r="H1219" s="1"/>
      <c r="I1219" s="1"/>
      <c r="J1219" s="1"/>
      <c r="K1219" s="1"/>
      <c r="L1219" s="1"/>
      <c r="M1219" s="1"/>
      <c r="N1219" s="1"/>
      <c r="P1219" s="1"/>
      <c r="Q1219" s="1"/>
    </row>
    <row r="1220" spans="7:17">
      <c r="G1220" s="1"/>
      <c r="H1220" s="1"/>
      <c r="I1220" s="1"/>
      <c r="J1220" s="1"/>
      <c r="K1220" s="1"/>
      <c r="L1220" s="1"/>
      <c r="M1220" s="1"/>
      <c r="N1220" s="1"/>
      <c r="P1220" s="1"/>
      <c r="Q1220" s="1"/>
    </row>
    <row r="1221" spans="7:17">
      <c r="G1221" s="1"/>
      <c r="H1221" s="1"/>
      <c r="I1221" s="1"/>
      <c r="J1221" s="1"/>
      <c r="K1221" s="1"/>
      <c r="L1221" s="1"/>
      <c r="M1221" s="1"/>
      <c r="N1221" s="1"/>
      <c r="P1221" s="1"/>
      <c r="Q1221" s="1"/>
    </row>
    <row r="1222" spans="7:17">
      <c r="G1222" s="1"/>
      <c r="H1222" s="1"/>
      <c r="I1222" s="1"/>
      <c r="J1222" s="1"/>
      <c r="K1222" s="1"/>
      <c r="L1222" s="1"/>
      <c r="M1222" s="1"/>
      <c r="N1222" s="1"/>
      <c r="P1222" s="1"/>
      <c r="Q1222" s="1"/>
    </row>
    <row r="1223" spans="7:17">
      <c r="G1223" s="1"/>
      <c r="H1223" s="1"/>
      <c r="I1223" s="1"/>
      <c r="J1223" s="1"/>
      <c r="K1223" s="1"/>
      <c r="L1223" s="1"/>
      <c r="M1223" s="1"/>
      <c r="N1223" s="1"/>
      <c r="P1223" s="1"/>
      <c r="Q1223" s="1"/>
    </row>
    <row r="1224" spans="7:17">
      <c r="G1224" s="1"/>
      <c r="H1224" s="1"/>
      <c r="I1224" s="1"/>
      <c r="J1224" s="1"/>
      <c r="K1224" s="1"/>
      <c r="L1224" s="1"/>
      <c r="M1224" s="1"/>
      <c r="N1224" s="1"/>
      <c r="P1224" s="1"/>
      <c r="Q1224" s="1"/>
    </row>
    <row r="1225" spans="7:17">
      <c r="G1225" s="1"/>
      <c r="H1225" s="1"/>
      <c r="I1225" s="1"/>
      <c r="J1225" s="1"/>
      <c r="K1225" s="1"/>
      <c r="L1225" s="1"/>
      <c r="M1225" s="1"/>
      <c r="N1225" s="1"/>
      <c r="P1225" s="1"/>
      <c r="Q1225" s="1"/>
    </row>
    <row r="1226" spans="7:17">
      <c r="G1226" s="1"/>
      <c r="H1226" s="1"/>
      <c r="I1226" s="1"/>
      <c r="J1226" s="1"/>
      <c r="K1226" s="1"/>
      <c r="L1226" s="1"/>
      <c r="M1226" s="1"/>
      <c r="N1226" s="1"/>
      <c r="P1226" s="1"/>
      <c r="Q1226" s="1"/>
    </row>
    <row r="1227" spans="7:17">
      <c r="G1227" s="1"/>
      <c r="H1227" s="1"/>
      <c r="I1227" s="1"/>
      <c r="J1227" s="1"/>
      <c r="K1227" s="1"/>
      <c r="L1227" s="1"/>
      <c r="M1227" s="1"/>
      <c r="N1227" s="1"/>
      <c r="P1227" s="1"/>
      <c r="Q1227" s="1"/>
    </row>
    <row r="1228" spans="7:17">
      <c r="G1228" s="1"/>
      <c r="H1228" s="1"/>
      <c r="I1228" s="1"/>
      <c r="J1228" s="1"/>
      <c r="K1228" s="1"/>
      <c r="L1228" s="1"/>
      <c r="M1228" s="1"/>
      <c r="N1228" s="1"/>
      <c r="P1228" s="1"/>
      <c r="Q1228" s="1"/>
    </row>
    <row r="1229" spans="7:17">
      <c r="G1229" s="1"/>
      <c r="H1229" s="1"/>
      <c r="I1229" s="1"/>
      <c r="J1229" s="1"/>
      <c r="K1229" s="1"/>
      <c r="L1229" s="1"/>
      <c r="M1229" s="1"/>
      <c r="N1229" s="1"/>
      <c r="P1229" s="1"/>
      <c r="Q1229" s="1"/>
    </row>
    <row r="1230" spans="7:17">
      <c r="G1230" s="1"/>
      <c r="H1230" s="1"/>
      <c r="I1230" s="1"/>
      <c r="J1230" s="1"/>
      <c r="K1230" s="1"/>
      <c r="L1230" s="1"/>
      <c r="M1230" s="1"/>
      <c r="N1230" s="1"/>
      <c r="P1230" s="1"/>
      <c r="Q1230" s="1"/>
    </row>
    <row r="1231" spans="7:17">
      <c r="G1231" s="1"/>
      <c r="H1231" s="1"/>
      <c r="I1231" s="1"/>
      <c r="J1231" s="1"/>
      <c r="K1231" s="1"/>
      <c r="L1231" s="1"/>
      <c r="M1231" s="1"/>
      <c r="N1231" s="1"/>
      <c r="P1231" s="1"/>
      <c r="Q1231" s="1"/>
    </row>
    <row r="1232" spans="7:17">
      <c r="G1232" s="1"/>
      <c r="H1232" s="1"/>
      <c r="I1232" s="1"/>
      <c r="J1232" s="1"/>
      <c r="K1232" s="1"/>
      <c r="L1232" s="1"/>
      <c r="M1232" s="1"/>
      <c r="N1232" s="1"/>
      <c r="P1232" s="1"/>
      <c r="Q1232" s="1"/>
    </row>
    <row r="1233" spans="7:17">
      <c r="G1233" s="1"/>
      <c r="H1233" s="1"/>
      <c r="I1233" s="1"/>
      <c r="J1233" s="1"/>
      <c r="K1233" s="1"/>
      <c r="L1233" s="1"/>
      <c r="M1233" s="1"/>
      <c r="N1233" s="1"/>
      <c r="P1233" s="1"/>
      <c r="Q1233" s="1"/>
    </row>
    <row r="1234" spans="7:17">
      <c r="G1234" s="1"/>
      <c r="H1234" s="1"/>
      <c r="I1234" s="1"/>
      <c r="J1234" s="1"/>
      <c r="K1234" s="1"/>
      <c r="L1234" s="1"/>
      <c r="M1234" s="1"/>
      <c r="N1234" s="1"/>
      <c r="P1234" s="1"/>
      <c r="Q1234" s="1"/>
    </row>
    <row r="1235" spans="7:17">
      <c r="G1235" s="1"/>
      <c r="H1235" s="1"/>
      <c r="I1235" s="1"/>
      <c r="J1235" s="1"/>
      <c r="K1235" s="1"/>
      <c r="L1235" s="1"/>
      <c r="M1235" s="1"/>
      <c r="N1235" s="1"/>
      <c r="P1235" s="1"/>
      <c r="Q1235" s="1"/>
    </row>
    <row r="1236" spans="7:17">
      <c r="G1236" s="1"/>
      <c r="H1236" s="1"/>
      <c r="I1236" s="1"/>
      <c r="J1236" s="1"/>
      <c r="K1236" s="1"/>
      <c r="L1236" s="1"/>
      <c r="M1236" s="1"/>
      <c r="N1236" s="1"/>
      <c r="P1236" s="1"/>
      <c r="Q1236" s="1"/>
    </row>
    <row r="1237" spans="7:17">
      <c r="G1237" s="1"/>
      <c r="H1237" s="1"/>
      <c r="I1237" s="1"/>
      <c r="J1237" s="1"/>
      <c r="K1237" s="1"/>
      <c r="L1237" s="1"/>
      <c r="M1237" s="1"/>
      <c r="N1237" s="1"/>
      <c r="P1237" s="1"/>
      <c r="Q1237" s="1"/>
    </row>
    <row r="1238" spans="7:17">
      <c r="G1238" s="1"/>
      <c r="H1238" s="1"/>
      <c r="I1238" s="1"/>
      <c r="J1238" s="1"/>
      <c r="K1238" s="1"/>
      <c r="L1238" s="1"/>
      <c r="M1238" s="1"/>
      <c r="N1238" s="1"/>
      <c r="P1238" s="1"/>
      <c r="Q1238" s="1"/>
    </row>
    <row r="1239" spans="7:17">
      <c r="G1239" s="1"/>
      <c r="H1239" s="1"/>
      <c r="I1239" s="1"/>
      <c r="J1239" s="1"/>
      <c r="K1239" s="1"/>
      <c r="L1239" s="1"/>
      <c r="M1239" s="1"/>
      <c r="N1239" s="1"/>
      <c r="P1239" s="1"/>
      <c r="Q1239" s="1"/>
    </row>
    <row r="1240" spans="7:17">
      <c r="G1240" s="1"/>
      <c r="H1240" s="1"/>
      <c r="I1240" s="1"/>
      <c r="J1240" s="1"/>
      <c r="K1240" s="1"/>
      <c r="L1240" s="1"/>
      <c r="M1240" s="1"/>
      <c r="N1240" s="1"/>
      <c r="P1240" s="1"/>
      <c r="Q1240" s="1"/>
    </row>
    <row r="1241" spans="7:17">
      <c r="G1241" s="1"/>
      <c r="H1241" s="1"/>
      <c r="I1241" s="1"/>
      <c r="J1241" s="1"/>
      <c r="K1241" s="1"/>
      <c r="L1241" s="1"/>
      <c r="M1241" s="1"/>
      <c r="N1241" s="1"/>
      <c r="P1241" s="1"/>
      <c r="Q1241" s="1"/>
    </row>
    <row r="1242" spans="7:17">
      <c r="G1242" s="1"/>
      <c r="H1242" s="1"/>
      <c r="I1242" s="1"/>
      <c r="J1242" s="1"/>
      <c r="K1242" s="1"/>
      <c r="L1242" s="1"/>
      <c r="M1242" s="1"/>
      <c r="N1242" s="1"/>
      <c r="P1242" s="1"/>
      <c r="Q1242" s="1"/>
    </row>
    <row r="1243" spans="7:17">
      <c r="G1243" s="1"/>
      <c r="H1243" s="1"/>
      <c r="I1243" s="1"/>
      <c r="J1243" s="1"/>
      <c r="K1243" s="1"/>
      <c r="L1243" s="1"/>
      <c r="M1243" s="1"/>
      <c r="N1243" s="1"/>
      <c r="P1243" s="1"/>
      <c r="Q1243" s="1"/>
    </row>
    <row r="1244" spans="7:17">
      <c r="G1244" s="1"/>
      <c r="H1244" s="1"/>
      <c r="I1244" s="1"/>
      <c r="J1244" s="1"/>
      <c r="K1244" s="1"/>
      <c r="L1244" s="1"/>
      <c r="M1244" s="1"/>
      <c r="N1244" s="1"/>
      <c r="P1244" s="1"/>
      <c r="Q1244" s="1"/>
    </row>
    <row r="1245" spans="7:17">
      <c r="G1245" s="1"/>
      <c r="H1245" s="1"/>
      <c r="I1245" s="1"/>
      <c r="J1245" s="1"/>
      <c r="K1245" s="1"/>
      <c r="L1245" s="1"/>
      <c r="M1245" s="1"/>
      <c r="N1245" s="1"/>
      <c r="P1245" s="1"/>
      <c r="Q1245" s="1"/>
    </row>
    <row r="1246" spans="7:17">
      <c r="G1246" s="1"/>
      <c r="H1246" s="1"/>
      <c r="I1246" s="1"/>
      <c r="J1246" s="1"/>
      <c r="K1246" s="1"/>
      <c r="L1246" s="1"/>
      <c r="M1246" s="1"/>
      <c r="N1246" s="1"/>
      <c r="P1246" s="1"/>
      <c r="Q1246" s="1"/>
    </row>
    <row r="1247" spans="7:17">
      <c r="G1247" s="1"/>
      <c r="H1247" s="1"/>
      <c r="I1247" s="1"/>
      <c r="J1247" s="1"/>
      <c r="K1247" s="1"/>
      <c r="L1247" s="1"/>
      <c r="M1247" s="1"/>
      <c r="N1247" s="1"/>
      <c r="P1247" s="1"/>
      <c r="Q1247" s="1"/>
    </row>
    <row r="1248" spans="7:17">
      <c r="G1248" s="1"/>
      <c r="H1248" s="1"/>
      <c r="I1248" s="1"/>
      <c r="J1248" s="1"/>
      <c r="K1248" s="1"/>
      <c r="L1248" s="1"/>
      <c r="M1248" s="1"/>
      <c r="N1248" s="1"/>
      <c r="P1248" s="1"/>
      <c r="Q1248" s="1"/>
    </row>
    <row r="1249" spans="7:17">
      <c r="G1249" s="1"/>
      <c r="H1249" s="1"/>
      <c r="I1249" s="1"/>
      <c r="J1249" s="1"/>
      <c r="K1249" s="1"/>
      <c r="L1249" s="1"/>
      <c r="M1249" s="1"/>
      <c r="N1249" s="1"/>
      <c r="P1249" s="1"/>
      <c r="Q1249" s="1"/>
    </row>
    <row r="1250" spans="7:17">
      <c r="G1250" s="1"/>
      <c r="H1250" s="1"/>
      <c r="I1250" s="1"/>
      <c r="J1250" s="1"/>
      <c r="K1250" s="1"/>
      <c r="L1250" s="1"/>
      <c r="M1250" s="1"/>
      <c r="N1250" s="1"/>
      <c r="P1250" s="1"/>
      <c r="Q1250" s="1"/>
    </row>
    <row r="1251" spans="7:17">
      <c r="G1251" s="1"/>
      <c r="H1251" s="1"/>
      <c r="I1251" s="1"/>
      <c r="J1251" s="1"/>
      <c r="K1251" s="1"/>
      <c r="L1251" s="1"/>
      <c r="M1251" s="1"/>
      <c r="N1251" s="1"/>
      <c r="P1251" s="1"/>
      <c r="Q1251" s="1"/>
    </row>
    <row r="1252" spans="7:17">
      <c r="G1252" s="1"/>
      <c r="H1252" s="1"/>
      <c r="I1252" s="1"/>
      <c r="J1252" s="1"/>
      <c r="K1252" s="1"/>
      <c r="L1252" s="1"/>
      <c r="M1252" s="1"/>
      <c r="N1252" s="1"/>
      <c r="P1252" s="1"/>
      <c r="Q1252" s="1"/>
    </row>
    <row r="1253" spans="7:17">
      <c r="G1253" s="1"/>
      <c r="H1253" s="1"/>
      <c r="I1253" s="1"/>
      <c r="J1253" s="1"/>
      <c r="K1253" s="1"/>
      <c r="L1253" s="1"/>
      <c r="M1253" s="1"/>
      <c r="N1253" s="1"/>
      <c r="P1253" s="1"/>
      <c r="Q1253" s="1"/>
    </row>
    <row r="1254" spans="7:17">
      <c r="G1254" s="1"/>
      <c r="H1254" s="1"/>
      <c r="I1254" s="1"/>
      <c r="J1254" s="1"/>
      <c r="K1254" s="1"/>
      <c r="L1254" s="1"/>
      <c r="M1254" s="1"/>
      <c r="N1254" s="1"/>
      <c r="P1254" s="1"/>
      <c r="Q1254" s="1"/>
    </row>
    <row r="1255" spans="7:17">
      <c r="G1255" s="1"/>
      <c r="H1255" s="1"/>
      <c r="I1255" s="1"/>
      <c r="J1255" s="1"/>
      <c r="K1255" s="1"/>
      <c r="L1255" s="1"/>
      <c r="M1255" s="1"/>
      <c r="N1255" s="1"/>
      <c r="P1255" s="1"/>
      <c r="Q1255" s="1"/>
    </row>
    <row r="1256" spans="7:17">
      <c r="G1256" s="1"/>
      <c r="H1256" s="1"/>
      <c r="I1256" s="1"/>
      <c r="J1256" s="1"/>
      <c r="K1256" s="1"/>
      <c r="L1256" s="1"/>
      <c r="M1256" s="1"/>
      <c r="N1256" s="1"/>
      <c r="P1256" s="1"/>
      <c r="Q1256" s="1"/>
    </row>
    <row r="1257" spans="7:17">
      <c r="G1257" s="1"/>
      <c r="H1257" s="1"/>
      <c r="I1257" s="1"/>
      <c r="J1257" s="1"/>
      <c r="K1257" s="1"/>
      <c r="L1257" s="1"/>
      <c r="M1257" s="1"/>
      <c r="N1257" s="1"/>
      <c r="P1257" s="1"/>
      <c r="Q1257" s="1"/>
    </row>
    <row r="1258" spans="7:17">
      <c r="G1258" s="1"/>
      <c r="H1258" s="1"/>
      <c r="I1258" s="1"/>
      <c r="J1258" s="1"/>
      <c r="K1258" s="1"/>
      <c r="L1258" s="1"/>
      <c r="M1258" s="1"/>
      <c r="N1258" s="1"/>
      <c r="P1258" s="1"/>
      <c r="Q1258" s="1"/>
    </row>
    <row r="1259" spans="7:17">
      <c r="G1259" s="1"/>
      <c r="H1259" s="1"/>
      <c r="I1259" s="1"/>
      <c r="J1259" s="1"/>
      <c r="K1259" s="1"/>
      <c r="L1259" s="1"/>
      <c r="M1259" s="1"/>
      <c r="N1259" s="1"/>
      <c r="P1259" s="1"/>
      <c r="Q1259" s="1"/>
    </row>
    <row r="1260" spans="7:17">
      <c r="G1260" s="1"/>
      <c r="H1260" s="1"/>
      <c r="I1260" s="1"/>
      <c r="J1260" s="1"/>
      <c r="K1260" s="1"/>
      <c r="L1260" s="1"/>
      <c r="M1260" s="1"/>
      <c r="N1260" s="1"/>
      <c r="P1260" s="1"/>
      <c r="Q1260" s="1"/>
    </row>
    <row r="1261" spans="7:17">
      <c r="G1261" s="1"/>
      <c r="H1261" s="1"/>
      <c r="I1261" s="1"/>
      <c r="J1261" s="1"/>
      <c r="K1261" s="1"/>
      <c r="L1261" s="1"/>
      <c r="M1261" s="1"/>
      <c r="N1261" s="1"/>
      <c r="P1261" s="1"/>
      <c r="Q1261" s="1"/>
    </row>
    <row r="1262" spans="7:17">
      <c r="G1262" s="1"/>
      <c r="H1262" s="1"/>
      <c r="I1262" s="1"/>
      <c r="J1262" s="1"/>
      <c r="K1262" s="1"/>
      <c r="L1262" s="1"/>
      <c r="M1262" s="1"/>
      <c r="N1262" s="1"/>
      <c r="P1262" s="1"/>
      <c r="Q1262" s="1"/>
    </row>
    <row r="1263" spans="7:17">
      <c r="G1263" s="1"/>
      <c r="H1263" s="1"/>
      <c r="I1263" s="1"/>
      <c r="J1263" s="1"/>
      <c r="K1263" s="1"/>
      <c r="L1263" s="1"/>
      <c r="M1263" s="1"/>
      <c r="N1263" s="1"/>
      <c r="P1263" s="1"/>
      <c r="Q1263" s="1"/>
    </row>
    <row r="1264" spans="7:17">
      <c r="G1264" s="1"/>
      <c r="H1264" s="1"/>
      <c r="I1264" s="1"/>
      <c r="J1264" s="1"/>
      <c r="K1264" s="1"/>
      <c r="L1264" s="1"/>
      <c r="M1264" s="1"/>
      <c r="N1264" s="1"/>
      <c r="P1264" s="1"/>
      <c r="Q1264" s="1"/>
    </row>
    <row r="1265" spans="7:17">
      <c r="G1265" s="1"/>
      <c r="H1265" s="1"/>
      <c r="I1265" s="1"/>
      <c r="J1265" s="1"/>
      <c r="K1265" s="1"/>
      <c r="L1265" s="1"/>
      <c r="M1265" s="1"/>
      <c r="N1265" s="1"/>
      <c r="P1265" s="1"/>
      <c r="Q1265" s="1"/>
    </row>
    <row r="1266" spans="7:17">
      <c r="G1266" s="1"/>
      <c r="H1266" s="1"/>
      <c r="I1266" s="1"/>
      <c r="J1266" s="1"/>
      <c r="K1266" s="1"/>
      <c r="L1266" s="1"/>
      <c r="M1266" s="1"/>
      <c r="N1266" s="1"/>
      <c r="P1266" s="1"/>
      <c r="Q1266" s="1"/>
    </row>
    <row r="1267" spans="7:17">
      <c r="G1267" s="1"/>
      <c r="H1267" s="1"/>
      <c r="I1267" s="1"/>
      <c r="J1267" s="1"/>
      <c r="K1267" s="1"/>
      <c r="L1267" s="1"/>
      <c r="M1267" s="1"/>
      <c r="N1267" s="1"/>
      <c r="P1267" s="1"/>
      <c r="Q1267" s="1"/>
    </row>
    <row r="1268" spans="7:17">
      <c r="G1268" s="1"/>
      <c r="H1268" s="1"/>
      <c r="I1268" s="1"/>
      <c r="J1268" s="1"/>
      <c r="K1268" s="1"/>
      <c r="L1268" s="1"/>
      <c r="M1268" s="1"/>
      <c r="N1268" s="1"/>
      <c r="P1268" s="1"/>
      <c r="Q1268" s="1"/>
    </row>
    <row r="1269" spans="7:17">
      <c r="G1269" s="1"/>
      <c r="H1269" s="1"/>
      <c r="I1269" s="1"/>
      <c r="J1269" s="1"/>
      <c r="K1269" s="1"/>
      <c r="L1269" s="1"/>
      <c r="M1269" s="1"/>
      <c r="N1269" s="1"/>
      <c r="P1269" s="1"/>
      <c r="Q1269" s="1"/>
    </row>
    <row r="1270" spans="7:17">
      <c r="G1270" s="1"/>
      <c r="H1270" s="1"/>
      <c r="I1270" s="1"/>
      <c r="J1270" s="1"/>
      <c r="K1270" s="1"/>
      <c r="L1270" s="1"/>
      <c r="M1270" s="1"/>
      <c r="N1270" s="1"/>
      <c r="P1270" s="1"/>
      <c r="Q1270" s="1"/>
    </row>
    <row r="1271" spans="7:17">
      <c r="G1271" s="1"/>
      <c r="H1271" s="1"/>
      <c r="I1271" s="1"/>
      <c r="J1271" s="1"/>
      <c r="K1271" s="1"/>
      <c r="L1271" s="1"/>
      <c r="M1271" s="1"/>
      <c r="N1271" s="1"/>
      <c r="P1271" s="1"/>
      <c r="Q1271" s="1"/>
    </row>
    <row r="1272" spans="7:17">
      <c r="G1272" s="1"/>
      <c r="H1272" s="1"/>
      <c r="I1272" s="1"/>
      <c r="J1272" s="1"/>
      <c r="K1272" s="1"/>
      <c r="L1272" s="1"/>
      <c r="M1272" s="1"/>
      <c r="N1272" s="1"/>
      <c r="P1272" s="1"/>
      <c r="Q1272" s="1"/>
    </row>
    <row r="1273" spans="7:17">
      <c r="G1273" s="1"/>
      <c r="H1273" s="1"/>
      <c r="I1273" s="1"/>
      <c r="J1273" s="1"/>
      <c r="K1273" s="1"/>
      <c r="L1273" s="1"/>
      <c r="M1273" s="1"/>
      <c r="N1273" s="1"/>
      <c r="P1273" s="1"/>
      <c r="Q1273" s="1"/>
    </row>
    <row r="1274" spans="7:17">
      <c r="G1274" s="1"/>
      <c r="H1274" s="1"/>
      <c r="I1274" s="1"/>
      <c r="J1274" s="1"/>
      <c r="K1274" s="1"/>
      <c r="L1274" s="1"/>
      <c r="M1274" s="1"/>
      <c r="N1274" s="1"/>
      <c r="P1274" s="1"/>
      <c r="Q1274" s="1"/>
    </row>
    <row r="1275" spans="7:17">
      <c r="G1275" s="1"/>
      <c r="H1275" s="1"/>
      <c r="I1275" s="1"/>
      <c r="J1275" s="1"/>
      <c r="K1275" s="1"/>
      <c r="L1275" s="1"/>
      <c r="M1275" s="1"/>
      <c r="N1275" s="1"/>
      <c r="P1275" s="1"/>
      <c r="Q1275" s="1"/>
    </row>
    <row r="1276" spans="7:17">
      <c r="G1276" s="1"/>
      <c r="H1276" s="1"/>
      <c r="I1276" s="1"/>
      <c r="J1276" s="1"/>
      <c r="K1276" s="1"/>
      <c r="L1276" s="1"/>
      <c r="M1276" s="1"/>
      <c r="N1276" s="1"/>
      <c r="P1276" s="1"/>
      <c r="Q1276" s="1"/>
    </row>
    <row r="1277" spans="7:17">
      <c r="G1277" s="1"/>
      <c r="H1277" s="1"/>
      <c r="I1277" s="1"/>
      <c r="J1277" s="1"/>
      <c r="K1277" s="1"/>
      <c r="L1277" s="1"/>
      <c r="M1277" s="1"/>
      <c r="N1277" s="1"/>
      <c r="P1277" s="1"/>
      <c r="Q1277" s="1"/>
    </row>
    <row r="1278" spans="7:17">
      <c r="G1278" s="1"/>
      <c r="H1278" s="1"/>
      <c r="I1278" s="1"/>
      <c r="J1278" s="1"/>
      <c r="K1278" s="1"/>
      <c r="L1278" s="1"/>
      <c r="M1278" s="1"/>
      <c r="N1278" s="1"/>
      <c r="P1278" s="1"/>
      <c r="Q1278" s="1"/>
    </row>
    <row r="1279" spans="7:17">
      <c r="G1279" s="1"/>
      <c r="H1279" s="1"/>
      <c r="I1279" s="1"/>
      <c r="J1279" s="1"/>
      <c r="K1279" s="1"/>
      <c r="L1279" s="1"/>
      <c r="M1279" s="1"/>
      <c r="N1279" s="1"/>
      <c r="P1279" s="1"/>
      <c r="Q1279" s="1"/>
    </row>
    <row r="1280" spans="7:17">
      <c r="G1280" s="1"/>
      <c r="H1280" s="1"/>
      <c r="I1280" s="1"/>
      <c r="J1280" s="1"/>
      <c r="K1280" s="1"/>
      <c r="L1280" s="1"/>
      <c r="M1280" s="1"/>
      <c r="N1280" s="1"/>
      <c r="P1280" s="1"/>
      <c r="Q1280" s="1"/>
    </row>
    <row r="1281" spans="7:17">
      <c r="G1281" s="1"/>
      <c r="H1281" s="1"/>
      <c r="I1281" s="1"/>
      <c r="J1281" s="1"/>
      <c r="K1281" s="1"/>
      <c r="L1281" s="1"/>
      <c r="M1281" s="1"/>
      <c r="N1281" s="1"/>
      <c r="P1281" s="1"/>
      <c r="Q1281" s="1"/>
    </row>
    <row r="1282" spans="7:17">
      <c r="G1282" s="1"/>
      <c r="H1282" s="1"/>
      <c r="I1282" s="1"/>
      <c r="J1282" s="1"/>
      <c r="K1282" s="1"/>
      <c r="L1282" s="1"/>
      <c r="M1282" s="1"/>
      <c r="N1282" s="1"/>
      <c r="P1282" s="1"/>
      <c r="Q1282" s="1"/>
    </row>
    <row r="1283" spans="7:17">
      <c r="G1283" s="1"/>
      <c r="H1283" s="1"/>
      <c r="I1283" s="1"/>
      <c r="J1283" s="1"/>
      <c r="K1283" s="1"/>
      <c r="L1283" s="1"/>
      <c r="M1283" s="1"/>
      <c r="N1283" s="1"/>
      <c r="P1283" s="1"/>
      <c r="Q1283" s="1"/>
    </row>
    <row r="1284" spans="7:17">
      <c r="G1284" s="1"/>
      <c r="H1284" s="1"/>
      <c r="I1284" s="1"/>
      <c r="J1284" s="1"/>
      <c r="K1284" s="1"/>
      <c r="L1284" s="1"/>
      <c r="M1284" s="1"/>
      <c r="N1284" s="1"/>
      <c r="P1284" s="1"/>
      <c r="Q1284" s="1"/>
    </row>
    <row r="1285" spans="7:17">
      <c r="G1285" s="1"/>
      <c r="H1285" s="1"/>
      <c r="I1285" s="1"/>
      <c r="J1285" s="1"/>
      <c r="K1285" s="1"/>
      <c r="L1285" s="1"/>
      <c r="M1285" s="1"/>
      <c r="N1285" s="1"/>
      <c r="P1285" s="1"/>
      <c r="Q1285" s="1"/>
    </row>
    <row r="1286" spans="7:17">
      <c r="G1286" s="1"/>
      <c r="H1286" s="1"/>
      <c r="I1286" s="1"/>
      <c r="J1286" s="1"/>
      <c r="K1286" s="1"/>
      <c r="L1286" s="1"/>
      <c r="M1286" s="1"/>
      <c r="N1286" s="1"/>
      <c r="P1286" s="1"/>
      <c r="Q1286" s="1"/>
    </row>
    <row r="1287" spans="7:17">
      <c r="G1287" s="1"/>
      <c r="H1287" s="1"/>
      <c r="I1287" s="1"/>
      <c r="J1287" s="1"/>
      <c r="K1287" s="1"/>
      <c r="L1287" s="1"/>
      <c r="M1287" s="1"/>
      <c r="N1287" s="1"/>
      <c r="P1287" s="1"/>
      <c r="Q1287" s="1"/>
    </row>
    <row r="1288" spans="7:17">
      <c r="G1288" s="1"/>
      <c r="H1288" s="1"/>
      <c r="I1288" s="1"/>
      <c r="J1288" s="1"/>
      <c r="K1288" s="1"/>
      <c r="L1288" s="1"/>
      <c r="M1288" s="1"/>
      <c r="N1288" s="1"/>
      <c r="P1288" s="1"/>
      <c r="Q1288" s="1"/>
    </row>
    <row r="1289" spans="7:17">
      <c r="G1289" s="1"/>
      <c r="H1289" s="1"/>
      <c r="I1289" s="1"/>
      <c r="J1289" s="1"/>
      <c r="K1289" s="1"/>
      <c r="L1289" s="1"/>
      <c r="M1289" s="1"/>
      <c r="N1289" s="1"/>
      <c r="P1289" s="1"/>
      <c r="Q1289" s="1"/>
    </row>
    <row r="1290" spans="7:17">
      <c r="G1290" s="1"/>
      <c r="H1290" s="1"/>
      <c r="I1290" s="1"/>
      <c r="J1290" s="1"/>
      <c r="K1290" s="1"/>
      <c r="L1290" s="1"/>
      <c r="M1290" s="1"/>
      <c r="N1290" s="1"/>
      <c r="P1290" s="1"/>
      <c r="Q1290" s="1"/>
    </row>
    <row r="1291" spans="7:17">
      <c r="G1291" s="1"/>
      <c r="H1291" s="1"/>
      <c r="I1291" s="1"/>
      <c r="J1291" s="1"/>
      <c r="K1291" s="1"/>
      <c r="L1291" s="1"/>
      <c r="M1291" s="1"/>
      <c r="N1291" s="1"/>
      <c r="P1291" s="1"/>
      <c r="Q1291" s="1"/>
    </row>
    <row r="1292" spans="7:17">
      <c r="G1292" s="1"/>
      <c r="H1292" s="1"/>
      <c r="I1292" s="1"/>
      <c r="J1292" s="1"/>
      <c r="K1292" s="1"/>
      <c r="L1292" s="1"/>
      <c r="M1292" s="1"/>
      <c r="N1292" s="1"/>
      <c r="P1292" s="1"/>
      <c r="Q1292" s="1"/>
    </row>
    <row r="1293" spans="7:17">
      <c r="G1293" s="1"/>
      <c r="H1293" s="1"/>
      <c r="I1293" s="1"/>
      <c r="J1293" s="1"/>
      <c r="K1293" s="1"/>
      <c r="L1293" s="1"/>
      <c r="M1293" s="1"/>
      <c r="N1293" s="1"/>
      <c r="P1293" s="1"/>
      <c r="Q1293" s="1"/>
    </row>
    <row r="1294" spans="7:17">
      <c r="G1294" s="1"/>
      <c r="H1294" s="1"/>
      <c r="I1294" s="1"/>
      <c r="J1294" s="1"/>
      <c r="K1294" s="1"/>
      <c r="L1294" s="1"/>
      <c r="M1294" s="1"/>
      <c r="N1294" s="1"/>
      <c r="P1294" s="1"/>
      <c r="Q1294" s="1"/>
    </row>
    <row r="1295" spans="7:17">
      <c r="G1295" s="1"/>
      <c r="H1295" s="1"/>
      <c r="I1295" s="1"/>
      <c r="J1295" s="1"/>
      <c r="K1295" s="1"/>
      <c r="L1295" s="1"/>
      <c r="M1295" s="1"/>
      <c r="N1295" s="1"/>
      <c r="P1295" s="1"/>
      <c r="Q1295" s="1"/>
    </row>
    <row r="1296" spans="7:17">
      <c r="G1296" s="1"/>
      <c r="H1296" s="1"/>
      <c r="I1296" s="1"/>
      <c r="J1296" s="1"/>
      <c r="K1296" s="1"/>
      <c r="L1296" s="1"/>
      <c r="M1296" s="1"/>
      <c r="N1296" s="1"/>
      <c r="P1296" s="1"/>
      <c r="Q1296" s="1"/>
    </row>
    <row r="1297" spans="7:17">
      <c r="G1297" s="1"/>
      <c r="H1297" s="1"/>
      <c r="I1297" s="1"/>
      <c r="J1297" s="1"/>
      <c r="K1297" s="1"/>
      <c r="L1297" s="1"/>
      <c r="M1297" s="1"/>
      <c r="N1297" s="1"/>
      <c r="P1297" s="1"/>
      <c r="Q1297" s="1"/>
    </row>
    <row r="1298" spans="7:17">
      <c r="G1298" s="1"/>
      <c r="H1298" s="1"/>
      <c r="I1298" s="1"/>
      <c r="J1298" s="1"/>
      <c r="K1298" s="1"/>
      <c r="L1298" s="1"/>
      <c r="M1298" s="1"/>
      <c r="N1298" s="1"/>
      <c r="P1298" s="1"/>
      <c r="Q1298" s="1"/>
    </row>
    <row r="1299" spans="7:17">
      <c r="G1299" s="1"/>
      <c r="H1299" s="1"/>
      <c r="I1299" s="1"/>
      <c r="J1299" s="1"/>
      <c r="K1299" s="1"/>
      <c r="L1299" s="1"/>
      <c r="M1299" s="1"/>
      <c r="N1299" s="1"/>
      <c r="P1299" s="1"/>
      <c r="Q1299" s="1"/>
    </row>
    <row r="1300" spans="7:17">
      <c r="G1300" s="1"/>
      <c r="H1300" s="1"/>
      <c r="I1300" s="1"/>
      <c r="J1300" s="1"/>
      <c r="K1300" s="1"/>
      <c r="L1300" s="1"/>
      <c r="M1300" s="1"/>
      <c r="N1300" s="1"/>
      <c r="P1300" s="1"/>
      <c r="Q1300" s="1"/>
    </row>
    <row r="1301" spans="7:17">
      <c r="G1301" s="1"/>
      <c r="H1301" s="1"/>
      <c r="I1301" s="1"/>
      <c r="J1301" s="1"/>
      <c r="K1301" s="1"/>
      <c r="L1301" s="1"/>
      <c r="M1301" s="1"/>
      <c r="N1301" s="1"/>
      <c r="P1301" s="1"/>
      <c r="Q1301" s="1"/>
    </row>
    <row r="1302" spans="7:17">
      <c r="G1302" s="1"/>
      <c r="H1302" s="1"/>
      <c r="I1302" s="1"/>
      <c r="J1302" s="1"/>
      <c r="K1302" s="1"/>
      <c r="L1302" s="1"/>
      <c r="M1302" s="1"/>
      <c r="N1302" s="1"/>
      <c r="P1302" s="1"/>
      <c r="Q1302" s="1"/>
    </row>
    <row r="1303" spans="7:17">
      <c r="G1303" s="1"/>
      <c r="H1303" s="1"/>
      <c r="I1303" s="1"/>
      <c r="J1303" s="1"/>
      <c r="K1303" s="1"/>
      <c r="L1303" s="1"/>
      <c r="M1303" s="1"/>
      <c r="N1303" s="1"/>
      <c r="P1303" s="1"/>
      <c r="Q1303" s="1"/>
    </row>
    <row r="1304" spans="7:17">
      <c r="G1304" s="1"/>
      <c r="H1304" s="1"/>
      <c r="I1304" s="1"/>
      <c r="J1304" s="1"/>
      <c r="K1304" s="1"/>
      <c r="L1304" s="1"/>
      <c r="M1304" s="1"/>
      <c r="N1304" s="1"/>
      <c r="P1304" s="1"/>
      <c r="Q1304" s="1"/>
    </row>
    <row r="1305" spans="7:17">
      <c r="G1305" s="1"/>
      <c r="H1305" s="1"/>
      <c r="I1305" s="1"/>
      <c r="J1305" s="1"/>
      <c r="K1305" s="1"/>
      <c r="L1305" s="1"/>
      <c r="M1305" s="1"/>
      <c r="N1305" s="1"/>
      <c r="P1305" s="1"/>
      <c r="Q1305" s="1"/>
    </row>
    <row r="1306" spans="7:17">
      <c r="G1306" s="1"/>
      <c r="H1306" s="1"/>
      <c r="I1306" s="1"/>
      <c r="J1306" s="1"/>
      <c r="K1306" s="1"/>
      <c r="L1306" s="1"/>
      <c r="M1306" s="1"/>
      <c r="N1306" s="1"/>
      <c r="P1306" s="1"/>
      <c r="Q1306" s="1"/>
    </row>
    <row r="1307" spans="7:17">
      <c r="G1307" s="1"/>
      <c r="H1307" s="1"/>
      <c r="I1307" s="1"/>
      <c r="J1307" s="1"/>
      <c r="K1307" s="1"/>
      <c r="L1307" s="1"/>
      <c r="M1307" s="1"/>
      <c r="N1307" s="1"/>
      <c r="P1307" s="1"/>
      <c r="Q1307" s="1"/>
    </row>
    <row r="1308" spans="7:17">
      <c r="G1308" s="1"/>
      <c r="H1308" s="1"/>
      <c r="I1308" s="1"/>
      <c r="J1308" s="1"/>
      <c r="K1308" s="1"/>
      <c r="L1308" s="1"/>
      <c r="M1308" s="1"/>
      <c r="N1308" s="1"/>
      <c r="P1308" s="1"/>
      <c r="Q1308" s="1"/>
    </row>
    <row r="1309" spans="7:17">
      <c r="G1309" s="1"/>
      <c r="H1309" s="1"/>
      <c r="I1309" s="1"/>
      <c r="J1309" s="1"/>
      <c r="K1309" s="1"/>
      <c r="L1309" s="1"/>
      <c r="M1309" s="1"/>
      <c r="N1309" s="1"/>
      <c r="P1309" s="1"/>
      <c r="Q1309" s="1"/>
    </row>
    <row r="1310" spans="7:17">
      <c r="G1310" s="1"/>
      <c r="H1310" s="1"/>
      <c r="I1310" s="1"/>
      <c r="J1310" s="1"/>
      <c r="K1310" s="1"/>
      <c r="L1310" s="1"/>
      <c r="M1310" s="1"/>
      <c r="N1310" s="1"/>
      <c r="P1310" s="1"/>
      <c r="Q1310" s="1"/>
    </row>
    <row r="1311" spans="7:17">
      <c r="G1311" s="1"/>
      <c r="H1311" s="1"/>
      <c r="I1311" s="1"/>
      <c r="J1311" s="1"/>
      <c r="K1311" s="1"/>
      <c r="L1311" s="1"/>
      <c r="M1311" s="1"/>
      <c r="N1311" s="1"/>
      <c r="P1311" s="1"/>
      <c r="Q1311" s="1"/>
    </row>
    <row r="1312" spans="7:17">
      <c r="G1312" s="1"/>
      <c r="H1312" s="1"/>
      <c r="I1312" s="1"/>
      <c r="J1312" s="1"/>
      <c r="K1312" s="1"/>
      <c r="L1312" s="1"/>
      <c r="M1312" s="1"/>
      <c r="N1312" s="1"/>
      <c r="P1312" s="1"/>
      <c r="Q1312" s="1"/>
    </row>
    <row r="1313" spans="7:17">
      <c r="G1313" s="1"/>
      <c r="H1313" s="1"/>
      <c r="I1313" s="1"/>
      <c r="J1313" s="1"/>
      <c r="K1313" s="1"/>
      <c r="L1313" s="1"/>
      <c r="M1313" s="1"/>
      <c r="N1313" s="1"/>
      <c r="P1313" s="1"/>
      <c r="Q1313" s="1"/>
    </row>
    <row r="1314" spans="7:17">
      <c r="G1314" s="1"/>
      <c r="H1314" s="1"/>
      <c r="I1314" s="1"/>
      <c r="J1314" s="1"/>
      <c r="K1314" s="1"/>
      <c r="L1314" s="1"/>
      <c r="M1314" s="1"/>
      <c r="N1314" s="1"/>
      <c r="P1314" s="1"/>
      <c r="Q1314" s="1"/>
    </row>
    <row r="1315" spans="7:17">
      <c r="G1315" s="1"/>
      <c r="H1315" s="1"/>
      <c r="I1315" s="1"/>
      <c r="J1315" s="1"/>
      <c r="K1315" s="1"/>
      <c r="L1315" s="1"/>
      <c r="M1315" s="1"/>
      <c r="N1315" s="1"/>
      <c r="P1315" s="1"/>
      <c r="Q1315" s="1"/>
    </row>
    <row r="1316" spans="7:17">
      <c r="G1316" s="1"/>
      <c r="H1316" s="1"/>
      <c r="I1316" s="1"/>
      <c r="J1316" s="1"/>
      <c r="K1316" s="1"/>
      <c r="L1316" s="1"/>
      <c r="M1316" s="1"/>
      <c r="N1316" s="1"/>
      <c r="P1316" s="1"/>
      <c r="Q1316" s="1"/>
    </row>
    <row r="1317" spans="7:17">
      <c r="G1317" s="1"/>
      <c r="H1317" s="1"/>
      <c r="I1317" s="1"/>
      <c r="J1317" s="1"/>
      <c r="K1317" s="1"/>
      <c r="L1317" s="1"/>
      <c r="M1317" s="1"/>
      <c r="N1317" s="1"/>
      <c r="P1317" s="1"/>
      <c r="Q1317" s="1"/>
    </row>
    <row r="1318" spans="7:17">
      <c r="G1318" s="1"/>
      <c r="H1318" s="1"/>
      <c r="I1318" s="1"/>
      <c r="J1318" s="1"/>
      <c r="K1318" s="1"/>
      <c r="L1318" s="1"/>
      <c r="M1318" s="1"/>
      <c r="N1318" s="1"/>
      <c r="P1318" s="1"/>
      <c r="Q1318" s="1"/>
    </row>
    <row r="1319" spans="7:17">
      <c r="G1319" s="1"/>
      <c r="H1319" s="1"/>
      <c r="I1319" s="1"/>
      <c r="J1319" s="1"/>
      <c r="K1319" s="1"/>
      <c r="L1319" s="1"/>
      <c r="M1319" s="1"/>
      <c r="N1319" s="1"/>
      <c r="P1319" s="1"/>
      <c r="Q1319" s="1"/>
    </row>
    <row r="1320" spans="7:17">
      <c r="G1320" s="1"/>
      <c r="H1320" s="1"/>
      <c r="I1320" s="1"/>
      <c r="J1320" s="1"/>
      <c r="K1320" s="1"/>
      <c r="L1320" s="1"/>
      <c r="M1320" s="1"/>
      <c r="N1320" s="1"/>
      <c r="P1320" s="1"/>
      <c r="Q1320" s="1"/>
    </row>
    <row r="1321" spans="7:17">
      <c r="G1321" s="1"/>
      <c r="H1321" s="1"/>
      <c r="I1321" s="1"/>
      <c r="J1321" s="1"/>
      <c r="K1321" s="1"/>
      <c r="L1321" s="1"/>
      <c r="M1321" s="1"/>
      <c r="N1321" s="1"/>
      <c r="P1321" s="1"/>
      <c r="Q1321" s="1"/>
    </row>
    <row r="1322" spans="7:17">
      <c r="G1322" s="1"/>
      <c r="H1322" s="1"/>
      <c r="I1322" s="1"/>
      <c r="J1322" s="1"/>
      <c r="K1322" s="1"/>
      <c r="L1322" s="1"/>
      <c r="M1322" s="1"/>
      <c r="N1322" s="1"/>
      <c r="P1322" s="1"/>
      <c r="Q1322" s="1"/>
    </row>
    <row r="1323" spans="7:17">
      <c r="G1323" s="1"/>
      <c r="H1323" s="1"/>
      <c r="I1323" s="1"/>
      <c r="J1323" s="1"/>
      <c r="K1323" s="1"/>
      <c r="L1323" s="1"/>
      <c r="M1323" s="1"/>
      <c r="N1323" s="1"/>
      <c r="P1323" s="1"/>
      <c r="Q1323" s="1"/>
    </row>
    <row r="1324" spans="7:17">
      <c r="G1324" s="1"/>
      <c r="H1324" s="1"/>
      <c r="I1324" s="1"/>
      <c r="J1324" s="1"/>
      <c r="K1324" s="1"/>
      <c r="L1324" s="1"/>
      <c r="M1324" s="1"/>
      <c r="N1324" s="1"/>
      <c r="P1324" s="1"/>
      <c r="Q1324" s="1"/>
    </row>
    <row r="1325" spans="7:17">
      <c r="G1325" s="1"/>
      <c r="H1325" s="1"/>
      <c r="I1325" s="1"/>
      <c r="J1325" s="1"/>
      <c r="K1325" s="1"/>
      <c r="L1325" s="1"/>
      <c r="M1325" s="1"/>
      <c r="N1325" s="1"/>
      <c r="P1325" s="1"/>
      <c r="Q1325" s="1"/>
    </row>
    <row r="1326" spans="7:17">
      <c r="G1326" s="1"/>
      <c r="H1326" s="1"/>
      <c r="I1326" s="1"/>
      <c r="J1326" s="1"/>
      <c r="K1326" s="1"/>
      <c r="L1326" s="1"/>
      <c r="M1326" s="1"/>
      <c r="N1326" s="1"/>
      <c r="P1326" s="1"/>
      <c r="Q1326" s="1"/>
    </row>
    <row r="1327" spans="7:17">
      <c r="G1327" s="1"/>
      <c r="H1327" s="1"/>
      <c r="I1327" s="1"/>
      <c r="J1327" s="1"/>
      <c r="K1327" s="1"/>
      <c r="L1327" s="1"/>
      <c r="M1327" s="1"/>
      <c r="N1327" s="1"/>
      <c r="P1327" s="1"/>
      <c r="Q1327" s="1"/>
    </row>
    <row r="1328" spans="7:17">
      <c r="G1328" s="1"/>
      <c r="H1328" s="1"/>
      <c r="I1328" s="1"/>
      <c r="J1328" s="1"/>
      <c r="K1328" s="1"/>
      <c r="L1328" s="1"/>
      <c r="M1328" s="1"/>
      <c r="N1328" s="1"/>
      <c r="P1328" s="1"/>
      <c r="Q1328" s="1"/>
    </row>
    <row r="1329" spans="7:17">
      <c r="G1329" s="1"/>
      <c r="H1329" s="1"/>
      <c r="I1329" s="1"/>
      <c r="J1329" s="1"/>
      <c r="K1329" s="1"/>
      <c r="L1329" s="1"/>
      <c r="M1329" s="1"/>
      <c r="N1329" s="1"/>
      <c r="P1329" s="1"/>
      <c r="Q1329" s="1"/>
    </row>
    <row r="1330" spans="7:17">
      <c r="G1330" s="1"/>
      <c r="H1330" s="1"/>
      <c r="I1330" s="1"/>
      <c r="J1330" s="1"/>
      <c r="K1330" s="1"/>
      <c r="L1330" s="1"/>
      <c r="M1330" s="1"/>
      <c r="N1330" s="1"/>
      <c r="P1330" s="1"/>
      <c r="Q1330" s="1"/>
    </row>
    <row r="1331" spans="7:17">
      <c r="G1331" s="1"/>
      <c r="H1331" s="1"/>
      <c r="I1331" s="1"/>
      <c r="J1331" s="1"/>
      <c r="K1331" s="1"/>
      <c r="L1331" s="1"/>
      <c r="M1331" s="1"/>
      <c r="N1331" s="1"/>
      <c r="P1331" s="1"/>
      <c r="Q1331" s="1"/>
    </row>
    <row r="1332" spans="7:17">
      <c r="G1332" s="1"/>
      <c r="H1332" s="1"/>
      <c r="I1332" s="1"/>
      <c r="J1332" s="1"/>
      <c r="K1332" s="1"/>
      <c r="L1332" s="1"/>
      <c r="M1332" s="1"/>
      <c r="N1332" s="1"/>
      <c r="P1332" s="1"/>
      <c r="Q1332" s="1"/>
    </row>
    <row r="1333" spans="7:17">
      <c r="G1333" s="1"/>
      <c r="H1333" s="1"/>
      <c r="I1333" s="1"/>
      <c r="J1333" s="1"/>
      <c r="K1333" s="1"/>
      <c r="L1333" s="1"/>
      <c r="M1333" s="1"/>
      <c r="N1333" s="1"/>
      <c r="P1333" s="1"/>
      <c r="Q1333" s="1"/>
    </row>
    <row r="1334" spans="7:17">
      <c r="G1334" s="1"/>
      <c r="H1334" s="1"/>
      <c r="I1334" s="1"/>
      <c r="J1334" s="1"/>
      <c r="K1334" s="1"/>
      <c r="L1334" s="1"/>
      <c r="M1334" s="1"/>
      <c r="N1334" s="1"/>
      <c r="P1334" s="1"/>
      <c r="Q1334" s="1"/>
    </row>
    <row r="1335" spans="7:17">
      <c r="G1335" s="1"/>
      <c r="H1335" s="1"/>
      <c r="I1335" s="1"/>
      <c r="J1335" s="1"/>
      <c r="K1335" s="1"/>
      <c r="L1335" s="1"/>
      <c r="M1335" s="1"/>
      <c r="N1335" s="1"/>
      <c r="P1335" s="1"/>
      <c r="Q1335" s="1"/>
    </row>
    <row r="1336" spans="7:17">
      <c r="G1336" s="1"/>
      <c r="H1336" s="1"/>
      <c r="I1336" s="1"/>
      <c r="J1336" s="1"/>
      <c r="K1336" s="1"/>
      <c r="L1336" s="1"/>
      <c r="M1336" s="1"/>
      <c r="N1336" s="1"/>
      <c r="P1336" s="1"/>
      <c r="Q1336" s="1"/>
    </row>
    <row r="1337" spans="7:17">
      <c r="G1337" s="1"/>
      <c r="H1337" s="1"/>
      <c r="I1337" s="1"/>
      <c r="J1337" s="1"/>
      <c r="K1337" s="1"/>
      <c r="L1337" s="1"/>
      <c r="M1337" s="1"/>
      <c r="N1337" s="1"/>
      <c r="P1337" s="1"/>
      <c r="Q1337" s="1"/>
    </row>
    <row r="1338" spans="7:17">
      <c r="G1338" s="1"/>
      <c r="H1338" s="1"/>
      <c r="I1338" s="1"/>
      <c r="J1338" s="1"/>
      <c r="K1338" s="1"/>
      <c r="L1338" s="1"/>
      <c r="M1338" s="1"/>
      <c r="N1338" s="1"/>
      <c r="P1338" s="1"/>
      <c r="Q1338" s="1"/>
    </row>
    <row r="1339" spans="7:17">
      <c r="G1339" s="1"/>
      <c r="H1339" s="1"/>
      <c r="I1339" s="1"/>
      <c r="J1339" s="1"/>
      <c r="K1339" s="1"/>
      <c r="L1339" s="1"/>
      <c r="M1339" s="1"/>
      <c r="N1339" s="1"/>
      <c r="P1339" s="1"/>
      <c r="Q1339" s="1"/>
    </row>
    <row r="1340" spans="7:17">
      <c r="G1340" s="1"/>
      <c r="H1340" s="1"/>
      <c r="I1340" s="1"/>
      <c r="J1340" s="1"/>
      <c r="K1340" s="1"/>
      <c r="L1340" s="1"/>
      <c r="M1340" s="1"/>
      <c r="N1340" s="1"/>
      <c r="P1340" s="1"/>
      <c r="Q1340" s="1"/>
    </row>
    <row r="1341" spans="7:17">
      <c r="G1341" s="1"/>
      <c r="H1341" s="1"/>
      <c r="I1341" s="1"/>
      <c r="J1341" s="1"/>
      <c r="K1341" s="1"/>
      <c r="L1341" s="1"/>
      <c r="M1341" s="1"/>
      <c r="N1341" s="1"/>
      <c r="P1341" s="1"/>
      <c r="Q1341" s="1"/>
    </row>
    <row r="1342" spans="7:17">
      <c r="G1342" s="1"/>
      <c r="H1342" s="1"/>
      <c r="I1342" s="1"/>
      <c r="J1342" s="1"/>
      <c r="K1342" s="1"/>
      <c r="L1342" s="1"/>
      <c r="M1342" s="1"/>
      <c r="N1342" s="1"/>
      <c r="P1342" s="1"/>
      <c r="Q1342" s="1"/>
    </row>
    <row r="1343" spans="7:17">
      <c r="G1343" s="1"/>
      <c r="H1343" s="1"/>
      <c r="I1343" s="1"/>
      <c r="J1343" s="1"/>
      <c r="K1343" s="1"/>
      <c r="L1343" s="1"/>
      <c r="M1343" s="1"/>
      <c r="N1343" s="1"/>
      <c r="P1343" s="1"/>
      <c r="Q1343" s="1"/>
    </row>
    <row r="1344" spans="7:17">
      <c r="G1344" s="1"/>
      <c r="H1344" s="1"/>
      <c r="I1344" s="1"/>
      <c r="J1344" s="1"/>
      <c r="K1344" s="1"/>
      <c r="L1344" s="1"/>
      <c r="M1344" s="1"/>
      <c r="N1344" s="1"/>
      <c r="P1344" s="1"/>
      <c r="Q1344" s="1"/>
    </row>
    <row r="1345" spans="7:17">
      <c r="G1345" s="1"/>
      <c r="H1345" s="1"/>
      <c r="I1345" s="1"/>
      <c r="J1345" s="1"/>
      <c r="K1345" s="1"/>
      <c r="L1345" s="1"/>
      <c r="M1345" s="1"/>
      <c r="N1345" s="1"/>
      <c r="P1345" s="1"/>
      <c r="Q1345" s="1"/>
    </row>
    <row r="1346" spans="7:17">
      <c r="G1346" s="1"/>
      <c r="H1346" s="1"/>
      <c r="I1346" s="1"/>
      <c r="J1346" s="1"/>
      <c r="K1346" s="1"/>
      <c r="L1346" s="1"/>
      <c r="M1346" s="1"/>
      <c r="N1346" s="1"/>
      <c r="P1346" s="1"/>
      <c r="Q1346" s="1"/>
    </row>
    <row r="1347" spans="7:17">
      <c r="G1347" s="1"/>
      <c r="H1347" s="1"/>
      <c r="I1347" s="1"/>
      <c r="J1347" s="1"/>
      <c r="K1347" s="1"/>
      <c r="L1347" s="1"/>
      <c r="M1347" s="1"/>
      <c r="N1347" s="1"/>
      <c r="P1347" s="1"/>
      <c r="Q1347" s="1"/>
    </row>
    <row r="1348" spans="7:17">
      <c r="G1348" s="1"/>
      <c r="H1348" s="1"/>
      <c r="I1348" s="1"/>
      <c r="J1348" s="1"/>
      <c r="K1348" s="1"/>
      <c r="L1348" s="1"/>
      <c r="M1348" s="1"/>
      <c r="N1348" s="1"/>
      <c r="P1348" s="1"/>
      <c r="Q1348" s="1"/>
    </row>
    <row r="1349" spans="7:17">
      <c r="G1349" s="1"/>
      <c r="H1349" s="1"/>
      <c r="I1349" s="1"/>
      <c r="J1349" s="1"/>
      <c r="K1349" s="1"/>
      <c r="L1349" s="1"/>
      <c r="M1349" s="1"/>
      <c r="N1349" s="1"/>
      <c r="P1349" s="1"/>
      <c r="Q1349" s="1"/>
    </row>
    <row r="1350" spans="7:17">
      <c r="G1350" s="1"/>
      <c r="H1350" s="1"/>
      <c r="I1350" s="1"/>
      <c r="J1350" s="1"/>
      <c r="K1350" s="1"/>
      <c r="L1350" s="1"/>
      <c r="M1350" s="1"/>
      <c r="N1350" s="1"/>
      <c r="P1350" s="1"/>
      <c r="Q1350" s="1"/>
    </row>
    <row r="1351" spans="7:17">
      <c r="G1351" s="1"/>
      <c r="H1351" s="1"/>
      <c r="I1351" s="1"/>
      <c r="J1351" s="1"/>
      <c r="K1351" s="1"/>
      <c r="L1351" s="1"/>
      <c r="M1351" s="1"/>
      <c r="N1351" s="1"/>
      <c r="P1351" s="1"/>
      <c r="Q1351" s="1"/>
    </row>
    <row r="1352" spans="7:17">
      <c r="G1352" s="1"/>
      <c r="H1352" s="1"/>
      <c r="I1352" s="1"/>
      <c r="J1352" s="1"/>
      <c r="K1352" s="1"/>
      <c r="L1352" s="1"/>
      <c r="M1352" s="1"/>
      <c r="N1352" s="1"/>
      <c r="P1352" s="1"/>
      <c r="Q1352" s="1"/>
    </row>
    <row r="1353" spans="7:17">
      <c r="G1353" s="1"/>
      <c r="H1353" s="1"/>
      <c r="I1353" s="1"/>
      <c r="J1353" s="1"/>
      <c r="K1353" s="1"/>
      <c r="L1353" s="1"/>
      <c r="M1353" s="1"/>
      <c r="N1353" s="1"/>
      <c r="P1353" s="1"/>
      <c r="Q1353" s="1"/>
    </row>
    <row r="1354" spans="7:17">
      <c r="G1354" s="1"/>
      <c r="H1354" s="1"/>
      <c r="I1354" s="1"/>
      <c r="J1354" s="1"/>
      <c r="K1354" s="1"/>
      <c r="L1354" s="1"/>
      <c r="M1354" s="1"/>
      <c r="N1354" s="1"/>
      <c r="P1354" s="1"/>
      <c r="Q1354" s="1"/>
    </row>
    <row r="1355" spans="7:17">
      <c r="G1355" s="1"/>
      <c r="H1355" s="1"/>
      <c r="I1355" s="1"/>
      <c r="J1355" s="1"/>
      <c r="K1355" s="1"/>
      <c r="L1355" s="1"/>
      <c r="M1355" s="1"/>
      <c r="N1355" s="1"/>
      <c r="P1355" s="1"/>
      <c r="Q1355" s="1"/>
    </row>
    <row r="1356" spans="7:17">
      <c r="G1356" s="1"/>
      <c r="H1356" s="1"/>
      <c r="I1356" s="1"/>
      <c r="J1356" s="1"/>
      <c r="K1356" s="1"/>
      <c r="L1356" s="1"/>
      <c r="M1356" s="1"/>
      <c r="N1356" s="1"/>
      <c r="P1356" s="1"/>
      <c r="Q1356" s="1"/>
    </row>
    <row r="1357" spans="7:17">
      <c r="G1357" s="1"/>
      <c r="H1357" s="1"/>
      <c r="I1357" s="1"/>
      <c r="J1357" s="1"/>
      <c r="K1357" s="1"/>
      <c r="L1357" s="1"/>
      <c r="M1357" s="1"/>
      <c r="N1357" s="1"/>
      <c r="P1357" s="1"/>
      <c r="Q1357" s="1"/>
    </row>
    <row r="1358" spans="7:17">
      <c r="G1358" s="1"/>
      <c r="H1358" s="1"/>
      <c r="I1358" s="1"/>
      <c r="J1358" s="1"/>
      <c r="K1358" s="1"/>
      <c r="L1358" s="1"/>
      <c r="M1358" s="1"/>
      <c r="N1358" s="1"/>
      <c r="P1358" s="1"/>
      <c r="Q1358" s="1"/>
    </row>
    <row r="1359" spans="7:17">
      <c r="G1359" s="1"/>
      <c r="H1359" s="1"/>
      <c r="I1359" s="1"/>
      <c r="J1359" s="1"/>
      <c r="K1359" s="1"/>
      <c r="L1359" s="1"/>
      <c r="M1359" s="1"/>
      <c r="N1359" s="1"/>
      <c r="P1359" s="1"/>
      <c r="Q1359" s="1"/>
    </row>
    <row r="1360" spans="7:17">
      <c r="G1360" s="1"/>
      <c r="H1360" s="1"/>
      <c r="I1360" s="1"/>
      <c r="J1360" s="1"/>
      <c r="K1360" s="1"/>
      <c r="L1360" s="1"/>
      <c r="M1360" s="1"/>
      <c r="N1360" s="1"/>
      <c r="P1360" s="1"/>
      <c r="Q1360" s="1"/>
    </row>
    <row r="1361" spans="7:17">
      <c r="G1361" s="1"/>
      <c r="H1361" s="1"/>
      <c r="I1361" s="1"/>
      <c r="J1361" s="1"/>
      <c r="K1361" s="1"/>
      <c r="L1361" s="1"/>
      <c r="M1361" s="1"/>
      <c r="N1361" s="1"/>
      <c r="P1361" s="1"/>
      <c r="Q1361" s="1"/>
    </row>
    <row r="1362" spans="7:17">
      <c r="G1362" s="1"/>
      <c r="H1362" s="1"/>
      <c r="I1362" s="1"/>
      <c r="J1362" s="1"/>
      <c r="K1362" s="1"/>
      <c r="L1362" s="1"/>
      <c r="M1362" s="1"/>
      <c r="N1362" s="1"/>
      <c r="P1362" s="1"/>
      <c r="Q1362" s="1"/>
    </row>
    <row r="1363" spans="7:17">
      <c r="G1363" s="1"/>
      <c r="H1363" s="1"/>
      <c r="I1363" s="1"/>
      <c r="J1363" s="1"/>
      <c r="K1363" s="1"/>
      <c r="L1363" s="1"/>
      <c r="M1363" s="1"/>
      <c r="N1363" s="1"/>
      <c r="P1363" s="1"/>
      <c r="Q1363" s="1"/>
    </row>
    <row r="1364" spans="7:17">
      <c r="G1364" s="1"/>
      <c r="H1364" s="1"/>
      <c r="I1364" s="1"/>
      <c r="J1364" s="1"/>
      <c r="K1364" s="1"/>
      <c r="L1364" s="1"/>
      <c r="M1364" s="1"/>
      <c r="N1364" s="1"/>
      <c r="P1364" s="1"/>
      <c r="Q1364" s="1"/>
    </row>
    <row r="1365" spans="7:17">
      <c r="G1365" s="1"/>
      <c r="H1365" s="1"/>
      <c r="I1365" s="1"/>
      <c r="J1365" s="1"/>
      <c r="K1365" s="1"/>
      <c r="L1365" s="1"/>
      <c r="M1365" s="1"/>
      <c r="N1365" s="1"/>
      <c r="P1365" s="1"/>
      <c r="Q1365" s="1"/>
    </row>
    <row r="1366" spans="7:17">
      <c r="G1366" s="1"/>
      <c r="H1366" s="1"/>
      <c r="I1366" s="1"/>
      <c r="J1366" s="1"/>
      <c r="K1366" s="1"/>
      <c r="L1366" s="1"/>
      <c r="M1366" s="1"/>
      <c r="N1366" s="1"/>
      <c r="P1366" s="1"/>
      <c r="Q1366" s="1"/>
    </row>
    <row r="1367" spans="7:17">
      <c r="G1367" s="1"/>
      <c r="H1367" s="1"/>
      <c r="I1367" s="1"/>
      <c r="J1367" s="1"/>
      <c r="K1367" s="1"/>
      <c r="L1367" s="1"/>
      <c r="M1367" s="1"/>
      <c r="N1367" s="1"/>
      <c r="P1367" s="1"/>
      <c r="Q1367" s="1"/>
    </row>
    <row r="1368" spans="7:17">
      <c r="G1368" s="1"/>
      <c r="H1368" s="1"/>
      <c r="I1368" s="1"/>
      <c r="J1368" s="1"/>
      <c r="K1368" s="1"/>
      <c r="L1368" s="1"/>
      <c r="M1368" s="1"/>
      <c r="N1368" s="1"/>
      <c r="P1368" s="1"/>
      <c r="Q1368" s="1"/>
    </row>
    <row r="1369" spans="7:17">
      <c r="G1369" s="1"/>
      <c r="H1369" s="1"/>
      <c r="I1369" s="1"/>
      <c r="J1369" s="1"/>
      <c r="K1369" s="1"/>
      <c r="L1369" s="1"/>
      <c r="M1369" s="1"/>
      <c r="N1369" s="1"/>
      <c r="P1369" s="1"/>
      <c r="Q1369" s="1"/>
    </row>
    <row r="1370" spans="7:17">
      <c r="G1370" s="1"/>
      <c r="H1370" s="1"/>
      <c r="I1370" s="1"/>
      <c r="J1370" s="1"/>
      <c r="K1370" s="1"/>
      <c r="L1370" s="1"/>
      <c r="M1370" s="1"/>
      <c r="N1370" s="1"/>
      <c r="P1370" s="1"/>
      <c r="Q1370" s="1"/>
    </row>
    <row r="1371" spans="7:17">
      <c r="G1371" s="1"/>
      <c r="H1371" s="1"/>
      <c r="I1371" s="1"/>
      <c r="J1371" s="1"/>
      <c r="K1371" s="1"/>
      <c r="L1371" s="1"/>
      <c r="M1371" s="1"/>
      <c r="N1371" s="1"/>
      <c r="P1371" s="1"/>
      <c r="Q1371" s="1"/>
    </row>
    <row r="1372" spans="7:17">
      <c r="G1372" s="1"/>
      <c r="H1372" s="1"/>
      <c r="I1372" s="1"/>
      <c r="J1372" s="1"/>
      <c r="K1372" s="1"/>
      <c r="L1372" s="1"/>
      <c r="M1372" s="1"/>
      <c r="N1372" s="1"/>
      <c r="P1372" s="1"/>
      <c r="Q1372" s="1"/>
    </row>
    <row r="1373" spans="7:17">
      <c r="G1373" s="1"/>
      <c r="H1373" s="1"/>
      <c r="I1373" s="1"/>
      <c r="J1373" s="1"/>
      <c r="K1373" s="1"/>
      <c r="L1373" s="1"/>
      <c r="M1373" s="1"/>
      <c r="N1373" s="1"/>
      <c r="P1373" s="1"/>
      <c r="Q1373" s="1"/>
    </row>
    <row r="1374" spans="7:17">
      <c r="G1374" s="1"/>
      <c r="H1374" s="1"/>
      <c r="I1374" s="1"/>
      <c r="J1374" s="1"/>
      <c r="K1374" s="1"/>
      <c r="L1374" s="1"/>
      <c r="M1374" s="1"/>
      <c r="N1374" s="1"/>
      <c r="P1374" s="1"/>
      <c r="Q1374" s="1"/>
    </row>
    <row r="1375" spans="7:17">
      <c r="G1375" s="1"/>
      <c r="H1375" s="1"/>
      <c r="I1375" s="1"/>
      <c r="J1375" s="1"/>
      <c r="K1375" s="1"/>
      <c r="L1375" s="1"/>
      <c r="M1375" s="1"/>
      <c r="N1375" s="1"/>
      <c r="P1375" s="1"/>
      <c r="Q1375" s="1"/>
    </row>
    <row r="1376" spans="7:17">
      <c r="G1376" s="1"/>
      <c r="H1376" s="1"/>
      <c r="I1376" s="1"/>
      <c r="J1376" s="1"/>
      <c r="K1376" s="1"/>
      <c r="L1376" s="1"/>
      <c r="M1376" s="1"/>
      <c r="N1376" s="1"/>
      <c r="P1376" s="1"/>
      <c r="Q1376" s="1"/>
    </row>
    <row r="1377" spans="7:17">
      <c r="G1377" s="1"/>
      <c r="H1377" s="1"/>
      <c r="I1377" s="1"/>
      <c r="J1377" s="1"/>
      <c r="K1377" s="1"/>
      <c r="L1377" s="1"/>
      <c r="M1377" s="1"/>
      <c r="N1377" s="1"/>
      <c r="P1377" s="1"/>
      <c r="Q1377" s="1"/>
    </row>
    <row r="1378" spans="7:17">
      <c r="G1378" s="1"/>
      <c r="H1378" s="1"/>
      <c r="I1378" s="1"/>
      <c r="J1378" s="1"/>
      <c r="K1378" s="1"/>
      <c r="L1378" s="1"/>
      <c r="M1378" s="1"/>
      <c r="N1378" s="1"/>
      <c r="P1378" s="1"/>
      <c r="Q1378" s="1"/>
    </row>
    <row r="1379" spans="7:17">
      <c r="G1379" s="1"/>
      <c r="H1379" s="1"/>
      <c r="I1379" s="1"/>
      <c r="J1379" s="1"/>
      <c r="K1379" s="1"/>
      <c r="L1379" s="1"/>
      <c r="M1379" s="1"/>
      <c r="N1379" s="1"/>
      <c r="P1379" s="1"/>
      <c r="Q1379" s="1"/>
    </row>
    <row r="1380" spans="7:17">
      <c r="G1380" s="1"/>
      <c r="H1380" s="1"/>
      <c r="I1380" s="1"/>
      <c r="J1380" s="1"/>
      <c r="K1380" s="1"/>
      <c r="L1380" s="1"/>
      <c r="M1380" s="1"/>
      <c r="N1380" s="1"/>
      <c r="P1380" s="1"/>
      <c r="Q1380" s="1"/>
    </row>
    <row r="1381" spans="7:17">
      <c r="G1381" s="1"/>
      <c r="H1381" s="1"/>
      <c r="I1381" s="1"/>
      <c r="J1381" s="1"/>
      <c r="K1381" s="1"/>
      <c r="L1381" s="1"/>
      <c r="M1381" s="1"/>
      <c r="N1381" s="1"/>
      <c r="P1381" s="1"/>
      <c r="Q1381" s="1"/>
    </row>
    <row r="1382" spans="7:17">
      <c r="G1382" s="1"/>
      <c r="H1382" s="1"/>
      <c r="I1382" s="1"/>
      <c r="J1382" s="1"/>
      <c r="K1382" s="1"/>
      <c r="L1382" s="1"/>
      <c r="M1382" s="1"/>
      <c r="N1382" s="1"/>
      <c r="P1382" s="1"/>
      <c r="Q1382" s="1"/>
    </row>
    <row r="1383" spans="7:17">
      <c r="G1383" s="1"/>
      <c r="H1383" s="1"/>
      <c r="I1383" s="1"/>
      <c r="J1383" s="1"/>
      <c r="K1383" s="1"/>
      <c r="L1383" s="1"/>
      <c r="M1383" s="1"/>
      <c r="N1383" s="1"/>
      <c r="P1383" s="1"/>
      <c r="Q1383" s="1"/>
    </row>
    <row r="1384" spans="7:17">
      <c r="G1384" s="1"/>
      <c r="H1384" s="1"/>
      <c r="I1384" s="1"/>
      <c r="J1384" s="1"/>
      <c r="K1384" s="1"/>
      <c r="L1384" s="1"/>
      <c r="M1384" s="1"/>
      <c r="N1384" s="1"/>
      <c r="P1384" s="1"/>
      <c r="Q1384" s="1"/>
    </row>
    <row r="1385" spans="7:17">
      <c r="G1385" s="1"/>
      <c r="H1385" s="1"/>
      <c r="I1385" s="1"/>
      <c r="J1385" s="1"/>
      <c r="K1385" s="1"/>
      <c r="L1385" s="1"/>
      <c r="M1385" s="1"/>
      <c r="N1385" s="1"/>
      <c r="P1385" s="1"/>
      <c r="Q1385" s="1"/>
    </row>
    <row r="1386" spans="7:17">
      <c r="G1386" s="1"/>
      <c r="H1386" s="1"/>
      <c r="I1386" s="1"/>
      <c r="J1386" s="1"/>
      <c r="K1386" s="1"/>
      <c r="L1386" s="1"/>
      <c r="M1386" s="1"/>
      <c r="N1386" s="1"/>
      <c r="P1386" s="1"/>
      <c r="Q1386" s="1"/>
    </row>
    <row r="1387" spans="7:17">
      <c r="G1387" s="1"/>
      <c r="H1387" s="1"/>
      <c r="I1387" s="1"/>
      <c r="J1387" s="1"/>
      <c r="K1387" s="1"/>
      <c r="L1387" s="1"/>
      <c r="M1387" s="1"/>
      <c r="N1387" s="1"/>
      <c r="P1387" s="1"/>
      <c r="Q1387" s="1"/>
    </row>
    <row r="1388" spans="7:17">
      <c r="G1388" s="1"/>
      <c r="H1388" s="1"/>
      <c r="I1388" s="1"/>
      <c r="J1388" s="1"/>
      <c r="K1388" s="1"/>
      <c r="L1388" s="1"/>
      <c r="M1388" s="1"/>
      <c r="N1388" s="1"/>
      <c r="P1388" s="1"/>
      <c r="Q1388" s="1"/>
    </row>
    <row r="1389" spans="7:17">
      <c r="G1389" s="1"/>
      <c r="H1389" s="1"/>
      <c r="I1389" s="1"/>
      <c r="J1389" s="1"/>
      <c r="K1389" s="1"/>
      <c r="L1389" s="1"/>
      <c r="M1389" s="1"/>
      <c r="N1389" s="1"/>
      <c r="P1389" s="1"/>
      <c r="Q1389" s="1"/>
    </row>
    <row r="1390" spans="7:17">
      <c r="G1390" s="1"/>
      <c r="H1390" s="1"/>
      <c r="I1390" s="1"/>
      <c r="J1390" s="1"/>
      <c r="K1390" s="1"/>
      <c r="L1390" s="1"/>
      <c r="M1390" s="1"/>
      <c r="N1390" s="1"/>
      <c r="P1390" s="1"/>
      <c r="Q1390" s="1"/>
    </row>
    <row r="1391" spans="7:17">
      <c r="G1391" s="1"/>
      <c r="H1391" s="1"/>
      <c r="I1391" s="1"/>
      <c r="J1391" s="1"/>
      <c r="K1391" s="1"/>
      <c r="L1391" s="1"/>
      <c r="M1391" s="1"/>
      <c r="N1391" s="1"/>
      <c r="P1391" s="1"/>
      <c r="Q1391" s="1"/>
    </row>
    <row r="1392" spans="7:17">
      <c r="G1392" s="1"/>
      <c r="H1392" s="1"/>
      <c r="I1392" s="1"/>
      <c r="J1392" s="1"/>
      <c r="K1392" s="1"/>
      <c r="L1392" s="1"/>
      <c r="M1392" s="1"/>
      <c r="N1392" s="1"/>
      <c r="P1392" s="1"/>
      <c r="Q1392" s="1"/>
    </row>
    <row r="1393" spans="7:17">
      <c r="G1393" s="1"/>
      <c r="H1393" s="1"/>
      <c r="I1393" s="1"/>
      <c r="J1393" s="1"/>
      <c r="K1393" s="1"/>
      <c r="L1393" s="1"/>
      <c r="M1393" s="1"/>
      <c r="N1393" s="1"/>
      <c r="P1393" s="1"/>
      <c r="Q1393" s="1"/>
    </row>
    <row r="1394" spans="7:17">
      <c r="G1394" s="1"/>
      <c r="H1394" s="1"/>
      <c r="I1394" s="1"/>
      <c r="J1394" s="1"/>
      <c r="K1394" s="1"/>
      <c r="L1394" s="1"/>
      <c r="M1394" s="1"/>
      <c r="N1394" s="1"/>
      <c r="P1394" s="1"/>
      <c r="Q1394" s="1"/>
    </row>
    <row r="1395" spans="7:17">
      <c r="G1395" s="1"/>
      <c r="H1395" s="1"/>
      <c r="I1395" s="1"/>
      <c r="J1395" s="1"/>
      <c r="K1395" s="1"/>
      <c r="L1395" s="1"/>
      <c r="M1395" s="1"/>
      <c r="N1395" s="1"/>
      <c r="P1395" s="1"/>
      <c r="Q1395" s="1"/>
    </row>
    <row r="1396" spans="7:17">
      <c r="G1396" s="1"/>
      <c r="H1396" s="1"/>
      <c r="I1396" s="1"/>
      <c r="J1396" s="1"/>
      <c r="K1396" s="1"/>
      <c r="L1396" s="1"/>
      <c r="M1396" s="1"/>
      <c r="N1396" s="1"/>
      <c r="P1396" s="1"/>
      <c r="Q1396" s="1"/>
    </row>
    <row r="1397" spans="7:17">
      <c r="G1397" s="1"/>
      <c r="H1397" s="1"/>
      <c r="I1397" s="1"/>
      <c r="J1397" s="1"/>
      <c r="K1397" s="1"/>
      <c r="L1397" s="1"/>
      <c r="M1397" s="1"/>
      <c r="N1397" s="1"/>
      <c r="P1397" s="1"/>
      <c r="Q1397" s="1"/>
    </row>
    <row r="1398" spans="7:17">
      <c r="G1398" s="1"/>
      <c r="H1398" s="1"/>
      <c r="I1398" s="1"/>
      <c r="J1398" s="1"/>
      <c r="K1398" s="1"/>
      <c r="L1398" s="1"/>
      <c r="M1398" s="1"/>
      <c r="N1398" s="1"/>
      <c r="P1398" s="1"/>
      <c r="Q1398" s="1"/>
    </row>
    <row r="1399" spans="7:17">
      <c r="G1399" s="1"/>
      <c r="H1399" s="1"/>
      <c r="I1399" s="1"/>
      <c r="J1399" s="1"/>
      <c r="K1399" s="1"/>
      <c r="L1399" s="1"/>
      <c r="M1399" s="1"/>
      <c r="N1399" s="1"/>
      <c r="P1399" s="1"/>
      <c r="Q1399" s="1"/>
    </row>
    <row r="1400" spans="7:17">
      <c r="G1400" s="1"/>
      <c r="H1400" s="1"/>
      <c r="I1400" s="1"/>
      <c r="J1400" s="1"/>
      <c r="K1400" s="1"/>
      <c r="L1400" s="1"/>
      <c r="M1400" s="1"/>
      <c r="N1400" s="1"/>
      <c r="P1400" s="1"/>
      <c r="Q1400" s="1"/>
    </row>
    <row r="1401" spans="7:17">
      <c r="G1401" s="1"/>
      <c r="H1401" s="1"/>
      <c r="I1401" s="1"/>
      <c r="J1401" s="1"/>
      <c r="K1401" s="1"/>
      <c r="L1401" s="1"/>
      <c r="M1401" s="1"/>
      <c r="N1401" s="1"/>
      <c r="P1401" s="1"/>
      <c r="Q1401" s="1"/>
    </row>
    <row r="1402" spans="7:17">
      <c r="G1402" s="1"/>
      <c r="H1402" s="1"/>
      <c r="I1402" s="1"/>
      <c r="J1402" s="1"/>
      <c r="K1402" s="1"/>
      <c r="L1402" s="1"/>
      <c r="M1402" s="1"/>
      <c r="N1402" s="1"/>
      <c r="P1402" s="1"/>
      <c r="Q1402" s="1"/>
    </row>
    <row r="1403" spans="7:17">
      <c r="G1403" s="1"/>
      <c r="H1403" s="1"/>
      <c r="I1403" s="1"/>
      <c r="J1403" s="1"/>
      <c r="K1403" s="1"/>
      <c r="L1403" s="1"/>
      <c r="M1403" s="1"/>
      <c r="N1403" s="1"/>
      <c r="P1403" s="1"/>
      <c r="Q1403" s="1"/>
    </row>
    <row r="1404" spans="7:17">
      <c r="G1404" s="1"/>
      <c r="H1404" s="1"/>
      <c r="I1404" s="1"/>
      <c r="J1404" s="1"/>
      <c r="K1404" s="1"/>
      <c r="L1404" s="1"/>
      <c r="M1404" s="1"/>
      <c r="N1404" s="1"/>
      <c r="P1404" s="1"/>
      <c r="Q1404" s="1"/>
    </row>
    <row r="1405" spans="7:17">
      <c r="G1405" s="1"/>
      <c r="H1405" s="1"/>
      <c r="I1405" s="1"/>
      <c r="J1405" s="1"/>
      <c r="K1405" s="1"/>
      <c r="L1405" s="1"/>
      <c r="M1405" s="1"/>
      <c r="N1405" s="1"/>
      <c r="P1405" s="1"/>
      <c r="Q1405" s="1"/>
    </row>
    <row r="1406" spans="7:17">
      <c r="G1406" s="1"/>
      <c r="H1406" s="1"/>
      <c r="I1406" s="1"/>
      <c r="J1406" s="1"/>
      <c r="K1406" s="1"/>
      <c r="L1406" s="1"/>
      <c r="M1406" s="1"/>
      <c r="N1406" s="1"/>
      <c r="P1406" s="1"/>
      <c r="Q1406" s="1"/>
    </row>
    <row r="1407" spans="7:17">
      <c r="G1407" s="1"/>
      <c r="H1407" s="1"/>
      <c r="I1407" s="1"/>
      <c r="J1407" s="1"/>
      <c r="K1407" s="1"/>
      <c r="L1407" s="1"/>
      <c r="M1407" s="1"/>
      <c r="N1407" s="1"/>
      <c r="P1407" s="1"/>
      <c r="Q1407" s="1"/>
    </row>
    <row r="1408" spans="7:17">
      <c r="G1408" s="1"/>
      <c r="H1408" s="1"/>
      <c r="I1408" s="1"/>
      <c r="J1408" s="1"/>
      <c r="K1408" s="1"/>
      <c r="L1408" s="1"/>
      <c r="M1408" s="1"/>
      <c r="N1408" s="1"/>
      <c r="P1408" s="1"/>
      <c r="Q1408" s="1"/>
    </row>
    <row r="1409" spans="7:17">
      <c r="G1409" s="1"/>
      <c r="H1409" s="1"/>
      <c r="I1409" s="1"/>
      <c r="J1409" s="1"/>
      <c r="K1409" s="1"/>
      <c r="L1409" s="1"/>
      <c r="M1409" s="1"/>
      <c r="N1409" s="1"/>
      <c r="P1409" s="1"/>
      <c r="Q1409" s="1"/>
    </row>
    <row r="1410" spans="7:17">
      <c r="G1410" s="1"/>
      <c r="H1410" s="1"/>
      <c r="I1410" s="1"/>
      <c r="J1410" s="1"/>
      <c r="K1410" s="1"/>
      <c r="L1410" s="1"/>
      <c r="M1410" s="1"/>
      <c r="N1410" s="1"/>
      <c r="P1410" s="1"/>
      <c r="Q1410" s="1"/>
    </row>
    <row r="1411" spans="7:17">
      <c r="G1411" s="1"/>
      <c r="H1411" s="1"/>
      <c r="I1411" s="1"/>
      <c r="J1411" s="1"/>
      <c r="K1411" s="1"/>
      <c r="L1411" s="1"/>
      <c r="M1411" s="1"/>
      <c r="N1411" s="1"/>
      <c r="P1411" s="1"/>
      <c r="Q1411" s="1"/>
    </row>
    <row r="1412" spans="7:17">
      <c r="G1412" s="1"/>
      <c r="H1412" s="1"/>
      <c r="I1412" s="1"/>
      <c r="J1412" s="1"/>
      <c r="K1412" s="1"/>
      <c r="L1412" s="1"/>
      <c r="M1412" s="1"/>
      <c r="N1412" s="1"/>
      <c r="P1412" s="1"/>
      <c r="Q1412" s="1"/>
    </row>
    <row r="1413" spans="7:17">
      <c r="G1413" s="1"/>
      <c r="H1413" s="1"/>
      <c r="I1413" s="1"/>
      <c r="J1413" s="1"/>
      <c r="K1413" s="1"/>
      <c r="L1413" s="1"/>
      <c r="M1413" s="1"/>
      <c r="N1413" s="1"/>
      <c r="P1413" s="1"/>
      <c r="Q1413" s="1"/>
    </row>
    <row r="1414" spans="7:17">
      <c r="G1414" s="1"/>
      <c r="H1414" s="1"/>
      <c r="I1414" s="1"/>
      <c r="J1414" s="1"/>
      <c r="K1414" s="1"/>
      <c r="L1414" s="1"/>
      <c r="M1414" s="1"/>
      <c r="N1414" s="1"/>
      <c r="P1414" s="1"/>
      <c r="Q1414" s="1"/>
    </row>
    <row r="1415" spans="7:17">
      <c r="G1415" s="1"/>
      <c r="H1415" s="1"/>
      <c r="I1415" s="1"/>
      <c r="J1415" s="1"/>
      <c r="K1415" s="1"/>
      <c r="L1415" s="1"/>
      <c r="M1415" s="1"/>
      <c r="N1415" s="1"/>
      <c r="P1415" s="1"/>
      <c r="Q1415" s="1"/>
    </row>
    <row r="1416" spans="7:17">
      <c r="G1416" s="1"/>
      <c r="H1416" s="1"/>
      <c r="I1416" s="1"/>
      <c r="J1416" s="1"/>
      <c r="K1416" s="1"/>
      <c r="L1416" s="1"/>
      <c r="M1416" s="1"/>
      <c r="N1416" s="1"/>
      <c r="P1416" s="1"/>
      <c r="Q1416" s="1"/>
    </row>
    <row r="1417" spans="7:17">
      <c r="G1417" s="1"/>
      <c r="H1417" s="1"/>
      <c r="I1417" s="1"/>
      <c r="J1417" s="1"/>
      <c r="K1417" s="1"/>
      <c r="L1417" s="1"/>
      <c r="M1417" s="1"/>
      <c r="N1417" s="1"/>
      <c r="P1417" s="1"/>
      <c r="Q1417" s="1"/>
    </row>
    <row r="1418" spans="7:17">
      <c r="G1418" s="1"/>
      <c r="H1418" s="1"/>
      <c r="I1418" s="1"/>
      <c r="J1418" s="1"/>
      <c r="K1418" s="1"/>
      <c r="L1418" s="1"/>
      <c r="M1418" s="1"/>
      <c r="N1418" s="1"/>
      <c r="P1418" s="1"/>
      <c r="Q1418" s="1"/>
    </row>
    <row r="1419" spans="7:17">
      <c r="G1419" s="1"/>
      <c r="H1419" s="1"/>
      <c r="I1419" s="1"/>
      <c r="J1419" s="1"/>
      <c r="K1419" s="1"/>
      <c r="L1419" s="1"/>
      <c r="M1419" s="1"/>
      <c r="N1419" s="1"/>
      <c r="P1419" s="1"/>
      <c r="Q1419" s="1"/>
    </row>
    <row r="1420" spans="7:17">
      <c r="G1420" s="1"/>
      <c r="H1420" s="1"/>
      <c r="I1420" s="1"/>
      <c r="J1420" s="1"/>
      <c r="K1420" s="1"/>
      <c r="L1420" s="1"/>
      <c r="M1420" s="1"/>
      <c r="N1420" s="1"/>
      <c r="P1420" s="1"/>
      <c r="Q1420" s="1"/>
    </row>
    <row r="1421" spans="7:17">
      <c r="G1421" s="1"/>
      <c r="H1421" s="1"/>
      <c r="I1421" s="1"/>
      <c r="J1421" s="1"/>
      <c r="K1421" s="1"/>
      <c r="L1421" s="1"/>
      <c r="M1421" s="1"/>
      <c r="N1421" s="1"/>
      <c r="P1421" s="1"/>
      <c r="Q1421" s="1"/>
    </row>
    <row r="1422" spans="7:17">
      <c r="G1422" s="1"/>
      <c r="H1422" s="1"/>
      <c r="I1422" s="1"/>
      <c r="J1422" s="1"/>
      <c r="K1422" s="1"/>
      <c r="L1422" s="1"/>
      <c r="M1422" s="1"/>
      <c r="N1422" s="1"/>
      <c r="P1422" s="1"/>
      <c r="Q1422" s="1"/>
    </row>
    <row r="1423" spans="7:17">
      <c r="G1423" s="1"/>
      <c r="H1423" s="1"/>
      <c r="I1423" s="1"/>
      <c r="J1423" s="1"/>
      <c r="K1423" s="1"/>
      <c r="L1423" s="1"/>
      <c r="M1423" s="1"/>
      <c r="N1423" s="1"/>
      <c r="P1423" s="1"/>
      <c r="Q1423" s="1"/>
    </row>
    <row r="1424" spans="7:17">
      <c r="G1424" s="1"/>
      <c r="H1424" s="1"/>
      <c r="I1424" s="1"/>
      <c r="J1424" s="1"/>
      <c r="K1424" s="1"/>
      <c r="L1424" s="1"/>
      <c r="M1424" s="1"/>
      <c r="N1424" s="1"/>
      <c r="P1424" s="1"/>
      <c r="Q1424" s="1"/>
    </row>
    <row r="1425" spans="7:17">
      <c r="G1425" s="1"/>
      <c r="H1425" s="1"/>
      <c r="I1425" s="1"/>
      <c r="J1425" s="1"/>
      <c r="K1425" s="1"/>
      <c r="L1425" s="1"/>
      <c r="M1425" s="1"/>
      <c r="N1425" s="1"/>
      <c r="P1425" s="1"/>
      <c r="Q1425" s="1"/>
    </row>
    <row r="1426" spans="7:17">
      <c r="G1426" s="1"/>
      <c r="H1426" s="1"/>
      <c r="I1426" s="1"/>
      <c r="J1426" s="1"/>
      <c r="K1426" s="1"/>
      <c r="L1426" s="1"/>
      <c r="M1426" s="1"/>
      <c r="N1426" s="1"/>
      <c r="P1426" s="1"/>
      <c r="Q1426" s="1"/>
    </row>
    <row r="1427" spans="7:17">
      <c r="G1427" s="1"/>
      <c r="H1427" s="1"/>
      <c r="I1427" s="1"/>
      <c r="J1427" s="1"/>
      <c r="K1427" s="1"/>
      <c r="L1427" s="1"/>
      <c r="M1427" s="1"/>
      <c r="N1427" s="1"/>
      <c r="P1427" s="1"/>
      <c r="Q1427" s="1"/>
    </row>
    <row r="1428" spans="7:17">
      <c r="G1428" s="1"/>
      <c r="H1428" s="1"/>
      <c r="I1428" s="1"/>
      <c r="J1428" s="1"/>
      <c r="K1428" s="1"/>
      <c r="L1428" s="1"/>
      <c r="M1428" s="1"/>
      <c r="N1428" s="1"/>
      <c r="P1428" s="1"/>
      <c r="Q1428" s="1"/>
    </row>
    <row r="1429" spans="7:17">
      <c r="G1429" s="1"/>
      <c r="H1429" s="1"/>
      <c r="I1429" s="1"/>
      <c r="J1429" s="1"/>
      <c r="K1429" s="1"/>
      <c r="L1429" s="1"/>
      <c r="M1429" s="1"/>
      <c r="N1429" s="1"/>
      <c r="P1429" s="1"/>
      <c r="Q1429" s="1"/>
    </row>
    <row r="1430" spans="7:17">
      <c r="G1430" s="1"/>
      <c r="H1430" s="1"/>
      <c r="I1430" s="1"/>
      <c r="J1430" s="1"/>
      <c r="K1430" s="1"/>
      <c r="L1430" s="1"/>
      <c r="M1430" s="1"/>
      <c r="N1430" s="1"/>
      <c r="P1430" s="1"/>
      <c r="Q1430" s="1"/>
    </row>
    <row r="1431" spans="7:17">
      <c r="G1431" s="1"/>
      <c r="H1431" s="1"/>
      <c r="I1431" s="1"/>
      <c r="J1431" s="1"/>
      <c r="K1431" s="1"/>
      <c r="L1431" s="1"/>
      <c r="M1431" s="1"/>
      <c r="N1431" s="1"/>
      <c r="P1431" s="1"/>
      <c r="Q1431" s="1"/>
    </row>
    <row r="1432" spans="7:17">
      <c r="G1432" s="1"/>
      <c r="H1432" s="1"/>
      <c r="I1432" s="1"/>
      <c r="J1432" s="1"/>
      <c r="K1432" s="1"/>
      <c r="L1432" s="1"/>
      <c r="M1432" s="1"/>
      <c r="N1432" s="1"/>
      <c r="P1432" s="1"/>
      <c r="Q1432" s="1"/>
    </row>
    <row r="1433" spans="7:17">
      <c r="G1433" s="1"/>
      <c r="H1433" s="1"/>
      <c r="I1433" s="1"/>
      <c r="J1433" s="1"/>
      <c r="K1433" s="1"/>
      <c r="L1433" s="1"/>
      <c r="M1433" s="1"/>
      <c r="N1433" s="1"/>
      <c r="P1433" s="1"/>
      <c r="Q1433" s="1"/>
    </row>
    <row r="1434" spans="7:17">
      <c r="G1434" s="1"/>
      <c r="H1434" s="1"/>
      <c r="I1434" s="1"/>
      <c r="J1434" s="1"/>
      <c r="K1434" s="1"/>
      <c r="L1434" s="1"/>
      <c r="M1434" s="1"/>
      <c r="N1434" s="1"/>
      <c r="P1434" s="1"/>
      <c r="Q1434" s="1"/>
    </row>
    <row r="1435" spans="7:17">
      <c r="G1435" s="1"/>
      <c r="H1435" s="1"/>
      <c r="I1435" s="1"/>
      <c r="J1435" s="1"/>
      <c r="K1435" s="1"/>
      <c r="L1435" s="1"/>
      <c r="M1435" s="1"/>
      <c r="N1435" s="1"/>
      <c r="P1435" s="1"/>
      <c r="Q1435" s="1"/>
    </row>
    <row r="1436" spans="7:17">
      <c r="G1436" s="1"/>
      <c r="H1436" s="1"/>
      <c r="I1436" s="1"/>
      <c r="J1436" s="1"/>
      <c r="K1436" s="1"/>
      <c r="L1436" s="1"/>
      <c r="M1436" s="1"/>
      <c r="N1436" s="1"/>
      <c r="P1436" s="1"/>
      <c r="Q1436" s="1"/>
    </row>
    <row r="1437" spans="7:17">
      <c r="G1437" s="1"/>
      <c r="H1437" s="1"/>
      <c r="I1437" s="1"/>
      <c r="J1437" s="1"/>
      <c r="K1437" s="1"/>
      <c r="L1437" s="1"/>
      <c r="M1437" s="1"/>
      <c r="N1437" s="1"/>
      <c r="P1437" s="1"/>
      <c r="Q1437" s="1"/>
    </row>
    <row r="1438" spans="7:17">
      <c r="G1438" s="1"/>
      <c r="H1438" s="1"/>
      <c r="I1438" s="1"/>
      <c r="J1438" s="1"/>
      <c r="K1438" s="1"/>
      <c r="L1438" s="1"/>
      <c r="M1438" s="1"/>
      <c r="N1438" s="1"/>
      <c r="P1438" s="1"/>
      <c r="Q1438" s="1"/>
    </row>
    <row r="1439" spans="7:17">
      <c r="G1439" s="1"/>
      <c r="H1439" s="1"/>
      <c r="I1439" s="1"/>
      <c r="J1439" s="1"/>
      <c r="K1439" s="1"/>
      <c r="L1439" s="1"/>
      <c r="M1439" s="1"/>
      <c r="N1439" s="1"/>
      <c r="P1439" s="1"/>
      <c r="Q1439" s="1"/>
    </row>
    <row r="1440" spans="7:17">
      <c r="G1440" s="1"/>
      <c r="H1440" s="1"/>
      <c r="I1440" s="1"/>
      <c r="J1440" s="1"/>
      <c r="K1440" s="1"/>
      <c r="L1440" s="1"/>
      <c r="M1440" s="1"/>
      <c r="N1440" s="1"/>
      <c r="P1440" s="1"/>
      <c r="Q1440" s="1"/>
    </row>
    <row r="1441" spans="7:17">
      <c r="G1441" s="1"/>
      <c r="H1441" s="1"/>
      <c r="I1441" s="1"/>
      <c r="J1441" s="1"/>
      <c r="K1441" s="1"/>
      <c r="L1441" s="1"/>
      <c r="M1441" s="1"/>
      <c r="N1441" s="1"/>
      <c r="P1441" s="1"/>
      <c r="Q1441" s="1"/>
    </row>
    <row r="1442" spans="7:17">
      <c r="G1442" s="1"/>
      <c r="H1442" s="1"/>
      <c r="I1442" s="1"/>
      <c r="J1442" s="1"/>
      <c r="K1442" s="1"/>
      <c r="L1442" s="1"/>
      <c r="M1442" s="1"/>
      <c r="N1442" s="1"/>
      <c r="P1442" s="1"/>
      <c r="Q1442" s="1"/>
    </row>
    <row r="1443" spans="7:17">
      <c r="G1443" s="1"/>
      <c r="H1443" s="1"/>
      <c r="I1443" s="1"/>
      <c r="J1443" s="1"/>
      <c r="K1443" s="1"/>
      <c r="L1443" s="1"/>
      <c r="M1443" s="1"/>
      <c r="N1443" s="1"/>
      <c r="P1443" s="1"/>
      <c r="Q1443" s="1"/>
    </row>
    <row r="1444" spans="7:17">
      <c r="G1444" s="1"/>
      <c r="H1444" s="1"/>
      <c r="I1444" s="1"/>
      <c r="J1444" s="1"/>
      <c r="K1444" s="1"/>
      <c r="L1444" s="1"/>
      <c r="M1444" s="1"/>
      <c r="N1444" s="1"/>
      <c r="P1444" s="1"/>
      <c r="Q1444" s="1"/>
    </row>
    <row r="1445" spans="7:17">
      <c r="G1445" s="1"/>
      <c r="H1445" s="1"/>
      <c r="I1445" s="1"/>
      <c r="J1445" s="1"/>
      <c r="K1445" s="1"/>
      <c r="L1445" s="1"/>
      <c r="M1445" s="1"/>
      <c r="N1445" s="1"/>
      <c r="P1445" s="1"/>
      <c r="Q1445" s="1"/>
    </row>
    <row r="1446" spans="7:17">
      <c r="G1446" s="1"/>
      <c r="H1446" s="1"/>
      <c r="I1446" s="1"/>
      <c r="J1446" s="1"/>
      <c r="K1446" s="1"/>
      <c r="L1446" s="1"/>
      <c r="M1446" s="1"/>
      <c r="N1446" s="1"/>
      <c r="P1446" s="1"/>
      <c r="Q1446" s="1"/>
    </row>
    <row r="1447" spans="7:17">
      <c r="G1447" s="1"/>
      <c r="H1447" s="1"/>
      <c r="I1447" s="1"/>
      <c r="J1447" s="1"/>
      <c r="K1447" s="1"/>
      <c r="L1447" s="1"/>
      <c r="M1447" s="1"/>
      <c r="N1447" s="1"/>
      <c r="P1447" s="1"/>
      <c r="Q1447" s="1"/>
    </row>
    <row r="1448" spans="7:17">
      <c r="G1448" s="1"/>
      <c r="H1448" s="1"/>
      <c r="I1448" s="1"/>
      <c r="J1448" s="1"/>
      <c r="K1448" s="1"/>
      <c r="L1448" s="1"/>
      <c r="M1448" s="1"/>
      <c r="N1448" s="1"/>
      <c r="P1448" s="1"/>
      <c r="Q1448" s="1"/>
    </row>
    <row r="1449" spans="7:17">
      <c r="G1449" s="1"/>
      <c r="H1449" s="1"/>
      <c r="I1449" s="1"/>
      <c r="J1449" s="1"/>
      <c r="K1449" s="1"/>
      <c r="L1449" s="1"/>
      <c r="M1449" s="1"/>
      <c r="N1449" s="1"/>
      <c r="P1449" s="1"/>
      <c r="Q1449" s="1"/>
    </row>
    <row r="1450" spans="7:17">
      <c r="G1450" s="1"/>
      <c r="H1450" s="1"/>
      <c r="I1450" s="1"/>
      <c r="J1450" s="1"/>
      <c r="K1450" s="1"/>
      <c r="L1450" s="1"/>
      <c r="M1450" s="1"/>
      <c r="N1450" s="1"/>
      <c r="P1450" s="1"/>
      <c r="Q1450" s="1"/>
    </row>
    <row r="1451" spans="7:17">
      <c r="G1451" s="1"/>
      <c r="H1451" s="1"/>
      <c r="I1451" s="1"/>
      <c r="J1451" s="1"/>
      <c r="K1451" s="1"/>
      <c r="L1451" s="1"/>
      <c r="M1451" s="1"/>
      <c r="N1451" s="1"/>
      <c r="P1451" s="1"/>
      <c r="Q1451" s="1"/>
    </row>
    <row r="1452" spans="7:17">
      <c r="G1452" s="1"/>
      <c r="H1452" s="1"/>
      <c r="I1452" s="1"/>
      <c r="J1452" s="1"/>
      <c r="K1452" s="1"/>
      <c r="L1452" s="1"/>
      <c r="M1452" s="1"/>
      <c r="N1452" s="1"/>
      <c r="P1452" s="1"/>
      <c r="Q1452" s="1"/>
    </row>
    <row r="1453" spans="7:17">
      <c r="G1453" s="1"/>
      <c r="H1453" s="1"/>
      <c r="I1453" s="1"/>
      <c r="J1453" s="1"/>
      <c r="K1453" s="1"/>
      <c r="L1453" s="1"/>
      <c r="M1453" s="1"/>
      <c r="N1453" s="1"/>
      <c r="P1453" s="1"/>
      <c r="Q1453" s="1"/>
    </row>
    <row r="1454" spans="7:17">
      <c r="G1454" s="1"/>
      <c r="H1454" s="1"/>
      <c r="I1454" s="1"/>
      <c r="J1454" s="1"/>
      <c r="K1454" s="1"/>
      <c r="L1454" s="1"/>
      <c r="M1454" s="1"/>
      <c r="N1454" s="1"/>
      <c r="P1454" s="1"/>
      <c r="Q1454" s="1"/>
    </row>
    <row r="1455" spans="7:17">
      <c r="G1455" s="1"/>
      <c r="H1455" s="1"/>
      <c r="I1455" s="1"/>
      <c r="J1455" s="1"/>
      <c r="K1455" s="1"/>
      <c r="L1455" s="1"/>
      <c r="M1455" s="1"/>
      <c r="N1455" s="1"/>
      <c r="P1455" s="1"/>
      <c r="Q1455" s="1"/>
    </row>
    <row r="1456" spans="7:17">
      <c r="G1456" s="1"/>
      <c r="H1456" s="1"/>
      <c r="I1456" s="1"/>
      <c r="J1456" s="1"/>
      <c r="K1456" s="1"/>
      <c r="L1456" s="1"/>
      <c r="M1456" s="1"/>
      <c r="N1456" s="1"/>
      <c r="P1456" s="1"/>
      <c r="Q1456" s="1"/>
    </row>
    <row r="1457" spans="7:17">
      <c r="G1457" s="1"/>
      <c r="H1457" s="1"/>
      <c r="I1457" s="1"/>
      <c r="J1457" s="1"/>
      <c r="K1457" s="1"/>
      <c r="L1457" s="1"/>
      <c r="M1457" s="1"/>
      <c r="N1457" s="1"/>
      <c r="P1457" s="1"/>
      <c r="Q1457" s="1"/>
    </row>
    <row r="1458" spans="7:17">
      <c r="G1458" s="1"/>
      <c r="H1458" s="1"/>
      <c r="I1458" s="1"/>
      <c r="J1458" s="1"/>
      <c r="K1458" s="1"/>
      <c r="L1458" s="1"/>
      <c r="M1458" s="1"/>
      <c r="N1458" s="1"/>
      <c r="P1458" s="1"/>
      <c r="Q1458" s="1"/>
    </row>
    <row r="1459" spans="7:17">
      <c r="G1459" s="1"/>
      <c r="H1459" s="1"/>
      <c r="I1459" s="1"/>
      <c r="J1459" s="1"/>
      <c r="K1459" s="1"/>
      <c r="L1459" s="1"/>
      <c r="M1459" s="1"/>
      <c r="N1459" s="1"/>
      <c r="P1459" s="1"/>
      <c r="Q1459" s="1"/>
    </row>
    <row r="1460" spans="7:17">
      <c r="G1460" s="1"/>
      <c r="H1460" s="1"/>
      <c r="I1460" s="1"/>
      <c r="J1460" s="1"/>
      <c r="K1460" s="1"/>
      <c r="L1460" s="1"/>
      <c r="M1460" s="1"/>
      <c r="N1460" s="1"/>
      <c r="P1460" s="1"/>
      <c r="Q1460" s="1"/>
    </row>
    <row r="1461" spans="7:17">
      <c r="G1461" s="1"/>
      <c r="H1461" s="1"/>
      <c r="I1461" s="1"/>
      <c r="J1461" s="1"/>
      <c r="K1461" s="1"/>
      <c r="L1461" s="1"/>
      <c r="M1461" s="1"/>
      <c r="N1461" s="1"/>
      <c r="P1461" s="1"/>
      <c r="Q1461" s="1"/>
    </row>
    <row r="1462" spans="7:17">
      <c r="G1462" s="1"/>
      <c r="H1462" s="1"/>
      <c r="I1462" s="1"/>
      <c r="J1462" s="1"/>
      <c r="K1462" s="1"/>
      <c r="L1462" s="1"/>
      <c r="M1462" s="1"/>
      <c r="N1462" s="1"/>
      <c r="P1462" s="1"/>
      <c r="Q1462" s="1"/>
    </row>
    <row r="1463" spans="7:17">
      <c r="G1463" s="1"/>
      <c r="H1463" s="1"/>
      <c r="I1463" s="1"/>
      <c r="J1463" s="1"/>
      <c r="K1463" s="1"/>
      <c r="L1463" s="1"/>
      <c r="M1463" s="1"/>
      <c r="N1463" s="1"/>
      <c r="P1463" s="1"/>
      <c r="Q1463" s="1"/>
    </row>
    <row r="1464" spans="7:17">
      <c r="G1464" s="1"/>
      <c r="H1464" s="1"/>
      <c r="I1464" s="1"/>
      <c r="J1464" s="1"/>
      <c r="K1464" s="1"/>
      <c r="L1464" s="1"/>
      <c r="M1464" s="1"/>
      <c r="N1464" s="1"/>
      <c r="P1464" s="1"/>
      <c r="Q1464" s="1"/>
    </row>
    <row r="1465" spans="7:17">
      <c r="G1465" s="1"/>
      <c r="H1465" s="1"/>
      <c r="I1465" s="1"/>
      <c r="J1465" s="1"/>
      <c r="K1465" s="1"/>
      <c r="L1465" s="1"/>
      <c r="M1465" s="1"/>
      <c r="N1465" s="1"/>
      <c r="P1465" s="1"/>
      <c r="Q1465" s="1"/>
    </row>
    <row r="1466" spans="7:17">
      <c r="G1466" s="1"/>
      <c r="H1466" s="1"/>
      <c r="I1466" s="1"/>
      <c r="J1466" s="1"/>
      <c r="K1466" s="1"/>
      <c r="L1466" s="1"/>
      <c r="M1466" s="1"/>
      <c r="N1466" s="1"/>
      <c r="P1466" s="1"/>
      <c r="Q1466" s="1"/>
    </row>
    <row r="1467" spans="7:17">
      <c r="G1467" s="1"/>
      <c r="H1467" s="1"/>
      <c r="I1467" s="1"/>
      <c r="J1467" s="1"/>
      <c r="K1467" s="1"/>
      <c r="L1467" s="1"/>
      <c r="M1467" s="1"/>
      <c r="N1467" s="1"/>
      <c r="P1467" s="1"/>
      <c r="Q1467" s="1"/>
    </row>
    <row r="1468" spans="7:17">
      <c r="G1468" s="1"/>
      <c r="H1468" s="1"/>
      <c r="I1468" s="1"/>
      <c r="J1468" s="1"/>
      <c r="K1468" s="1"/>
      <c r="L1468" s="1"/>
      <c r="M1468" s="1"/>
      <c r="N1468" s="1"/>
      <c r="P1468" s="1"/>
      <c r="Q1468" s="1"/>
    </row>
    <row r="1469" spans="7:17">
      <c r="G1469" s="1"/>
      <c r="H1469" s="1"/>
      <c r="I1469" s="1"/>
      <c r="J1469" s="1"/>
      <c r="K1469" s="1"/>
      <c r="L1469" s="1"/>
      <c r="M1469" s="1"/>
      <c r="N1469" s="1"/>
      <c r="P1469" s="1"/>
      <c r="Q1469" s="1"/>
    </row>
    <row r="1470" spans="7:17">
      <c r="G1470" s="1"/>
      <c r="H1470" s="1"/>
      <c r="I1470" s="1"/>
      <c r="J1470" s="1"/>
      <c r="K1470" s="1"/>
      <c r="L1470" s="1"/>
      <c r="M1470" s="1"/>
      <c r="N1470" s="1"/>
      <c r="P1470" s="1"/>
      <c r="Q1470" s="1"/>
    </row>
    <row r="1471" spans="7:17">
      <c r="G1471" s="1"/>
      <c r="H1471" s="1"/>
      <c r="I1471" s="1"/>
      <c r="J1471" s="1"/>
      <c r="K1471" s="1"/>
      <c r="L1471" s="1"/>
      <c r="M1471" s="1"/>
      <c r="N1471" s="1"/>
      <c r="P1471" s="1"/>
      <c r="Q1471" s="1"/>
    </row>
    <row r="1472" spans="7:17">
      <c r="G1472" s="1"/>
      <c r="H1472" s="1"/>
      <c r="I1472" s="1"/>
      <c r="J1472" s="1"/>
      <c r="K1472" s="1"/>
      <c r="L1472" s="1"/>
      <c r="M1472" s="1"/>
      <c r="N1472" s="1"/>
      <c r="P1472" s="1"/>
      <c r="Q1472" s="1"/>
    </row>
    <row r="1473" spans="7:17">
      <c r="G1473" s="1"/>
      <c r="H1473" s="1"/>
      <c r="I1473" s="1"/>
      <c r="J1473" s="1"/>
      <c r="K1473" s="1"/>
      <c r="L1473" s="1"/>
      <c r="M1473" s="1"/>
      <c r="N1473" s="1"/>
      <c r="P1473" s="1"/>
      <c r="Q1473" s="1"/>
    </row>
    <row r="1474" spans="7:17">
      <c r="G1474" s="1"/>
      <c r="H1474" s="1"/>
      <c r="I1474" s="1"/>
      <c r="J1474" s="1"/>
      <c r="K1474" s="1"/>
      <c r="L1474" s="1"/>
      <c r="M1474" s="1"/>
      <c r="N1474" s="1"/>
      <c r="P1474" s="1"/>
      <c r="Q1474" s="1"/>
    </row>
    <row r="1475" spans="7:17">
      <c r="G1475" s="1"/>
      <c r="H1475" s="1"/>
      <c r="I1475" s="1"/>
      <c r="J1475" s="1"/>
      <c r="K1475" s="1"/>
      <c r="L1475" s="1"/>
      <c r="M1475" s="1"/>
      <c r="N1475" s="1"/>
      <c r="P1475" s="1"/>
      <c r="Q1475" s="1"/>
    </row>
    <row r="1476" spans="7:17">
      <c r="G1476" s="1"/>
      <c r="H1476" s="1"/>
      <c r="I1476" s="1"/>
      <c r="J1476" s="1"/>
      <c r="K1476" s="1"/>
      <c r="L1476" s="1"/>
      <c r="M1476" s="1"/>
      <c r="N1476" s="1"/>
      <c r="P1476" s="1"/>
      <c r="Q1476" s="1"/>
    </row>
    <row r="1477" spans="7:17">
      <c r="G1477" s="1"/>
      <c r="H1477" s="1"/>
      <c r="I1477" s="1"/>
      <c r="J1477" s="1"/>
      <c r="K1477" s="1"/>
      <c r="L1477" s="1"/>
      <c r="M1477" s="1"/>
      <c r="N1477" s="1"/>
      <c r="P1477" s="1"/>
      <c r="Q1477" s="1"/>
    </row>
    <row r="1478" spans="7:17">
      <c r="G1478" s="1"/>
      <c r="H1478" s="1"/>
      <c r="I1478" s="1"/>
      <c r="J1478" s="1"/>
      <c r="K1478" s="1"/>
      <c r="L1478" s="1"/>
      <c r="M1478" s="1"/>
      <c r="N1478" s="1"/>
      <c r="P1478" s="1"/>
      <c r="Q1478" s="1"/>
    </row>
    <row r="1479" spans="7:17">
      <c r="G1479" s="1"/>
      <c r="H1479" s="1"/>
      <c r="I1479" s="1"/>
      <c r="J1479" s="1"/>
      <c r="K1479" s="1"/>
      <c r="L1479" s="1"/>
      <c r="M1479" s="1"/>
      <c r="N1479" s="1"/>
      <c r="P1479" s="1"/>
      <c r="Q1479" s="1"/>
    </row>
    <row r="1480" spans="7:17">
      <c r="G1480" s="1"/>
      <c r="H1480" s="1"/>
      <c r="I1480" s="1"/>
      <c r="J1480" s="1"/>
      <c r="K1480" s="1"/>
      <c r="L1480" s="1"/>
      <c r="M1480" s="1"/>
      <c r="N1480" s="1"/>
      <c r="P1480" s="1"/>
      <c r="Q1480" s="1"/>
    </row>
    <row r="1481" spans="7:17">
      <c r="G1481" s="1"/>
      <c r="H1481" s="1"/>
      <c r="I1481" s="1"/>
      <c r="J1481" s="1"/>
      <c r="K1481" s="1"/>
      <c r="L1481" s="1"/>
      <c r="M1481" s="1"/>
      <c r="N1481" s="1"/>
      <c r="P1481" s="1"/>
      <c r="Q1481" s="1"/>
    </row>
    <row r="1482" spans="7:17">
      <c r="G1482" s="1"/>
      <c r="H1482" s="1"/>
      <c r="I1482" s="1"/>
      <c r="J1482" s="1"/>
      <c r="K1482" s="1"/>
      <c r="L1482" s="1"/>
      <c r="M1482" s="1"/>
      <c r="N1482" s="1"/>
      <c r="P1482" s="1"/>
      <c r="Q1482" s="1"/>
    </row>
    <row r="1483" spans="7:17">
      <c r="G1483" s="1"/>
      <c r="H1483" s="1"/>
      <c r="I1483" s="1"/>
      <c r="J1483" s="1"/>
      <c r="K1483" s="1"/>
      <c r="L1483" s="1"/>
      <c r="M1483" s="1"/>
      <c r="N1483" s="1"/>
      <c r="P1483" s="1"/>
      <c r="Q1483" s="1"/>
    </row>
    <row r="1484" spans="7:17">
      <c r="G1484" s="1"/>
      <c r="H1484" s="1"/>
      <c r="I1484" s="1"/>
      <c r="J1484" s="1"/>
      <c r="K1484" s="1"/>
      <c r="L1484" s="1"/>
      <c r="M1484" s="1"/>
      <c r="N1484" s="1"/>
      <c r="P1484" s="1"/>
      <c r="Q1484" s="1"/>
    </row>
    <row r="1485" spans="7:17">
      <c r="G1485" s="1"/>
      <c r="H1485" s="1"/>
      <c r="I1485" s="1"/>
      <c r="J1485" s="1"/>
      <c r="K1485" s="1"/>
      <c r="L1485" s="1"/>
      <c r="M1485" s="1"/>
      <c r="N1485" s="1"/>
      <c r="P1485" s="1"/>
      <c r="Q1485" s="1"/>
    </row>
    <row r="1486" spans="7:17">
      <c r="G1486" s="1"/>
      <c r="H1486" s="1"/>
      <c r="I1486" s="1"/>
      <c r="J1486" s="1"/>
      <c r="K1486" s="1"/>
      <c r="L1486" s="1"/>
      <c r="M1486" s="1"/>
      <c r="N1486" s="1"/>
      <c r="P1486" s="1"/>
      <c r="Q1486" s="1"/>
    </row>
    <row r="1487" spans="7:17">
      <c r="G1487" s="1"/>
      <c r="H1487" s="1"/>
      <c r="I1487" s="1"/>
      <c r="J1487" s="1"/>
      <c r="K1487" s="1"/>
      <c r="L1487" s="1"/>
      <c r="M1487" s="1"/>
      <c r="N1487" s="1"/>
      <c r="P1487" s="1"/>
      <c r="Q1487" s="1"/>
    </row>
    <row r="1488" spans="7:17">
      <c r="G1488" s="1"/>
      <c r="H1488" s="1"/>
      <c r="I1488" s="1"/>
      <c r="J1488" s="1"/>
      <c r="K1488" s="1"/>
      <c r="L1488" s="1"/>
      <c r="M1488" s="1"/>
      <c r="N1488" s="1"/>
      <c r="P1488" s="1"/>
      <c r="Q1488" s="1"/>
    </row>
    <row r="1489" spans="7:17">
      <c r="G1489" s="1"/>
      <c r="H1489" s="1"/>
      <c r="I1489" s="1"/>
      <c r="J1489" s="1"/>
      <c r="K1489" s="1"/>
      <c r="L1489" s="1"/>
      <c r="M1489" s="1"/>
      <c r="N1489" s="1"/>
      <c r="P1489" s="1"/>
      <c r="Q1489" s="1"/>
    </row>
    <row r="1490" spans="7:17">
      <c r="G1490" s="1"/>
      <c r="H1490" s="1"/>
      <c r="I1490" s="1"/>
      <c r="J1490" s="1"/>
      <c r="K1490" s="1"/>
      <c r="L1490" s="1"/>
      <c r="M1490" s="1"/>
      <c r="N1490" s="1"/>
      <c r="P1490" s="1"/>
      <c r="Q1490" s="1"/>
    </row>
    <row r="1491" spans="7:17">
      <c r="G1491" s="1"/>
      <c r="H1491" s="1"/>
      <c r="I1491" s="1"/>
      <c r="J1491" s="1"/>
      <c r="K1491" s="1"/>
      <c r="L1491" s="1"/>
      <c r="M1491" s="1"/>
      <c r="N1491" s="1"/>
      <c r="P1491" s="1"/>
      <c r="Q1491" s="1"/>
    </row>
    <row r="1492" spans="7:17">
      <c r="G1492" s="1"/>
      <c r="H1492" s="1"/>
      <c r="I1492" s="1"/>
      <c r="J1492" s="1"/>
      <c r="K1492" s="1"/>
      <c r="L1492" s="1"/>
      <c r="M1492" s="1"/>
      <c r="N1492" s="1"/>
      <c r="P1492" s="1"/>
      <c r="Q1492" s="1"/>
    </row>
    <row r="1493" spans="7:17">
      <c r="G1493" s="1"/>
      <c r="H1493" s="1"/>
      <c r="I1493" s="1"/>
      <c r="J1493" s="1"/>
      <c r="K1493" s="1"/>
      <c r="L1493" s="1"/>
      <c r="M1493" s="1"/>
      <c r="N1493" s="1"/>
      <c r="P1493" s="1"/>
      <c r="Q1493" s="1"/>
    </row>
    <row r="1494" spans="7:17">
      <c r="G1494" s="1"/>
      <c r="H1494" s="1"/>
      <c r="I1494" s="1"/>
      <c r="J1494" s="1"/>
      <c r="K1494" s="1"/>
      <c r="L1494" s="1"/>
      <c r="M1494" s="1"/>
      <c r="N1494" s="1"/>
      <c r="P1494" s="1"/>
      <c r="Q1494" s="1"/>
    </row>
    <row r="1495" spans="7:17">
      <c r="G1495" s="1"/>
      <c r="H1495" s="1"/>
      <c r="I1495" s="1"/>
      <c r="J1495" s="1"/>
      <c r="K1495" s="1"/>
      <c r="L1495" s="1"/>
      <c r="M1495" s="1"/>
      <c r="N1495" s="1"/>
      <c r="P1495" s="1"/>
      <c r="Q1495" s="1"/>
    </row>
    <row r="1496" spans="7:17">
      <c r="G1496" s="1"/>
      <c r="H1496" s="1"/>
      <c r="I1496" s="1"/>
      <c r="J1496" s="1"/>
      <c r="K1496" s="1"/>
      <c r="L1496" s="1"/>
      <c r="M1496" s="1"/>
      <c r="N1496" s="1"/>
      <c r="P1496" s="1"/>
      <c r="Q1496" s="1"/>
    </row>
    <row r="1497" spans="7:17">
      <c r="G1497" s="1"/>
      <c r="H1497" s="1"/>
      <c r="I1497" s="1"/>
      <c r="J1497" s="1"/>
      <c r="K1497" s="1"/>
      <c r="L1497" s="1"/>
      <c r="M1497" s="1"/>
      <c r="N1497" s="1"/>
      <c r="P1497" s="1"/>
      <c r="Q1497" s="1"/>
    </row>
    <row r="1498" spans="7:17">
      <c r="G1498" s="1"/>
      <c r="H1498" s="1"/>
      <c r="I1498" s="1"/>
      <c r="J1498" s="1"/>
      <c r="K1498" s="1"/>
      <c r="L1498" s="1"/>
      <c r="M1498" s="1"/>
      <c r="N1498" s="1"/>
      <c r="P1498" s="1"/>
      <c r="Q1498" s="1"/>
    </row>
    <row r="1499" spans="7:17">
      <c r="G1499" s="1"/>
      <c r="H1499" s="1"/>
      <c r="I1499" s="1"/>
      <c r="J1499" s="1"/>
      <c r="K1499" s="1"/>
      <c r="L1499" s="1"/>
      <c r="M1499" s="1"/>
      <c r="N1499" s="1"/>
      <c r="P1499" s="1"/>
      <c r="Q1499" s="1"/>
    </row>
    <row r="1500" spans="7:17">
      <c r="G1500" s="1"/>
      <c r="H1500" s="1"/>
      <c r="I1500" s="1"/>
      <c r="J1500" s="1"/>
      <c r="K1500" s="1"/>
      <c r="L1500" s="1"/>
      <c r="M1500" s="1"/>
      <c r="N1500" s="1"/>
      <c r="P1500" s="1"/>
      <c r="Q1500" s="1"/>
    </row>
    <row r="1501" spans="7:17">
      <c r="G1501" s="1"/>
      <c r="H1501" s="1"/>
      <c r="I1501" s="1"/>
      <c r="J1501" s="1"/>
      <c r="K1501" s="1"/>
      <c r="L1501" s="1"/>
      <c r="M1501" s="1"/>
      <c r="N1501" s="1"/>
      <c r="P1501" s="1"/>
      <c r="Q1501" s="1"/>
    </row>
    <row r="1502" spans="7:17">
      <c r="G1502" s="1"/>
      <c r="H1502" s="1"/>
      <c r="I1502" s="1"/>
      <c r="J1502" s="1"/>
      <c r="K1502" s="1"/>
      <c r="L1502" s="1"/>
      <c r="M1502" s="1"/>
      <c r="N1502" s="1"/>
      <c r="P1502" s="1"/>
      <c r="Q1502" s="1"/>
    </row>
    <row r="1503" spans="7:17">
      <c r="G1503" s="1"/>
      <c r="H1503" s="1"/>
      <c r="I1503" s="1"/>
      <c r="J1503" s="1"/>
      <c r="K1503" s="1"/>
      <c r="L1503" s="1"/>
      <c r="M1503" s="1"/>
      <c r="N1503" s="1"/>
      <c r="P1503" s="1"/>
      <c r="Q1503" s="1"/>
    </row>
    <row r="1504" spans="7:17">
      <c r="G1504" s="1"/>
      <c r="H1504" s="1"/>
      <c r="I1504" s="1"/>
      <c r="J1504" s="1"/>
      <c r="K1504" s="1"/>
      <c r="L1504" s="1"/>
      <c r="M1504" s="1"/>
      <c r="N1504" s="1"/>
      <c r="P1504" s="1"/>
      <c r="Q1504" s="1"/>
    </row>
    <row r="1505" spans="7:17">
      <c r="G1505" s="1"/>
      <c r="H1505" s="1"/>
      <c r="I1505" s="1"/>
      <c r="J1505" s="1"/>
      <c r="K1505" s="1"/>
      <c r="L1505" s="1"/>
      <c r="M1505" s="1"/>
      <c r="N1505" s="1"/>
      <c r="P1505" s="1"/>
      <c r="Q1505" s="1"/>
    </row>
    <row r="1506" spans="7:17">
      <c r="G1506" s="1"/>
      <c r="H1506" s="1"/>
      <c r="I1506" s="1"/>
      <c r="J1506" s="1"/>
      <c r="K1506" s="1"/>
      <c r="L1506" s="1"/>
      <c r="M1506" s="1"/>
      <c r="N1506" s="1"/>
      <c r="P1506" s="1"/>
      <c r="Q1506" s="1"/>
    </row>
    <row r="1507" spans="7:17">
      <c r="G1507" s="1"/>
      <c r="H1507" s="1"/>
      <c r="I1507" s="1"/>
      <c r="J1507" s="1"/>
      <c r="K1507" s="1"/>
      <c r="L1507" s="1"/>
      <c r="M1507" s="1"/>
      <c r="N1507" s="1"/>
      <c r="P1507" s="1"/>
      <c r="Q1507" s="1"/>
    </row>
    <row r="1508" spans="7:17">
      <c r="G1508" s="1"/>
      <c r="H1508" s="1"/>
      <c r="I1508" s="1"/>
      <c r="J1508" s="1"/>
      <c r="K1508" s="1"/>
      <c r="L1508" s="1"/>
      <c r="M1508" s="1"/>
      <c r="N1508" s="1"/>
      <c r="P1508" s="1"/>
      <c r="Q1508" s="1"/>
    </row>
    <row r="1509" spans="7:17">
      <c r="G1509" s="1"/>
      <c r="H1509" s="1"/>
      <c r="I1509" s="1"/>
      <c r="J1509" s="1"/>
      <c r="K1509" s="1"/>
      <c r="L1509" s="1"/>
      <c r="M1509" s="1"/>
      <c r="N1509" s="1"/>
      <c r="P1509" s="1"/>
      <c r="Q1509" s="1"/>
    </row>
    <row r="1510" spans="7:17">
      <c r="G1510" s="1"/>
      <c r="H1510" s="1"/>
      <c r="I1510" s="1"/>
      <c r="J1510" s="1"/>
      <c r="K1510" s="1"/>
      <c r="L1510" s="1"/>
      <c r="M1510" s="1"/>
      <c r="N1510" s="1"/>
      <c r="P1510" s="1"/>
      <c r="Q1510" s="1"/>
    </row>
    <row r="1511" spans="7:17">
      <c r="G1511" s="1"/>
      <c r="H1511" s="1"/>
      <c r="I1511" s="1"/>
      <c r="J1511" s="1"/>
      <c r="K1511" s="1"/>
      <c r="L1511" s="1"/>
      <c r="M1511" s="1"/>
      <c r="N1511" s="1"/>
      <c r="P1511" s="1"/>
      <c r="Q1511" s="1"/>
    </row>
    <row r="1512" spans="7:17">
      <c r="G1512" s="1"/>
      <c r="H1512" s="1"/>
      <c r="I1512" s="1"/>
      <c r="J1512" s="1"/>
      <c r="K1512" s="1"/>
      <c r="L1512" s="1"/>
      <c r="M1512" s="1"/>
      <c r="N1512" s="1"/>
      <c r="P1512" s="1"/>
      <c r="Q1512" s="1"/>
    </row>
    <row r="1513" spans="7:17">
      <c r="G1513" s="1"/>
      <c r="H1513" s="1"/>
      <c r="I1513" s="1"/>
      <c r="J1513" s="1"/>
      <c r="K1513" s="1"/>
      <c r="L1513" s="1"/>
      <c r="M1513" s="1"/>
      <c r="N1513" s="1"/>
      <c r="P1513" s="1"/>
      <c r="Q1513" s="1"/>
    </row>
    <row r="1514" spans="7:17">
      <c r="G1514" s="1"/>
      <c r="H1514" s="1"/>
      <c r="I1514" s="1"/>
      <c r="J1514" s="1"/>
      <c r="K1514" s="1"/>
      <c r="L1514" s="1"/>
      <c r="M1514" s="1"/>
      <c r="N1514" s="1"/>
      <c r="P1514" s="1"/>
      <c r="Q1514" s="1"/>
    </row>
    <row r="1515" spans="7:17">
      <c r="G1515" s="1"/>
      <c r="H1515" s="1"/>
      <c r="I1515" s="1"/>
      <c r="J1515" s="1"/>
      <c r="K1515" s="1"/>
      <c r="L1515" s="1"/>
      <c r="M1515" s="1"/>
      <c r="N1515" s="1"/>
      <c r="P1515" s="1"/>
      <c r="Q1515" s="1"/>
    </row>
    <row r="1516" spans="7:17">
      <c r="G1516" s="1"/>
      <c r="H1516" s="1"/>
      <c r="I1516" s="1"/>
      <c r="J1516" s="1"/>
      <c r="K1516" s="1"/>
      <c r="L1516" s="1"/>
      <c r="M1516" s="1"/>
      <c r="N1516" s="1"/>
      <c r="P1516" s="1"/>
      <c r="Q1516" s="1"/>
    </row>
    <row r="1517" spans="7:17">
      <c r="G1517" s="1"/>
      <c r="H1517" s="1"/>
      <c r="I1517" s="1"/>
      <c r="J1517" s="1"/>
      <c r="K1517" s="1"/>
      <c r="L1517" s="1"/>
      <c r="M1517" s="1"/>
      <c r="N1517" s="1"/>
      <c r="P1517" s="1"/>
      <c r="Q1517" s="1"/>
    </row>
    <row r="1518" spans="7:17">
      <c r="G1518" s="1"/>
      <c r="H1518" s="1"/>
      <c r="I1518" s="1"/>
      <c r="J1518" s="1"/>
      <c r="K1518" s="1"/>
      <c r="L1518" s="1"/>
      <c r="M1518" s="1"/>
      <c r="N1518" s="1"/>
      <c r="P1518" s="1"/>
      <c r="Q1518" s="1"/>
    </row>
    <row r="1519" spans="7:17">
      <c r="G1519" s="1"/>
      <c r="H1519" s="1"/>
      <c r="I1519" s="1"/>
      <c r="J1519" s="1"/>
      <c r="K1519" s="1"/>
      <c r="L1519" s="1"/>
      <c r="M1519" s="1"/>
      <c r="N1519" s="1"/>
      <c r="P1519" s="1"/>
      <c r="Q1519" s="1"/>
    </row>
    <row r="1520" spans="7:17">
      <c r="G1520" s="1"/>
      <c r="H1520" s="1"/>
      <c r="I1520" s="1"/>
      <c r="J1520" s="1"/>
      <c r="K1520" s="1"/>
      <c r="L1520" s="1"/>
      <c r="M1520" s="1"/>
      <c r="N1520" s="1"/>
      <c r="P1520" s="1"/>
      <c r="Q1520" s="1"/>
    </row>
    <row r="1521" spans="7:17">
      <c r="G1521" s="1"/>
      <c r="H1521" s="1"/>
      <c r="I1521" s="1"/>
      <c r="J1521" s="1"/>
      <c r="K1521" s="1"/>
      <c r="L1521" s="1"/>
      <c r="M1521" s="1"/>
      <c r="N1521" s="1"/>
      <c r="P1521" s="1"/>
      <c r="Q1521" s="1"/>
    </row>
    <row r="1522" spans="7:17">
      <c r="G1522" s="1"/>
      <c r="H1522" s="1"/>
      <c r="I1522" s="1"/>
      <c r="J1522" s="1"/>
      <c r="K1522" s="1"/>
      <c r="L1522" s="1"/>
      <c r="M1522" s="1"/>
      <c r="N1522" s="1"/>
      <c r="P1522" s="1"/>
      <c r="Q1522" s="1"/>
    </row>
    <row r="1523" spans="7:17">
      <c r="G1523" s="1"/>
      <c r="H1523" s="1"/>
      <c r="I1523" s="1"/>
      <c r="J1523" s="1"/>
      <c r="K1523" s="1"/>
      <c r="L1523" s="1"/>
      <c r="M1523" s="1"/>
      <c r="N1523" s="1"/>
      <c r="P1523" s="1"/>
      <c r="Q1523" s="1"/>
    </row>
    <row r="1524" spans="7:17">
      <c r="G1524" s="1"/>
      <c r="H1524" s="1"/>
      <c r="I1524" s="1"/>
      <c r="J1524" s="1"/>
      <c r="K1524" s="1"/>
      <c r="L1524" s="1"/>
      <c r="M1524" s="1"/>
      <c r="N1524" s="1"/>
      <c r="P1524" s="1"/>
      <c r="Q1524" s="1"/>
    </row>
    <row r="1525" spans="7:17">
      <c r="G1525" s="1"/>
      <c r="H1525" s="1"/>
      <c r="I1525" s="1"/>
      <c r="J1525" s="1"/>
      <c r="K1525" s="1"/>
      <c r="L1525" s="1"/>
      <c r="M1525" s="1"/>
      <c r="N1525" s="1"/>
      <c r="P1525" s="1"/>
      <c r="Q1525" s="1"/>
    </row>
    <row r="1526" spans="7:17">
      <c r="G1526" s="1"/>
      <c r="H1526" s="1"/>
      <c r="I1526" s="1"/>
      <c r="J1526" s="1"/>
      <c r="K1526" s="1"/>
      <c r="L1526" s="1"/>
      <c r="M1526" s="1"/>
      <c r="N1526" s="1"/>
      <c r="P1526" s="1"/>
      <c r="Q1526" s="1"/>
    </row>
    <row r="1527" spans="7:17">
      <c r="G1527" s="1"/>
      <c r="H1527" s="1"/>
      <c r="I1527" s="1"/>
      <c r="J1527" s="1"/>
      <c r="K1527" s="1"/>
      <c r="L1527" s="1"/>
      <c r="M1527" s="1"/>
      <c r="N1527" s="1"/>
      <c r="P1527" s="1"/>
      <c r="Q1527" s="1"/>
    </row>
    <row r="1528" spans="7:17">
      <c r="G1528" s="1"/>
      <c r="H1528" s="1"/>
      <c r="I1528" s="1"/>
      <c r="J1528" s="1"/>
      <c r="K1528" s="1"/>
      <c r="L1528" s="1"/>
      <c r="M1528" s="1"/>
      <c r="N1528" s="1"/>
      <c r="P1528" s="1"/>
      <c r="Q1528" s="1"/>
    </row>
    <row r="1529" spans="7:17">
      <c r="G1529" s="1"/>
      <c r="H1529" s="1"/>
      <c r="I1529" s="1"/>
      <c r="J1529" s="1"/>
      <c r="K1529" s="1"/>
      <c r="L1529" s="1"/>
      <c r="M1529" s="1"/>
      <c r="N1529" s="1"/>
      <c r="P1529" s="1"/>
      <c r="Q1529" s="1"/>
    </row>
    <row r="1530" spans="7:17">
      <c r="G1530" s="1"/>
      <c r="H1530" s="1"/>
      <c r="I1530" s="1"/>
      <c r="J1530" s="1"/>
      <c r="K1530" s="1"/>
      <c r="L1530" s="1"/>
      <c r="M1530" s="1"/>
      <c r="N1530" s="1"/>
      <c r="P1530" s="1"/>
      <c r="Q1530" s="1"/>
    </row>
    <row r="1531" spans="7:17">
      <c r="G1531" s="1"/>
      <c r="H1531" s="1"/>
      <c r="I1531" s="1"/>
      <c r="J1531" s="1"/>
      <c r="K1531" s="1"/>
      <c r="L1531" s="1"/>
      <c r="M1531" s="1"/>
      <c r="N1531" s="1"/>
      <c r="P1531" s="1"/>
      <c r="Q1531" s="1"/>
    </row>
    <row r="1532" spans="7:17">
      <c r="G1532" s="1"/>
      <c r="H1532" s="1"/>
      <c r="I1532" s="1"/>
      <c r="J1532" s="1"/>
      <c r="K1532" s="1"/>
      <c r="L1532" s="1"/>
      <c r="M1532" s="1"/>
      <c r="N1532" s="1"/>
      <c r="P1532" s="1"/>
      <c r="Q1532" s="1"/>
    </row>
    <row r="1533" spans="7:17">
      <c r="G1533" s="1"/>
      <c r="H1533" s="1"/>
      <c r="I1533" s="1"/>
      <c r="J1533" s="1"/>
      <c r="K1533" s="1"/>
      <c r="L1533" s="1"/>
      <c r="M1533" s="1"/>
      <c r="N1533" s="1"/>
      <c r="P1533" s="1"/>
      <c r="Q1533" s="1"/>
    </row>
    <row r="1534" spans="7:17">
      <c r="G1534" s="1"/>
      <c r="H1534" s="1"/>
      <c r="I1534" s="1"/>
      <c r="J1534" s="1"/>
      <c r="K1534" s="1"/>
      <c r="L1534" s="1"/>
      <c r="M1534" s="1"/>
      <c r="N1534" s="1"/>
      <c r="P1534" s="1"/>
      <c r="Q1534" s="1"/>
    </row>
    <row r="1535" spans="7:17">
      <c r="G1535" s="1"/>
      <c r="H1535" s="1"/>
      <c r="I1535" s="1"/>
      <c r="J1535" s="1"/>
      <c r="K1535" s="1"/>
      <c r="L1535" s="1"/>
      <c r="M1535" s="1"/>
      <c r="N1535" s="1"/>
      <c r="P1535" s="1"/>
      <c r="Q1535" s="1"/>
    </row>
    <row r="1536" spans="7:17">
      <c r="G1536" s="1"/>
      <c r="H1536" s="1"/>
      <c r="I1536" s="1"/>
      <c r="J1536" s="1"/>
      <c r="K1536" s="1"/>
      <c r="L1536" s="1"/>
      <c r="M1536" s="1"/>
      <c r="N1536" s="1"/>
      <c r="P1536" s="1"/>
      <c r="Q1536" s="1"/>
    </row>
    <row r="1537" spans="7:17">
      <c r="G1537" s="1"/>
      <c r="H1537" s="1"/>
      <c r="I1537" s="1"/>
      <c r="J1537" s="1"/>
      <c r="K1537" s="1"/>
      <c r="L1537" s="1"/>
      <c r="M1537" s="1"/>
      <c r="N1537" s="1"/>
      <c r="P1537" s="1"/>
      <c r="Q1537" s="1"/>
    </row>
    <row r="1538" spans="7:17">
      <c r="G1538" s="1"/>
      <c r="H1538" s="1"/>
      <c r="I1538" s="1"/>
      <c r="J1538" s="1"/>
      <c r="K1538" s="1"/>
      <c r="L1538" s="1"/>
      <c r="M1538" s="1"/>
      <c r="N1538" s="1"/>
      <c r="P1538" s="1"/>
      <c r="Q1538" s="1"/>
    </row>
    <row r="1539" spans="7:17">
      <c r="G1539" s="1"/>
      <c r="H1539" s="1"/>
      <c r="I1539" s="1"/>
      <c r="J1539" s="1"/>
      <c r="K1539" s="1"/>
      <c r="L1539" s="1"/>
      <c r="M1539" s="1"/>
      <c r="N1539" s="1"/>
      <c r="P1539" s="1"/>
      <c r="Q1539" s="1"/>
    </row>
    <row r="1540" spans="7:17">
      <c r="G1540" s="1"/>
      <c r="H1540" s="1"/>
      <c r="I1540" s="1"/>
      <c r="J1540" s="1"/>
      <c r="K1540" s="1"/>
      <c r="L1540" s="1"/>
      <c r="M1540" s="1"/>
      <c r="N1540" s="1"/>
      <c r="P1540" s="1"/>
      <c r="Q1540" s="1"/>
    </row>
    <row r="1541" spans="7:17">
      <c r="G1541" s="1"/>
      <c r="H1541" s="1"/>
      <c r="I1541" s="1"/>
      <c r="J1541" s="1"/>
      <c r="K1541" s="1"/>
      <c r="L1541" s="1"/>
      <c r="M1541" s="1"/>
      <c r="N1541" s="1"/>
      <c r="P1541" s="1"/>
      <c r="Q1541" s="1"/>
    </row>
    <row r="1542" spans="7:17">
      <c r="G1542" s="1"/>
      <c r="H1542" s="1"/>
      <c r="I1542" s="1"/>
      <c r="J1542" s="1"/>
      <c r="K1542" s="1"/>
      <c r="L1542" s="1"/>
      <c r="M1542" s="1"/>
      <c r="N1542" s="1"/>
      <c r="P1542" s="1"/>
      <c r="Q1542" s="1"/>
    </row>
    <row r="1543" spans="7:17">
      <c r="G1543" s="1"/>
      <c r="H1543" s="1"/>
      <c r="I1543" s="1"/>
      <c r="J1543" s="1"/>
      <c r="K1543" s="1"/>
      <c r="L1543" s="1"/>
      <c r="M1543" s="1"/>
      <c r="N1543" s="1"/>
      <c r="P1543" s="1"/>
      <c r="Q1543" s="1"/>
    </row>
    <row r="1544" spans="7:17">
      <c r="G1544" s="1"/>
      <c r="H1544" s="1"/>
      <c r="I1544" s="1"/>
      <c r="J1544" s="1"/>
      <c r="K1544" s="1"/>
      <c r="L1544" s="1"/>
      <c r="M1544" s="1"/>
      <c r="N1544" s="1"/>
      <c r="P1544" s="1"/>
      <c r="Q1544" s="1"/>
    </row>
    <row r="1545" spans="7:17">
      <c r="G1545" s="1"/>
      <c r="H1545" s="1"/>
      <c r="I1545" s="1"/>
      <c r="J1545" s="1"/>
      <c r="K1545" s="1"/>
      <c r="L1545" s="1"/>
      <c r="M1545" s="1"/>
      <c r="N1545" s="1"/>
      <c r="P1545" s="1"/>
      <c r="Q1545" s="1"/>
    </row>
    <row r="1546" spans="7:17">
      <c r="G1546" s="1"/>
      <c r="H1546" s="1"/>
      <c r="I1546" s="1"/>
      <c r="J1546" s="1"/>
      <c r="K1546" s="1"/>
      <c r="L1546" s="1"/>
      <c r="M1546" s="1"/>
      <c r="N1546" s="1"/>
      <c r="P1546" s="1"/>
      <c r="Q1546" s="1"/>
    </row>
    <row r="1547" spans="7:17">
      <c r="G1547" s="1"/>
      <c r="H1547" s="1"/>
      <c r="I1547" s="1"/>
      <c r="J1547" s="1"/>
      <c r="K1547" s="1"/>
      <c r="L1547" s="1"/>
      <c r="M1547" s="1"/>
      <c r="N1547" s="1"/>
      <c r="P1547" s="1"/>
      <c r="Q1547" s="1"/>
    </row>
    <row r="1548" spans="7:17">
      <c r="G1548" s="1"/>
      <c r="H1548" s="1"/>
      <c r="I1548" s="1"/>
      <c r="J1548" s="1"/>
      <c r="K1548" s="1"/>
      <c r="L1548" s="1"/>
      <c r="M1548" s="1"/>
      <c r="N1548" s="1"/>
      <c r="P1548" s="1"/>
      <c r="Q1548" s="1"/>
    </row>
    <row r="1549" spans="7:17">
      <c r="G1549" s="1"/>
      <c r="H1549" s="1"/>
      <c r="I1549" s="1"/>
      <c r="J1549" s="1"/>
      <c r="K1549" s="1"/>
      <c r="L1549" s="1"/>
      <c r="M1549" s="1"/>
      <c r="N1549" s="1"/>
      <c r="P1549" s="1"/>
      <c r="Q1549" s="1"/>
    </row>
    <row r="1550" spans="7:17">
      <c r="G1550" s="1"/>
      <c r="H1550" s="1"/>
      <c r="I1550" s="1"/>
      <c r="J1550" s="1"/>
      <c r="K1550" s="1"/>
      <c r="L1550" s="1"/>
      <c r="M1550" s="1"/>
      <c r="N1550" s="1"/>
      <c r="P1550" s="1"/>
      <c r="Q1550" s="1"/>
    </row>
    <row r="1551" spans="7:17">
      <c r="G1551" s="1"/>
      <c r="H1551" s="1"/>
      <c r="I1551" s="1"/>
      <c r="J1551" s="1"/>
      <c r="K1551" s="1"/>
      <c r="L1551" s="1"/>
      <c r="M1551" s="1"/>
      <c r="N1551" s="1"/>
      <c r="P1551" s="1"/>
      <c r="Q1551" s="1"/>
    </row>
    <row r="1552" spans="7:17">
      <c r="G1552" s="1"/>
      <c r="H1552" s="1"/>
      <c r="I1552" s="1"/>
      <c r="J1552" s="1"/>
      <c r="K1552" s="1"/>
      <c r="L1552" s="1"/>
      <c r="M1552" s="1"/>
      <c r="N1552" s="1"/>
      <c r="P1552" s="1"/>
      <c r="Q1552" s="1"/>
    </row>
    <row r="1553" spans="7:17">
      <c r="G1553" s="1"/>
      <c r="H1553" s="1"/>
      <c r="I1553" s="1"/>
      <c r="J1553" s="1"/>
      <c r="K1553" s="1"/>
      <c r="L1553" s="1"/>
      <c r="M1553" s="1"/>
      <c r="N1553" s="1"/>
      <c r="P1553" s="1"/>
      <c r="Q1553" s="1"/>
    </row>
    <row r="1554" spans="7:17">
      <c r="G1554" s="1"/>
      <c r="H1554" s="1"/>
      <c r="I1554" s="1"/>
      <c r="J1554" s="1"/>
      <c r="K1554" s="1"/>
      <c r="L1554" s="1"/>
      <c r="M1554" s="1"/>
      <c r="N1554" s="1"/>
      <c r="P1554" s="1"/>
      <c r="Q1554" s="1"/>
    </row>
    <row r="1555" spans="7:17">
      <c r="G1555" s="1"/>
      <c r="H1555" s="1"/>
      <c r="I1555" s="1"/>
      <c r="J1555" s="1"/>
      <c r="K1555" s="1"/>
      <c r="L1555" s="1"/>
      <c r="M1555" s="1"/>
      <c r="N1555" s="1"/>
      <c r="P1555" s="1"/>
      <c r="Q1555" s="1"/>
    </row>
    <row r="1556" spans="7:17">
      <c r="G1556" s="1"/>
      <c r="H1556" s="1"/>
      <c r="I1556" s="1"/>
      <c r="J1556" s="1"/>
      <c r="K1556" s="1"/>
      <c r="L1556" s="1"/>
      <c r="M1556" s="1"/>
      <c r="N1556" s="1"/>
      <c r="P1556" s="1"/>
      <c r="Q1556" s="1"/>
    </row>
    <row r="1557" spans="7:17">
      <c r="G1557" s="1"/>
      <c r="H1557" s="1"/>
      <c r="I1557" s="1"/>
      <c r="J1557" s="1"/>
      <c r="K1557" s="1"/>
      <c r="L1557" s="1"/>
      <c r="M1557" s="1"/>
      <c r="N1557" s="1"/>
      <c r="P1557" s="1"/>
      <c r="Q1557" s="1"/>
    </row>
    <row r="1558" spans="7:17">
      <c r="G1558" s="1"/>
      <c r="H1558" s="1"/>
      <c r="I1558" s="1"/>
      <c r="J1558" s="1"/>
      <c r="K1558" s="1"/>
      <c r="L1558" s="1"/>
      <c r="M1558" s="1"/>
      <c r="N1558" s="1"/>
      <c r="P1558" s="1"/>
      <c r="Q1558" s="1"/>
    </row>
    <row r="1559" spans="7:17">
      <c r="G1559" s="1"/>
      <c r="H1559" s="1"/>
      <c r="I1559" s="1"/>
      <c r="J1559" s="1"/>
      <c r="K1559" s="1"/>
      <c r="L1559" s="1"/>
      <c r="M1559" s="1"/>
      <c r="N1559" s="1"/>
      <c r="P1559" s="1"/>
      <c r="Q1559" s="1"/>
    </row>
    <row r="1560" spans="7:17">
      <c r="G1560" s="1"/>
      <c r="H1560" s="1"/>
      <c r="I1560" s="1"/>
      <c r="J1560" s="1"/>
      <c r="K1560" s="1"/>
      <c r="L1560" s="1"/>
      <c r="M1560" s="1"/>
      <c r="N1560" s="1"/>
      <c r="P1560" s="1"/>
      <c r="Q1560" s="1"/>
    </row>
    <row r="1561" spans="7:17">
      <c r="G1561" s="1"/>
      <c r="H1561" s="1"/>
      <c r="I1561" s="1"/>
      <c r="J1561" s="1"/>
      <c r="K1561" s="1"/>
      <c r="L1561" s="1"/>
      <c r="M1561" s="1"/>
      <c r="N1561" s="1"/>
      <c r="P1561" s="1"/>
      <c r="Q1561" s="1"/>
    </row>
    <row r="1562" spans="7:17">
      <c r="G1562" s="1"/>
      <c r="H1562" s="1"/>
      <c r="I1562" s="1"/>
      <c r="J1562" s="1"/>
      <c r="K1562" s="1"/>
      <c r="L1562" s="1"/>
      <c r="M1562" s="1"/>
      <c r="N1562" s="1"/>
      <c r="P1562" s="1"/>
      <c r="Q1562" s="1"/>
    </row>
    <row r="1563" spans="7:17">
      <c r="G1563" s="1"/>
      <c r="H1563" s="1"/>
      <c r="I1563" s="1"/>
      <c r="J1563" s="1"/>
      <c r="K1563" s="1"/>
      <c r="L1563" s="1"/>
      <c r="M1563" s="1"/>
      <c r="N1563" s="1"/>
      <c r="P1563" s="1"/>
      <c r="Q1563" s="1"/>
    </row>
    <row r="1564" spans="7:17">
      <c r="G1564" s="1"/>
      <c r="H1564" s="1"/>
      <c r="I1564" s="1"/>
      <c r="J1564" s="1"/>
      <c r="K1564" s="1"/>
      <c r="L1564" s="1"/>
      <c r="M1564" s="1"/>
      <c r="N1564" s="1"/>
      <c r="P1564" s="1"/>
      <c r="Q1564" s="1"/>
    </row>
    <row r="1565" spans="7:17">
      <c r="G1565" s="1"/>
      <c r="H1565" s="1"/>
      <c r="I1565" s="1"/>
      <c r="J1565" s="1"/>
      <c r="K1565" s="1"/>
      <c r="L1565" s="1"/>
      <c r="M1565" s="1"/>
      <c r="N1565" s="1"/>
      <c r="P1565" s="1"/>
      <c r="Q1565" s="1"/>
    </row>
    <row r="1566" spans="7:17">
      <c r="G1566" s="1"/>
      <c r="H1566" s="1"/>
      <c r="I1566" s="1"/>
      <c r="J1566" s="1"/>
      <c r="K1566" s="1"/>
      <c r="L1566" s="1"/>
      <c r="M1566" s="1"/>
      <c r="N1566" s="1"/>
      <c r="P1566" s="1"/>
      <c r="Q1566" s="1"/>
    </row>
    <row r="1567" spans="7:17">
      <c r="G1567" s="1"/>
      <c r="H1567" s="1"/>
      <c r="I1567" s="1"/>
      <c r="J1567" s="1"/>
      <c r="K1567" s="1"/>
      <c r="L1567" s="1"/>
      <c r="M1567" s="1"/>
      <c r="N1567" s="1"/>
      <c r="P1567" s="1"/>
      <c r="Q1567" s="1"/>
    </row>
    <row r="1568" spans="7:17">
      <c r="G1568" s="1"/>
      <c r="H1568" s="1"/>
      <c r="I1568" s="1"/>
      <c r="J1568" s="1"/>
      <c r="K1568" s="1"/>
      <c r="L1568" s="1"/>
      <c r="M1568" s="1"/>
      <c r="N1568" s="1"/>
      <c r="P1568" s="1"/>
      <c r="Q1568" s="1"/>
    </row>
    <row r="1569" spans="7:17">
      <c r="G1569" s="1"/>
      <c r="H1569" s="1"/>
      <c r="I1569" s="1"/>
      <c r="J1569" s="1"/>
      <c r="K1569" s="1"/>
      <c r="L1569" s="1"/>
      <c r="M1569" s="1"/>
      <c r="N1569" s="1"/>
      <c r="P1569" s="1"/>
      <c r="Q1569" s="1"/>
    </row>
    <row r="1570" spans="7:17">
      <c r="G1570" s="1"/>
      <c r="H1570" s="1"/>
      <c r="I1570" s="1"/>
      <c r="J1570" s="1"/>
      <c r="K1570" s="1"/>
      <c r="L1570" s="1"/>
      <c r="M1570" s="1"/>
      <c r="N1570" s="1"/>
      <c r="P1570" s="1"/>
      <c r="Q1570" s="1"/>
    </row>
    <row r="1571" spans="7:17">
      <c r="G1571" s="1"/>
      <c r="H1571" s="1"/>
      <c r="I1571" s="1"/>
      <c r="J1571" s="1"/>
      <c r="K1571" s="1"/>
      <c r="L1571" s="1"/>
      <c r="M1571" s="1"/>
      <c r="N1571" s="1"/>
      <c r="P1571" s="1"/>
      <c r="Q1571" s="1"/>
    </row>
    <row r="1572" spans="7:17">
      <c r="G1572" s="1"/>
      <c r="H1572" s="1"/>
      <c r="I1572" s="1"/>
      <c r="J1572" s="1"/>
      <c r="K1572" s="1"/>
      <c r="L1572" s="1"/>
      <c r="M1572" s="1"/>
      <c r="N1572" s="1"/>
      <c r="P1572" s="1"/>
      <c r="Q1572" s="1"/>
    </row>
    <row r="1573" spans="7:17">
      <c r="G1573" s="1"/>
      <c r="H1573" s="1"/>
      <c r="I1573" s="1"/>
      <c r="J1573" s="1"/>
      <c r="K1573" s="1"/>
      <c r="L1573" s="1"/>
      <c r="M1573" s="1"/>
      <c r="N1573" s="1"/>
      <c r="P1573" s="1"/>
      <c r="Q1573" s="1"/>
    </row>
    <row r="1574" spans="7:17">
      <c r="G1574" s="1"/>
      <c r="H1574" s="1"/>
      <c r="I1574" s="1"/>
      <c r="J1574" s="1"/>
      <c r="K1574" s="1"/>
      <c r="L1574" s="1"/>
      <c r="M1574" s="1"/>
      <c r="N1574" s="1"/>
      <c r="P1574" s="1"/>
      <c r="Q1574" s="1"/>
    </row>
    <row r="1575" spans="7:17">
      <c r="G1575" s="1"/>
      <c r="H1575" s="1"/>
      <c r="I1575" s="1"/>
      <c r="J1575" s="1"/>
      <c r="K1575" s="1"/>
      <c r="L1575" s="1"/>
      <c r="M1575" s="1"/>
      <c r="N1575" s="1"/>
      <c r="P1575" s="1"/>
      <c r="Q1575" s="1"/>
    </row>
    <row r="1576" spans="7:17">
      <c r="G1576" s="1"/>
      <c r="H1576" s="1"/>
      <c r="I1576" s="1"/>
      <c r="J1576" s="1"/>
      <c r="K1576" s="1"/>
      <c r="L1576" s="1"/>
      <c r="M1576" s="1"/>
      <c r="N1576" s="1"/>
      <c r="P1576" s="1"/>
      <c r="Q1576" s="1"/>
    </row>
    <row r="1577" spans="7:17">
      <c r="G1577" s="1"/>
      <c r="H1577" s="1"/>
      <c r="I1577" s="1"/>
      <c r="J1577" s="1"/>
      <c r="K1577" s="1"/>
      <c r="L1577" s="1"/>
      <c r="M1577" s="1"/>
      <c r="N1577" s="1"/>
      <c r="P1577" s="1"/>
      <c r="Q1577" s="1"/>
    </row>
    <row r="1578" spans="7:17">
      <c r="G1578" s="1"/>
      <c r="H1578" s="1"/>
      <c r="I1578" s="1"/>
      <c r="J1578" s="1"/>
      <c r="K1578" s="1"/>
      <c r="L1578" s="1"/>
      <c r="M1578" s="1"/>
      <c r="N1578" s="1"/>
      <c r="P1578" s="1"/>
      <c r="Q1578" s="1"/>
    </row>
    <row r="1579" spans="7:17">
      <c r="G1579" s="1"/>
      <c r="H1579" s="1"/>
      <c r="I1579" s="1"/>
      <c r="J1579" s="1"/>
      <c r="K1579" s="1"/>
      <c r="L1579" s="1"/>
      <c r="M1579" s="1"/>
      <c r="N1579" s="1"/>
      <c r="P1579" s="1"/>
      <c r="Q1579" s="1"/>
    </row>
    <row r="1580" spans="7:17">
      <c r="G1580" s="1"/>
      <c r="H1580" s="1"/>
      <c r="I1580" s="1"/>
      <c r="J1580" s="1"/>
      <c r="K1580" s="1"/>
      <c r="L1580" s="1"/>
      <c r="M1580" s="1"/>
      <c r="N1580" s="1"/>
      <c r="P1580" s="1"/>
      <c r="Q1580" s="1"/>
    </row>
    <row r="1581" spans="7:17">
      <c r="G1581" s="1"/>
      <c r="H1581" s="1"/>
      <c r="I1581" s="1"/>
      <c r="J1581" s="1"/>
      <c r="K1581" s="1"/>
      <c r="L1581" s="1"/>
      <c r="M1581" s="1"/>
      <c r="N1581" s="1"/>
      <c r="P1581" s="1"/>
      <c r="Q1581" s="1"/>
    </row>
    <row r="1582" spans="7:17">
      <c r="G1582" s="1"/>
      <c r="H1582" s="1"/>
      <c r="I1582" s="1"/>
      <c r="J1582" s="1"/>
      <c r="K1582" s="1"/>
      <c r="L1582" s="1"/>
      <c r="M1582" s="1"/>
      <c r="N1582" s="1"/>
      <c r="P1582" s="1"/>
      <c r="Q1582" s="1"/>
    </row>
    <row r="1583" spans="7:17">
      <c r="G1583" s="1"/>
      <c r="H1583" s="1"/>
      <c r="I1583" s="1"/>
      <c r="J1583" s="1"/>
      <c r="K1583" s="1"/>
      <c r="L1583" s="1"/>
      <c r="M1583" s="1"/>
      <c r="N1583" s="1"/>
      <c r="P1583" s="1"/>
      <c r="Q1583" s="1"/>
    </row>
    <row r="1584" spans="7:17">
      <c r="G1584" s="1"/>
      <c r="H1584" s="1"/>
      <c r="I1584" s="1"/>
      <c r="J1584" s="1"/>
      <c r="K1584" s="1"/>
      <c r="L1584" s="1"/>
      <c r="M1584" s="1"/>
      <c r="N1584" s="1"/>
      <c r="P1584" s="1"/>
      <c r="Q1584" s="1"/>
    </row>
    <row r="1585" spans="7:17">
      <c r="G1585" s="1"/>
      <c r="H1585" s="1"/>
      <c r="I1585" s="1"/>
      <c r="J1585" s="1"/>
      <c r="K1585" s="1"/>
      <c r="L1585" s="1"/>
      <c r="M1585" s="1"/>
      <c r="N1585" s="1"/>
      <c r="P1585" s="1"/>
      <c r="Q1585" s="1"/>
    </row>
    <row r="1586" spans="7:17">
      <c r="G1586" s="1"/>
      <c r="H1586" s="1"/>
      <c r="I1586" s="1"/>
      <c r="J1586" s="1"/>
      <c r="K1586" s="1"/>
      <c r="L1586" s="1"/>
      <c r="M1586" s="1"/>
      <c r="N1586" s="1"/>
      <c r="P1586" s="1"/>
      <c r="Q1586" s="1"/>
    </row>
    <row r="1587" spans="7:17">
      <c r="G1587" s="1"/>
      <c r="H1587" s="1"/>
      <c r="I1587" s="1"/>
      <c r="J1587" s="1"/>
      <c r="K1587" s="1"/>
      <c r="L1587" s="1"/>
      <c r="M1587" s="1"/>
      <c r="N1587" s="1"/>
      <c r="P1587" s="1"/>
      <c r="Q1587" s="1"/>
    </row>
    <row r="1588" spans="7:17">
      <c r="G1588" s="1"/>
      <c r="H1588" s="1"/>
      <c r="I1588" s="1"/>
      <c r="J1588" s="1"/>
      <c r="K1588" s="1"/>
      <c r="L1588" s="1"/>
      <c r="M1588" s="1"/>
      <c r="N1588" s="1"/>
      <c r="P1588" s="1"/>
      <c r="Q1588" s="1"/>
    </row>
    <row r="1589" spans="7:17">
      <c r="G1589" s="1"/>
      <c r="H1589" s="1"/>
      <c r="I1589" s="1"/>
      <c r="J1589" s="1"/>
      <c r="K1589" s="1"/>
      <c r="L1589" s="1"/>
      <c r="M1589" s="1"/>
      <c r="N1589" s="1"/>
      <c r="P1589" s="1"/>
      <c r="Q1589" s="1"/>
    </row>
    <row r="1590" spans="7:17">
      <c r="G1590" s="1"/>
      <c r="H1590" s="1"/>
      <c r="I1590" s="1"/>
      <c r="J1590" s="1"/>
      <c r="K1590" s="1"/>
      <c r="L1590" s="1"/>
      <c r="M1590" s="1"/>
      <c r="N1590" s="1"/>
      <c r="P1590" s="1"/>
      <c r="Q1590" s="1"/>
    </row>
    <row r="1591" spans="7:17">
      <c r="G1591" s="1"/>
      <c r="H1591" s="1"/>
      <c r="I1591" s="1"/>
      <c r="J1591" s="1"/>
      <c r="K1591" s="1"/>
      <c r="L1591" s="1"/>
      <c r="M1591" s="1"/>
      <c r="N1591" s="1"/>
      <c r="P1591" s="1"/>
      <c r="Q1591" s="1"/>
    </row>
    <row r="1592" spans="7:17">
      <c r="G1592" s="1"/>
      <c r="H1592" s="1"/>
      <c r="I1592" s="1"/>
      <c r="J1592" s="1"/>
      <c r="K1592" s="1"/>
      <c r="L1592" s="1"/>
      <c r="M1592" s="1"/>
      <c r="N1592" s="1"/>
      <c r="P1592" s="1"/>
      <c r="Q1592" s="1"/>
    </row>
    <row r="1593" spans="7:17">
      <c r="G1593" s="1"/>
      <c r="H1593" s="1"/>
      <c r="I1593" s="1"/>
      <c r="J1593" s="1"/>
      <c r="K1593" s="1"/>
      <c r="L1593" s="1"/>
      <c r="M1593" s="1"/>
      <c r="N1593" s="1"/>
      <c r="P1593" s="1"/>
      <c r="Q1593" s="1"/>
    </row>
    <row r="1594" spans="7:17">
      <c r="G1594" s="1"/>
      <c r="H1594" s="1"/>
      <c r="I1594" s="1"/>
      <c r="J1594" s="1"/>
      <c r="K1594" s="1"/>
      <c r="L1594" s="1"/>
      <c r="M1594" s="1"/>
      <c r="N1594" s="1"/>
      <c r="P1594" s="1"/>
      <c r="Q1594" s="1"/>
    </row>
    <row r="1595" spans="7:17">
      <c r="G1595" s="1"/>
      <c r="H1595" s="1"/>
      <c r="I1595" s="1"/>
      <c r="J1595" s="1"/>
      <c r="K1595" s="1"/>
      <c r="L1595" s="1"/>
      <c r="M1595" s="1"/>
      <c r="N1595" s="1"/>
      <c r="P1595" s="1"/>
      <c r="Q1595" s="1"/>
    </row>
    <row r="1596" spans="7:17">
      <c r="G1596" s="1"/>
      <c r="H1596" s="1"/>
      <c r="I1596" s="1"/>
      <c r="J1596" s="1"/>
      <c r="K1596" s="1"/>
      <c r="L1596" s="1"/>
      <c r="M1596" s="1"/>
      <c r="N1596" s="1"/>
      <c r="P1596" s="1"/>
      <c r="Q1596" s="1"/>
    </row>
    <row r="1597" spans="7:17">
      <c r="G1597" s="1"/>
      <c r="H1597" s="1"/>
      <c r="I1597" s="1"/>
      <c r="J1597" s="1"/>
      <c r="K1597" s="1"/>
      <c r="L1597" s="1"/>
      <c r="M1597" s="1"/>
      <c r="N1597" s="1"/>
      <c r="P1597" s="1"/>
      <c r="Q1597" s="1"/>
    </row>
    <row r="1598" spans="7:17">
      <c r="G1598" s="1"/>
      <c r="H1598" s="1"/>
      <c r="I1598" s="1"/>
      <c r="J1598" s="1"/>
      <c r="K1598" s="1"/>
      <c r="L1598" s="1"/>
      <c r="M1598" s="1"/>
      <c r="N1598" s="1"/>
      <c r="P1598" s="1"/>
      <c r="Q1598" s="1"/>
    </row>
    <row r="1599" spans="7:17">
      <c r="G1599" s="1"/>
      <c r="H1599" s="1"/>
      <c r="I1599" s="1"/>
      <c r="J1599" s="1"/>
      <c r="K1599" s="1"/>
      <c r="L1599" s="1"/>
      <c r="M1599" s="1"/>
      <c r="N1599" s="1"/>
      <c r="P1599" s="1"/>
      <c r="Q1599" s="1"/>
    </row>
    <row r="1600" spans="7:17">
      <c r="G1600" s="1"/>
      <c r="H1600" s="1"/>
      <c r="I1600" s="1"/>
      <c r="J1600" s="1"/>
      <c r="K1600" s="1"/>
      <c r="L1600" s="1"/>
      <c r="M1600" s="1"/>
      <c r="N1600" s="1"/>
      <c r="P1600" s="1"/>
      <c r="Q1600" s="1"/>
    </row>
    <row r="1601" spans="7:17">
      <c r="G1601" s="1"/>
      <c r="H1601" s="1"/>
      <c r="I1601" s="1"/>
      <c r="J1601" s="1"/>
      <c r="K1601" s="1"/>
      <c r="L1601" s="1"/>
      <c r="M1601" s="1"/>
      <c r="N1601" s="1"/>
      <c r="P1601" s="1"/>
      <c r="Q1601" s="1"/>
    </row>
    <row r="1602" spans="7:17">
      <c r="G1602" s="1"/>
      <c r="H1602" s="1"/>
      <c r="I1602" s="1"/>
      <c r="J1602" s="1"/>
      <c r="K1602" s="1"/>
      <c r="L1602" s="1"/>
      <c r="M1602" s="1"/>
      <c r="N1602" s="1"/>
      <c r="P1602" s="1"/>
      <c r="Q1602" s="1"/>
    </row>
    <row r="1603" spans="7:17">
      <c r="G1603" s="1"/>
      <c r="H1603" s="1"/>
      <c r="I1603" s="1"/>
      <c r="J1603" s="1"/>
      <c r="K1603" s="1"/>
      <c r="L1603" s="1"/>
      <c r="M1603" s="1"/>
      <c r="N1603" s="1"/>
      <c r="P1603" s="1"/>
      <c r="Q1603" s="1"/>
    </row>
    <row r="1604" spans="7:17">
      <c r="G1604" s="1"/>
      <c r="H1604" s="1"/>
      <c r="I1604" s="1"/>
      <c r="J1604" s="1"/>
      <c r="K1604" s="1"/>
      <c r="L1604" s="1"/>
      <c r="M1604" s="1"/>
      <c r="N1604" s="1"/>
      <c r="P1604" s="1"/>
      <c r="Q1604" s="1"/>
    </row>
    <row r="1605" spans="7:17">
      <c r="G1605" s="1"/>
      <c r="H1605" s="1"/>
      <c r="I1605" s="1"/>
      <c r="J1605" s="1"/>
      <c r="K1605" s="1"/>
      <c r="L1605" s="1"/>
      <c r="M1605" s="1"/>
      <c r="N1605" s="1"/>
      <c r="P1605" s="1"/>
      <c r="Q1605" s="1"/>
    </row>
    <row r="1606" spans="7:17">
      <c r="G1606" s="1"/>
      <c r="H1606" s="1"/>
      <c r="I1606" s="1"/>
      <c r="J1606" s="1"/>
      <c r="K1606" s="1"/>
      <c r="L1606" s="1"/>
      <c r="M1606" s="1"/>
      <c r="N1606" s="1"/>
      <c r="P1606" s="1"/>
      <c r="Q1606" s="1"/>
    </row>
    <row r="1607" spans="7:17">
      <c r="G1607" s="1"/>
      <c r="H1607" s="1"/>
      <c r="I1607" s="1"/>
      <c r="J1607" s="1"/>
      <c r="K1607" s="1"/>
      <c r="L1607" s="1"/>
      <c r="M1607" s="1"/>
      <c r="N1607" s="1"/>
      <c r="P1607" s="1"/>
      <c r="Q1607" s="1"/>
    </row>
    <row r="1608" spans="7:17">
      <c r="G1608" s="1"/>
      <c r="H1608" s="1"/>
      <c r="I1608" s="1"/>
      <c r="J1608" s="1"/>
      <c r="K1608" s="1"/>
      <c r="L1608" s="1"/>
      <c r="M1608" s="1"/>
      <c r="N1608" s="1"/>
      <c r="P1608" s="1"/>
      <c r="Q1608" s="1"/>
    </row>
    <row r="1609" spans="7:17">
      <c r="G1609" s="1"/>
      <c r="H1609" s="1"/>
      <c r="I1609" s="1"/>
      <c r="J1609" s="1"/>
      <c r="K1609" s="1"/>
      <c r="L1609" s="1"/>
      <c r="M1609" s="1"/>
      <c r="N1609" s="1"/>
      <c r="P1609" s="1"/>
      <c r="Q1609" s="1"/>
    </row>
    <row r="1610" spans="7:17">
      <c r="G1610" s="1"/>
      <c r="H1610" s="1"/>
      <c r="I1610" s="1"/>
      <c r="J1610" s="1"/>
      <c r="K1610" s="1"/>
      <c r="L1610" s="1"/>
      <c r="M1610" s="1"/>
      <c r="N1610" s="1"/>
      <c r="P1610" s="1"/>
      <c r="Q1610" s="1"/>
    </row>
    <row r="1611" spans="7:17">
      <c r="G1611" s="1"/>
      <c r="H1611" s="1"/>
      <c r="I1611" s="1"/>
      <c r="J1611" s="1"/>
      <c r="K1611" s="1"/>
      <c r="L1611" s="1"/>
      <c r="M1611" s="1"/>
      <c r="N1611" s="1"/>
      <c r="P1611" s="1"/>
      <c r="Q1611" s="1"/>
    </row>
    <row r="1612" spans="7:17">
      <c r="G1612" s="1"/>
      <c r="H1612" s="1"/>
      <c r="I1612" s="1"/>
      <c r="J1612" s="1"/>
      <c r="K1612" s="1"/>
      <c r="L1612" s="1"/>
      <c r="M1612" s="1"/>
      <c r="N1612" s="1"/>
      <c r="P1612" s="1"/>
      <c r="Q1612" s="1"/>
    </row>
    <row r="1613" spans="7:17">
      <c r="G1613" s="1"/>
      <c r="H1613" s="1"/>
      <c r="I1613" s="1"/>
      <c r="J1613" s="1"/>
      <c r="K1613" s="1"/>
      <c r="L1613" s="1"/>
      <c r="M1613" s="1"/>
      <c r="N1613" s="1"/>
      <c r="P1613" s="1"/>
      <c r="Q1613" s="1"/>
    </row>
    <row r="1614" spans="7:17">
      <c r="G1614" s="1"/>
      <c r="H1614" s="1"/>
      <c r="I1614" s="1"/>
      <c r="J1614" s="1"/>
      <c r="K1614" s="1"/>
      <c r="L1614" s="1"/>
      <c r="M1614" s="1"/>
      <c r="N1614" s="1"/>
      <c r="P1614" s="1"/>
      <c r="Q1614" s="1"/>
    </row>
    <row r="1615" spans="7:17">
      <c r="G1615" s="1"/>
      <c r="H1615" s="1"/>
      <c r="I1615" s="1"/>
      <c r="J1615" s="1"/>
      <c r="K1615" s="1"/>
      <c r="L1615" s="1"/>
      <c r="M1615" s="1"/>
      <c r="N1615" s="1"/>
      <c r="P1615" s="1"/>
      <c r="Q1615" s="1"/>
    </row>
    <row r="1616" spans="7:17">
      <c r="G1616" s="1"/>
      <c r="H1616" s="1"/>
      <c r="I1616" s="1"/>
      <c r="J1616" s="1"/>
      <c r="K1616" s="1"/>
      <c r="L1616" s="1"/>
      <c r="M1616" s="1"/>
      <c r="N1616" s="1"/>
      <c r="P1616" s="1"/>
      <c r="Q1616" s="1"/>
    </row>
    <row r="1617" spans="7:17">
      <c r="G1617" s="1"/>
      <c r="H1617" s="1"/>
      <c r="I1617" s="1"/>
      <c r="J1617" s="1"/>
      <c r="K1617" s="1"/>
      <c r="L1617" s="1"/>
      <c r="M1617" s="1"/>
      <c r="N1617" s="1"/>
      <c r="P1617" s="1"/>
      <c r="Q1617" s="1"/>
    </row>
    <row r="1618" spans="7:17">
      <c r="G1618" s="1"/>
      <c r="H1618" s="1"/>
      <c r="I1618" s="1"/>
      <c r="J1618" s="1"/>
      <c r="K1618" s="1"/>
      <c r="L1618" s="1"/>
      <c r="M1618" s="1"/>
      <c r="N1618" s="1"/>
      <c r="P1618" s="1"/>
      <c r="Q1618" s="1"/>
    </row>
    <row r="1619" spans="7:17">
      <c r="G1619" s="1"/>
      <c r="H1619" s="1"/>
      <c r="I1619" s="1"/>
      <c r="J1619" s="1"/>
      <c r="K1619" s="1"/>
      <c r="L1619" s="1"/>
      <c r="M1619" s="1"/>
      <c r="N1619" s="1"/>
      <c r="P1619" s="1"/>
      <c r="Q1619" s="1"/>
    </row>
    <row r="1620" spans="7:17">
      <c r="G1620" s="1"/>
      <c r="H1620" s="1"/>
      <c r="I1620" s="1"/>
      <c r="J1620" s="1"/>
      <c r="K1620" s="1"/>
      <c r="L1620" s="1"/>
      <c r="M1620" s="1"/>
      <c r="N1620" s="1"/>
      <c r="P1620" s="1"/>
      <c r="Q1620" s="1"/>
    </row>
    <row r="1621" spans="7:17">
      <c r="G1621" s="1"/>
      <c r="H1621" s="1"/>
      <c r="I1621" s="1"/>
      <c r="J1621" s="1"/>
      <c r="K1621" s="1"/>
      <c r="L1621" s="1"/>
      <c r="M1621" s="1"/>
      <c r="N1621" s="1"/>
      <c r="P1621" s="1"/>
      <c r="Q1621" s="1"/>
    </row>
    <row r="1622" spans="7:17">
      <c r="G1622" s="1"/>
      <c r="H1622" s="1"/>
      <c r="I1622" s="1"/>
      <c r="J1622" s="1"/>
      <c r="K1622" s="1"/>
      <c r="L1622" s="1"/>
      <c r="M1622" s="1"/>
      <c r="N1622" s="1"/>
      <c r="P1622" s="1"/>
      <c r="Q1622" s="1"/>
    </row>
    <row r="1623" spans="7:17">
      <c r="G1623" s="1"/>
      <c r="H1623" s="1"/>
      <c r="I1623" s="1"/>
      <c r="J1623" s="1"/>
      <c r="K1623" s="1"/>
      <c r="L1623" s="1"/>
      <c r="M1623" s="1"/>
      <c r="N1623" s="1"/>
      <c r="P1623" s="1"/>
      <c r="Q1623" s="1"/>
    </row>
    <row r="1624" spans="7:17">
      <c r="G1624" s="1"/>
      <c r="H1624" s="1"/>
      <c r="I1624" s="1"/>
      <c r="J1624" s="1"/>
      <c r="K1624" s="1"/>
      <c r="L1624" s="1"/>
      <c r="M1624" s="1"/>
      <c r="N1624" s="1"/>
      <c r="P1624" s="1"/>
      <c r="Q1624" s="1"/>
    </row>
    <row r="1625" spans="7:17">
      <c r="G1625" s="1"/>
      <c r="H1625" s="1"/>
      <c r="I1625" s="1"/>
      <c r="J1625" s="1"/>
      <c r="K1625" s="1"/>
      <c r="L1625" s="1"/>
      <c r="M1625" s="1"/>
      <c r="N1625" s="1"/>
      <c r="P1625" s="1"/>
      <c r="Q1625" s="1"/>
    </row>
    <row r="1626" spans="7:17">
      <c r="G1626" s="1"/>
      <c r="H1626" s="1"/>
      <c r="I1626" s="1"/>
      <c r="J1626" s="1"/>
      <c r="K1626" s="1"/>
      <c r="L1626" s="1"/>
      <c r="M1626" s="1"/>
      <c r="N1626" s="1"/>
      <c r="P1626" s="1"/>
      <c r="Q1626" s="1"/>
    </row>
    <row r="1627" spans="7:17">
      <c r="G1627" s="1"/>
      <c r="H1627" s="1"/>
      <c r="I1627" s="1"/>
      <c r="J1627" s="1"/>
      <c r="K1627" s="1"/>
      <c r="L1627" s="1"/>
      <c r="M1627" s="1"/>
      <c r="N1627" s="1"/>
      <c r="P1627" s="1"/>
      <c r="Q1627" s="1"/>
    </row>
    <row r="1628" spans="7:17">
      <c r="G1628" s="1"/>
      <c r="H1628" s="1"/>
      <c r="I1628" s="1"/>
      <c r="J1628" s="1"/>
      <c r="K1628" s="1"/>
      <c r="L1628" s="1"/>
      <c r="M1628" s="1"/>
      <c r="N1628" s="1"/>
      <c r="P1628" s="1"/>
      <c r="Q1628" s="1"/>
    </row>
    <row r="1629" spans="7:17">
      <c r="G1629" s="1"/>
      <c r="H1629" s="1"/>
      <c r="I1629" s="1"/>
      <c r="J1629" s="1"/>
      <c r="K1629" s="1"/>
      <c r="L1629" s="1"/>
      <c r="M1629" s="1"/>
      <c r="N1629" s="1"/>
      <c r="P1629" s="1"/>
      <c r="Q1629" s="1"/>
    </row>
    <row r="1630" spans="7:17">
      <c r="G1630" s="1"/>
      <c r="H1630" s="1"/>
      <c r="I1630" s="1"/>
      <c r="J1630" s="1"/>
      <c r="K1630" s="1"/>
      <c r="L1630" s="1"/>
      <c r="M1630" s="1"/>
      <c r="N1630" s="1"/>
      <c r="P1630" s="1"/>
      <c r="Q1630" s="1"/>
    </row>
    <row r="1631" spans="7:17">
      <c r="G1631" s="1"/>
      <c r="H1631" s="1"/>
      <c r="I1631" s="1"/>
      <c r="J1631" s="1"/>
      <c r="K1631" s="1"/>
      <c r="L1631" s="1"/>
      <c r="M1631" s="1"/>
      <c r="N1631" s="1"/>
      <c r="P1631" s="1"/>
      <c r="Q1631" s="1"/>
    </row>
    <row r="1632" spans="7:17">
      <c r="G1632" s="1"/>
      <c r="H1632" s="1"/>
      <c r="I1632" s="1"/>
      <c r="J1632" s="1"/>
      <c r="K1632" s="1"/>
      <c r="L1632" s="1"/>
      <c r="M1632" s="1"/>
      <c r="N1632" s="1"/>
      <c r="P1632" s="1"/>
      <c r="Q1632" s="1"/>
    </row>
    <row r="1633" spans="7:17">
      <c r="G1633" s="1"/>
      <c r="H1633" s="1"/>
      <c r="I1633" s="1"/>
      <c r="J1633" s="1"/>
      <c r="K1633" s="1"/>
      <c r="L1633" s="1"/>
      <c r="M1633" s="1"/>
      <c r="N1633" s="1"/>
      <c r="P1633" s="1"/>
      <c r="Q1633" s="1"/>
    </row>
    <row r="1634" spans="7:17">
      <c r="G1634" s="1"/>
      <c r="H1634" s="1"/>
      <c r="I1634" s="1"/>
      <c r="J1634" s="1"/>
      <c r="K1634" s="1"/>
      <c r="L1634" s="1"/>
      <c r="M1634" s="1"/>
      <c r="N1634" s="1"/>
      <c r="P1634" s="1"/>
      <c r="Q1634" s="1"/>
    </row>
    <row r="1635" spans="7:17">
      <c r="G1635" s="1"/>
      <c r="H1635" s="1"/>
      <c r="I1635" s="1"/>
      <c r="J1635" s="1"/>
      <c r="K1635" s="1"/>
      <c r="L1635" s="1"/>
      <c r="M1635" s="1"/>
      <c r="N1635" s="1"/>
      <c r="P1635" s="1"/>
      <c r="Q1635" s="1"/>
    </row>
    <row r="1636" spans="7:17">
      <c r="G1636" s="1"/>
      <c r="H1636" s="1"/>
      <c r="I1636" s="1"/>
      <c r="J1636" s="1"/>
      <c r="K1636" s="1"/>
      <c r="L1636" s="1"/>
      <c r="M1636" s="1"/>
      <c r="N1636" s="1"/>
      <c r="P1636" s="1"/>
      <c r="Q1636" s="1"/>
    </row>
    <row r="1637" spans="7:17">
      <c r="G1637" s="1"/>
      <c r="H1637" s="1"/>
      <c r="I1637" s="1"/>
      <c r="J1637" s="1"/>
      <c r="K1637" s="1"/>
      <c r="L1637" s="1"/>
      <c r="M1637" s="1"/>
      <c r="N1637" s="1"/>
      <c r="P1637" s="1"/>
      <c r="Q1637" s="1"/>
    </row>
    <row r="1638" spans="7:17">
      <c r="G1638" s="1"/>
      <c r="H1638" s="1"/>
      <c r="I1638" s="1"/>
      <c r="J1638" s="1"/>
      <c r="K1638" s="1"/>
      <c r="L1638" s="1"/>
      <c r="M1638" s="1"/>
      <c r="N1638" s="1"/>
      <c r="P1638" s="1"/>
      <c r="Q1638" s="1"/>
    </row>
    <row r="1639" spans="7:17">
      <c r="G1639" s="1"/>
      <c r="H1639" s="1"/>
      <c r="I1639" s="1"/>
      <c r="J1639" s="1"/>
      <c r="K1639" s="1"/>
      <c r="L1639" s="1"/>
      <c r="M1639" s="1"/>
      <c r="N1639" s="1"/>
      <c r="P1639" s="1"/>
      <c r="Q1639" s="1"/>
    </row>
    <row r="1640" spans="7:17">
      <c r="G1640" s="1"/>
      <c r="H1640" s="1"/>
      <c r="I1640" s="1"/>
      <c r="J1640" s="1"/>
      <c r="K1640" s="1"/>
      <c r="L1640" s="1"/>
      <c r="M1640" s="1"/>
      <c r="N1640" s="1"/>
      <c r="P1640" s="1"/>
      <c r="Q1640" s="1"/>
    </row>
    <row r="1641" spans="7:17">
      <c r="G1641" s="1"/>
      <c r="H1641" s="1"/>
      <c r="I1641" s="1"/>
      <c r="J1641" s="1"/>
      <c r="K1641" s="1"/>
      <c r="L1641" s="1"/>
      <c r="M1641" s="1"/>
      <c r="N1641" s="1"/>
      <c r="P1641" s="1"/>
      <c r="Q1641" s="1"/>
    </row>
    <row r="1642" spans="7:17">
      <c r="G1642" s="1"/>
      <c r="H1642" s="1"/>
      <c r="I1642" s="1"/>
      <c r="J1642" s="1"/>
      <c r="K1642" s="1"/>
      <c r="L1642" s="1"/>
      <c r="M1642" s="1"/>
      <c r="N1642" s="1"/>
      <c r="P1642" s="1"/>
      <c r="Q1642" s="1"/>
    </row>
    <row r="1643" spans="7:17">
      <c r="G1643" s="1"/>
      <c r="H1643" s="1"/>
      <c r="I1643" s="1"/>
      <c r="J1643" s="1"/>
      <c r="K1643" s="1"/>
      <c r="L1643" s="1"/>
      <c r="M1643" s="1"/>
      <c r="N1643" s="1"/>
      <c r="P1643" s="1"/>
      <c r="Q1643" s="1"/>
    </row>
    <row r="1644" spans="7:17">
      <c r="G1644" s="1"/>
      <c r="H1644" s="1"/>
      <c r="I1644" s="1"/>
      <c r="J1644" s="1"/>
      <c r="K1644" s="1"/>
      <c r="L1644" s="1"/>
      <c r="M1644" s="1"/>
      <c r="N1644" s="1"/>
      <c r="P1644" s="1"/>
      <c r="Q1644" s="1"/>
    </row>
    <row r="1645" spans="7:17">
      <c r="G1645" s="1"/>
      <c r="H1645" s="1"/>
      <c r="I1645" s="1"/>
      <c r="J1645" s="1"/>
      <c r="K1645" s="1"/>
      <c r="L1645" s="1"/>
      <c r="M1645" s="1"/>
      <c r="N1645" s="1"/>
      <c r="P1645" s="1"/>
      <c r="Q1645" s="1"/>
    </row>
    <row r="1646" spans="7:17">
      <c r="G1646" s="1"/>
      <c r="H1646" s="1"/>
      <c r="I1646" s="1"/>
      <c r="J1646" s="1"/>
      <c r="K1646" s="1"/>
      <c r="L1646" s="1"/>
      <c r="M1646" s="1"/>
      <c r="N1646" s="1"/>
      <c r="P1646" s="1"/>
      <c r="Q1646" s="1"/>
    </row>
    <row r="1647" spans="7:17">
      <c r="G1647" s="1"/>
      <c r="H1647" s="1"/>
      <c r="I1647" s="1"/>
      <c r="J1647" s="1"/>
      <c r="K1647" s="1"/>
      <c r="L1647" s="1"/>
      <c r="M1647" s="1"/>
      <c r="N1647" s="1"/>
      <c r="P1647" s="1"/>
      <c r="Q1647" s="1"/>
    </row>
    <row r="1648" spans="7:17">
      <c r="G1648" s="1"/>
      <c r="H1648" s="1"/>
      <c r="I1648" s="1"/>
      <c r="J1648" s="1"/>
      <c r="K1648" s="1"/>
      <c r="L1648" s="1"/>
      <c r="M1648" s="1"/>
      <c r="N1648" s="1"/>
      <c r="P1648" s="1"/>
      <c r="Q1648" s="1"/>
    </row>
    <row r="1649" spans="7:17">
      <c r="G1649" s="1"/>
      <c r="H1649" s="1"/>
      <c r="I1649" s="1"/>
      <c r="J1649" s="1"/>
      <c r="K1649" s="1"/>
      <c r="L1649" s="1"/>
      <c r="M1649" s="1"/>
      <c r="N1649" s="1"/>
      <c r="P1649" s="1"/>
      <c r="Q1649" s="1"/>
    </row>
    <row r="1650" spans="7:17">
      <c r="G1650" s="1"/>
      <c r="H1650" s="1"/>
      <c r="I1650" s="1"/>
      <c r="J1650" s="1"/>
      <c r="K1650" s="1"/>
      <c r="L1650" s="1"/>
      <c r="M1650" s="1"/>
      <c r="N1650" s="1"/>
      <c r="P1650" s="1"/>
      <c r="Q1650" s="1"/>
    </row>
    <row r="1651" spans="7:17">
      <c r="G1651" s="1"/>
      <c r="H1651" s="1"/>
      <c r="I1651" s="1"/>
      <c r="J1651" s="1"/>
      <c r="K1651" s="1"/>
      <c r="L1651" s="1"/>
      <c r="M1651" s="1"/>
      <c r="N1651" s="1"/>
      <c r="P1651" s="1"/>
      <c r="Q1651" s="1"/>
    </row>
    <row r="1652" spans="7:17">
      <c r="G1652" s="1"/>
      <c r="H1652" s="1"/>
      <c r="I1652" s="1"/>
      <c r="J1652" s="1"/>
      <c r="K1652" s="1"/>
      <c r="L1652" s="1"/>
      <c r="M1652" s="1"/>
      <c r="N1652" s="1"/>
      <c r="P1652" s="1"/>
      <c r="Q1652" s="1"/>
    </row>
    <row r="1653" spans="7:17">
      <c r="G1653" s="1"/>
      <c r="H1653" s="1"/>
      <c r="I1653" s="1"/>
      <c r="J1653" s="1"/>
      <c r="K1653" s="1"/>
      <c r="L1653" s="1"/>
      <c r="M1653" s="1"/>
      <c r="N1653" s="1"/>
      <c r="P1653" s="1"/>
      <c r="Q1653" s="1"/>
    </row>
    <row r="1654" spans="7:17">
      <c r="G1654" s="1"/>
      <c r="H1654" s="1"/>
      <c r="I1654" s="1"/>
      <c r="J1654" s="1"/>
      <c r="K1654" s="1"/>
      <c r="L1654" s="1"/>
      <c r="M1654" s="1"/>
      <c r="N1654" s="1"/>
      <c r="P1654" s="1"/>
      <c r="Q1654" s="1"/>
    </row>
    <row r="1655" spans="7:17">
      <c r="G1655" s="1"/>
      <c r="H1655" s="1"/>
      <c r="I1655" s="1"/>
      <c r="J1655" s="1"/>
      <c r="K1655" s="1"/>
      <c r="L1655" s="1"/>
      <c r="M1655" s="1"/>
      <c r="N1655" s="1"/>
      <c r="P1655" s="1"/>
      <c r="Q1655" s="1"/>
    </row>
    <row r="1656" spans="7:17">
      <c r="G1656" s="1"/>
      <c r="H1656" s="1"/>
      <c r="I1656" s="1"/>
      <c r="J1656" s="1"/>
      <c r="K1656" s="1"/>
      <c r="L1656" s="1"/>
      <c r="M1656" s="1"/>
      <c r="N1656" s="1"/>
      <c r="P1656" s="1"/>
      <c r="Q1656" s="1"/>
    </row>
    <row r="1657" spans="7:17">
      <c r="G1657" s="1"/>
      <c r="H1657" s="1"/>
      <c r="I1657" s="1"/>
      <c r="J1657" s="1"/>
      <c r="K1657" s="1"/>
      <c r="L1657" s="1"/>
      <c r="M1657" s="1"/>
      <c r="N1657" s="1"/>
      <c r="P1657" s="1"/>
      <c r="Q1657" s="1"/>
    </row>
    <row r="1658" spans="7:17">
      <c r="G1658" s="1"/>
      <c r="H1658" s="1"/>
      <c r="I1658" s="1"/>
      <c r="J1658" s="1"/>
      <c r="K1658" s="1"/>
      <c r="L1658" s="1"/>
      <c r="M1658" s="1"/>
      <c r="N1658" s="1"/>
      <c r="P1658" s="1"/>
      <c r="Q1658" s="1"/>
    </row>
    <row r="1659" spans="7:17">
      <c r="G1659" s="1"/>
      <c r="H1659" s="1"/>
      <c r="I1659" s="1"/>
      <c r="J1659" s="1"/>
      <c r="K1659" s="1"/>
      <c r="L1659" s="1"/>
      <c r="M1659" s="1"/>
      <c r="N1659" s="1"/>
      <c r="P1659" s="1"/>
      <c r="Q1659" s="1"/>
    </row>
    <row r="1660" spans="7:17">
      <c r="G1660" s="1"/>
      <c r="H1660" s="1"/>
      <c r="I1660" s="1"/>
      <c r="J1660" s="1"/>
      <c r="K1660" s="1"/>
      <c r="L1660" s="1"/>
      <c r="M1660" s="1"/>
      <c r="N1660" s="1"/>
      <c r="P1660" s="1"/>
      <c r="Q1660" s="1"/>
    </row>
    <row r="1661" spans="7:17">
      <c r="G1661" s="1"/>
      <c r="H1661" s="1"/>
      <c r="I1661" s="1"/>
      <c r="J1661" s="1"/>
      <c r="K1661" s="1"/>
      <c r="L1661" s="1"/>
      <c r="M1661" s="1"/>
      <c r="N1661" s="1"/>
      <c r="P1661" s="1"/>
      <c r="Q1661" s="1"/>
    </row>
    <row r="1662" spans="7:17">
      <c r="G1662" s="1"/>
      <c r="H1662" s="1"/>
      <c r="I1662" s="1"/>
      <c r="J1662" s="1"/>
      <c r="K1662" s="1"/>
      <c r="L1662" s="1"/>
      <c r="M1662" s="1"/>
      <c r="N1662" s="1"/>
      <c r="P1662" s="1"/>
      <c r="Q1662" s="1"/>
    </row>
    <row r="1663" spans="7:17">
      <c r="G1663" s="1"/>
      <c r="H1663" s="1"/>
      <c r="I1663" s="1"/>
      <c r="J1663" s="1"/>
      <c r="K1663" s="1"/>
      <c r="L1663" s="1"/>
      <c r="M1663" s="1"/>
      <c r="N1663" s="1"/>
      <c r="P1663" s="1"/>
      <c r="Q1663" s="1"/>
    </row>
    <row r="1664" spans="7:17">
      <c r="G1664" s="1"/>
      <c r="H1664" s="1"/>
      <c r="I1664" s="1"/>
      <c r="J1664" s="1"/>
      <c r="K1664" s="1"/>
      <c r="L1664" s="1"/>
      <c r="M1664" s="1"/>
      <c r="N1664" s="1"/>
      <c r="P1664" s="1"/>
      <c r="Q1664" s="1"/>
    </row>
    <row r="1665" spans="7:17">
      <c r="G1665" s="1"/>
      <c r="H1665" s="1"/>
      <c r="I1665" s="1"/>
      <c r="J1665" s="1"/>
      <c r="K1665" s="1"/>
      <c r="L1665" s="1"/>
      <c r="M1665" s="1"/>
      <c r="N1665" s="1"/>
      <c r="P1665" s="1"/>
      <c r="Q1665" s="1"/>
    </row>
    <row r="1666" spans="7:17">
      <c r="G1666" s="1"/>
      <c r="H1666" s="1"/>
      <c r="I1666" s="1"/>
      <c r="J1666" s="1"/>
      <c r="K1666" s="1"/>
      <c r="L1666" s="1"/>
      <c r="M1666" s="1"/>
      <c r="N1666" s="1"/>
      <c r="P1666" s="1"/>
      <c r="Q1666" s="1"/>
    </row>
    <row r="1667" spans="7:17">
      <c r="G1667" s="1"/>
      <c r="H1667" s="1"/>
      <c r="I1667" s="1"/>
      <c r="J1667" s="1"/>
      <c r="K1667" s="1"/>
      <c r="L1667" s="1"/>
      <c r="M1667" s="1"/>
      <c r="N1667" s="1"/>
      <c r="P1667" s="1"/>
      <c r="Q1667" s="1"/>
    </row>
    <row r="1668" spans="7:17">
      <c r="G1668" s="1"/>
      <c r="H1668" s="1"/>
      <c r="I1668" s="1"/>
      <c r="J1668" s="1"/>
      <c r="K1668" s="1"/>
      <c r="L1668" s="1"/>
      <c r="M1668" s="1"/>
      <c r="N1668" s="1"/>
      <c r="P1668" s="1"/>
      <c r="Q1668" s="1"/>
    </row>
    <row r="1669" spans="7:17">
      <c r="G1669" s="1"/>
      <c r="H1669" s="1"/>
      <c r="I1669" s="1"/>
      <c r="J1669" s="1"/>
      <c r="K1669" s="1"/>
      <c r="L1669" s="1"/>
      <c r="M1669" s="1"/>
      <c r="N1669" s="1"/>
      <c r="P1669" s="1"/>
      <c r="Q1669" s="1"/>
    </row>
    <row r="1670" spans="7:17">
      <c r="G1670" s="1"/>
      <c r="H1670" s="1"/>
      <c r="I1670" s="1"/>
      <c r="J1670" s="1"/>
      <c r="K1670" s="1"/>
      <c r="L1670" s="1"/>
      <c r="M1670" s="1"/>
      <c r="N1670" s="1"/>
      <c r="P1670" s="1"/>
      <c r="Q1670" s="1"/>
    </row>
    <row r="1671" spans="7:17">
      <c r="G1671" s="1"/>
      <c r="H1671" s="1"/>
      <c r="I1671" s="1"/>
      <c r="J1671" s="1"/>
      <c r="K1671" s="1"/>
      <c r="L1671" s="1"/>
      <c r="M1671" s="1"/>
      <c r="N1671" s="1"/>
      <c r="P1671" s="1"/>
      <c r="Q1671" s="1"/>
    </row>
    <row r="1672" spans="7:17">
      <c r="G1672" s="1"/>
      <c r="H1672" s="1"/>
      <c r="I1672" s="1"/>
      <c r="J1672" s="1"/>
      <c r="K1672" s="1"/>
      <c r="L1672" s="1"/>
      <c r="M1672" s="1"/>
      <c r="N1672" s="1"/>
      <c r="P1672" s="1"/>
      <c r="Q1672" s="1"/>
    </row>
    <row r="1673" spans="7:17">
      <c r="G1673" s="1"/>
      <c r="H1673" s="1"/>
      <c r="I1673" s="1"/>
      <c r="J1673" s="1"/>
      <c r="K1673" s="1"/>
      <c r="L1673" s="1"/>
      <c r="M1673" s="1"/>
      <c r="N1673" s="1"/>
      <c r="P1673" s="1"/>
      <c r="Q1673" s="1"/>
    </row>
    <row r="1674" spans="7:17">
      <c r="G1674" s="1"/>
      <c r="H1674" s="1"/>
      <c r="I1674" s="1"/>
      <c r="J1674" s="1"/>
      <c r="K1674" s="1"/>
      <c r="L1674" s="1"/>
      <c r="M1674" s="1"/>
      <c r="N1674" s="1"/>
      <c r="P1674" s="1"/>
      <c r="Q1674" s="1"/>
    </row>
    <row r="1675" spans="7:17">
      <c r="G1675" s="1"/>
      <c r="H1675" s="1"/>
      <c r="I1675" s="1"/>
      <c r="J1675" s="1"/>
      <c r="K1675" s="1"/>
      <c r="L1675" s="1"/>
      <c r="M1675" s="1"/>
      <c r="N1675" s="1"/>
      <c r="P1675" s="1"/>
      <c r="Q1675" s="1"/>
    </row>
    <row r="1676" spans="7:17">
      <c r="G1676" s="1"/>
      <c r="H1676" s="1"/>
      <c r="I1676" s="1"/>
      <c r="J1676" s="1"/>
      <c r="K1676" s="1"/>
      <c r="L1676" s="1"/>
      <c r="M1676" s="1"/>
      <c r="N1676" s="1"/>
      <c r="P1676" s="1"/>
      <c r="Q1676" s="1"/>
    </row>
    <row r="1677" spans="7:17">
      <c r="G1677" s="1"/>
      <c r="H1677" s="1"/>
      <c r="I1677" s="1"/>
      <c r="J1677" s="1"/>
      <c r="K1677" s="1"/>
      <c r="L1677" s="1"/>
      <c r="M1677" s="1"/>
      <c r="N1677" s="1"/>
      <c r="P1677" s="1"/>
      <c r="Q1677" s="1"/>
    </row>
    <row r="1678" spans="7:17">
      <c r="G1678" s="1"/>
      <c r="H1678" s="1"/>
      <c r="I1678" s="1"/>
      <c r="J1678" s="1"/>
      <c r="K1678" s="1"/>
      <c r="L1678" s="1"/>
      <c r="M1678" s="1"/>
      <c r="N1678" s="1"/>
      <c r="P1678" s="1"/>
      <c r="Q1678" s="1"/>
    </row>
    <row r="1679" spans="7:17">
      <c r="G1679" s="1"/>
      <c r="H1679" s="1"/>
      <c r="I1679" s="1"/>
      <c r="J1679" s="1"/>
      <c r="K1679" s="1"/>
      <c r="L1679" s="1"/>
      <c r="M1679" s="1"/>
      <c r="N1679" s="1"/>
      <c r="P1679" s="1"/>
      <c r="Q1679" s="1"/>
    </row>
    <row r="1680" spans="7:17">
      <c r="G1680" s="1"/>
      <c r="H1680" s="1"/>
      <c r="I1680" s="1"/>
      <c r="J1680" s="1"/>
      <c r="K1680" s="1"/>
      <c r="L1680" s="1"/>
      <c r="M1680" s="1"/>
      <c r="N1680" s="1"/>
      <c r="P1680" s="1"/>
      <c r="Q1680" s="1"/>
    </row>
    <row r="1681" spans="7:17">
      <c r="G1681" s="1"/>
      <c r="H1681" s="1"/>
      <c r="I1681" s="1"/>
      <c r="J1681" s="1"/>
      <c r="K1681" s="1"/>
      <c r="L1681" s="1"/>
      <c r="M1681" s="1"/>
      <c r="N1681" s="1"/>
      <c r="P1681" s="1"/>
      <c r="Q1681" s="1"/>
    </row>
    <row r="1682" spans="7:17">
      <c r="G1682" s="1"/>
      <c r="H1682" s="1"/>
      <c r="I1682" s="1"/>
      <c r="J1682" s="1"/>
      <c r="K1682" s="1"/>
      <c r="L1682" s="1"/>
      <c r="M1682" s="1"/>
      <c r="N1682" s="1"/>
      <c r="P1682" s="1"/>
      <c r="Q1682" s="1"/>
    </row>
    <row r="1683" spans="7:17">
      <c r="G1683" s="1"/>
      <c r="H1683" s="1"/>
      <c r="I1683" s="1"/>
      <c r="J1683" s="1"/>
      <c r="K1683" s="1"/>
      <c r="L1683" s="1"/>
      <c r="M1683" s="1"/>
      <c r="N1683" s="1"/>
      <c r="P1683" s="1"/>
      <c r="Q1683" s="1"/>
    </row>
    <row r="1684" spans="7:17">
      <c r="G1684" s="1"/>
      <c r="H1684" s="1"/>
      <c r="I1684" s="1"/>
      <c r="J1684" s="1"/>
      <c r="K1684" s="1"/>
      <c r="L1684" s="1"/>
      <c r="M1684" s="1"/>
      <c r="N1684" s="1"/>
      <c r="P1684" s="1"/>
      <c r="Q1684" s="1"/>
    </row>
    <row r="1685" spans="7:17">
      <c r="G1685" s="1"/>
      <c r="H1685" s="1"/>
      <c r="I1685" s="1"/>
      <c r="J1685" s="1"/>
      <c r="K1685" s="1"/>
      <c r="L1685" s="1"/>
      <c r="M1685" s="1"/>
      <c r="N1685" s="1"/>
      <c r="P1685" s="1"/>
      <c r="Q1685" s="1"/>
    </row>
    <row r="1686" spans="7:17">
      <c r="G1686" s="1"/>
      <c r="H1686" s="1"/>
      <c r="I1686" s="1"/>
      <c r="J1686" s="1"/>
      <c r="K1686" s="1"/>
      <c r="L1686" s="1"/>
      <c r="M1686" s="1"/>
      <c r="N1686" s="1"/>
      <c r="P1686" s="1"/>
      <c r="Q1686" s="1"/>
    </row>
    <row r="1687" spans="7:17">
      <c r="G1687" s="1"/>
      <c r="H1687" s="1"/>
      <c r="I1687" s="1"/>
      <c r="J1687" s="1"/>
      <c r="K1687" s="1"/>
      <c r="L1687" s="1"/>
      <c r="M1687" s="1"/>
      <c r="N1687" s="1"/>
      <c r="P1687" s="1"/>
      <c r="Q1687" s="1"/>
    </row>
    <row r="1688" spans="7:17">
      <c r="G1688" s="1"/>
      <c r="H1688" s="1"/>
      <c r="I1688" s="1"/>
      <c r="J1688" s="1"/>
      <c r="K1688" s="1"/>
      <c r="L1688" s="1"/>
      <c r="M1688" s="1"/>
      <c r="N1688" s="1"/>
      <c r="P1688" s="1"/>
      <c r="Q1688" s="1"/>
    </row>
    <row r="1689" spans="7:17">
      <c r="G1689" s="1"/>
      <c r="H1689" s="1"/>
      <c r="I1689" s="1"/>
      <c r="J1689" s="1"/>
      <c r="K1689" s="1"/>
      <c r="L1689" s="1"/>
      <c r="M1689" s="1"/>
      <c r="N1689" s="1"/>
      <c r="P1689" s="1"/>
      <c r="Q1689" s="1"/>
    </row>
    <row r="1690" spans="7:17">
      <c r="G1690" s="1"/>
      <c r="H1690" s="1"/>
      <c r="I1690" s="1"/>
      <c r="J1690" s="1"/>
      <c r="K1690" s="1"/>
      <c r="L1690" s="1"/>
      <c r="M1690" s="1"/>
      <c r="N1690" s="1"/>
      <c r="P1690" s="1"/>
      <c r="Q1690" s="1"/>
    </row>
    <row r="1691" spans="7:17">
      <c r="G1691" s="1"/>
      <c r="H1691" s="1"/>
      <c r="I1691" s="1"/>
      <c r="J1691" s="1"/>
      <c r="K1691" s="1"/>
      <c r="L1691" s="1"/>
      <c r="M1691" s="1"/>
      <c r="N1691" s="1"/>
      <c r="P1691" s="1"/>
      <c r="Q1691" s="1"/>
    </row>
    <row r="1692" spans="7:17">
      <c r="G1692" s="1"/>
      <c r="H1692" s="1"/>
      <c r="I1692" s="1"/>
      <c r="J1692" s="1"/>
      <c r="K1692" s="1"/>
      <c r="L1692" s="1"/>
      <c r="M1692" s="1"/>
      <c r="N1692" s="1"/>
      <c r="P1692" s="1"/>
      <c r="Q1692" s="1"/>
    </row>
    <row r="1693" spans="7:17">
      <c r="G1693" s="1"/>
      <c r="H1693" s="1"/>
      <c r="I1693" s="1"/>
      <c r="J1693" s="1"/>
      <c r="K1693" s="1"/>
      <c r="L1693" s="1"/>
      <c r="M1693" s="1"/>
      <c r="N1693" s="1"/>
      <c r="P1693" s="1"/>
      <c r="Q1693" s="1"/>
    </row>
    <row r="1694" spans="7:17">
      <c r="G1694" s="1"/>
      <c r="H1694" s="1"/>
      <c r="I1694" s="1"/>
      <c r="J1694" s="1"/>
      <c r="K1694" s="1"/>
      <c r="L1694" s="1"/>
      <c r="M1694" s="1"/>
      <c r="N1694" s="1"/>
      <c r="P1694" s="1"/>
      <c r="Q1694" s="1"/>
    </row>
    <row r="1695" spans="7:17">
      <c r="G1695" s="1"/>
      <c r="H1695" s="1"/>
      <c r="I1695" s="1"/>
      <c r="J1695" s="1"/>
      <c r="K1695" s="1"/>
      <c r="L1695" s="1"/>
      <c r="M1695" s="1"/>
      <c r="N1695" s="1"/>
      <c r="P1695" s="1"/>
      <c r="Q1695" s="1"/>
    </row>
    <row r="1696" spans="7:17">
      <c r="G1696" s="1"/>
      <c r="H1696" s="1"/>
      <c r="I1696" s="1"/>
      <c r="J1696" s="1"/>
      <c r="K1696" s="1"/>
      <c r="L1696" s="1"/>
      <c r="M1696" s="1"/>
      <c r="N1696" s="1"/>
      <c r="P1696" s="1"/>
      <c r="Q1696" s="1"/>
    </row>
    <row r="1697" spans="7:17">
      <c r="G1697" s="1"/>
      <c r="H1697" s="1"/>
      <c r="I1697" s="1"/>
      <c r="J1697" s="1"/>
      <c r="K1697" s="1"/>
      <c r="L1697" s="1"/>
      <c r="M1697" s="1"/>
      <c r="N1697" s="1"/>
      <c r="P1697" s="1"/>
      <c r="Q1697" s="1"/>
    </row>
    <row r="1698" spans="7:17">
      <c r="G1698" s="1"/>
      <c r="H1698" s="1"/>
      <c r="I1698" s="1"/>
      <c r="J1698" s="1"/>
      <c r="K1698" s="1"/>
      <c r="L1698" s="1"/>
      <c r="M1698" s="1"/>
      <c r="N1698" s="1"/>
      <c r="P1698" s="1"/>
      <c r="Q1698" s="1"/>
    </row>
    <row r="1699" spans="7:17">
      <c r="G1699" s="1"/>
      <c r="H1699" s="1"/>
      <c r="I1699" s="1"/>
      <c r="J1699" s="1"/>
      <c r="K1699" s="1"/>
      <c r="L1699" s="1"/>
      <c r="M1699" s="1"/>
      <c r="N1699" s="1"/>
      <c r="P1699" s="1"/>
      <c r="Q1699" s="1"/>
    </row>
    <row r="1700" spans="7:17">
      <c r="G1700" s="1"/>
      <c r="H1700" s="1"/>
      <c r="I1700" s="1"/>
      <c r="J1700" s="1"/>
      <c r="K1700" s="1"/>
      <c r="L1700" s="1"/>
      <c r="M1700" s="1"/>
      <c r="N1700" s="1"/>
      <c r="P1700" s="1"/>
      <c r="Q1700" s="1"/>
    </row>
    <row r="1701" spans="7:17">
      <c r="G1701" s="1"/>
      <c r="H1701" s="1"/>
      <c r="I1701" s="1"/>
      <c r="J1701" s="1"/>
      <c r="K1701" s="1"/>
      <c r="L1701" s="1"/>
      <c r="M1701" s="1"/>
      <c r="N1701" s="1"/>
      <c r="P1701" s="1"/>
      <c r="Q1701" s="1"/>
    </row>
    <row r="1702" spans="7:17">
      <c r="G1702" s="1"/>
      <c r="H1702" s="1"/>
      <c r="I1702" s="1"/>
      <c r="J1702" s="1"/>
      <c r="K1702" s="1"/>
      <c r="L1702" s="1"/>
      <c r="M1702" s="1"/>
      <c r="N1702" s="1"/>
      <c r="P1702" s="1"/>
      <c r="Q1702" s="1"/>
    </row>
    <row r="1703" spans="7:17">
      <c r="G1703" s="1"/>
      <c r="H1703" s="1"/>
      <c r="I1703" s="1"/>
      <c r="J1703" s="1"/>
      <c r="K1703" s="1"/>
      <c r="L1703" s="1"/>
      <c r="M1703" s="1"/>
      <c r="N1703" s="1"/>
      <c r="P1703" s="1"/>
      <c r="Q1703" s="1"/>
    </row>
    <row r="1704" spans="7:17">
      <c r="G1704" s="1"/>
      <c r="H1704" s="1"/>
      <c r="I1704" s="1"/>
      <c r="J1704" s="1"/>
      <c r="K1704" s="1"/>
      <c r="L1704" s="1"/>
      <c r="M1704" s="1"/>
      <c r="N1704" s="1"/>
      <c r="P1704" s="1"/>
      <c r="Q1704" s="1"/>
    </row>
    <row r="1705" spans="7:17">
      <c r="G1705" s="1"/>
      <c r="H1705" s="1"/>
      <c r="I1705" s="1"/>
      <c r="J1705" s="1"/>
      <c r="K1705" s="1"/>
      <c r="L1705" s="1"/>
      <c r="M1705" s="1"/>
      <c r="N1705" s="1"/>
      <c r="P1705" s="1"/>
      <c r="Q1705" s="1"/>
    </row>
    <row r="1706" spans="7:17">
      <c r="G1706" s="1"/>
      <c r="H1706" s="1"/>
      <c r="I1706" s="1"/>
      <c r="J1706" s="1"/>
      <c r="K1706" s="1"/>
      <c r="L1706" s="1"/>
      <c r="M1706" s="1"/>
      <c r="N1706" s="1"/>
      <c r="P1706" s="1"/>
      <c r="Q1706" s="1"/>
    </row>
    <row r="1707" spans="7:17">
      <c r="G1707" s="1"/>
      <c r="H1707" s="1"/>
      <c r="I1707" s="1"/>
      <c r="J1707" s="1"/>
      <c r="K1707" s="1"/>
      <c r="L1707" s="1"/>
      <c r="M1707" s="1"/>
      <c r="N1707" s="1"/>
      <c r="P1707" s="1"/>
      <c r="Q1707" s="1"/>
    </row>
    <row r="1708" spans="7:17">
      <c r="G1708" s="1"/>
      <c r="H1708" s="1"/>
      <c r="I1708" s="1"/>
      <c r="J1708" s="1"/>
      <c r="K1708" s="1"/>
      <c r="L1708" s="1"/>
      <c r="M1708" s="1"/>
      <c r="N1708" s="1"/>
      <c r="P1708" s="1"/>
      <c r="Q1708" s="1"/>
    </row>
    <row r="1709" spans="7:17">
      <c r="G1709" s="1"/>
      <c r="H1709" s="1"/>
      <c r="I1709" s="1"/>
      <c r="J1709" s="1"/>
      <c r="K1709" s="1"/>
      <c r="L1709" s="1"/>
      <c r="M1709" s="1"/>
      <c r="N1709" s="1"/>
      <c r="P1709" s="1"/>
      <c r="Q1709" s="1"/>
    </row>
    <row r="1710" spans="7:17">
      <c r="G1710" s="1"/>
      <c r="H1710" s="1"/>
      <c r="I1710" s="1"/>
      <c r="J1710" s="1"/>
      <c r="K1710" s="1"/>
      <c r="L1710" s="1"/>
      <c r="M1710" s="1"/>
      <c r="N1710" s="1"/>
      <c r="P1710" s="1"/>
      <c r="Q1710" s="1"/>
    </row>
    <row r="1711" spans="7:17">
      <c r="G1711" s="1"/>
      <c r="H1711" s="1"/>
      <c r="I1711" s="1"/>
      <c r="J1711" s="1"/>
      <c r="K1711" s="1"/>
      <c r="L1711" s="1"/>
      <c r="M1711" s="1"/>
      <c r="N1711" s="1"/>
      <c r="P1711" s="1"/>
      <c r="Q1711" s="1"/>
    </row>
    <row r="1712" spans="7:17">
      <c r="G1712" s="1"/>
      <c r="H1712" s="1"/>
      <c r="I1712" s="1"/>
      <c r="J1712" s="1"/>
      <c r="K1712" s="1"/>
      <c r="L1712" s="1"/>
      <c r="M1712" s="1"/>
      <c r="N1712" s="1"/>
      <c r="P1712" s="1"/>
      <c r="Q1712" s="1"/>
    </row>
    <row r="1713" spans="7:17">
      <c r="G1713" s="1"/>
      <c r="H1713" s="1"/>
      <c r="I1713" s="1"/>
      <c r="J1713" s="1"/>
      <c r="K1713" s="1"/>
      <c r="L1713" s="1"/>
      <c r="M1713" s="1"/>
      <c r="N1713" s="1"/>
      <c r="P1713" s="1"/>
      <c r="Q1713" s="1"/>
    </row>
    <row r="1714" spans="7:17">
      <c r="G1714" s="1"/>
      <c r="H1714" s="1"/>
      <c r="I1714" s="1"/>
      <c r="J1714" s="1"/>
      <c r="K1714" s="1"/>
      <c r="L1714" s="1"/>
      <c r="M1714" s="1"/>
      <c r="N1714" s="1"/>
      <c r="P1714" s="1"/>
      <c r="Q1714" s="1"/>
    </row>
    <row r="1715" spans="7:17">
      <c r="G1715" s="1"/>
      <c r="H1715" s="1"/>
      <c r="I1715" s="1"/>
      <c r="J1715" s="1"/>
      <c r="K1715" s="1"/>
      <c r="L1715" s="1"/>
      <c r="M1715" s="1"/>
      <c r="N1715" s="1"/>
      <c r="P1715" s="1"/>
      <c r="Q1715" s="1"/>
    </row>
    <row r="1716" spans="7:17">
      <c r="G1716" s="1"/>
      <c r="H1716" s="1"/>
      <c r="I1716" s="1"/>
      <c r="J1716" s="1"/>
      <c r="K1716" s="1"/>
      <c r="L1716" s="1"/>
      <c r="M1716" s="1"/>
      <c r="N1716" s="1"/>
      <c r="P1716" s="1"/>
      <c r="Q1716" s="1"/>
    </row>
    <row r="1717" spans="7:17">
      <c r="G1717" s="1"/>
      <c r="H1717" s="1"/>
      <c r="I1717" s="1"/>
      <c r="J1717" s="1"/>
      <c r="K1717" s="1"/>
      <c r="L1717" s="1"/>
      <c r="M1717" s="1"/>
      <c r="N1717" s="1"/>
      <c r="P1717" s="1"/>
      <c r="Q1717" s="1"/>
    </row>
    <row r="1718" spans="7:17">
      <c r="G1718" s="1"/>
      <c r="H1718" s="1"/>
      <c r="I1718" s="1"/>
      <c r="J1718" s="1"/>
      <c r="K1718" s="1"/>
      <c r="L1718" s="1"/>
      <c r="M1718" s="1"/>
      <c r="N1718" s="1"/>
      <c r="P1718" s="1"/>
      <c r="Q1718" s="1"/>
    </row>
    <row r="1719" spans="7:17">
      <c r="G1719" s="1"/>
      <c r="H1719" s="1"/>
      <c r="I1719" s="1"/>
      <c r="J1719" s="1"/>
      <c r="K1719" s="1"/>
      <c r="L1719" s="1"/>
      <c r="M1719" s="1"/>
      <c r="N1719" s="1"/>
      <c r="P1719" s="1"/>
      <c r="Q1719" s="1"/>
    </row>
    <row r="1720" spans="7:17">
      <c r="G1720" s="1"/>
      <c r="H1720" s="1"/>
      <c r="I1720" s="1"/>
      <c r="J1720" s="1"/>
      <c r="K1720" s="1"/>
      <c r="L1720" s="1"/>
      <c r="M1720" s="1"/>
      <c r="N1720" s="1"/>
      <c r="P1720" s="1"/>
      <c r="Q1720" s="1"/>
    </row>
    <row r="1721" spans="7:17">
      <c r="G1721" s="1"/>
      <c r="H1721" s="1"/>
      <c r="I1721" s="1"/>
      <c r="J1721" s="1"/>
      <c r="K1721" s="1"/>
      <c r="L1721" s="1"/>
      <c r="M1721" s="1"/>
      <c r="N1721" s="1"/>
      <c r="P1721" s="1"/>
      <c r="Q1721" s="1"/>
    </row>
    <row r="1722" spans="7:17">
      <c r="G1722" s="1"/>
      <c r="H1722" s="1"/>
      <c r="I1722" s="1"/>
      <c r="J1722" s="1"/>
      <c r="K1722" s="1"/>
      <c r="L1722" s="1"/>
      <c r="M1722" s="1"/>
      <c r="N1722" s="1"/>
      <c r="P1722" s="1"/>
      <c r="Q1722" s="1"/>
    </row>
    <row r="1723" spans="7:17">
      <c r="G1723" s="1"/>
      <c r="H1723" s="1"/>
      <c r="I1723" s="1"/>
      <c r="J1723" s="1"/>
      <c r="K1723" s="1"/>
      <c r="L1723" s="1"/>
      <c r="M1723" s="1"/>
      <c r="N1723" s="1"/>
      <c r="P1723" s="1"/>
      <c r="Q1723" s="1"/>
    </row>
    <row r="1724" spans="7:17">
      <c r="G1724" s="1"/>
      <c r="H1724" s="1"/>
      <c r="I1724" s="1"/>
      <c r="J1724" s="1"/>
      <c r="K1724" s="1"/>
      <c r="L1724" s="1"/>
      <c r="M1724" s="1"/>
      <c r="N1724" s="1"/>
      <c r="P1724" s="1"/>
      <c r="Q1724" s="1"/>
    </row>
    <row r="1725" spans="7:17">
      <c r="G1725" s="1"/>
      <c r="H1725" s="1"/>
      <c r="I1725" s="1"/>
      <c r="J1725" s="1"/>
      <c r="K1725" s="1"/>
      <c r="L1725" s="1"/>
      <c r="M1725" s="1"/>
      <c r="N1725" s="1"/>
      <c r="P1725" s="1"/>
      <c r="Q1725" s="1"/>
    </row>
    <row r="1726" spans="7:17">
      <c r="G1726" s="1"/>
      <c r="H1726" s="1"/>
      <c r="I1726" s="1"/>
      <c r="J1726" s="1"/>
      <c r="K1726" s="1"/>
      <c r="L1726" s="1"/>
      <c r="M1726" s="1"/>
      <c r="N1726" s="1"/>
      <c r="P1726" s="1"/>
      <c r="Q1726" s="1"/>
    </row>
    <row r="1727" spans="7:17">
      <c r="G1727" s="1"/>
      <c r="H1727" s="1"/>
      <c r="I1727" s="1"/>
      <c r="J1727" s="1"/>
      <c r="K1727" s="1"/>
      <c r="L1727" s="1"/>
      <c r="M1727" s="1"/>
      <c r="N1727" s="1"/>
      <c r="P1727" s="1"/>
      <c r="Q1727" s="1"/>
    </row>
    <row r="1728" spans="7:17">
      <c r="G1728" s="1"/>
      <c r="H1728" s="1"/>
      <c r="I1728" s="1"/>
      <c r="J1728" s="1"/>
      <c r="K1728" s="1"/>
      <c r="L1728" s="1"/>
      <c r="M1728" s="1"/>
      <c r="N1728" s="1"/>
      <c r="P1728" s="1"/>
      <c r="Q1728" s="1"/>
    </row>
    <row r="1729" spans="7:17">
      <c r="G1729" s="1"/>
      <c r="H1729" s="1"/>
      <c r="I1729" s="1"/>
      <c r="J1729" s="1"/>
      <c r="K1729" s="1"/>
      <c r="L1729" s="1"/>
      <c r="M1729" s="1"/>
      <c r="N1729" s="1"/>
      <c r="P1729" s="1"/>
      <c r="Q1729" s="1"/>
    </row>
    <row r="1730" spans="7:17">
      <c r="G1730" s="1"/>
      <c r="H1730" s="1"/>
      <c r="I1730" s="1"/>
      <c r="J1730" s="1"/>
      <c r="K1730" s="1"/>
      <c r="L1730" s="1"/>
      <c r="M1730" s="1"/>
      <c r="N1730" s="1"/>
      <c r="P1730" s="1"/>
      <c r="Q1730" s="1"/>
    </row>
    <row r="1731" spans="7:17">
      <c r="G1731" s="1"/>
      <c r="H1731" s="1"/>
      <c r="I1731" s="1"/>
      <c r="J1731" s="1"/>
      <c r="K1731" s="1"/>
      <c r="L1731" s="1"/>
      <c r="M1731" s="1"/>
      <c r="N1731" s="1"/>
      <c r="P1731" s="1"/>
      <c r="Q1731" s="1"/>
    </row>
    <row r="1732" spans="7:17">
      <c r="G1732" s="1"/>
      <c r="H1732" s="1"/>
      <c r="I1732" s="1"/>
      <c r="J1732" s="1"/>
      <c r="K1732" s="1"/>
      <c r="L1732" s="1"/>
      <c r="M1732" s="1"/>
      <c r="N1732" s="1"/>
      <c r="P1732" s="1"/>
      <c r="Q1732" s="1"/>
    </row>
    <row r="1733" spans="7:17">
      <c r="G1733" s="1"/>
      <c r="H1733" s="1"/>
      <c r="I1733" s="1"/>
      <c r="J1733" s="1"/>
      <c r="K1733" s="1"/>
      <c r="L1733" s="1"/>
      <c r="M1733" s="1"/>
      <c r="N1733" s="1"/>
      <c r="P1733" s="1"/>
      <c r="Q1733" s="1"/>
    </row>
    <row r="1734" spans="7:17">
      <c r="G1734" s="1"/>
      <c r="H1734" s="1"/>
      <c r="I1734" s="1"/>
      <c r="J1734" s="1"/>
      <c r="K1734" s="1"/>
      <c r="L1734" s="1"/>
      <c r="M1734" s="1"/>
      <c r="N1734" s="1"/>
      <c r="P1734" s="1"/>
      <c r="Q1734" s="1"/>
    </row>
    <row r="1735" spans="7:17">
      <c r="G1735" s="1"/>
      <c r="H1735" s="1"/>
      <c r="I1735" s="1"/>
      <c r="J1735" s="1"/>
      <c r="K1735" s="1"/>
      <c r="L1735" s="1"/>
      <c r="M1735" s="1"/>
      <c r="N1735" s="1"/>
      <c r="P1735" s="1"/>
      <c r="Q1735" s="1"/>
    </row>
    <row r="1736" spans="7:17">
      <c r="G1736" s="1"/>
      <c r="H1736" s="1"/>
      <c r="I1736" s="1"/>
      <c r="J1736" s="1"/>
      <c r="K1736" s="1"/>
      <c r="L1736" s="1"/>
      <c r="M1736" s="1"/>
      <c r="N1736" s="1"/>
      <c r="P1736" s="1"/>
      <c r="Q1736" s="1"/>
    </row>
    <row r="1737" spans="7:17">
      <c r="G1737" s="1"/>
      <c r="H1737" s="1"/>
      <c r="I1737" s="1"/>
      <c r="J1737" s="1"/>
      <c r="K1737" s="1"/>
      <c r="L1737" s="1"/>
      <c r="M1737" s="1"/>
      <c r="N1737" s="1"/>
      <c r="P1737" s="1"/>
      <c r="Q1737" s="1"/>
    </row>
    <row r="1738" spans="7:17">
      <c r="G1738" s="1"/>
      <c r="H1738" s="1"/>
      <c r="I1738" s="1"/>
      <c r="J1738" s="1"/>
      <c r="K1738" s="1"/>
      <c r="L1738" s="1"/>
      <c r="M1738" s="1"/>
      <c r="N1738" s="1"/>
      <c r="P1738" s="1"/>
      <c r="Q1738" s="1"/>
    </row>
    <row r="1739" spans="7:17">
      <c r="G1739" s="1"/>
      <c r="H1739" s="1"/>
      <c r="I1739" s="1"/>
      <c r="J1739" s="1"/>
      <c r="K1739" s="1"/>
      <c r="L1739" s="1"/>
      <c r="M1739" s="1"/>
      <c r="N1739" s="1"/>
      <c r="P1739" s="1"/>
      <c r="Q1739" s="1"/>
    </row>
    <row r="1740" spans="7:17">
      <c r="G1740" s="1"/>
      <c r="H1740" s="1"/>
      <c r="I1740" s="1"/>
      <c r="J1740" s="1"/>
      <c r="K1740" s="1"/>
      <c r="L1740" s="1"/>
      <c r="M1740" s="1"/>
      <c r="N1740" s="1"/>
      <c r="P1740" s="1"/>
      <c r="Q1740" s="1"/>
    </row>
    <row r="1741" spans="7:17">
      <c r="G1741" s="1"/>
      <c r="H1741" s="1"/>
      <c r="I1741" s="1"/>
      <c r="J1741" s="1"/>
      <c r="K1741" s="1"/>
      <c r="L1741" s="1"/>
      <c r="M1741" s="1"/>
      <c r="N1741" s="1"/>
      <c r="P1741" s="1"/>
      <c r="Q1741" s="1"/>
    </row>
    <row r="1742" spans="7:17">
      <c r="G1742" s="1"/>
      <c r="H1742" s="1"/>
      <c r="I1742" s="1"/>
      <c r="J1742" s="1"/>
      <c r="K1742" s="1"/>
      <c r="L1742" s="1"/>
      <c r="M1742" s="1"/>
      <c r="N1742" s="1"/>
      <c r="P1742" s="1"/>
      <c r="Q1742" s="1"/>
    </row>
    <row r="1743" spans="7:17">
      <c r="G1743" s="1"/>
      <c r="H1743" s="1"/>
      <c r="I1743" s="1"/>
      <c r="J1743" s="1"/>
      <c r="K1743" s="1"/>
      <c r="L1743" s="1"/>
      <c r="M1743" s="1"/>
      <c r="N1743" s="1"/>
      <c r="P1743" s="1"/>
      <c r="Q1743" s="1"/>
    </row>
    <row r="1744" spans="7:17">
      <c r="G1744" s="1"/>
      <c r="H1744" s="1"/>
      <c r="I1744" s="1"/>
      <c r="J1744" s="1"/>
      <c r="K1744" s="1"/>
      <c r="L1744" s="1"/>
      <c r="M1744" s="1"/>
      <c r="N1744" s="1"/>
      <c r="P1744" s="1"/>
      <c r="Q1744" s="1"/>
    </row>
    <row r="1745" spans="7:17">
      <c r="G1745" s="1"/>
      <c r="H1745" s="1"/>
      <c r="I1745" s="1"/>
      <c r="J1745" s="1"/>
      <c r="K1745" s="1"/>
      <c r="L1745" s="1"/>
      <c r="M1745" s="1"/>
      <c r="N1745" s="1"/>
      <c r="P1745" s="1"/>
      <c r="Q1745" s="1"/>
    </row>
    <row r="1746" spans="7:17">
      <c r="G1746" s="1"/>
      <c r="H1746" s="1"/>
      <c r="I1746" s="1"/>
      <c r="J1746" s="1"/>
      <c r="K1746" s="1"/>
      <c r="L1746" s="1"/>
      <c r="M1746" s="1"/>
      <c r="N1746" s="1"/>
      <c r="P1746" s="1"/>
      <c r="Q1746" s="1"/>
    </row>
    <row r="1747" spans="7:17">
      <c r="G1747" s="1"/>
      <c r="H1747" s="1"/>
      <c r="I1747" s="1"/>
      <c r="J1747" s="1"/>
      <c r="K1747" s="1"/>
      <c r="L1747" s="1"/>
      <c r="M1747" s="1"/>
      <c r="N1747" s="1"/>
      <c r="P1747" s="1"/>
      <c r="Q1747" s="1"/>
    </row>
    <row r="1748" spans="7:17">
      <c r="G1748" s="1"/>
      <c r="H1748" s="1"/>
      <c r="I1748" s="1"/>
      <c r="J1748" s="1"/>
      <c r="K1748" s="1"/>
      <c r="L1748" s="1"/>
      <c r="M1748" s="1"/>
      <c r="N1748" s="1"/>
      <c r="P1748" s="1"/>
      <c r="Q1748" s="1"/>
    </row>
    <row r="1749" spans="7:17">
      <c r="G1749" s="1"/>
      <c r="H1749" s="1"/>
      <c r="I1749" s="1"/>
      <c r="J1749" s="1"/>
      <c r="K1749" s="1"/>
      <c r="L1749" s="1"/>
      <c r="M1749" s="1"/>
      <c r="N1749" s="1"/>
      <c r="P1749" s="1"/>
      <c r="Q1749" s="1"/>
    </row>
    <row r="1750" spans="7:17">
      <c r="G1750" s="1"/>
      <c r="H1750" s="1"/>
      <c r="I1750" s="1"/>
      <c r="J1750" s="1"/>
      <c r="K1750" s="1"/>
      <c r="L1750" s="1"/>
      <c r="M1750" s="1"/>
      <c r="N1750" s="1"/>
      <c r="P1750" s="1"/>
      <c r="Q1750" s="1"/>
    </row>
    <row r="1751" spans="7:17">
      <c r="G1751" s="1"/>
      <c r="H1751" s="1"/>
      <c r="I1751" s="1"/>
      <c r="J1751" s="1"/>
      <c r="K1751" s="1"/>
      <c r="L1751" s="1"/>
      <c r="M1751" s="1"/>
      <c r="N1751" s="1"/>
      <c r="P1751" s="1"/>
      <c r="Q1751" s="1"/>
    </row>
    <row r="1752" spans="7:17">
      <c r="G1752" s="1"/>
      <c r="H1752" s="1"/>
      <c r="I1752" s="1"/>
      <c r="J1752" s="1"/>
      <c r="K1752" s="1"/>
      <c r="L1752" s="1"/>
      <c r="M1752" s="1"/>
      <c r="N1752" s="1"/>
      <c r="P1752" s="1"/>
      <c r="Q1752" s="1"/>
    </row>
    <row r="1753" spans="7:17">
      <c r="G1753" s="1"/>
      <c r="H1753" s="1"/>
      <c r="I1753" s="1"/>
      <c r="J1753" s="1"/>
      <c r="K1753" s="1"/>
      <c r="L1753" s="1"/>
      <c r="M1753" s="1"/>
      <c r="N1753" s="1"/>
      <c r="P1753" s="1"/>
      <c r="Q1753" s="1"/>
    </row>
    <row r="1754" spans="7:17">
      <c r="G1754" s="1"/>
      <c r="H1754" s="1"/>
      <c r="I1754" s="1"/>
      <c r="J1754" s="1"/>
      <c r="K1754" s="1"/>
      <c r="L1754" s="1"/>
      <c r="M1754" s="1"/>
      <c r="N1754" s="1"/>
      <c r="P1754" s="1"/>
      <c r="Q1754" s="1"/>
    </row>
    <row r="1755" spans="7:17">
      <c r="G1755" s="1"/>
      <c r="H1755" s="1"/>
      <c r="I1755" s="1"/>
      <c r="J1755" s="1"/>
      <c r="K1755" s="1"/>
      <c r="L1755" s="1"/>
      <c r="M1755" s="1"/>
      <c r="N1755" s="1"/>
      <c r="P1755" s="1"/>
      <c r="Q1755" s="1"/>
    </row>
    <row r="1756" spans="7:17">
      <c r="G1756" s="1"/>
      <c r="H1756" s="1"/>
      <c r="I1756" s="1"/>
      <c r="J1756" s="1"/>
      <c r="K1756" s="1"/>
      <c r="L1756" s="1"/>
      <c r="M1756" s="1"/>
      <c r="N1756" s="1"/>
      <c r="P1756" s="1"/>
      <c r="Q1756" s="1"/>
    </row>
    <row r="1757" spans="7:17">
      <c r="G1757" s="1"/>
      <c r="H1757" s="1"/>
      <c r="I1757" s="1"/>
      <c r="J1757" s="1"/>
      <c r="K1757" s="1"/>
      <c r="L1757" s="1"/>
      <c r="M1757" s="1"/>
      <c r="N1757" s="1"/>
      <c r="P1757" s="1"/>
      <c r="Q1757" s="1"/>
    </row>
    <row r="1758" spans="7:17">
      <c r="G1758" s="1"/>
      <c r="H1758" s="1"/>
      <c r="I1758" s="1"/>
      <c r="J1758" s="1"/>
      <c r="K1758" s="1"/>
      <c r="L1758" s="1"/>
      <c r="M1758" s="1"/>
      <c r="N1758" s="1"/>
      <c r="P1758" s="1"/>
      <c r="Q1758" s="1"/>
    </row>
    <row r="1759" spans="7:17">
      <c r="G1759" s="1"/>
      <c r="H1759" s="1"/>
      <c r="I1759" s="1"/>
      <c r="J1759" s="1"/>
      <c r="K1759" s="1"/>
      <c r="L1759" s="1"/>
      <c r="M1759" s="1"/>
      <c r="N1759" s="1"/>
      <c r="P1759" s="1"/>
      <c r="Q1759" s="1"/>
    </row>
    <row r="1760" spans="7:17">
      <c r="G1760" s="1"/>
      <c r="H1760" s="1"/>
      <c r="I1760" s="1"/>
      <c r="J1760" s="1"/>
      <c r="K1760" s="1"/>
      <c r="L1760" s="1"/>
      <c r="M1760" s="1"/>
      <c r="N1760" s="1"/>
      <c r="P1760" s="1"/>
      <c r="Q1760" s="1"/>
    </row>
    <row r="1761" spans="7:17">
      <c r="G1761" s="1"/>
      <c r="H1761" s="1"/>
      <c r="I1761" s="1"/>
      <c r="J1761" s="1"/>
      <c r="K1761" s="1"/>
      <c r="L1761" s="1"/>
      <c r="M1761" s="1"/>
      <c r="N1761" s="1"/>
      <c r="P1761" s="1"/>
      <c r="Q1761" s="1"/>
    </row>
    <row r="1762" spans="7:17">
      <c r="G1762" s="1"/>
      <c r="H1762" s="1"/>
      <c r="I1762" s="1"/>
      <c r="J1762" s="1"/>
      <c r="K1762" s="1"/>
      <c r="L1762" s="1"/>
      <c r="M1762" s="1"/>
      <c r="N1762" s="1"/>
      <c r="P1762" s="1"/>
      <c r="Q1762" s="1"/>
    </row>
    <row r="1763" spans="7:17">
      <c r="G1763" s="1"/>
      <c r="H1763" s="1"/>
      <c r="I1763" s="1"/>
      <c r="J1763" s="1"/>
      <c r="K1763" s="1"/>
      <c r="L1763" s="1"/>
      <c r="M1763" s="1"/>
      <c r="N1763" s="1"/>
      <c r="P1763" s="1"/>
      <c r="Q1763" s="1"/>
    </row>
    <row r="1764" spans="7:17">
      <c r="G1764" s="1"/>
      <c r="H1764" s="1"/>
      <c r="I1764" s="1"/>
      <c r="J1764" s="1"/>
      <c r="K1764" s="1"/>
      <c r="L1764" s="1"/>
      <c r="M1764" s="1"/>
      <c r="N1764" s="1"/>
      <c r="P1764" s="1"/>
      <c r="Q1764" s="1"/>
    </row>
    <row r="1765" spans="7:17">
      <c r="G1765" s="1"/>
      <c r="H1765" s="1"/>
      <c r="I1765" s="1"/>
      <c r="J1765" s="1"/>
      <c r="K1765" s="1"/>
      <c r="L1765" s="1"/>
      <c r="M1765" s="1"/>
      <c r="N1765" s="1"/>
      <c r="P1765" s="1"/>
      <c r="Q1765" s="1"/>
    </row>
    <row r="1766" spans="7:17">
      <c r="G1766" s="1"/>
      <c r="H1766" s="1"/>
      <c r="I1766" s="1"/>
      <c r="J1766" s="1"/>
      <c r="K1766" s="1"/>
      <c r="L1766" s="1"/>
      <c r="M1766" s="1"/>
      <c r="N1766" s="1"/>
      <c r="P1766" s="1"/>
      <c r="Q1766" s="1"/>
    </row>
    <row r="1767" spans="7:17">
      <c r="G1767" s="1"/>
      <c r="H1767" s="1"/>
      <c r="I1767" s="1"/>
      <c r="J1767" s="1"/>
      <c r="K1767" s="1"/>
      <c r="L1767" s="1"/>
      <c r="M1767" s="1"/>
      <c r="N1767" s="1"/>
      <c r="P1767" s="1"/>
      <c r="Q1767" s="1"/>
    </row>
    <row r="1768" spans="7:17">
      <c r="G1768" s="1"/>
      <c r="H1768" s="1"/>
      <c r="I1768" s="1"/>
      <c r="J1768" s="1"/>
      <c r="K1768" s="1"/>
      <c r="L1768" s="1"/>
      <c r="M1768" s="1"/>
      <c r="N1768" s="1"/>
      <c r="P1768" s="1"/>
      <c r="Q1768" s="1"/>
    </row>
    <row r="1769" spans="7:17">
      <c r="G1769" s="1"/>
      <c r="H1769" s="1"/>
      <c r="I1769" s="1"/>
      <c r="J1769" s="1"/>
      <c r="K1769" s="1"/>
      <c r="L1769" s="1"/>
      <c r="M1769" s="1"/>
      <c r="N1769" s="1"/>
      <c r="P1769" s="1"/>
      <c r="Q1769" s="1"/>
    </row>
    <row r="1770" spans="7:17">
      <c r="G1770" s="1"/>
      <c r="H1770" s="1"/>
      <c r="I1770" s="1"/>
      <c r="J1770" s="1"/>
      <c r="K1770" s="1"/>
      <c r="L1770" s="1"/>
      <c r="M1770" s="1"/>
      <c r="N1770" s="1"/>
      <c r="P1770" s="1"/>
      <c r="Q1770" s="1"/>
    </row>
    <row r="1771" spans="7:17">
      <c r="G1771" s="1"/>
      <c r="H1771" s="1"/>
      <c r="I1771" s="1"/>
      <c r="J1771" s="1"/>
      <c r="K1771" s="1"/>
      <c r="L1771" s="1"/>
      <c r="M1771" s="1"/>
      <c r="N1771" s="1"/>
      <c r="P1771" s="1"/>
      <c r="Q1771" s="1"/>
    </row>
    <row r="1772" spans="7:17">
      <c r="G1772" s="1"/>
      <c r="H1772" s="1"/>
      <c r="I1772" s="1"/>
      <c r="J1772" s="1"/>
      <c r="K1772" s="1"/>
      <c r="L1772" s="1"/>
      <c r="M1772" s="1"/>
      <c r="N1772" s="1"/>
      <c r="P1772" s="1"/>
      <c r="Q1772" s="1"/>
    </row>
    <row r="1773" spans="7:17">
      <c r="G1773" s="1"/>
      <c r="H1773" s="1"/>
      <c r="I1773" s="1"/>
      <c r="J1773" s="1"/>
      <c r="K1773" s="1"/>
      <c r="L1773" s="1"/>
      <c r="M1773" s="1"/>
      <c r="N1773" s="1"/>
      <c r="P1773" s="1"/>
      <c r="Q1773" s="1"/>
    </row>
    <row r="1774" spans="7:17">
      <c r="G1774" s="1"/>
      <c r="H1774" s="1"/>
      <c r="I1774" s="1"/>
      <c r="J1774" s="1"/>
      <c r="K1774" s="1"/>
      <c r="L1774" s="1"/>
      <c r="M1774" s="1"/>
      <c r="N1774" s="1"/>
      <c r="P1774" s="1"/>
      <c r="Q1774" s="1"/>
    </row>
    <row r="1775" spans="7:17">
      <c r="G1775" s="1"/>
      <c r="H1775" s="1"/>
      <c r="I1775" s="1"/>
      <c r="J1775" s="1"/>
      <c r="K1775" s="1"/>
      <c r="L1775" s="1"/>
      <c r="M1775" s="1"/>
      <c r="N1775" s="1"/>
      <c r="P1775" s="1"/>
      <c r="Q1775" s="1"/>
    </row>
    <row r="1776" spans="7:17">
      <c r="G1776" s="1"/>
      <c r="H1776" s="1"/>
      <c r="I1776" s="1"/>
      <c r="J1776" s="1"/>
      <c r="K1776" s="1"/>
      <c r="L1776" s="1"/>
      <c r="M1776" s="1"/>
      <c r="N1776" s="1"/>
      <c r="P1776" s="1"/>
      <c r="Q1776" s="1"/>
    </row>
    <row r="1777" spans="7:17">
      <c r="G1777" s="1"/>
      <c r="H1777" s="1"/>
      <c r="I1777" s="1"/>
      <c r="J1777" s="1"/>
      <c r="K1777" s="1"/>
      <c r="L1777" s="1"/>
      <c r="M1777" s="1"/>
      <c r="N1777" s="1"/>
      <c r="P1777" s="1"/>
      <c r="Q1777" s="1"/>
    </row>
    <row r="1778" spans="7:17">
      <c r="G1778" s="1"/>
      <c r="H1778" s="1"/>
      <c r="I1778" s="1"/>
      <c r="J1778" s="1"/>
      <c r="K1778" s="1"/>
      <c r="L1778" s="1"/>
      <c r="M1778" s="1"/>
      <c r="N1778" s="1"/>
      <c r="P1778" s="1"/>
      <c r="Q1778" s="1"/>
    </row>
    <row r="1779" spans="7:17">
      <c r="G1779" s="1"/>
      <c r="H1779" s="1"/>
      <c r="I1779" s="1"/>
      <c r="J1779" s="1"/>
      <c r="K1779" s="1"/>
      <c r="L1779" s="1"/>
      <c r="M1779" s="1"/>
      <c r="N1779" s="1"/>
      <c r="P1779" s="1"/>
      <c r="Q1779" s="1"/>
    </row>
    <row r="1780" spans="7:17">
      <c r="G1780" s="1"/>
      <c r="H1780" s="1"/>
      <c r="I1780" s="1"/>
      <c r="J1780" s="1"/>
      <c r="K1780" s="1"/>
      <c r="L1780" s="1"/>
      <c r="M1780" s="1"/>
      <c r="N1780" s="1"/>
      <c r="P1780" s="1"/>
      <c r="Q1780" s="1"/>
    </row>
    <row r="1781" spans="7:17">
      <c r="G1781" s="1"/>
      <c r="H1781" s="1"/>
      <c r="I1781" s="1"/>
      <c r="J1781" s="1"/>
      <c r="K1781" s="1"/>
      <c r="L1781" s="1"/>
      <c r="M1781" s="1"/>
      <c r="N1781" s="1"/>
      <c r="P1781" s="1"/>
      <c r="Q1781" s="1"/>
    </row>
    <row r="1782" spans="7:17">
      <c r="G1782" s="1"/>
      <c r="H1782" s="1"/>
      <c r="I1782" s="1"/>
      <c r="J1782" s="1"/>
      <c r="K1782" s="1"/>
      <c r="L1782" s="1"/>
      <c r="M1782" s="1"/>
      <c r="N1782" s="1"/>
      <c r="P1782" s="1"/>
      <c r="Q1782" s="1"/>
    </row>
    <row r="1783" spans="7:17">
      <c r="G1783" s="1"/>
      <c r="H1783" s="1"/>
      <c r="I1783" s="1"/>
      <c r="J1783" s="1"/>
      <c r="K1783" s="1"/>
      <c r="L1783" s="1"/>
      <c r="M1783" s="1"/>
      <c r="N1783" s="1"/>
      <c r="P1783" s="1"/>
      <c r="Q1783" s="1"/>
    </row>
    <row r="1784" spans="7:17">
      <c r="G1784" s="1"/>
      <c r="H1784" s="1"/>
      <c r="I1784" s="1"/>
      <c r="J1784" s="1"/>
      <c r="K1784" s="1"/>
      <c r="L1784" s="1"/>
      <c r="M1784" s="1"/>
      <c r="N1784" s="1"/>
      <c r="P1784" s="1"/>
      <c r="Q1784" s="1"/>
    </row>
    <row r="1785" spans="7:17">
      <c r="G1785" s="1"/>
      <c r="H1785" s="1"/>
      <c r="I1785" s="1"/>
      <c r="J1785" s="1"/>
      <c r="K1785" s="1"/>
      <c r="L1785" s="1"/>
      <c r="M1785" s="1"/>
      <c r="N1785" s="1"/>
      <c r="P1785" s="1"/>
      <c r="Q1785" s="1"/>
    </row>
    <row r="1786" spans="7:17">
      <c r="G1786" s="1"/>
      <c r="H1786" s="1"/>
      <c r="I1786" s="1"/>
      <c r="J1786" s="1"/>
      <c r="K1786" s="1"/>
      <c r="L1786" s="1"/>
      <c r="M1786" s="1"/>
      <c r="N1786" s="1"/>
      <c r="P1786" s="1"/>
      <c r="Q1786" s="1"/>
    </row>
    <row r="1787" spans="7:17">
      <c r="G1787" s="1"/>
      <c r="H1787" s="1"/>
      <c r="I1787" s="1"/>
      <c r="J1787" s="1"/>
      <c r="K1787" s="1"/>
      <c r="L1787" s="1"/>
      <c r="M1787" s="1"/>
      <c r="N1787" s="1"/>
      <c r="P1787" s="1"/>
      <c r="Q1787" s="1"/>
    </row>
    <row r="1788" spans="7:17">
      <c r="G1788" s="1"/>
      <c r="H1788" s="1"/>
      <c r="I1788" s="1"/>
      <c r="J1788" s="1"/>
      <c r="K1788" s="1"/>
      <c r="L1788" s="1"/>
      <c r="M1788" s="1"/>
      <c r="N1788" s="1"/>
      <c r="P1788" s="1"/>
      <c r="Q1788" s="1"/>
    </row>
    <row r="1789" spans="7:17">
      <c r="G1789" s="1"/>
      <c r="H1789" s="1"/>
      <c r="I1789" s="1"/>
      <c r="J1789" s="1"/>
      <c r="K1789" s="1"/>
      <c r="L1789" s="1"/>
      <c r="M1789" s="1"/>
      <c r="N1789" s="1"/>
      <c r="P1789" s="1"/>
      <c r="Q1789" s="1"/>
    </row>
    <row r="1790" spans="7:17">
      <c r="G1790" s="1"/>
      <c r="H1790" s="1"/>
      <c r="I1790" s="1"/>
      <c r="J1790" s="1"/>
      <c r="K1790" s="1"/>
      <c r="L1790" s="1"/>
      <c r="M1790" s="1"/>
      <c r="N1790" s="1"/>
      <c r="P1790" s="1"/>
      <c r="Q1790" s="1"/>
    </row>
    <row r="1791" spans="7:17">
      <c r="G1791" s="1"/>
      <c r="H1791" s="1"/>
      <c r="I1791" s="1"/>
      <c r="J1791" s="1"/>
      <c r="K1791" s="1"/>
      <c r="L1791" s="1"/>
      <c r="M1791" s="1"/>
      <c r="N1791" s="1"/>
      <c r="P1791" s="1"/>
      <c r="Q1791" s="1"/>
    </row>
    <row r="1792" spans="7:17">
      <c r="G1792" s="1"/>
      <c r="H1792" s="1"/>
      <c r="I1792" s="1"/>
      <c r="J1792" s="1"/>
      <c r="K1792" s="1"/>
      <c r="L1792" s="1"/>
      <c r="M1792" s="1"/>
      <c r="N1792" s="1"/>
      <c r="P1792" s="1"/>
      <c r="Q1792" s="1"/>
    </row>
    <row r="1793" spans="7:17">
      <c r="G1793" s="1"/>
      <c r="H1793" s="1"/>
      <c r="I1793" s="1"/>
      <c r="J1793" s="1"/>
      <c r="K1793" s="1"/>
      <c r="L1793" s="1"/>
      <c r="M1793" s="1"/>
      <c r="N1793" s="1"/>
      <c r="P1793" s="1"/>
      <c r="Q1793" s="1"/>
    </row>
    <row r="1794" spans="7:17">
      <c r="G1794" s="1"/>
      <c r="H1794" s="1"/>
      <c r="I1794" s="1"/>
      <c r="J1794" s="1"/>
      <c r="K1794" s="1"/>
      <c r="L1794" s="1"/>
      <c r="M1794" s="1"/>
      <c r="N1794" s="1"/>
      <c r="P1794" s="1"/>
      <c r="Q1794" s="1"/>
    </row>
    <row r="1795" spans="7:17">
      <c r="G1795" s="1"/>
      <c r="H1795" s="1"/>
      <c r="I1795" s="1"/>
      <c r="J1795" s="1"/>
      <c r="K1795" s="1"/>
      <c r="L1795" s="1"/>
      <c r="M1795" s="1"/>
      <c r="N1795" s="1"/>
      <c r="P1795" s="1"/>
      <c r="Q1795" s="1"/>
    </row>
    <row r="1796" spans="7:17">
      <c r="G1796" s="1"/>
      <c r="H1796" s="1"/>
      <c r="I1796" s="1"/>
      <c r="J1796" s="1"/>
      <c r="K1796" s="1"/>
      <c r="L1796" s="1"/>
      <c r="M1796" s="1"/>
      <c r="N1796" s="1"/>
      <c r="P1796" s="1"/>
      <c r="Q1796" s="1"/>
    </row>
    <row r="1797" spans="7:17">
      <c r="G1797" s="1"/>
      <c r="H1797" s="1"/>
      <c r="I1797" s="1"/>
      <c r="J1797" s="1"/>
      <c r="K1797" s="1"/>
      <c r="L1797" s="1"/>
      <c r="M1797" s="1"/>
      <c r="N1797" s="1"/>
      <c r="P1797" s="1"/>
      <c r="Q1797" s="1"/>
    </row>
    <row r="1798" spans="7:17">
      <c r="G1798" s="1"/>
      <c r="H1798" s="1"/>
      <c r="I1798" s="1"/>
      <c r="J1798" s="1"/>
      <c r="K1798" s="1"/>
      <c r="L1798" s="1"/>
      <c r="M1798" s="1"/>
      <c r="N1798" s="1"/>
      <c r="P1798" s="1"/>
      <c r="Q1798" s="1"/>
    </row>
    <row r="1799" spans="7:17">
      <c r="G1799" s="1"/>
      <c r="H1799" s="1"/>
      <c r="I1799" s="1"/>
      <c r="J1799" s="1"/>
      <c r="K1799" s="1"/>
      <c r="L1799" s="1"/>
      <c r="M1799" s="1"/>
      <c r="N1799" s="1"/>
      <c r="P1799" s="1"/>
      <c r="Q1799" s="1"/>
    </row>
    <row r="1800" spans="7:17">
      <c r="G1800" s="1"/>
      <c r="H1800" s="1"/>
      <c r="I1800" s="1"/>
      <c r="J1800" s="1"/>
      <c r="K1800" s="1"/>
      <c r="L1800" s="1"/>
      <c r="M1800" s="1"/>
      <c r="N1800" s="1"/>
      <c r="P1800" s="1"/>
      <c r="Q1800" s="1"/>
    </row>
    <row r="1801" spans="7:17">
      <c r="G1801" s="1"/>
      <c r="H1801" s="1"/>
      <c r="I1801" s="1"/>
      <c r="J1801" s="1"/>
      <c r="K1801" s="1"/>
      <c r="L1801" s="1"/>
      <c r="M1801" s="1"/>
      <c r="N1801" s="1"/>
      <c r="P1801" s="1"/>
      <c r="Q1801" s="1"/>
    </row>
    <row r="1802" spans="7:17">
      <c r="G1802" s="1"/>
      <c r="H1802" s="1"/>
      <c r="I1802" s="1"/>
      <c r="J1802" s="1"/>
      <c r="K1802" s="1"/>
      <c r="L1802" s="1"/>
      <c r="M1802" s="1"/>
      <c r="N1802" s="1"/>
      <c r="P1802" s="1"/>
      <c r="Q1802" s="1"/>
    </row>
    <row r="1803" spans="7:17">
      <c r="G1803" s="1"/>
      <c r="H1803" s="1"/>
      <c r="I1803" s="1"/>
      <c r="J1803" s="1"/>
      <c r="K1803" s="1"/>
      <c r="L1803" s="1"/>
      <c r="M1803" s="1"/>
      <c r="N1803" s="1"/>
      <c r="P1803" s="1"/>
      <c r="Q1803" s="1"/>
    </row>
    <row r="1804" spans="7:17">
      <c r="G1804" s="1"/>
      <c r="H1804" s="1"/>
      <c r="I1804" s="1"/>
      <c r="J1804" s="1"/>
      <c r="K1804" s="1"/>
      <c r="L1804" s="1"/>
      <c r="M1804" s="1"/>
      <c r="N1804" s="1"/>
      <c r="P1804" s="1"/>
      <c r="Q1804" s="1"/>
    </row>
    <row r="1805" spans="7:17">
      <c r="G1805" s="1"/>
      <c r="H1805" s="1"/>
      <c r="I1805" s="1"/>
      <c r="J1805" s="1"/>
      <c r="K1805" s="1"/>
      <c r="L1805" s="1"/>
      <c r="M1805" s="1"/>
      <c r="N1805" s="1"/>
      <c r="P1805" s="1"/>
      <c r="Q1805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6A7CEFF-25C3-4CFF-A1F4-A72D9F95B932}"/>
</file>

<file path=customXml/itemProps2.xml><?xml version="1.0" encoding="utf-8"?>
<ds:datastoreItem xmlns:ds="http://schemas.openxmlformats.org/officeDocument/2006/customXml" ds:itemID="{643A3207-40FF-487E-9718-970E8D74D011}"/>
</file>

<file path=customXml/itemProps3.xml><?xml version="1.0" encoding="utf-8"?>
<ds:datastoreItem xmlns:ds="http://schemas.openxmlformats.org/officeDocument/2006/customXml" ds:itemID="{380CB37A-68C0-4846-A0DA-046D9F0CD1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37</vt:i4>
      </vt:variant>
      <vt:variant>
        <vt:lpstr>Navngitte områder</vt:lpstr>
      </vt:variant>
      <vt:variant>
        <vt:i4>3</vt:i4>
      </vt:variant>
    </vt:vector>
  </HeadingPairs>
  <TitlesOfParts>
    <vt:vector size="40" baseType="lpstr">
      <vt:lpstr>Ark1</vt:lpstr>
      <vt:lpstr>År</vt:lpstr>
      <vt:lpstr>Å</vt:lpstr>
      <vt:lpstr>Kategori</vt:lpstr>
      <vt:lpstr>Kat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RNR</vt:lpstr>
      <vt:lpstr>S2</vt:lpstr>
      <vt:lpstr>Klasse</vt:lpstr>
      <vt:lpstr>KL</vt:lpstr>
      <vt:lpstr>Kjøtt%</vt:lpstr>
      <vt:lpstr>K</vt:lpstr>
      <vt:lpstr>Vektgrupper</vt:lpstr>
      <vt:lpstr>V</vt:lpstr>
      <vt:lpstr>Variant</vt:lpstr>
      <vt:lpstr>VA</vt:lpstr>
      <vt:lpstr>Variant per måned</vt:lpstr>
      <vt:lpstr>VM</vt:lpstr>
      <vt:lpstr>Fylker</vt:lpstr>
      <vt:lpstr>FY</vt:lpstr>
      <vt:lpstr>Produksjon</vt:lpstr>
      <vt:lpstr>P</vt:lpstr>
      <vt:lpstr>K_nr</vt:lpstr>
      <vt:lpstr>Ark1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2016-01-17T00:08:39Z</cp:lastPrinted>
  <dcterms:created xsi:type="dcterms:W3CDTF">1998-09-02T15:52:34Z</dcterms:created>
  <dcterms:modified xsi:type="dcterms:W3CDTF">2025-01-10T20:58:10Z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